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updateLinks="always" codeName="ThisWorkbook"/>
  <mc:AlternateContent xmlns:mc="http://schemas.openxmlformats.org/markup-compatibility/2006">
    <mc:Choice Requires="x15">
      <x15ac:absPath xmlns:x15ac="http://schemas.microsoft.com/office/spreadsheetml/2010/11/ac" url="https://cezenergocz-my.sharepoint.com/personal/jakub_urban_cezenergo_cz/Documents/_Pracovní 2024/02_ERU/"/>
    </mc:Choice>
  </mc:AlternateContent>
  <xr:revisionPtr revIDLastSave="3509" documentId="8_{A7E4C768-F34C-4AA4-B254-2C2D784414E4}" xr6:coauthVersionLast="47" xr6:coauthVersionMax="47" xr10:uidLastSave="{6FD4F599-2A48-487F-8954-9B4ED1D6733F}"/>
  <bookViews>
    <workbookView xWindow="9285" yWindow="21480" windowWidth="29040" windowHeight="15720" tabRatio="811" xr2:uid="{00000000-000D-0000-FFFF-FFFF00000000}"/>
  </bookViews>
  <sheets>
    <sheet name="Export" sheetId="16" r:id="rId1"/>
    <sheet name="CZT Data" sheetId="13" r:id="rId2"/>
    <sheet name="KJ_List" sheetId="15" r:id="rId3"/>
    <sheet name="XQ2023" sheetId="14" r:id="rId4"/>
    <sheet name="Leden" sheetId="1" r:id="rId5"/>
    <sheet name="Únor" sheetId="2" r:id="rId6"/>
    <sheet name="Březen" sheetId="3" r:id="rId7"/>
    <sheet name="Duben" sheetId="4" r:id="rId8"/>
    <sheet name="Květen" sheetId="5" r:id="rId9"/>
    <sheet name="Červen" sheetId="6" r:id="rId10"/>
    <sheet name="Červenec" sheetId="7" r:id="rId11"/>
    <sheet name="Srpen" sheetId="8" r:id="rId12"/>
    <sheet name="Září" sheetId="9" r:id="rId13"/>
    <sheet name="Říjen" sheetId="10" r:id="rId14"/>
    <sheet name="Listopad" sheetId="11" r:id="rId15"/>
    <sheet name="Prosinec" sheetId="12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</externalReferences>
  <definedNames>
    <definedName name="_xlnm._FilterDatabase" localSheetId="10" hidden="1">Červenec!$C$42:$AB$42</definedName>
    <definedName name="_xlnm._FilterDatabase" localSheetId="7" hidden="1">Duben!$AA$54:$AA$133</definedName>
    <definedName name="_xlnm._FilterDatabase" localSheetId="8" hidden="1">Květen!$B$42:$AB$182</definedName>
    <definedName name="_xlnm._FilterDatabase" localSheetId="4" hidden="1">Leden!$A$42:$AB$183</definedName>
    <definedName name="_xlnm._FilterDatabase" localSheetId="15" hidden="1">Prosinec!$A$42:$AB$155</definedName>
    <definedName name="_xlnm._FilterDatabase" localSheetId="13" hidden="1">Říjen!$A$42:$AB$176</definedName>
    <definedName name="_xlnm._FilterDatabase" localSheetId="3" hidden="1">'XQ2023'!$A$2:$Z$194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200" i="9" l="1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J200" i="9"/>
  <c r="I200" i="9"/>
  <c r="H200" i="9"/>
  <c r="G200" i="9"/>
  <c r="F200" i="9"/>
  <c r="E200" i="9"/>
  <c r="Z199" i="9"/>
  <c r="Y199" i="9"/>
  <c r="X199" i="9"/>
  <c r="W199" i="9"/>
  <c r="V199" i="9"/>
  <c r="U199" i="9"/>
  <c r="T199" i="9"/>
  <c r="S199" i="9"/>
  <c r="R199" i="9"/>
  <c r="Q199" i="9"/>
  <c r="P199" i="9"/>
  <c r="N199" i="9"/>
  <c r="M199" i="9"/>
  <c r="L199" i="9"/>
  <c r="K199" i="9"/>
  <c r="J199" i="9"/>
  <c r="I199" i="9"/>
  <c r="H199" i="9"/>
  <c r="G199" i="9"/>
  <c r="F199" i="9"/>
  <c r="E199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J198" i="9"/>
  <c r="I198" i="9"/>
  <c r="H198" i="9"/>
  <c r="G198" i="9"/>
  <c r="F198" i="9"/>
  <c r="E198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J197" i="9"/>
  <c r="I197" i="9"/>
  <c r="H197" i="9"/>
  <c r="G197" i="9"/>
  <c r="F197" i="9"/>
  <c r="E197" i="9"/>
  <c r="Z200" i="10"/>
  <c r="Y200" i="10"/>
  <c r="X200" i="10"/>
  <c r="W200" i="10"/>
  <c r="V200" i="10"/>
  <c r="U200" i="10"/>
  <c r="T200" i="10"/>
  <c r="S200" i="10"/>
  <c r="R200" i="10"/>
  <c r="Q200" i="10"/>
  <c r="P200" i="10"/>
  <c r="N200" i="10"/>
  <c r="M200" i="10"/>
  <c r="L200" i="10"/>
  <c r="K200" i="10"/>
  <c r="J200" i="10"/>
  <c r="I200" i="10"/>
  <c r="H200" i="10"/>
  <c r="G200" i="10"/>
  <c r="F200" i="10"/>
  <c r="E200" i="10"/>
  <c r="Z199" i="10"/>
  <c r="Y199" i="10"/>
  <c r="X199" i="10"/>
  <c r="W199" i="10"/>
  <c r="V199" i="10"/>
  <c r="U199" i="10"/>
  <c r="T199" i="10"/>
  <c r="S199" i="10"/>
  <c r="R199" i="10"/>
  <c r="Q199" i="10"/>
  <c r="P199" i="10"/>
  <c r="N199" i="10"/>
  <c r="M199" i="10"/>
  <c r="L199" i="10"/>
  <c r="K199" i="10"/>
  <c r="J199" i="10"/>
  <c r="I199" i="10"/>
  <c r="H199" i="10"/>
  <c r="G199" i="10"/>
  <c r="F199" i="10"/>
  <c r="E199" i="10"/>
  <c r="Z198" i="10"/>
  <c r="Y198" i="10"/>
  <c r="X198" i="10"/>
  <c r="W198" i="10"/>
  <c r="V198" i="10"/>
  <c r="U198" i="10"/>
  <c r="T198" i="10"/>
  <c r="S198" i="10"/>
  <c r="R198" i="10"/>
  <c r="Q198" i="10"/>
  <c r="P198" i="10"/>
  <c r="N198" i="10"/>
  <c r="M198" i="10"/>
  <c r="L198" i="10"/>
  <c r="K198" i="10"/>
  <c r="J198" i="10"/>
  <c r="I198" i="10"/>
  <c r="H198" i="10"/>
  <c r="G198" i="10"/>
  <c r="F198" i="10"/>
  <c r="E198" i="10"/>
  <c r="Z197" i="10"/>
  <c r="Y197" i="10"/>
  <c r="X197" i="10"/>
  <c r="W197" i="10"/>
  <c r="V197" i="10"/>
  <c r="U197" i="10"/>
  <c r="T197" i="10"/>
  <c r="S197" i="10"/>
  <c r="R197" i="10"/>
  <c r="Q197" i="10"/>
  <c r="P197" i="10"/>
  <c r="N197" i="10"/>
  <c r="M197" i="10"/>
  <c r="L197" i="10"/>
  <c r="K197" i="10"/>
  <c r="J197" i="10"/>
  <c r="I197" i="10"/>
  <c r="H197" i="10"/>
  <c r="G197" i="10"/>
  <c r="F197" i="10"/>
  <c r="E197" i="10"/>
  <c r="Z200" i="11"/>
  <c r="Y200" i="11"/>
  <c r="X200" i="11"/>
  <c r="W200" i="11"/>
  <c r="V200" i="11"/>
  <c r="U200" i="11"/>
  <c r="T200" i="11"/>
  <c r="S200" i="11"/>
  <c r="R200" i="11"/>
  <c r="Q200" i="11"/>
  <c r="P200" i="11"/>
  <c r="N200" i="11"/>
  <c r="M200" i="11"/>
  <c r="L200" i="11"/>
  <c r="K200" i="11"/>
  <c r="J200" i="11"/>
  <c r="I200" i="11"/>
  <c r="H200" i="11"/>
  <c r="G200" i="11"/>
  <c r="F200" i="11"/>
  <c r="E200" i="11"/>
  <c r="Z199" i="11"/>
  <c r="Y199" i="11"/>
  <c r="X199" i="11"/>
  <c r="W199" i="11"/>
  <c r="V199" i="11"/>
  <c r="U199" i="11"/>
  <c r="T199" i="11"/>
  <c r="S199" i="11"/>
  <c r="R199" i="11"/>
  <c r="Q199" i="11"/>
  <c r="P199" i="11"/>
  <c r="N199" i="11"/>
  <c r="M199" i="11"/>
  <c r="L199" i="11"/>
  <c r="K199" i="11"/>
  <c r="J199" i="11"/>
  <c r="I199" i="11"/>
  <c r="H199" i="11"/>
  <c r="G199" i="11"/>
  <c r="F199" i="11"/>
  <c r="E199" i="11"/>
  <c r="Z198" i="11"/>
  <c r="Y198" i="11"/>
  <c r="X198" i="11"/>
  <c r="W198" i="11"/>
  <c r="V198" i="11"/>
  <c r="U198" i="11"/>
  <c r="T198" i="11"/>
  <c r="S198" i="11"/>
  <c r="R198" i="11"/>
  <c r="Q198" i="11"/>
  <c r="P198" i="11"/>
  <c r="N198" i="11"/>
  <c r="M198" i="11"/>
  <c r="L198" i="11"/>
  <c r="K198" i="11"/>
  <c r="J198" i="11"/>
  <c r="I198" i="11"/>
  <c r="H198" i="11"/>
  <c r="G198" i="11"/>
  <c r="F198" i="11"/>
  <c r="E198" i="11"/>
  <c r="Z197" i="11"/>
  <c r="Y197" i="11"/>
  <c r="X197" i="11"/>
  <c r="W197" i="11"/>
  <c r="V197" i="11"/>
  <c r="U197" i="11"/>
  <c r="T197" i="11"/>
  <c r="S197" i="11"/>
  <c r="R197" i="11"/>
  <c r="Q197" i="11"/>
  <c r="P197" i="11"/>
  <c r="N197" i="11"/>
  <c r="M197" i="11"/>
  <c r="L197" i="11"/>
  <c r="K197" i="11"/>
  <c r="J197" i="11"/>
  <c r="I197" i="11"/>
  <c r="H197" i="11"/>
  <c r="G197" i="11"/>
  <c r="F197" i="11"/>
  <c r="E197" i="11"/>
  <c r="Z200" i="12"/>
  <c r="Y200" i="12"/>
  <c r="X200" i="12"/>
  <c r="W200" i="12"/>
  <c r="V200" i="12"/>
  <c r="U200" i="12"/>
  <c r="T200" i="12"/>
  <c r="S200" i="12"/>
  <c r="R200" i="12"/>
  <c r="Q200" i="12"/>
  <c r="P200" i="12"/>
  <c r="N200" i="12"/>
  <c r="M200" i="12"/>
  <c r="L200" i="12"/>
  <c r="K200" i="12"/>
  <c r="J200" i="12"/>
  <c r="I200" i="12"/>
  <c r="H200" i="12"/>
  <c r="G200" i="12"/>
  <c r="F200" i="12"/>
  <c r="E200" i="12"/>
  <c r="Z199" i="12"/>
  <c r="Y199" i="12"/>
  <c r="X199" i="12"/>
  <c r="W199" i="12"/>
  <c r="V199" i="12"/>
  <c r="U199" i="12"/>
  <c r="T199" i="12"/>
  <c r="S199" i="12"/>
  <c r="R199" i="12"/>
  <c r="Q199" i="12"/>
  <c r="P199" i="12"/>
  <c r="N199" i="12"/>
  <c r="M199" i="12"/>
  <c r="L199" i="12"/>
  <c r="K199" i="12"/>
  <c r="J199" i="12"/>
  <c r="I199" i="12"/>
  <c r="H199" i="12"/>
  <c r="G199" i="12"/>
  <c r="F199" i="12"/>
  <c r="E199" i="12"/>
  <c r="Z198" i="12"/>
  <c r="Y198" i="12"/>
  <c r="X198" i="12"/>
  <c r="W198" i="12"/>
  <c r="V198" i="12"/>
  <c r="U198" i="12"/>
  <c r="T198" i="12"/>
  <c r="S198" i="12"/>
  <c r="R198" i="12"/>
  <c r="Q198" i="12"/>
  <c r="P198" i="12"/>
  <c r="N198" i="12"/>
  <c r="M198" i="12"/>
  <c r="L198" i="12"/>
  <c r="K198" i="12"/>
  <c r="J198" i="12"/>
  <c r="I198" i="12"/>
  <c r="H198" i="12"/>
  <c r="G198" i="12"/>
  <c r="F198" i="12"/>
  <c r="E198" i="12"/>
  <c r="Z197" i="12"/>
  <c r="Y197" i="12"/>
  <c r="X197" i="12"/>
  <c r="W197" i="12"/>
  <c r="V197" i="12"/>
  <c r="U197" i="12"/>
  <c r="T197" i="12"/>
  <c r="S197" i="12"/>
  <c r="R197" i="12"/>
  <c r="Q197" i="12"/>
  <c r="P197" i="12"/>
  <c r="N197" i="12"/>
  <c r="M197" i="12"/>
  <c r="L197" i="12"/>
  <c r="K197" i="12"/>
  <c r="J197" i="12"/>
  <c r="I197" i="12"/>
  <c r="H197" i="12"/>
  <c r="G197" i="12"/>
  <c r="F197" i="12"/>
  <c r="E197" i="12"/>
  <c r="Z200" i="8"/>
  <c r="Y200" i="8"/>
  <c r="X200" i="8"/>
  <c r="W200" i="8"/>
  <c r="V200" i="8"/>
  <c r="U200" i="8"/>
  <c r="T200" i="8"/>
  <c r="S200" i="8"/>
  <c r="R200" i="8"/>
  <c r="Q200" i="8"/>
  <c r="P200" i="8"/>
  <c r="N200" i="8"/>
  <c r="M200" i="8"/>
  <c r="L200" i="8"/>
  <c r="K200" i="8"/>
  <c r="J200" i="8"/>
  <c r="I200" i="8"/>
  <c r="H200" i="8"/>
  <c r="G200" i="8"/>
  <c r="F200" i="8"/>
  <c r="E200" i="8"/>
  <c r="Z199" i="8"/>
  <c r="Y199" i="8"/>
  <c r="X199" i="8"/>
  <c r="W199" i="8"/>
  <c r="V199" i="8"/>
  <c r="U199" i="8"/>
  <c r="T199" i="8"/>
  <c r="S199" i="8"/>
  <c r="R199" i="8"/>
  <c r="Q199" i="8"/>
  <c r="P199" i="8"/>
  <c r="N199" i="8"/>
  <c r="M199" i="8"/>
  <c r="L199" i="8"/>
  <c r="K199" i="8"/>
  <c r="J199" i="8"/>
  <c r="I199" i="8"/>
  <c r="H199" i="8"/>
  <c r="G199" i="8"/>
  <c r="F199" i="8"/>
  <c r="E199" i="8"/>
  <c r="Z198" i="8"/>
  <c r="Y198" i="8"/>
  <c r="X198" i="8"/>
  <c r="W198" i="8"/>
  <c r="V198" i="8"/>
  <c r="U198" i="8"/>
  <c r="T198" i="8"/>
  <c r="S198" i="8"/>
  <c r="R198" i="8"/>
  <c r="Q198" i="8"/>
  <c r="P198" i="8"/>
  <c r="N198" i="8"/>
  <c r="M198" i="8"/>
  <c r="L198" i="8"/>
  <c r="K198" i="8"/>
  <c r="J198" i="8"/>
  <c r="I198" i="8"/>
  <c r="H198" i="8"/>
  <c r="G198" i="8"/>
  <c r="F198" i="8"/>
  <c r="E198" i="8"/>
  <c r="Z197" i="8"/>
  <c r="Y197" i="8"/>
  <c r="X197" i="8"/>
  <c r="W197" i="8"/>
  <c r="V197" i="8"/>
  <c r="U197" i="8"/>
  <c r="T197" i="8"/>
  <c r="S197" i="8"/>
  <c r="R197" i="8"/>
  <c r="Q197" i="8"/>
  <c r="P197" i="8"/>
  <c r="N197" i="8"/>
  <c r="M197" i="8"/>
  <c r="L197" i="8"/>
  <c r="K197" i="8"/>
  <c r="J197" i="8"/>
  <c r="I197" i="8"/>
  <c r="H197" i="8"/>
  <c r="F197" i="8"/>
  <c r="E197" i="8"/>
  <c r="H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X197" i="7"/>
  <c r="Y197" i="7"/>
  <c r="Z197" i="7"/>
  <c r="F198" i="7"/>
  <c r="G198" i="7"/>
  <c r="H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X198" i="7"/>
  <c r="Y198" i="7"/>
  <c r="Z198" i="7"/>
  <c r="H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X199" i="7"/>
  <c r="Y199" i="7"/>
  <c r="Z199" i="7"/>
  <c r="F200" i="7"/>
  <c r="G200" i="7"/>
  <c r="H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X200" i="7"/>
  <c r="Y200" i="7"/>
  <c r="Z200" i="7"/>
  <c r="E200" i="7"/>
  <c r="E198" i="7"/>
  <c r="F166" i="6" l="1"/>
  <c r="G166" i="6"/>
  <c r="H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X166" i="6"/>
  <c r="Y166" i="6"/>
  <c r="Z166" i="6"/>
  <c r="E166" i="6"/>
  <c r="AB18" i="5" l="1"/>
  <c r="AB17" i="5"/>
  <c r="AB16" i="5"/>
  <c r="AB15" i="5"/>
  <c r="AB14" i="5"/>
  <c r="AB13" i="5"/>
  <c r="AB12" i="5"/>
  <c r="AB11" i="5"/>
  <c r="AB10" i="5"/>
  <c r="AB9" i="5"/>
  <c r="AB8" i="5"/>
  <c r="AB7" i="5"/>
  <c r="AB6" i="5"/>
  <c r="AB18" i="6"/>
  <c r="AB17" i="6"/>
  <c r="AB16" i="6"/>
  <c r="AB15" i="6"/>
  <c r="AB14" i="6"/>
  <c r="AB13" i="6"/>
  <c r="AB12" i="6"/>
  <c r="AB11" i="6"/>
  <c r="AB10" i="6"/>
  <c r="AB9" i="6"/>
  <c r="AB8" i="6"/>
  <c r="AB7" i="6"/>
  <c r="AB6" i="6"/>
  <c r="AB18" i="7"/>
  <c r="AB17" i="7"/>
  <c r="AB16" i="7"/>
  <c r="AB15" i="7"/>
  <c r="AB14" i="7"/>
  <c r="AB13" i="7"/>
  <c r="AB12" i="7"/>
  <c r="AB11" i="7"/>
  <c r="AB10" i="7"/>
  <c r="AB9" i="7"/>
  <c r="AB8" i="7"/>
  <c r="AB7" i="7"/>
  <c r="AB6" i="7"/>
  <c r="AB18" i="8"/>
  <c r="AB17" i="8"/>
  <c r="AB16" i="8"/>
  <c r="AB15" i="8"/>
  <c r="AB14" i="8"/>
  <c r="AB13" i="8"/>
  <c r="AB12" i="8"/>
  <c r="AB11" i="8"/>
  <c r="AB10" i="8"/>
  <c r="AB9" i="8"/>
  <c r="AB8" i="8"/>
  <c r="AB7" i="8"/>
  <c r="AB6" i="8"/>
  <c r="AB18" i="9"/>
  <c r="AB17" i="9"/>
  <c r="AB16" i="9"/>
  <c r="AB15" i="9"/>
  <c r="AB14" i="9"/>
  <c r="AB13" i="9"/>
  <c r="AB12" i="9"/>
  <c r="AB11" i="9"/>
  <c r="AB10" i="9"/>
  <c r="AB9" i="9"/>
  <c r="AB8" i="9"/>
  <c r="AB7" i="9"/>
  <c r="AB6" i="9"/>
  <c r="AB18" i="10"/>
  <c r="AB17" i="10"/>
  <c r="AB16" i="10"/>
  <c r="AB15" i="10"/>
  <c r="AB14" i="10"/>
  <c r="AB13" i="10"/>
  <c r="AB12" i="10"/>
  <c r="AB11" i="10"/>
  <c r="AB10" i="10"/>
  <c r="AB9" i="10"/>
  <c r="AB8" i="10"/>
  <c r="AB7" i="10"/>
  <c r="AB6" i="10"/>
  <c r="AB18" i="11"/>
  <c r="AB17" i="11"/>
  <c r="AB16" i="11"/>
  <c r="AB15" i="11"/>
  <c r="AB14" i="11"/>
  <c r="AB13" i="11"/>
  <c r="AB12" i="11"/>
  <c r="AB11" i="11"/>
  <c r="AB10" i="11"/>
  <c r="AB9" i="11"/>
  <c r="AB8" i="11"/>
  <c r="AB7" i="11"/>
  <c r="AB6" i="11"/>
  <c r="AB18" i="12"/>
  <c r="AB17" i="12"/>
  <c r="AB16" i="12"/>
  <c r="AB15" i="12"/>
  <c r="AB14" i="12"/>
  <c r="AB13" i="12"/>
  <c r="AB12" i="12"/>
  <c r="AB11" i="12"/>
  <c r="AB10" i="12"/>
  <c r="AB9" i="12"/>
  <c r="AB8" i="12"/>
  <c r="AB7" i="12"/>
  <c r="AB6" i="12"/>
  <c r="AB18" i="4"/>
  <c r="AB17" i="4"/>
  <c r="AB16" i="4"/>
  <c r="AB15" i="4"/>
  <c r="AB14" i="4"/>
  <c r="AB13" i="4"/>
  <c r="AB12" i="4"/>
  <c r="AB11" i="4"/>
  <c r="AB10" i="4"/>
  <c r="AB9" i="4"/>
  <c r="AB8" i="4"/>
  <c r="AB7" i="4"/>
  <c r="AB6" i="4"/>
  <c r="AB5" i="5"/>
  <c r="AB5" i="6"/>
  <c r="AB5" i="7"/>
  <c r="AB5" i="8"/>
  <c r="AB5" i="9"/>
  <c r="AB5" i="10"/>
  <c r="AB5" i="11"/>
  <c r="AB5" i="12"/>
  <c r="AB5" i="4"/>
  <c r="Z196" i="6" l="1"/>
  <c r="Y196" i="6"/>
  <c r="X196" i="6"/>
  <c r="W196" i="6"/>
  <c r="V196" i="6"/>
  <c r="U196" i="6"/>
  <c r="T196" i="6"/>
  <c r="S196" i="6"/>
  <c r="R196" i="6"/>
  <c r="Q196" i="6"/>
  <c r="P196" i="6"/>
  <c r="N196" i="6"/>
  <c r="M196" i="6"/>
  <c r="L196" i="6"/>
  <c r="K196" i="6"/>
  <c r="J196" i="6"/>
  <c r="I196" i="6"/>
  <c r="H196" i="6"/>
  <c r="G196" i="6"/>
  <c r="F196" i="6"/>
  <c r="E196" i="6"/>
  <c r="Z195" i="6"/>
  <c r="Y195" i="6"/>
  <c r="X195" i="6"/>
  <c r="W195" i="6"/>
  <c r="V195" i="6"/>
  <c r="U195" i="6"/>
  <c r="T195" i="6"/>
  <c r="S195" i="6"/>
  <c r="R195" i="6"/>
  <c r="Q195" i="6"/>
  <c r="P195" i="6"/>
  <c r="N195" i="6"/>
  <c r="M195" i="6"/>
  <c r="L195" i="6"/>
  <c r="K195" i="6"/>
  <c r="J195" i="6"/>
  <c r="I195" i="6"/>
  <c r="H195" i="6"/>
  <c r="G195" i="6"/>
  <c r="F195" i="6"/>
  <c r="E195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N194" i="6"/>
  <c r="M194" i="6"/>
  <c r="L194" i="6"/>
  <c r="K194" i="6"/>
  <c r="J194" i="6"/>
  <c r="I194" i="6"/>
  <c r="H194" i="6"/>
  <c r="G194" i="6"/>
  <c r="F194" i="6"/>
  <c r="E194" i="6"/>
  <c r="B194" i="6"/>
  <c r="Z196" i="7"/>
  <c r="Y196" i="7"/>
  <c r="X196" i="7"/>
  <c r="W196" i="7"/>
  <c r="V196" i="7"/>
  <c r="U196" i="7"/>
  <c r="T196" i="7"/>
  <c r="S196" i="7"/>
  <c r="R196" i="7"/>
  <c r="Q196" i="7"/>
  <c r="P196" i="7"/>
  <c r="N196" i="7"/>
  <c r="M196" i="7"/>
  <c r="L196" i="7"/>
  <c r="K196" i="7"/>
  <c r="J196" i="7"/>
  <c r="I196" i="7"/>
  <c r="H196" i="7"/>
  <c r="G196" i="7"/>
  <c r="F196" i="7"/>
  <c r="E196" i="7"/>
  <c r="Z195" i="7"/>
  <c r="Y195" i="7"/>
  <c r="X195" i="7"/>
  <c r="W195" i="7"/>
  <c r="V195" i="7"/>
  <c r="U195" i="7"/>
  <c r="T195" i="7"/>
  <c r="S195" i="7"/>
  <c r="R195" i="7"/>
  <c r="Q195" i="7"/>
  <c r="P195" i="7"/>
  <c r="N195" i="7"/>
  <c r="M195" i="7"/>
  <c r="L195" i="7"/>
  <c r="K195" i="7"/>
  <c r="J195" i="7"/>
  <c r="I195" i="7"/>
  <c r="H195" i="7"/>
  <c r="G195" i="7"/>
  <c r="F195" i="7"/>
  <c r="E195" i="7"/>
  <c r="AB194" i="7"/>
  <c r="AA194" i="7"/>
  <c r="Z194" i="7"/>
  <c r="Y194" i="7"/>
  <c r="X194" i="7"/>
  <c r="W194" i="7"/>
  <c r="V194" i="7"/>
  <c r="U194" i="7"/>
  <c r="T194" i="7"/>
  <c r="S194" i="7"/>
  <c r="R194" i="7"/>
  <c r="Q194" i="7"/>
  <c r="P194" i="7"/>
  <c r="N194" i="7"/>
  <c r="M194" i="7"/>
  <c r="L194" i="7"/>
  <c r="K194" i="7"/>
  <c r="J194" i="7"/>
  <c r="I194" i="7"/>
  <c r="H194" i="7"/>
  <c r="G194" i="7"/>
  <c r="F194" i="7"/>
  <c r="E194" i="7"/>
  <c r="B194" i="7"/>
  <c r="Z196" i="8"/>
  <c r="Y196" i="8"/>
  <c r="X196" i="8"/>
  <c r="W196" i="8"/>
  <c r="V196" i="8"/>
  <c r="U196" i="8"/>
  <c r="T196" i="8"/>
  <c r="S196" i="8"/>
  <c r="R196" i="8"/>
  <c r="Q196" i="8"/>
  <c r="P196" i="8"/>
  <c r="N196" i="8"/>
  <c r="M196" i="8"/>
  <c r="L196" i="8"/>
  <c r="K196" i="8"/>
  <c r="J196" i="8"/>
  <c r="I196" i="8"/>
  <c r="H196" i="8"/>
  <c r="F196" i="8"/>
  <c r="E196" i="8"/>
  <c r="Z195" i="8"/>
  <c r="Y195" i="8"/>
  <c r="X195" i="8"/>
  <c r="W195" i="8"/>
  <c r="V195" i="8"/>
  <c r="U195" i="8"/>
  <c r="T195" i="8"/>
  <c r="S195" i="8"/>
  <c r="R195" i="8"/>
  <c r="Q195" i="8"/>
  <c r="P195" i="8"/>
  <c r="N195" i="8"/>
  <c r="M195" i="8"/>
  <c r="L195" i="8"/>
  <c r="K195" i="8"/>
  <c r="J195" i="8"/>
  <c r="I195" i="8"/>
  <c r="H195" i="8"/>
  <c r="G195" i="8"/>
  <c r="F195" i="8"/>
  <c r="E195" i="8"/>
  <c r="AB194" i="8"/>
  <c r="AA194" i="8"/>
  <c r="Z194" i="8"/>
  <c r="Y194" i="8"/>
  <c r="X194" i="8"/>
  <c r="W194" i="8"/>
  <c r="V194" i="8"/>
  <c r="U194" i="8"/>
  <c r="T194" i="8"/>
  <c r="S194" i="8"/>
  <c r="R194" i="8"/>
  <c r="Q194" i="8"/>
  <c r="P194" i="8"/>
  <c r="N194" i="8"/>
  <c r="M194" i="8"/>
  <c r="L194" i="8"/>
  <c r="K194" i="8"/>
  <c r="J194" i="8"/>
  <c r="I194" i="8"/>
  <c r="H194" i="8"/>
  <c r="G194" i="8"/>
  <c r="F194" i="8"/>
  <c r="E194" i="8"/>
  <c r="B194" i="8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J196" i="9"/>
  <c r="I196" i="9"/>
  <c r="H196" i="9"/>
  <c r="G196" i="9"/>
  <c r="F196" i="9"/>
  <c r="E196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J195" i="9"/>
  <c r="I195" i="9"/>
  <c r="H195" i="9"/>
  <c r="G195" i="9"/>
  <c r="F195" i="9"/>
  <c r="E195" i="9"/>
  <c r="AB194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N194" i="9"/>
  <c r="M194" i="9"/>
  <c r="L194" i="9"/>
  <c r="K194" i="9"/>
  <c r="J194" i="9"/>
  <c r="I194" i="9"/>
  <c r="H194" i="9"/>
  <c r="G194" i="9"/>
  <c r="F194" i="9"/>
  <c r="E194" i="9"/>
  <c r="B194" i="9"/>
  <c r="Z196" i="10"/>
  <c r="Y196" i="10"/>
  <c r="X196" i="10"/>
  <c r="W196" i="10"/>
  <c r="V196" i="10"/>
  <c r="U196" i="10"/>
  <c r="T196" i="10"/>
  <c r="S196" i="10"/>
  <c r="R196" i="10"/>
  <c r="Q196" i="10"/>
  <c r="P196" i="10"/>
  <c r="N196" i="10"/>
  <c r="M196" i="10"/>
  <c r="L196" i="10"/>
  <c r="K196" i="10"/>
  <c r="J196" i="10"/>
  <c r="I196" i="10"/>
  <c r="H196" i="10"/>
  <c r="G196" i="10"/>
  <c r="F196" i="10"/>
  <c r="E196" i="10"/>
  <c r="Z195" i="10"/>
  <c r="Y195" i="10"/>
  <c r="X195" i="10"/>
  <c r="W195" i="10"/>
  <c r="V195" i="10"/>
  <c r="U195" i="10"/>
  <c r="T195" i="10"/>
  <c r="S195" i="10"/>
  <c r="R195" i="10"/>
  <c r="Q195" i="10"/>
  <c r="P195" i="10"/>
  <c r="N195" i="10"/>
  <c r="M195" i="10"/>
  <c r="L195" i="10"/>
  <c r="K195" i="10"/>
  <c r="J195" i="10"/>
  <c r="I195" i="10"/>
  <c r="H195" i="10"/>
  <c r="G195" i="10"/>
  <c r="F195" i="10"/>
  <c r="E195" i="10"/>
  <c r="AB194" i="10"/>
  <c r="AA194" i="10"/>
  <c r="Z194" i="10"/>
  <c r="Y194" i="10"/>
  <c r="X194" i="10"/>
  <c r="W194" i="10"/>
  <c r="V194" i="10"/>
  <c r="U194" i="10"/>
  <c r="T194" i="10"/>
  <c r="S194" i="10"/>
  <c r="R194" i="10"/>
  <c r="Q194" i="10"/>
  <c r="P194" i="10"/>
  <c r="N194" i="10"/>
  <c r="M194" i="10"/>
  <c r="L194" i="10"/>
  <c r="K194" i="10"/>
  <c r="J194" i="10"/>
  <c r="I194" i="10"/>
  <c r="H194" i="10"/>
  <c r="G194" i="10"/>
  <c r="F194" i="10"/>
  <c r="E194" i="10"/>
  <c r="B194" i="10"/>
  <c r="Z196" i="11"/>
  <c r="Y196" i="11"/>
  <c r="X196" i="11"/>
  <c r="W196" i="11"/>
  <c r="V196" i="11"/>
  <c r="U196" i="11"/>
  <c r="T196" i="11"/>
  <c r="S196" i="11"/>
  <c r="R196" i="11"/>
  <c r="Q196" i="11"/>
  <c r="P196" i="11"/>
  <c r="N196" i="11"/>
  <c r="M196" i="11"/>
  <c r="L196" i="11"/>
  <c r="K196" i="11"/>
  <c r="J196" i="11"/>
  <c r="I196" i="11"/>
  <c r="H196" i="11"/>
  <c r="G196" i="11"/>
  <c r="F196" i="11"/>
  <c r="E196" i="11"/>
  <c r="Z195" i="11"/>
  <c r="Y195" i="11"/>
  <c r="X195" i="11"/>
  <c r="W195" i="11"/>
  <c r="V195" i="11"/>
  <c r="U195" i="11"/>
  <c r="T195" i="11"/>
  <c r="S195" i="11"/>
  <c r="R195" i="11"/>
  <c r="Q195" i="11"/>
  <c r="P195" i="11"/>
  <c r="N195" i="11"/>
  <c r="M195" i="11"/>
  <c r="L195" i="11"/>
  <c r="K195" i="11"/>
  <c r="J195" i="11"/>
  <c r="I195" i="11"/>
  <c r="H195" i="11"/>
  <c r="G195" i="11"/>
  <c r="F195" i="11"/>
  <c r="E195" i="11"/>
  <c r="AB194" i="11"/>
  <c r="AA194" i="11"/>
  <c r="Z194" i="11"/>
  <c r="Y194" i="11"/>
  <c r="X194" i="11"/>
  <c r="W194" i="11"/>
  <c r="V194" i="11"/>
  <c r="U194" i="11"/>
  <c r="T194" i="11"/>
  <c r="S194" i="11"/>
  <c r="R194" i="11"/>
  <c r="Q194" i="11"/>
  <c r="P194" i="11"/>
  <c r="N194" i="11"/>
  <c r="M194" i="11"/>
  <c r="L194" i="11"/>
  <c r="K194" i="11"/>
  <c r="J194" i="11"/>
  <c r="I194" i="11"/>
  <c r="H194" i="11"/>
  <c r="G194" i="11"/>
  <c r="F194" i="11"/>
  <c r="E194" i="11"/>
  <c r="B194" i="11"/>
  <c r="Z196" i="12"/>
  <c r="Y196" i="12"/>
  <c r="X196" i="12"/>
  <c r="W196" i="12"/>
  <c r="V196" i="12"/>
  <c r="U196" i="12"/>
  <c r="T196" i="12"/>
  <c r="S196" i="12"/>
  <c r="R196" i="12"/>
  <c r="Q196" i="12"/>
  <c r="P196" i="12"/>
  <c r="N196" i="12"/>
  <c r="M196" i="12"/>
  <c r="L196" i="12"/>
  <c r="K196" i="12"/>
  <c r="J196" i="12"/>
  <c r="I196" i="12"/>
  <c r="H196" i="12"/>
  <c r="G196" i="12"/>
  <c r="F196" i="12"/>
  <c r="E196" i="12"/>
  <c r="Z195" i="12"/>
  <c r="Y195" i="12"/>
  <c r="X195" i="12"/>
  <c r="W195" i="12"/>
  <c r="V195" i="12"/>
  <c r="U195" i="12"/>
  <c r="T195" i="12"/>
  <c r="S195" i="12"/>
  <c r="R195" i="12"/>
  <c r="Q195" i="12"/>
  <c r="P195" i="12"/>
  <c r="N195" i="12"/>
  <c r="M195" i="12"/>
  <c r="L195" i="12"/>
  <c r="K195" i="12"/>
  <c r="J195" i="12"/>
  <c r="I195" i="12"/>
  <c r="H195" i="12"/>
  <c r="G195" i="12"/>
  <c r="F195" i="12"/>
  <c r="E195" i="12"/>
  <c r="AB194" i="12"/>
  <c r="AA194" i="12"/>
  <c r="Z194" i="12"/>
  <c r="Y194" i="12"/>
  <c r="X194" i="12"/>
  <c r="W194" i="12"/>
  <c r="V194" i="12"/>
  <c r="U194" i="12"/>
  <c r="T194" i="12"/>
  <c r="S194" i="12"/>
  <c r="R194" i="12"/>
  <c r="Q194" i="12"/>
  <c r="P194" i="12"/>
  <c r="N194" i="12"/>
  <c r="M194" i="12"/>
  <c r="L194" i="12"/>
  <c r="K194" i="12"/>
  <c r="J194" i="12"/>
  <c r="I194" i="12"/>
  <c r="H194" i="12"/>
  <c r="G194" i="12"/>
  <c r="F194" i="12"/>
  <c r="E194" i="12"/>
  <c r="B194" i="12"/>
  <c r="Z196" i="5"/>
  <c r="Y196" i="5"/>
  <c r="X196" i="5"/>
  <c r="W196" i="5"/>
  <c r="V196" i="5"/>
  <c r="U196" i="5"/>
  <c r="T196" i="5"/>
  <c r="S196" i="5"/>
  <c r="R196" i="5"/>
  <c r="Q196" i="5"/>
  <c r="P196" i="5"/>
  <c r="N196" i="5"/>
  <c r="M196" i="5"/>
  <c r="L196" i="5"/>
  <c r="K196" i="5"/>
  <c r="J196" i="5"/>
  <c r="I196" i="5"/>
  <c r="H196" i="5"/>
  <c r="G196" i="5"/>
  <c r="F196" i="5"/>
  <c r="E196" i="5"/>
  <c r="Z195" i="5"/>
  <c r="Y195" i="5"/>
  <c r="X195" i="5"/>
  <c r="W195" i="5"/>
  <c r="V195" i="5"/>
  <c r="U195" i="5"/>
  <c r="T195" i="5"/>
  <c r="S195" i="5"/>
  <c r="R195" i="5"/>
  <c r="Q195" i="5"/>
  <c r="P195" i="5"/>
  <c r="N195" i="5"/>
  <c r="M195" i="5"/>
  <c r="L195" i="5"/>
  <c r="K195" i="5"/>
  <c r="J195" i="5"/>
  <c r="I195" i="5"/>
  <c r="H195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N194" i="5"/>
  <c r="M194" i="5"/>
  <c r="L194" i="5"/>
  <c r="K194" i="5"/>
  <c r="J194" i="5"/>
  <c r="I194" i="5"/>
  <c r="H194" i="5"/>
  <c r="G194" i="5"/>
  <c r="F194" i="5"/>
  <c r="E194" i="5"/>
  <c r="B194" i="5"/>
  <c r="H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X196" i="4"/>
  <c r="Y196" i="4"/>
  <c r="Z196" i="4"/>
  <c r="H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X195" i="4"/>
  <c r="Y195" i="4"/>
  <c r="Z195" i="4"/>
  <c r="J194" i="4" l="1"/>
  <c r="H194" i="4"/>
  <c r="I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X194" i="4"/>
  <c r="Y194" i="4"/>
  <c r="Z194" i="4"/>
  <c r="AB8" i="1" l="1"/>
  <c r="AB9" i="1"/>
  <c r="AB10" i="1"/>
  <c r="AB11" i="1"/>
  <c r="AB12" i="1"/>
  <c r="AB13" i="1"/>
  <c r="AB14" i="1"/>
  <c r="AB15" i="1"/>
  <c r="AB16" i="1"/>
  <c r="AB17" i="1"/>
  <c r="AB18" i="1"/>
  <c r="AB5" i="1"/>
  <c r="AB6" i="1"/>
  <c r="AB7" i="1"/>
  <c r="E50" i="16" l="1"/>
  <c r="E49" i="16"/>
  <c r="E48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29" i="16"/>
  <c r="E28" i="16"/>
  <c r="E27" i="16"/>
  <c r="E26" i="16"/>
  <c r="E25" i="16"/>
  <c r="E24" i="16"/>
  <c r="E23" i="16"/>
  <c r="E22" i="16"/>
  <c r="E21" i="16"/>
  <c r="E20" i="16"/>
  <c r="E19" i="16"/>
  <c r="B37" i="16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21" i="16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E4" i="16" l="1"/>
  <c r="E5" i="16"/>
  <c r="E6" i="16"/>
  <c r="E7" i="16"/>
  <c r="E8" i="16"/>
  <c r="E9" i="16"/>
  <c r="E10" i="16"/>
  <c r="E11" i="16"/>
  <c r="E12" i="16"/>
  <c r="E13" i="16"/>
  <c r="E16" i="16"/>
  <c r="E17" i="16"/>
  <c r="E18" i="16"/>
  <c r="E3" i="16"/>
  <c r="B4" i="16"/>
  <c r="B5" i="16" s="1"/>
  <c r="B6" i="16" s="1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C53" i="1" l="1"/>
  <c r="D53" i="1"/>
  <c r="C53" i="3"/>
  <c r="D53" i="3"/>
  <c r="C53" i="4"/>
  <c r="D53" i="4"/>
  <c r="C53" i="5"/>
  <c r="D53" i="5"/>
  <c r="C53" i="6"/>
  <c r="D53" i="6"/>
  <c r="C53" i="7"/>
  <c r="D53" i="7"/>
  <c r="C53" i="8"/>
  <c r="D53" i="8"/>
  <c r="C53" i="9"/>
  <c r="D53" i="9"/>
  <c r="C53" i="10"/>
  <c r="D53" i="10"/>
  <c r="C53" i="11"/>
  <c r="D53" i="11"/>
  <c r="C53" i="12"/>
  <c r="D53" i="12"/>
  <c r="C53" i="2"/>
  <c r="D53" i="2"/>
  <c r="C194" i="3"/>
  <c r="B194" i="3"/>
  <c r="Z193" i="3"/>
  <c r="Y193" i="3"/>
  <c r="X193" i="3"/>
  <c r="W193" i="3"/>
  <c r="V193" i="3"/>
  <c r="U193" i="3"/>
  <c r="T193" i="3"/>
  <c r="S193" i="3"/>
  <c r="R193" i="3"/>
  <c r="Q193" i="3"/>
  <c r="P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Z192" i="3"/>
  <c r="Y192" i="3"/>
  <c r="X192" i="3"/>
  <c r="W192" i="3"/>
  <c r="V192" i="3"/>
  <c r="U192" i="3"/>
  <c r="T192" i="3"/>
  <c r="S192" i="3"/>
  <c r="R192" i="3"/>
  <c r="Q192" i="3"/>
  <c r="P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Z191" i="3"/>
  <c r="Y191" i="3"/>
  <c r="X191" i="3"/>
  <c r="W191" i="3"/>
  <c r="V191" i="3"/>
  <c r="U191" i="3"/>
  <c r="T191" i="3"/>
  <c r="S191" i="3"/>
  <c r="R191" i="3"/>
  <c r="Q191" i="3"/>
  <c r="P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Z190" i="3"/>
  <c r="Y190" i="3"/>
  <c r="X190" i="3"/>
  <c r="W190" i="3"/>
  <c r="V190" i="3"/>
  <c r="U190" i="3"/>
  <c r="T190" i="3"/>
  <c r="S190" i="3"/>
  <c r="R190" i="3"/>
  <c r="Q190" i="3"/>
  <c r="P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Z189" i="3"/>
  <c r="Y189" i="3"/>
  <c r="X189" i="3"/>
  <c r="W189" i="3"/>
  <c r="V189" i="3"/>
  <c r="U189" i="3"/>
  <c r="T189" i="3"/>
  <c r="S189" i="3"/>
  <c r="R189" i="3"/>
  <c r="Q189" i="3"/>
  <c r="P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Z188" i="3"/>
  <c r="Y188" i="3"/>
  <c r="X188" i="3"/>
  <c r="W188" i="3"/>
  <c r="V188" i="3"/>
  <c r="U188" i="3"/>
  <c r="T188" i="3"/>
  <c r="S188" i="3"/>
  <c r="R188" i="3"/>
  <c r="Q188" i="3"/>
  <c r="P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Z187" i="3"/>
  <c r="Y187" i="3"/>
  <c r="X187" i="3"/>
  <c r="W187" i="3"/>
  <c r="V187" i="3"/>
  <c r="U187" i="3"/>
  <c r="T187" i="3"/>
  <c r="S187" i="3"/>
  <c r="R187" i="3"/>
  <c r="Q187" i="3"/>
  <c r="P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Z186" i="3"/>
  <c r="Y186" i="3"/>
  <c r="X186" i="3"/>
  <c r="W186" i="3"/>
  <c r="V186" i="3"/>
  <c r="U186" i="3"/>
  <c r="T186" i="3"/>
  <c r="S186" i="3"/>
  <c r="R186" i="3"/>
  <c r="Q186" i="3"/>
  <c r="P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Z185" i="3"/>
  <c r="Y185" i="3"/>
  <c r="X185" i="3"/>
  <c r="W185" i="3"/>
  <c r="V185" i="3"/>
  <c r="U185" i="3"/>
  <c r="T185" i="3"/>
  <c r="S185" i="3"/>
  <c r="R185" i="3"/>
  <c r="Q185" i="3"/>
  <c r="P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Z184" i="3"/>
  <c r="Y184" i="3"/>
  <c r="X184" i="3"/>
  <c r="W184" i="3"/>
  <c r="V184" i="3"/>
  <c r="U184" i="3"/>
  <c r="T184" i="3"/>
  <c r="S184" i="3"/>
  <c r="R184" i="3"/>
  <c r="Q184" i="3"/>
  <c r="P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Z183" i="3"/>
  <c r="Y183" i="3"/>
  <c r="X183" i="3"/>
  <c r="W183" i="3"/>
  <c r="V183" i="3"/>
  <c r="U183" i="3"/>
  <c r="T183" i="3"/>
  <c r="S183" i="3"/>
  <c r="R183" i="3"/>
  <c r="Q183" i="3"/>
  <c r="P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Z182" i="3"/>
  <c r="Y182" i="3"/>
  <c r="X182" i="3"/>
  <c r="W182" i="3"/>
  <c r="V182" i="3"/>
  <c r="U182" i="3"/>
  <c r="T182" i="3"/>
  <c r="S182" i="3"/>
  <c r="R182" i="3"/>
  <c r="Q182" i="3"/>
  <c r="P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Z181" i="3"/>
  <c r="Y181" i="3"/>
  <c r="X181" i="3"/>
  <c r="W181" i="3"/>
  <c r="V181" i="3"/>
  <c r="U181" i="3"/>
  <c r="T181" i="3"/>
  <c r="S181" i="3"/>
  <c r="R181" i="3"/>
  <c r="Q181" i="3"/>
  <c r="P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Z180" i="3"/>
  <c r="Y180" i="3"/>
  <c r="X180" i="3"/>
  <c r="W180" i="3"/>
  <c r="V180" i="3"/>
  <c r="U180" i="3"/>
  <c r="T180" i="3"/>
  <c r="S180" i="3"/>
  <c r="R180" i="3"/>
  <c r="Q180" i="3"/>
  <c r="P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Z179" i="3"/>
  <c r="Y179" i="3"/>
  <c r="X179" i="3"/>
  <c r="W179" i="3"/>
  <c r="V179" i="3"/>
  <c r="U179" i="3"/>
  <c r="T179" i="3"/>
  <c r="S179" i="3"/>
  <c r="R179" i="3"/>
  <c r="Q179" i="3"/>
  <c r="P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Z178" i="3"/>
  <c r="Y178" i="3"/>
  <c r="X178" i="3"/>
  <c r="W178" i="3"/>
  <c r="V178" i="3"/>
  <c r="U178" i="3"/>
  <c r="T178" i="3"/>
  <c r="S178" i="3"/>
  <c r="R178" i="3"/>
  <c r="Q178" i="3"/>
  <c r="P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Z177" i="3"/>
  <c r="Y177" i="3"/>
  <c r="X177" i="3"/>
  <c r="W177" i="3"/>
  <c r="V177" i="3"/>
  <c r="U177" i="3"/>
  <c r="T177" i="3"/>
  <c r="S177" i="3"/>
  <c r="R177" i="3"/>
  <c r="Q177" i="3"/>
  <c r="P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Z176" i="3"/>
  <c r="Y176" i="3"/>
  <c r="X176" i="3"/>
  <c r="W176" i="3"/>
  <c r="V176" i="3"/>
  <c r="U176" i="3"/>
  <c r="T176" i="3"/>
  <c r="S176" i="3"/>
  <c r="R176" i="3"/>
  <c r="Q176" i="3"/>
  <c r="P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Z175" i="3"/>
  <c r="Y175" i="3"/>
  <c r="X175" i="3"/>
  <c r="W175" i="3"/>
  <c r="V175" i="3"/>
  <c r="U175" i="3"/>
  <c r="T175" i="3"/>
  <c r="S175" i="3"/>
  <c r="R175" i="3"/>
  <c r="Q175" i="3"/>
  <c r="P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Z174" i="3"/>
  <c r="Y174" i="3"/>
  <c r="X174" i="3"/>
  <c r="W174" i="3"/>
  <c r="V174" i="3"/>
  <c r="U174" i="3"/>
  <c r="T174" i="3"/>
  <c r="S174" i="3"/>
  <c r="R174" i="3"/>
  <c r="Q174" i="3"/>
  <c r="P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Z173" i="3"/>
  <c r="Y173" i="3"/>
  <c r="X173" i="3"/>
  <c r="W173" i="3"/>
  <c r="V173" i="3"/>
  <c r="U173" i="3"/>
  <c r="T173" i="3"/>
  <c r="S173" i="3"/>
  <c r="R173" i="3"/>
  <c r="Q173" i="3"/>
  <c r="P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Z172" i="3"/>
  <c r="Y172" i="3"/>
  <c r="X172" i="3"/>
  <c r="W172" i="3"/>
  <c r="V172" i="3"/>
  <c r="U172" i="3"/>
  <c r="T172" i="3"/>
  <c r="S172" i="3"/>
  <c r="R172" i="3"/>
  <c r="Q172" i="3"/>
  <c r="P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Z171" i="3"/>
  <c r="Y171" i="3"/>
  <c r="X171" i="3"/>
  <c r="W171" i="3"/>
  <c r="V171" i="3"/>
  <c r="U171" i="3"/>
  <c r="T171" i="3"/>
  <c r="S171" i="3"/>
  <c r="R171" i="3"/>
  <c r="Q171" i="3"/>
  <c r="P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Z170" i="3"/>
  <c r="Y170" i="3"/>
  <c r="X170" i="3"/>
  <c r="W170" i="3"/>
  <c r="V170" i="3"/>
  <c r="U170" i="3"/>
  <c r="T170" i="3"/>
  <c r="S170" i="3"/>
  <c r="R170" i="3"/>
  <c r="Q170" i="3"/>
  <c r="P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Z169" i="3"/>
  <c r="Y169" i="3"/>
  <c r="X169" i="3"/>
  <c r="W169" i="3"/>
  <c r="V169" i="3"/>
  <c r="U169" i="3"/>
  <c r="T169" i="3"/>
  <c r="S169" i="3"/>
  <c r="R169" i="3"/>
  <c r="Q169" i="3"/>
  <c r="P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Z168" i="3"/>
  <c r="Y168" i="3"/>
  <c r="X168" i="3"/>
  <c r="W168" i="3"/>
  <c r="V168" i="3"/>
  <c r="U168" i="3"/>
  <c r="T168" i="3"/>
  <c r="S168" i="3"/>
  <c r="R168" i="3"/>
  <c r="Q168" i="3"/>
  <c r="P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Z167" i="3"/>
  <c r="Y167" i="3"/>
  <c r="X167" i="3"/>
  <c r="W167" i="3"/>
  <c r="V167" i="3"/>
  <c r="U167" i="3"/>
  <c r="T167" i="3"/>
  <c r="S167" i="3"/>
  <c r="R167" i="3"/>
  <c r="Q167" i="3"/>
  <c r="P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Z166" i="3"/>
  <c r="Y166" i="3"/>
  <c r="X166" i="3"/>
  <c r="W166" i="3"/>
  <c r="V166" i="3"/>
  <c r="U166" i="3"/>
  <c r="T166" i="3"/>
  <c r="S166" i="3"/>
  <c r="R166" i="3"/>
  <c r="Q166" i="3"/>
  <c r="P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Z165" i="3"/>
  <c r="Y165" i="3"/>
  <c r="X165" i="3"/>
  <c r="W165" i="3"/>
  <c r="V165" i="3"/>
  <c r="U165" i="3"/>
  <c r="T165" i="3"/>
  <c r="S165" i="3"/>
  <c r="R165" i="3"/>
  <c r="Q165" i="3"/>
  <c r="P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Z164" i="3"/>
  <c r="Y164" i="3"/>
  <c r="X164" i="3"/>
  <c r="W164" i="3"/>
  <c r="V164" i="3"/>
  <c r="U164" i="3"/>
  <c r="T164" i="3"/>
  <c r="S164" i="3"/>
  <c r="R164" i="3"/>
  <c r="Q164" i="3"/>
  <c r="P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Z163" i="3"/>
  <c r="Y163" i="3"/>
  <c r="X163" i="3"/>
  <c r="W163" i="3"/>
  <c r="V163" i="3"/>
  <c r="U163" i="3"/>
  <c r="T163" i="3"/>
  <c r="S163" i="3"/>
  <c r="R163" i="3"/>
  <c r="Q163" i="3"/>
  <c r="P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Z162" i="3"/>
  <c r="Y162" i="3"/>
  <c r="X162" i="3"/>
  <c r="W162" i="3"/>
  <c r="V162" i="3"/>
  <c r="U162" i="3"/>
  <c r="T162" i="3"/>
  <c r="S162" i="3"/>
  <c r="R162" i="3"/>
  <c r="Q162" i="3"/>
  <c r="P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Z161" i="3"/>
  <c r="Y161" i="3"/>
  <c r="X161" i="3"/>
  <c r="W161" i="3"/>
  <c r="V161" i="3"/>
  <c r="U161" i="3"/>
  <c r="T161" i="3"/>
  <c r="S161" i="3"/>
  <c r="R161" i="3"/>
  <c r="Q161" i="3"/>
  <c r="P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Z160" i="3"/>
  <c r="Y160" i="3"/>
  <c r="X160" i="3"/>
  <c r="W160" i="3"/>
  <c r="V160" i="3"/>
  <c r="U160" i="3"/>
  <c r="T160" i="3"/>
  <c r="S160" i="3"/>
  <c r="R160" i="3"/>
  <c r="Q160" i="3"/>
  <c r="P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Z159" i="3"/>
  <c r="Y159" i="3"/>
  <c r="X159" i="3"/>
  <c r="W159" i="3"/>
  <c r="V159" i="3"/>
  <c r="U159" i="3"/>
  <c r="T159" i="3"/>
  <c r="S159" i="3"/>
  <c r="R159" i="3"/>
  <c r="Q159" i="3"/>
  <c r="P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Z158" i="3"/>
  <c r="Y158" i="3"/>
  <c r="X158" i="3"/>
  <c r="W158" i="3"/>
  <c r="V158" i="3"/>
  <c r="U158" i="3"/>
  <c r="T158" i="3"/>
  <c r="S158" i="3"/>
  <c r="R158" i="3"/>
  <c r="Q158" i="3"/>
  <c r="P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Z157" i="3"/>
  <c r="Y157" i="3"/>
  <c r="X157" i="3"/>
  <c r="W157" i="3"/>
  <c r="V157" i="3"/>
  <c r="U157" i="3"/>
  <c r="T157" i="3"/>
  <c r="S157" i="3"/>
  <c r="R157" i="3"/>
  <c r="Q157" i="3"/>
  <c r="P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Z156" i="3"/>
  <c r="Y156" i="3"/>
  <c r="X156" i="3"/>
  <c r="W156" i="3"/>
  <c r="V156" i="3"/>
  <c r="U156" i="3"/>
  <c r="T156" i="3"/>
  <c r="S156" i="3"/>
  <c r="R156" i="3"/>
  <c r="Q156" i="3"/>
  <c r="P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Z155" i="3"/>
  <c r="Y155" i="3"/>
  <c r="X155" i="3"/>
  <c r="W155" i="3"/>
  <c r="V155" i="3"/>
  <c r="U155" i="3"/>
  <c r="T155" i="3"/>
  <c r="S155" i="3"/>
  <c r="R155" i="3"/>
  <c r="Q155" i="3"/>
  <c r="P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Z154" i="3"/>
  <c r="Y154" i="3"/>
  <c r="X154" i="3"/>
  <c r="W154" i="3"/>
  <c r="V154" i="3"/>
  <c r="U154" i="3"/>
  <c r="T154" i="3"/>
  <c r="S154" i="3"/>
  <c r="R154" i="3"/>
  <c r="Q154" i="3"/>
  <c r="P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Z153" i="3"/>
  <c r="Y153" i="3"/>
  <c r="X153" i="3"/>
  <c r="W153" i="3"/>
  <c r="V153" i="3"/>
  <c r="U153" i="3"/>
  <c r="T153" i="3"/>
  <c r="S153" i="3"/>
  <c r="R153" i="3"/>
  <c r="Q153" i="3"/>
  <c r="P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Z152" i="3"/>
  <c r="Y152" i="3"/>
  <c r="X152" i="3"/>
  <c r="W152" i="3"/>
  <c r="V152" i="3"/>
  <c r="U152" i="3"/>
  <c r="T152" i="3"/>
  <c r="S152" i="3"/>
  <c r="R152" i="3"/>
  <c r="Q152" i="3"/>
  <c r="P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Z151" i="3"/>
  <c r="Y151" i="3"/>
  <c r="X151" i="3"/>
  <c r="W151" i="3"/>
  <c r="V151" i="3"/>
  <c r="U151" i="3"/>
  <c r="T151" i="3"/>
  <c r="S151" i="3"/>
  <c r="R151" i="3"/>
  <c r="Q151" i="3"/>
  <c r="P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Z150" i="3"/>
  <c r="Y150" i="3"/>
  <c r="X150" i="3"/>
  <c r="W150" i="3"/>
  <c r="V150" i="3"/>
  <c r="U150" i="3"/>
  <c r="T150" i="3"/>
  <c r="S150" i="3"/>
  <c r="R150" i="3"/>
  <c r="Q150" i="3"/>
  <c r="P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Z149" i="3"/>
  <c r="Y149" i="3"/>
  <c r="X149" i="3"/>
  <c r="W149" i="3"/>
  <c r="V149" i="3"/>
  <c r="U149" i="3"/>
  <c r="T149" i="3"/>
  <c r="S149" i="3"/>
  <c r="R149" i="3"/>
  <c r="Q149" i="3"/>
  <c r="P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Z148" i="3"/>
  <c r="Y148" i="3"/>
  <c r="X148" i="3"/>
  <c r="W148" i="3"/>
  <c r="V148" i="3"/>
  <c r="U148" i="3"/>
  <c r="T148" i="3"/>
  <c r="S148" i="3"/>
  <c r="R148" i="3"/>
  <c r="Q148" i="3"/>
  <c r="P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Z147" i="3"/>
  <c r="Y147" i="3"/>
  <c r="X147" i="3"/>
  <c r="W147" i="3"/>
  <c r="V147" i="3"/>
  <c r="U147" i="3"/>
  <c r="T147" i="3"/>
  <c r="S147" i="3"/>
  <c r="R147" i="3"/>
  <c r="Q147" i="3"/>
  <c r="P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Z146" i="3"/>
  <c r="Y146" i="3"/>
  <c r="X146" i="3"/>
  <c r="W146" i="3"/>
  <c r="V146" i="3"/>
  <c r="U146" i="3"/>
  <c r="T146" i="3"/>
  <c r="S146" i="3"/>
  <c r="R146" i="3"/>
  <c r="Q146" i="3"/>
  <c r="P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Z145" i="3"/>
  <c r="Y145" i="3"/>
  <c r="X145" i="3"/>
  <c r="W145" i="3"/>
  <c r="V145" i="3"/>
  <c r="U145" i="3"/>
  <c r="T145" i="3"/>
  <c r="S145" i="3"/>
  <c r="R145" i="3"/>
  <c r="Q145" i="3"/>
  <c r="P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Z144" i="3"/>
  <c r="Y144" i="3"/>
  <c r="X144" i="3"/>
  <c r="W144" i="3"/>
  <c r="V144" i="3"/>
  <c r="U144" i="3"/>
  <c r="T144" i="3"/>
  <c r="S144" i="3"/>
  <c r="R144" i="3"/>
  <c r="Q144" i="3"/>
  <c r="P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Z143" i="3"/>
  <c r="Y143" i="3"/>
  <c r="X143" i="3"/>
  <c r="W143" i="3"/>
  <c r="V143" i="3"/>
  <c r="U143" i="3"/>
  <c r="T143" i="3"/>
  <c r="S143" i="3"/>
  <c r="R143" i="3"/>
  <c r="Q143" i="3"/>
  <c r="P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Z142" i="3"/>
  <c r="Y142" i="3"/>
  <c r="X142" i="3"/>
  <c r="W142" i="3"/>
  <c r="V142" i="3"/>
  <c r="U142" i="3"/>
  <c r="T142" i="3"/>
  <c r="S142" i="3"/>
  <c r="R142" i="3"/>
  <c r="Q142" i="3"/>
  <c r="P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Z141" i="3"/>
  <c r="Y141" i="3"/>
  <c r="X141" i="3"/>
  <c r="W141" i="3"/>
  <c r="V141" i="3"/>
  <c r="U141" i="3"/>
  <c r="T141" i="3"/>
  <c r="S141" i="3"/>
  <c r="R141" i="3"/>
  <c r="Q141" i="3"/>
  <c r="P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Z140" i="3"/>
  <c r="Y140" i="3"/>
  <c r="X140" i="3"/>
  <c r="W140" i="3"/>
  <c r="V140" i="3"/>
  <c r="U140" i="3"/>
  <c r="T140" i="3"/>
  <c r="S140" i="3"/>
  <c r="R140" i="3"/>
  <c r="Q140" i="3"/>
  <c r="P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Z139" i="3"/>
  <c r="Y139" i="3"/>
  <c r="X139" i="3"/>
  <c r="W139" i="3"/>
  <c r="V139" i="3"/>
  <c r="U139" i="3"/>
  <c r="T139" i="3"/>
  <c r="S139" i="3"/>
  <c r="R139" i="3"/>
  <c r="Q139" i="3"/>
  <c r="P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Z138" i="3"/>
  <c r="Y138" i="3"/>
  <c r="X138" i="3"/>
  <c r="W138" i="3"/>
  <c r="V138" i="3"/>
  <c r="U138" i="3"/>
  <c r="T138" i="3"/>
  <c r="S138" i="3"/>
  <c r="R138" i="3"/>
  <c r="Q138" i="3"/>
  <c r="P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Z137" i="3"/>
  <c r="Y137" i="3"/>
  <c r="X137" i="3"/>
  <c r="W137" i="3"/>
  <c r="V137" i="3"/>
  <c r="U137" i="3"/>
  <c r="T137" i="3"/>
  <c r="S137" i="3"/>
  <c r="R137" i="3"/>
  <c r="Q137" i="3"/>
  <c r="P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Z136" i="3"/>
  <c r="Y136" i="3"/>
  <c r="X136" i="3"/>
  <c r="W136" i="3"/>
  <c r="V136" i="3"/>
  <c r="U136" i="3"/>
  <c r="T136" i="3"/>
  <c r="S136" i="3"/>
  <c r="R136" i="3"/>
  <c r="Q136" i="3"/>
  <c r="P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Z135" i="3"/>
  <c r="Y135" i="3"/>
  <c r="X135" i="3"/>
  <c r="W135" i="3"/>
  <c r="V135" i="3"/>
  <c r="U135" i="3"/>
  <c r="T135" i="3"/>
  <c r="S135" i="3"/>
  <c r="R135" i="3"/>
  <c r="Q135" i="3"/>
  <c r="P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Z134" i="3"/>
  <c r="Y134" i="3"/>
  <c r="X134" i="3"/>
  <c r="W134" i="3"/>
  <c r="V134" i="3"/>
  <c r="U134" i="3"/>
  <c r="T134" i="3"/>
  <c r="S134" i="3"/>
  <c r="R134" i="3"/>
  <c r="Q134" i="3"/>
  <c r="P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Z133" i="3"/>
  <c r="Y133" i="3"/>
  <c r="X133" i="3"/>
  <c r="W133" i="3"/>
  <c r="V133" i="3"/>
  <c r="U133" i="3"/>
  <c r="T133" i="3"/>
  <c r="S133" i="3"/>
  <c r="R133" i="3"/>
  <c r="Q133" i="3"/>
  <c r="P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Z132" i="3"/>
  <c r="Y132" i="3"/>
  <c r="X132" i="3"/>
  <c r="W132" i="3"/>
  <c r="V132" i="3"/>
  <c r="U132" i="3"/>
  <c r="T132" i="3"/>
  <c r="S132" i="3"/>
  <c r="R132" i="3"/>
  <c r="Q132" i="3"/>
  <c r="P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Z131" i="3"/>
  <c r="Y131" i="3"/>
  <c r="X131" i="3"/>
  <c r="W131" i="3"/>
  <c r="V131" i="3"/>
  <c r="U131" i="3"/>
  <c r="T131" i="3"/>
  <c r="S131" i="3"/>
  <c r="R131" i="3"/>
  <c r="Q131" i="3"/>
  <c r="P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Z130" i="3"/>
  <c r="Y130" i="3"/>
  <c r="X130" i="3"/>
  <c r="W130" i="3"/>
  <c r="V130" i="3"/>
  <c r="U130" i="3"/>
  <c r="T130" i="3"/>
  <c r="S130" i="3"/>
  <c r="R130" i="3"/>
  <c r="Q130" i="3"/>
  <c r="P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Z129" i="3"/>
  <c r="Y129" i="3"/>
  <c r="X129" i="3"/>
  <c r="W129" i="3"/>
  <c r="V129" i="3"/>
  <c r="U129" i="3"/>
  <c r="T129" i="3"/>
  <c r="S129" i="3"/>
  <c r="R129" i="3"/>
  <c r="Q129" i="3"/>
  <c r="P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Z128" i="3"/>
  <c r="Y128" i="3"/>
  <c r="X128" i="3"/>
  <c r="W128" i="3"/>
  <c r="V128" i="3"/>
  <c r="U128" i="3"/>
  <c r="T128" i="3"/>
  <c r="S128" i="3"/>
  <c r="R128" i="3"/>
  <c r="Q128" i="3"/>
  <c r="P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Z127" i="3"/>
  <c r="Y127" i="3"/>
  <c r="X127" i="3"/>
  <c r="W127" i="3"/>
  <c r="V127" i="3"/>
  <c r="U127" i="3"/>
  <c r="T127" i="3"/>
  <c r="S127" i="3"/>
  <c r="R127" i="3"/>
  <c r="Q127" i="3"/>
  <c r="P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Z126" i="3"/>
  <c r="Y126" i="3"/>
  <c r="X126" i="3"/>
  <c r="W126" i="3"/>
  <c r="V126" i="3"/>
  <c r="U126" i="3"/>
  <c r="T126" i="3"/>
  <c r="S126" i="3"/>
  <c r="R126" i="3"/>
  <c r="Q126" i="3"/>
  <c r="P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Z125" i="3"/>
  <c r="Y125" i="3"/>
  <c r="X125" i="3"/>
  <c r="W125" i="3"/>
  <c r="V125" i="3"/>
  <c r="U125" i="3"/>
  <c r="T125" i="3"/>
  <c r="S125" i="3"/>
  <c r="R125" i="3"/>
  <c r="Q125" i="3"/>
  <c r="P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Z124" i="3"/>
  <c r="Y124" i="3"/>
  <c r="X124" i="3"/>
  <c r="W124" i="3"/>
  <c r="V124" i="3"/>
  <c r="U124" i="3"/>
  <c r="T124" i="3"/>
  <c r="S124" i="3"/>
  <c r="R124" i="3"/>
  <c r="Q124" i="3"/>
  <c r="P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Z123" i="3"/>
  <c r="Y123" i="3"/>
  <c r="X123" i="3"/>
  <c r="W123" i="3"/>
  <c r="V123" i="3"/>
  <c r="U123" i="3"/>
  <c r="T123" i="3"/>
  <c r="S123" i="3"/>
  <c r="R123" i="3"/>
  <c r="Q123" i="3"/>
  <c r="P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Z122" i="3"/>
  <c r="Y122" i="3"/>
  <c r="X122" i="3"/>
  <c r="W122" i="3"/>
  <c r="V122" i="3"/>
  <c r="U122" i="3"/>
  <c r="T122" i="3"/>
  <c r="S122" i="3"/>
  <c r="R122" i="3"/>
  <c r="Q122" i="3"/>
  <c r="P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Z121" i="3"/>
  <c r="Y121" i="3"/>
  <c r="X121" i="3"/>
  <c r="W121" i="3"/>
  <c r="V121" i="3"/>
  <c r="U121" i="3"/>
  <c r="T121" i="3"/>
  <c r="S121" i="3"/>
  <c r="R121" i="3"/>
  <c r="Q121" i="3"/>
  <c r="P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Z120" i="3"/>
  <c r="Y120" i="3"/>
  <c r="X120" i="3"/>
  <c r="W120" i="3"/>
  <c r="V120" i="3"/>
  <c r="U120" i="3"/>
  <c r="T120" i="3"/>
  <c r="S120" i="3"/>
  <c r="R120" i="3"/>
  <c r="Q120" i="3"/>
  <c r="P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Z119" i="3"/>
  <c r="Y119" i="3"/>
  <c r="X119" i="3"/>
  <c r="W119" i="3"/>
  <c r="V119" i="3"/>
  <c r="U119" i="3"/>
  <c r="T119" i="3"/>
  <c r="S119" i="3"/>
  <c r="R119" i="3"/>
  <c r="Q119" i="3"/>
  <c r="P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Z118" i="3"/>
  <c r="Y118" i="3"/>
  <c r="X118" i="3"/>
  <c r="W118" i="3"/>
  <c r="V118" i="3"/>
  <c r="U118" i="3"/>
  <c r="T118" i="3"/>
  <c r="S118" i="3"/>
  <c r="R118" i="3"/>
  <c r="Q118" i="3"/>
  <c r="P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Z117" i="3"/>
  <c r="Y117" i="3"/>
  <c r="X117" i="3"/>
  <c r="W117" i="3"/>
  <c r="V117" i="3"/>
  <c r="U117" i="3"/>
  <c r="T117" i="3"/>
  <c r="S117" i="3"/>
  <c r="R117" i="3"/>
  <c r="Q117" i="3"/>
  <c r="P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Z116" i="3"/>
  <c r="Y116" i="3"/>
  <c r="X116" i="3"/>
  <c r="W116" i="3"/>
  <c r="V116" i="3"/>
  <c r="U116" i="3"/>
  <c r="T116" i="3"/>
  <c r="S116" i="3"/>
  <c r="R116" i="3"/>
  <c r="Q116" i="3"/>
  <c r="P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Z115" i="3"/>
  <c r="Y115" i="3"/>
  <c r="X115" i="3"/>
  <c r="W115" i="3"/>
  <c r="V115" i="3"/>
  <c r="U115" i="3"/>
  <c r="T115" i="3"/>
  <c r="S115" i="3"/>
  <c r="R115" i="3"/>
  <c r="Q115" i="3"/>
  <c r="P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Z114" i="3"/>
  <c r="Y114" i="3"/>
  <c r="X114" i="3"/>
  <c r="W114" i="3"/>
  <c r="V114" i="3"/>
  <c r="U114" i="3"/>
  <c r="T114" i="3"/>
  <c r="S114" i="3"/>
  <c r="R114" i="3"/>
  <c r="Q114" i="3"/>
  <c r="P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Z113" i="3"/>
  <c r="Y113" i="3"/>
  <c r="X113" i="3"/>
  <c r="W113" i="3"/>
  <c r="V113" i="3"/>
  <c r="U113" i="3"/>
  <c r="T113" i="3"/>
  <c r="S113" i="3"/>
  <c r="R113" i="3"/>
  <c r="Q113" i="3"/>
  <c r="P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Z112" i="3"/>
  <c r="Y112" i="3"/>
  <c r="X112" i="3"/>
  <c r="W112" i="3"/>
  <c r="V112" i="3"/>
  <c r="U112" i="3"/>
  <c r="T112" i="3"/>
  <c r="S112" i="3"/>
  <c r="R112" i="3"/>
  <c r="Q112" i="3"/>
  <c r="P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Z111" i="3"/>
  <c r="Y111" i="3"/>
  <c r="X111" i="3"/>
  <c r="W111" i="3"/>
  <c r="V111" i="3"/>
  <c r="U111" i="3"/>
  <c r="T111" i="3"/>
  <c r="S111" i="3"/>
  <c r="R111" i="3"/>
  <c r="Q111" i="3"/>
  <c r="P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Z110" i="3"/>
  <c r="Y110" i="3"/>
  <c r="X110" i="3"/>
  <c r="W110" i="3"/>
  <c r="V110" i="3"/>
  <c r="U110" i="3"/>
  <c r="T110" i="3"/>
  <c r="S110" i="3"/>
  <c r="R110" i="3"/>
  <c r="Q110" i="3"/>
  <c r="P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Z109" i="3"/>
  <c r="Y109" i="3"/>
  <c r="X109" i="3"/>
  <c r="W109" i="3"/>
  <c r="V109" i="3"/>
  <c r="U109" i="3"/>
  <c r="T109" i="3"/>
  <c r="S109" i="3"/>
  <c r="R109" i="3"/>
  <c r="Q109" i="3"/>
  <c r="P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Z108" i="3"/>
  <c r="Y108" i="3"/>
  <c r="X108" i="3"/>
  <c r="W108" i="3"/>
  <c r="V108" i="3"/>
  <c r="U108" i="3"/>
  <c r="T108" i="3"/>
  <c r="S108" i="3"/>
  <c r="R108" i="3"/>
  <c r="Q108" i="3"/>
  <c r="P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Z107" i="3"/>
  <c r="Y107" i="3"/>
  <c r="X107" i="3"/>
  <c r="W107" i="3"/>
  <c r="V107" i="3"/>
  <c r="U107" i="3"/>
  <c r="T107" i="3"/>
  <c r="S107" i="3"/>
  <c r="R107" i="3"/>
  <c r="Q107" i="3"/>
  <c r="P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Z106" i="3"/>
  <c r="Y106" i="3"/>
  <c r="X106" i="3"/>
  <c r="W106" i="3"/>
  <c r="V106" i="3"/>
  <c r="U106" i="3"/>
  <c r="T106" i="3"/>
  <c r="S106" i="3"/>
  <c r="R106" i="3"/>
  <c r="Q106" i="3"/>
  <c r="P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Z105" i="3"/>
  <c r="Y105" i="3"/>
  <c r="X105" i="3"/>
  <c r="W105" i="3"/>
  <c r="V105" i="3"/>
  <c r="U105" i="3"/>
  <c r="T105" i="3"/>
  <c r="S105" i="3"/>
  <c r="R105" i="3"/>
  <c r="Q105" i="3"/>
  <c r="P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Z104" i="3"/>
  <c r="Y104" i="3"/>
  <c r="X104" i="3"/>
  <c r="W104" i="3"/>
  <c r="V104" i="3"/>
  <c r="U104" i="3"/>
  <c r="T104" i="3"/>
  <c r="S104" i="3"/>
  <c r="R104" i="3"/>
  <c r="Q104" i="3"/>
  <c r="P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Z103" i="3"/>
  <c r="Y103" i="3"/>
  <c r="X103" i="3"/>
  <c r="W103" i="3"/>
  <c r="V103" i="3"/>
  <c r="U103" i="3"/>
  <c r="T103" i="3"/>
  <c r="S103" i="3"/>
  <c r="R103" i="3"/>
  <c r="Q103" i="3"/>
  <c r="P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Z102" i="3"/>
  <c r="Y102" i="3"/>
  <c r="X102" i="3"/>
  <c r="W102" i="3"/>
  <c r="V102" i="3"/>
  <c r="U102" i="3"/>
  <c r="T102" i="3"/>
  <c r="S102" i="3"/>
  <c r="R102" i="3"/>
  <c r="Q102" i="3"/>
  <c r="P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Z101" i="3"/>
  <c r="Y101" i="3"/>
  <c r="X101" i="3"/>
  <c r="W101" i="3"/>
  <c r="V101" i="3"/>
  <c r="U101" i="3"/>
  <c r="T101" i="3"/>
  <c r="S101" i="3"/>
  <c r="R101" i="3"/>
  <c r="Q101" i="3"/>
  <c r="P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Z100" i="3"/>
  <c r="Y100" i="3"/>
  <c r="X100" i="3"/>
  <c r="W100" i="3"/>
  <c r="V100" i="3"/>
  <c r="U100" i="3"/>
  <c r="T100" i="3"/>
  <c r="S100" i="3"/>
  <c r="R100" i="3"/>
  <c r="Q100" i="3"/>
  <c r="P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Z99" i="3"/>
  <c r="Y99" i="3"/>
  <c r="X99" i="3"/>
  <c r="W99" i="3"/>
  <c r="V99" i="3"/>
  <c r="U99" i="3"/>
  <c r="T99" i="3"/>
  <c r="S99" i="3"/>
  <c r="R99" i="3"/>
  <c r="Q99" i="3"/>
  <c r="P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Z98" i="3"/>
  <c r="Y98" i="3"/>
  <c r="X98" i="3"/>
  <c r="W98" i="3"/>
  <c r="V98" i="3"/>
  <c r="U98" i="3"/>
  <c r="T98" i="3"/>
  <c r="S98" i="3"/>
  <c r="R98" i="3"/>
  <c r="Q98" i="3"/>
  <c r="P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Z97" i="3"/>
  <c r="Y97" i="3"/>
  <c r="X97" i="3"/>
  <c r="W97" i="3"/>
  <c r="V97" i="3"/>
  <c r="U97" i="3"/>
  <c r="T97" i="3"/>
  <c r="S97" i="3"/>
  <c r="R97" i="3"/>
  <c r="Q97" i="3"/>
  <c r="P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Z96" i="3"/>
  <c r="Y96" i="3"/>
  <c r="X96" i="3"/>
  <c r="W96" i="3"/>
  <c r="V96" i="3"/>
  <c r="U96" i="3"/>
  <c r="T96" i="3"/>
  <c r="S96" i="3"/>
  <c r="R96" i="3"/>
  <c r="Q96" i="3"/>
  <c r="P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Z95" i="3"/>
  <c r="Y95" i="3"/>
  <c r="X95" i="3"/>
  <c r="W95" i="3"/>
  <c r="V95" i="3"/>
  <c r="U95" i="3"/>
  <c r="T95" i="3"/>
  <c r="S95" i="3"/>
  <c r="R95" i="3"/>
  <c r="Q95" i="3"/>
  <c r="P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Z94" i="3"/>
  <c r="Y94" i="3"/>
  <c r="X94" i="3"/>
  <c r="W94" i="3"/>
  <c r="V94" i="3"/>
  <c r="U94" i="3"/>
  <c r="T94" i="3"/>
  <c r="S94" i="3"/>
  <c r="R94" i="3"/>
  <c r="Q94" i="3"/>
  <c r="P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Z93" i="3"/>
  <c r="Y93" i="3"/>
  <c r="X93" i="3"/>
  <c r="W93" i="3"/>
  <c r="V93" i="3"/>
  <c r="U93" i="3"/>
  <c r="T93" i="3"/>
  <c r="S93" i="3"/>
  <c r="R93" i="3"/>
  <c r="Q93" i="3"/>
  <c r="P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Z92" i="3"/>
  <c r="Y92" i="3"/>
  <c r="X92" i="3"/>
  <c r="W92" i="3"/>
  <c r="V92" i="3"/>
  <c r="U92" i="3"/>
  <c r="T92" i="3"/>
  <c r="S92" i="3"/>
  <c r="R92" i="3"/>
  <c r="Q92" i="3"/>
  <c r="P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Z91" i="3"/>
  <c r="Y91" i="3"/>
  <c r="X91" i="3"/>
  <c r="W91" i="3"/>
  <c r="V91" i="3"/>
  <c r="U91" i="3"/>
  <c r="T91" i="3"/>
  <c r="S91" i="3"/>
  <c r="R91" i="3"/>
  <c r="Q91" i="3"/>
  <c r="P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Z90" i="3"/>
  <c r="Y90" i="3"/>
  <c r="X90" i="3"/>
  <c r="W90" i="3"/>
  <c r="V90" i="3"/>
  <c r="U90" i="3"/>
  <c r="T90" i="3"/>
  <c r="S90" i="3"/>
  <c r="R90" i="3"/>
  <c r="Q90" i="3"/>
  <c r="P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Z89" i="3"/>
  <c r="Y89" i="3"/>
  <c r="X89" i="3"/>
  <c r="W89" i="3"/>
  <c r="V89" i="3"/>
  <c r="U89" i="3"/>
  <c r="T89" i="3"/>
  <c r="S89" i="3"/>
  <c r="R89" i="3"/>
  <c r="Q89" i="3"/>
  <c r="P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Z88" i="3"/>
  <c r="Y88" i="3"/>
  <c r="X88" i="3"/>
  <c r="W88" i="3"/>
  <c r="V88" i="3"/>
  <c r="U88" i="3"/>
  <c r="T88" i="3"/>
  <c r="S88" i="3"/>
  <c r="R88" i="3"/>
  <c r="Q88" i="3"/>
  <c r="P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Z87" i="3"/>
  <c r="Y87" i="3"/>
  <c r="X87" i="3"/>
  <c r="W87" i="3"/>
  <c r="V87" i="3"/>
  <c r="U87" i="3"/>
  <c r="T87" i="3"/>
  <c r="S87" i="3"/>
  <c r="R87" i="3"/>
  <c r="Q87" i="3"/>
  <c r="P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Z86" i="3"/>
  <c r="Y86" i="3"/>
  <c r="X86" i="3"/>
  <c r="W86" i="3"/>
  <c r="V86" i="3"/>
  <c r="U86" i="3"/>
  <c r="T86" i="3"/>
  <c r="S86" i="3"/>
  <c r="R86" i="3"/>
  <c r="Q86" i="3"/>
  <c r="P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Z85" i="3"/>
  <c r="Y85" i="3"/>
  <c r="X85" i="3"/>
  <c r="W85" i="3"/>
  <c r="V85" i="3"/>
  <c r="U85" i="3"/>
  <c r="T85" i="3"/>
  <c r="S85" i="3"/>
  <c r="R85" i="3"/>
  <c r="Q85" i="3"/>
  <c r="P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Z84" i="3"/>
  <c r="Y84" i="3"/>
  <c r="X84" i="3"/>
  <c r="W84" i="3"/>
  <c r="V84" i="3"/>
  <c r="U84" i="3"/>
  <c r="T84" i="3"/>
  <c r="S84" i="3"/>
  <c r="R84" i="3"/>
  <c r="Q84" i="3"/>
  <c r="P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Z83" i="3"/>
  <c r="Y83" i="3"/>
  <c r="X83" i="3"/>
  <c r="W83" i="3"/>
  <c r="V83" i="3"/>
  <c r="U83" i="3"/>
  <c r="T83" i="3"/>
  <c r="S83" i="3"/>
  <c r="R83" i="3"/>
  <c r="Q83" i="3"/>
  <c r="P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Z82" i="3"/>
  <c r="Y82" i="3"/>
  <c r="X82" i="3"/>
  <c r="W82" i="3"/>
  <c r="V82" i="3"/>
  <c r="U82" i="3"/>
  <c r="T82" i="3"/>
  <c r="S82" i="3"/>
  <c r="R82" i="3"/>
  <c r="Q82" i="3"/>
  <c r="P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Z81" i="3"/>
  <c r="Y81" i="3"/>
  <c r="X81" i="3"/>
  <c r="W81" i="3"/>
  <c r="V81" i="3"/>
  <c r="U81" i="3"/>
  <c r="T81" i="3"/>
  <c r="S81" i="3"/>
  <c r="R81" i="3"/>
  <c r="Q81" i="3"/>
  <c r="P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Z80" i="3"/>
  <c r="Y80" i="3"/>
  <c r="X80" i="3"/>
  <c r="W80" i="3"/>
  <c r="V80" i="3"/>
  <c r="U80" i="3"/>
  <c r="T80" i="3"/>
  <c r="S80" i="3"/>
  <c r="R80" i="3"/>
  <c r="Q80" i="3"/>
  <c r="P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Z79" i="3"/>
  <c r="Y79" i="3"/>
  <c r="X79" i="3"/>
  <c r="W79" i="3"/>
  <c r="V79" i="3"/>
  <c r="U79" i="3"/>
  <c r="T79" i="3"/>
  <c r="S79" i="3"/>
  <c r="R79" i="3"/>
  <c r="Q79" i="3"/>
  <c r="P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Z78" i="3"/>
  <c r="Y78" i="3"/>
  <c r="X78" i="3"/>
  <c r="W78" i="3"/>
  <c r="V78" i="3"/>
  <c r="U78" i="3"/>
  <c r="T78" i="3"/>
  <c r="S78" i="3"/>
  <c r="R78" i="3"/>
  <c r="Q78" i="3"/>
  <c r="P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Z77" i="3"/>
  <c r="Y77" i="3"/>
  <c r="X77" i="3"/>
  <c r="W77" i="3"/>
  <c r="V77" i="3"/>
  <c r="U77" i="3"/>
  <c r="T77" i="3"/>
  <c r="S77" i="3"/>
  <c r="R77" i="3"/>
  <c r="Q77" i="3"/>
  <c r="P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Z76" i="3"/>
  <c r="Y76" i="3"/>
  <c r="X76" i="3"/>
  <c r="W76" i="3"/>
  <c r="V76" i="3"/>
  <c r="U76" i="3"/>
  <c r="T76" i="3"/>
  <c r="S76" i="3"/>
  <c r="R76" i="3"/>
  <c r="Q76" i="3"/>
  <c r="P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Z75" i="3"/>
  <c r="Y75" i="3"/>
  <c r="X75" i="3"/>
  <c r="W75" i="3"/>
  <c r="V75" i="3"/>
  <c r="U75" i="3"/>
  <c r="T75" i="3"/>
  <c r="S75" i="3"/>
  <c r="R75" i="3"/>
  <c r="Q75" i="3"/>
  <c r="P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Z74" i="3"/>
  <c r="Y74" i="3"/>
  <c r="X74" i="3"/>
  <c r="W74" i="3"/>
  <c r="V74" i="3"/>
  <c r="U74" i="3"/>
  <c r="T74" i="3"/>
  <c r="S74" i="3"/>
  <c r="R74" i="3"/>
  <c r="Q74" i="3"/>
  <c r="P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Z73" i="3"/>
  <c r="Y73" i="3"/>
  <c r="X73" i="3"/>
  <c r="W73" i="3"/>
  <c r="V73" i="3"/>
  <c r="U73" i="3"/>
  <c r="T73" i="3"/>
  <c r="S73" i="3"/>
  <c r="R73" i="3"/>
  <c r="Q73" i="3"/>
  <c r="P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Z72" i="3"/>
  <c r="Y72" i="3"/>
  <c r="X72" i="3"/>
  <c r="W72" i="3"/>
  <c r="V72" i="3"/>
  <c r="U72" i="3"/>
  <c r="T72" i="3"/>
  <c r="S72" i="3"/>
  <c r="R72" i="3"/>
  <c r="Q72" i="3"/>
  <c r="P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Z71" i="3"/>
  <c r="Y71" i="3"/>
  <c r="X71" i="3"/>
  <c r="W71" i="3"/>
  <c r="V71" i="3"/>
  <c r="U71" i="3"/>
  <c r="T71" i="3"/>
  <c r="S71" i="3"/>
  <c r="R71" i="3"/>
  <c r="Q71" i="3"/>
  <c r="P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Z70" i="3"/>
  <c r="Y70" i="3"/>
  <c r="X70" i="3"/>
  <c r="W70" i="3"/>
  <c r="V70" i="3"/>
  <c r="U70" i="3"/>
  <c r="T70" i="3"/>
  <c r="S70" i="3"/>
  <c r="R70" i="3"/>
  <c r="Q70" i="3"/>
  <c r="P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Z69" i="3"/>
  <c r="Y69" i="3"/>
  <c r="X69" i="3"/>
  <c r="W69" i="3"/>
  <c r="V69" i="3"/>
  <c r="U69" i="3"/>
  <c r="T69" i="3"/>
  <c r="S69" i="3"/>
  <c r="R69" i="3"/>
  <c r="Q69" i="3"/>
  <c r="P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Z68" i="3"/>
  <c r="Y68" i="3"/>
  <c r="X68" i="3"/>
  <c r="W68" i="3"/>
  <c r="V68" i="3"/>
  <c r="U68" i="3"/>
  <c r="T68" i="3"/>
  <c r="S68" i="3"/>
  <c r="R68" i="3"/>
  <c r="Q68" i="3"/>
  <c r="P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Z67" i="3"/>
  <c r="Y67" i="3"/>
  <c r="X67" i="3"/>
  <c r="W67" i="3"/>
  <c r="V67" i="3"/>
  <c r="U67" i="3"/>
  <c r="T67" i="3"/>
  <c r="S67" i="3"/>
  <c r="R67" i="3"/>
  <c r="Q67" i="3"/>
  <c r="P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Z66" i="3"/>
  <c r="Y66" i="3"/>
  <c r="X66" i="3"/>
  <c r="W66" i="3"/>
  <c r="V66" i="3"/>
  <c r="U66" i="3"/>
  <c r="T66" i="3"/>
  <c r="S66" i="3"/>
  <c r="R66" i="3"/>
  <c r="Q66" i="3"/>
  <c r="P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Z65" i="3"/>
  <c r="Y65" i="3"/>
  <c r="X65" i="3"/>
  <c r="W65" i="3"/>
  <c r="V65" i="3"/>
  <c r="U65" i="3"/>
  <c r="T65" i="3"/>
  <c r="S65" i="3"/>
  <c r="R65" i="3"/>
  <c r="Q65" i="3"/>
  <c r="P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Z64" i="3"/>
  <c r="Y64" i="3"/>
  <c r="X64" i="3"/>
  <c r="W64" i="3"/>
  <c r="V64" i="3"/>
  <c r="U64" i="3"/>
  <c r="T64" i="3"/>
  <c r="S64" i="3"/>
  <c r="R64" i="3"/>
  <c r="Q64" i="3"/>
  <c r="P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Z63" i="3"/>
  <c r="Y63" i="3"/>
  <c r="X63" i="3"/>
  <c r="W63" i="3"/>
  <c r="V63" i="3"/>
  <c r="U63" i="3"/>
  <c r="T63" i="3"/>
  <c r="S63" i="3"/>
  <c r="R63" i="3"/>
  <c r="Q63" i="3"/>
  <c r="P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Z62" i="3"/>
  <c r="Y62" i="3"/>
  <c r="X62" i="3"/>
  <c r="W62" i="3"/>
  <c r="V62" i="3"/>
  <c r="U62" i="3"/>
  <c r="T62" i="3"/>
  <c r="S62" i="3"/>
  <c r="R62" i="3"/>
  <c r="Q62" i="3"/>
  <c r="P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Z61" i="3"/>
  <c r="Y61" i="3"/>
  <c r="X61" i="3"/>
  <c r="W61" i="3"/>
  <c r="V61" i="3"/>
  <c r="U61" i="3"/>
  <c r="T61" i="3"/>
  <c r="S61" i="3"/>
  <c r="R61" i="3"/>
  <c r="Q61" i="3"/>
  <c r="P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Z60" i="3"/>
  <c r="Y60" i="3"/>
  <c r="X60" i="3"/>
  <c r="W60" i="3"/>
  <c r="V60" i="3"/>
  <c r="U60" i="3"/>
  <c r="T60" i="3"/>
  <c r="S60" i="3"/>
  <c r="R60" i="3"/>
  <c r="Q60" i="3"/>
  <c r="P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Z59" i="3"/>
  <c r="Y59" i="3"/>
  <c r="X59" i="3"/>
  <c r="W59" i="3"/>
  <c r="V59" i="3"/>
  <c r="U59" i="3"/>
  <c r="T59" i="3"/>
  <c r="S59" i="3"/>
  <c r="R59" i="3"/>
  <c r="Q59" i="3"/>
  <c r="P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Z58" i="3"/>
  <c r="Y58" i="3"/>
  <c r="X58" i="3"/>
  <c r="W58" i="3"/>
  <c r="V58" i="3"/>
  <c r="U58" i="3"/>
  <c r="T58" i="3"/>
  <c r="S58" i="3"/>
  <c r="R58" i="3"/>
  <c r="Q58" i="3"/>
  <c r="P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Z57" i="3"/>
  <c r="Y57" i="3"/>
  <c r="X57" i="3"/>
  <c r="W57" i="3"/>
  <c r="V57" i="3"/>
  <c r="U57" i="3"/>
  <c r="T57" i="3"/>
  <c r="S57" i="3"/>
  <c r="R57" i="3"/>
  <c r="Q57" i="3"/>
  <c r="P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Z56" i="3"/>
  <c r="Y56" i="3"/>
  <c r="X56" i="3"/>
  <c r="W56" i="3"/>
  <c r="V56" i="3"/>
  <c r="U56" i="3"/>
  <c r="T56" i="3"/>
  <c r="S56" i="3"/>
  <c r="R56" i="3"/>
  <c r="Q56" i="3"/>
  <c r="P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Z55" i="3"/>
  <c r="Y55" i="3"/>
  <c r="X55" i="3"/>
  <c r="W55" i="3"/>
  <c r="V55" i="3"/>
  <c r="U55" i="3"/>
  <c r="T55" i="3"/>
  <c r="S55" i="3"/>
  <c r="R55" i="3"/>
  <c r="Q55" i="3"/>
  <c r="P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Z54" i="3"/>
  <c r="Y54" i="3"/>
  <c r="X54" i="3"/>
  <c r="W54" i="3"/>
  <c r="V54" i="3"/>
  <c r="U54" i="3"/>
  <c r="T54" i="3"/>
  <c r="S54" i="3"/>
  <c r="R54" i="3"/>
  <c r="Q54" i="3"/>
  <c r="P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Z53" i="3"/>
  <c r="Y53" i="3"/>
  <c r="X53" i="3"/>
  <c r="W53" i="3"/>
  <c r="V53" i="3"/>
  <c r="U53" i="3"/>
  <c r="T53" i="3"/>
  <c r="S53" i="3"/>
  <c r="R53" i="3"/>
  <c r="Q53" i="3"/>
  <c r="P53" i="3"/>
  <c r="N53" i="3"/>
  <c r="M53" i="3"/>
  <c r="L53" i="3"/>
  <c r="K53" i="3"/>
  <c r="J53" i="3"/>
  <c r="I53" i="3"/>
  <c r="H53" i="3"/>
  <c r="G53" i="3"/>
  <c r="F53" i="3"/>
  <c r="E53" i="3"/>
  <c r="B53" i="3"/>
  <c r="Z52" i="3"/>
  <c r="Y52" i="3"/>
  <c r="X52" i="3"/>
  <c r="W52" i="3"/>
  <c r="V52" i="3"/>
  <c r="U52" i="3"/>
  <c r="T52" i="3"/>
  <c r="S52" i="3"/>
  <c r="R52" i="3"/>
  <c r="Q52" i="3"/>
  <c r="P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Z51" i="3"/>
  <c r="Y51" i="3"/>
  <c r="X51" i="3"/>
  <c r="W51" i="3"/>
  <c r="V51" i="3"/>
  <c r="U51" i="3"/>
  <c r="T51" i="3"/>
  <c r="S51" i="3"/>
  <c r="R51" i="3"/>
  <c r="Q51" i="3"/>
  <c r="P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Z50" i="3"/>
  <c r="Y50" i="3"/>
  <c r="X50" i="3"/>
  <c r="W50" i="3"/>
  <c r="V50" i="3"/>
  <c r="U50" i="3"/>
  <c r="T50" i="3"/>
  <c r="S50" i="3"/>
  <c r="R50" i="3"/>
  <c r="Q50" i="3"/>
  <c r="P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Z49" i="3"/>
  <c r="Y49" i="3"/>
  <c r="X49" i="3"/>
  <c r="W49" i="3"/>
  <c r="V49" i="3"/>
  <c r="U49" i="3"/>
  <c r="T49" i="3"/>
  <c r="S49" i="3"/>
  <c r="R49" i="3"/>
  <c r="Q49" i="3"/>
  <c r="P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Z48" i="3"/>
  <c r="Y48" i="3"/>
  <c r="X48" i="3"/>
  <c r="W48" i="3"/>
  <c r="V48" i="3"/>
  <c r="U48" i="3"/>
  <c r="T48" i="3"/>
  <c r="S48" i="3"/>
  <c r="R48" i="3"/>
  <c r="Q48" i="3"/>
  <c r="P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Z47" i="3"/>
  <c r="Y47" i="3"/>
  <c r="X47" i="3"/>
  <c r="W47" i="3"/>
  <c r="V47" i="3"/>
  <c r="U47" i="3"/>
  <c r="T47" i="3"/>
  <c r="S47" i="3"/>
  <c r="R47" i="3"/>
  <c r="Q47" i="3"/>
  <c r="P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Z46" i="3"/>
  <c r="Y46" i="3"/>
  <c r="X46" i="3"/>
  <c r="W46" i="3"/>
  <c r="V46" i="3"/>
  <c r="U46" i="3"/>
  <c r="T46" i="3"/>
  <c r="S46" i="3"/>
  <c r="R46" i="3"/>
  <c r="Q46" i="3"/>
  <c r="P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Z45" i="3"/>
  <c r="Y45" i="3"/>
  <c r="X45" i="3"/>
  <c r="W45" i="3"/>
  <c r="V45" i="3"/>
  <c r="U45" i="3"/>
  <c r="T45" i="3"/>
  <c r="S45" i="3"/>
  <c r="R45" i="3"/>
  <c r="Q45" i="3"/>
  <c r="P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Z44" i="3"/>
  <c r="Y44" i="3"/>
  <c r="X44" i="3"/>
  <c r="W44" i="3"/>
  <c r="V44" i="3"/>
  <c r="U44" i="3"/>
  <c r="T44" i="3"/>
  <c r="S44" i="3"/>
  <c r="R44" i="3"/>
  <c r="Q44" i="3"/>
  <c r="P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Z43" i="3"/>
  <c r="Y43" i="3"/>
  <c r="X43" i="3"/>
  <c r="W43" i="3"/>
  <c r="V43" i="3"/>
  <c r="U43" i="3"/>
  <c r="T43" i="3"/>
  <c r="S43" i="3"/>
  <c r="R43" i="3"/>
  <c r="Q43" i="3"/>
  <c r="P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B194" i="4"/>
  <c r="Z193" i="4"/>
  <c r="Y193" i="4"/>
  <c r="X193" i="4"/>
  <c r="W193" i="4"/>
  <c r="V193" i="4"/>
  <c r="U193" i="4"/>
  <c r="T193" i="4"/>
  <c r="S193" i="4"/>
  <c r="R193" i="4"/>
  <c r="Q193" i="4"/>
  <c r="P193" i="4"/>
  <c r="N193" i="4"/>
  <c r="M193" i="4"/>
  <c r="L193" i="4"/>
  <c r="K193" i="4"/>
  <c r="J193" i="4"/>
  <c r="I193" i="4"/>
  <c r="H193" i="4"/>
  <c r="G193" i="4"/>
  <c r="F193" i="4"/>
  <c r="E193" i="4"/>
  <c r="D193" i="4"/>
  <c r="D194" i="4" s="1"/>
  <c r="D195" i="4" s="1"/>
  <c r="D196" i="4" s="1"/>
  <c r="C193" i="4"/>
  <c r="C194" i="4" s="1"/>
  <c r="C195" i="4" s="1"/>
  <c r="C196" i="4" s="1"/>
  <c r="B193" i="4"/>
  <c r="Z192" i="4"/>
  <c r="Y192" i="4"/>
  <c r="X192" i="4"/>
  <c r="W192" i="4"/>
  <c r="V192" i="4"/>
  <c r="U192" i="4"/>
  <c r="T192" i="4"/>
  <c r="S192" i="4"/>
  <c r="R192" i="4"/>
  <c r="Q192" i="4"/>
  <c r="P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Z191" i="4"/>
  <c r="Y191" i="4"/>
  <c r="X191" i="4"/>
  <c r="W191" i="4"/>
  <c r="V191" i="4"/>
  <c r="U191" i="4"/>
  <c r="T191" i="4"/>
  <c r="S191" i="4"/>
  <c r="R191" i="4"/>
  <c r="Q191" i="4"/>
  <c r="P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Z190" i="4"/>
  <c r="Y190" i="4"/>
  <c r="X190" i="4"/>
  <c r="W190" i="4"/>
  <c r="V190" i="4"/>
  <c r="U190" i="4"/>
  <c r="T190" i="4"/>
  <c r="S190" i="4"/>
  <c r="R190" i="4"/>
  <c r="Q190" i="4"/>
  <c r="P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Z189" i="4"/>
  <c r="Y189" i="4"/>
  <c r="X189" i="4"/>
  <c r="W189" i="4"/>
  <c r="V189" i="4"/>
  <c r="U189" i="4"/>
  <c r="T189" i="4"/>
  <c r="S189" i="4"/>
  <c r="R189" i="4"/>
  <c r="Q189" i="4"/>
  <c r="P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Z188" i="4"/>
  <c r="Y188" i="4"/>
  <c r="X188" i="4"/>
  <c r="W188" i="4"/>
  <c r="V188" i="4"/>
  <c r="U188" i="4"/>
  <c r="T188" i="4"/>
  <c r="S188" i="4"/>
  <c r="R188" i="4"/>
  <c r="Q188" i="4"/>
  <c r="P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Z187" i="4"/>
  <c r="Y187" i="4"/>
  <c r="X187" i="4"/>
  <c r="W187" i="4"/>
  <c r="V187" i="4"/>
  <c r="U187" i="4"/>
  <c r="T187" i="4"/>
  <c r="S187" i="4"/>
  <c r="R187" i="4"/>
  <c r="Q187" i="4"/>
  <c r="P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Z186" i="4"/>
  <c r="Y186" i="4"/>
  <c r="X186" i="4"/>
  <c r="W186" i="4"/>
  <c r="V186" i="4"/>
  <c r="U186" i="4"/>
  <c r="T186" i="4"/>
  <c r="S186" i="4"/>
  <c r="R186" i="4"/>
  <c r="Q186" i="4"/>
  <c r="P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Z185" i="4"/>
  <c r="Y185" i="4"/>
  <c r="X185" i="4"/>
  <c r="W185" i="4"/>
  <c r="V185" i="4"/>
  <c r="U185" i="4"/>
  <c r="T185" i="4"/>
  <c r="S185" i="4"/>
  <c r="R185" i="4"/>
  <c r="Q185" i="4"/>
  <c r="P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Z184" i="4"/>
  <c r="Y184" i="4"/>
  <c r="X184" i="4"/>
  <c r="W184" i="4"/>
  <c r="V184" i="4"/>
  <c r="U184" i="4"/>
  <c r="T184" i="4"/>
  <c r="S184" i="4"/>
  <c r="R184" i="4"/>
  <c r="Q184" i="4"/>
  <c r="P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Z183" i="4"/>
  <c r="Y183" i="4"/>
  <c r="X183" i="4"/>
  <c r="W183" i="4"/>
  <c r="V183" i="4"/>
  <c r="U183" i="4"/>
  <c r="T183" i="4"/>
  <c r="S183" i="4"/>
  <c r="R183" i="4"/>
  <c r="Q183" i="4"/>
  <c r="P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Z182" i="4"/>
  <c r="Y182" i="4"/>
  <c r="X182" i="4"/>
  <c r="W182" i="4"/>
  <c r="V182" i="4"/>
  <c r="U182" i="4"/>
  <c r="T182" i="4"/>
  <c r="S182" i="4"/>
  <c r="R182" i="4"/>
  <c r="Q182" i="4"/>
  <c r="P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Z181" i="4"/>
  <c r="Y181" i="4"/>
  <c r="X181" i="4"/>
  <c r="W181" i="4"/>
  <c r="V181" i="4"/>
  <c r="U181" i="4"/>
  <c r="T181" i="4"/>
  <c r="S181" i="4"/>
  <c r="R181" i="4"/>
  <c r="Q181" i="4"/>
  <c r="P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Z180" i="4"/>
  <c r="Y180" i="4"/>
  <c r="X180" i="4"/>
  <c r="W180" i="4"/>
  <c r="V180" i="4"/>
  <c r="U180" i="4"/>
  <c r="T180" i="4"/>
  <c r="S180" i="4"/>
  <c r="R180" i="4"/>
  <c r="Q180" i="4"/>
  <c r="P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Z179" i="4"/>
  <c r="Y179" i="4"/>
  <c r="X179" i="4"/>
  <c r="W179" i="4"/>
  <c r="V179" i="4"/>
  <c r="U179" i="4"/>
  <c r="T179" i="4"/>
  <c r="S179" i="4"/>
  <c r="R179" i="4"/>
  <c r="Q179" i="4"/>
  <c r="P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Z178" i="4"/>
  <c r="Y178" i="4"/>
  <c r="X178" i="4"/>
  <c r="W178" i="4"/>
  <c r="V178" i="4"/>
  <c r="U178" i="4"/>
  <c r="T178" i="4"/>
  <c r="S178" i="4"/>
  <c r="R178" i="4"/>
  <c r="Q178" i="4"/>
  <c r="P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Z177" i="4"/>
  <c r="Y177" i="4"/>
  <c r="X177" i="4"/>
  <c r="W177" i="4"/>
  <c r="V177" i="4"/>
  <c r="U177" i="4"/>
  <c r="T177" i="4"/>
  <c r="S177" i="4"/>
  <c r="R177" i="4"/>
  <c r="Q177" i="4"/>
  <c r="P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Z176" i="4"/>
  <c r="Y176" i="4"/>
  <c r="X176" i="4"/>
  <c r="W176" i="4"/>
  <c r="V176" i="4"/>
  <c r="U176" i="4"/>
  <c r="T176" i="4"/>
  <c r="S176" i="4"/>
  <c r="R176" i="4"/>
  <c r="Q176" i="4"/>
  <c r="P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Z175" i="4"/>
  <c r="Y175" i="4"/>
  <c r="X175" i="4"/>
  <c r="W175" i="4"/>
  <c r="V175" i="4"/>
  <c r="U175" i="4"/>
  <c r="T175" i="4"/>
  <c r="S175" i="4"/>
  <c r="R175" i="4"/>
  <c r="Q175" i="4"/>
  <c r="P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Z174" i="4"/>
  <c r="Y174" i="4"/>
  <c r="X174" i="4"/>
  <c r="W174" i="4"/>
  <c r="V174" i="4"/>
  <c r="U174" i="4"/>
  <c r="T174" i="4"/>
  <c r="S174" i="4"/>
  <c r="R174" i="4"/>
  <c r="Q174" i="4"/>
  <c r="P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Z173" i="4"/>
  <c r="Y173" i="4"/>
  <c r="X173" i="4"/>
  <c r="W173" i="4"/>
  <c r="V173" i="4"/>
  <c r="U173" i="4"/>
  <c r="T173" i="4"/>
  <c r="S173" i="4"/>
  <c r="R173" i="4"/>
  <c r="Q173" i="4"/>
  <c r="P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Z172" i="4"/>
  <c r="Y172" i="4"/>
  <c r="X172" i="4"/>
  <c r="W172" i="4"/>
  <c r="V172" i="4"/>
  <c r="U172" i="4"/>
  <c r="T172" i="4"/>
  <c r="S172" i="4"/>
  <c r="R172" i="4"/>
  <c r="Q172" i="4"/>
  <c r="P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Z171" i="4"/>
  <c r="Y171" i="4"/>
  <c r="X171" i="4"/>
  <c r="W171" i="4"/>
  <c r="V171" i="4"/>
  <c r="U171" i="4"/>
  <c r="T171" i="4"/>
  <c r="S171" i="4"/>
  <c r="R171" i="4"/>
  <c r="Q171" i="4"/>
  <c r="P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Z170" i="4"/>
  <c r="Y170" i="4"/>
  <c r="X170" i="4"/>
  <c r="W170" i="4"/>
  <c r="V170" i="4"/>
  <c r="U170" i="4"/>
  <c r="T170" i="4"/>
  <c r="S170" i="4"/>
  <c r="R170" i="4"/>
  <c r="Q170" i="4"/>
  <c r="P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Z169" i="4"/>
  <c r="Y169" i="4"/>
  <c r="X169" i="4"/>
  <c r="W169" i="4"/>
  <c r="V169" i="4"/>
  <c r="U169" i="4"/>
  <c r="T169" i="4"/>
  <c r="S169" i="4"/>
  <c r="R169" i="4"/>
  <c r="Q169" i="4"/>
  <c r="P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Z168" i="4"/>
  <c r="Y168" i="4"/>
  <c r="X168" i="4"/>
  <c r="W168" i="4"/>
  <c r="V168" i="4"/>
  <c r="U168" i="4"/>
  <c r="T168" i="4"/>
  <c r="S168" i="4"/>
  <c r="R168" i="4"/>
  <c r="Q168" i="4"/>
  <c r="P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Z167" i="4"/>
  <c r="Y167" i="4"/>
  <c r="X167" i="4"/>
  <c r="W167" i="4"/>
  <c r="V167" i="4"/>
  <c r="U167" i="4"/>
  <c r="T167" i="4"/>
  <c r="S167" i="4"/>
  <c r="R167" i="4"/>
  <c r="Q167" i="4"/>
  <c r="P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Z166" i="4"/>
  <c r="Y166" i="4"/>
  <c r="X166" i="4"/>
  <c r="W166" i="4"/>
  <c r="V166" i="4"/>
  <c r="U166" i="4"/>
  <c r="T166" i="4"/>
  <c r="S166" i="4"/>
  <c r="R166" i="4"/>
  <c r="Q166" i="4"/>
  <c r="P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Z165" i="4"/>
  <c r="Y165" i="4"/>
  <c r="X165" i="4"/>
  <c r="W165" i="4"/>
  <c r="V165" i="4"/>
  <c r="U165" i="4"/>
  <c r="T165" i="4"/>
  <c r="S165" i="4"/>
  <c r="R165" i="4"/>
  <c r="Q165" i="4"/>
  <c r="P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Z164" i="4"/>
  <c r="Y164" i="4"/>
  <c r="X164" i="4"/>
  <c r="W164" i="4"/>
  <c r="V164" i="4"/>
  <c r="U164" i="4"/>
  <c r="T164" i="4"/>
  <c r="S164" i="4"/>
  <c r="R164" i="4"/>
  <c r="Q164" i="4"/>
  <c r="P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Z163" i="4"/>
  <c r="Y163" i="4"/>
  <c r="X163" i="4"/>
  <c r="W163" i="4"/>
  <c r="V163" i="4"/>
  <c r="U163" i="4"/>
  <c r="T163" i="4"/>
  <c r="S163" i="4"/>
  <c r="R163" i="4"/>
  <c r="Q163" i="4"/>
  <c r="P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Z162" i="4"/>
  <c r="Y162" i="4"/>
  <c r="X162" i="4"/>
  <c r="W162" i="4"/>
  <c r="V162" i="4"/>
  <c r="U162" i="4"/>
  <c r="T162" i="4"/>
  <c r="S162" i="4"/>
  <c r="R162" i="4"/>
  <c r="Q162" i="4"/>
  <c r="P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Z161" i="4"/>
  <c r="Y161" i="4"/>
  <c r="X161" i="4"/>
  <c r="W161" i="4"/>
  <c r="V161" i="4"/>
  <c r="U161" i="4"/>
  <c r="T161" i="4"/>
  <c r="S161" i="4"/>
  <c r="R161" i="4"/>
  <c r="Q161" i="4"/>
  <c r="P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Z160" i="4"/>
  <c r="Y160" i="4"/>
  <c r="X160" i="4"/>
  <c r="W160" i="4"/>
  <c r="V160" i="4"/>
  <c r="U160" i="4"/>
  <c r="T160" i="4"/>
  <c r="S160" i="4"/>
  <c r="R160" i="4"/>
  <c r="Q160" i="4"/>
  <c r="P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Z159" i="4"/>
  <c r="Y159" i="4"/>
  <c r="X159" i="4"/>
  <c r="W159" i="4"/>
  <c r="V159" i="4"/>
  <c r="U159" i="4"/>
  <c r="T159" i="4"/>
  <c r="S159" i="4"/>
  <c r="R159" i="4"/>
  <c r="Q159" i="4"/>
  <c r="P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Z158" i="4"/>
  <c r="Y158" i="4"/>
  <c r="X158" i="4"/>
  <c r="W158" i="4"/>
  <c r="V158" i="4"/>
  <c r="U158" i="4"/>
  <c r="T158" i="4"/>
  <c r="S158" i="4"/>
  <c r="R158" i="4"/>
  <c r="Q158" i="4"/>
  <c r="P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Z157" i="4"/>
  <c r="Y157" i="4"/>
  <c r="X157" i="4"/>
  <c r="W157" i="4"/>
  <c r="V157" i="4"/>
  <c r="U157" i="4"/>
  <c r="T157" i="4"/>
  <c r="S157" i="4"/>
  <c r="R157" i="4"/>
  <c r="Q157" i="4"/>
  <c r="P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Z156" i="4"/>
  <c r="Y156" i="4"/>
  <c r="X156" i="4"/>
  <c r="W156" i="4"/>
  <c r="V156" i="4"/>
  <c r="U156" i="4"/>
  <c r="T156" i="4"/>
  <c r="S156" i="4"/>
  <c r="R156" i="4"/>
  <c r="Q156" i="4"/>
  <c r="P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Z155" i="4"/>
  <c r="Y155" i="4"/>
  <c r="X155" i="4"/>
  <c r="W155" i="4"/>
  <c r="V155" i="4"/>
  <c r="U155" i="4"/>
  <c r="T155" i="4"/>
  <c r="S155" i="4"/>
  <c r="R155" i="4"/>
  <c r="Q155" i="4"/>
  <c r="P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Z154" i="4"/>
  <c r="Y154" i="4"/>
  <c r="X154" i="4"/>
  <c r="W154" i="4"/>
  <c r="V154" i="4"/>
  <c r="U154" i="4"/>
  <c r="T154" i="4"/>
  <c r="S154" i="4"/>
  <c r="R154" i="4"/>
  <c r="Q154" i="4"/>
  <c r="P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Z153" i="4"/>
  <c r="Y153" i="4"/>
  <c r="X153" i="4"/>
  <c r="W153" i="4"/>
  <c r="V153" i="4"/>
  <c r="U153" i="4"/>
  <c r="T153" i="4"/>
  <c r="S153" i="4"/>
  <c r="R153" i="4"/>
  <c r="Q153" i="4"/>
  <c r="P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Z152" i="4"/>
  <c r="Y152" i="4"/>
  <c r="X152" i="4"/>
  <c r="W152" i="4"/>
  <c r="V152" i="4"/>
  <c r="U152" i="4"/>
  <c r="T152" i="4"/>
  <c r="S152" i="4"/>
  <c r="R152" i="4"/>
  <c r="Q152" i="4"/>
  <c r="P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Z151" i="4"/>
  <c r="Y151" i="4"/>
  <c r="X151" i="4"/>
  <c r="W151" i="4"/>
  <c r="V151" i="4"/>
  <c r="U151" i="4"/>
  <c r="T151" i="4"/>
  <c r="S151" i="4"/>
  <c r="R151" i="4"/>
  <c r="Q151" i="4"/>
  <c r="P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Z150" i="4"/>
  <c r="Y150" i="4"/>
  <c r="X150" i="4"/>
  <c r="W150" i="4"/>
  <c r="V150" i="4"/>
  <c r="U150" i="4"/>
  <c r="T150" i="4"/>
  <c r="S150" i="4"/>
  <c r="R150" i="4"/>
  <c r="Q150" i="4"/>
  <c r="P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Z149" i="4"/>
  <c r="Y149" i="4"/>
  <c r="X149" i="4"/>
  <c r="W149" i="4"/>
  <c r="V149" i="4"/>
  <c r="U149" i="4"/>
  <c r="T149" i="4"/>
  <c r="S149" i="4"/>
  <c r="R149" i="4"/>
  <c r="Q149" i="4"/>
  <c r="P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Z148" i="4"/>
  <c r="Y148" i="4"/>
  <c r="X148" i="4"/>
  <c r="W148" i="4"/>
  <c r="V148" i="4"/>
  <c r="U148" i="4"/>
  <c r="T148" i="4"/>
  <c r="S148" i="4"/>
  <c r="R148" i="4"/>
  <c r="Q148" i="4"/>
  <c r="P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Z147" i="4"/>
  <c r="Y147" i="4"/>
  <c r="X147" i="4"/>
  <c r="W147" i="4"/>
  <c r="V147" i="4"/>
  <c r="U147" i="4"/>
  <c r="T147" i="4"/>
  <c r="S147" i="4"/>
  <c r="R147" i="4"/>
  <c r="Q147" i="4"/>
  <c r="P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Z146" i="4"/>
  <c r="Y146" i="4"/>
  <c r="X146" i="4"/>
  <c r="W146" i="4"/>
  <c r="V146" i="4"/>
  <c r="U146" i="4"/>
  <c r="T146" i="4"/>
  <c r="S146" i="4"/>
  <c r="R146" i="4"/>
  <c r="Q146" i="4"/>
  <c r="P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Z145" i="4"/>
  <c r="Y145" i="4"/>
  <c r="X145" i="4"/>
  <c r="W145" i="4"/>
  <c r="V145" i="4"/>
  <c r="U145" i="4"/>
  <c r="T145" i="4"/>
  <c r="S145" i="4"/>
  <c r="R145" i="4"/>
  <c r="Q145" i="4"/>
  <c r="P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Z144" i="4"/>
  <c r="Y144" i="4"/>
  <c r="X144" i="4"/>
  <c r="W144" i="4"/>
  <c r="V144" i="4"/>
  <c r="U144" i="4"/>
  <c r="T144" i="4"/>
  <c r="S144" i="4"/>
  <c r="R144" i="4"/>
  <c r="Q144" i="4"/>
  <c r="P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Z143" i="4"/>
  <c r="Y143" i="4"/>
  <c r="X143" i="4"/>
  <c r="W143" i="4"/>
  <c r="V143" i="4"/>
  <c r="U143" i="4"/>
  <c r="T143" i="4"/>
  <c r="S143" i="4"/>
  <c r="R143" i="4"/>
  <c r="Q143" i="4"/>
  <c r="P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Z142" i="4"/>
  <c r="Y142" i="4"/>
  <c r="X142" i="4"/>
  <c r="W142" i="4"/>
  <c r="V142" i="4"/>
  <c r="U142" i="4"/>
  <c r="T142" i="4"/>
  <c r="S142" i="4"/>
  <c r="R142" i="4"/>
  <c r="Q142" i="4"/>
  <c r="P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Z141" i="4"/>
  <c r="Y141" i="4"/>
  <c r="X141" i="4"/>
  <c r="W141" i="4"/>
  <c r="V141" i="4"/>
  <c r="U141" i="4"/>
  <c r="T141" i="4"/>
  <c r="S141" i="4"/>
  <c r="R141" i="4"/>
  <c r="Q141" i="4"/>
  <c r="P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Z140" i="4"/>
  <c r="Y140" i="4"/>
  <c r="X140" i="4"/>
  <c r="W140" i="4"/>
  <c r="V140" i="4"/>
  <c r="U140" i="4"/>
  <c r="T140" i="4"/>
  <c r="S140" i="4"/>
  <c r="R140" i="4"/>
  <c r="Q140" i="4"/>
  <c r="P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Z139" i="4"/>
  <c r="Y139" i="4"/>
  <c r="X139" i="4"/>
  <c r="W139" i="4"/>
  <c r="V139" i="4"/>
  <c r="U139" i="4"/>
  <c r="T139" i="4"/>
  <c r="S139" i="4"/>
  <c r="R139" i="4"/>
  <c r="Q139" i="4"/>
  <c r="P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Z138" i="4"/>
  <c r="Y138" i="4"/>
  <c r="X138" i="4"/>
  <c r="W138" i="4"/>
  <c r="V138" i="4"/>
  <c r="U138" i="4"/>
  <c r="T138" i="4"/>
  <c r="S138" i="4"/>
  <c r="R138" i="4"/>
  <c r="Q138" i="4"/>
  <c r="P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Z137" i="4"/>
  <c r="Y137" i="4"/>
  <c r="X137" i="4"/>
  <c r="W137" i="4"/>
  <c r="V137" i="4"/>
  <c r="U137" i="4"/>
  <c r="T137" i="4"/>
  <c r="S137" i="4"/>
  <c r="R137" i="4"/>
  <c r="Q137" i="4"/>
  <c r="P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Z136" i="4"/>
  <c r="Y136" i="4"/>
  <c r="X136" i="4"/>
  <c r="W136" i="4"/>
  <c r="V136" i="4"/>
  <c r="U136" i="4"/>
  <c r="T136" i="4"/>
  <c r="S136" i="4"/>
  <c r="R136" i="4"/>
  <c r="Q136" i="4"/>
  <c r="P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Z135" i="4"/>
  <c r="Y135" i="4"/>
  <c r="X135" i="4"/>
  <c r="W135" i="4"/>
  <c r="V135" i="4"/>
  <c r="U135" i="4"/>
  <c r="T135" i="4"/>
  <c r="S135" i="4"/>
  <c r="R135" i="4"/>
  <c r="Q135" i="4"/>
  <c r="P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Z134" i="4"/>
  <c r="Y134" i="4"/>
  <c r="X134" i="4"/>
  <c r="W134" i="4"/>
  <c r="V134" i="4"/>
  <c r="U134" i="4"/>
  <c r="T134" i="4"/>
  <c r="S134" i="4"/>
  <c r="R134" i="4"/>
  <c r="Q134" i="4"/>
  <c r="P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Z133" i="4"/>
  <c r="Y133" i="4"/>
  <c r="X133" i="4"/>
  <c r="W133" i="4"/>
  <c r="V133" i="4"/>
  <c r="U133" i="4"/>
  <c r="T133" i="4"/>
  <c r="S133" i="4"/>
  <c r="R133" i="4"/>
  <c r="Q133" i="4"/>
  <c r="P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Z132" i="4"/>
  <c r="Y132" i="4"/>
  <c r="X132" i="4"/>
  <c r="W132" i="4"/>
  <c r="V132" i="4"/>
  <c r="U132" i="4"/>
  <c r="T132" i="4"/>
  <c r="S132" i="4"/>
  <c r="R132" i="4"/>
  <c r="Q132" i="4"/>
  <c r="P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Z131" i="4"/>
  <c r="Y131" i="4"/>
  <c r="X131" i="4"/>
  <c r="W131" i="4"/>
  <c r="V131" i="4"/>
  <c r="U131" i="4"/>
  <c r="T131" i="4"/>
  <c r="S131" i="4"/>
  <c r="R131" i="4"/>
  <c r="Q131" i="4"/>
  <c r="P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Z130" i="4"/>
  <c r="Y130" i="4"/>
  <c r="X130" i="4"/>
  <c r="W130" i="4"/>
  <c r="V130" i="4"/>
  <c r="U130" i="4"/>
  <c r="T130" i="4"/>
  <c r="S130" i="4"/>
  <c r="R130" i="4"/>
  <c r="Q130" i="4"/>
  <c r="P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Z129" i="4"/>
  <c r="Y129" i="4"/>
  <c r="X129" i="4"/>
  <c r="W129" i="4"/>
  <c r="V129" i="4"/>
  <c r="U129" i="4"/>
  <c r="T129" i="4"/>
  <c r="S129" i="4"/>
  <c r="R129" i="4"/>
  <c r="Q129" i="4"/>
  <c r="P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Z128" i="4"/>
  <c r="Y128" i="4"/>
  <c r="X128" i="4"/>
  <c r="W128" i="4"/>
  <c r="V128" i="4"/>
  <c r="U128" i="4"/>
  <c r="T128" i="4"/>
  <c r="S128" i="4"/>
  <c r="R128" i="4"/>
  <c r="Q128" i="4"/>
  <c r="P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Z127" i="4"/>
  <c r="Y127" i="4"/>
  <c r="X127" i="4"/>
  <c r="W127" i="4"/>
  <c r="V127" i="4"/>
  <c r="U127" i="4"/>
  <c r="T127" i="4"/>
  <c r="S127" i="4"/>
  <c r="R127" i="4"/>
  <c r="Q127" i="4"/>
  <c r="P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Z126" i="4"/>
  <c r="Y126" i="4"/>
  <c r="X126" i="4"/>
  <c r="W126" i="4"/>
  <c r="V126" i="4"/>
  <c r="U126" i="4"/>
  <c r="T126" i="4"/>
  <c r="S126" i="4"/>
  <c r="R126" i="4"/>
  <c r="Q126" i="4"/>
  <c r="P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Z125" i="4"/>
  <c r="Y125" i="4"/>
  <c r="X125" i="4"/>
  <c r="W125" i="4"/>
  <c r="V125" i="4"/>
  <c r="U125" i="4"/>
  <c r="T125" i="4"/>
  <c r="S125" i="4"/>
  <c r="R125" i="4"/>
  <c r="Q125" i="4"/>
  <c r="P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Z124" i="4"/>
  <c r="Y124" i="4"/>
  <c r="X124" i="4"/>
  <c r="W124" i="4"/>
  <c r="V124" i="4"/>
  <c r="U124" i="4"/>
  <c r="T124" i="4"/>
  <c r="S124" i="4"/>
  <c r="R124" i="4"/>
  <c r="Q124" i="4"/>
  <c r="P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Z123" i="4"/>
  <c r="Y123" i="4"/>
  <c r="X123" i="4"/>
  <c r="W123" i="4"/>
  <c r="V123" i="4"/>
  <c r="U123" i="4"/>
  <c r="T123" i="4"/>
  <c r="S123" i="4"/>
  <c r="R123" i="4"/>
  <c r="Q123" i="4"/>
  <c r="P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Z122" i="4"/>
  <c r="Y122" i="4"/>
  <c r="X122" i="4"/>
  <c r="W122" i="4"/>
  <c r="V122" i="4"/>
  <c r="U122" i="4"/>
  <c r="T122" i="4"/>
  <c r="S122" i="4"/>
  <c r="R122" i="4"/>
  <c r="Q122" i="4"/>
  <c r="P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Z121" i="4"/>
  <c r="Y121" i="4"/>
  <c r="X121" i="4"/>
  <c r="W121" i="4"/>
  <c r="V121" i="4"/>
  <c r="U121" i="4"/>
  <c r="T121" i="4"/>
  <c r="S121" i="4"/>
  <c r="R121" i="4"/>
  <c r="Q121" i="4"/>
  <c r="P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Z120" i="4"/>
  <c r="Y120" i="4"/>
  <c r="X120" i="4"/>
  <c r="W120" i="4"/>
  <c r="V120" i="4"/>
  <c r="U120" i="4"/>
  <c r="T120" i="4"/>
  <c r="S120" i="4"/>
  <c r="R120" i="4"/>
  <c r="Q120" i="4"/>
  <c r="P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Z119" i="4"/>
  <c r="Y119" i="4"/>
  <c r="X119" i="4"/>
  <c r="W119" i="4"/>
  <c r="V119" i="4"/>
  <c r="U119" i="4"/>
  <c r="T119" i="4"/>
  <c r="S119" i="4"/>
  <c r="R119" i="4"/>
  <c r="Q119" i="4"/>
  <c r="P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Z118" i="4"/>
  <c r="Y118" i="4"/>
  <c r="X118" i="4"/>
  <c r="W118" i="4"/>
  <c r="V118" i="4"/>
  <c r="U118" i="4"/>
  <c r="T118" i="4"/>
  <c r="S118" i="4"/>
  <c r="R118" i="4"/>
  <c r="Q118" i="4"/>
  <c r="P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Z117" i="4"/>
  <c r="Y117" i="4"/>
  <c r="X117" i="4"/>
  <c r="W117" i="4"/>
  <c r="V117" i="4"/>
  <c r="U117" i="4"/>
  <c r="T117" i="4"/>
  <c r="S117" i="4"/>
  <c r="R117" i="4"/>
  <c r="Q117" i="4"/>
  <c r="P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Z116" i="4"/>
  <c r="Y116" i="4"/>
  <c r="X116" i="4"/>
  <c r="W116" i="4"/>
  <c r="V116" i="4"/>
  <c r="U116" i="4"/>
  <c r="T116" i="4"/>
  <c r="S116" i="4"/>
  <c r="R116" i="4"/>
  <c r="Q116" i="4"/>
  <c r="P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Z115" i="4"/>
  <c r="Y115" i="4"/>
  <c r="X115" i="4"/>
  <c r="W115" i="4"/>
  <c r="V115" i="4"/>
  <c r="U115" i="4"/>
  <c r="T115" i="4"/>
  <c r="S115" i="4"/>
  <c r="R115" i="4"/>
  <c r="Q115" i="4"/>
  <c r="P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Z114" i="4"/>
  <c r="Y114" i="4"/>
  <c r="X114" i="4"/>
  <c r="W114" i="4"/>
  <c r="V114" i="4"/>
  <c r="U114" i="4"/>
  <c r="T114" i="4"/>
  <c r="S114" i="4"/>
  <c r="R114" i="4"/>
  <c r="Q114" i="4"/>
  <c r="P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Z113" i="4"/>
  <c r="Y113" i="4"/>
  <c r="X113" i="4"/>
  <c r="W113" i="4"/>
  <c r="V113" i="4"/>
  <c r="U113" i="4"/>
  <c r="T113" i="4"/>
  <c r="S113" i="4"/>
  <c r="R113" i="4"/>
  <c r="Q113" i="4"/>
  <c r="P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Z112" i="4"/>
  <c r="Y112" i="4"/>
  <c r="X112" i="4"/>
  <c r="W112" i="4"/>
  <c r="V112" i="4"/>
  <c r="U112" i="4"/>
  <c r="T112" i="4"/>
  <c r="S112" i="4"/>
  <c r="R112" i="4"/>
  <c r="Q112" i="4"/>
  <c r="P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Z111" i="4"/>
  <c r="Y111" i="4"/>
  <c r="X111" i="4"/>
  <c r="W111" i="4"/>
  <c r="V111" i="4"/>
  <c r="U111" i="4"/>
  <c r="T111" i="4"/>
  <c r="S111" i="4"/>
  <c r="R111" i="4"/>
  <c r="Q111" i="4"/>
  <c r="P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Z110" i="4"/>
  <c r="Y110" i="4"/>
  <c r="X110" i="4"/>
  <c r="W110" i="4"/>
  <c r="V110" i="4"/>
  <c r="U110" i="4"/>
  <c r="T110" i="4"/>
  <c r="S110" i="4"/>
  <c r="R110" i="4"/>
  <c r="Q110" i="4"/>
  <c r="P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Z109" i="4"/>
  <c r="Y109" i="4"/>
  <c r="X109" i="4"/>
  <c r="W109" i="4"/>
  <c r="V109" i="4"/>
  <c r="U109" i="4"/>
  <c r="T109" i="4"/>
  <c r="S109" i="4"/>
  <c r="R109" i="4"/>
  <c r="Q109" i="4"/>
  <c r="P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Z108" i="4"/>
  <c r="Y108" i="4"/>
  <c r="X108" i="4"/>
  <c r="W108" i="4"/>
  <c r="V108" i="4"/>
  <c r="U108" i="4"/>
  <c r="T108" i="4"/>
  <c r="S108" i="4"/>
  <c r="R108" i="4"/>
  <c r="Q108" i="4"/>
  <c r="P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Z107" i="4"/>
  <c r="Y107" i="4"/>
  <c r="X107" i="4"/>
  <c r="W107" i="4"/>
  <c r="V107" i="4"/>
  <c r="U107" i="4"/>
  <c r="T107" i="4"/>
  <c r="S107" i="4"/>
  <c r="R107" i="4"/>
  <c r="Q107" i="4"/>
  <c r="P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Z106" i="4"/>
  <c r="Y106" i="4"/>
  <c r="X106" i="4"/>
  <c r="W106" i="4"/>
  <c r="V106" i="4"/>
  <c r="U106" i="4"/>
  <c r="T106" i="4"/>
  <c r="S106" i="4"/>
  <c r="R106" i="4"/>
  <c r="Q106" i="4"/>
  <c r="P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Z105" i="4"/>
  <c r="Y105" i="4"/>
  <c r="X105" i="4"/>
  <c r="W105" i="4"/>
  <c r="V105" i="4"/>
  <c r="U105" i="4"/>
  <c r="T105" i="4"/>
  <c r="S105" i="4"/>
  <c r="R105" i="4"/>
  <c r="Q105" i="4"/>
  <c r="P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Z104" i="4"/>
  <c r="Y104" i="4"/>
  <c r="X104" i="4"/>
  <c r="W104" i="4"/>
  <c r="V104" i="4"/>
  <c r="U104" i="4"/>
  <c r="T104" i="4"/>
  <c r="S104" i="4"/>
  <c r="R104" i="4"/>
  <c r="Q104" i="4"/>
  <c r="P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Z103" i="4"/>
  <c r="Y103" i="4"/>
  <c r="X103" i="4"/>
  <c r="W103" i="4"/>
  <c r="V103" i="4"/>
  <c r="U103" i="4"/>
  <c r="T103" i="4"/>
  <c r="S103" i="4"/>
  <c r="R103" i="4"/>
  <c r="Q103" i="4"/>
  <c r="P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Z102" i="4"/>
  <c r="Y102" i="4"/>
  <c r="X102" i="4"/>
  <c r="W102" i="4"/>
  <c r="V102" i="4"/>
  <c r="U102" i="4"/>
  <c r="T102" i="4"/>
  <c r="S102" i="4"/>
  <c r="R102" i="4"/>
  <c r="Q102" i="4"/>
  <c r="P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Z101" i="4"/>
  <c r="Y101" i="4"/>
  <c r="X101" i="4"/>
  <c r="W101" i="4"/>
  <c r="V101" i="4"/>
  <c r="U101" i="4"/>
  <c r="T101" i="4"/>
  <c r="S101" i="4"/>
  <c r="R101" i="4"/>
  <c r="Q101" i="4"/>
  <c r="P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Z100" i="4"/>
  <c r="Y100" i="4"/>
  <c r="X100" i="4"/>
  <c r="W100" i="4"/>
  <c r="V100" i="4"/>
  <c r="U100" i="4"/>
  <c r="T100" i="4"/>
  <c r="S100" i="4"/>
  <c r="R100" i="4"/>
  <c r="Q100" i="4"/>
  <c r="P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Z99" i="4"/>
  <c r="Y99" i="4"/>
  <c r="X99" i="4"/>
  <c r="W99" i="4"/>
  <c r="V99" i="4"/>
  <c r="U99" i="4"/>
  <c r="T99" i="4"/>
  <c r="S99" i="4"/>
  <c r="R99" i="4"/>
  <c r="Q99" i="4"/>
  <c r="P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Z98" i="4"/>
  <c r="Y98" i="4"/>
  <c r="X98" i="4"/>
  <c r="W98" i="4"/>
  <c r="V98" i="4"/>
  <c r="U98" i="4"/>
  <c r="T98" i="4"/>
  <c r="S98" i="4"/>
  <c r="R98" i="4"/>
  <c r="Q98" i="4"/>
  <c r="P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Z97" i="4"/>
  <c r="Y97" i="4"/>
  <c r="X97" i="4"/>
  <c r="W97" i="4"/>
  <c r="V97" i="4"/>
  <c r="U97" i="4"/>
  <c r="T97" i="4"/>
  <c r="S97" i="4"/>
  <c r="R97" i="4"/>
  <c r="Q97" i="4"/>
  <c r="P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Z96" i="4"/>
  <c r="Y96" i="4"/>
  <c r="X96" i="4"/>
  <c r="W96" i="4"/>
  <c r="V96" i="4"/>
  <c r="U96" i="4"/>
  <c r="T96" i="4"/>
  <c r="S96" i="4"/>
  <c r="R96" i="4"/>
  <c r="Q96" i="4"/>
  <c r="P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Z95" i="4"/>
  <c r="Y95" i="4"/>
  <c r="X95" i="4"/>
  <c r="W95" i="4"/>
  <c r="V95" i="4"/>
  <c r="U95" i="4"/>
  <c r="T95" i="4"/>
  <c r="S95" i="4"/>
  <c r="R95" i="4"/>
  <c r="Q95" i="4"/>
  <c r="P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Z94" i="4"/>
  <c r="Y94" i="4"/>
  <c r="X94" i="4"/>
  <c r="W94" i="4"/>
  <c r="V94" i="4"/>
  <c r="U94" i="4"/>
  <c r="T94" i="4"/>
  <c r="S94" i="4"/>
  <c r="R94" i="4"/>
  <c r="Q94" i="4"/>
  <c r="P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Z93" i="4"/>
  <c r="Y93" i="4"/>
  <c r="X93" i="4"/>
  <c r="W93" i="4"/>
  <c r="V93" i="4"/>
  <c r="U93" i="4"/>
  <c r="T93" i="4"/>
  <c r="S93" i="4"/>
  <c r="R93" i="4"/>
  <c r="Q93" i="4"/>
  <c r="P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Z92" i="4"/>
  <c r="Y92" i="4"/>
  <c r="X92" i="4"/>
  <c r="W92" i="4"/>
  <c r="V92" i="4"/>
  <c r="U92" i="4"/>
  <c r="T92" i="4"/>
  <c r="S92" i="4"/>
  <c r="R92" i="4"/>
  <c r="Q92" i="4"/>
  <c r="P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Z91" i="4"/>
  <c r="Y91" i="4"/>
  <c r="X91" i="4"/>
  <c r="W91" i="4"/>
  <c r="V91" i="4"/>
  <c r="U91" i="4"/>
  <c r="T91" i="4"/>
  <c r="S91" i="4"/>
  <c r="R91" i="4"/>
  <c r="Q91" i="4"/>
  <c r="P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Z90" i="4"/>
  <c r="Y90" i="4"/>
  <c r="X90" i="4"/>
  <c r="W90" i="4"/>
  <c r="V90" i="4"/>
  <c r="U90" i="4"/>
  <c r="T90" i="4"/>
  <c r="S90" i="4"/>
  <c r="R90" i="4"/>
  <c r="Q90" i="4"/>
  <c r="P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Z89" i="4"/>
  <c r="Y89" i="4"/>
  <c r="X89" i="4"/>
  <c r="W89" i="4"/>
  <c r="V89" i="4"/>
  <c r="U89" i="4"/>
  <c r="T89" i="4"/>
  <c r="S89" i="4"/>
  <c r="R89" i="4"/>
  <c r="Q89" i="4"/>
  <c r="P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Z88" i="4"/>
  <c r="Y88" i="4"/>
  <c r="X88" i="4"/>
  <c r="W88" i="4"/>
  <c r="V88" i="4"/>
  <c r="U88" i="4"/>
  <c r="T88" i="4"/>
  <c r="S88" i="4"/>
  <c r="R88" i="4"/>
  <c r="Q88" i="4"/>
  <c r="P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Z87" i="4"/>
  <c r="Y87" i="4"/>
  <c r="X87" i="4"/>
  <c r="W87" i="4"/>
  <c r="V87" i="4"/>
  <c r="U87" i="4"/>
  <c r="T87" i="4"/>
  <c r="S87" i="4"/>
  <c r="R87" i="4"/>
  <c r="Q87" i="4"/>
  <c r="P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Z86" i="4"/>
  <c r="Y86" i="4"/>
  <c r="X86" i="4"/>
  <c r="W86" i="4"/>
  <c r="V86" i="4"/>
  <c r="U86" i="4"/>
  <c r="T86" i="4"/>
  <c r="S86" i="4"/>
  <c r="R86" i="4"/>
  <c r="Q86" i="4"/>
  <c r="P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Z85" i="4"/>
  <c r="Y85" i="4"/>
  <c r="X85" i="4"/>
  <c r="W85" i="4"/>
  <c r="V85" i="4"/>
  <c r="U85" i="4"/>
  <c r="T85" i="4"/>
  <c r="S85" i="4"/>
  <c r="R85" i="4"/>
  <c r="Q85" i="4"/>
  <c r="P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Z84" i="4"/>
  <c r="Y84" i="4"/>
  <c r="X84" i="4"/>
  <c r="W84" i="4"/>
  <c r="V84" i="4"/>
  <c r="U84" i="4"/>
  <c r="T84" i="4"/>
  <c r="S84" i="4"/>
  <c r="R84" i="4"/>
  <c r="Q84" i="4"/>
  <c r="P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Z83" i="4"/>
  <c r="Y83" i="4"/>
  <c r="X83" i="4"/>
  <c r="W83" i="4"/>
  <c r="V83" i="4"/>
  <c r="U83" i="4"/>
  <c r="T83" i="4"/>
  <c r="S83" i="4"/>
  <c r="R83" i="4"/>
  <c r="Q83" i="4"/>
  <c r="P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Z82" i="4"/>
  <c r="Y82" i="4"/>
  <c r="X82" i="4"/>
  <c r="W82" i="4"/>
  <c r="V82" i="4"/>
  <c r="U82" i="4"/>
  <c r="T82" i="4"/>
  <c r="S82" i="4"/>
  <c r="R82" i="4"/>
  <c r="Q82" i="4"/>
  <c r="P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Z81" i="4"/>
  <c r="Y81" i="4"/>
  <c r="X81" i="4"/>
  <c r="W81" i="4"/>
  <c r="V81" i="4"/>
  <c r="U81" i="4"/>
  <c r="T81" i="4"/>
  <c r="S81" i="4"/>
  <c r="R81" i="4"/>
  <c r="Q81" i="4"/>
  <c r="P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Z80" i="4"/>
  <c r="Y80" i="4"/>
  <c r="X80" i="4"/>
  <c r="W80" i="4"/>
  <c r="V80" i="4"/>
  <c r="U80" i="4"/>
  <c r="T80" i="4"/>
  <c r="S80" i="4"/>
  <c r="R80" i="4"/>
  <c r="Q80" i="4"/>
  <c r="P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Z79" i="4"/>
  <c r="Y79" i="4"/>
  <c r="X79" i="4"/>
  <c r="W79" i="4"/>
  <c r="V79" i="4"/>
  <c r="U79" i="4"/>
  <c r="T79" i="4"/>
  <c r="S79" i="4"/>
  <c r="R79" i="4"/>
  <c r="Q79" i="4"/>
  <c r="P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Z78" i="4"/>
  <c r="Y78" i="4"/>
  <c r="X78" i="4"/>
  <c r="W78" i="4"/>
  <c r="V78" i="4"/>
  <c r="U78" i="4"/>
  <c r="T78" i="4"/>
  <c r="S78" i="4"/>
  <c r="R78" i="4"/>
  <c r="Q78" i="4"/>
  <c r="P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Z77" i="4"/>
  <c r="Y77" i="4"/>
  <c r="X77" i="4"/>
  <c r="W77" i="4"/>
  <c r="V77" i="4"/>
  <c r="U77" i="4"/>
  <c r="T77" i="4"/>
  <c r="S77" i="4"/>
  <c r="R77" i="4"/>
  <c r="Q77" i="4"/>
  <c r="P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Z76" i="4"/>
  <c r="Y76" i="4"/>
  <c r="X76" i="4"/>
  <c r="W76" i="4"/>
  <c r="V76" i="4"/>
  <c r="U76" i="4"/>
  <c r="T76" i="4"/>
  <c r="S76" i="4"/>
  <c r="R76" i="4"/>
  <c r="Q76" i="4"/>
  <c r="P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Z75" i="4"/>
  <c r="Y75" i="4"/>
  <c r="X75" i="4"/>
  <c r="W75" i="4"/>
  <c r="V75" i="4"/>
  <c r="U75" i="4"/>
  <c r="T75" i="4"/>
  <c r="S75" i="4"/>
  <c r="R75" i="4"/>
  <c r="Q75" i="4"/>
  <c r="P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Z74" i="4"/>
  <c r="Y74" i="4"/>
  <c r="X74" i="4"/>
  <c r="W74" i="4"/>
  <c r="V74" i="4"/>
  <c r="U74" i="4"/>
  <c r="T74" i="4"/>
  <c r="S74" i="4"/>
  <c r="R74" i="4"/>
  <c r="Q74" i="4"/>
  <c r="P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Z73" i="4"/>
  <c r="Y73" i="4"/>
  <c r="X73" i="4"/>
  <c r="W73" i="4"/>
  <c r="V73" i="4"/>
  <c r="U73" i="4"/>
  <c r="T73" i="4"/>
  <c r="S73" i="4"/>
  <c r="R73" i="4"/>
  <c r="Q73" i="4"/>
  <c r="P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Z72" i="4"/>
  <c r="Y72" i="4"/>
  <c r="X72" i="4"/>
  <c r="W72" i="4"/>
  <c r="V72" i="4"/>
  <c r="U72" i="4"/>
  <c r="T72" i="4"/>
  <c r="S72" i="4"/>
  <c r="R72" i="4"/>
  <c r="Q72" i="4"/>
  <c r="P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Z71" i="4"/>
  <c r="Y71" i="4"/>
  <c r="X71" i="4"/>
  <c r="W71" i="4"/>
  <c r="V71" i="4"/>
  <c r="U71" i="4"/>
  <c r="T71" i="4"/>
  <c r="S71" i="4"/>
  <c r="R71" i="4"/>
  <c r="Q71" i="4"/>
  <c r="P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Z70" i="4"/>
  <c r="Y70" i="4"/>
  <c r="X70" i="4"/>
  <c r="W70" i="4"/>
  <c r="V70" i="4"/>
  <c r="U70" i="4"/>
  <c r="T70" i="4"/>
  <c r="S70" i="4"/>
  <c r="R70" i="4"/>
  <c r="Q70" i="4"/>
  <c r="P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Z69" i="4"/>
  <c r="Y69" i="4"/>
  <c r="X69" i="4"/>
  <c r="W69" i="4"/>
  <c r="V69" i="4"/>
  <c r="U69" i="4"/>
  <c r="T69" i="4"/>
  <c r="S69" i="4"/>
  <c r="R69" i="4"/>
  <c r="Q69" i="4"/>
  <c r="P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Z68" i="4"/>
  <c r="Y68" i="4"/>
  <c r="X68" i="4"/>
  <c r="W68" i="4"/>
  <c r="V68" i="4"/>
  <c r="U68" i="4"/>
  <c r="T68" i="4"/>
  <c r="S68" i="4"/>
  <c r="R68" i="4"/>
  <c r="Q68" i="4"/>
  <c r="P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Z67" i="4"/>
  <c r="Y67" i="4"/>
  <c r="X67" i="4"/>
  <c r="W67" i="4"/>
  <c r="V67" i="4"/>
  <c r="U67" i="4"/>
  <c r="T67" i="4"/>
  <c r="S67" i="4"/>
  <c r="R67" i="4"/>
  <c r="Q67" i="4"/>
  <c r="P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Z66" i="4"/>
  <c r="Y66" i="4"/>
  <c r="X66" i="4"/>
  <c r="W66" i="4"/>
  <c r="V66" i="4"/>
  <c r="U66" i="4"/>
  <c r="T66" i="4"/>
  <c r="S66" i="4"/>
  <c r="R66" i="4"/>
  <c r="Q66" i="4"/>
  <c r="P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Z65" i="4"/>
  <c r="Y65" i="4"/>
  <c r="X65" i="4"/>
  <c r="W65" i="4"/>
  <c r="V65" i="4"/>
  <c r="U65" i="4"/>
  <c r="T65" i="4"/>
  <c r="S65" i="4"/>
  <c r="R65" i="4"/>
  <c r="Q65" i="4"/>
  <c r="P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Z64" i="4"/>
  <c r="Y64" i="4"/>
  <c r="X64" i="4"/>
  <c r="W64" i="4"/>
  <c r="V64" i="4"/>
  <c r="U64" i="4"/>
  <c r="T64" i="4"/>
  <c r="S64" i="4"/>
  <c r="R64" i="4"/>
  <c r="Q64" i="4"/>
  <c r="P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Z63" i="4"/>
  <c r="Y63" i="4"/>
  <c r="X63" i="4"/>
  <c r="W63" i="4"/>
  <c r="V63" i="4"/>
  <c r="U63" i="4"/>
  <c r="T63" i="4"/>
  <c r="S63" i="4"/>
  <c r="R63" i="4"/>
  <c r="Q63" i="4"/>
  <c r="P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Z62" i="4"/>
  <c r="Y62" i="4"/>
  <c r="X62" i="4"/>
  <c r="W62" i="4"/>
  <c r="V62" i="4"/>
  <c r="U62" i="4"/>
  <c r="T62" i="4"/>
  <c r="S62" i="4"/>
  <c r="R62" i="4"/>
  <c r="Q62" i="4"/>
  <c r="P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Z61" i="4"/>
  <c r="Y61" i="4"/>
  <c r="X61" i="4"/>
  <c r="W61" i="4"/>
  <c r="V61" i="4"/>
  <c r="U61" i="4"/>
  <c r="T61" i="4"/>
  <c r="S61" i="4"/>
  <c r="R61" i="4"/>
  <c r="Q61" i="4"/>
  <c r="P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Z60" i="4"/>
  <c r="Y60" i="4"/>
  <c r="X60" i="4"/>
  <c r="W60" i="4"/>
  <c r="V60" i="4"/>
  <c r="U60" i="4"/>
  <c r="T60" i="4"/>
  <c r="S60" i="4"/>
  <c r="R60" i="4"/>
  <c r="Q60" i="4"/>
  <c r="P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Z59" i="4"/>
  <c r="Y59" i="4"/>
  <c r="X59" i="4"/>
  <c r="W59" i="4"/>
  <c r="V59" i="4"/>
  <c r="U59" i="4"/>
  <c r="T59" i="4"/>
  <c r="S59" i="4"/>
  <c r="R59" i="4"/>
  <c r="Q59" i="4"/>
  <c r="P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Z58" i="4"/>
  <c r="Y58" i="4"/>
  <c r="X58" i="4"/>
  <c r="W58" i="4"/>
  <c r="V58" i="4"/>
  <c r="U58" i="4"/>
  <c r="T58" i="4"/>
  <c r="S58" i="4"/>
  <c r="R58" i="4"/>
  <c r="Q58" i="4"/>
  <c r="P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Z57" i="4"/>
  <c r="Y57" i="4"/>
  <c r="X57" i="4"/>
  <c r="W57" i="4"/>
  <c r="V57" i="4"/>
  <c r="U57" i="4"/>
  <c r="T57" i="4"/>
  <c r="S57" i="4"/>
  <c r="R57" i="4"/>
  <c r="Q57" i="4"/>
  <c r="P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Z56" i="4"/>
  <c r="Y56" i="4"/>
  <c r="X56" i="4"/>
  <c r="W56" i="4"/>
  <c r="V56" i="4"/>
  <c r="U56" i="4"/>
  <c r="T56" i="4"/>
  <c r="S56" i="4"/>
  <c r="R56" i="4"/>
  <c r="Q56" i="4"/>
  <c r="P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Z55" i="4"/>
  <c r="Y55" i="4"/>
  <c r="X55" i="4"/>
  <c r="W55" i="4"/>
  <c r="V55" i="4"/>
  <c r="U55" i="4"/>
  <c r="T55" i="4"/>
  <c r="S55" i="4"/>
  <c r="R55" i="4"/>
  <c r="Q55" i="4"/>
  <c r="P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Z54" i="4"/>
  <c r="Y54" i="4"/>
  <c r="X54" i="4"/>
  <c r="W54" i="4"/>
  <c r="V54" i="4"/>
  <c r="U54" i="4"/>
  <c r="T54" i="4"/>
  <c r="S54" i="4"/>
  <c r="R54" i="4"/>
  <c r="Q54" i="4"/>
  <c r="P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Z53" i="4"/>
  <c r="Y53" i="4"/>
  <c r="X53" i="4"/>
  <c r="W53" i="4"/>
  <c r="V53" i="4"/>
  <c r="U53" i="4"/>
  <c r="T53" i="4"/>
  <c r="S53" i="4"/>
  <c r="R53" i="4"/>
  <c r="Q53" i="4"/>
  <c r="P53" i="4"/>
  <c r="N53" i="4"/>
  <c r="M53" i="4"/>
  <c r="L53" i="4"/>
  <c r="K53" i="4"/>
  <c r="J53" i="4"/>
  <c r="I53" i="4"/>
  <c r="H53" i="4"/>
  <c r="G53" i="4"/>
  <c r="F53" i="4"/>
  <c r="E53" i="4"/>
  <c r="B53" i="4"/>
  <c r="Z52" i="4"/>
  <c r="Y52" i="4"/>
  <c r="X52" i="4"/>
  <c r="W52" i="4"/>
  <c r="V52" i="4"/>
  <c r="U52" i="4"/>
  <c r="T52" i="4"/>
  <c r="S52" i="4"/>
  <c r="R52" i="4"/>
  <c r="Q52" i="4"/>
  <c r="P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Z51" i="4"/>
  <c r="Y51" i="4"/>
  <c r="X51" i="4"/>
  <c r="W51" i="4"/>
  <c r="V51" i="4"/>
  <c r="U51" i="4"/>
  <c r="T51" i="4"/>
  <c r="S51" i="4"/>
  <c r="R51" i="4"/>
  <c r="Q51" i="4"/>
  <c r="P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Z50" i="4"/>
  <c r="Y50" i="4"/>
  <c r="X50" i="4"/>
  <c r="W50" i="4"/>
  <c r="V50" i="4"/>
  <c r="U50" i="4"/>
  <c r="T50" i="4"/>
  <c r="S50" i="4"/>
  <c r="R50" i="4"/>
  <c r="Q50" i="4"/>
  <c r="P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Z49" i="4"/>
  <c r="Y49" i="4"/>
  <c r="X49" i="4"/>
  <c r="W49" i="4"/>
  <c r="V49" i="4"/>
  <c r="U49" i="4"/>
  <c r="T49" i="4"/>
  <c r="S49" i="4"/>
  <c r="R49" i="4"/>
  <c r="Q49" i="4"/>
  <c r="P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Z48" i="4"/>
  <c r="Y48" i="4"/>
  <c r="X48" i="4"/>
  <c r="W48" i="4"/>
  <c r="V48" i="4"/>
  <c r="U48" i="4"/>
  <c r="T48" i="4"/>
  <c r="S48" i="4"/>
  <c r="R48" i="4"/>
  <c r="Q48" i="4"/>
  <c r="P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Z47" i="4"/>
  <c r="Y47" i="4"/>
  <c r="X47" i="4"/>
  <c r="W47" i="4"/>
  <c r="V47" i="4"/>
  <c r="U47" i="4"/>
  <c r="T47" i="4"/>
  <c r="S47" i="4"/>
  <c r="R47" i="4"/>
  <c r="Q47" i="4"/>
  <c r="P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Z46" i="4"/>
  <c r="Y46" i="4"/>
  <c r="X46" i="4"/>
  <c r="W46" i="4"/>
  <c r="V46" i="4"/>
  <c r="U46" i="4"/>
  <c r="T46" i="4"/>
  <c r="S46" i="4"/>
  <c r="R46" i="4"/>
  <c r="Q46" i="4"/>
  <c r="P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Z45" i="4"/>
  <c r="Y45" i="4"/>
  <c r="X45" i="4"/>
  <c r="W45" i="4"/>
  <c r="V45" i="4"/>
  <c r="U45" i="4"/>
  <c r="T45" i="4"/>
  <c r="S45" i="4"/>
  <c r="R45" i="4"/>
  <c r="Q45" i="4"/>
  <c r="P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Z44" i="4"/>
  <c r="Y44" i="4"/>
  <c r="X44" i="4"/>
  <c r="W44" i="4"/>
  <c r="V44" i="4"/>
  <c r="U44" i="4"/>
  <c r="T44" i="4"/>
  <c r="S44" i="4"/>
  <c r="R44" i="4"/>
  <c r="Q44" i="4"/>
  <c r="P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Z43" i="4"/>
  <c r="Y43" i="4"/>
  <c r="X43" i="4"/>
  <c r="W43" i="4"/>
  <c r="V43" i="4"/>
  <c r="U43" i="4"/>
  <c r="T43" i="4"/>
  <c r="S43" i="4"/>
  <c r="R43" i="4"/>
  <c r="Q43" i="4"/>
  <c r="P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Z193" i="5"/>
  <c r="Y193" i="5"/>
  <c r="X193" i="5"/>
  <c r="W193" i="5"/>
  <c r="V193" i="5"/>
  <c r="U193" i="5"/>
  <c r="T193" i="5"/>
  <c r="S193" i="5"/>
  <c r="R193" i="5"/>
  <c r="Q193" i="5"/>
  <c r="P193" i="5"/>
  <c r="N193" i="5"/>
  <c r="M193" i="5"/>
  <c r="L193" i="5"/>
  <c r="K193" i="5"/>
  <c r="J193" i="5"/>
  <c r="I193" i="5"/>
  <c r="H193" i="5"/>
  <c r="G193" i="5"/>
  <c r="F193" i="5"/>
  <c r="E193" i="5"/>
  <c r="D193" i="5"/>
  <c r="D194" i="5" s="1"/>
  <c r="D195" i="5" s="1"/>
  <c r="D196" i="5" s="1"/>
  <c r="C193" i="5"/>
  <c r="C194" i="5" s="1"/>
  <c r="C195" i="5" s="1"/>
  <c r="C196" i="5" s="1"/>
  <c r="B193" i="5"/>
  <c r="Z192" i="5"/>
  <c r="Y192" i="5"/>
  <c r="X192" i="5"/>
  <c r="W192" i="5"/>
  <c r="V192" i="5"/>
  <c r="U192" i="5"/>
  <c r="T192" i="5"/>
  <c r="S192" i="5"/>
  <c r="R192" i="5"/>
  <c r="Q192" i="5"/>
  <c r="P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Z191" i="5"/>
  <c r="Y191" i="5"/>
  <c r="X191" i="5"/>
  <c r="W191" i="5"/>
  <c r="V191" i="5"/>
  <c r="U191" i="5"/>
  <c r="T191" i="5"/>
  <c r="S191" i="5"/>
  <c r="R191" i="5"/>
  <c r="Q191" i="5"/>
  <c r="P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Z190" i="5"/>
  <c r="Y190" i="5"/>
  <c r="X190" i="5"/>
  <c r="W190" i="5"/>
  <c r="V190" i="5"/>
  <c r="U190" i="5"/>
  <c r="T190" i="5"/>
  <c r="S190" i="5"/>
  <c r="R190" i="5"/>
  <c r="Q190" i="5"/>
  <c r="P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Z189" i="5"/>
  <c r="Y189" i="5"/>
  <c r="X189" i="5"/>
  <c r="W189" i="5"/>
  <c r="V189" i="5"/>
  <c r="U189" i="5"/>
  <c r="T189" i="5"/>
  <c r="S189" i="5"/>
  <c r="R189" i="5"/>
  <c r="Q189" i="5"/>
  <c r="P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Z188" i="5"/>
  <c r="Y188" i="5"/>
  <c r="X188" i="5"/>
  <c r="W188" i="5"/>
  <c r="V188" i="5"/>
  <c r="U188" i="5"/>
  <c r="T188" i="5"/>
  <c r="S188" i="5"/>
  <c r="R188" i="5"/>
  <c r="Q188" i="5"/>
  <c r="P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Z187" i="5"/>
  <c r="Y187" i="5"/>
  <c r="X187" i="5"/>
  <c r="W187" i="5"/>
  <c r="V187" i="5"/>
  <c r="U187" i="5"/>
  <c r="T187" i="5"/>
  <c r="S187" i="5"/>
  <c r="R187" i="5"/>
  <c r="Q187" i="5"/>
  <c r="P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Z186" i="5"/>
  <c r="Y186" i="5"/>
  <c r="X186" i="5"/>
  <c r="W186" i="5"/>
  <c r="V186" i="5"/>
  <c r="U186" i="5"/>
  <c r="T186" i="5"/>
  <c r="S186" i="5"/>
  <c r="R186" i="5"/>
  <c r="Q186" i="5"/>
  <c r="P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Z185" i="5"/>
  <c r="Y185" i="5"/>
  <c r="X185" i="5"/>
  <c r="W185" i="5"/>
  <c r="V185" i="5"/>
  <c r="U185" i="5"/>
  <c r="T185" i="5"/>
  <c r="S185" i="5"/>
  <c r="R185" i="5"/>
  <c r="Q185" i="5"/>
  <c r="P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Z184" i="5"/>
  <c r="Y184" i="5"/>
  <c r="X184" i="5"/>
  <c r="W184" i="5"/>
  <c r="V184" i="5"/>
  <c r="U184" i="5"/>
  <c r="T184" i="5"/>
  <c r="S184" i="5"/>
  <c r="R184" i="5"/>
  <c r="Q184" i="5"/>
  <c r="P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Z183" i="5"/>
  <c r="Y183" i="5"/>
  <c r="X183" i="5"/>
  <c r="W183" i="5"/>
  <c r="V183" i="5"/>
  <c r="U183" i="5"/>
  <c r="T183" i="5"/>
  <c r="S183" i="5"/>
  <c r="R183" i="5"/>
  <c r="Q183" i="5"/>
  <c r="P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Z182" i="5"/>
  <c r="Y182" i="5"/>
  <c r="X182" i="5"/>
  <c r="W182" i="5"/>
  <c r="V182" i="5"/>
  <c r="U182" i="5"/>
  <c r="T182" i="5"/>
  <c r="S182" i="5"/>
  <c r="R182" i="5"/>
  <c r="Q182" i="5"/>
  <c r="P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Z181" i="5"/>
  <c r="Y181" i="5"/>
  <c r="X181" i="5"/>
  <c r="W181" i="5"/>
  <c r="V181" i="5"/>
  <c r="U181" i="5"/>
  <c r="T181" i="5"/>
  <c r="S181" i="5"/>
  <c r="R181" i="5"/>
  <c r="Q181" i="5"/>
  <c r="P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Z180" i="5"/>
  <c r="Y180" i="5"/>
  <c r="X180" i="5"/>
  <c r="W180" i="5"/>
  <c r="V180" i="5"/>
  <c r="U180" i="5"/>
  <c r="T180" i="5"/>
  <c r="S180" i="5"/>
  <c r="R180" i="5"/>
  <c r="Q180" i="5"/>
  <c r="P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Z179" i="5"/>
  <c r="Y179" i="5"/>
  <c r="X179" i="5"/>
  <c r="W179" i="5"/>
  <c r="V179" i="5"/>
  <c r="U179" i="5"/>
  <c r="T179" i="5"/>
  <c r="S179" i="5"/>
  <c r="R179" i="5"/>
  <c r="Q179" i="5"/>
  <c r="P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Z178" i="5"/>
  <c r="Y178" i="5"/>
  <c r="X178" i="5"/>
  <c r="W178" i="5"/>
  <c r="V178" i="5"/>
  <c r="U178" i="5"/>
  <c r="T178" i="5"/>
  <c r="S178" i="5"/>
  <c r="R178" i="5"/>
  <c r="Q178" i="5"/>
  <c r="P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Z177" i="5"/>
  <c r="Y177" i="5"/>
  <c r="X177" i="5"/>
  <c r="W177" i="5"/>
  <c r="V177" i="5"/>
  <c r="U177" i="5"/>
  <c r="T177" i="5"/>
  <c r="S177" i="5"/>
  <c r="R177" i="5"/>
  <c r="Q177" i="5"/>
  <c r="P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Z176" i="5"/>
  <c r="Y176" i="5"/>
  <c r="X176" i="5"/>
  <c r="W176" i="5"/>
  <c r="V176" i="5"/>
  <c r="U176" i="5"/>
  <c r="T176" i="5"/>
  <c r="S176" i="5"/>
  <c r="R176" i="5"/>
  <c r="Q176" i="5"/>
  <c r="P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Z175" i="5"/>
  <c r="Y175" i="5"/>
  <c r="X175" i="5"/>
  <c r="W175" i="5"/>
  <c r="V175" i="5"/>
  <c r="U175" i="5"/>
  <c r="T175" i="5"/>
  <c r="S175" i="5"/>
  <c r="R175" i="5"/>
  <c r="Q175" i="5"/>
  <c r="P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Z174" i="5"/>
  <c r="Y174" i="5"/>
  <c r="X174" i="5"/>
  <c r="W174" i="5"/>
  <c r="V174" i="5"/>
  <c r="U174" i="5"/>
  <c r="T174" i="5"/>
  <c r="S174" i="5"/>
  <c r="R174" i="5"/>
  <c r="Q174" i="5"/>
  <c r="P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Z173" i="5"/>
  <c r="Y173" i="5"/>
  <c r="X173" i="5"/>
  <c r="W173" i="5"/>
  <c r="V173" i="5"/>
  <c r="U173" i="5"/>
  <c r="T173" i="5"/>
  <c r="S173" i="5"/>
  <c r="R173" i="5"/>
  <c r="Q173" i="5"/>
  <c r="P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Z172" i="5"/>
  <c r="Y172" i="5"/>
  <c r="X172" i="5"/>
  <c r="W172" i="5"/>
  <c r="V172" i="5"/>
  <c r="U172" i="5"/>
  <c r="T172" i="5"/>
  <c r="S172" i="5"/>
  <c r="R172" i="5"/>
  <c r="Q172" i="5"/>
  <c r="P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Z171" i="5"/>
  <c r="Y171" i="5"/>
  <c r="X171" i="5"/>
  <c r="W171" i="5"/>
  <c r="V171" i="5"/>
  <c r="U171" i="5"/>
  <c r="T171" i="5"/>
  <c r="S171" i="5"/>
  <c r="R171" i="5"/>
  <c r="Q171" i="5"/>
  <c r="P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Z170" i="5"/>
  <c r="Y170" i="5"/>
  <c r="X170" i="5"/>
  <c r="W170" i="5"/>
  <c r="V170" i="5"/>
  <c r="U170" i="5"/>
  <c r="T170" i="5"/>
  <c r="S170" i="5"/>
  <c r="R170" i="5"/>
  <c r="Q170" i="5"/>
  <c r="P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Z169" i="5"/>
  <c r="Y169" i="5"/>
  <c r="X169" i="5"/>
  <c r="W169" i="5"/>
  <c r="V169" i="5"/>
  <c r="U169" i="5"/>
  <c r="T169" i="5"/>
  <c r="S169" i="5"/>
  <c r="R169" i="5"/>
  <c r="Q169" i="5"/>
  <c r="P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Z168" i="5"/>
  <c r="Y168" i="5"/>
  <c r="X168" i="5"/>
  <c r="W168" i="5"/>
  <c r="V168" i="5"/>
  <c r="U168" i="5"/>
  <c r="T168" i="5"/>
  <c r="S168" i="5"/>
  <c r="R168" i="5"/>
  <c r="Q168" i="5"/>
  <c r="P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Z167" i="5"/>
  <c r="Y167" i="5"/>
  <c r="X167" i="5"/>
  <c r="W167" i="5"/>
  <c r="V167" i="5"/>
  <c r="U167" i="5"/>
  <c r="T167" i="5"/>
  <c r="S167" i="5"/>
  <c r="R167" i="5"/>
  <c r="Q167" i="5"/>
  <c r="P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Z166" i="5"/>
  <c r="Y166" i="5"/>
  <c r="X166" i="5"/>
  <c r="W166" i="5"/>
  <c r="V166" i="5"/>
  <c r="U166" i="5"/>
  <c r="T166" i="5"/>
  <c r="S166" i="5"/>
  <c r="R166" i="5"/>
  <c r="Q166" i="5"/>
  <c r="P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Z165" i="5"/>
  <c r="Y165" i="5"/>
  <c r="X165" i="5"/>
  <c r="W165" i="5"/>
  <c r="V165" i="5"/>
  <c r="U165" i="5"/>
  <c r="T165" i="5"/>
  <c r="S165" i="5"/>
  <c r="R165" i="5"/>
  <c r="Q165" i="5"/>
  <c r="P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Z164" i="5"/>
  <c r="Y164" i="5"/>
  <c r="X164" i="5"/>
  <c r="W164" i="5"/>
  <c r="V164" i="5"/>
  <c r="U164" i="5"/>
  <c r="T164" i="5"/>
  <c r="S164" i="5"/>
  <c r="R164" i="5"/>
  <c r="Q164" i="5"/>
  <c r="P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Z163" i="5"/>
  <c r="Y163" i="5"/>
  <c r="X163" i="5"/>
  <c r="W163" i="5"/>
  <c r="V163" i="5"/>
  <c r="U163" i="5"/>
  <c r="T163" i="5"/>
  <c r="S163" i="5"/>
  <c r="R163" i="5"/>
  <c r="Q163" i="5"/>
  <c r="P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Z162" i="5"/>
  <c r="Y162" i="5"/>
  <c r="X162" i="5"/>
  <c r="W162" i="5"/>
  <c r="V162" i="5"/>
  <c r="U162" i="5"/>
  <c r="T162" i="5"/>
  <c r="S162" i="5"/>
  <c r="R162" i="5"/>
  <c r="Q162" i="5"/>
  <c r="P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Z161" i="5"/>
  <c r="Y161" i="5"/>
  <c r="X161" i="5"/>
  <c r="W161" i="5"/>
  <c r="V161" i="5"/>
  <c r="U161" i="5"/>
  <c r="T161" i="5"/>
  <c r="S161" i="5"/>
  <c r="R161" i="5"/>
  <c r="Q161" i="5"/>
  <c r="P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Z160" i="5"/>
  <c r="Y160" i="5"/>
  <c r="X160" i="5"/>
  <c r="W160" i="5"/>
  <c r="V160" i="5"/>
  <c r="U160" i="5"/>
  <c r="T160" i="5"/>
  <c r="S160" i="5"/>
  <c r="R160" i="5"/>
  <c r="Q160" i="5"/>
  <c r="P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Z159" i="5"/>
  <c r="Y159" i="5"/>
  <c r="X159" i="5"/>
  <c r="W159" i="5"/>
  <c r="V159" i="5"/>
  <c r="U159" i="5"/>
  <c r="T159" i="5"/>
  <c r="S159" i="5"/>
  <c r="R159" i="5"/>
  <c r="Q159" i="5"/>
  <c r="P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Z158" i="5"/>
  <c r="Y158" i="5"/>
  <c r="X158" i="5"/>
  <c r="W158" i="5"/>
  <c r="V158" i="5"/>
  <c r="U158" i="5"/>
  <c r="T158" i="5"/>
  <c r="S158" i="5"/>
  <c r="R158" i="5"/>
  <c r="Q158" i="5"/>
  <c r="P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Z157" i="5"/>
  <c r="Y157" i="5"/>
  <c r="X157" i="5"/>
  <c r="W157" i="5"/>
  <c r="V157" i="5"/>
  <c r="U157" i="5"/>
  <c r="T157" i="5"/>
  <c r="S157" i="5"/>
  <c r="R157" i="5"/>
  <c r="Q157" i="5"/>
  <c r="P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Z156" i="5"/>
  <c r="Y156" i="5"/>
  <c r="X156" i="5"/>
  <c r="W156" i="5"/>
  <c r="V156" i="5"/>
  <c r="U156" i="5"/>
  <c r="T156" i="5"/>
  <c r="S156" i="5"/>
  <c r="R156" i="5"/>
  <c r="Q156" i="5"/>
  <c r="P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Z155" i="5"/>
  <c r="Y155" i="5"/>
  <c r="X155" i="5"/>
  <c r="W155" i="5"/>
  <c r="V155" i="5"/>
  <c r="U155" i="5"/>
  <c r="T155" i="5"/>
  <c r="S155" i="5"/>
  <c r="R155" i="5"/>
  <c r="Q155" i="5"/>
  <c r="P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Z154" i="5"/>
  <c r="Y154" i="5"/>
  <c r="X154" i="5"/>
  <c r="W154" i="5"/>
  <c r="V154" i="5"/>
  <c r="U154" i="5"/>
  <c r="T154" i="5"/>
  <c r="S154" i="5"/>
  <c r="R154" i="5"/>
  <c r="Q154" i="5"/>
  <c r="P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Z153" i="5"/>
  <c r="Y153" i="5"/>
  <c r="X153" i="5"/>
  <c r="W153" i="5"/>
  <c r="V153" i="5"/>
  <c r="U153" i="5"/>
  <c r="T153" i="5"/>
  <c r="S153" i="5"/>
  <c r="R153" i="5"/>
  <c r="Q153" i="5"/>
  <c r="P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Z152" i="5"/>
  <c r="Y152" i="5"/>
  <c r="X152" i="5"/>
  <c r="W152" i="5"/>
  <c r="V152" i="5"/>
  <c r="U152" i="5"/>
  <c r="T152" i="5"/>
  <c r="S152" i="5"/>
  <c r="R152" i="5"/>
  <c r="Q152" i="5"/>
  <c r="P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Z151" i="5"/>
  <c r="Y151" i="5"/>
  <c r="X151" i="5"/>
  <c r="W151" i="5"/>
  <c r="V151" i="5"/>
  <c r="U151" i="5"/>
  <c r="T151" i="5"/>
  <c r="S151" i="5"/>
  <c r="R151" i="5"/>
  <c r="Q151" i="5"/>
  <c r="P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Z150" i="5"/>
  <c r="Y150" i="5"/>
  <c r="X150" i="5"/>
  <c r="W150" i="5"/>
  <c r="V150" i="5"/>
  <c r="U150" i="5"/>
  <c r="T150" i="5"/>
  <c r="S150" i="5"/>
  <c r="R150" i="5"/>
  <c r="Q150" i="5"/>
  <c r="P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Z149" i="5"/>
  <c r="Y149" i="5"/>
  <c r="X149" i="5"/>
  <c r="W149" i="5"/>
  <c r="V149" i="5"/>
  <c r="U149" i="5"/>
  <c r="T149" i="5"/>
  <c r="S149" i="5"/>
  <c r="R149" i="5"/>
  <c r="Q149" i="5"/>
  <c r="P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Z148" i="5"/>
  <c r="Y148" i="5"/>
  <c r="X148" i="5"/>
  <c r="W148" i="5"/>
  <c r="V148" i="5"/>
  <c r="U148" i="5"/>
  <c r="T148" i="5"/>
  <c r="S148" i="5"/>
  <c r="R148" i="5"/>
  <c r="Q148" i="5"/>
  <c r="P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Z147" i="5"/>
  <c r="Y147" i="5"/>
  <c r="X147" i="5"/>
  <c r="W147" i="5"/>
  <c r="V147" i="5"/>
  <c r="U147" i="5"/>
  <c r="T147" i="5"/>
  <c r="S147" i="5"/>
  <c r="R147" i="5"/>
  <c r="Q147" i="5"/>
  <c r="P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Z146" i="5"/>
  <c r="Y146" i="5"/>
  <c r="X146" i="5"/>
  <c r="W146" i="5"/>
  <c r="V146" i="5"/>
  <c r="U146" i="5"/>
  <c r="T146" i="5"/>
  <c r="S146" i="5"/>
  <c r="R146" i="5"/>
  <c r="Q146" i="5"/>
  <c r="P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Z145" i="5"/>
  <c r="Y145" i="5"/>
  <c r="X145" i="5"/>
  <c r="W145" i="5"/>
  <c r="V145" i="5"/>
  <c r="U145" i="5"/>
  <c r="T145" i="5"/>
  <c r="S145" i="5"/>
  <c r="R145" i="5"/>
  <c r="Q145" i="5"/>
  <c r="P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Z144" i="5"/>
  <c r="Y144" i="5"/>
  <c r="X144" i="5"/>
  <c r="W144" i="5"/>
  <c r="V144" i="5"/>
  <c r="U144" i="5"/>
  <c r="T144" i="5"/>
  <c r="S144" i="5"/>
  <c r="R144" i="5"/>
  <c r="Q144" i="5"/>
  <c r="P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Z143" i="5"/>
  <c r="Y143" i="5"/>
  <c r="X143" i="5"/>
  <c r="W143" i="5"/>
  <c r="V143" i="5"/>
  <c r="U143" i="5"/>
  <c r="T143" i="5"/>
  <c r="S143" i="5"/>
  <c r="R143" i="5"/>
  <c r="Q143" i="5"/>
  <c r="P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Z142" i="5"/>
  <c r="Y142" i="5"/>
  <c r="X142" i="5"/>
  <c r="W142" i="5"/>
  <c r="V142" i="5"/>
  <c r="U142" i="5"/>
  <c r="T142" i="5"/>
  <c r="S142" i="5"/>
  <c r="R142" i="5"/>
  <c r="Q142" i="5"/>
  <c r="P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Z141" i="5"/>
  <c r="Y141" i="5"/>
  <c r="X141" i="5"/>
  <c r="W141" i="5"/>
  <c r="V141" i="5"/>
  <c r="U141" i="5"/>
  <c r="T141" i="5"/>
  <c r="S141" i="5"/>
  <c r="R141" i="5"/>
  <c r="Q141" i="5"/>
  <c r="P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Z140" i="5"/>
  <c r="Y140" i="5"/>
  <c r="X140" i="5"/>
  <c r="W140" i="5"/>
  <c r="V140" i="5"/>
  <c r="U140" i="5"/>
  <c r="T140" i="5"/>
  <c r="S140" i="5"/>
  <c r="R140" i="5"/>
  <c r="Q140" i="5"/>
  <c r="P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Z139" i="5"/>
  <c r="Y139" i="5"/>
  <c r="X139" i="5"/>
  <c r="W139" i="5"/>
  <c r="V139" i="5"/>
  <c r="U139" i="5"/>
  <c r="T139" i="5"/>
  <c r="S139" i="5"/>
  <c r="R139" i="5"/>
  <c r="Q139" i="5"/>
  <c r="P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Z138" i="5"/>
  <c r="Y138" i="5"/>
  <c r="X138" i="5"/>
  <c r="W138" i="5"/>
  <c r="V138" i="5"/>
  <c r="U138" i="5"/>
  <c r="T138" i="5"/>
  <c r="S138" i="5"/>
  <c r="R138" i="5"/>
  <c r="Q138" i="5"/>
  <c r="P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Z137" i="5"/>
  <c r="Y137" i="5"/>
  <c r="X137" i="5"/>
  <c r="W137" i="5"/>
  <c r="V137" i="5"/>
  <c r="U137" i="5"/>
  <c r="T137" i="5"/>
  <c r="S137" i="5"/>
  <c r="R137" i="5"/>
  <c r="Q137" i="5"/>
  <c r="P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Z136" i="5"/>
  <c r="Y136" i="5"/>
  <c r="X136" i="5"/>
  <c r="W136" i="5"/>
  <c r="V136" i="5"/>
  <c r="U136" i="5"/>
  <c r="T136" i="5"/>
  <c r="S136" i="5"/>
  <c r="R136" i="5"/>
  <c r="Q136" i="5"/>
  <c r="P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Z135" i="5"/>
  <c r="Y135" i="5"/>
  <c r="X135" i="5"/>
  <c r="W135" i="5"/>
  <c r="V135" i="5"/>
  <c r="U135" i="5"/>
  <c r="T135" i="5"/>
  <c r="S135" i="5"/>
  <c r="R135" i="5"/>
  <c r="Q135" i="5"/>
  <c r="P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Z134" i="5"/>
  <c r="Y134" i="5"/>
  <c r="X134" i="5"/>
  <c r="W134" i="5"/>
  <c r="V134" i="5"/>
  <c r="U134" i="5"/>
  <c r="T134" i="5"/>
  <c r="S134" i="5"/>
  <c r="R134" i="5"/>
  <c r="Q134" i="5"/>
  <c r="P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Z133" i="5"/>
  <c r="Y133" i="5"/>
  <c r="X133" i="5"/>
  <c r="W133" i="5"/>
  <c r="V133" i="5"/>
  <c r="U133" i="5"/>
  <c r="T133" i="5"/>
  <c r="S133" i="5"/>
  <c r="R133" i="5"/>
  <c r="Q133" i="5"/>
  <c r="P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Z132" i="5"/>
  <c r="Y132" i="5"/>
  <c r="X132" i="5"/>
  <c r="W132" i="5"/>
  <c r="V132" i="5"/>
  <c r="U132" i="5"/>
  <c r="T132" i="5"/>
  <c r="S132" i="5"/>
  <c r="R132" i="5"/>
  <c r="Q132" i="5"/>
  <c r="P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Z131" i="5"/>
  <c r="Y131" i="5"/>
  <c r="X131" i="5"/>
  <c r="W131" i="5"/>
  <c r="V131" i="5"/>
  <c r="U131" i="5"/>
  <c r="T131" i="5"/>
  <c r="S131" i="5"/>
  <c r="R131" i="5"/>
  <c r="Q131" i="5"/>
  <c r="P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Z130" i="5"/>
  <c r="Y130" i="5"/>
  <c r="X130" i="5"/>
  <c r="W130" i="5"/>
  <c r="V130" i="5"/>
  <c r="U130" i="5"/>
  <c r="T130" i="5"/>
  <c r="S130" i="5"/>
  <c r="R130" i="5"/>
  <c r="Q130" i="5"/>
  <c r="P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Z129" i="5"/>
  <c r="Y129" i="5"/>
  <c r="X129" i="5"/>
  <c r="W129" i="5"/>
  <c r="V129" i="5"/>
  <c r="U129" i="5"/>
  <c r="T129" i="5"/>
  <c r="S129" i="5"/>
  <c r="R129" i="5"/>
  <c r="Q129" i="5"/>
  <c r="P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Z128" i="5"/>
  <c r="Y128" i="5"/>
  <c r="X128" i="5"/>
  <c r="W128" i="5"/>
  <c r="V128" i="5"/>
  <c r="U128" i="5"/>
  <c r="T128" i="5"/>
  <c r="S128" i="5"/>
  <c r="R128" i="5"/>
  <c r="Q128" i="5"/>
  <c r="P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Z127" i="5"/>
  <c r="Y127" i="5"/>
  <c r="X127" i="5"/>
  <c r="W127" i="5"/>
  <c r="V127" i="5"/>
  <c r="U127" i="5"/>
  <c r="T127" i="5"/>
  <c r="S127" i="5"/>
  <c r="R127" i="5"/>
  <c r="Q127" i="5"/>
  <c r="P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Z126" i="5"/>
  <c r="Y126" i="5"/>
  <c r="X126" i="5"/>
  <c r="W126" i="5"/>
  <c r="V126" i="5"/>
  <c r="U126" i="5"/>
  <c r="T126" i="5"/>
  <c r="S126" i="5"/>
  <c r="R126" i="5"/>
  <c r="Q126" i="5"/>
  <c r="P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Z125" i="5"/>
  <c r="Y125" i="5"/>
  <c r="X125" i="5"/>
  <c r="W125" i="5"/>
  <c r="V125" i="5"/>
  <c r="U125" i="5"/>
  <c r="T125" i="5"/>
  <c r="S125" i="5"/>
  <c r="R125" i="5"/>
  <c r="Q125" i="5"/>
  <c r="P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Z124" i="5"/>
  <c r="Y124" i="5"/>
  <c r="X124" i="5"/>
  <c r="W124" i="5"/>
  <c r="V124" i="5"/>
  <c r="U124" i="5"/>
  <c r="T124" i="5"/>
  <c r="S124" i="5"/>
  <c r="R124" i="5"/>
  <c r="Q124" i="5"/>
  <c r="P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Z123" i="5"/>
  <c r="Y123" i="5"/>
  <c r="X123" i="5"/>
  <c r="W123" i="5"/>
  <c r="V123" i="5"/>
  <c r="U123" i="5"/>
  <c r="T123" i="5"/>
  <c r="S123" i="5"/>
  <c r="R123" i="5"/>
  <c r="Q123" i="5"/>
  <c r="P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Z122" i="5"/>
  <c r="Y122" i="5"/>
  <c r="X122" i="5"/>
  <c r="W122" i="5"/>
  <c r="V122" i="5"/>
  <c r="U122" i="5"/>
  <c r="T122" i="5"/>
  <c r="S122" i="5"/>
  <c r="R122" i="5"/>
  <c r="Q122" i="5"/>
  <c r="P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Z121" i="5"/>
  <c r="Y121" i="5"/>
  <c r="X121" i="5"/>
  <c r="W121" i="5"/>
  <c r="V121" i="5"/>
  <c r="U121" i="5"/>
  <c r="T121" i="5"/>
  <c r="S121" i="5"/>
  <c r="R121" i="5"/>
  <c r="Q121" i="5"/>
  <c r="P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Z120" i="5"/>
  <c r="Y120" i="5"/>
  <c r="X120" i="5"/>
  <c r="W120" i="5"/>
  <c r="V120" i="5"/>
  <c r="U120" i="5"/>
  <c r="T120" i="5"/>
  <c r="S120" i="5"/>
  <c r="R120" i="5"/>
  <c r="Q120" i="5"/>
  <c r="P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Z119" i="5"/>
  <c r="Y119" i="5"/>
  <c r="X119" i="5"/>
  <c r="W119" i="5"/>
  <c r="V119" i="5"/>
  <c r="U119" i="5"/>
  <c r="T119" i="5"/>
  <c r="S119" i="5"/>
  <c r="R119" i="5"/>
  <c r="Q119" i="5"/>
  <c r="P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Z118" i="5"/>
  <c r="Y118" i="5"/>
  <c r="X118" i="5"/>
  <c r="W118" i="5"/>
  <c r="V118" i="5"/>
  <c r="U118" i="5"/>
  <c r="T118" i="5"/>
  <c r="S118" i="5"/>
  <c r="R118" i="5"/>
  <c r="Q118" i="5"/>
  <c r="P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Z117" i="5"/>
  <c r="Y117" i="5"/>
  <c r="X117" i="5"/>
  <c r="W117" i="5"/>
  <c r="V117" i="5"/>
  <c r="U117" i="5"/>
  <c r="T117" i="5"/>
  <c r="S117" i="5"/>
  <c r="R117" i="5"/>
  <c r="Q117" i="5"/>
  <c r="P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Z116" i="5"/>
  <c r="Y116" i="5"/>
  <c r="X116" i="5"/>
  <c r="W116" i="5"/>
  <c r="V116" i="5"/>
  <c r="U116" i="5"/>
  <c r="T116" i="5"/>
  <c r="S116" i="5"/>
  <c r="R116" i="5"/>
  <c r="Q116" i="5"/>
  <c r="P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Z115" i="5"/>
  <c r="Y115" i="5"/>
  <c r="X115" i="5"/>
  <c r="W115" i="5"/>
  <c r="V115" i="5"/>
  <c r="U115" i="5"/>
  <c r="T115" i="5"/>
  <c r="S115" i="5"/>
  <c r="R115" i="5"/>
  <c r="Q115" i="5"/>
  <c r="P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Z114" i="5"/>
  <c r="Y114" i="5"/>
  <c r="X114" i="5"/>
  <c r="W114" i="5"/>
  <c r="V114" i="5"/>
  <c r="U114" i="5"/>
  <c r="T114" i="5"/>
  <c r="S114" i="5"/>
  <c r="R114" i="5"/>
  <c r="Q114" i="5"/>
  <c r="P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Z113" i="5"/>
  <c r="Y113" i="5"/>
  <c r="X113" i="5"/>
  <c r="W113" i="5"/>
  <c r="V113" i="5"/>
  <c r="U113" i="5"/>
  <c r="T113" i="5"/>
  <c r="S113" i="5"/>
  <c r="R113" i="5"/>
  <c r="Q113" i="5"/>
  <c r="P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Z112" i="5"/>
  <c r="Y112" i="5"/>
  <c r="X112" i="5"/>
  <c r="W112" i="5"/>
  <c r="V112" i="5"/>
  <c r="U112" i="5"/>
  <c r="T112" i="5"/>
  <c r="S112" i="5"/>
  <c r="R112" i="5"/>
  <c r="Q112" i="5"/>
  <c r="P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Z111" i="5"/>
  <c r="Y111" i="5"/>
  <c r="X111" i="5"/>
  <c r="W111" i="5"/>
  <c r="V111" i="5"/>
  <c r="U111" i="5"/>
  <c r="T111" i="5"/>
  <c r="S111" i="5"/>
  <c r="R111" i="5"/>
  <c r="Q111" i="5"/>
  <c r="P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Z110" i="5"/>
  <c r="Y110" i="5"/>
  <c r="X110" i="5"/>
  <c r="W110" i="5"/>
  <c r="V110" i="5"/>
  <c r="U110" i="5"/>
  <c r="T110" i="5"/>
  <c r="S110" i="5"/>
  <c r="R110" i="5"/>
  <c r="Q110" i="5"/>
  <c r="P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Z109" i="5"/>
  <c r="Y109" i="5"/>
  <c r="X109" i="5"/>
  <c r="W109" i="5"/>
  <c r="V109" i="5"/>
  <c r="U109" i="5"/>
  <c r="T109" i="5"/>
  <c r="S109" i="5"/>
  <c r="R109" i="5"/>
  <c r="Q109" i="5"/>
  <c r="P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Z108" i="5"/>
  <c r="Y108" i="5"/>
  <c r="X108" i="5"/>
  <c r="W108" i="5"/>
  <c r="V108" i="5"/>
  <c r="U108" i="5"/>
  <c r="T108" i="5"/>
  <c r="S108" i="5"/>
  <c r="R108" i="5"/>
  <c r="Q108" i="5"/>
  <c r="P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Z107" i="5"/>
  <c r="Y107" i="5"/>
  <c r="X107" i="5"/>
  <c r="W107" i="5"/>
  <c r="V107" i="5"/>
  <c r="U107" i="5"/>
  <c r="T107" i="5"/>
  <c r="S107" i="5"/>
  <c r="R107" i="5"/>
  <c r="Q107" i="5"/>
  <c r="P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Z106" i="5"/>
  <c r="Y106" i="5"/>
  <c r="X106" i="5"/>
  <c r="W106" i="5"/>
  <c r="V106" i="5"/>
  <c r="U106" i="5"/>
  <c r="T106" i="5"/>
  <c r="S106" i="5"/>
  <c r="R106" i="5"/>
  <c r="Q106" i="5"/>
  <c r="P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Z105" i="5"/>
  <c r="Y105" i="5"/>
  <c r="X105" i="5"/>
  <c r="W105" i="5"/>
  <c r="V105" i="5"/>
  <c r="U105" i="5"/>
  <c r="T105" i="5"/>
  <c r="S105" i="5"/>
  <c r="R105" i="5"/>
  <c r="Q105" i="5"/>
  <c r="P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Z104" i="5"/>
  <c r="Y104" i="5"/>
  <c r="X104" i="5"/>
  <c r="W104" i="5"/>
  <c r="V104" i="5"/>
  <c r="U104" i="5"/>
  <c r="T104" i="5"/>
  <c r="S104" i="5"/>
  <c r="R104" i="5"/>
  <c r="Q104" i="5"/>
  <c r="P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Z103" i="5"/>
  <c r="Y103" i="5"/>
  <c r="X103" i="5"/>
  <c r="W103" i="5"/>
  <c r="V103" i="5"/>
  <c r="U103" i="5"/>
  <c r="T103" i="5"/>
  <c r="S103" i="5"/>
  <c r="R103" i="5"/>
  <c r="Q103" i="5"/>
  <c r="P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Z102" i="5"/>
  <c r="Y102" i="5"/>
  <c r="X102" i="5"/>
  <c r="W102" i="5"/>
  <c r="V102" i="5"/>
  <c r="U102" i="5"/>
  <c r="T102" i="5"/>
  <c r="S102" i="5"/>
  <c r="R102" i="5"/>
  <c r="Q102" i="5"/>
  <c r="P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Z101" i="5"/>
  <c r="Y101" i="5"/>
  <c r="X101" i="5"/>
  <c r="W101" i="5"/>
  <c r="V101" i="5"/>
  <c r="U101" i="5"/>
  <c r="T101" i="5"/>
  <c r="S101" i="5"/>
  <c r="R101" i="5"/>
  <c r="Q101" i="5"/>
  <c r="P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Z100" i="5"/>
  <c r="Y100" i="5"/>
  <c r="X100" i="5"/>
  <c r="W100" i="5"/>
  <c r="V100" i="5"/>
  <c r="U100" i="5"/>
  <c r="T100" i="5"/>
  <c r="S100" i="5"/>
  <c r="R100" i="5"/>
  <c r="Q100" i="5"/>
  <c r="P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Z99" i="5"/>
  <c r="Y99" i="5"/>
  <c r="X99" i="5"/>
  <c r="W99" i="5"/>
  <c r="V99" i="5"/>
  <c r="U99" i="5"/>
  <c r="T99" i="5"/>
  <c r="S99" i="5"/>
  <c r="R99" i="5"/>
  <c r="Q99" i="5"/>
  <c r="P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Z98" i="5"/>
  <c r="Y98" i="5"/>
  <c r="X98" i="5"/>
  <c r="W98" i="5"/>
  <c r="V98" i="5"/>
  <c r="U98" i="5"/>
  <c r="T98" i="5"/>
  <c r="S98" i="5"/>
  <c r="R98" i="5"/>
  <c r="Q98" i="5"/>
  <c r="P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Z97" i="5"/>
  <c r="Y97" i="5"/>
  <c r="X97" i="5"/>
  <c r="W97" i="5"/>
  <c r="V97" i="5"/>
  <c r="U97" i="5"/>
  <c r="T97" i="5"/>
  <c r="S97" i="5"/>
  <c r="R97" i="5"/>
  <c r="Q97" i="5"/>
  <c r="P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Z96" i="5"/>
  <c r="Y96" i="5"/>
  <c r="X96" i="5"/>
  <c r="W96" i="5"/>
  <c r="V96" i="5"/>
  <c r="U96" i="5"/>
  <c r="T96" i="5"/>
  <c r="S96" i="5"/>
  <c r="R96" i="5"/>
  <c r="Q96" i="5"/>
  <c r="P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Z95" i="5"/>
  <c r="Y95" i="5"/>
  <c r="X95" i="5"/>
  <c r="W95" i="5"/>
  <c r="V95" i="5"/>
  <c r="U95" i="5"/>
  <c r="T95" i="5"/>
  <c r="S95" i="5"/>
  <c r="R95" i="5"/>
  <c r="Q95" i="5"/>
  <c r="P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Z94" i="5"/>
  <c r="Y94" i="5"/>
  <c r="X94" i="5"/>
  <c r="W94" i="5"/>
  <c r="V94" i="5"/>
  <c r="U94" i="5"/>
  <c r="T94" i="5"/>
  <c r="S94" i="5"/>
  <c r="R94" i="5"/>
  <c r="Q94" i="5"/>
  <c r="P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Z93" i="5"/>
  <c r="Y93" i="5"/>
  <c r="X93" i="5"/>
  <c r="W93" i="5"/>
  <c r="V93" i="5"/>
  <c r="U93" i="5"/>
  <c r="T93" i="5"/>
  <c r="S93" i="5"/>
  <c r="R93" i="5"/>
  <c r="Q93" i="5"/>
  <c r="P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Z92" i="5"/>
  <c r="Y92" i="5"/>
  <c r="X92" i="5"/>
  <c r="W92" i="5"/>
  <c r="V92" i="5"/>
  <c r="U92" i="5"/>
  <c r="T92" i="5"/>
  <c r="S92" i="5"/>
  <c r="R92" i="5"/>
  <c r="Q92" i="5"/>
  <c r="P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Z91" i="5"/>
  <c r="Y91" i="5"/>
  <c r="X91" i="5"/>
  <c r="W91" i="5"/>
  <c r="V91" i="5"/>
  <c r="U91" i="5"/>
  <c r="T91" i="5"/>
  <c r="S91" i="5"/>
  <c r="R91" i="5"/>
  <c r="Q91" i="5"/>
  <c r="P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Z90" i="5"/>
  <c r="Y90" i="5"/>
  <c r="X90" i="5"/>
  <c r="W90" i="5"/>
  <c r="V90" i="5"/>
  <c r="U90" i="5"/>
  <c r="T90" i="5"/>
  <c r="S90" i="5"/>
  <c r="R90" i="5"/>
  <c r="Q90" i="5"/>
  <c r="P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Z89" i="5"/>
  <c r="Y89" i="5"/>
  <c r="X89" i="5"/>
  <c r="W89" i="5"/>
  <c r="V89" i="5"/>
  <c r="U89" i="5"/>
  <c r="T89" i="5"/>
  <c r="S89" i="5"/>
  <c r="R89" i="5"/>
  <c r="Q89" i="5"/>
  <c r="P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Z88" i="5"/>
  <c r="Y88" i="5"/>
  <c r="X88" i="5"/>
  <c r="W88" i="5"/>
  <c r="V88" i="5"/>
  <c r="U88" i="5"/>
  <c r="T88" i="5"/>
  <c r="S88" i="5"/>
  <c r="R88" i="5"/>
  <c r="Q88" i="5"/>
  <c r="P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Z87" i="5"/>
  <c r="Y87" i="5"/>
  <c r="X87" i="5"/>
  <c r="W87" i="5"/>
  <c r="V87" i="5"/>
  <c r="U87" i="5"/>
  <c r="T87" i="5"/>
  <c r="S87" i="5"/>
  <c r="R87" i="5"/>
  <c r="Q87" i="5"/>
  <c r="P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Z86" i="5"/>
  <c r="Y86" i="5"/>
  <c r="X86" i="5"/>
  <c r="W86" i="5"/>
  <c r="V86" i="5"/>
  <c r="U86" i="5"/>
  <c r="T86" i="5"/>
  <c r="S86" i="5"/>
  <c r="R86" i="5"/>
  <c r="Q86" i="5"/>
  <c r="P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Z85" i="5"/>
  <c r="Y85" i="5"/>
  <c r="X85" i="5"/>
  <c r="W85" i="5"/>
  <c r="V85" i="5"/>
  <c r="U85" i="5"/>
  <c r="T85" i="5"/>
  <c r="S85" i="5"/>
  <c r="R85" i="5"/>
  <c r="Q85" i="5"/>
  <c r="P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Z84" i="5"/>
  <c r="Y84" i="5"/>
  <c r="X84" i="5"/>
  <c r="W84" i="5"/>
  <c r="V84" i="5"/>
  <c r="U84" i="5"/>
  <c r="T84" i="5"/>
  <c r="S84" i="5"/>
  <c r="R84" i="5"/>
  <c r="Q84" i="5"/>
  <c r="P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Z83" i="5"/>
  <c r="Y83" i="5"/>
  <c r="X83" i="5"/>
  <c r="W83" i="5"/>
  <c r="V83" i="5"/>
  <c r="U83" i="5"/>
  <c r="T83" i="5"/>
  <c r="S83" i="5"/>
  <c r="R83" i="5"/>
  <c r="Q83" i="5"/>
  <c r="P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Z82" i="5"/>
  <c r="Y82" i="5"/>
  <c r="X82" i="5"/>
  <c r="W82" i="5"/>
  <c r="V82" i="5"/>
  <c r="U82" i="5"/>
  <c r="T82" i="5"/>
  <c r="S82" i="5"/>
  <c r="R82" i="5"/>
  <c r="Q82" i="5"/>
  <c r="P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Z81" i="5"/>
  <c r="Y81" i="5"/>
  <c r="X81" i="5"/>
  <c r="W81" i="5"/>
  <c r="V81" i="5"/>
  <c r="U81" i="5"/>
  <c r="T81" i="5"/>
  <c r="S81" i="5"/>
  <c r="R81" i="5"/>
  <c r="Q81" i="5"/>
  <c r="P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Z80" i="5"/>
  <c r="Y80" i="5"/>
  <c r="X80" i="5"/>
  <c r="W80" i="5"/>
  <c r="V80" i="5"/>
  <c r="U80" i="5"/>
  <c r="T80" i="5"/>
  <c r="S80" i="5"/>
  <c r="R80" i="5"/>
  <c r="Q80" i="5"/>
  <c r="P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Z79" i="5"/>
  <c r="Y79" i="5"/>
  <c r="X79" i="5"/>
  <c r="W79" i="5"/>
  <c r="V79" i="5"/>
  <c r="U79" i="5"/>
  <c r="T79" i="5"/>
  <c r="S79" i="5"/>
  <c r="R79" i="5"/>
  <c r="Q79" i="5"/>
  <c r="P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Z78" i="5"/>
  <c r="Y78" i="5"/>
  <c r="X78" i="5"/>
  <c r="W78" i="5"/>
  <c r="V78" i="5"/>
  <c r="U78" i="5"/>
  <c r="T78" i="5"/>
  <c r="S78" i="5"/>
  <c r="R78" i="5"/>
  <c r="Q78" i="5"/>
  <c r="P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Z77" i="5"/>
  <c r="Y77" i="5"/>
  <c r="X77" i="5"/>
  <c r="W77" i="5"/>
  <c r="V77" i="5"/>
  <c r="U77" i="5"/>
  <c r="T77" i="5"/>
  <c r="S77" i="5"/>
  <c r="R77" i="5"/>
  <c r="Q77" i="5"/>
  <c r="P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Z76" i="5"/>
  <c r="Y76" i="5"/>
  <c r="X76" i="5"/>
  <c r="W76" i="5"/>
  <c r="V76" i="5"/>
  <c r="U76" i="5"/>
  <c r="T76" i="5"/>
  <c r="S76" i="5"/>
  <c r="R76" i="5"/>
  <c r="Q76" i="5"/>
  <c r="P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Z75" i="5"/>
  <c r="Y75" i="5"/>
  <c r="X75" i="5"/>
  <c r="W75" i="5"/>
  <c r="V75" i="5"/>
  <c r="U75" i="5"/>
  <c r="T75" i="5"/>
  <c r="S75" i="5"/>
  <c r="R75" i="5"/>
  <c r="Q75" i="5"/>
  <c r="P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Z74" i="5"/>
  <c r="Y74" i="5"/>
  <c r="X74" i="5"/>
  <c r="W74" i="5"/>
  <c r="V74" i="5"/>
  <c r="U74" i="5"/>
  <c r="T74" i="5"/>
  <c r="S74" i="5"/>
  <c r="R74" i="5"/>
  <c r="Q74" i="5"/>
  <c r="P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Z73" i="5"/>
  <c r="Y73" i="5"/>
  <c r="X73" i="5"/>
  <c r="W73" i="5"/>
  <c r="V73" i="5"/>
  <c r="U73" i="5"/>
  <c r="T73" i="5"/>
  <c r="S73" i="5"/>
  <c r="R73" i="5"/>
  <c r="Q73" i="5"/>
  <c r="P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Z72" i="5"/>
  <c r="Y72" i="5"/>
  <c r="X72" i="5"/>
  <c r="W72" i="5"/>
  <c r="V72" i="5"/>
  <c r="U72" i="5"/>
  <c r="T72" i="5"/>
  <c r="S72" i="5"/>
  <c r="R72" i="5"/>
  <c r="Q72" i="5"/>
  <c r="P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Z71" i="5"/>
  <c r="Y71" i="5"/>
  <c r="X71" i="5"/>
  <c r="W71" i="5"/>
  <c r="V71" i="5"/>
  <c r="U71" i="5"/>
  <c r="T71" i="5"/>
  <c r="S71" i="5"/>
  <c r="R71" i="5"/>
  <c r="Q71" i="5"/>
  <c r="P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Z70" i="5"/>
  <c r="Y70" i="5"/>
  <c r="X70" i="5"/>
  <c r="W70" i="5"/>
  <c r="V70" i="5"/>
  <c r="U70" i="5"/>
  <c r="T70" i="5"/>
  <c r="S70" i="5"/>
  <c r="R70" i="5"/>
  <c r="Q70" i="5"/>
  <c r="P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Z69" i="5"/>
  <c r="Y69" i="5"/>
  <c r="X69" i="5"/>
  <c r="W69" i="5"/>
  <c r="V69" i="5"/>
  <c r="U69" i="5"/>
  <c r="T69" i="5"/>
  <c r="S69" i="5"/>
  <c r="R69" i="5"/>
  <c r="Q69" i="5"/>
  <c r="P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Z68" i="5"/>
  <c r="Y68" i="5"/>
  <c r="X68" i="5"/>
  <c r="W68" i="5"/>
  <c r="V68" i="5"/>
  <c r="U68" i="5"/>
  <c r="T68" i="5"/>
  <c r="S68" i="5"/>
  <c r="R68" i="5"/>
  <c r="Q68" i="5"/>
  <c r="P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Z67" i="5"/>
  <c r="Y67" i="5"/>
  <c r="X67" i="5"/>
  <c r="W67" i="5"/>
  <c r="V67" i="5"/>
  <c r="U67" i="5"/>
  <c r="T67" i="5"/>
  <c r="S67" i="5"/>
  <c r="R67" i="5"/>
  <c r="Q67" i="5"/>
  <c r="P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Z66" i="5"/>
  <c r="Y66" i="5"/>
  <c r="X66" i="5"/>
  <c r="W66" i="5"/>
  <c r="V66" i="5"/>
  <c r="U66" i="5"/>
  <c r="T66" i="5"/>
  <c r="S66" i="5"/>
  <c r="R66" i="5"/>
  <c r="Q66" i="5"/>
  <c r="P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Z65" i="5"/>
  <c r="Y65" i="5"/>
  <c r="X65" i="5"/>
  <c r="W65" i="5"/>
  <c r="V65" i="5"/>
  <c r="U65" i="5"/>
  <c r="T65" i="5"/>
  <c r="S65" i="5"/>
  <c r="R65" i="5"/>
  <c r="Q65" i="5"/>
  <c r="P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Z64" i="5"/>
  <c r="Y64" i="5"/>
  <c r="X64" i="5"/>
  <c r="W64" i="5"/>
  <c r="V64" i="5"/>
  <c r="U64" i="5"/>
  <c r="T64" i="5"/>
  <c r="S64" i="5"/>
  <c r="R64" i="5"/>
  <c r="Q64" i="5"/>
  <c r="P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Z63" i="5"/>
  <c r="Y63" i="5"/>
  <c r="X63" i="5"/>
  <c r="W63" i="5"/>
  <c r="V63" i="5"/>
  <c r="U63" i="5"/>
  <c r="T63" i="5"/>
  <c r="S63" i="5"/>
  <c r="R63" i="5"/>
  <c r="Q63" i="5"/>
  <c r="P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Z62" i="5"/>
  <c r="Y62" i="5"/>
  <c r="X62" i="5"/>
  <c r="W62" i="5"/>
  <c r="V62" i="5"/>
  <c r="U62" i="5"/>
  <c r="T62" i="5"/>
  <c r="S62" i="5"/>
  <c r="R62" i="5"/>
  <c r="Q62" i="5"/>
  <c r="P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Z61" i="5"/>
  <c r="Y61" i="5"/>
  <c r="X61" i="5"/>
  <c r="W61" i="5"/>
  <c r="V61" i="5"/>
  <c r="U61" i="5"/>
  <c r="T61" i="5"/>
  <c r="S61" i="5"/>
  <c r="R61" i="5"/>
  <c r="Q61" i="5"/>
  <c r="P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Z60" i="5"/>
  <c r="Y60" i="5"/>
  <c r="X60" i="5"/>
  <c r="W60" i="5"/>
  <c r="V60" i="5"/>
  <c r="U60" i="5"/>
  <c r="T60" i="5"/>
  <c r="S60" i="5"/>
  <c r="R60" i="5"/>
  <c r="Q60" i="5"/>
  <c r="P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Z59" i="5"/>
  <c r="Y59" i="5"/>
  <c r="X59" i="5"/>
  <c r="W59" i="5"/>
  <c r="V59" i="5"/>
  <c r="U59" i="5"/>
  <c r="T59" i="5"/>
  <c r="S59" i="5"/>
  <c r="R59" i="5"/>
  <c r="Q59" i="5"/>
  <c r="P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Z58" i="5"/>
  <c r="Y58" i="5"/>
  <c r="X58" i="5"/>
  <c r="W58" i="5"/>
  <c r="V58" i="5"/>
  <c r="U58" i="5"/>
  <c r="T58" i="5"/>
  <c r="S58" i="5"/>
  <c r="R58" i="5"/>
  <c r="Q58" i="5"/>
  <c r="P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Z57" i="5"/>
  <c r="Y57" i="5"/>
  <c r="X57" i="5"/>
  <c r="W57" i="5"/>
  <c r="V57" i="5"/>
  <c r="U57" i="5"/>
  <c r="T57" i="5"/>
  <c r="S57" i="5"/>
  <c r="R57" i="5"/>
  <c r="Q57" i="5"/>
  <c r="P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Z56" i="5"/>
  <c r="Y56" i="5"/>
  <c r="X56" i="5"/>
  <c r="W56" i="5"/>
  <c r="V56" i="5"/>
  <c r="U56" i="5"/>
  <c r="T56" i="5"/>
  <c r="S56" i="5"/>
  <c r="R56" i="5"/>
  <c r="Q56" i="5"/>
  <c r="P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Z55" i="5"/>
  <c r="Y55" i="5"/>
  <c r="X55" i="5"/>
  <c r="W55" i="5"/>
  <c r="V55" i="5"/>
  <c r="U55" i="5"/>
  <c r="T55" i="5"/>
  <c r="S55" i="5"/>
  <c r="R55" i="5"/>
  <c r="Q55" i="5"/>
  <c r="P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Z54" i="5"/>
  <c r="Y54" i="5"/>
  <c r="X54" i="5"/>
  <c r="W54" i="5"/>
  <c r="V54" i="5"/>
  <c r="U54" i="5"/>
  <c r="T54" i="5"/>
  <c r="S54" i="5"/>
  <c r="R54" i="5"/>
  <c r="Q54" i="5"/>
  <c r="P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Z53" i="5"/>
  <c r="Y53" i="5"/>
  <c r="X53" i="5"/>
  <c r="W53" i="5"/>
  <c r="V53" i="5"/>
  <c r="U53" i="5"/>
  <c r="T53" i="5"/>
  <c r="S53" i="5"/>
  <c r="R53" i="5"/>
  <c r="Q53" i="5"/>
  <c r="P53" i="5"/>
  <c r="N53" i="5"/>
  <c r="M53" i="5"/>
  <c r="L53" i="5"/>
  <c r="K53" i="5"/>
  <c r="J53" i="5"/>
  <c r="I53" i="5"/>
  <c r="H53" i="5"/>
  <c r="G53" i="5"/>
  <c r="F53" i="5"/>
  <c r="E53" i="5"/>
  <c r="B53" i="5"/>
  <c r="Z52" i="5"/>
  <c r="Y52" i="5"/>
  <c r="X52" i="5"/>
  <c r="W52" i="5"/>
  <c r="V52" i="5"/>
  <c r="U52" i="5"/>
  <c r="T52" i="5"/>
  <c r="S52" i="5"/>
  <c r="R52" i="5"/>
  <c r="Q52" i="5"/>
  <c r="P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Z51" i="5"/>
  <c r="Y51" i="5"/>
  <c r="X51" i="5"/>
  <c r="W51" i="5"/>
  <c r="V51" i="5"/>
  <c r="U51" i="5"/>
  <c r="T51" i="5"/>
  <c r="S51" i="5"/>
  <c r="R51" i="5"/>
  <c r="Q51" i="5"/>
  <c r="P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Z50" i="5"/>
  <c r="Y50" i="5"/>
  <c r="X50" i="5"/>
  <c r="W50" i="5"/>
  <c r="V50" i="5"/>
  <c r="U50" i="5"/>
  <c r="T50" i="5"/>
  <c r="S50" i="5"/>
  <c r="R50" i="5"/>
  <c r="Q50" i="5"/>
  <c r="P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Z49" i="5"/>
  <c r="Y49" i="5"/>
  <c r="X49" i="5"/>
  <c r="W49" i="5"/>
  <c r="V49" i="5"/>
  <c r="U49" i="5"/>
  <c r="T49" i="5"/>
  <c r="S49" i="5"/>
  <c r="R49" i="5"/>
  <c r="Q49" i="5"/>
  <c r="P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Z48" i="5"/>
  <c r="Y48" i="5"/>
  <c r="X48" i="5"/>
  <c r="W48" i="5"/>
  <c r="V48" i="5"/>
  <c r="U48" i="5"/>
  <c r="T48" i="5"/>
  <c r="S48" i="5"/>
  <c r="R48" i="5"/>
  <c r="Q48" i="5"/>
  <c r="P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Z47" i="5"/>
  <c r="Y47" i="5"/>
  <c r="X47" i="5"/>
  <c r="W47" i="5"/>
  <c r="V47" i="5"/>
  <c r="U47" i="5"/>
  <c r="T47" i="5"/>
  <c r="S47" i="5"/>
  <c r="R47" i="5"/>
  <c r="Q47" i="5"/>
  <c r="P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Z46" i="5"/>
  <c r="Y46" i="5"/>
  <c r="X46" i="5"/>
  <c r="W46" i="5"/>
  <c r="V46" i="5"/>
  <c r="U46" i="5"/>
  <c r="T46" i="5"/>
  <c r="S46" i="5"/>
  <c r="R46" i="5"/>
  <c r="Q46" i="5"/>
  <c r="P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Z45" i="5"/>
  <c r="Y45" i="5"/>
  <c r="X45" i="5"/>
  <c r="W45" i="5"/>
  <c r="V45" i="5"/>
  <c r="U45" i="5"/>
  <c r="T45" i="5"/>
  <c r="S45" i="5"/>
  <c r="R45" i="5"/>
  <c r="Q45" i="5"/>
  <c r="P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Z44" i="5"/>
  <c r="Y44" i="5"/>
  <c r="X44" i="5"/>
  <c r="W44" i="5"/>
  <c r="V44" i="5"/>
  <c r="U44" i="5"/>
  <c r="T44" i="5"/>
  <c r="S44" i="5"/>
  <c r="R44" i="5"/>
  <c r="Q44" i="5"/>
  <c r="P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Z43" i="5"/>
  <c r="Y43" i="5"/>
  <c r="X43" i="5"/>
  <c r="W43" i="5"/>
  <c r="V43" i="5"/>
  <c r="U43" i="5"/>
  <c r="T43" i="5"/>
  <c r="S43" i="5"/>
  <c r="R43" i="5"/>
  <c r="Q43" i="5"/>
  <c r="P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Z193" i="6"/>
  <c r="Y193" i="6"/>
  <c r="X193" i="6"/>
  <c r="W193" i="6"/>
  <c r="V193" i="6"/>
  <c r="U193" i="6"/>
  <c r="T193" i="6"/>
  <c r="S193" i="6"/>
  <c r="R193" i="6"/>
  <c r="Q193" i="6"/>
  <c r="P193" i="6"/>
  <c r="N193" i="6"/>
  <c r="M193" i="6"/>
  <c r="L193" i="6"/>
  <c r="K193" i="6"/>
  <c r="J193" i="6"/>
  <c r="I193" i="6"/>
  <c r="H193" i="6"/>
  <c r="G193" i="6"/>
  <c r="F193" i="6"/>
  <c r="E193" i="6"/>
  <c r="D193" i="6"/>
  <c r="D194" i="6" s="1"/>
  <c r="D195" i="6" s="1"/>
  <c r="D196" i="6" s="1"/>
  <c r="C193" i="6"/>
  <c r="C194" i="6" s="1"/>
  <c r="C195" i="6" s="1"/>
  <c r="C196" i="6" s="1"/>
  <c r="B193" i="6"/>
  <c r="Z192" i="6"/>
  <c r="Y192" i="6"/>
  <c r="X192" i="6"/>
  <c r="W192" i="6"/>
  <c r="V192" i="6"/>
  <c r="U192" i="6"/>
  <c r="T192" i="6"/>
  <c r="S192" i="6"/>
  <c r="R192" i="6"/>
  <c r="Q192" i="6"/>
  <c r="P192" i="6"/>
  <c r="N192" i="6"/>
  <c r="M192" i="6"/>
  <c r="L192" i="6"/>
  <c r="K192" i="6"/>
  <c r="J192" i="6"/>
  <c r="I192" i="6"/>
  <c r="H192" i="6"/>
  <c r="G192" i="6"/>
  <c r="F192" i="6"/>
  <c r="E192" i="6"/>
  <c r="D192" i="6"/>
  <c r="C192" i="6"/>
  <c r="B192" i="6"/>
  <c r="Z191" i="6"/>
  <c r="Y191" i="6"/>
  <c r="X191" i="6"/>
  <c r="W191" i="6"/>
  <c r="V191" i="6"/>
  <c r="U191" i="6"/>
  <c r="T191" i="6"/>
  <c r="S191" i="6"/>
  <c r="R191" i="6"/>
  <c r="Q191" i="6"/>
  <c r="P191" i="6"/>
  <c r="N191" i="6"/>
  <c r="M191" i="6"/>
  <c r="L191" i="6"/>
  <c r="K191" i="6"/>
  <c r="J191" i="6"/>
  <c r="I191" i="6"/>
  <c r="H191" i="6"/>
  <c r="G191" i="6"/>
  <c r="F191" i="6"/>
  <c r="E191" i="6"/>
  <c r="D191" i="6"/>
  <c r="C191" i="6"/>
  <c r="B191" i="6"/>
  <c r="Z190" i="6"/>
  <c r="Y190" i="6"/>
  <c r="X190" i="6"/>
  <c r="W190" i="6"/>
  <c r="V190" i="6"/>
  <c r="U190" i="6"/>
  <c r="T190" i="6"/>
  <c r="S190" i="6"/>
  <c r="R190" i="6"/>
  <c r="Q190" i="6"/>
  <c r="P190" i="6"/>
  <c r="N190" i="6"/>
  <c r="M190" i="6"/>
  <c r="L190" i="6"/>
  <c r="K190" i="6"/>
  <c r="J190" i="6"/>
  <c r="I190" i="6"/>
  <c r="H190" i="6"/>
  <c r="G190" i="6"/>
  <c r="F190" i="6"/>
  <c r="E190" i="6"/>
  <c r="D190" i="6"/>
  <c r="C190" i="6"/>
  <c r="B190" i="6"/>
  <c r="Z189" i="6"/>
  <c r="Y189" i="6"/>
  <c r="X189" i="6"/>
  <c r="W189" i="6"/>
  <c r="V189" i="6"/>
  <c r="U189" i="6"/>
  <c r="T189" i="6"/>
  <c r="S189" i="6"/>
  <c r="R189" i="6"/>
  <c r="Q189" i="6"/>
  <c r="P189" i="6"/>
  <c r="N189" i="6"/>
  <c r="M189" i="6"/>
  <c r="L189" i="6"/>
  <c r="K189" i="6"/>
  <c r="J189" i="6"/>
  <c r="I189" i="6"/>
  <c r="H189" i="6"/>
  <c r="G189" i="6"/>
  <c r="F189" i="6"/>
  <c r="E189" i="6"/>
  <c r="D189" i="6"/>
  <c r="C189" i="6"/>
  <c r="B189" i="6"/>
  <c r="Z188" i="6"/>
  <c r="Y188" i="6"/>
  <c r="X188" i="6"/>
  <c r="W188" i="6"/>
  <c r="V188" i="6"/>
  <c r="U188" i="6"/>
  <c r="T188" i="6"/>
  <c r="S188" i="6"/>
  <c r="R188" i="6"/>
  <c r="Q188" i="6"/>
  <c r="P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B188" i="6"/>
  <c r="Z187" i="6"/>
  <c r="Y187" i="6"/>
  <c r="X187" i="6"/>
  <c r="W187" i="6"/>
  <c r="V187" i="6"/>
  <c r="U187" i="6"/>
  <c r="T187" i="6"/>
  <c r="S187" i="6"/>
  <c r="R187" i="6"/>
  <c r="Q187" i="6"/>
  <c r="P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B187" i="6"/>
  <c r="Z186" i="6"/>
  <c r="Y186" i="6"/>
  <c r="X186" i="6"/>
  <c r="W186" i="6"/>
  <c r="V186" i="6"/>
  <c r="U186" i="6"/>
  <c r="T186" i="6"/>
  <c r="S186" i="6"/>
  <c r="R186" i="6"/>
  <c r="Q186" i="6"/>
  <c r="P186" i="6"/>
  <c r="N186" i="6"/>
  <c r="M186" i="6"/>
  <c r="L186" i="6"/>
  <c r="K186" i="6"/>
  <c r="J186" i="6"/>
  <c r="I186" i="6"/>
  <c r="H186" i="6"/>
  <c r="G186" i="6"/>
  <c r="F186" i="6"/>
  <c r="E186" i="6"/>
  <c r="D186" i="6"/>
  <c r="C186" i="6"/>
  <c r="B186" i="6"/>
  <c r="Z185" i="6"/>
  <c r="Y185" i="6"/>
  <c r="X185" i="6"/>
  <c r="W185" i="6"/>
  <c r="V185" i="6"/>
  <c r="U185" i="6"/>
  <c r="T185" i="6"/>
  <c r="S185" i="6"/>
  <c r="R185" i="6"/>
  <c r="Q185" i="6"/>
  <c r="P185" i="6"/>
  <c r="N185" i="6"/>
  <c r="M185" i="6"/>
  <c r="L185" i="6"/>
  <c r="K185" i="6"/>
  <c r="J185" i="6"/>
  <c r="I185" i="6"/>
  <c r="H185" i="6"/>
  <c r="G185" i="6"/>
  <c r="F185" i="6"/>
  <c r="E185" i="6"/>
  <c r="D185" i="6"/>
  <c r="C185" i="6"/>
  <c r="B185" i="6"/>
  <c r="Z184" i="6"/>
  <c r="Y184" i="6"/>
  <c r="X184" i="6"/>
  <c r="W184" i="6"/>
  <c r="V184" i="6"/>
  <c r="U184" i="6"/>
  <c r="T184" i="6"/>
  <c r="S184" i="6"/>
  <c r="R184" i="6"/>
  <c r="Q184" i="6"/>
  <c r="P184" i="6"/>
  <c r="N184" i="6"/>
  <c r="M184" i="6"/>
  <c r="L184" i="6"/>
  <c r="K184" i="6"/>
  <c r="J184" i="6"/>
  <c r="I184" i="6"/>
  <c r="H184" i="6"/>
  <c r="G184" i="6"/>
  <c r="F184" i="6"/>
  <c r="E184" i="6"/>
  <c r="D184" i="6"/>
  <c r="C184" i="6"/>
  <c r="B184" i="6"/>
  <c r="Z183" i="6"/>
  <c r="Y183" i="6"/>
  <c r="X183" i="6"/>
  <c r="W183" i="6"/>
  <c r="V183" i="6"/>
  <c r="U183" i="6"/>
  <c r="T183" i="6"/>
  <c r="S183" i="6"/>
  <c r="R183" i="6"/>
  <c r="Q183" i="6"/>
  <c r="P183" i="6"/>
  <c r="N183" i="6"/>
  <c r="M183" i="6"/>
  <c r="L183" i="6"/>
  <c r="K183" i="6"/>
  <c r="J183" i="6"/>
  <c r="I183" i="6"/>
  <c r="H183" i="6"/>
  <c r="G183" i="6"/>
  <c r="F183" i="6"/>
  <c r="E183" i="6"/>
  <c r="D183" i="6"/>
  <c r="C183" i="6"/>
  <c r="B183" i="6"/>
  <c r="Z182" i="6"/>
  <c r="Y182" i="6"/>
  <c r="X182" i="6"/>
  <c r="W182" i="6"/>
  <c r="V182" i="6"/>
  <c r="U182" i="6"/>
  <c r="T182" i="6"/>
  <c r="S182" i="6"/>
  <c r="R182" i="6"/>
  <c r="Q182" i="6"/>
  <c r="P182" i="6"/>
  <c r="N182" i="6"/>
  <c r="M182" i="6"/>
  <c r="L182" i="6"/>
  <c r="K182" i="6"/>
  <c r="J182" i="6"/>
  <c r="I182" i="6"/>
  <c r="H182" i="6"/>
  <c r="G182" i="6"/>
  <c r="F182" i="6"/>
  <c r="E182" i="6"/>
  <c r="D182" i="6"/>
  <c r="C182" i="6"/>
  <c r="B182" i="6"/>
  <c r="Z181" i="6"/>
  <c r="Y181" i="6"/>
  <c r="X181" i="6"/>
  <c r="W181" i="6"/>
  <c r="V181" i="6"/>
  <c r="U181" i="6"/>
  <c r="T181" i="6"/>
  <c r="S181" i="6"/>
  <c r="R181" i="6"/>
  <c r="Q181" i="6"/>
  <c r="P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B181" i="6"/>
  <c r="Z180" i="6"/>
  <c r="Y180" i="6"/>
  <c r="X180" i="6"/>
  <c r="W180" i="6"/>
  <c r="V180" i="6"/>
  <c r="U180" i="6"/>
  <c r="T180" i="6"/>
  <c r="S180" i="6"/>
  <c r="R180" i="6"/>
  <c r="Q180" i="6"/>
  <c r="P180" i="6"/>
  <c r="N180" i="6"/>
  <c r="M180" i="6"/>
  <c r="L180" i="6"/>
  <c r="K180" i="6"/>
  <c r="J180" i="6"/>
  <c r="I180" i="6"/>
  <c r="H180" i="6"/>
  <c r="G180" i="6"/>
  <c r="F180" i="6"/>
  <c r="E180" i="6"/>
  <c r="D180" i="6"/>
  <c r="C180" i="6"/>
  <c r="B180" i="6"/>
  <c r="Z179" i="6"/>
  <c r="Y179" i="6"/>
  <c r="X179" i="6"/>
  <c r="W179" i="6"/>
  <c r="V179" i="6"/>
  <c r="U179" i="6"/>
  <c r="T179" i="6"/>
  <c r="S179" i="6"/>
  <c r="R179" i="6"/>
  <c r="Q179" i="6"/>
  <c r="P179" i="6"/>
  <c r="N179" i="6"/>
  <c r="M179" i="6"/>
  <c r="L179" i="6"/>
  <c r="K179" i="6"/>
  <c r="J179" i="6"/>
  <c r="I179" i="6"/>
  <c r="H179" i="6"/>
  <c r="G179" i="6"/>
  <c r="F179" i="6"/>
  <c r="E179" i="6"/>
  <c r="D179" i="6"/>
  <c r="C179" i="6"/>
  <c r="B179" i="6"/>
  <c r="Z178" i="6"/>
  <c r="Y178" i="6"/>
  <c r="X178" i="6"/>
  <c r="W178" i="6"/>
  <c r="V178" i="6"/>
  <c r="U178" i="6"/>
  <c r="T178" i="6"/>
  <c r="S178" i="6"/>
  <c r="R178" i="6"/>
  <c r="Q178" i="6"/>
  <c r="P178" i="6"/>
  <c r="N178" i="6"/>
  <c r="M178" i="6"/>
  <c r="L178" i="6"/>
  <c r="K178" i="6"/>
  <c r="J178" i="6"/>
  <c r="I178" i="6"/>
  <c r="H178" i="6"/>
  <c r="G178" i="6"/>
  <c r="F178" i="6"/>
  <c r="E178" i="6"/>
  <c r="D178" i="6"/>
  <c r="C178" i="6"/>
  <c r="B178" i="6"/>
  <c r="Z177" i="6"/>
  <c r="Y177" i="6"/>
  <c r="X177" i="6"/>
  <c r="W177" i="6"/>
  <c r="V177" i="6"/>
  <c r="U177" i="6"/>
  <c r="T177" i="6"/>
  <c r="S177" i="6"/>
  <c r="R177" i="6"/>
  <c r="Q177" i="6"/>
  <c r="P177" i="6"/>
  <c r="N177" i="6"/>
  <c r="M177" i="6"/>
  <c r="L177" i="6"/>
  <c r="K177" i="6"/>
  <c r="J177" i="6"/>
  <c r="I177" i="6"/>
  <c r="H177" i="6"/>
  <c r="G177" i="6"/>
  <c r="F177" i="6"/>
  <c r="E177" i="6"/>
  <c r="D177" i="6"/>
  <c r="C177" i="6"/>
  <c r="B177" i="6"/>
  <c r="Z176" i="6"/>
  <c r="Y176" i="6"/>
  <c r="X176" i="6"/>
  <c r="W176" i="6"/>
  <c r="V176" i="6"/>
  <c r="U176" i="6"/>
  <c r="T176" i="6"/>
  <c r="S176" i="6"/>
  <c r="R176" i="6"/>
  <c r="Q176" i="6"/>
  <c r="P176" i="6"/>
  <c r="N176" i="6"/>
  <c r="M176" i="6"/>
  <c r="L176" i="6"/>
  <c r="K176" i="6"/>
  <c r="J176" i="6"/>
  <c r="I176" i="6"/>
  <c r="H176" i="6"/>
  <c r="G176" i="6"/>
  <c r="F176" i="6"/>
  <c r="E176" i="6"/>
  <c r="D176" i="6"/>
  <c r="C176" i="6"/>
  <c r="B176" i="6"/>
  <c r="Z175" i="6"/>
  <c r="Y175" i="6"/>
  <c r="X175" i="6"/>
  <c r="W175" i="6"/>
  <c r="V175" i="6"/>
  <c r="U175" i="6"/>
  <c r="T175" i="6"/>
  <c r="S175" i="6"/>
  <c r="R175" i="6"/>
  <c r="Q175" i="6"/>
  <c r="P175" i="6"/>
  <c r="N175" i="6"/>
  <c r="M175" i="6"/>
  <c r="L175" i="6"/>
  <c r="K175" i="6"/>
  <c r="J175" i="6"/>
  <c r="I175" i="6"/>
  <c r="H175" i="6"/>
  <c r="G175" i="6"/>
  <c r="F175" i="6"/>
  <c r="E175" i="6"/>
  <c r="D175" i="6"/>
  <c r="C175" i="6"/>
  <c r="B175" i="6"/>
  <c r="Z174" i="6"/>
  <c r="Y174" i="6"/>
  <c r="X174" i="6"/>
  <c r="W174" i="6"/>
  <c r="V174" i="6"/>
  <c r="U174" i="6"/>
  <c r="T174" i="6"/>
  <c r="S174" i="6"/>
  <c r="R174" i="6"/>
  <c r="Q174" i="6"/>
  <c r="P174" i="6"/>
  <c r="N174" i="6"/>
  <c r="M174" i="6"/>
  <c r="L174" i="6"/>
  <c r="K174" i="6"/>
  <c r="J174" i="6"/>
  <c r="I174" i="6"/>
  <c r="H174" i="6"/>
  <c r="G174" i="6"/>
  <c r="F174" i="6"/>
  <c r="E174" i="6"/>
  <c r="D174" i="6"/>
  <c r="C174" i="6"/>
  <c r="B174" i="6"/>
  <c r="Z173" i="6"/>
  <c r="Y173" i="6"/>
  <c r="X173" i="6"/>
  <c r="W173" i="6"/>
  <c r="V173" i="6"/>
  <c r="U173" i="6"/>
  <c r="T173" i="6"/>
  <c r="S173" i="6"/>
  <c r="R173" i="6"/>
  <c r="Q173" i="6"/>
  <c r="P173" i="6"/>
  <c r="N173" i="6"/>
  <c r="M173" i="6"/>
  <c r="L173" i="6"/>
  <c r="K173" i="6"/>
  <c r="J173" i="6"/>
  <c r="I173" i="6"/>
  <c r="H173" i="6"/>
  <c r="G173" i="6"/>
  <c r="F173" i="6"/>
  <c r="E173" i="6"/>
  <c r="D173" i="6"/>
  <c r="C173" i="6"/>
  <c r="B173" i="6"/>
  <c r="Z172" i="6"/>
  <c r="Y172" i="6"/>
  <c r="X172" i="6"/>
  <c r="W172" i="6"/>
  <c r="V172" i="6"/>
  <c r="U172" i="6"/>
  <c r="T172" i="6"/>
  <c r="S172" i="6"/>
  <c r="R172" i="6"/>
  <c r="Q172" i="6"/>
  <c r="P172" i="6"/>
  <c r="N172" i="6"/>
  <c r="M172" i="6"/>
  <c r="L172" i="6"/>
  <c r="K172" i="6"/>
  <c r="J172" i="6"/>
  <c r="I172" i="6"/>
  <c r="H172" i="6"/>
  <c r="G172" i="6"/>
  <c r="F172" i="6"/>
  <c r="E172" i="6"/>
  <c r="D172" i="6"/>
  <c r="C172" i="6"/>
  <c r="B172" i="6"/>
  <c r="Z171" i="6"/>
  <c r="Y171" i="6"/>
  <c r="X171" i="6"/>
  <c r="W171" i="6"/>
  <c r="V171" i="6"/>
  <c r="U171" i="6"/>
  <c r="T171" i="6"/>
  <c r="S171" i="6"/>
  <c r="R171" i="6"/>
  <c r="Q171" i="6"/>
  <c r="P171" i="6"/>
  <c r="N171" i="6"/>
  <c r="M171" i="6"/>
  <c r="L171" i="6"/>
  <c r="K171" i="6"/>
  <c r="J171" i="6"/>
  <c r="I171" i="6"/>
  <c r="H171" i="6"/>
  <c r="G171" i="6"/>
  <c r="F171" i="6"/>
  <c r="E171" i="6"/>
  <c r="D171" i="6"/>
  <c r="C171" i="6"/>
  <c r="B171" i="6"/>
  <c r="Z170" i="6"/>
  <c r="Y170" i="6"/>
  <c r="X170" i="6"/>
  <c r="W170" i="6"/>
  <c r="V170" i="6"/>
  <c r="U170" i="6"/>
  <c r="T170" i="6"/>
  <c r="S170" i="6"/>
  <c r="R170" i="6"/>
  <c r="Q170" i="6"/>
  <c r="P170" i="6"/>
  <c r="N170" i="6"/>
  <c r="M170" i="6"/>
  <c r="L170" i="6"/>
  <c r="K170" i="6"/>
  <c r="J170" i="6"/>
  <c r="I170" i="6"/>
  <c r="H170" i="6"/>
  <c r="G170" i="6"/>
  <c r="F170" i="6"/>
  <c r="E170" i="6"/>
  <c r="D170" i="6"/>
  <c r="C170" i="6"/>
  <c r="B170" i="6"/>
  <c r="Z169" i="6"/>
  <c r="Y169" i="6"/>
  <c r="X169" i="6"/>
  <c r="W169" i="6"/>
  <c r="V169" i="6"/>
  <c r="U169" i="6"/>
  <c r="T169" i="6"/>
  <c r="S169" i="6"/>
  <c r="R169" i="6"/>
  <c r="Q169" i="6"/>
  <c r="P169" i="6"/>
  <c r="N169" i="6"/>
  <c r="M169" i="6"/>
  <c r="L169" i="6"/>
  <c r="K169" i="6"/>
  <c r="J169" i="6"/>
  <c r="I169" i="6"/>
  <c r="H169" i="6"/>
  <c r="G169" i="6"/>
  <c r="F169" i="6"/>
  <c r="E169" i="6"/>
  <c r="D169" i="6"/>
  <c r="C169" i="6"/>
  <c r="B169" i="6"/>
  <c r="Z168" i="6"/>
  <c r="Y168" i="6"/>
  <c r="X168" i="6"/>
  <c r="W168" i="6"/>
  <c r="V168" i="6"/>
  <c r="U168" i="6"/>
  <c r="T168" i="6"/>
  <c r="S168" i="6"/>
  <c r="R168" i="6"/>
  <c r="Q168" i="6"/>
  <c r="P168" i="6"/>
  <c r="N168" i="6"/>
  <c r="M168" i="6"/>
  <c r="L168" i="6"/>
  <c r="K168" i="6"/>
  <c r="J168" i="6"/>
  <c r="I168" i="6"/>
  <c r="H168" i="6"/>
  <c r="G168" i="6"/>
  <c r="F168" i="6"/>
  <c r="E168" i="6"/>
  <c r="D168" i="6"/>
  <c r="C168" i="6"/>
  <c r="B168" i="6"/>
  <c r="Z167" i="6"/>
  <c r="Y167" i="6"/>
  <c r="X167" i="6"/>
  <c r="W167" i="6"/>
  <c r="V167" i="6"/>
  <c r="U167" i="6"/>
  <c r="T167" i="6"/>
  <c r="S167" i="6"/>
  <c r="R167" i="6"/>
  <c r="Q167" i="6"/>
  <c r="P167" i="6"/>
  <c r="N167" i="6"/>
  <c r="M167" i="6"/>
  <c r="L167" i="6"/>
  <c r="K167" i="6"/>
  <c r="J167" i="6"/>
  <c r="I167" i="6"/>
  <c r="H167" i="6"/>
  <c r="G167" i="6"/>
  <c r="F167" i="6"/>
  <c r="E167" i="6"/>
  <c r="D167" i="6"/>
  <c r="C167" i="6"/>
  <c r="B167" i="6"/>
  <c r="D166" i="6"/>
  <c r="C166" i="6"/>
  <c r="B166" i="6"/>
  <c r="Z165" i="6"/>
  <c r="Y165" i="6"/>
  <c r="X165" i="6"/>
  <c r="W165" i="6"/>
  <c r="V165" i="6"/>
  <c r="U165" i="6"/>
  <c r="T165" i="6"/>
  <c r="S165" i="6"/>
  <c r="R165" i="6"/>
  <c r="Q165" i="6"/>
  <c r="P165" i="6"/>
  <c r="N165" i="6"/>
  <c r="M165" i="6"/>
  <c r="L165" i="6"/>
  <c r="K165" i="6"/>
  <c r="J165" i="6"/>
  <c r="I165" i="6"/>
  <c r="H165" i="6"/>
  <c r="G165" i="6"/>
  <c r="F165" i="6"/>
  <c r="E165" i="6"/>
  <c r="D165" i="6"/>
  <c r="C165" i="6"/>
  <c r="B165" i="6"/>
  <c r="Z164" i="6"/>
  <c r="Y164" i="6"/>
  <c r="X164" i="6"/>
  <c r="W164" i="6"/>
  <c r="V164" i="6"/>
  <c r="U164" i="6"/>
  <c r="T164" i="6"/>
  <c r="S164" i="6"/>
  <c r="R164" i="6"/>
  <c r="Q164" i="6"/>
  <c r="P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B164" i="6"/>
  <c r="Z163" i="6"/>
  <c r="Y163" i="6"/>
  <c r="X163" i="6"/>
  <c r="W163" i="6"/>
  <c r="V163" i="6"/>
  <c r="U163" i="6"/>
  <c r="T163" i="6"/>
  <c r="S163" i="6"/>
  <c r="R163" i="6"/>
  <c r="Q163" i="6"/>
  <c r="P163" i="6"/>
  <c r="N163" i="6"/>
  <c r="M163" i="6"/>
  <c r="L163" i="6"/>
  <c r="K163" i="6"/>
  <c r="J163" i="6"/>
  <c r="I163" i="6"/>
  <c r="H163" i="6"/>
  <c r="G163" i="6"/>
  <c r="F163" i="6"/>
  <c r="E163" i="6"/>
  <c r="D163" i="6"/>
  <c r="C163" i="6"/>
  <c r="B163" i="6"/>
  <c r="Z162" i="6"/>
  <c r="Y162" i="6"/>
  <c r="X162" i="6"/>
  <c r="W162" i="6"/>
  <c r="V162" i="6"/>
  <c r="U162" i="6"/>
  <c r="T162" i="6"/>
  <c r="S162" i="6"/>
  <c r="R162" i="6"/>
  <c r="Q162" i="6"/>
  <c r="P162" i="6"/>
  <c r="N162" i="6"/>
  <c r="M162" i="6"/>
  <c r="L162" i="6"/>
  <c r="K162" i="6"/>
  <c r="J162" i="6"/>
  <c r="I162" i="6"/>
  <c r="H162" i="6"/>
  <c r="G162" i="6"/>
  <c r="F162" i="6"/>
  <c r="E162" i="6"/>
  <c r="D162" i="6"/>
  <c r="C162" i="6"/>
  <c r="B162" i="6"/>
  <c r="Z161" i="6"/>
  <c r="Y161" i="6"/>
  <c r="X161" i="6"/>
  <c r="W161" i="6"/>
  <c r="V161" i="6"/>
  <c r="U161" i="6"/>
  <c r="T161" i="6"/>
  <c r="S161" i="6"/>
  <c r="R161" i="6"/>
  <c r="Q161" i="6"/>
  <c r="P161" i="6"/>
  <c r="N161" i="6"/>
  <c r="M161" i="6"/>
  <c r="L161" i="6"/>
  <c r="K161" i="6"/>
  <c r="J161" i="6"/>
  <c r="I161" i="6"/>
  <c r="H161" i="6"/>
  <c r="G161" i="6"/>
  <c r="F161" i="6"/>
  <c r="E161" i="6"/>
  <c r="D161" i="6"/>
  <c r="C161" i="6"/>
  <c r="B161" i="6"/>
  <c r="Z160" i="6"/>
  <c r="Y160" i="6"/>
  <c r="X160" i="6"/>
  <c r="W160" i="6"/>
  <c r="V160" i="6"/>
  <c r="U160" i="6"/>
  <c r="T160" i="6"/>
  <c r="S160" i="6"/>
  <c r="R160" i="6"/>
  <c r="Q160" i="6"/>
  <c r="P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B160" i="6"/>
  <c r="Z159" i="6"/>
  <c r="Y159" i="6"/>
  <c r="X159" i="6"/>
  <c r="W159" i="6"/>
  <c r="V159" i="6"/>
  <c r="U159" i="6"/>
  <c r="T159" i="6"/>
  <c r="S159" i="6"/>
  <c r="R159" i="6"/>
  <c r="Q159" i="6"/>
  <c r="P159" i="6"/>
  <c r="N159" i="6"/>
  <c r="M159" i="6"/>
  <c r="L159" i="6"/>
  <c r="K159" i="6"/>
  <c r="J159" i="6"/>
  <c r="I159" i="6"/>
  <c r="H159" i="6"/>
  <c r="G159" i="6"/>
  <c r="F159" i="6"/>
  <c r="E159" i="6"/>
  <c r="D159" i="6"/>
  <c r="C159" i="6"/>
  <c r="B159" i="6"/>
  <c r="Z158" i="6"/>
  <c r="Y158" i="6"/>
  <c r="X158" i="6"/>
  <c r="W158" i="6"/>
  <c r="V158" i="6"/>
  <c r="U158" i="6"/>
  <c r="T158" i="6"/>
  <c r="S158" i="6"/>
  <c r="R158" i="6"/>
  <c r="Q158" i="6"/>
  <c r="P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B158" i="6"/>
  <c r="Z157" i="6"/>
  <c r="Y157" i="6"/>
  <c r="X157" i="6"/>
  <c r="W157" i="6"/>
  <c r="V157" i="6"/>
  <c r="U157" i="6"/>
  <c r="T157" i="6"/>
  <c r="S157" i="6"/>
  <c r="R157" i="6"/>
  <c r="Q157" i="6"/>
  <c r="P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B157" i="6"/>
  <c r="Z156" i="6"/>
  <c r="Y156" i="6"/>
  <c r="X156" i="6"/>
  <c r="W156" i="6"/>
  <c r="V156" i="6"/>
  <c r="U156" i="6"/>
  <c r="T156" i="6"/>
  <c r="S156" i="6"/>
  <c r="R156" i="6"/>
  <c r="Q156" i="6"/>
  <c r="P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B156" i="6"/>
  <c r="Z155" i="6"/>
  <c r="Y155" i="6"/>
  <c r="X155" i="6"/>
  <c r="W155" i="6"/>
  <c r="V155" i="6"/>
  <c r="U155" i="6"/>
  <c r="T155" i="6"/>
  <c r="S155" i="6"/>
  <c r="R155" i="6"/>
  <c r="Q155" i="6"/>
  <c r="P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B155" i="6"/>
  <c r="Z154" i="6"/>
  <c r="Y154" i="6"/>
  <c r="X154" i="6"/>
  <c r="W154" i="6"/>
  <c r="V154" i="6"/>
  <c r="U154" i="6"/>
  <c r="T154" i="6"/>
  <c r="S154" i="6"/>
  <c r="R154" i="6"/>
  <c r="Q154" i="6"/>
  <c r="P154" i="6"/>
  <c r="N154" i="6"/>
  <c r="M154" i="6"/>
  <c r="L154" i="6"/>
  <c r="K154" i="6"/>
  <c r="J154" i="6"/>
  <c r="I154" i="6"/>
  <c r="H154" i="6"/>
  <c r="G154" i="6"/>
  <c r="F154" i="6"/>
  <c r="E154" i="6"/>
  <c r="D154" i="6"/>
  <c r="C154" i="6"/>
  <c r="B154" i="6"/>
  <c r="Z153" i="6"/>
  <c r="Y153" i="6"/>
  <c r="X153" i="6"/>
  <c r="W153" i="6"/>
  <c r="V153" i="6"/>
  <c r="U153" i="6"/>
  <c r="T153" i="6"/>
  <c r="S153" i="6"/>
  <c r="R153" i="6"/>
  <c r="Q153" i="6"/>
  <c r="P153" i="6"/>
  <c r="N153" i="6"/>
  <c r="M153" i="6"/>
  <c r="L153" i="6"/>
  <c r="K153" i="6"/>
  <c r="J153" i="6"/>
  <c r="I153" i="6"/>
  <c r="H153" i="6"/>
  <c r="G153" i="6"/>
  <c r="F153" i="6"/>
  <c r="E153" i="6"/>
  <c r="D153" i="6"/>
  <c r="C153" i="6"/>
  <c r="B153" i="6"/>
  <c r="Z152" i="6"/>
  <c r="Y152" i="6"/>
  <c r="X152" i="6"/>
  <c r="W152" i="6"/>
  <c r="V152" i="6"/>
  <c r="U152" i="6"/>
  <c r="T152" i="6"/>
  <c r="S152" i="6"/>
  <c r="R152" i="6"/>
  <c r="Q152" i="6"/>
  <c r="P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B152" i="6"/>
  <c r="Z151" i="6"/>
  <c r="Y151" i="6"/>
  <c r="X151" i="6"/>
  <c r="W151" i="6"/>
  <c r="V151" i="6"/>
  <c r="U151" i="6"/>
  <c r="T151" i="6"/>
  <c r="S151" i="6"/>
  <c r="R151" i="6"/>
  <c r="Q151" i="6"/>
  <c r="P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B151" i="6"/>
  <c r="Z150" i="6"/>
  <c r="Y150" i="6"/>
  <c r="X150" i="6"/>
  <c r="W150" i="6"/>
  <c r="V150" i="6"/>
  <c r="U150" i="6"/>
  <c r="T150" i="6"/>
  <c r="S150" i="6"/>
  <c r="R150" i="6"/>
  <c r="Q150" i="6"/>
  <c r="P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B150" i="6"/>
  <c r="Z149" i="6"/>
  <c r="Y149" i="6"/>
  <c r="X149" i="6"/>
  <c r="W149" i="6"/>
  <c r="V149" i="6"/>
  <c r="U149" i="6"/>
  <c r="T149" i="6"/>
  <c r="S149" i="6"/>
  <c r="R149" i="6"/>
  <c r="Q149" i="6"/>
  <c r="P149" i="6"/>
  <c r="N149" i="6"/>
  <c r="M149" i="6"/>
  <c r="L149" i="6"/>
  <c r="K149" i="6"/>
  <c r="J149" i="6"/>
  <c r="I149" i="6"/>
  <c r="H149" i="6"/>
  <c r="G149" i="6"/>
  <c r="F149" i="6"/>
  <c r="E149" i="6"/>
  <c r="D149" i="6"/>
  <c r="C149" i="6"/>
  <c r="B149" i="6"/>
  <c r="Z148" i="6"/>
  <c r="Y148" i="6"/>
  <c r="X148" i="6"/>
  <c r="W148" i="6"/>
  <c r="V148" i="6"/>
  <c r="U148" i="6"/>
  <c r="T148" i="6"/>
  <c r="S148" i="6"/>
  <c r="R148" i="6"/>
  <c r="Q148" i="6"/>
  <c r="P148" i="6"/>
  <c r="N148" i="6"/>
  <c r="M148" i="6"/>
  <c r="L148" i="6"/>
  <c r="K148" i="6"/>
  <c r="J148" i="6"/>
  <c r="I148" i="6"/>
  <c r="H148" i="6"/>
  <c r="G148" i="6"/>
  <c r="F148" i="6"/>
  <c r="E148" i="6"/>
  <c r="D148" i="6"/>
  <c r="C148" i="6"/>
  <c r="B148" i="6"/>
  <c r="Z147" i="6"/>
  <c r="Y147" i="6"/>
  <c r="X147" i="6"/>
  <c r="W147" i="6"/>
  <c r="V147" i="6"/>
  <c r="U147" i="6"/>
  <c r="T147" i="6"/>
  <c r="S147" i="6"/>
  <c r="R147" i="6"/>
  <c r="Q147" i="6"/>
  <c r="P147" i="6"/>
  <c r="N147" i="6"/>
  <c r="M147" i="6"/>
  <c r="L147" i="6"/>
  <c r="K147" i="6"/>
  <c r="J147" i="6"/>
  <c r="I147" i="6"/>
  <c r="H147" i="6"/>
  <c r="G147" i="6"/>
  <c r="F147" i="6"/>
  <c r="E147" i="6"/>
  <c r="D147" i="6"/>
  <c r="C147" i="6"/>
  <c r="B147" i="6"/>
  <c r="Z146" i="6"/>
  <c r="Y146" i="6"/>
  <c r="X146" i="6"/>
  <c r="W146" i="6"/>
  <c r="V146" i="6"/>
  <c r="U146" i="6"/>
  <c r="T146" i="6"/>
  <c r="S146" i="6"/>
  <c r="R146" i="6"/>
  <c r="Q146" i="6"/>
  <c r="P146" i="6"/>
  <c r="N146" i="6"/>
  <c r="M146" i="6"/>
  <c r="L146" i="6"/>
  <c r="K146" i="6"/>
  <c r="J146" i="6"/>
  <c r="I146" i="6"/>
  <c r="H146" i="6"/>
  <c r="G146" i="6"/>
  <c r="F146" i="6"/>
  <c r="E146" i="6"/>
  <c r="D146" i="6"/>
  <c r="C146" i="6"/>
  <c r="B146" i="6"/>
  <c r="Z145" i="6"/>
  <c r="Y145" i="6"/>
  <c r="X145" i="6"/>
  <c r="W145" i="6"/>
  <c r="V145" i="6"/>
  <c r="U145" i="6"/>
  <c r="T145" i="6"/>
  <c r="S145" i="6"/>
  <c r="R145" i="6"/>
  <c r="Q145" i="6"/>
  <c r="P145" i="6"/>
  <c r="N145" i="6"/>
  <c r="M145" i="6"/>
  <c r="L145" i="6"/>
  <c r="K145" i="6"/>
  <c r="J145" i="6"/>
  <c r="I145" i="6"/>
  <c r="H145" i="6"/>
  <c r="G145" i="6"/>
  <c r="F145" i="6"/>
  <c r="E145" i="6"/>
  <c r="D145" i="6"/>
  <c r="C145" i="6"/>
  <c r="B145" i="6"/>
  <c r="Z144" i="6"/>
  <c r="Y144" i="6"/>
  <c r="X144" i="6"/>
  <c r="W144" i="6"/>
  <c r="V144" i="6"/>
  <c r="U144" i="6"/>
  <c r="T144" i="6"/>
  <c r="S144" i="6"/>
  <c r="R144" i="6"/>
  <c r="Q144" i="6"/>
  <c r="P144" i="6"/>
  <c r="N144" i="6"/>
  <c r="M144" i="6"/>
  <c r="L144" i="6"/>
  <c r="K144" i="6"/>
  <c r="J144" i="6"/>
  <c r="I144" i="6"/>
  <c r="H144" i="6"/>
  <c r="G144" i="6"/>
  <c r="F144" i="6"/>
  <c r="E144" i="6"/>
  <c r="D144" i="6"/>
  <c r="C144" i="6"/>
  <c r="B144" i="6"/>
  <c r="Z143" i="6"/>
  <c r="Y143" i="6"/>
  <c r="X143" i="6"/>
  <c r="W143" i="6"/>
  <c r="V143" i="6"/>
  <c r="U143" i="6"/>
  <c r="T143" i="6"/>
  <c r="S143" i="6"/>
  <c r="R143" i="6"/>
  <c r="Q143" i="6"/>
  <c r="P143" i="6"/>
  <c r="N143" i="6"/>
  <c r="M143" i="6"/>
  <c r="L143" i="6"/>
  <c r="K143" i="6"/>
  <c r="J143" i="6"/>
  <c r="I143" i="6"/>
  <c r="H143" i="6"/>
  <c r="G143" i="6"/>
  <c r="F143" i="6"/>
  <c r="E143" i="6"/>
  <c r="D143" i="6"/>
  <c r="C143" i="6"/>
  <c r="B143" i="6"/>
  <c r="Z142" i="6"/>
  <c r="Y142" i="6"/>
  <c r="X142" i="6"/>
  <c r="W142" i="6"/>
  <c r="V142" i="6"/>
  <c r="U142" i="6"/>
  <c r="T142" i="6"/>
  <c r="S142" i="6"/>
  <c r="R142" i="6"/>
  <c r="Q142" i="6"/>
  <c r="P142" i="6"/>
  <c r="N142" i="6"/>
  <c r="M142" i="6"/>
  <c r="L142" i="6"/>
  <c r="K142" i="6"/>
  <c r="J142" i="6"/>
  <c r="I142" i="6"/>
  <c r="H142" i="6"/>
  <c r="G142" i="6"/>
  <c r="F142" i="6"/>
  <c r="E142" i="6"/>
  <c r="D142" i="6"/>
  <c r="C142" i="6"/>
  <c r="B142" i="6"/>
  <c r="Z141" i="6"/>
  <c r="Y141" i="6"/>
  <c r="X141" i="6"/>
  <c r="W141" i="6"/>
  <c r="V141" i="6"/>
  <c r="U141" i="6"/>
  <c r="T141" i="6"/>
  <c r="S141" i="6"/>
  <c r="R141" i="6"/>
  <c r="Q141" i="6"/>
  <c r="P141" i="6"/>
  <c r="N141" i="6"/>
  <c r="M141" i="6"/>
  <c r="L141" i="6"/>
  <c r="K141" i="6"/>
  <c r="J141" i="6"/>
  <c r="I141" i="6"/>
  <c r="H141" i="6"/>
  <c r="G141" i="6"/>
  <c r="F141" i="6"/>
  <c r="E141" i="6"/>
  <c r="D141" i="6"/>
  <c r="C141" i="6"/>
  <c r="B141" i="6"/>
  <c r="Z140" i="6"/>
  <c r="Y140" i="6"/>
  <c r="X140" i="6"/>
  <c r="W140" i="6"/>
  <c r="V140" i="6"/>
  <c r="U140" i="6"/>
  <c r="T140" i="6"/>
  <c r="S140" i="6"/>
  <c r="R140" i="6"/>
  <c r="Q140" i="6"/>
  <c r="P140" i="6"/>
  <c r="N140" i="6"/>
  <c r="M140" i="6"/>
  <c r="L140" i="6"/>
  <c r="K140" i="6"/>
  <c r="J140" i="6"/>
  <c r="I140" i="6"/>
  <c r="H140" i="6"/>
  <c r="G140" i="6"/>
  <c r="F140" i="6"/>
  <c r="E140" i="6"/>
  <c r="D140" i="6"/>
  <c r="C140" i="6"/>
  <c r="B140" i="6"/>
  <c r="Z139" i="6"/>
  <c r="Y139" i="6"/>
  <c r="X139" i="6"/>
  <c r="W139" i="6"/>
  <c r="V139" i="6"/>
  <c r="U139" i="6"/>
  <c r="T139" i="6"/>
  <c r="S139" i="6"/>
  <c r="R139" i="6"/>
  <c r="Q139" i="6"/>
  <c r="P139" i="6"/>
  <c r="N139" i="6"/>
  <c r="M139" i="6"/>
  <c r="L139" i="6"/>
  <c r="K139" i="6"/>
  <c r="J139" i="6"/>
  <c r="I139" i="6"/>
  <c r="H139" i="6"/>
  <c r="G139" i="6"/>
  <c r="F139" i="6"/>
  <c r="E139" i="6"/>
  <c r="D139" i="6"/>
  <c r="C139" i="6"/>
  <c r="B139" i="6"/>
  <c r="Z138" i="6"/>
  <c r="Y138" i="6"/>
  <c r="X138" i="6"/>
  <c r="W138" i="6"/>
  <c r="V138" i="6"/>
  <c r="U138" i="6"/>
  <c r="T138" i="6"/>
  <c r="S138" i="6"/>
  <c r="R138" i="6"/>
  <c r="Q138" i="6"/>
  <c r="P138" i="6"/>
  <c r="N138" i="6"/>
  <c r="M138" i="6"/>
  <c r="L138" i="6"/>
  <c r="K138" i="6"/>
  <c r="J138" i="6"/>
  <c r="I138" i="6"/>
  <c r="H138" i="6"/>
  <c r="G138" i="6"/>
  <c r="F138" i="6"/>
  <c r="E138" i="6"/>
  <c r="D138" i="6"/>
  <c r="C138" i="6"/>
  <c r="B138" i="6"/>
  <c r="Z137" i="6"/>
  <c r="Y137" i="6"/>
  <c r="X137" i="6"/>
  <c r="W137" i="6"/>
  <c r="V137" i="6"/>
  <c r="U137" i="6"/>
  <c r="T137" i="6"/>
  <c r="S137" i="6"/>
  <c r="R137" i="6"/>
  <c r="Q137" i="6"/>
  <c r="P137" i="6"/>
  <c r="N137" i="6"/>
  <c r="M137" i="6"/>
  <c r="L137" i="6"/>
  <c r="K137" i="6"/>
  <c r="J137" i="6"/>
  <c r="I137" i="6"/>
  <c r="H137" i="6"/>
  <c r="G137" i="6"/>
  <c r="F137" i="6"/>
  <c r="E137" i="6"/>
  <c r="D137" i="6"/>
  <c r="C137" i="6"/>
  <c r="B137" i="6"/>
  <c r="Z136" i="6"/>
  <c r="Y136" i="6"/>
  <c r="X136" i="6"/>
  <c r="W136" i="6"/>
  <c r="V136" i="6"/>
  <c r="U136" i="6"/>
  <c r="T136" i="6"/>
  <c r="S136" i="6"/>
  <c r="R136" i="6"/>
  <c r="Q136" i="6"/>
  <c r="P136" i="6"/>
  <c r="N136" i="6"/>
  <c r="M136" i="6"/>
  <c r="L136" i="6"/>
  <c r="K136" i="6"/>
  <c r="J136" i="6"/>
  <c r="I136" i="6"/>
  <c r="H136" i="6"/>
  <c r="G136" i="6"/>
  <c r="F136" i="6"/>
  <c r="E136" i="6"/>
  <c r="D136" i="6"/>
  <c r="C136" i="6"/>
  <c r="B136" i="6"/>
  <c r="Z135" i="6"/>
  <c r="Y135" i="6"/>
  <c r="X135" i="6"/>
  <c r="W135" i="6"/>
  <c r="V135" i="6"/>
  <c r="U135" i="6"/>
  <c r="T135" i="6"/>
  <c r="S135" i="6"/>
  <c r="R135" i="6"/>
  <c r="Q135" i="6"/>
  <c r="P135" i="6"/>
  <c r="N135" i="6"/>
  <c r="M135" i="6"/>
  <c r="L135" i="6"/>
  <c r="K135" i="6"/>
  <c r="J135" i="6"/>
  <c r="I135" i="6"/>
  <c r="H135" i="6"/>
  <c r="G135" i="6"/>
  <c r="F135" i="6"/>
  <c r="E135" i="6"/>
  <c r="D135" i="6"/>
  <c r="C135" i="6"/>
  <c r="B135" i="6"/>
  <c r="Z134" i="6"/>
  <c r="Y134" i="6"/>
  <c r="X134" i="6"/>
  <c r="W134" i="6"/>
  <c r="V134" i="6"/>
  <c r="U134" i="6"/>
  <c r="T134" i="6"/>
  <c r="S134" i="6"/>
  <c r="R134" i="6"/>
  <c r="Q134" i="6"/>
  <c r="P134" i="6"/>
  <c r="N134" i="6"/>
  <c r="M134" i="6"/>
  <c r="L134" i="6"/>
  <c r="K134" i="6"/>
  <c r="J134" i="6"/>
  <c r="I134" i="6"/>
  <c r="H134" i="6"/>
  <c r="G134" i="6"/>
  <c r="F134" i="6"/>
  <c r="E134" i="6"/>
  <c r="D134" i="6"/>
  <c r="C134" i="6"/>
  <c r="B134" i="6"/>
  <c r="Z133" i="6"/>
  <c r="Y133" i="6"/>
  <c r="X133" i="6"/>
  <c r="W133" i="6"/>
  <c r="V133" i="6"/>
  <c r="U133" i="6"/>
  <c r="T133" i="6"/>
  <c r="S133" i="6"/>
  <c r="R133" i="6"/>
  <c r="Q133" i="6"/>
  <c r="P133" i="6"/>
  <c r="N133" i="6"/>
  <c r="M133" i="6"/>
  <c r="L133" i="6"/>
  <c r="K133" i="6"/>
  <c r="J133" i="6"/>
  <c r="I133" i="6"/>
  <c r="H133" i="6"/>
  <c r="G133" i="6"/>
  <c r="F133" i="6"/>
  <c r="E133" i="6"/>
  <c r="D133" i="6"/>
  <c r="C133" i="6"/>
  <c r="B133" i="6"/>
  <c r="Z132" i="6"/>
  <c r="Y132" i="6"/>
  <c r="X132" i="6"/>
  <c r="W132" i="6"/>
  <c r="V132" i="6"/>
  <c r="U132" i="6"/>
  <c r="T132" i="6"/>
  <c r="S132" i="6"/>
  <c r="R132" i="6"/>
  <c r="Q132" i="6"/>
  <c r="P132" i="6"/>
  <c r="N132" i="6"/>
  <c r="M132" i="6"/>
  <c r="L132" i="6"/>
  <c r="K132" i="6"/>
  <c r="J132" i="6"/>
  <c r="I132" i="6"/>
  <c r="H132" i="6"/>
  <c r="G132" i="6"/>
  <c r="F132" i="6"/>
  <c r="E132" i="6"/>
  <c r="D132" i="6"/>
  <c r="C132" i="6"/>
  <c r="B132" i="6"/>
  <c r="Z131" i="6"/>
  <c r="Y131" i="6"/>
  <c r="X131" i="6"/>
  <c r="W131" i="6"/>
  <c r="V131" i="6"/>
  <c r="U131" i="6"/>
  <c r="T131" i="6"/>
  <c r="S131" i="6"/>
  <c r="R131" i="6"/>
  <c r="Q131" i="6"/>
  <c r="P131" i="6"/>
  <c r="N131" i="6"/>
  <c r="M131" i="6"/>
  <c r="L131" i="6"/>
  <c r="K131" i="6"/>
  <c r="J131" i="6"/>
  <c r="I131" i="6"/>
  <c r="H131" i="6"/>
  <c r="G131" i="6"/>
  <c r="F131" i="6"/>
  <c r="E131" i="6"/>
  <c r="D131" i="6"/>
  <c r="C131" i="6"/>
  <c r="B131" i="6"/>
  <c r="Z130" i="6"/>
  <c r="Y130" i="6"/>
  <c r="X130" i="6"/>
  <c r="W130" i="6"/>
  <c r="V130" i="6"/>
  <c r="U130" i="6"/>
  <c r="T130" i="6"/>
  <c r="S130" i="6"/>
  <c r="R130" i="6"/>
  <c r="Q130" i="6"/>
  <c r="P130" i="6"/>
  <c r="N130" i="6"/>
  <c r="M130" i="6"/>
  <c r="L130" i="6"/>
  <c r="K130" i="6"/>
  <c r="J130" i="6"/>
  <c r="I130" i="6"/>
  <c r="H130" i="6"/>
  <c r="G130" i="6"/>
  <c r="F130" i="6"/>
  <c r="E130" i="6"/>
  <c r="D130" i="6"/>
  <c r="C130" i="6"/>
  <c r="B130" i="6"/>
  <c r="Z129" i="6"/>
  <c r="Y129" i="6"/>
  <c r="X129" i="6"/>
  <c r="W129" i="6"/>
  <c r="V129" i="6"/>
  <c r="U129" i="6"/>
  <c r="T129" i="6"/>
  <c r="S129" i="6"/>
  <c r="R129" i="6"/>
  <c r="Q129" i="6"/>
  <c r="P129" i="6"/>
  <c r="N129" i="6"/>
  <c r="M129" i="6"/>
  <c r="L129" i="6"/>
  <c r="K129" i="6"/>
  <c r="J129" i="6"/>
  <c r="I129" i="6"/>
  <c r="H129" i="6"/>
  <c r="G129" i="6"/>
  <c r="F129" i="6"/>
  <c r="E129" i="6"/>
  <c r="D129" i="6"/>
  <c r="C129" i="6"/>
  <c r="B129" i="6"/>
  <c r="Z128" i="6"/>
  <c r="Y128" i="6"/>
  <c r="X128" i="6"/>
  <c r="W128" i="6"/>
  <c r="V128" i="6"/>
  <c r="U128" i="6"/>
  <c r="T128" i="6"/>
  <c r="S128" i="6"/>
  <c r="R128" i="6"/>
  <c r="Q128" i="6"/>
  <c r="P128" i="6"/>
  <c r="N128" i="6"/>
  <c r="M128" i="6"/>
  <c r="L128" i="6"/>
  <c r="K128" i="6"/>
  <c r="J128" i="6"/>
  <c r="I128" i="6"/>
  <c r="H128" i="6"/>
  <c r="G128" i="6"/>
  <c r="F128" i="6"/>
  <c r="E128" i="6"/>
  <c r="D128" i="6"/>
  <c r="C128" i="6"/>
  <c r="B128" i="6"/>
  <c r="Z127" i="6"/>
  <c r="Y127" i="6"/>
  <c r="X127" i="6"/>
  <c r="W127" i="6"/>
  <c r="V127" i="6"/>
  <c r="U127" i="6"/>
  <c r="T127" i="6"/>
  <c r="S127" i="6"/>
  <c r="R127" i="6"/>
  <c r="Q127" i="6"/>
  <c r="P127" i="6"/>
  <c r="N127" i="6"/>
  <c r="M127" i="6"/>
  <c r="L127" i="6"/>
  <c r="K127" i="6"/>
  <c r="J127" i="6"/>
  <c r="I127" i="6"/>
  <c r="H127" i="6"/>
  <c r="G127" i="6"/>
  <c r="F127" i="6"/>
  <c r="E127" i="6"/>
  <c r="D127" i="6"/>
  <c r="C127" i="6"/>
  <c r="B127" i="6"/>
  <c r="Z126" i="6"/>
  <c r="Y126" i="6"/>
  <c r="X126" i="6"/>
  <c r="W126" i="6"/>
  <c r="V126" i="6"/>
  <c r="U126" i="6"/>
  <c r="T126" i="6"/>
  <c r="S126" i="6"/>
  <c r="R126" i="6"/>
  <c r="Q126" i="6"/>
  <c r="P126" i="6"/>
  <c r="N126" i="6"/>
  <c r="M126" i="6"/>
  <c r="L126" i="6"/>
  <c r="K126" i="6"/>
  <c r="J126" i="6"/>
  <c r="I126" i="6"/>
  <c r="H126" i="6"/>
  <c r="G126" i="6"/>
  <c r="F126" i="6"/>
  <c r="E126" i="6"/>
  <c r="D126" i="6"/>
  <c r="C126" i="6"/>
  <c r="B126" i="6"/>
  <c r="Z125" i="6"/>
  <c r="Y125" i="6"/>
  <c r="X125" i="6"/>
  <c r="W125" i="6"/>
  <c r="V125" i="6"/>
  <c r="U125" i="6"/>
  <c r="T125" i="6"/>
  <c r="S125" i="6"/>
  <c r="R125" i="6"/>
  <c r="Q125" i="6"/>
  <c r="P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B125" i="6"/>
  <c r="Z124" i="6"/>
  <c r="Y124" i="6"/>
  <c r="X124" i="6"/>
  <c r="W124" i="6"/>
  <c r="V124" i="6"/>
  <c r="U124" i="6"/>
  <c r="T124" i="6"/>
  <c r="S124" i="6"/>
  <c r="R124" i="6"/>
  <c r="Q124" i="6"/>
  <c r="P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B124" i="6"/>
  <c r="Z123" i="6"/>
  <c r="Y123" i="6"/>
  <c r="X123" i="6"/>
  <c r="W123" i="6"/>
  <c r="V123" i="6"/>
  <c r="U123" i="6"/>
  <c r="T123" i="6"/>
  <c r="S123" i="6"/>
  <c r="R123" i="6"/>
  <c r="Q123" i="6"/>
  <c r="P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B123" i="6"/>
  <c r="Z122" i="6"/>
  <c r="Y122" i="6"/>
  <c r="X122" i="6"/>
  <c r="W122" i="6"/>
  <c r="V122" i="6"/>
  <c r="U122" i="6"/>
  <c r="T122" i="6"/>
  <c r="S122" i="6"/>
  <c r="R122" i="6"/>
  <c r="Q122" i="6"/>
  <c r="P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B122" i="6"/>
  <c r="Z121" i="6"/>
  <c r="Y121" i="6"/>
  <c r="X121" i="6"/>
  <c r="W121" i="6"/>
  <c r="V121" i="6"/>
  <c r="U121" i="6"/>
  <c r="T121" i="6"/>
  <c r="S121" i="6"/>
  <c r="R121" i="6"/>
  <c r="Q121" i="6"/>
  <c r="P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B121" i="6"/>
  <c r="Z120" i="6"/>
  <c r="Y120" i="6"/>
  <c r="X120" i="6"/>
  <c r="W120" i="6"/>
  <c r="V120" i="6"/>
  <c r="U120" i="6"/>
  <c r="T120" i="6"/>
  <c r="S120" i="6"/>
  <c r="R120" i="6"/>
  <c r="Q120" i="6"/>
  <c r="P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B120" i="6"/>
  <c r="Z119" i="6"/>
  <c r="Y119" i="6"/>
  <c r="X119" i="6"/>
  <c r="W119" i="6"/>
  <c r="V119" i="6"/>
  <c r="U119" i="6"/>
  <c r="T119" i="6"/>
  <c r="S119" i="6"/>
  <c r="R119" i="6"/>
  <c r="Q119" i="6"/>
  <c r="P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B119" i="6"/>
  <c r="Z118" i="6"/>
  <c r="Y118" i="6"/>
  <c r="X118" i="6"/>
  <c r="W118" i="6"/>
  <c r="V118" i="6"/>
  <c r="U118" i="6"/>
  <c r="T118" i="6"/>
  <c r="S118" i="6"/>
  <c r="R118" i="6"/>
  <c r="Q118" i="6"/>
  <c r="P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B118" i="6"/>
  <c r="Z117" i="6"/>
  <c r="Y117" i="6"/>
  <c r="X117" i="6"/>
  <c r="W117" i="6"/>
  <c r="V117" i="6"/>
  <c r="U117" i="6"/>
  <c r="T117" i="6"/>
  <c r="S117" i="6"/>
  <c r="R117" i="6"/>
  <c r="Q117" i="6"/>
  <c r="P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B117" i="6"/>
  <c r="Z116" i="6"/>
  <c r="Y116" i="6"/>
  <c r="X116" i="6"/>
  <c r="W116" i="6"/>
  <c r="V116" i="6"/>
  <c r="U116" i="6"/>
  <c r="T116" i="6"/>
  <c r="S116" i="6"/>
  <c r="R116" i="6"/>
  <c r="Q116" i="6"/>
  <c r="P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Z115" i="6"/>
  <c r="Y115" i="6"/>
  <c r="X115" i="6"/>
  <c r="W115" i="6"/>
  <c r="V115" i="6"/>
  <c r="U115" i="6"/>
  <c r="T115" i="6"/>
  <c r="S115" i="6"/>
  <c r="R115" i="6"/>
  <c r="Q115" i="6"/>
  <c r="P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B115" i="6"/>
  <c r="Z114" i="6"/>
  <c r="Y114" i="6"/>
  <c r="X114" i="6"/>
  <c r="W114" i="6"/>
  <c r="V114" i="6"/>
  <c r="U114" i="6"/>
  <c r="T114" i="6"/>
  <c r="S114" i="6"/>
  <c r="R114" i="6"/>
  <c r="Q114" i="6"/>
  <c r="P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B114" i="6"/>
  <c r="Z113" i="6"/>
  <c r="Y113" i="6"/>
  <c r="X113" i="6"/>
  <c r="W113" i="6"/>
  <c r="V113" i="6"/>
  <c r="U113" i="6"/>
  <c r="T113" i="6"/>
  <c r="S113" i="6"/>
  <c r="R113" i="6"/>
  <c r="Q113" i="6"/>
  <c r="P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B113" i="6"/>
  <c r="Z112" i="6"/>
  <c r="Y112" i="6"/>
  <c r="X112" i="6"/>
  <c r="W112" i="6"/>
  <c r="V112" i="6"/>
  <c r="U112" i="6"/>
  <c r="T112" i="6"/>
  <c r="S112" i="6"/>
  <c r="R112" i="6"/>
  <c r="Q112" i="6"/>
  <c r="P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B112" i="6"/>
  <c r="Z111" i="6"/>
  <c r="Y111" i="6"/>
  <c r="X111" i="6"/>
  <c r="W111" i="6"/>
  <c r="V111" i="6"/>
  <c r="U111" i="6"/>
  <c r="T111" i="6"/>
  <c r="S111" i="6"/>
  <c r="R111" i="6"/>
  <c r="Q111" i="6"/>
  <c r="P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B111" i="6"/>
  <c r="Z110" i="6"/>
  <c r="Y110" i="6"/>
  <c r="X110" i="6"/>
  <c r="W110" i="6"/>
  <c r="V110" i="6"/>
  <c r="U110" i="6"/>
  <c r="T110" i="6"/>
  <c r="S110" i="6"/>
  <c r="R110" i="6"/>
  <c r="Q110" i="6"/>
  <c r="P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Z109" i="6"/>
  <c r="Y109" i="6"/>
  <c r="X109" i="6"/>
  <c r="W109" i="6"/>
  <c r="V109" i="6"/>
  <c r="U109" i="6"/>
  <c r="T109" i="6"/>
  <c r="S109" i="6"/>
  <c r="R109" i="6"/>
  <c r="Q109" i="6"/>
  <c r="P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B109" i="6"/>
  <c r="Z108" i="6"/>
  <c r="Y108" i="6"/>
  <c r="X108" i="6"/>
  <c r="W108" i="6"/>
  <c r="V108" i="6"/>
  <c r="U108" i="6"/>
  <c r="T108" i="6"/>
  <c r="S108" i="6"/>
  <c r="R108" i="6"/>
  <c r="Q108" i="6"/>
  <c r="P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Z107" i="6"/>
  <c r="Y107" i="6"/>
  <c r="X107" i="6"/>
  <c r="W107" i="6"/>
  <c r="V107" i="6"/>
  <c r="U107" i="6"/>
  <c r="T107" i="6"/>
  <c r="S107" i="6"/>
  <c r="R107" i="6"/>
  <c r="Q107" i="6"/>
  <c r="P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Z106" i="6"/>
  <c r="Y106" i="6"/>
  <c r="X106" i="6"/>
  <c r="W106" i="6"/>
  <c r="V106" i="6"/>
  <c r="U106" i="6"/>
  <c r="T106" i="6"/>
  <c r="S106" i="6"/>
  <c r="R106" i="6"/>
  <c r="Q106" i="6"/>
  <c r="P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Z105" i="6"/>
  <c r="Y105" i="6"/>
  <c r="X105" i="6"/>
  <c r="W105" i="6"/>
  <c r="V105" i="6"/>
  <c r="U105" i="6"/>
  <c r="T105" i="6"/>
  <c r="S105" i="6"/>
  <c r="R105" i="6"/>
  <c r="Q105" i="6"/>
  <c r="P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Z104" i="6"/>
  <c r="Y104" i="6"/>
  <c r="X104" i="6"/>
  <c r="W104" i="6"/>
  <c r="V104" i="6"/>
  <c r="U104" i="6"/>
  <c r="T104" i="6"/>
  <c r="S104" i="6"/>
  <c r="R104" i="6"/>
  <c r="Q104" i="6"/>
  <c r="P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Z103" i="6"/>
  <c r="Y103" i="6"/>
  <c r="X103" i="6"/>
  <c r="W103" i="6"/>
  <c r="V103" i="6"/>
  <c r="U103" i="6"/>
  <c r="T103" i="6"/>
  <c r="S103" i="6"/>
  <c r="R103" i="6"/>
  <c r="Q103" i="6"/>
  <c r="P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Z102" i="6"/>
  <c r="Y102" i="6"/>
  <c r="X102" i="6"/>
  <c r="W102" i="6"/>
  <c r="V102" i="6"/>
  <c r="U102" i="6"/>
  <c r="T102" i="6"/>
  <c r="S102" i="6"/>
  <c r="R102" i="6"/>
  <c r="Q102" i="6"/>
  <c r="P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Z101" i="6"/>
  <c r="Y101" i="6"/>
  <c r="X101" i="6"/>
  <c r="W101" i="6"/>
  <c r="V101" i="6"/>
  <c r="U101" i="6"/>
  <c r="T101" i="6"/>
  <c r="S101" i="6"/>
  <c r="R101" i="6"/>
  <c r="Q101" i="6"/>
  <c r="P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Z100" i="6"/>
  <c r="Y100" i="6"/>
  <c r="X100" i="6"/>
  <c r="W100" i="6"/>
  <c r="V100" i="6"/>
  <c r="U100" i="6"/>
  <c r="T100" i="6"/>
  <c r="S100" i="6"/>
  <c r="R100" i="6"/>
  <c r="Q100" i="6"/>
  <c r="P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Z99" i="6"/>
  <c r="Y99" i="6"/>
  <c r="X99" i="6"/>
  <c r="W99" i="6"/>
  <c r="V99" i="6"/>
  <c r="U99" i="6"/>
  <c r="T99" i="6"/>
  <c r="S99" i="6"/>
  <c r="R99" i="6"/>
  <c r="Q99" i="6"/>
  <c r="P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Z98" i="6"/>
  <c r="Y98" i="6"/>
  <c r="X98" i="6"/>
  <c r="W98" i="6"/>
  <c r="V98" i="6"/>
  <c r="U98" i="6"/>
  <c r="T98" i="6"/>
  <c r="S98" i="6"/>
  <c r="R98" i="6"/>
  <c r="Q98" i="6"/>
  <c r="P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Z97" i="6"/>
  <c r="Y97" i="6"/>
  <c r="X97" i="6"/>
  <c r="W97" i="6"/>
  <c r="V97" i="6"/>
  <c r="U97" i="6"/>
  <c r="T97" i="6"/>
  <c r="S97" i="6"/>
  <c r="R97" i="6"/>
  <c r="Q97" i="6"/>
  <c r="P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Z96" i="6"/>
  <c r="Y96" i="6"/>
  <c r="X96" i="6"/>
  <c r="W96" i="6"/>
  <c r="V96" i="6"/>
  <c r="U96" i="6"/>
  <c r="T96" i="6"/>
  <c r="S96" i="6"/>
  <c r="R96" i="6"/>
  <c r="Q96" i="6"/>
  <c r="P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Z95" i="6"/>
  <c r="Y95" i="6"/>
  <c r="X95" i="6"/>
  <c r="W95" i="6"/>
  <c r="V95" i="6"/>
  <c r="U95" i="6"/>
  <c r="T95" i="6"/>
  <c r="S95" i="6"/>
  <c r="R95" i="6"/>
  <c r="Q95" i="6"/>
  <c r="P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Z94" i="6"/>
  <c r="Y94" i="6"/>
  <c r="X94" i="6"/>
  <c r="W94" i="6"/>
  <c r="V94" i="6"/>
  <c r="U94" i="6"/>
  <c r="T94" i="6"/>
  <c r="S94" i="6"/>
  <c r="R94" i="6"/>
  <c r="Q94" i="6"/>
  <c r="P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Z93" i="6"/>
  <c r="Y93" i="6"/>
  <c r="X93" i="6"/>
  <c r="W93" i="6"/>
  <c r="V93" i="6"/>
  <c r="U93" i="6"/>
  <c r="T93" i="6"/>
  <c r="S93" i="6"/>
  <c r="R93" i="6"/>
  <c r="Q93" i="6"/>
  <c r="P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Z92" i="6"/>
  <c r="Y92" i="6"/>
  <c r="X92" i="6"/>
  <c r="W92" i="6"/>
  <c r="V92" i="6"/>
  <c r="U92" i="6"/>
  <c r="T92" i="6"/>
  <c r="S92" i="6"/>
  <c r="R92" i="6"/>
  <c r="Q92" i="6"/>
  <c r="P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Z91" i="6"/>
  <c r="Y91" i="6"/>
  <c r="X91" i="6"/>
  <c r="W91" i="6"/>
  <c r="V91" i="6"/>
  <c r="U91" i="6"/>
  <c r="T91" i="6"/>
  <c r="S91" i="6"/>
  <c r="R91" i="6"/>
  <c r="Q91" i="6"/>
  <c r="P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Z90" i="6"/>
  <c r="Y90" i="6"/>
  <c r="X90" i="6"/>
  <c r="W90" i="6"/>
  <c r="V90" i="6"/>
  <c r="U90" i="6"/>
  <c r="T90" i="6"/>
  <c r="S90" i="6"/>
  <c r="R90" i="6"/>
  <c r="Q90" i="6"/>
  <c r="P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Z89" i="6"/>
  <c r="Y89" i="6"/>
  <c r="X89" i="6"/>
  <c r="W89" i="6"/>
  <c r="V89" i="6"/>
  <c r="U89" i="6"/>
  <c r="T89" i="6"/>
  <c r="S89" i="6"/>
  <c r="R89" i="6"/>
  <c r="Q89" i="6"/>
  <c r="P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Z88" i="6"/>
  <c r="Y88" i="6"/>
  <c r="X88" i="6"/>
  <c r="W88" i="6"/>
  <c r="V88" i="6"/>
  <c r="U88" i="6"/>
  <c r="T88" i="6"/>
  <c r="S88" i="6"/>
  <c r="R88" i="6"/>
  <c r="Q88" i="6"/>
  <c r="P88" i="6"/>
  <c r="N88" i="6"/>
  <c r="M88" i="6"/>
  <c r="L88" i="6"/>
  <c r="K88" i="6"/>
  <c r="J88" i="6"/>
  <c r="I88" i="6"/>
  <c r="H88" i="6"/>
  <c r="G88" i="6"/>
  <c r="F88" i="6"/>
  <c r="E88" i="6"/>
  <c r="D88" i="6"/>
  <c r="C88" i="6"/>
  <c r="B88" i="6"/>
  <c r="Z87" i="6"/>
  <c r="Y87" i="6"/>
  <c r="X87" i="6"/>
  <c r="W87" i="6"/>
  <c r="V87" i="6"/>
  <c r="U87" i="6"/>
  <c r="T87" i="6"/>
  <c r="S87" i="6"/>
  <c r="R87" i="6"/>
  <c r="Q87" i="6"/>
  <c r="P87" i="6"/>
  <c r="N87" i="6"/>
  <c r="M87" i="6"/>
  <c r="L87" i="6"/>
  <c r="K87" i="6"/>
  <c r="J87" i="6"/>
  <c r="I87" i="6"/>
  <c r="H87" i="6"/>
  <c r="G87" i="6"/>
  <c r="F87" i="6"/>
  <c r="E87" i="6"/>
  <c r="D87" i="6"/>
  <c r="C87" i="6"/>
  <c r="B87" i="6"/>
  <c r="Z86" i="6"/>
  <c r="Y86" i="6"/>
  <c r="X86" i="6"/>
  <c r="W86" i="6"/>
  <c r="V86" i="6"/>
  <c r="U86" i="6"/>
  <c r="T86" i="6"/>
  <c r="S86" i="6"/>
  <c r="R86" i="6"/>
  <c r="Q86" i="6"/>
  <c r="P86" i="6"/>
  <c r="N86" i="6"/>
  <c r="M86" i="6"/>
  <c r="L86" i="6"/>
  <c r="K86" i="6"/>
  <c r="J86" i="6"/>
  <c r="I86" i="6"/>
  <c r="H86" i="6"/>
  <c r="G86" i="6"/>
  <c r="F86" i="6"/>
  <c r="E86" i="6"/>
  <c r="D86" i="6"/>
  <c r="C86" i="6"/>
  <c r="B86" i="6"/>
  <c r="Z85" i="6"/>
  <c r="Y85" i="6"/>
  <c r="X85" i="6"/>
  <c r="W85" i="6"/>
  <c r="V85" i="6"/>
  <c r="U85" i="6"/>
  <c r="T85" i="6"/>
  <c r="S85" i="6"/>
  <c r="R85" i="6"/>
  <c r="Q85" i="6"/>
  <c r="P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Z84" i="6"/>
  <c r="Y84" i="6"/>
  <c r="X84" i="6"/>
  <c r="W84" i="6"/>
  <c r="V84" i="6"/>
  <c r="U84" i="6"/>
  <c r="T84" i="6"/>
  <c r="S84" i="6"/>
  <c r="R84" i="6"/>
  <c r="Q84" i="6"/>
  <c r="P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Z83" i="6"/>
  <c r="Y83" i="6"/>
  <c r="X83" i="6"/>
  <c r="W83" i="6"/>
  <c r="V83" i="6"/>
  <c r="U83" i="6"/>
  <c r="T83" i="6"/>
  <c r="S83" i="6"/>
  <c r="R83" i="6"/>
  <c r="Q83" i="6"/>
  <c r="P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Z82" i="6"/>
  <c r="Y82" i="6"/>
  <c r="X82" i="6"/>
  <c r="W82" i="6"/>
  <c r="V82" i="6"/>
  <c r="U82" i="6"/>
  <c r="T82" i="6"/>
  <c r="S82" i="6"/>
  <c r="R82" i="6"/>
  <c r="Q82" i="6"/>
  <c r="P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Z81" i="6"/>
  <c r="Y81" i="6"/>
  <c r="X81" i="6"/>
  <c r="W81" i="6"/>
  <c r="V81" i="6"/>
  <c r="U81" i="6"/>
  <c r="T81" i="6"/>
  <c r="S81" i="6"/>
  <c r="R81" i="6"/>
  <c r="Q81" i="6"/>
  <c r="P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Z80" i="6"/>
  <c r="Y80" i="6"/>
  <c r="X80" i="6"/>
  <c r="W80" i="6"/>
  <c r="V80" i="6"/>
  <c r="U80" i="6"/>
  <c r="T80" i="6"/>
  <c r="S80" i="6"/>
  <c r="R80" i="6"/>
  <c r="Q80" i="6"/>
  <c r="P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Z79" i="6"/>
  <c r="Y79" i="6"/>
  <c r="X79" i="6"/>
  <c r="W79" i="6"/>
  <c r="V79" i="6"/>
  <c r="U79" i="6"/>
  <c r="T79" i="6"/>
  <c r="S79" i="6"/>
  <c r="R79" i="6"/>
  <c r="Q79" i="6"/>
  <c r="P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Z78" i="6"/>
  <c r="Y78" i="6"/>
  <c r="X78" i="6"/>
  <c r="W78" i="6"/>
  <c r="V78" i="6"/>
  <c r="U78" i="6"/>
  <c r="T78" i="6"/>
  <c r="S78" i="6"/>
  <c r="R78" i="6"/>
  <c r="Q78" i="6"/>
  <c r="P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Z77" i="6"/>
  <c r="Y77" i="6"/>
  <c r="X77" i="6"/>
  <c r="W77" i="6"/>
  <c r="V77" i="6"/>
  <c r="U77" i="6"/>
  <c r="T77" i="6"/>
  <c r="S77" i="6"/>
  <c r="R77" i="6"/>
  <c r="Q77" i="6"/>
  <c r="P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Z76" i="6"/>
  <c r="Y76" i="6"/>
  <c r="X76" i="6"/>
  <c r="W76" i="6"/>
  <c r="V76" i="6"/>
  <c r="U76" i="6"/>
  <c r="T76" i="6"/>
  <c r="S76" i="6"/>
  <c r="R76" i="6"/>
  <c r="Q76" i="6"/>
  <c r="P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Z75" i="6"/>
  <c r="Y75" i="6"/>
  <c r="X75" i="6"/>
  <c r="W75" i="6"/>
  <c r="V75" i="6"/>
  <c r="U75" i="6"/>
  <c r="T75" i="6"/>
  <c r="S75" i="6"/>
  <c r="R75" i="6"/>
  <c r="Q75" i="6"/>
  <c r="P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Z74" i="6"/>
  <c r="Y74" i="6"/>
  <c r="X74" i="6"/>
  <c r="W74" i="6"/>
  <c r="V74" i="6"/>
  <c r="U74" i="6"/>
  <c r="T74" i="6"/>
  <c r="S74" i="6"/>
  <c r="R74" i="6"/>
  <c r="Q74" i="6"/>
  <c r="P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Z73" i="6"/>
  <c r="Y73" i="6"/>
  <c r="X73" i="6"/>
  <c r="W73" i="6"/>
  <c r="V73" i="6"/>
  <c r="U73" i="6"/>
  <c r="T73" i="6"/>
  <c r="S73" i="6"/>
  <c r="R73" i="6"/>
  <c r="Q73" i="6"/>
  <c r="P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Z72" i="6"/>
  <c r="Y72" i="6"/>
  <c r="X72" i="6"/>
  <c r="W72" i="6"/>
  <c r="V72" i="6"/>
  <c r="U72" i="6"/>
  <c r="T72" i="6"/>
  <c r="S72" i="6"/>
  <c r="R72" i="6"/>
  <c r="Q72" i="6"/>
  <c r="P72" i="6"/>
  <c r="N72" i="6"/>
  <c r="M72" i="6"/>
  <c r="L72" i="6"/>
  <c r="K72" i="6"/>
  <c r="J72" i="6"/>
  <c r="I72" i="6"/>
  <c r="H72" i="6"/>
  <c r="G72" i="6"/>
  <c r="F72" i="6"/>
  <c r="E72" i="6"/>
  <c r="D72" i="6"/>
  <c r="C72" i="6"/>
  <c r="B72" i="6"/>
  <c r="Z71" i="6"/>
  <c r="Y71" i="6"/>
  <c r="X71" i="6"/>
  <c r="W71" i="6"/>
  <c r="V71" i="6"/>
  <c r="U71" i="6"/>
  <c r="T71" i="6"/>
  <c r="S71" i="6"/>
  <c r="R71" i="6"/>
  <c r="Q71" i="6"/>
  <c r="P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Z70" i="6"/>
  <c r="Y70" i="6"/>
  <c r="X70" i="6"/>
  <c r="W70" i="6"/>
  <c r="V70" i="6"/>
  <c r="U70" i="6"/>
  <c r="T70" i="6"/>
  <c r="S70" i="6"/>
  <c r="R70" i="6"/>
  <c r="Q70" i="6"/>
  <c r="P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Z69" i="6"/>
  <c r="Y69" i="6"/>
  <c r="X69" i="6"/>
  <c r="W69" i="6"/>
  <c r="V69" i="6"/>
  <c r="U69" i="6"/>
  <c r="T69" i="6"/>
  <c r="S69" i="6"/>
  <c r="R69" i="6"/>
  <c r="Q69" i="6"/>
  <c r="P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Z68" i="6"/>
  <c r="Y68" i="6"/>
  <c r="X68" i="6"/>
  <c r="W68" i="6"/>
  <c r="V68" i="6"/>
  <c r="U68" i="6"/>
  <c r="T68" i="6"/>
  <c r="S68" i="6"/>
  <c r="R68" i="6"/>
  <c r="Q68" i="6"/>
  <c r="P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Z67" i="6"/>
  <c r="Y67" i="6"/>
  <c r="X67" i="6"/>
  <c r="W67" i="6"/>
  <c r="V67" i="6"/>
  <c r="U67" i="6"/>
  <c r="T67" i="6"/>
  <c r="S67" i="6"/>
  <c r="R67" i="6"/>
  <c r="Q67" i="6"/>
  <c r="P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Z66" i="6"/>
  <c r="Y66" i="6"/>
  <c r="X66" i="6"/>
  <c r="W66" i="6"/>
  <c r="V66" i="6"/>
  <c r="U66" i="6"/>
  <c r="T66" i="6"/>
  <c r="S66" i="6"/>
  <c r="R66" i="6"/>
  <c r="Q66" i="6"/>
  <c r="P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Z65" i="6"/>
  <c r="Y65" i="6"/>
  <c r="X65" i="6"/>
  <c r="W65" i="6"/>
  <c r="V65" i="6"/>
  <c r="U65" i="6"/>
  <c r="T65" i="6"/>
  <c r="S65" i="6"/>
  <c r="R65" i="6"/>
  <c r="Q65" i="6"/>
  <c r="P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Z64" i="6"/>
  <c r="Y64" i="6"/>
  <c r="X64" i="6"/>
  <c r="W64" i="6"/>
  <c r="V64" i="6"/>
  <c r="U64" i="6"/>
  <c r="T64" i="6"/>
  <c r="S64" i="6"/>
  <c r="R64" i="6"/>
  <c r="Q64" i="6"/>
  <c r="P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Z63" i="6"/>
  <c r="Y63" i="6"/>
  <c r="X63" i="6"/>
  <c r="W63" i="6"/>
  <c r="V63" i="6"/>
  <c r="U63" i="6"/>
  <c r="T63" i="6"/>
  <c r="S63" i="6"/>
  <c r="R63" i="6"/>
  <c r="Q63" i="6"/>
  <c r="P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Z62" i="6"/>
  <c r="Y62" i="6"/>
  <c r="X62" i="6"/>
  <c r="W62" i="6"/>
  <c r="V62" i="6"/>
  <c r="U62" i="6"/>
  <c r="T62" i="6"/>
  <c r="S62" i="6"/>
  <c r="R62" i="6"/>
  <c r="Q62" i="6"/>
  <c r="P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Z61" i="6"/>
  <c r="Y61" i="6"/>
  <c r="X61" i="6"/>
  <c r="W61" i="6"/>
  <c r="V61" i="6"/>
  <c r="U61" i="6"/>
  <c r="T61" i="6"/>
  <c r="S61" i="6"/>
  <c r="R61" i="6"/>
  <c r="Q61" i="6"/>
  <c r="P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Z60" i="6"/>
  <c r="Y60" i="6"/>
  <c r="X60" i="6"/>
  <c r="W60" i="6"/>
  <c r="V60" i="6"/>
  <c r="U60" i="6"/>
  <c r="T60" i="6"/>
  <c r="S60" i="6"/>
  <c r="R60" i="6"/>
  <c r="Q60" i="6"/>
  <c r="P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Z59" i="6"/>
  <c r="Y59" i="6"/>
  <c r="X59" i="6"/>
  <c r="W59" i="6"/>
  <c r="V59" i="6"/>
  <c r="U59" i="6"/>
  <c r="T59" i="6"/>
  <c r="S59" i="6"/>
  <c r="R59" i="6"/>
  <c r="Q59" i="6"/>
  <c r="P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Z58" i="6"/>
  <c r="Y58" i="6"/>
  <c r="X58" i="6"/>
  <c r="W58" i="6"/>
  <c r="V58" i="6"/>
  <c r="U58" i="6"/>
  <c r="T58" i="6"/>
  <c r="S58" i="6"/>
  <c r="R58" i="6"/>
  <c r="Q58" i="6"/>
  <c r="P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Z57" i="6"/>
  <c r="Y57" i="6"/>
  <c r="X57" i="6"/>
  <c r="W57" i="6"/>
  <c r="V57" i="6"/>
  <c r="U57" i="6"/>
  <c r="T57" i="6"/>
  <c r="S57" i="6"/>
  <c r="R57" i="6"/>
  <c r="Q57" i="6"/>
  <c r="P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Z56" i="6"/>
  <c r="Y56" i="6"/>
  <c r="X56" i="6"/>
  <c r="W56" i="6"/>
  <c r="V56" i="6"/>
  <c r="U56" i="6"/>
  <c r="T56" i="6"/>
  <c r="S56" i="6"/>
  <c r="R56" i="6"/>
  <c r="Q56" i="6"/>
  <c r="P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Z55" i="6"/>
  <c r="Y55" i="6"/>
  <c r="X55" i="6"/>
  <c r="W55" i="6"/>
  <c r="V55" i="6"/>
  <c r="U55" i="6"/>
  <c r="T55" i="6"/>
  <c r="S55" i="6"/>
  <c r="R55" i="6"/>
  <c r="Q55" i="6"/>
  <c r="P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Z54" i="6"/>
  <c r="Y54" i="6"/>
  <c r="X54" i="6"/>
  <c r="W54" i="6"/>
  <c r="V54" i="6"/>
  <c r="U54" i="6"/>
  <c r="T54" i="6"/>
  <c r="S54" i="6"/>
  <c r="R54" i="6"/>
  <c r="Q54" i="6"/>
  <c r="P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Z53" i="6"/>
  <c r="Y53" i="6"/>
  <c r="X53" i="6"/>
  <c r="W53" i="6"/>
  <c r="V53" i="6"/>
  <c r="U53" i="6"/>
  <c r="T53" i="6"/>
  <c r="S53" i="6"/>
  <c r="R53" i="6"/>
  <c r="Q53" i="6"/>
  <c r="P53" i="6"/>
  <c r="N53" i="6"/>
  <c r="M53" i="6"/>
  <c r="L53" i="6"/>
  <c r="K53" i="6"/>
  <c r="J53" i="6"/>
  <c r="I53" i="6"/>
  <c r="H53" i="6"/>
  <c r="G53" i="6"/>
  <c r="F53" i="6"/>
  <c r="E53" i="6"/>
  <c r="B53" i="6"/>
  <c r="Z52" i="6"/>
  <c r="Y52" i="6"/>
  <c r="X52" i="6"/>
  <c r="W52" i="6"/>
  <c r="V52" i="6"/>
  <c r="U52" i="6"/>
  <c r="T52" i="6"/>
  <c r="S52" i="6"/>
  <c r="R52" i="6"/>
  <c r="Q52" i="6"/>
  <c r="P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Z51" i="6"/>
  <c r="Y51" i="6"/>
  <c r="X51" i="6"/>
  <c r="W51" i="6"/>
  <c r="V51" i="6"/>
  <c r="U51" i="6"/>
  <c r="T51" i="6"/>
  <c r="S51" i="6"/>
  <c r="R51" i="6"/>
  <c r="Q51" i="6"/>
  <c r="P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Z50" i="6"/>
  <c r="Y50" i="6"/>
  <c r="X50" i="6"/>
  <c r="W50" i="6"/>
  <c r="V50" i="6"/>
  <c r="U50" i="6"/>
  <c r="T50" i="6"/>
  <c r="S50" i="6"/>
  <c r="R50" i="6"/>
  <c r="Q50" i="6"/>
  <c r="P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Z49" i="6"/>
  <c r="Y49" i="6"/>
  <c r="X49" i="6"/>
  <c r="W49" i="6"/>
  <c r="V49" i="6"/>
  <c r="U49" i="6"/>
  <c r="T49" i="6"/>
  <c r="S49" i="6"/>
  <c r="R49" i="6"/>
  <c r="Q49" i="6"/>
  <c r="P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Z48" i="6"/>
  <c r="Y48" i="6"/>
  <c r="X48" i="6"/>
  <c r="W48" i="6"/>
  <c r="V48" i="6"/>
  <c r="U48" i="6"/>
  <c r="T48" i="6"/>
  <c r="S48" i="6"/>
  <c r="R48" i="6"/>
  <c r="Q48" i="6"/>
  <c r="P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Z47" i="6"/>
  <c r="Y47" i="6"/>
  <c r="X47" i="6"/>
  <c r="W47" i="6"/>
  <c r="V47" i="6"/>
  <c r="U47" i="6"/>
  <c r="T47" i="6"/>
  <c r="S47" i="6"/>
  <c r="R47" i="6"/>
  <c r="Q47" i="6"/>
  <c r="P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Z46" i="6"/>
  <c r="Y46" i="6"/>
  <c r="X46" i="6"/>
  <c r="W46" i="6"/>
  <c r="V46" i="6"/>
  <c r="U46" i="6"/>
  <c r="T46" i="6"/>
  <c r="S46" i="6"/>
  <c r="R46" i="6"/>
  <c r="Q46" i="6"/>
  <c r="P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Z45" i="6"/>
  <c r="Y45" i="6"/>
  <c r="X45" i="6"/>
  <c r="W45" i="6"/>
  <c r="V45" i="6"/>
  <c r="U45" i="6"/>
  <c r="T45" i="6"/>
  <c r="S45" i="6"/>
  <c r="R45" i="6"/>
  <c r="Q45" i="6"/>
  <c r="P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Z44" i="6"/>
  <c r="Y44" i="6"/>
  <c r="X44" i="6"/>
  <c r="W44" i="6"/>
  <c r="V44" i="6"/>
  <c r="U44" i="6"/>
  <c r="T44" i="6"/>
  <c r="S44" i="6"/>
  <c r="R44" i="6"/>
  <c r="Q44" i="6"/>
  <c r="P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Z43" i="6"/>
  <c r="Y43" i="6"/>
  <c r="X43" i="6"/>
  <c r="W43" i="6"/>
  <c r="V43" i="6"/>
  <c r="U43" i="6"/>
  <c r="T43" i="6"/>
  <c r="S43" i="6"/>
  <c r="R43" i="6"/>
  <c r="Q43" i="6"/>
  <c r="P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Z193" i="7"/>
  <c r="Y193" i="7"/>
  <c r="X193" i="7"/>
  <c r="W193" i="7"/>
  <c r="V193" i="7"/>
  <c r="U193" i="7"/>
  <c r="T193" i="7"/>
  <c r="S193" i="7"/>
  <c r="R193" i="7"/>
  <c r="Q193" i="7"/>
  <c r="P193" i="7"/>
  <c r="N193" i="7"/>
  <c r="M193" i="7"/>
  <c r="L193" i="7"/>
  <c r="K193" i="7"/>
  <c r="J193" i="7"/>
  <c r="I193" i="7"/>
  <c r="H193" i="7"/>
  <c r="G193" i="7"/>
  <c r="F193" i="7"/>
  <c r="E193" i="7"/>
  <c r="D193" i="7"/>
  <c r="D194" i="7" s="1"/>
  <c r="D195" i="7" s="1"/>
  <c r="D196" i="7" s="1"/>
  <c r="D197" i="7" s="1"/>
  <c r="D198" i="7" s="1"/>
  <c r="D199" i="7" s="1"/>
  <c r="D200" i="7" s="1"/>
  <c r="C193" i="7"/>
  <c r="C194" i="7" s="1"/>
  <c r="C195" i="7" s="1"/>
  <c r="C196" i="7" s="1"/>
  <c r="C197" i="7" s="1"/>
  <c r="C198" i="7" s="1"/>
  <c r="C199" i="7" s="1"/>
  <c r="C200" i="7" s="1"/>
  <c r="B193" i="7"/>
  <c r="Z192" i="7"/>
  <c r="Y192" i="7"/>
  <c r="X192" i="7"/>
  <c r="W192" i="7"/>
  <c r="V192" i="7"/>
  <c r="U192" i="7"/>
  <c r="T192" i="7"/>
  <c r="S192" i="7"/>
  <c r="R192" i="7"/>
  <c r="Q192" i="7"/>
  <c r="P192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Z191" i="7"/>
  <c r="Y191" i="7"/>
  <c r="X191" i="7"/>
  <c r="W191" i="7"/>
  <c r="V191" i="7"/>
  <c r="U191" i="7"/>
  <c r="T191" i="7"/>
  <c r="S191" i="7"/>
  <c r="R191" i="7"/>
  <c r="Q191" i="7"/>
  <c r="P191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Z190" i="7"/>
  <c r="Y190" i="7"/>
  <c r="X190" i="7"/>
  <c r="W190" i="7"/>
  <c r="V190" i="7"/>
  <c r="U190" i="7"/>
  <c r="T190" i="7"/>
  <c r="S190" i="7"/>
  <c r="R190" i="7"/>
  <c r="Q190" i="7"/>
  <c r="P190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Z189" i="7"/>
  <c r="Y189" i="7"/>
  <c r="X189" i="7"/>
  <c r="W189" i="7"/>
  <c r="V189" i="7"/>
  <c r="U189" i="7"/>
  <c r="T189" i="7"/>
  <c r="S189" i="7"/>
  <c r="R189" i="7"/>
  <c r="Q189" i="7"/>
  <c r="P189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Z188" i="7"/>
  <c r="Y188" i="7"/>
  <c r="X188" i="7"/>
  <c r="W188" i="7"/>
  <c r="V188" i="7"/>
  <c r="U188" i="7"/>
  <c r="T188" i="7"/>
  <c r="S188" i="7"/>
  <c r="R188" i="7"/>
  <c r="Q188" i="7"/>
  <c r="P188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Z187" i="7"/>
  <c r="Y187" i="7"/>
  <c r="X187" i="7"/>
  <c r="W187" i="7"/>
  <c r="V187" i="7"/>
  <c r="U187" i="7"/>
  <c r="T187" i="7"/>
  <c r="S187" i="7"/>
  <c r="R187" i="7"/>
  <c r="Q187" i="7"/>
  <c r="P187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Z186" i="7"/>
  <c r="Y186" i="7"/>
  <c r="X186" i="7"/>
  <c r="W186" i="7"/>
  <c r="V186" i="7"/>
  <c r="U186" i="7"/>
  <c r="T186" i="7"/>
  <c r="S186" i="7"/>
  <c r="R186" i="7"/>
  <c r="Q186" i="7"/>
  <c r="P186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Z185" i="7"/>
  <c r="Y185" i="7"/>
  <c r="X185" i="7"/>
  <c r="W185" i="7"/>
  <c r="V185" i="7"/>
  <c r="U185" i="7"/>
  <c r="T185" i="7"/>
  <c r="S185" i="7"/>
  <c r="R185" i="7"/>
  <c r="Q185" i="7"/>
  <c r="P185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Z184" i="7"/>
  <c r="Y184" i="7"/>
  <c r="X184" i="7"/>
  <c r="W184" i="7"/>
  <c r="V184" i="7"/>
  <c r="U184" i="7"/>
  <c r="T184" i="7"/>
  <c r="S184" i="7"/>
  <c r="R184" i="7"/>
  <c r="Q184" i="7"/>
  <c r="P184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Z183" i="7"/>
  <c r="Y183" i="7"/>
  <c r="X183" i="7"/>
  <c r="W183" i="7"/>
  <c r="V183" i="7"/>
  <c r="U183" i="7"/>
  <c r="T183" i="7"/>
  <c r="S183" i="7"/>
  <c r="R183" i="7"/>
  <c r="Q183" i="7"/>
  <c r="P183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Z182" i="7"/>
  <c r="Y182" i="7"/>
  <c r="X182" i="7"/>
  <c r="W182" i="7"/>
  <c r="V182" i="7"/>
  <c r="U182" i="7"/>
  <c r="T182" i="7"/>
  <c r="S182" i="7"/>
  <c r="R182" i="7"/>
  <c r="Q182" i="7"/>
  <c r="P182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Z181" i="7"/>
  <c r="Y181" i="7"/>
  <c r="X181" i="7"/>
  <c r="W181" i="7"/>
  <c r="V181" i="7"/>
  <c r="U181" i="7"/>
  <c r="T181" i="7"/>
  <c r="S181" i="7"/>
  <c r="R181" i="7"/>
  <c r="Q181" i="7"/>
  <c r="P181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Z180" i="7"/>
  <c r="Y180" i="7"/>
  <c r="X180" i="7"/>
  <c r="W180" i="7"/>
  <c r="V180" i="7"/>
  <c r="U180" i="7"/>
  <c r="T180" i="7"/>
  <c r="S180" i="7"/>
  <c r="R180" i="7"/>
  <c r="Q180" i="7"/>
  <c r="P180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Z179" i="7"/>
  <c r="Y179" i="7"/>
  <c r="X179" i="7"/>
  <c r="W179" i="7"/>
  <c r="V179" i="7"/>
  <c r="U179" i="7"/>
  <c r="T179" i="7"/>
  <c r="S179" i="7"/>
  <c r="R179" i="7"/>
  <c r="Q179" i="7"/>
  <c r="P179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Z178" i="7"/>
  <c r="Y178" i="7"/>
  <c r="X178" i="7"/>
  <c r="W178" i="7"/>
  <c r="V178" i="7"/>
  <c r="U178" i="7"/>
  <c r="T178" i="7"/>
  <c r="S178" i="7"/>
  <c r="R178" i="7"/>
  <c r="Q178" i="7"/>
  <c r="P178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Z177" i="7"/>
  <c r="Y177" i="7"/>
  <c r="X177" i="7"/>
  <c r="W177" i="7"/>
  <c r="V177" i="7"/>
  <c r="U177" i="7"/>
  <c r="T177" i="7"/>
  <c r="S177" i="7"/>
  <c r="R177" i="7"/>
  <c r="Q177" i="7"/>
  <c r="P177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Z176" i="7"/>
  <c r="Y176" i="7"/>
  <c r="X176" i="7"/>
  <c r="W176" i="7"/>
  <c r="V176" i="7"/>
  <c r="U176" i="7"/>
  <c r="T176" i="7"/>
  <c r="S176" i="7"/>
  <c r="R176" i="7"/>
  <c r="Q176" i="7"/>
  <c r="P176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Z175" i="7"/>
  <c r="Y175" i="7"/>
  <c r="X175" i="7"/>
  <c r="W175" i="7"/>
  <c r="V175" i="7"/>
  <c r="U175" i="7"/>
  <c r="T175" i="7"/>
  <c r="S175" i="7"/>
  <c r="R175" i="7"/>
  <c r="Q175" i="7"/>
  <c r="P175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Z174" i="7"/>
  <c r="Y174" i="7"/>
  <c r="X174" i="7"/>
  <c r="W174" i="7"/>
  <c r="V174" i="7"/>
  <c r="U174" i="7"/>
  <c r="T174" i="7"/>
  <c r="S174" i="7"/>
  <c r="R174" i="7"/>
  <c r="Q174" i="7"/>
  <c r="P174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Z173" i="7"/>
  <c r="Y173" i="7"/>
  <c r="X173" i="7"/>
  <c r="W173" i="7"/>
  <c r="V173" i="7"/>
  <c r="U173" i="7"/>
  <c r="T173" i="7"/>
  <c r="S173" i="7"/>
  <c r="R173" i="7"/>
  <c r="Q173" i="7"/>
  <c r="P173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Z172" i="7"/>
  <c r="Y172" i="7"/>
  <c r="X172" i="7"/>
  <c r="W172" i="7"/>
  <c r="V172" i="7"/>
  <c r="U172" i="7"/>
  <c r="T172" i="7"/>
  <c r="S172" i="7"/>
  <c r="R172" i="7"/>
  <c r="Q172" i="7"/>
  <c r="P172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Z171" i="7"/>
  <c r="Y171" i="7"/>
  <c r="X171" i="7"/>
  <c r="W171" i="7"/>
  <c r="V171" i="7"/>
  <c r="U171" i="7"/>
  <c r="T171" i="7"/>
  <c r="S171" i="7"/>
  <c r="R171" i="7"/>
  <c r="Q171" i="7"/>
  <c r="P171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Z170" i="7"/>
  <c r="Y170" i="7"/>
  <c r="X170" i="7"/>
  <c r="W170" i="7"/>
  <c r="V170" i="7"/>
  <c r="U170" i="7"/>
  <c r="T170" i="7"/>
  <c r="S170" i="7"/>
  <c r="R170" i="7"/>
  <c r="Q170" i="7"/>
  <c r="P170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Z169" i="7"/>
  <c r="Y169" i="7"/>
  <c r="X169" i="7"/>
  <c r="W169" i="7"/>
  <c r="V169" i="7"/>
  <c r="U169" i="7"/>
  <c r="T169" i="7"/>
  <c r="S169" i="7"/>
  <c r="R169" i="7"/>
  <c r="Q169" i="7"/>
  <c r="P169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Z168" i="7"/>
  <c r="Y168" i="7"/>
  <c r="X168" i="7"/>
  <c r="W168" i="7"/>
  <c r="V168" i="7"/>
  <c r="U168" i="7"/>
  <c r="T168" i="7"/>
  <c r="S168" i="7"/>
  <c r="R168" i="7"/>
  <c r="Q168" i="7"/>
  <c r="P168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Z167" i="7"/>
  <c r="Y167" i="7"/>
  <c r="X167" i="7"/>
  <c r="W167" i="7"/>
  <c r="V167" i="7"/>
  <c r="U167" i="7"/>
  <c r="T167" i="7"/>
  <c r="S167" i="7"/>
  <c r="R167" i="7"/>
  <c r="Q167" i="7"/>
  <c r="P167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Z166" i="7"/>
  <c r="Y166" i="7"/>
  <c r="X166" i="7"/>
  <c r="W166" i="7"/>
  <c r="V166" i="7"/>
  <c r="U166" i="7"/>
  <c r="T166" i="7"/>
  <c r="S166" i="7"/>
  <c r="R166" i="7"/>
  <c r="Q166" i="7"/>
  <c r="P166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Z165" i="7"/>
  <c r="Y165" i="7"/>
  <c r="X165" i="7"/>
  <c r="W165" i="7"/>
  <c r="V165" i="7"/>
  <c r="U165" i="7"/>
  <c r="T165" i="7"/>
  <c r="S165" i="7"/>
  <c r="R165" i="7"/>
  <c r="Q165" i="7"/>
  <c r="P165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Z164" i="7"/>
  <c r="Y164" i="7"/>
  <c r="X164" i="7"/>
  <c r="W164" i="7"/>
  <c r="V164" i="7"/>
  <c r="U164" i="7"/>
  <c r="T164" i="7"/>
  <c r="S164" i="7"/>
  <c r="R164" i="7"/>
  <c r="Q164" i="7"/>
  <c r="P164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Z163" i="7"/>
  <c r="Y163" i="7"/>
  <c r="X163" i="7"/>
  <c r="W163" i="7"/>
  <c r="V163" i="7"/>
  <c r="U163" i="7"/>
  <c r="T163" i="7"/>
  <c r="S163" i="7"/>
  <c r="R163" i="7"/>
  <c r="Q163" i="7"/>
  <c r="P163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Z162" i="7"/>
  <c r="Y162" i="7"/>
  <c r="X162" i="7"/>
  <c r="W162" i="7"/>
  <c r="V162" i="7"/>
  <c r="U162" i="7"/>
  <c r="T162" i="7"/>
  <c r="S162" i="7"/>
  <c r="R162" i="7"/>
  <c r="Q162" i="7"/>
  <c r="P162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Z161" i="7"/>
  <c r="Y161" i="7"/>
  <c r="X161" i="7"/>
  <c r="W161" i="7"/>
  <c r="V161" i="7"/>
  <c r="U161" i="7"/>
  <c r="T161" i="7"/>
  <c r="S161" i="7"/>
  <c r="R161" i="7"/>
  <c r="Q161" i="7"/>
  <c r="P161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Z160" i="7"/>
  <c r="Y160" i="7"/>
  <c r="X160" i="7"/>
  <c r="W160" i="7"/>
  <c r="V160" i="7"/>
  <c r="U160" i="7"/>
  <c r="T160" i="7"/>
  <c r="S160" i="7"/>
  <c r="R160" i="7"/>
  <c r="Q160" i="7"/>
  <c r="P160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Z159" i="7"/>
  <c r="Y159" i="7"/>
  <c r="X159" i="7"/>
  <c r="W159" i="7"/>
  <c r="V159" i="7"/>
  <c r="U159" i="7"/>
  <c r="T159" i="7"/>
  <c r="S159" i="7"/>
  <c r="R159" i="7"/>
  <c r="Q159" i="7"/>
  <c r="P159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Z158" i="7"/>
  <c r="Y158" i="7"/>
  <c r="X158" i="7"/>
  <c r="W158" i="7"/>
  <c r="V158" i="7"/>
  <c r="U158" i="7"/>
  <c r="T158" i="7"/>
  <c r="S158" i="7"/>
  <c r="R158" i="7"/>
  <c r="Q158" i="7"/>
  <c r="P158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Z157" i="7"/>
  <c r="Y157" i="7"/>
  <c r="X157" i="7"/>
  <c r="W157" i="7"/>
  <c r="V157" i="7"/>
  <c r="U157" i="7"/>
  <c r="T157" i="7"/>
  <c r="S157" i="7"/>
  <c r="R157" i="7"/>
  <c r="Q157" i="7"/>
  <c r="P157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Z156" i="7"/>
  <c r="Y156" i="7"/>
  <c r="X156" i="7"/>
  <c r="W156" i="7"/>
  <c r="V156" i="7"/>
  <c r="U156" i="7"/>
  <c r="T156" i="7"/>
  <c r="S156" i="7"/>
  <c r="R156" i="7"/>
  <c r="Q156" i="7"/>
  <c r="P156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Z155" i="7"/>
  <c r="Y155" i="7"/>
  <c r="X155" i="7"/>
  <c r="W155" i="7"/>
  <c r="V155" i="7"/>
  <c r="U155" i="7"/>
  <c r="T155" i="7"/>
  <c r="S155" i="7"/>
  <c r="R155" i="7"/>
  <c r="Q155" i="7"/>
  <c r="P155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Z154" i="7"/>
  <c r="Y154" i="7"/>
  <c r="X154" i="7"/>
  <c r="W154" i="7"/>
  <c r="V154" i="7"/>
  <c r="U154" i="7"/>
  <c r="T154" i="7"/>
  <c r="S154" i="7"/>
  <c r="R154" i="7"/>
  <c r="Q154" i="7"/>
  <c r="P154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Z153" i="7"/>
  <c r="Y153" i="7"/>
  <c r="X153" i="7"/>
  <c r="W153" i="7"/>
  <c r="V153" i="7"/>
  <c r="U153" i="7"/>
  <c r="T153" i="7"/>
  <c r="S153" i="7"/>
  <c r="R153" i="7"/>
  <c r="Q153" i="7"/>
  <c r="P153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Z152" i="7"/>
  <c r="Y152" i="7"/>
  <c r="X152" i="7"/>
  <c r="W152" i="7"/>
  <c r="V152" i="7"/>
  <c r="U152" i="7"/>
  <c r="T152" i="7"/>
  <c r="S152" i="7"/>
  <c r="R152" i="7"/>
  <c r="Q152" i="7"/>
  <c r="P152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Z151" i="7"/>
  <c r="Y151" i="7"/>
  <c r="X151" i="7"/>
  <c r="W151" i="7"/>
  <c r="V151" i="7"/>
  <c r="U151" i="7"/>
  <c r="T151" i="7"/>
  <c r="S151" i="7"/>
  <c r="R151" i="7"/>
  <c r="Q151" i="7"/>
  <c r="P151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Z150" i="7"/>
  <c r="Y150" i="7"/>
  <c r="X150" i="7"/>
  <c r="W150" i="7"/>
  <c r="V150" i="7"/>
  <c r="U150" i="7"/>
  <c r="T150" i="7"/>
  <c r="S150" i="7"/>
  <c r="R150" i="7"/>
  <c r="Q150" i="7"/>
  <c r="P150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Z149" i="7"/>
  <c r="Y149" i="7"/>
  <c r="X149" i="7"/>
  <c r="W149" i="7"/>
  <c r="V149" i="7"/>
  <c r="U149" i="7"/>
  <c r="T149" i="7"/>
  <c r="S149" i="7"/>
  <c r="R149" i="7"/>
  <c r="Q149" i="7"/>
  <c r="P149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Z148" i="7"/>
  <c r="Y148" i="7"/>
  <c r="X148" i="7"/>
  <c r="W148" i="7"/>
  <c r="V148" i="7"/>
  <c r="U148" i="7"/>
  <c r="T148" i="7"/>
  <c r="S148" i="7"/>
  <c r="R148" i="7"/>
  <c r="Q148" i="7"/>
  <c r="P148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Z147" i="7"/>
  <c r="Y147" i="7"/>
  <c r="X147" i="7"/>
  <c r="W147" i="7"/>
  <c r="V147" i="7"/>
  <c r="U147" i="7"/>
  <c r="T147" i="7"/>
  <c r="S147" i="7"/>
  <c r="R147" i="7"/>
  <c r="Q147" i="7"/>
  <c r="P147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Z146" i="7"/>
  <c r="Y146" i="7"/>
  <c r="X146" i="7"/>
  <c r="W146" i="7"/>
  <c r="V146" i="7"/>
  <c r="U146" i="7"/>
  <c r="T146" i="7"/>
  <c r="S146" i="7"/>
  <c r="R146" i="7"/>
  <c r="Q146" i="7"/>
  <c r="P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Z145" i="7"/>
  <c r="Y145" i="7"/>
  <c r="X145" i="7"/>
  <c r="W145" i="7"/>
  <c r="V145" i="7"/>
  <c r="U145" i="7"/>
  <c r="T145" i="7"/>
  <c r="S145" i="7"/>
  <c r="R145" i="7"/>
  <c r="Q145" i="7"/>
  <c r="P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Z144" i="7"/>
  <c r="Y144" i="7"/>
  <c r="X144" i="7"/>
  <c r="W144" i="7"/>
  <c r="V144" i="7"/>
  <c r="U144" i="7"/>
  <c r="T144" i="7"/>
  <c r="S144" i="7"/>
  <c r="R144" i="7"/>
  <c r="Q144" i="7"/>
  <c r="P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Z143" i="7"/>
  <c r="Y143" i="7"/>
  <c r="X143" i="7"/>
  <c r="W143" i="7"/>
  <c r="V143" i="7"/>
  <c r="U143" i="7"/>
  <c r="T143" i="7"/>
  <c r="S143" i="7"/>
  <c r="R143" i="7"/>
  <c r="Q143" i="7"/>
  <c r="P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Z142" i="7"/>
  <c r="Y142" i="7"/>
  <c r="X142" i="7"/>
  <c r="W142" i="7"/>
  <c r="V142" i="7"/>
  <c r="U142" i="7"/>
  <c r="T142" i="7"/>
  <c r="S142" i="7"/>
  <c r="R142" i="7"/>
  <c r="Q142" i="7"/>
  <c r="P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Z141" i="7"/>
  <c r="Y141" i="7"/>
  <c r="X141" i="7"/>
  <c r="W141" i="7"/>
  <c r="V141" i="7"/>
  <c r="U141" i="7"/>
  <c r="T141" i="7"/>
  <c r="S141" i="7"/>
  <c r="R141" i="7"/>
  <c r="Q141" i="7"/>
  <c r="P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Z140" i="7"/>
  <c r="Y140" i="7"/>
  <c r="X140" i="7"/>
  <c r="W140" i="7"/>
  <c r="V140" i="7"/>
  <c r="U140" i="7"/>
  <c r="T140" i="7"/>
  <c r="S140" i="7"/>
  <c r="R140" i="7"/>
  <c r="Q140" i="7"/>
  <c r="P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Z139" i="7"/>
  <c r="Y139" i="7"/>
  <c r="X139" i="7"/>
  <c r="W139" i="7"/>
  <c r="V139" i="7"/>
  <c r="U139" i="7"/>
  <c r="T139" i="7"/>
  <c r="S139" i="7"/>
  <c r="R139" i="7"/>
  <c r="Q139" i="7"/>
  <c r="P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Z138" i="7"/>
  <c r="Y138" i="7"/>
  <c r="X138" i="7"/>
  <c r="W138" i="7"/>
  <c r="V138" i="7"/>
  <c r="U138" i="7"/>
  <c r="T138" i="7"/>
  <c r="S138" i="7"/>
  <c r="R138" i="7"/>
  <c r="Q138" i="7"/>
  <c r="P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Z137" i="7"/>
  <c r="Y137" i="7"/>
  <c r="X137" i="7"/>
  <c r="W137" i="7"/>
  <c r="V137" i="7"/>
  <c r="U137" i="7"/>
  <c r="T137" i="7"/>
  <c r="S137" i="7"/>
  <c r="R137" i="7"/>
  <c r="Q137" i="7"/>
  <c r="P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Z136" i="7"/>
  <c r="Y136" i="7"/>
  <c r="X136" i="7"/>
  <c r="W136" i="7"/>
  <c r="V136" i="7"/>
  <c r="U136" i="7"/>
  <c r="T136" i="7"/>
  <c r="S136" i="7"/>
  <c r="R136" i="7"/>
  <c r="Q136" i="7"/>
  <c r="P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Z135" i="7"/>
  <c r="Y135" i="7"/>
  <c r="X135" i="7"/>
  <c r="W135" i="7"/>
  <c r="V135" i="7"/>
  <c r="U135" i="7"/>
  <c r="T135" i="7"/>
  <c r="S135" i="7"/>
  <c r="R135" i="7"/>
  <c r="Q135" i="7"/>
  <c r="P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Z134" i="7"/>
  <c r="Y134" i="7"/>
  <c r="X134" i="7"/>
  <c r="W134" i="7"/>
  <c r="V134" i="7"/>
  <c r="U134" i="7"/>
  <c r="T134" i="7"/>
  <c r="S134" i="7"/>
  <c r="R134" i="7"/>
  <c r="Q134" i="7"/>
  <c r="P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Z133" i="7"/>
  <c r="Y133" i="7"/>
  <c r="X133" i="7"/>
  <c r="W133" i="7"/>
  <c r="V133" i="7"/>
  <c r="U133" i="7"/>
  <c r="T133" i="7"/>
  <c r="S133" i="7"/>
  <c r="R133" i="7"/>
  <c r="Q133" i="7"/>
  <c r="P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Z132" i="7"/>
  <c r="Y132" i="7"/>
  <c r="X132" i="7"/>
  <c r="W132" i="7"/>
  <c r="V132" i="7"/>
  <c r="U132" i="7"/>
  <c r="T132" i="7"/>
  <c r="S132" i="7"/>
  <c r="R132" i="7"/>
  <c r="Q132" i="7"/>
  <c r="P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Z131" i="7"/>
  <c r="Y131" i="7"/>
  <c r="X131" i="7"/>
  <c r="W131" i="7"/>
  <c r="V131" i="7"/>
  <c r="U131" i="7"/>
  <c r="T131" i="7"/>
  <c r="S131" i="7"/>
  <c r="R131" i="7"/>
  <c r="Q131" i="7"/>
  <c r="P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Z130" i="7"/>
  <c r="Y130" i="7"/>
  <c r="X130" i="7"/>
  <c r="W130" i="7"/>
  <c r="V130" i="7"/>
  <c r="U130" i="7"/>
  <c r="T130" i="7"/>
  <c r="S130" i="7"/>
  <c r="R130" i="7"/>
  <c r="Q130" i="7"/>
  <c r="P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Z129" i="7"/>
  <c r="Y129" i="7"/>
  <c r="X129" i="7"/>
  <c r="W129" i="7"/>
  <c r="V129" i="7"/>
  <c r="U129" i="7"/>
  <c r="T129" i="7"/>
  <c r="S129" i="7"/>
  <c r="R129" i="7"/>
  <c r="Q129" i="7"/>
  <c r="P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Z128" i="7"/>
  <c r="Y128" i="7"/>
  <c r="X128" i="7"/>
  <c r="W128" i="7"/>
  <c r="V128" i="7"/>
  <c r="U128" i="7"/>
  <c r="T128" i="7"/>
  <c r="S128" i="7"/>
  <c r="R128" i="7"/>
  <c r="Q128" i="7"/>
  <c r="P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Z127" i="7"/>
  <c r="Y127" i="7"/>
  <c r="X127" i="7"/>
  <c r="W127" i="7"/>
  <c r="V127" i="7"/>
  <c r="U127" i="7"/>
  <c r="T127" i="7"/>
  <c r="S127" i="7"/>
  <c r="R127" i="7"/>
  <c r="Q127" i="7"/>
  <c r="P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Z126" i="7"/>
  <c r="Y126" i="7"/>
  <c r="X126" i="7"/>
  <c r="W126" i="7"/>
  <c r="V126" i="7"/>
  <c r="U126" i="7"/>
  <c r="T126" i="7"/>
  <c r="S126" i="7"/>
  <c r="R126" i="7"/>
  <c r="Q126" i="7"/>
  <c r="P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Z125" i="7"/>
  <c r="Y125" i="7"/>
  <c r="X125" i="7"/>
  <c r="W125" i="7"/>
  <c r="V125" i="7"/>
  <c r="U125" i="7"/>
  <c r="T125" i="7"/>
  <c r="S125" i="7"/>
  <c r="R125" i="7"/>
  <c r="Q125" i="7"/>
  <c r="P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Z124" i="7"/>
  <c r="Y124" i="7"/>
  <c r="X124" i="7"/>
  <c r="W124" i="7"/>
  <c r="V124" i="7"/>
  <c r="U124" i="7"/>
  <c r="T124" i="7"/>
  <c r="S124" i="7"/>
  <c r="R124" i="7"/>
  <c r="Q124" i="7"/>
  <c r="P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Z123" i="7"/>
  <c r="Y123" i="7"/>
  <c r="X123" i="7"/>
  <c r="W123" i="7"/>
  <c r="V123" i="7"/>
  <c r="U123" i="7"/>
  <c r="T123" i="7"/>
  <c r="S123" i="7"/>
  <c r="R123" i="7"/>
  <c r="Q123" i="7"/>
  <c r="P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Z122" i="7"/>
  <c r="Y122" i="7"/>
  <c r="X122" i="7"/>
  <c r="W122" i="7"/>
  <c r="V122" i="7"/>
  <c r="U122" i="7"/>
  <c r="T122" i="7"/>
  <c r="S122" i="7"/>
  <c r="R122" i="7"/>
  <c r="Q122" i="7"/>
  <c r="P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Z121" i="7"/>
  <c r="Y121" i="7"/>
  <c r="X121" i="7"/>
  <c r="W121" i="7"/>
  <c r="V121" i="7"/>
  <c r="U121" i="7"/>
  <c r="T121" i="7"/>
  <c r="S121" i="7"/>
  <c r="R121" i="7"/>
  <c r="Q121" i="7"/>
  <c r="P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Z120" i="7"/>
  <c r="Y120" i="7"/>
  <c r="X120" i="7"/>
  <c r="W120" i="7"/>
  <c r="V120" i="7"/>
  <c r="U120" i="7"/>
  <c r="T120" i="7"/>
  <c r="S120" i="7"/>
  <c r="R120" i="7"/>
  <c r="Q120" i="7"/>
  <c r="P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Z119" i="7"/>
  <c r="Y119" i="7"/>
  <c r="X119" i="7"/>
  <c r="W119" i="7"/>
  <c r="V119" i="7"/>
  <c r="U119" i="7"/>
  <c r="T119" i="7"/>
  <c r="S119" i="7"/>
  <c r="R119" i="7"/>
  <c r="Q119" i="7"/>
  <c r="P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Z118" i="7"/>
  <c r="Y118" i="7"/>
  <c r="X118" i="7"/>
  <c r="W118" i="7"/>
  <c r="V118" i="7"/>
  <c r="U118" i="7"/>
  <c r="T118" i="7"/>
  <c r="S118" i="7"/>
  <c r="R118" i="7"/>
  <c r="Q118" i="7"/>
  <c r="P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Z117" i="7"/>
  <c r="Y117" i="7"/>
  <c r="X117" i="7"/>
  <c r="W117" i="7"/>
  <c r="V117" i="7"/>
  <c r="U117" i="7"/>
  <c r="T117" i="7"/>
  <c r="S117" i="7"/>
  <c r="R117" i="7"/>
  <c r="Q117" i="7"/>
  <c r="P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Z116" i="7"/>
  <c r="Y116" i="7"/>
  <c r="X116" i="7"/>
  <c r="W116" i="7"/>
  <c r="V116" i="7"/>
  <c r="U116" i="7"/>
  <c r="T116" i="7"/>
  <c r="S116" i="7"/>
  <c r="R116" i="7"/>
  <c r="Q116" i="7"/>
  <c r="P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Z115" i="7"/>
  <c r="Y115" i="7"/>
  <c r="X115" i="7"/>
  <c r="W115" i="7"/>
  <c r="V115" i="7"/>
  <c r="U115" i="7"/>
  <c r="T115" i="7"/>
  <c r="S115" i="7"/>
  <c r="R115" i="7"/>
  <c r="Q115" i="7"/>
  <c r="P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Z114" i="7"/>
  <c r="Y114" i="7"/>
  <c r="X114" i="7"/>
  <c r="W114" i="7"/>
  <c r="V114" i="7"/>
  <c r="U114" i="7"/>
  <c r="T114" i="7"/>
  <c r="S114" i="7"/>
  <c r="R114" i="7"/>
  <c r="Q114" i="7"/>
  <c r="P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Z113" i="7"/>
  <c r="Y113" i="7"/>
  <c r="X113" i="7"/>
  <c r="W113" i="7"/>
  <c r="V113" i="7"/>
  <c r="U113" i="7"/>
  <c r="T113" i="7"/>
  <c r="S113" i="7"/>
  <c r="R113" i="7"/>
  <c r="Q113" i="7"/>
  <c r="P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Z112" i="7"/>
  <c r="Y112" i="7"/>
  <c r="X112" i="7"/>
  <c r="W112" i="7"/>
  <c r="V112" i="7"/>
  <c r="U112" i="7"/>
  <c r="T112" i="7"/>
  <c r="S112" i="7"/>
  <c r="R112" i="7"/>
  <c r="Q112" i="7"/>
  <c r="P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Z111" i="7"/>
  <c r="Y111" i="7"/>
  <c r="X111" i="7"/>
  <c r="W111" i="7"/>
  <c r="V111" i="7"/>
  <c r="U111" i="7"/>
  <c r="T111" i="7"/>
  <c r="S111" i="7"/>
  <c r="R111" i="7"/>
  <c r="Q111" i="7"/>
  <c r="P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Z110" i="7"/>
  <c r="Y110" i="7"/>
  <c r="X110" i="7"/>
  <c r="W110" i="7"/>
  <c r="V110" i="7"/>
  <c r="U110" i="7"/>
  <c r="T110" i="7"/>
  <c r="S110" i="7"/>
  <c r="R110" i="7"/>
  <c r="Q110" i="7"/>
  <c r="P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Z109" i="7"/>
  <c r="Y109" i="7"/>
  <c r="X109" i="7"/>
  <c r="W109" i="7"/>
  <c r="V109" i="7"/>
  <c r="U109" i="7"/>
  <c r="T109" i="7"/>
  <c r="S109" i="7"/>
  <c r="R109" i="7"/>
  <c r="Q109" i="7"/>
  <c r="P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Z108" i="7"/>
  <c r="Y108" i="7"/>
  <c r="X108" i="7"/>
  <c r="W108" i="7"/>
  <c r="V108" i="7"/>
  <c r="U108" i="7"/>
  <c r="T108" i="7"/>
  <c r="S108" i="7"/>
  <c r="R108" i="7"/>
  <c r="Q108" i="7"/>
  <c r="P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Z107" i="7"/>
  <c r="Y107" i="7"/>
  <c r="X107" i="7"/>
  <c r="W107" i="7"/>
  <c r="V107" i="7"/>
  <c r="U107" i="7"/>
  <c r="T107" i="7"/>
  <c r="S107" i="7"/>
  <c r="R107" i="7"/>
  <c r="Q107" i="7"/>
  <c r="P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Z106" i="7"/>
  <c r="Y106" i="7"/>
  <c r="X106" i="7"/>
  <c r="W106" i="7"/>
  <c r="V106" i="7"/>
  <c r="U106" i="7"/>
  <c r="T106" i="7"/>
  <c r="S106" i="7"/>
  <c r="R106" i="7"/>
  <c r="Q106" i="7"/>
  <c r="P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Z105" i="7"/>
  <c r="Y105" i="7"/>
  <c r="X105" i="7"/>
  <c r="W105" i="7"/>
  <c r="V105" i="7"/>
  <c r="U105" i="7"/>
  <c r="T105" i="7"/>
  <c r="S105" i="7"/>
  <c r="R105" i="7"/>
  <c r="Q105" i="7"/>
  <c r="P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Z104" i="7"/>
  <c r="Y104" i="7"/>
  <c r="X104" i="7"/>
  <c r="W104" i="7"/>
  <c r="V104" i="7"/>
  <c r="U104" i="7"/>
  <c r="T104" i="7"/>
  <c r="S104" i="7"/>
  <c r="R104" i="7"/>
  <c r="Q104" i="7"/>
  <c r="P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Z103" i="7"/>
  <c r="Y103" i="7"/>
  <c r="X103" i="7"/>
  <c r="W103" i="7"/>
  <c r="V103" i="7"/>
  <c r="U103" i="7"/>
  <c r="T103" i="7"/>
  <c r="S103" i="7"/>
  <c r="R103" i="7"/>
  <c r="Q103" i="7"/>
  <c r="P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Z102" i="7"/>
  <c r="Y102" i="7"/>
  <c r="X102" i="7"/>
  <c r="W102" i="7"/>
  <c r="V102" i="7"/>
  <c r="U102" i="7"/>
  <c r="T102" i="7"/>
  <c r="S102" i="7"/>
  <c r="R102" i="7"/>
  <c r="Q102" i="7"/>
  <c r="P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Z101" i="7"/>
  <c r="Y101" i="7"/>
  <c r="X101" i="7"/>
  <c r="W101" i="7"/>
  <c r="V101" i="7"/>
  <c r="U101" i="7"/>
  <c r="T101" i="7"/>
  <c r="S101" i="7"/>
  <c r="R101" i="7"/>
  <c r="Q101" i="7"/>
  <c r="P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Z100" i="7"/>
  <c r="Y100" i="7"/>
  <c r="X100" i="7"/>
  <c r="W100" i="7"/>
  <c r="V100" i="7"/>
  <c r="U100" i="7"/>
  <c r="T100" i="7"/>
  <c r="S100" i="7"/>
  <c r="R100" i="7"/>
  <c r="Q100" i="7"/>
  <c r="P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Z99" i="7"/>
  <c r="Y99" i="7"/>
  <c r="X99" i="7"/>
  <c r="W99" i="7"/>
  <c r="V99" i="7"/>
  <c r="U99" i="7"/>
  <c r="T99" i="7"/>
  <c r="S99" i="7"/>
  <c r="R99" i="7"/>
  <c r="Q99" i="7"/>
  <c r="P99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Z98" i="7"/>
  <c r="Y98" i="7"/>
  <c r="X98" i="7"/>
  <c r="W98" i="7"/>
  <c r="V98" i="7"/>
  <c r="U98" i="7"/>
  <c r="T98" i="7"/>
  <c r="S98" i="7"/>
  <c r="R98" i="7"/>
  <c r="Q98" i="7"/>
  <c r="P98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Z97" i="7"/>
  <c r="Y97" i="7"/>
  <c r="X97" i="7"/>
  <c r="W97" i="7"/>
  <c r="V97" i="7"/>
  <c r="U97" i="7"/>
  <c r="T97" i="7"/>
  <c r="S97" i="7"/>
  <c r="R97" i="7"/>
  <c r="Q97" i="7"/>
  <c r="P97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Z96" i="7"/>
  <c r="Y96" i="7"/>
  <c r="X96" i="7"/>
  <c r="W96" i="7"/>
  <c r="V96" i="7"/>
  <c r="U96" i="7"/>
  <c r="T96" i="7"/>
  <c r="S96" i="7"/>
  <c r="R96" i="7"/>
  <c r="Q96" i="7"/>
  <c r="P96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Z95" i="7"/>
  <c r="Y95" i="7"/>
  <c r="X95" i="7"/>
  <c r="W95" i="7"/>
  <c r="V95" i="7"/>
  <c r="U95" i="7"/>
  <c r="T95" i="7"/>
  <c r="S95" i="7"/>
  <c r="R95" i="7"/>
  <c r="Q95" i="7"/>
  <c r="P95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Z94" i="7"/>
  <c r="Y94" i="7"/>
  <c r="X94" i="7"/>
  <c r="W94" i="7"/>
  <c r="V94" i="7"/>
  <c r="U94" i="7"/>
  <c r="T94" i="7"/>
  <c r="S94" i="7"/>
  <c r="R94" i="7"/>
  <c r="Q94" i="7"/>
  <c r="P94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Z93" i="7"/>
  <c r="Y93" i="7"/>
  <c r="X93" i="7"/>
  <c r="W93" i="7"/>
  <c r="V93" i="7"/>
  <c r="U93" i="7"/>
  <c r="T93" i="7"/>
  <c r="S93" i="7"/>
  <c r="R93" i="7"/>
  <c r="Q93" i="7"/>
  <c r="P93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Z92" i="7"/>
  <c r="Y92" i="7"/>
  <c r="X92" i="7"/>
  <c r="W92" i="7"/>
  <c r="V92" i="7"/>
  <c r="U92" i="7"/>
  <c r="T92" i="7"/>
  <c r="S92" i="7"/>
  <c r="R92" i="7"/>
  <c r="Q92" i="7"/>
  <c r="P92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Z91" i="7"/>
  <c r="Y91" i="7"/>
  <c r="X91" i="7"/>
  <c r="W91" i="7"/>
  <c r="V91" i="7"/>
  <c r="U91" i="7"/>
  <c r="T91" i="7"/>
  <c r="S91" i="7"/>
  <c r="R91" i="7"/>
  <c r="Q91" i="7"/>
  <c r="P91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Z90" i="7"/>
  <c r="Y90" i="7"/>
  <c r="X90" i="7"/>
  <c r="W90" i="7"/>
  <c r="V90" i="7"/>
  <c r="U90" i="7"/>
  <c r="T90" i="7"/>
  <c r="S90" i="7"/>
  <c r="R90" i="7"/>
  <c r="Q90" i="7"/>
  <c r="P90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Z89" i="7"/>
  <c r="Y89" i="7"/>
  <c r="X89" i="7"/>
  <c r="W89" i="7"/>
  <c r="V89" i="7"/>
  <c r="U89" i="7"/>
  <c r="T89" i="7"/>
  <c r="S89" i="7"/>
  <c r="R89" i="7"/>
  <c r="Q89" i="7"/>
  <c r="P89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Z88" i="7"/>
  <c r="Y88" i="7"/>
  <c r="X88" i="7"/>
  <c r="W88" i="7"/>
  <c r="V88" i="7"/>
  <c r="U88" i="7"/>
  <c r="T88" i="7"/>
  <c r="S88" i="7"/>
  <c r="R88" i="7"/>
  <c r="Q88" i="7"/>
  <c r="P88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Z87" i="7"/>
  <c r="Y87" i="7"/>
  <c r="X87" i="7"/>
  <c r="W87" i="7"/>
  <c r="V87" i="7"/>
  <c r="U87" i="7"/>
  <c r="T87" i="7"/>
  <c r="S87" i="7"/>
  <c r="R87" i="7"/>
  <c r="Q87" i="7"/>
  <c r="P87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Z86" i="7"/>
  <c r="Y86" i="7"/>
  <c r="X86" i="7"/>
  <c r="W86" i="7"/>
  <c r="V86" i="7"/>
  <c r="U86" i="7"/>
  <c r="T86" i="7"/>
  <c r="S86" i="7"/>
  <c r="R86" i="7"/>
  <c r="Q86" i="7"/>
  <c r="P86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Z85" i="7"/>
  <c r="Y85" i="7"/>
  <c r="X85" i="7"/>
  <c r="W85" i="7"/>
  <c r="V85" i="7"/>
  <c r="U85" i="7"/>
  <c r="T85" i="7"/>
  <c r="S85" i="7"/>
  <c r="R85" i="7"/>
  <c r="Q85" i="7"/>
  <c r="P85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Z84" i="7"/>
  <c r="Y84" i="7"/>
  <c r="X84" i="7"/>
  <c r="W84" i="7"/>
  <c r="V84" i="7"/>
  <c r="U84" i="7"/>
  <c r="T84" i="7"/>
  <c r="S84" i="7"/>
  <c r="R84" i="7"/>
  <c r="Q84" i="7"/>
  <c r="P84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Z83" i="7"/>
  <c r="Y83" i="7"/>
  <c r="X83" i="7"/>
  <c r="W83" i="7"/>
  <c r="V83" i="7"/>
  <c r="U83" i="7"/>
  <c r="T83" i="7"/>
  <c r="S83" i="7"/>
  <c r="R83" i="7"/>
  <c r="Q83" i="7"/>
  <c r="P83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Z82" i="7"/>
  <c r="Y82" i="7"/>
  <c r="X82" i="7"/>
  <c r="W82" i="7"/>
  <c r="V82" i="7"/>
  <c r="U82" i="7"/>
  <c r="T82" i="7"/>
  <c r="S82" i="7"/>
  <c r="R82" i="7"/>
  <c r="Q82" i="7"/>
  <c r="P82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Z81" i="7"/>
  <c r="Y81" i="7"/>
  <c r="X81" i="7"/>
  <c r="W81" i="7"/>
  <c r="V81" i="7"/>
  <c r="U81" i="7"/>
  <c r="T81" i="7"/>
  <c r="S81" i="7"/>
  <c r="R81" i="7"/>
  <c r="Q81" i="7"/>
  <c r="P81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Z80" i="7"/>
  <c r="Y80" i="7"/>
  <c r="X80" i="7"/>
  <c r="W80" i="7"/>
  <c r="V80" i="7"/>
  <c r="U80" i="7"/>
  <c r="T80" i="7"/>
  <c r="S80" i="7"/>
  <c r="R80" i="7"/>
  <c r="Q80" i="7"/>
  <c r="P80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Z79" i="7"/>
  <c r="Y79" i="7"/>
  <c r="X79" i="7"/>
  <c r="W79" i="7"/>
  <c r="V79" i="7"/>
  <c r="U79" i="7"/>
  <c r="T79" i="7"/>
  <c r="S79" i="7"/>
  <c r="R79" i="7"/>
  <c r="Q79" i="7"/>
  <c r="P79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Z78" i="7"/>
  <c r="Y78" i="7"/>
  <c r="X78" i="7"/>
  <c r="W78" i="7"/>
  <c r="V78" i="7"/>
  <c r="U78" i="7"/>
  <c r="T78" i="7"/>
  <c r="S78" i="7"/>
  <c r="R78" i="7"/>
  <c r="Q78" i="7"/>
  <c r="P78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Z77" i="7"/>
  <c r="Y77" i="7"/>
  <c r="X77" i="7"/>
  <c r="W77" i="7"/>
  <c r="V77" i="7"/>
  <c r="U77" i="7"/>
  <c r="T77" i="7"/>
  <c r="S77" i="7"/>
  <c r="R77" i="7"/>
  <c r="Q77" i="7"/>
  <c r="P77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Z76" i="7"/>
  <c r="Y76" i="7"/>
  <c r="X76" i="7"/>
  <c r="W76" i="7"/>
  <c r="V76" i="7"/>
  <c r="U76" i="7"/>
  <c r="T76" i="7"/>
  <c r="S76" i="7"/>
  <c r="R76" i="7"/>
  <c r="Q76" i="7"/>
  <c r="P76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Z75" i="7"/>
  <c r="Y75" i="7"/>
  <c r="X75" i="7"/>
  <c r="W75" i="7"/>
  <c r="V75" i="7"/>
  <c r="U75" i="7"/>
  <c r="T75" i="7"/>
  <c r="S75" i="7"/>
  <c r="R75" i="7"/>
  <c r="Q75" i="7"/>
  <c r="P75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Z74" i="7"/>
  <c r="Y74" i="7"/>
  <c r="X74" i="7"/>
  <c r="W74" i="7"/>
  <c r="V74" i="7"/>
  <c r="U74" i="7"/>
  <c r="T74" i="7"/>
  <c r="S74" i="7"/>
  <c r="R74" i="7"/>
  <c r="Q74" i="7"/>
  <c r="P74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Z73" i="7"/>
  <c r="Y73" i="7"/>
  <c r="X73" i="7"/>
  <c r="W73" i="7"/>
  <c r="V73" i="7"/>
  <c r="U73" i="7"/>
  <c r="T73" i="7"/>
  <c r="S73" i="7"/>
  <c r="R73" i="7"/>
  <c r="Q73" i="7"/>
  <c r="P73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Z72" i="7"/>
  <c r="Y72" i="7"/>
  <c r="X72" i="7"/>
  <c r="W72" i="7"/>
  <c r="V72" i="7"/>
  <c r="U72" i="7"/>
  <c r="T72" i="7"/>
  <c r="S72" i="7"/>
  <c r="R72" i="7"/>
  <c r="Q72" i="7"/>
  <c r="P72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Z71" i="7"/>
  <c r="Y71" i="7"/>
  <c r="X71" i="7"/>
  <c r="W71" i="7"/>
  <c r="V71" i="7"/>
  <c r="U71" i="7"/>
  <c r="T71" i="7"/>
  <c r="S71" i="7"/>
  <c r="R71" i="7"/>
  <c r="Q71" i="7"/>
  <c r="P71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Z70" i="7"/>
  <c r="Y70" i="7"/>
  <c r="X70" i="7"/>
  <c r="W70" i="7"/>
  <c r="V70" i="7"/>
  <c r="U70" i="7"/>
  <c r="T70" i="7"/>
  <c r="S70" i="7"/>
  <c r="R70" i="7"/>
  <c r="Q70" i="7"/>
  <c r="P70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Z69" i="7"/>
  <c r="Y69" i="7"/>
  <c r="X69" i="7"/>
  <c r="W69" i="7"/>
  <c r="V69" i="7"/>
  <c r="U69" i="7"/>
  <c r="T69" i="7"/>
  <c r="S69" i="7"/>
  <c r="R69" i="7"/>
  <c r="Q69" i="7"/>
  <c r="P69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Z68" i="7"/>
  <c r="Y68" i="7"/>
  <c r="X68" i="7"/>
  <c r="W68" i="7"/>
  <c r="V68" i="7"/>
  <c r="U68" i="7"/>
  <c r="T68" i="7"/>
  <c r="S68" i="7"/>
  <c r="R68" i="7"/>
  <c r="Q68" i="7"/>
  <c r="P68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Z67" i="7"/>
  <c r="Y67" i="7"/>
  <c r="X67" i="7"/>
  <c r="W67" i="7"/>
  <c r="V67" i="7"/>
  <c r="U67" i="7"/>
  <c r="T67" i="7"/>
  <c r="S67" i="7"/>
  <c r="R67" i="7"/>
  <c r="Q67" i="7"/>
  <c r="P67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Z66" i="7"/>
  <c r="Y66" i="7"/>
  <c r="X66" i="7"/>
  <c r="W66" i="7"/>
  <c r="V66" i="7"/>
  <c r="U66" i="7"/>
  <c r="T66" i="7"/>
  <c r="S66" i="7"/>
  <c r="R66" i="7"/>
  <c r="Q66" i="7"/>
  <c r="P66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Z65" i="7"/>
  <c r="Y65" i="7"/>
  <c r="X65" i="7"/>
  <c r="W65" i="7"/>
  <c r="V65" i="7"/>
  <c r="U65" i="7"/>
  <c r="T65" i="7"/>
  <c r="S65" i="7"/>
  <c r="R65" i="7"/>
  <c r="Q65" i="7"/>
  <c r="P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Z64" i="7"/>
  <c r="Y64" i="7"/>
  <c r="X64" i="7"/>
  <c r="W64" i="7"/>
  <c r="V64" i="7"/>
  <c r="U64" i="7"/>
  <c r="T64" i="7"/>
  <c r="S64" i="7"/>
  <c r="R64" i="7"/>
  <c r="Q64" i="7"/>
  <c r="P64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Z63" i="7"/>
  <c r="Y63" i="7"/>
  <c r="X63" i="7"/>
  <c r="W63" i="7"/>
  <c r="V63" i="7"/>
  <c r="U63" i="7"/>
  <c r="T63" i="7"/>
  <c r="S63" i="7"/>
  <c r="R63" i="7"/>
  <c r="Q63" i="7"/>
  <c r="P63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Z62" i="7"/>
  <c r="Y62" i="7"/>
  <c r="X62" i="7"/>
  <c r="W62" i="7"/>
  <c r="V62" i="7"/>
  <c r="U62" i="7"/>
  <c r="T62" i="7"/>
  <c r="S62" i="7"/>
  <c r="R62" i="7"/>
  <c r="Q62" i="7"/>
  <c r="P62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Z61" i="7"/>
  <c r="Y61" i="7"/>
  <c r="X61" i="7"/>
  <c r="W61" i="7"/>
  <c r="V61" i="7"/>
  <c r="U61" i="7"/>
  <c r="T61" i="7"/>
  <c r="S61" i="7"/>
  <c r="R61" i="7"/>
  <c r="Q61" i="7"/>
  <c r="P61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Z60" i="7"/>
  <c r="Y60" i="7"/>
  <c r="X60" i="7"/>
  <c r="W60" i="7"/>
  <c r="V60" i="7"/>
  <c r="U60" i="7"/>
  <c r="T60" i="7"/>
  <c r="S60" i="7"/>
  <c r="R60" i="7"/>
  <c r="Q60" i="7"/>
  <c r="P60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Z59" i="7"/>
  <c r="Y59" i="7"/>
  <c r="X59" i="7"/>
  <c r="W59" i="7"/>
  <c r="V59" i="7"/>
  <c r="U59" i="7"/>
  <c r="T59" i="7"/>
  <c r="S59" i="7"/>
  <c r="R59" i="7"/>
  <c r="Q59" i="7"/>
  <c r="P59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Z58" i="7"/>
  <c r="Y58" i="7"/>
  <c r="X58" i="7"/>
  <c r="W58" i="7"/>
  <c r="V58" i="7"/>
  <c r="U58" i="7"/>
  <c r="T58" i="7"/>
  <c r="S58" i="7"/>
  <c r="R58" i="7"/>
  <c r="Q58" i="7"/>
  <c r="P58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Z57" i="7"/>
  <c r="Y57" i="7"/>
  <c r="X57" i="7"/>
  <c r="W57" i="7"/>
  <c r="V57" i="7"/>
  <c r="U57" i="7"/>
  <c r="T57" i="7"/>
  <c r="S57" i="7"/>
  <c r="R57" i="7"/>
  <c r="Q57" i="7"/>
  <c r="P57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Z56" i="7"/>
  <c r="Y56" i="7"/>
  <c r="X56" i="7"/>
  <c r="W56" i="7"/>
  <c r="V56" i="7"/>
  <c r="U56" i="7"/>
  <c r="T56" i="7"/>
  <c r="S56" i="7"/>
  <c r="R56" i="7"/>
  <c r="Q56" i="7"/>
  <c r="P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Z55" i="7"/>
  <c r="Y55" i="7"/>
  <c r="X55" i="7"/>
  <c r="W55" i="7"/>
  <c r="V55" i="7"/>
  <c r="U55" i="7"/>
  <c r="T55" i="7"/>
  <c r="S55" i="7"/>
  <c r="R55" i="7"/>
  <c r="Q55" i="7"/>
  <c r="P55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Z54" i="7"/>
  <c r="Y54" i="7"/>
  <c r="X54" i="7"/>
  <c r="W54" i="7"/>
  <c r="V54" i="7"/>
  <c r="U54" i="7"/>
  <c r="T54" i="7"/>
  <c r="S54" i="7"/>
  <c r="R54" i="7"/>
  <c r="Q54" i="7"/>
  <c r="P54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Z53" i="7"/>
  <c r="Y53" i="7"/>
  <c r="X53" i="7"/>
  <c r="W53" i="7"/>
  <c r="V53" i="7"/>
  <c r="U53" i="7"/>
  <c r="T53" i="7"/>
  <c r="S53" i="7"/>
  <c r="R53" i="7"/>
  <c r="Q53" i="7"/>
  <c r="P53" i="7"/>
  <c r="N53" i="7"/>
  <c r="M53" i="7"/>
  <c r="L53" i="7"/>
  <c r="K53" i="7"/>
  <c r="J53" i="7"/>
  <c r="I53" i="7"/>
  <c r="H53" i="7"/>
  <c r="G53" i="7"/>
  <c r="F53" i="7"/>
  <c r="E53" i="7"/>
  <c r="B53" i="7"/>
  <c r="Z52" i="7"/>
  <c r="Y52" i="7"/>
  <c r="X52" i="7"/>
  <c r="W52" i="7"/>
  <c r="V52" i="7"/>
  <c r="U52" i="7"/>
  <c r="T52" i="7"/>
  <c r="S52" i="7"/>
  <c r="R52" i="7"/>
  <c r="Q52" i="7"/>
  <c r="P52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Z51" i="7"/>
  <c r="Y51" i="7"/>
  <c r="X51" i="7"/>
  <c r="W51" i="7"/>
  <c r="V51" i="7"/>
  <c r="U51" i="7"/>
  <c r="T51" i="7"/>
  <c r="S51" i="7"/>
  <c r="R51" i="7"/>
  <c r="Q51" i="7"/>
  <c r="P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Z50" i="7"/>
  <c r="Y50" i="7"/>
  <c r="X50" i="7"/>
  <c r="W50" i="7"/>
  <c r="V50" i="7"/>
  <c r="U50" i="7"/>
  <c r="T50" i="7"/>
  <c r="S50" i="7"/>
  <c r="R50" i="7"/>
  <c r="Q50" i="7"/>
  <c r="P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Z49" i="7"/>
  <c r="Y49" i="7"/>
  <c r="X49" i="7"/>
  <c r="W49" i="7"/>
  <c r="V49" i="7"/>
  <c r="U49" i="7"/>
  <c r="T49" i="7"/>
  <c r="S49" i="7"/>
  <c r="R49" i="7"/>
  <c r="Q49" i="7"/>
  <c r="P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Z48" i="7"/>
  <c r="Y48" i="7"/>
  <c r="X48" i="7"/>
  <c r="W48" i="7"/>
  <c r="V48" i="7"/>
  <c r="U48" i="7"/>
  <c r="T48" i="7"/>
  <c r="S48" i="7"/>
  <c r="R48" i="7"/>
  <c r="Q48" i="7"/>
  <c r="P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Z47" i="7"/>
  <c r="Y47" i="7"/>
  <c r="X47" i="7"/>
  <c r="W47" i="7"/>
  <c r="V47" i="7"/>
  <c r="U47" i="7"/>
  <c r="T47" i="7"/>
  <c r="S47" i="7"/>
  <c r="R47" i="7"/>
  <c r="Q47" i="7"/>
  <c r="P47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Z46" i="7"/>
  <c r="Y46" i="7"/>
  <c r="X46" i="7"/>
  <c r="W46" i="7"/>
  <c r="V46" i="7"/>
  <c r="U46" i="7"/>
  <c r="T46" i="7"/>
  <c r="S46" i="7"/>
  <c r="R46" i="7"/>
  <c r="Q46" i="7"/>
  <c r="P46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Z45" i="7"/>
  <c r="Y45" i="7"/>
  <c r="X45" i="7"/>
  <c r="W45" i="7"/>
  <c r="V45" i="7"/>
  <c r="U45" i="7"/>
  <c r="T45" i="7"/>
  <c r="S45" i="7"/>
  <c r="R45" i="7"/>
  <c r="Q45" i="7"/>
  <c r="P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Z44" i="7"/>
  <c r="Y44" i="7"/>
  <c r="X44" i="7"/>
  <c r="W44" i="7"/>
  <c r="V44" i="7"/>
  <c r="U44" i="7"/>
  <c r="T44" i="7"/>
  <c r="S44" i="7"/>
  <c r="R44" i="7"/>
  <c r="Q44" i="7"/>
  <c r="P44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Z43" i="7"/>
  <c r="Y43" i="7"/>
  <c r="X43" i="7"/>
  <c r="W43" i="7"/>
  <c r="V43" i="7"/>
  <c r="U43" i="7"/>
  <c r="T43" i="7"/>
  <c r="S43" i="7"/>
  <c r="R43" i="7"/>
  <c r="Q43" i="7"/>
  <c r="P43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Z193" i="8"/>
  <c r="Y193" i="8"/>
  <c r="X193" i="8"/>
  <c r="W193" i="8"/>
  <c r="V193" i="8"/>
  <c r="U193" i="8"/>
  <c r="T193" i="8"/>
  <c r="S193" i="8"/>
  <c r="R193" i="8"/>
  <c r="Q193" i="8"/>
  <c r="P193" i="8"/>
  <c r="N193" i="8"/>
  <c r="M193" i="8"/>
  <c r="L193" i="8"/>
  <c r="K193" i="8"/>
  <c r="J193" i="8"/>
  <c r="I193" i="8"/>
  <c r="H193" i="8"/>
  <c r="G193" i="8"/>
  <c r="F193" i="8"/>
  <c r="E193" i="8"/>
  <c r="D193" i="8"/>
  <c r="D194" i="8" s="1"/>
  <c r="D195" i="8" s="1"/>
  <c r="D196" i="8" s="1"/>
  <c r="D197" i="8" s="1"/>
  <c r="D198" i="8" s="1"/>
  <c r="D199" i="8" s="1"/>
  <c r="D200" i="8" s="1"/>
  <c r="C193" i="8"/>
  <c r="C194" i="8" s="1"/>
  <c r="C195" i="8" s="1"/>
  <c r="C196" i="8" s="1"/>
  <c r="C197" i="8" s="1"/>
  <c r="C198" i="8" s="1"/>
  <c r="C199" i="8" s="1"/>
  <c r="C200" i="8" s="1"/>
  <c r="B193" i="8"/>
  <c r="Z192" i="8"/>
  <c r="Y192" i="8"/>
  <c r="X192" i="8"/>
  <c r="W192" i="8"/>
  <c r="V192" i="8"/>
  <c r="U192" i="8"/>
  <c r="T192" i="8"/>
  <c r="S192" i="8"/>
  <c r="R192" i="8"/>
  <c r="Q192" i="8"/>
  <c r="P192" i="8"/>
  <c r="N192" i="8"/>
  <c r="M192" i="8"/>
  <c r="L192" i="8"/>
  <c r="K192" i="8"/>
  <c r="J192" i="8"/>
  <c r="I192" i="8"/>
  <c r="H192" i="8"/>
  <c r="G192" i="8"/>
  <c r="F192" i="8"/>
  <c r="E192" i="8"/>
  <c r="D192" i="8"/>
  <c r="C192" i="8"/>
  <c r="B192" i="8"/>
  <c r="Z191" i="8"/>
  <c r="Y191" i="8"/>
  <c r="X191" i="8"/>
  <c r="W191" i="8"/>
  <c r="V191" i="8"/>
  <c r="U191" i="8"/>
  <c r="T191" i="8"/>
  <c r="S191" i="8"/>
  <c r="R191" i="8"/>
  <c r="Q191" i="8"/>
  <c r="P191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B191" i="8"/>
  <c r="Z190" i="8"/>
  <c r="Y190" i="8"/>
  <c r="X190" i="8"/>
  <c r="W190" i="8"/>
  <c r="V190" i="8"/>
  <c r="U190" i="8"/>
  <c r="T190" i="8"/>
  <c r="S190" i="8"/>
  <c r="R190" i="8"/>
  <c r="Q190" i="8"/>
  <c r="P190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B190" i="8"/>
  <c r="Z189" i="8"/>
  <c r="Y189" i="8"/>
  <c r="X189" i="8"/>
  <c r="W189" i="8"/>
  <c r="V189" i="8"/>
  <c r="U189" i="8"/>
  <c r="T189" i="8"/>
  <c r="S189" i="8"/>
  <c r="R189" i="8"/>
  <c r="Q189" i="8"/>
  <c r="P189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B189" i="8"/>
  <c r="Z188" i="8"/>
  <c r="Y188" i="8"/>
  <c r="X188" i="8"/>
  <c r="W188" i="8"/>
  <c r="V188" i="8"/>
  <c r="U188" i="8"/>
  <c r="T188" i="8"/>
  <c r="S188" i="8"/>
  <c r="R188" i="8"/>
  <c r="Q188" i="8"/>
  <c r="P188" i="8"/>
  <c r="N188" i="8"/>
  <c r="M188" i="8"/>
  <c r="L188" i="8"/>
  <c r="K188" i="8"/>
  <c r="J188" i="8"/>
  <c r="I188" i="8"/>
  <c r="H188" i="8"/>
  <c r="G188" i="8"/>
  <c r="F188" i="8"/>
  <c r="E188" i="8"/>
  <c r="D188" i="8"/>
  <c r="C188" i="8"/>
  <c r="B188" i="8"/>
  <c r="Z187" i="8"/>
  <c r="Y187" i="8"/>
  <c r="X187" i="8"/>
  <c r="W187" i="8"/>
  <c r="V187" i="8"/>
  <c r="U187" i="8"/>
  <c r="T187" i="8"/>
  <c r="S187" i="8"/>
  <c r="R187" i="8"/>
  <c r="Q187" i="8"/>
  <c r="P187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B187" i="8"/>
  <c r="Z186" i="8"/>
  <c r="Y186" i="8"/>
  <c r="X186" i="8"/>
  <c r="W186" i="8"/>
  <c r="V186" i="8"/>
  <c r="U186" i="8"/>
  <c r="T186" i="8"/>
  <c r="S186" i="8"/>
  <c r="R186" i="8"/>
  <c r="Q186" i="8"/>
  <c r="P186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B186" i="8"/>
  <c r="Z185" i="8"/>
  <c r="Y185" i="8"/>
  <c r="X185" i="8"/>
  <c r="W185" i="8"/>
  <c r="V185" i="8"/>
  <c r="U185" i="8"/>
  <c r="T185" i="8"/>
  <c r="S185" i="8"/>
  <c r="R185" i="8"/>
  <c r="Q185" i="8"/>
  <c r="P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B185" i="8"/>
  <c r="Z184" i="8"/>
  <c r="Y184" i="8"/>
  <c r="X184" i="8"/>
  <c r="W184" i="8"/>
  <c r="V184" i="8"/>
  <c r="U184" i="8"/>
  <c r="T184" i="8"/>
  <c r="S184" i="8"/>
  <c r="R184" i="8"/>
  <c r="Q184" i="8"/>
  <c r="P184" i="8"/>
  <c r="N184" i="8"/>
  <c r="M184" i="8"/>
  <c r="L184" i="8"/>
  <c r="K184" i="8"/>
  <c r="J184" i="8"/>
  <c r="I184" i="8"/>
  <c r="H184" i="8"/>
  <c r="G184" i="8"/>
  <c r="F184" i="8"/>
  <c r="E184" i="8"/>
  <c r="D184" i="8"/>
  <c r="C184" i="8"/>
  <c r="B184" i="8"/>
  <c r="Z183" i="8"/>
  <c r="Y183" i="8"/>
  <c r="X183" i="8"/>
  <c r="W183" i="8"/>
  <c r="V183" i="8"/>
  <c r="U183" i="8"/>
  <c r="T183" i="8"/>
  <c r="S183" i="8"/>
  <c r="R183" i="8"/>
  <c r="Q183" i="8"/>
  <c r="P183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B183" i="8"/>
  <c r="Z182" i="8"/>
  <c r="Y182" i="8"/>
  <c r="X182" i="8"/>
  <c r="W182" i="8"/>
  <c r="V182" i="8"/>
  <c r="U182" i="8"/>
  <c r="T182" i="8"/>
  <c r="S182" i="8"/>
  <c r="R182" i="8"/>
  <c r="Q182" i="8"/>
  <c r="P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B182" i="8"/>
  <c r="Z181" i="8"/>
  <c r="Y181" i="8"/>
  <c r="X181" i="8"/>
  <c r="W181" i="8"/>
  <c r="V181" i="8"/>
  <c r="U181" i="8"/>
  <c r="T181" i="8"/>
  <c r="S181" i="8"/>
  <c r="R181" i="8"/>
  <c r="Q181" i="8"/>
  <c r="P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B181" i="8"/>
  <c r="Z180" i="8"/>
  <c r="Y180" i="8"/>
  <c r="X180" i="8"/>
  <c r="W180" i="8"/>
  <c r="V180" i="8"/>
  <c r="U180" i="8"/>
  <c r="T180" i="8"/>
  <c r="S180" i="8"/>
  <c r="R180" i="8"/>
  <c r="Q180" i="8"/>
  <c r="P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B180" i="8"/>
  <c r="Z179" i="8"/>
  <c r="Y179" i="8"/>
  <c r="X179" i="8"/>
  <c r="W179" i="8"/>
  <c r="V179" i="8"/>
  <c r="U179" i="8"/>
  <c r="T179" i="8"/>
  <c r="S179" i="8"/>
  <c r="R179" i="8"/>
  <c r="Q179" i="8"/>
  <c r="P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B179" i="8"/>
  <c r="Z178" i="8"/>
  <c r="Y178" i="8"/>
  <c r="X178" i="8"/>
  <c r="W178" i="8"/>
  <c r="V178" i="8"/>
  <c r="U178" i="8"/>
  <c r="T178" i="8"/>
  <c r="S178" i="8"/>
  <c r="R178" i="8"/>
  <c r="Q178" i="8"/>
  <c r="P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B178" i="8"/>
  <c r="Z177" i="8"/>
  <c r="Y177" i="8"/>
  <c r="X177" i="8"/>
  <c r="W177" i="8"/>
  <c r="V177" i="8"/>
  <c r="U177" i="8"/>
  <c r="T177" i="8"/>
  <c r="S177" i="8"/>
  <c r="R177" i="8"/>
  <c r="Q177" i="8"/>
  <c r="P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B177" i="8"/>
  <c r="Z176" i="8"/>
  <c r="Y176" i="8"/>
  <c r="X176" i="8"/>
  <c r="W176" i="8"/>
  <c r="V176" i="8"/>
  <c r="U176" i="8"/>
  <c r="T176" i="8"/>
  <c r="S176" i="8"/>
  <c r="R176" i="8"/>
  <c r="Q176" i="8"/>
  <c r="P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B176" i="8"/>
  <c r="Z175" i="8"/>
  <c r="Y175" i="8"/>
  <c r="X175" i="8"/>
  <c r="W175" i="8"/>
  <c r="V175" i="8"/>
  <c r="U175" i="8"/>
  <c r="T175" i="8"/>
  <c r="S175" i="8"/>
  <c r="R175" i="8"/>
  <c r="Q175" i="8"/>
  <c r="P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B175" i="8"/>
  <c r="Z174" i="8"/>
  <c r="Y174" i="8"/>
  <c r="X174" i="8"/>
  <c r="W174" i="8"/>
  <c r="V174" i="8"/>
  <c r="U174" i="8"/>
  <c r="T174" i="8"/>
  <c r="S174" i="8"/>
  <c r="R174" i="8"/>
  <c r="Q174" i="8"/>
  <c r="P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B174" i="8"/>
  <c r="Z173" i="8"/>
  <c r="Y173" i="8"/>
  <c r="X173" i="8"/>
  <c r="W173" i="8"/>
  <c r="V173" i="8"/>
  <c r="U173" i="8"/>
  <c r="T173" i="8"/>
  <c r="S173" i="8"/>
  <c r="R173" i="8"/>
  <c r="Q173" i="8"/>
  <c r="P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B173" i="8"/>
  <c r="Z172" i="8"/>
  <c r="Y172" i="8"/>
  <c r="X172" i="8"/>
  <c r="W172" i="8"/>
  <c r="V172" i="8"/>
  <c r="U172" i="8"/>
  <c r="T172" i="8"/>
  <c r="S172" i="8"/>
  <c r="R172" i="8"/>
  <c r="Q172" i="8"/>
  <c r="P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B172" i="8"/>
  <c r="Z171" i="8"/>
  <c r="Y171" i="8"/>
  <c r="X171" i="8"/>
  <c r="W171" i="8"/>
  <c r="V171" i="8"/>
  <c r="U171" i="8"/>
  <c r="T171" i="8"/>
  <c r="S171" i="8"/>
  <c r="R171" i="8"/>
  <c r="Q171" i="8"/>
  <c r="P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B171" i="8"/>
  <c r="Z170" i="8"/>
  <c r="Y170" i="8"/>
  <c r="X170" i="8"/>
  <c r="W170" i="8"/>
  <c r="V170" i="8"/>
  <c r="U170" i="8"/>
  <c r="T170" i="8"/>
  <c r="S170" i="8"/>
  <c r="R170" i="8"/>
  <c r="Q170" i="8"/>
  <c r="P170" i="8"/>
  <c r="N170" i="8"/>
  <c r="M170" i="8"/>
  <c r="L170" i="8"/>
  <c r="K170" i="8"/>
  <c r="J170" i="8"/>
  <c r="I170" i="8"/>
  <c r="H170" i="8"/>
  <c r="G170" i="8"/>
  <c r="F170" i="8"/>
  <c r="E170" i="8"/>
  <c r="D170" i="8"/>
  <c r="C170" i="8"/>
  <c r="B170" i="8"/>
  <c r="Z169" i="8"/>
  <c r="Y169" i="8"/>
  <c r="X169" i="8"/>
  <c r="W169" i="8"/>
  <c r="V169" i="8"/>
  <c r="U169" i="8"/>
  <c r="T169" i="8"/>
  <c r="S169" i="8"/>
  <c r="R169" i="8"/>
  <c r="Q169" i="8"/>
  <c r="P169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B169" i="8"/>
  <c r="Z168" i="8"/>
  <c r="Y168" i="8"/>
  <c r="X168" i="8"/>
  <c r="W168" i="8"/>
  <c r="V168" i="8"/>
  <c r="U168" i="8"/>
  <c r="T168" i="8"/>
  <c r="S168" i="8"/>
  <c r="R168" i="8"/>
  <c r="Q168" i="8"/>
  <c r="P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B168" i="8"/>
  <c r="Z167" i="8"/>
  <c r="Y167" i="8"/>
  <c r="X167" i="8"/>
  <c r="W167" i="8"/>
  <c r="V167" i="8"/>
  <c r="U167" i="8"/>
  <c r="T167" i="8"/>
  <c r="S167" i="8"/>
  <c r="R167" i="8"/>
  <c r="Q167" i="8"/>
  <c r="P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B167" i="8"/>
  <c r="Z166" i="8"/>
  <c r="Y166" i="8"/>
  <c r="X166" i="8"/>
  <c r="W166" i="8"/>
  <c r="V166" i="8"/>
  <c r="U166" i="8"/>
  <c r="T166" i="8"/>
  <c r="S166" i="8"/>
  <c r="R166" i="8"/>
  <c r="Q166" i="8"/>
  <c r="P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B166" i="8"/>
  <c r="Z165" i="8"/>
  <c r="Y165" i="8"/>
  <c r="X165" i="8"/>
  <c r="W165" i="8"/>
  <c r="V165" i="8"/>
  <c r="U165" i="8"/>
  <c r="T165" i="8"/>
  <c r="S165" i="8"/>
  <c r="R165" i="8"/>
  <c r="Q165" i="8"/>
  <c r="P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B165" i="8"/>
  <c r="Z164" i="8"/>
  <c r="Y164" i="8"/>
  <c r="X164" i="8"/>
  <c r="W164" i="8"/>
  <c r="V164" i="8"/>
  <c r="U164" i="8"/>
  <c r="T164" i="8"/>
  <c r="S164" i="8"/>
  <c r="R164" i="8"/>
  <c r="Q164" i="8"/>
  <c r="P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B164" i="8"/>
  <c r="Z163" i="8"/>
  <c r="Y163" i="8"/>
  <c r="X163" i="8"/>
  <c r="W163" i="8"/>
  <c r="V163" i="8"/>
  <c r="U163" i="8"/>
  <c r="T163" i="8"/>
  <c r="S163" i="8"/>
  <c r="R163" i="8"/>
  <c r="Q163" i="8"/>
  <c r="P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B163" i="8"/>
  <c r="Z162" i="8"/>
  <c r="Y162" i="8"/>
  <c r="X162" i="8"/>
  <c r="W162" i="8"/>
  <c r="V162" i="8"/>
  <c r="U162" i="8"/>
  <c r="T162" i="8"/>
  <c r="S162" i="8"/>
  <c r="R162" i="8"/>
  <c r="Q162" i="8"/>
  <c r="P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B162" i="8"/>
  <c r="Z161" i="8"/>
  <c r="Y161" i="8"/>
  <c r="X161" i="8"/>
  <c r="W161" i="8"/>
  <c r="V161" i="8"/>
  <c r="U161" i="8"/>
  <c r="T161" i="8"/>
  <c r="S161" i="8"/>
  <c r="R161" i="8"/>
  <c r="Q161" i="8"/>
  <c r="P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B161" i="8"/>
  <c r="Z160" i="8"/>
  <c r="Y160" i="8"/>
  <c r="X160" i="8"/>
  <c r="W160" i="8"/>
  <c r="V160" i="8"/>
  <c r="U160" i="8"/>
  <c r="T160" i="8"/>
  <c r="S160" i="8"/>
  <c r="R160" i="8"/>
  <c r="Q160" i="8"/>
  <c r="P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B160" i="8"/>
  <c r="Z159" i="8"/>
  <c r="Y159" i="8"/>
  <c r="X159" i="8"/>
  <c r="W159" i="8"/>
  <c r="V159" i="8"/>
  <c r="U159" i="8"/>
  <c r="T159" i="8"/>
  <c r="S159" i="8"/>
  <c r="R159" i="8"/>
  <c r="Q159" i="8"/>
  <c r="P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B159" i="8"/>
  <c r="Z158" i="8"/>
  <c r="Y158" i="8"/>
  <c r="X158" i="8"/>
  <c r="W158" i="8"/>
  <c r="V158" i="8"/>
  <c r="U158" i="8"/>
  <c r="T158" i="8"/>
  <c r="S158" i="8"/>
  <c r="R158" i="8"/>
  <c r="Q158" i="8"/>
  <c r="P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B158" i="8"/>
  <c r="Z157" i="8"/>
  <c r="Y157" i="8"/>
  <c r="X157" i="8"/>
  <c r="W157" i="8"/>
  <c r="V157" i="8"/>
  <c r="U157" i="8"/>
  <c r="T157" i="8"/>
  <c r="S157" i="8"/>
  <c r="R157" i="8"/>
  <c r="Q157" i="8"/>
  <c r="P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B157" i="8"/>
  <c r="Z156" i="8"/>
  <c r="Y156" i="8"/>
  <c r="X156" i="8"/>
  <c r="W156" i="8"/>
  <c r="V156" i="8"/>
  <c r="U156" i="8"/>
  <c r="T156" i="8"/>
  <c r="S156" i="8"/>
  <c r="R156" i="8"/>
  <c r="Q156" i="8"/>
  <c r="P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B156" i="8"/>
  <c r="Z155" i="8"/>
  <c r="Y155" i="8"/>
  <c r="X155" i="8"/>
  <c r="W155" i="8"/>
  <c r="V155" i="8"/>
  <c r="U155" i="8"/>
  <c r="T155" i="8"/>
  <c r="S155" i="8"/>
  <c r="R155" i="8"/>
  <c r="Q155" i="8"/>
  <c r="P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B155" i="8"/>
  <c r="Z154" i="8"/>
  <c r="Y154" i="8"/>
  <c r="X154" i="8"/>
  <c r="W154" i="8"/>
  <c r="V154" i="8"/>
  <c r="U154" i="8"/>
  <c r="T154" i="8"/>
  <c r="S154" i="8"/>
  <c r="R154" i="8"/>
  <c r="Q154" i="8"/>
  <c r="P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B154" i="8"/>
  <c r="Z153" i="8"/>
  <c r="Y153" i="8"/>
  <c r="X153" i="8"/>
  <c r="W153" i="8"/>
  <c r="V153" i="8"/>
  <c r="U153" i="8"/>
  <c r="T153" i="8"/>
  <c r="S153" i="8"/>
  <c r="R153" i="8"/>
  <c r="Q153" i="8"/>
  <c r="P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B153" i="8"/>
  <c r="Z152" i="8"/>
  <c r="Y152" i="8"/>
  <c r="X152" i="8"/>
  <c r="W152" i="8"/>
  <c r="V152" i="8"/>
  <c r="U152" i="8"/>
  <c r="T152" i="8"/>
  <c r="S152" i="8"/>
  <c r="R152" i="8"/>
  <c r="Q152" i="8"/>
  <c r="P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B152" i="8"/>
  <c r="Z151" i="8"/>
  <c r="Y151" i="8"/>
  <c r="X151" i="8"/>
  <c r="W151" i="8"/>
  <c r="V151" i="8"/>
  <c r="U151" i="8"/>
  <c r="T151" i="8"/>
  <c r="S151" i="8"/>
  <c r="R151" i="8"/>
  <c r="Q151" i="8"/>
  <c r="P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B151" i="8"/>
  <c r="Z150" i="8"/>
  <c r="Y150" i="8"/>
  <c r="X150" i="8"/>
  <c r="W150" i="8"/>
  <c r="V150" i="8"/>
  <c r="U150" i="8"/>
  <c r="T150" i="8"/>
  <c r="S150" i="8"/>
  <c r="R150" i="8"/>
  <c r="Q150" i="8"/>
  <c r="P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B150" i="8"/>
  <c r="Z149" i="8"/>
  <c r="Y149" i="8"/>
  <c r="X149" i="8"/>
  <c r="W149" i="8"/>
  <c r="V149" i="8"/>
  <c r="U149" i="8"/>
  <c r="T149" i="8"/>
  <c r="S149" i="8"/>
  <c r="R149" i="8"/>
  <c r="Q149" i="8"/>
  <c r="P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B149" i="8"/>
  <c r="Z148" i="8"/>
  <c r="Y148" i="8"/>
  <c r="X148" i="8"/>
  <c r="W148" i="8"/>
  <c r="V148" i="8"/>
  <c r="U148" i="8"/>
  <c r="T148" i="8"/>
  <c r="S148" i="8"/>
  <c r="R148" i="8"/>
  <c r="Q148" i="8"/>
  <c r="P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B148" i="8"/>
  <c r="Z147" i="8"/>
  <c r="Y147" i="8"/>
  <c r="X147" i="8"/>
  <c r="W147" i="8"/>
  <c r="V147" i="8"/>
  <c r="U147" i="8"/>
  <c r="T147" i="8"/>
  <c r="S147" i="8"/>
  <c r="R147" i="8"/>
  <c r="Q147" i="8"/>
  <c r="P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B147" i="8"/>
  <c r="Z146" i="8"/>
  <c r="Y146" i="8"/>
  <c r="X146" i="8"/>
  <c r="W146" i="8"/>
  <c r="V146" i="8"/>
  <c r="U146" i="8"/>
  <c r="T146" i="8"/>
  <c r="S146" i="8"/>
  <c r="R146" i="8"/>
  <c r="Q146" i="8"/>
  <c r="P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B146" i="8"/>
  <c r="Z145" i="8"/>
  <c r="Y145" i="8"/>
  <c r="X145" i="8"/>
  <c r="W145" i="8"/>
  <c r="V145" i="8"/>
  <c r="U145" i="8"/>
  <c r="T145" i="8"/>
  <c r="S145" i="8"/>
  <c r="R145" i="8"/>
  <c r="Q145" i="8"/>
  <c r="P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B145" i="8"/>
  <c r="Z144" i="8"/>
  <c r="Y144" i="8"/>
  <c r="X144" i="8"/>
  <c r="W144" i="8"/>
  <c r="V144" i="8"/>
  <c r="U144" i="8"/>
  <c r="T144" i="8"/>
  <c r="S144" i="8"/>
  <c r="R144" i="8"/>
  <c r="Q144" i="8"/>
  <c r="P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B144" i="8"/>
  <c r="Z143" i="8"/>
  <c r="Y143" i="8"/>
  <c r="X143" i="8"/>
  <c r="W143" i="8"/>
  <c r="V143" i="8"/>
  <c r="U143" i="8"/>
  <c r="T143" i="8"/>
  <c r="S143" i="8"/>
  <c r="R143" i="8"/>
  <c r="Q143" i="8"/>
  <c r="P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B143" i="8"/>
  <c r="Z142" i="8"/>
  <c r="Y142" i="8"/>
  <c r="X142" i="8"/>
  <c r="W142" i="8"/>
  <c r="V142" i="8"/>
  <c r="U142" i="8"/>
  <c r="T142" i="8"/>
  <c r="S142" i="8"/>
  <c r="R142" i="8"/>
  <c r="Q142" i="8"/>
  <c r="P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B142" i="8"/>
  <c r="Z141" i="8"/>
  <c r="Y141" i="8"/>
  <c r="X141" i="8"/>
  <c r="W141" i="8"/>
  <c r="V141" i="8"/>
  <c r="U141" i="8"/>
  <c r="T141" i="8"/>
  <c r="S141" i="8"/>
  <c r="R141" i="8"/>
  <c r="Q141" i="8"/>
  <c r="P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B141" i="8"/>
  <c r="Z140" i="8"/>
  <c r="Y140" i="8"/>
  <c r="X140" i="8"/>
  <c r="W140" i="8"/>
  <c r="V140" i="8"/>
  <c r="U140" i="8"/>
  <c r="T140" i="8"/>
  <c r="S140" i="8"/>
  <c r="R140" i="8"/>
  <c r="Q140" i="8"/>
  <c r="P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B140" i="8"/>
  <c r="Z139" i="8"/>
  <c r="Y139" i="8"/>
  <c r="X139" i="8"/>
  <c r="W139" i="8"/>
  <c r="V139" i="8"/>
  <c r="U139" i="8"/>
  <c r="T139" i="8"/>
  <c r="S139" i="8"/>
  <c r="R139" i="8"/>
  <c r="Q139" i="8"/>
  <c r="P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B139" i="8"/>
  <c r="Z138" i="8"/>
  <c r="Y138" i="8"/>
  <c r="X138" i="8"/>
  <c r="W138" i="8"/>
  <c r="V138" i="8"/>
  <c r="U138" i="8"/>
  <c r="T138" i="8"/>
  <c r="S138" i="8"/>
  <c r="R138" i="8"/>
  <c r="Q138" i="8"/>
  <c r="P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B138" i="8"/>
  <c r="Z137" i="8"/>
  <c r="Y137" i="8"/>
  <c r="X137" i="8"/>
  <c r="W137" i="8"/>
  <c r="V137" i="8"/>
  <c r="U137" i="8"/>
  <c r="T137" i="8"/>
  <c r="S137" i="8"/>
  <c r="R137" i="8"/>
  <c r="Q137" i="8"/>
  <c r="P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B137" i="8"/>
  <c r="Z136" i="8"/>
  <c r="Y136" i="8"/>
  <c r="X136" i="8"/>
  <c r="W136" i="8"/>
  <c r="V136" i="8"/>
  <c r="U136" i="8"/>
  <c r="T136" i="8"/>
  <c r="S136" i="8"/>
  <c r="R136" i="8"/>
  <c r="Q136" i="8"/>
  <c r="P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B136" i="8"/>
  <c r="Z135" i="8"/>
  <c r="Y135" i="8"/>
  <c r="X135" i="8"/>
  <c r="W135" i="8"/>
  <c r="V135" i="8"/>
  <c r="U135" i="8"/>
  <c r="T135" i="8"/>
  <c r="S135" i="8"/>
  <c r="R135" i="8"/>
  <c r="Q135" i="8"/>
  <c r="P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B135" i="8"/>
  <c r="Z134" i="8"/>
  <c r="Y134" i="8"/>
  <c r="X134" i="8"/>
  <c r="W134" i="8"/>
  <c r="V134" i="8"/>
  <c r="U134" i="8"/>
  <c r="T134" i="8"/>
  <c r="S134" i="8"/>
  <c r="R134" i="8"/>
  <c r="Q134" i="8"/>
  <c r="P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B134" i="8"/>
  <c r="Z133" i="8"/>
  <c r="Y133" i="8"/>
  <c r="X133" i="8"/>
  <c r="W133" i="8"/>
  <c r="V133" i="8"/>
  <c r="U133" i="8"/>
  <c r="T133" i="8"/>
  <c r="S133" i="8"/>
  <c r="R133" i="8"/>
  <c r="Q133" i="8"/>
  <c r="P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B133" i="8"/>
  <c r="Z132" i="8"/>
  <c r="Y132" i="8"/>
  <c r="X132" i="8"/>
  <c r="W132" i="8"/>
  <c r="V132" i="8"/>
  <c r="U132" i="8"/>
  <c r="T132" i="8"/>
  <c r="S132" i="8"/>
  <c r="R132" i="8"/>
  <c r="Q132" i="8"/>
  <c r="P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B132" i="8"/>
  <c r="Z131" i="8"/>
  <c r="Y131" i="8"/>
  <c r="X131" i="8"/>
  <c r="W131" i="8"/>
  <c r="V131" i="8"/>
  <c r="U131" i="8"/>
  <c r="T131" i="8"/>
  <c r="S131" i="8"/>
  <c r="R131" i="8"/>
  <c r="Q131" i="8"/>
  <c r="P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B131" i="8"/>
  <c r="Z130" i="8"/>
  <c r="Y130" i="8"/>
  <c r="X130" i="8"/>
  <c r="W130" i="8"/>
  <c r="V130" i="8"/>
  <c r="U130" i="8"/>
  <c r="T130" i="8"/>
  <c r="S130" i="8"/>
  <c r="R130" i="8"/>
  <c r="Q130" i="8"/>
  <c r="P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B130" i="8"/>
  <c r="Z129" i="8"/>
  <c r="Y129" i="8"/>
  <c r="X129" i="8"/>
  <c r="W129" i="8"/>
  <c r="V129" i="8"/>
  <c r="U129" i="8"/>
  <c r="T129" i="8"/>
  <c r="S129" i="8"/>
  <c r="R129" i="8"/>
  <c r="Q129" i="8"/>
  <c r="P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B129" i="8"/>
  <c r="Z128" i="8"/>
  <c r="Y128" i="8"/>
  <c r="X128" i="8"/>
  <c r="W128" i="8"/>
  <c r="V128" i="8"/>
  <c r="U128" i="8"/>
  <c r="T128" i="8"/>
  <c r="S128" i="8"/>
  <c r="R128" i="8"/>
  <c r="Q128" i="8"/>
  <c r="P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B128" i="8"/>
  <c r="Z127" i="8"/>
  <c r="Y127" i="8"/>
  <c r="X127" i="8"/>
  <c r="W127" i="8"/>
  <c r="V127" i="8"/>
  <c r="U127" i="8"/>
  <c r="T127" i="8"/>
  <c r="S127" i="8"/>
  <c r="R127" i="8"/>
  <c r="Q127" i="8"/>
  <c r="P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B127" i="8"/>
  <c r="Z126" i="8"/>
  <c r="Y126" i="8"/>
  <c r="X126" i="8"/>
  <c r="W126" i="8"/>
  <c r="V126" i="8"/>
  <c r="U126" i="8"/>
  <c r="T126" i="8"/>
  <c r="S126" i="8"/>
  <c r="R126" i="8"/>
  <c r="Q126" i="8"/>
  <c r="P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B126" i="8"/>
  <c r="Z125" i="8"/>
  <c r="Y125" i="8"/>
  <c r="X125" i="8"/>
  <c r="W125" i="8"/>
  <c r="V125" i="8"/>
  <c r="U125" i="8"/>
  <c r="T125" i="8"/>
  <c r="S125" i="8"/>
  <c r="R125" i="8"/>
  <c r="Q125" i="8"/>
  <c r="P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B125" i="8"/>
  <c r="Z124" i="8"/>
  <c r="Y124" i="8"/>
  <c r="X124" i="8"/>
  <c r="W124" i="8"/>
  <c r="V124" i="8"/>
  <c r="U124" i="8"/>
  <c r="T124" i="8"/>
  <c r="S124" i="8"/>
  <c r="R124" i="8"/>
  <c r="Q124" i="8"/>
  <c r="P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B124" i="8"/>
  <c r="Z123" i="8"/>
  <c r="Y123" i="8"/>
  <c r="X123" i="8"/>
  <c r="W123" i="8"/>
  <c r="V123" i="8"/>
  <c r="U123" i="8"/>
  <c r="T123" i="8"/>
  <c r="S123" i="8"/>
  <c r="R123" i="8"/>
  <c r="Q123" i="8"/>
  <c r="P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B123" i="8"/>
  <c r="Z122" i="8"/>
  <c r="Y122" i="8"/>
  <c r="X122" i="8"/>
  <c r="W122" i="8"/>
  <c r="V122" i="8"/>
  <c r="U122" i="8"/>
  <c r="T122" i="8"/>
  <c r="S122" i="8"/>
  <c r="R122" i="8"/>
  <c r="Q122" i="8"/>
  <c r="P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B122" i="8"/>
  <c r="Z121" i="8"/>
  <c r="Y121" i="8"/>
  <c r="X121" i="8"/>
  <c r="W121" i="8"/>
  <c r="V121" i="8"/>
  <c r="U121" i="8"/>
  <c r="T121" i="8"/>
  <c r="S121" i="8"/>
  <c r="R121" i="8"/>
  <c r="Q121" i="8"/>
  <c r="P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B121" i="8"/>
  <c r="Z120" i="8"/>
  <c r="Y120" i="8"/>
  <c r="X120" i="8"/>
  <c r="W120" i="8"/>
  <c r="V120" i="8"/>
  <c r="U120" i="8"/>
  <c r="T120" i="8"/>
  <c r="S120" i="8"/>
  <c r="R120" i="8"/>
  <c r="Q120" i="8"/>
  <c r="P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B120" i="8"/>
  <c r="Z119" i="8"/>
  <c r="Y119" i="8"/>
  <c r="X119" i="8"/>
  <c r="W119" i="8"/>
  <c r="V119" i="8"/>
  <c r="U119" i="8"/>
  <c r="T119" i="8"/>
  <c r="S119" i="8"/>
  <c r="R119" i="8"/>
  <c r="Q119" i="8"/>
  <c r="P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B119" i="8"/>
  <c r="Z118" i="8"/>
  <c r="Y118" i="8"/>
  <c r="X118" i="8"/>
  <c r="W118" i="8"/>
  <c r="V118" i="8"/>
  <c r="U118" i="8"/>
  <c r="T118" i="8"/>
  <c r="S118" i="8"/>
  <c r="R118" i="8"/>
  <c r="Q118" i="8"/>
  <c r="P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B118" i="8"/>
  <c r="Z117" i="8"/>
  <c r="Y117" i="8"/>
  <c r="X117" i="8"/>
  <c r="W117" i="8"/>
  <c r="V117" i="8"/>
  <c r="U117" i="8"/>
  <c r="T117" i="8"/>
  <c r="S117" i="8"/>
  <c r="R117" i="8"/>
  <c r="Q117" i="8"/>
  <c r="P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117" i="8"/>
  <c r="Z116" i="8"/>
  <c r="Y116" i="8"/>
  <c r="X116" i="8"/>
  <c r="W116" i="8"/>
  <c r="V116" i="8"/>
  <c r="U116" i="8"/>
  <c r="T116" i="8"/>
  <c r="S116" i="8"/>
  <c r="R116" i="8"/>
  <c r="Q116" i="8"/>
  <c r="P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B116" i="8"/>
  <c r="Z115" i="8"/>
  <c r="Y115" i="8"/>
  <c r="X115" i="8"/>
  <c r="W115" i="8"/>
  <c r="V115" i="8"/>
  <c r="U115" i="8"/>
  <c r="T115" i="8"/>
  <c r="S115" i="8"/>
  <c r="R115" i="8"/>
  <c r="Q115" i="8"/>
  <c r="P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B115" i="8"/>
  <c r="Z114" i="8"/>
  <c r="Y114" i="8"/>
  <c r="X114" i="8"/>
  <c r="W114" i="8"/>
  <c r="V114" i="8"/>
  <c r="U114" i="8"/>
  <c r="T114" i="8"/>
  <c r="S114" i="8"/>
  <c r="R114" i="8"/>
  <c r="Q114" i="8"/>
  <c r="P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B114" i="8"/>
  <c r="Z113" i="8"/>
  <c r="Y113" i="8"/>
  <c r="X113" i="8"/>
  <c r="W113" i="8"/>
  <c r="V113" i="8"/>
  <c r="U113" i="8"/>
  <c r="T113" i="8"/>
  <c r="S113" i="8"/>
  <c r="R113" i="8"/>
  <c r="Q113" i="8"/>
  <c r="P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B113" i="8"/>
  <c r="Z112" i="8"/>
  <c r="Y112" i="8"/>
  <c r="X112" i="8"/>
  <c r="W112" i="8"/>
  <c r="V112" i="8"/>
  <c r="U112" i="8"/>
  <c r="T112" i="8"/>
  <c r="S112" i="8"/>
  <c r="R112" i="8"/>
  <c r="Q112" i="8"/>
  <c r="P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B112" i="8"/>
  <c r="Z111" i="8"/>
  <c r="Y111" i="8"/>
  <c r="X111" i="8"/>
  <c r="W111" i="8"/>
  <c r="V111" i="8"/>
  <c r="U111" i="8"/>
  <c r="T111" i="8"/>
  <c r="S111" i="8"/>
  <c r="R111" i="8"/>
  <c r="Q111" i="8"/>
  <c r="P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B111" i="8"/>
  <c r="Z110" i="8"/>
  <c r="Y110" i="8"/>
  <c r="X110" i="8"/>
  <c r="W110" i="8"/>
  <c r="V110" i="8"/>
  <c r="U110" i="8"/>
  <c r="T110" i="8"/>
  <c r="S110" i="8"/>
  <c r="R110" i="8"/>
  <c r="Q110" i="8"/>
  <c r="P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B110" i="8"/>
  <c r="Z109" i="8"/>
  <c r="Y109" i="8"/>
  <c r="X109" i="8"/>
  <c r="W109" i="8"/>
  <c r="V109" i="8"/>
  <c r="U109" i="8"/>
  <c r="T109" i="8"/>
  <c r="S109" i="8"/>
  <c r="R109" i="8"/>
  <c r="Q109" i="8"/>
  <c r="P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B109" i="8"/>
  <c r="Z108" i="8"/>
  <c r="Y108" i="8"/>
  <c r="X108" i="8"/>
  <c r="W108" i="8"/>
  <c r="V108" i="8"/>
  <c r="U108" i="8"/>
  <c r="T108" i="8"/>
  <c r="S108" i="8"/>
  <c r="R108" i="8"/>
  <c r="Q108" i="8"/>
  <c r="P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B108" i="8"/>
  <c r="Z107" i="8"/>
  <c r="Y107" i="8"/>
  <c r="X107" i="8"/>
  <c r="W107" i="8"/>
  <c r="V107" i="8"/>
  <c r="U107" i="8"/>
  <c r="T107" i="8"/>
  <c r="S107" i="8"/>
  <c r="R107" i="8"/>
  <c r="Q107" i="8"/>
  <c r="P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107" i="8"/>
  <c r="Z106" i="8"/>
  <c r="Y106" i="8"/>
  <c r="X106" i="8"/>
  <c r="W106" i="8"/>
  <c r="V106" i="8"/>
  <c r="U106" i="8"/>
  <c r="T106" i="8"/>
  <c r="S106" i="8"/>
  <c r="R106" i="8"/>
  <c r="Q106" i="8"/>
  <c r="P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106" i="8"/>
  <c r="Z105" i="8"/>
  <c r="Y105" i="8"/>
  <c r="X105" i="8"/>
  <c r="W105" i="8"/>
  <c r="V105" i="8"/>
  <c r="U105" i="8"/>
  <c r="T105" i="8"/>
  <c r="S105" i="8"/>
  <c r="R105" i="8"/>
  <c r="Q105" i="8"/>
  <c r="P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105" i="8"/>
  <c r="Z104" i="8"/>
  <c r="Y104" i="8"/>
  <c r="X104" i="8"/>
  <c r="W104" i="8"/>
  <c r="V104" i="8"/>
  <c r="U104" i="8"/>
  <c r="T104" i="8"/>
  <c r="S104" i="8"/>
  <c r="R104" i="8"/>
  <c r="Q104" i="8"/>
  <c r="P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104" i="8"/>
  <c r="Z103" i="8"/>
  <c r="Y103" i="8"/>
  <c r="X103" i="8"/>
  <c r="W103" i="8"/>
  <c r="V103" i="8"/>
  <c r="U103" i="8"/>
  <c r="T103" i="8"/>
  <c r="S103" i="8"/>
  <c r="R103" i="8"/>
  <c r="Q103" i="8"/>
  <c r="P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B103" i="8"/>
  <c r="Z102" i="8"/>
  <c r="Y102" i="8"/>
  <c r="X102" i="8"/>
  <c r="W102" i="8"/>
  <c r="V102" i="8"/>
  <c r="U102" i="8"/>
  <c r="T102" i="8"/>
  <c r="S102" i="8"/>
  <c r="R102" i="8"/>
  <c r="Q102" i="8"/>
  <c r="P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Z101" i="8"/>
  <c r="Y101" i="8"/>
  <c r="X101" i="8"/>
  <c r="W101" i="8"/>
  <c r="V101" i="8"/>
  <c r="U101" i="8"/>
  <c r="T101" i="8"/>
  <c r="S101" i="8"/>
  <c r="R101" i="8"/>
  <c r="Q101" i="8"/>
  <c r="P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B101" i="8"/>
  <c r="Z100" i="8"/>
  <c r="Y100" i="8"/>
  <c r="X100" i="8"/>
  <c r="W100" i="8"/>
  <c r="V100" i="8"/>
  <c r="U100" i="8"/>
  <c r="T100" i="8"/>
  <c r="S100" i="8"/>
  <c r="R100" i="8"/>
  <c r="Q100" i="8"/>
  <c r="P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Z99" i="8"/>
  <c r="Y99" i="8"/>
  <c r="X99" i="8"/>
  <c r="W99" i="8"/>
  <c r="V99" i="8"/>
  <c r="U99" i="8"/>
  <c r="T99" i="8"/>
  <c r="S99" i="8"/>
  <c r="R99" i="8"/>
  <c r="Q99" i="8"/>
  <c r="P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Z98" i="8"/>
  <c r="Y98" i="8"/>
  <c r="X98" i="8"/>
  <c r="W98" i="8"/>
  <c r="V98" i="8"/>
  <c r="U98" i="8"/>
  <c r="T98" i="8"/>
  <c r="S98" i="8"/>
  <c r="R98" i="8"/>
  <c r="Q98" i="8"/>
  <c r="P98" i="8"/>
  <c r="N98" i="8"/>
  <c r="M98" i="8"/>
  <c r="L98" i="8"/>
  <c r="K98" i="8"/>
  <c r="J98" i="8"/>
  <c r="I98" i="8"/>
  <c r="H98" i="8"/>
  <c r="G98" i="8"/>
  <c r="F98" i="8"/>
  <c r="E98" i="8"/>
  <c r="D98" i="8"/>
  <c r="C98" i="8"/>
  <c r="B98" i="8"/>
  <c r="Z97" i="8"/>
  <c r="Y97" i="8"/>
  <c r="X97" i="8"/>
  <c r="W97" i="8"/>
  <c r="V97" i="8"/>
  <c r="U97" i="8"/>
  <c r="T97" i="8"/>
  <c r="S97" i="8"/>
  <c r="R97" i="8"/>
  <c r="Q97" i="8"/>
  <c r="P97" i="8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Z96" i="8"/>
  <c r="Y96" i="8"/>
  <c r="X96" i="8"/>
  <c r="W96" i="8"/>
  <c r="V96" i="8"/>
  <c r="U96" i="8"/>
  <c r="T96" i="8"/>
  <c r="S96" i="8"/>
  <c r="R96" i="8"/>
  <c r="Q96" i="8"/>
  <c r="P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Z95" i="8"/>
  <c r="Y95" i="8"/>
  <c r="X95" i="8"/>
  <c r="W95" i="8"/>
  <c r="V95" i="8"/>
  <c r="U95" i="8"/>
  <c r="T95" i="8"/>
  <c r="S95" i="8"/>
  <c r="R95" i="8"/>
  <c r="Q95" i="8"/>
  <c r="P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Z94" i="8"/>
  <c r="Y94" i="8"/>
  <c r="X94" i="8"/>
  <c r="W94" i="8"/>
  <c r="V94" i="8"/>
  <c r="U94" i="8"/>
  <c r="T94" i="8"/>
  <c r="S94" i="8"/>
  <c r="R94" i="8"/>
  <c r="Q94" i="8"/>
  <c r="P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Z93" i="8"/>
  <c r="Y93" i="8"/>
  <c r="X93" i="8"/>
  <c r="W93" i="8"/>
  <c r="V93" i="8"/>
  <c r="U93" i="8"/>
  <c r="T93" i="8"/>
  <c r="S93" i="8"/>
  <c r="R93" i="8"/>
  <c r="Q93" i="8"/>
  <c r="P93" i="8"/>
  <c r="N93" i="8"/>
  <c r="M93" i="8"/>
  <c r="L93" i="8"/>
  <c r="K93" i="8"/>
  <c r="J93" i="8"/>
  <c r="I93" i="8"/>
  <c r="H93" i="8"/>
  <c r="G93" i="8"/>
  <c r="F93" i="8"/>
  <c r="E93" i="8"/>
  <c r="D93" i="8"/>
  <c r="C93" i="8"/>
  <c r="B93" i="8"/>
  <c r="Z92" i="8"/>
  <c r="Y92" i="8"/>
  <c r="X92" i="8"/>
  <c r="W92" i="8"/>
  <c r="V92" i="8"/>
  <c r="U92" i="8"/>
  <c r="T92" i="8"/>
  <c r="S92" i="8"/>
  <c r="R92" i="8"/>
  <c r="Q92" i="8"/>
  <c r="P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Z91" i="8"/>
  <c r="Y91" i="8"/>
  <c r="X91" i="8"/>
  <c r="W91" i="8"/>
  <c r="V91" i="8"/>
  <c r="U91" i="8"/>
  <c r="T91" i="8"/>
  <c r="S91" i="8"/>
  <c r="R91" i="8"/>
  <c r="Q91" i="8"/>
  <c r="P91" i="8"/>
  <c r="N91" i="8"/>
  <c r="M91" i="8"/>
  <c r="L91" i="8"/>
  <c r="K91" i="8"/>
  <c r="J91" i="8"/>
  <c r="I91" i="8"/>
  <c r="H91" i="8"/>
  <c r="G91" i="8"/>
  <c r="F91" i="8"/>
  <c r="E91" i="8"/>
  <c r="D91" i="8"/>
  <c r="C91" i="8"/>
  <c r="B91" i="8"/>
  <c r="Z90" i="8"/>
  <c r="Y90" i="8"/>
  <c r="X90" i="8"/>
  <c r="W90" i="8"/>
  <c r="V90" i="8"/>
  <c r="U90" i="8"/>
  <c r="T90" i="8"/>
  <c r="S90" i="8"/>
  <c r="R90" i="8"/>
  <c r="Q90" i="8"/>
  <c r="P90" i="8"/>
  <c r="N90" i="8"/>
  <c r="M90" i="8"/>
  <c r="L90" i="8"/>
  <c r="K90" i="8"/>
  <c r="J90" i="8"/>
  <c r="I90" i="8"/>
  <c r="H90" i="8"/>
  <c r="G90" i="8"/>
  <c r="F90" i="8"/>
  <c r="E90" i="8"/>
  <c r="D90" i="8"/>
  <c r="C90" i="8"/>
  <c r="B90" i="8"/>
  <c r="Z89" i="8"/>
  <c r="Y89" i="8"/>
  <c r="X89" i="8"/>
  <c r="W89" i="8"/>
  <c r="V89" i="8"/>
  <c r="U89" i="8"/>
  <c r="T89" i="8"/>
  <c r="S89" i="8"/>
  <c r="R89" i="8"/>
  <c r="Q89" i="8"/>
  <c r="P89" i="8"/>
  <c r="N89" i="8"/>
  <c r="M89" i="8"/>
  <c r="L89" i="8"/>
  <c r="K89" i="8"/>
  <c r="J89" i="8"/>
  <c r="I89" i="8"/>
  <c r="H89" i="8"/>
  <c r="G89" i="8"/>
  <c r="F89" i="8"/>
  <c r="E89" i="8"/>
  <c r="D89" i="8"/>
  <c r="C89" i="8"/>
  <c r="B89" i="8"/>
  <c r="Z88" i="8"/>
  <c r="Y88" i="8"/>
  <c r="X88" i="8"/>
  <c r="W88" i="8"/>
  <c r="V88" i="8"/>
  <c r="U88" i="8"/>
  <c r="T88" i="8"/>
  <c r="S88" i="8"/>
  <c r="R88" i="8"/>
  <c r="Q88" i="8"/>
  <c r="P88" i="8"/>
  <c r="N88" i="8"/>
  <c r="M88" i="8"/>
  <c r="L88" i="8"/>
  <c r="K88" i="8"/>
  <c r="J88" i="8"/>
  <c r="I88" i="8"/>
  <c r="H88" i="8"/>
  <c r="G88" i="8"/>
  <c r="F88" i="8"/>
  <c r="E88" i="8"/>
  <c r="D88" i="8"/>
  <c r="C88" i="8"/>
  <c r="B88" i="8"/>
  <c r="Z87" i="8"/>
  <c r="Y87" i="8"/>
  <c r="X87" i="8"/>
  <c r="W87" i="8"/>
  <c r="V87" i="8"/>
  <c r="U87" i="8"/>
  <c r="T87" i="8"/>
  <c r="S87" i="8"/>
  <c r="R87" i="8"/>
  <c r="Q87" i="8"/>
  <c r="P87" i="8"/>
  <c r="N87" i="8"/>
  <c r="M87" i="8"/>
  <c r="L87" i="8"/>
  <c r="K87" i="8"/>
  <c r="J87" i="8"/>
  <c r="I87" i="8"/>
  <c r="H87" i="8"/>
  <c r="G87" i="8"/>
  <c r="F87" i="8"/>
  <c r="E87" i="8"/>
  <c r="D87" i="8"/>
  <c r="C87" i="8"/>
  <c r="B87" i="8"/>
  <c r="Z86" i="8"/>
  <c r="Y86" i="8"/>
  <c r="X86" i="8"/>
  <c r="W86" i="8"/>
  <c r="V86" i="8"/>
  <c r="U86" i="8"/>
  <c r="T86" i="8"/>
  <c r="S86" i="8"/>
  <c r="R86" i="8"/>
  <c r="Q86" i="8"/>
  <c r="P86" i="8"/>
  <c r="N86" i="8"/>
  <c r="M86" i="8"/>
  <c r="L86" i="8"/>
  <c r="K86" i="8"/>
  <c r="J86" i="8"/>
  <c r="I86" i="8"/>
  <c r="H86" i="8"/>
  <c r="G86" i="8"/>
  <c r="F86" i="8"/>
  <c r="E86" i="8"/>
  <c r="D86" i="8"/>
  <c r="C86" i="8"/>
  <c r="B86" i="8"/>
  <c r="Z85" i="8"/>
  <c r="Y85" i="8"/>
  <c r="X85" i="8"/>
  <c r="W85" i="8"/>
  <c r="V85" i="8"/>
  <c r="U85" i="8"/>
  <c r="T85" i="8"/>
  <c r="S85" i="8"/>
  <c r="R85" i="8"/>
  <c r="Q85" i="8"/>
  <c r="P85" i="8"/>
  <c r="N85" i="8"/>
  <c r="M85" i="8"/>
  <c r="L85" i="8"/>
  <c r="K85" i="8"/>
  <c r="J85" i="8"/>
  <c r="I85" i="8"/>
  <c r="H85" i="8"/>
  <c r="G85" i="8"/>
  <c r="F85" i="8"/>
  <c r="E85" i="8"/>
  <c r="D85" i="8"/>
  <c r="C85" i="8"/>
  <c r="B85" i="8"/>
  <c r="Z84" i="8"/>
  <c r="Y84" i="8"/>
  <c r="X84" i="8"/>
  <c r="W84" i="8"/>
  <c r="V84" i="8"/>
  <c r="U84" i="8"/>
  <c r="T84" i="8"/>
  <c r="S84" i="8"/>
  <c r="R84" i="8"/>
  <c r="Q84" i="8"/>
  <c r="P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Z83" i="8"/>
  <c r="Y83" i="8"/>
  <c r="X83" i="8"/>
  <c r="W83" i="8"/>
  <c r="V83" i="8"/>
  <c r="U83" i="8"/>
  <c r="T83" i="8"/>
  <c r="S83" i="8"/>
  <c r="R83" i="8"/>
  <c r="Q83" i="8"/>
  <c r="P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Z82" i="8"/>
  <c r="Y82" i="8"/>
  <c r="X82" i="8"/>
  <c r="W82" i="8"/>
  <c r="V82" i="8"/>
  <c r="U82" i="8"/>
  <c r="T82" i="8"/>
  <c r="S82" i="8"/>
  <c r="R82" i="8"/>
  <c r="Q82" i="8"/>
  <c r="P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Z81" i="8"/>
  <c r="Y81" i="8"/>
  <c r="X81" i="8"/>
  <c r="W81" i="8"/>
  <c r="V81" i="8"/>
  <c r="U81" i="8"/>
  <c r="T81" i="8"/>
  <c r="S81" i="8"/>
  <c r="R81" i="8"/>
  <c r="Q81" i="8"/>
  <c r="P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Z80" i="8"/>
  <c r="Y80" i="8"/>
  <c r="X80" i="8"/>
  <c r="W80" i="8"/>
  <c r="V80" i="8"/>
  <c r="U80" i="8"/>
  <c r="T80" i="8"/>
  <c r="S80" i="8"/>
  <c r="R80" i="8"/>
  <c r="Q80" i="8"/>
  <c r="P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Z79" i="8"/>
  <c r="Y79" i="8"/>
  <c r="X79" i="8"/>
  <c r="W79" i="8"/>
  <c r="V79" i="8"/>
  <c r="U79" i="8"/>
  <c r="T79" i="8"/>
  <c r="S79" i="8"/>
  <c r="R79" i="8"/>
  <c r="Q79" i="8"/>
  <c r="P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Z78" i="8"/>
  <c r="Y78" i="8"/>
  <c r="X78" i="8"/>
  <c r="W78" i="8"/>
  <c r="V78" i="8"/>
  <c r="U78" i="8"/>
  <c r="T78" i="8"/>
  <c r="S78" i="8"/>
  <c r="R78" i="8"/>
  <c r="Q78" i="8"/>
  <c r="P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Z77" i="8"/>
  <c r="Y77" i="8"/>
  <c r="X77" i="8"/>
  <c r="W77" i="8"/>
  <c r="V77" i="8"/>
  <c r="U77" i="8"/>
  <c r="T77" i="8"/>
  <c r="S77" i="8"/>
  <c r="R77" i="8"/>
  <c r="Q77" i="8"/>
  <c r="P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Z76" i="8"/>
  <c r="Y76" i="8"/>
  <c r="X76" i="8"/>
  <c r="W76" i="8"/>
  <c r="V76" i="8"/>
  <c r="U76" i="8"/>
  <c r="T76" i="8"/>
  <c r="S76" i="8"/>
  <c r="R76" i="8"/>
  <c r="Q76" i="8"/>
  <c r="P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Z75" i="8"/>
  <c r="Y75" i="8"/>
  <c r="X75" i="8"/>
  <c r="W75" i="8"/>
  <c r="V75" i="8"/>
  <c r="U75" i="8"/>
  <c r="T75" i="8"/>
  <c r="S75" i="8"/>
  <c r="R75" i="8"/>
  <c r="Q75" i="8"/>
  <c r="P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Z74" i="8"/>
  <c r="Y74" i="8"/>
  <c r="X74" i="8"/>
  <c r="W74" i="8"/>
  <c r="V74" i="8"/>
  <c r="U74" i="8"/>
  <c r="T74" i="8"/>
  <c r="S74" i="8"/>
  <c r="R74" i="8"/>
  <c r="Q74" i="8"/>
  <c r="P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Z73" i="8"/>
  <c r="Y73" i="8"/>
  <c r="X73" i="8"/>
  <c r="W73" i="8"/>
  <c r="V73" i="8"/>
  <c r="U73" i="8"/>
  <c r="T73" i="8"/>
  <c r="S73" i="8"/>
  <c r="R73" i="8"/>
  <c r="Q73" i="8"/>
  <c r="P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Z72" i="8"/>
  <c r="Y72" i="8"/>
  <c r="X72" i="8"/>
  <c r="W72" i="8"/>
  <c r="V72" i="8"/>
  <c r="U72" i="8"/>
  <c r="T72" i="8"/>
  <c r="S72" i="8"/>
  <c r="R72" i="8"/>
  <c r="Q72" i="8"/>
  <c r="P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Z71" i="8"/>
  <c r="Y71" i="8"/>
  <c r="X71" i="8"/>
  <c r="W71" i="8"/>
  <c r="V71" i="8"/>
  <c r="U71" i="8"/>
  <c r="T71" i="8"/>
  <c r="S71" i="8"/>
  <c r="R71" i="8"/>
  <c r="Q71" i="8"/>
  <c r="P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Z70" i="8"/>
  <c r="Y70" i="8"/>
  <c r="X70" i="8"/>
  <c r="W70" i="8"/>
  <c r="V70" i="8"/>
  <c r="U70" i="8"/>
  <c r="T70" i="8"/>
  <c r="S70" i="8"/>
  <c r="R70" i="8"/>
  <c r="Q70" i="8"/>
  <c r="P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Z69" i="8"/>
  <c r="Y69" i="8"/>
  <c r="X69" i="8"/>
  <c r="W69" i="8"/>
  <c r="V69" i="8"/>
  <c r="U69" i="8"/>
  <c r="T69" i="8"/>
  <c r="S69" i="8"/>
  <c r="R69" i="8"/>
  <c r="Q69" i="8"/>
  <c r="P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Z68" i="8"/>
  <c r="Y68" i="8"/>
  <c r="X68" i="8"/>
  <c r="W68" i="8"/>
  <c r="V68" i="8"/>
  <c r="U68" i="8"/>
  <c r="T68" i="8"/>
  <c r="S68" i="8"/>
  <c r="R68" i="8"/>
  <c r="Q68" i="8"/>
  <c r="P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Z67" i="8"/>
  <c r="Y67" i="8"/>
  <c r="X67" i="8"/>
  <c r="W67" i="8"/>
  <c r="V67" i="8"/>
  <c r="U67" i="8"/>
  <c r="T67" i="8"/>
  <c r="S67" i="8"/>
  <c r="R67" i="8"/>
  <c r="Q67" i="8"/>
  <c r="P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Z66" i="8"/>
  <c r="Y66" i="8"/>
  <c r="X66" i="8"/>
  <c r="W66" i="8"/>
  <c r="V66" i="8"/>
  <c r="U66" i="8"/>
  <c r="T66" i="8"/>
  <c r="S66" i="8"/>
  <c r="R66" i="8"/>
  <c r="Q66" i="8"/>
  <c r="P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Z65" i="8"/>
  <c r="Y65" i="8"/>
  <c r="X65" i="8"/>
  <c r="W65" i="8"/>
  <c r="V65" i="8"/>
  <c r="U65" i="8"/>
  <c r="T65" i="8"/>
  <c r="S65" i="8"/>
  <c r="R65" i="8"/>
  <c r="Q65" i="8"/>
  <c r="P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Z64" i="8"/>
  <c r="Y64" i="8"/>
  <c r="X64" i="8"/>
  <c r="W64" i="8"/>
  <c r="V64" i="8"/>
  <c r="U64" i="8"/>
  <c r="T64" i="8"/>
  <c r="S64" i="8"/>
  <c r="R64" i="8"/>
  <c r="Q64" i="8"/>
  <c r="P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Z63" i="8"/>
  <c r="Y63" i="8"/>
  <c r="X63" i="8"/>
  <c r="W63" i="8"/>
  <c r="V63" i="8"/>
  <c r="U63" i="8"/>
  <c r="T63" i="8"/>
  <c r="S63" i="8"/>
  <c r="R63" i="8"/>
  <c r="Q63" i="8"/>
  <c r="P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Z62" i="8"/>
  <c r="Y62" i="8"/>
  <c r="X62" i="8"/>
  <c r="W62" i="8"/>
  <c r="V62" i="8"/>
  <c r="U62" i="8"/>
  <c r="T62" i="8"/>
  <c r="S62" i="8"/>
  <c r="R62" i="8"/>
  <c r="Q62" i="8"/>
  <c r="P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Z61" i="8"/>
  <c r="Y61" i="8"/>
  <c r="X61" i="8"/>
  <c r="W61" i="8"/>
  <c r="V61" i="8"/>
  <c r="U61" i="8"/>
  <c r="T61" i="8"/>
  <c r="S61" i="8"/>
  <c r="R61" i="8"/>
  <c r="Q61" i="8"/>
  <c r="P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Z60" i="8"/>
  <c r="Y60" i="8"/>
  <c r="X60" i="8"/>
  <c r="W60" i="8"/>
  <c r="V60" i="8"/>
  <c r="U60" i="8"/>
  <c r="T60" i="8"/>
  <c r="S60" i="8"/>
  <c r="R60" i="8"/>
  <c r="Q60" i="8"/>
  <c r="P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Z59" i="8"/>
  <c r="Y59" i="8"/>
  <c r="X59" i="8"/>
  <c r="W59" i="8"/>
  <c r="V59" i="8"/>
  <c r="U59" i="8"/>
  <c r="T59" i="8"/>
  <c r="S59" i="8"/>
  <c r="R59" i="8"/>
  <c r="Q59" i="8"/>
  <c r="P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Z58" i="8"/>
  <c r="Y58" i="8"/>
  <c r="X58" i="8"/>
  <c r="W58" i="8"/>
  <c r="V58" i="8"/>
  <c r="U58" i="8"/>
  <c r="T58" i="8"/>
  <c r="S58" i="8"/>
  <c r="R58" i="8"/>
  <c r="Q58" i="8"/>
  <c r="P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Z57" i="8"/>
  <c r="Y57" i="8"/>
  <c r="X57" i="8"/>
  <c r="W57" i="8"/>
  <c r="V57" i="8"/>
  <c r="U57" i="8"/>
  <c r="T57" i="8"/>
  <c r="S57" i="8"/>
  <c r="R57" i="8"/>
  <c r="Q57" i="8"/>
  <c r="P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Z56" i="8"/>
  <c r="Y56" i="8"/>
  <c r="X56" i="8"/>
  <c r="W56" i="8"/>
  <c r="V56" i="8"/>
  <c r="U56" i="8"/>
  <c r="T56" i="8"/>
  <c r="S56" i="8"/>
  <c r="R56" i="8"/>
  <c r="Q56" i="8"/>
  <c r="P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Z55" i="8"/>
  <c r="Y55" i="8"/>
  <c r="X55" i="8"/>
  <c r="W55" i="8"/>
  <c r="V55" i="8"/>
  <c r="U55" i="8"/>
  <c r="T55" i="8"/>
  <c r="S55" i="8"/>
  <c r="R55" i="8"/>
  <c r="Q55" i="8"/>
  <c r="P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Z54" i="8"/>
  <c r="Y54" i="8"/>
  <c r="X54" i="8"/>
  <c r="W54" i="8"/>
  <c r="V54" i="8"/>
  <c r="U54" i="8"/>
  <c r="T54" i="8"/>
  <c r="S54" i="8"/>
  <c r="R54" i="8"/>
  <c r="Q54" i="8"/>
  <c r="P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Z53" i="8"/>
  <c r="Y53" i="8"/>
  <c r="X53" i="8"/>
  <c r="W53" i="8"/>
  <c r="V53" i="8"/>
  <c r="U53" i="8"/>
  <c r="T53" i="8"/>
  <c r="S53" i="8"/>
  <c r="R53" i="8"/>
  <c r="Q53" i="8"/>
  <c r="P53" i="8"/>
  <c r="N53" i="8"/>
  <c r="M53" i="8"/>
  <c r="L53" i="8"/>
  <c r="K53" i="8"/>
  <c r="J53" i="8"/>
  <c r="I53" i="8"/>
  <c r="H53" i="8"/>
  <c r="G53" i="8"/>
  <c r="F53" i="8"/>
  <c r="E53" i="8"/>
  <c r="B53" i="8"/>
  <c r="Z52" i="8"/>
  <c r="Y52" i="8"/>
  <c r="X52" i="8"/>
  <c r="W52" i="8"/>
  <c r="V52" i="8"/>
  <c r="U52" i="8"/>
  <c r="T52" i="8"/>
  <c r="S52" i="8"/>
  <c r="R52" i="8"/>
  <c r="Q52" i="8"/>
  <c r="P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Z51" i="8"/>
  <c r="Y51" i="8"/>
  <c r="X51" i="8"/>
  <c r="W51" i="8"/>
  <c r="V51" i="8"/>
  <c r="U51" i="8"/>
  <c r="T51" i="8"/>
  <c r="S51" i="8"/>
  <c r="R51" i="8"/>
  <c r="Q51" i="8"/>
  <c r="P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Z50" i="8"/>
  <c r="Y50" i="8"/>
  <c r="X50" i="8"/>
  <c r="W50" i="8"/>
  <c r="V50" i="8"/>
  <c r="U50" i="8"/>
  <c r="T50" i="8"/>
  <c r="S50" i="8"/>
  <c r="R50" i="8"/>
  <c r="Q50" i="8"/>
  <c r="P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Z49" i="8"/>
  <c r="Y49" i="8"/>
  <c r="X49" i="8"/>
  <c r="W49" i="8"/>
  <c r="V49" i="8"/>
  <c r="U49" i="8"/>
  <c r="T49" i="8"/>
  <c r="S49" i="8"/>
  <c r="R49" i="8"/>
  <c r="Q49" i="8"/>
  <c r="P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Z48" i="8"/>
  <c r="Y48" i="8"/>
  <c r="X48" i="8"/>
  <c r="W48" i="8"/>
  <c r="V48" i="8"/>
  <c r="U48" i="8"/>
  <c r="T48" i="8"/>
  <c r="S48" i="8"/>
  <c r="R48" i="8"/>
  <c r="Q48" i="8"/>
  <c r="P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Z47" i="8"/>
  <c r="Y47" i="8"/>
  <c r="X47" i="8"/>
  <c r="W47" i="8"/>
  <c r="V47" i="8"/>
  <c r="U47" i="8"/>
  <c r="T47" i="8"/>
  <c r="S47" i="8"/>
  <c r="R47" i="8"/>
  <c r="Q47" i="8"/>
  <c r="P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Z46" i="8"/>
  <c r="Y46" i="8"/>
  <c r="X46" i="8"/>
  <c r="W46" i="8"/>
  <c r="V46" i="8"/>
  <c r="U46" i="8"/>
  <c r="T46" i="8"/>
  <c r="S46" i="8"/>
  <c r="R46" i="8"/>
  <c r="Q46" i="8"/>
  <c r="P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Z45" i="8"/>
  <c r="Y45" i="8"/>
  <c r="X45" i="8"/>
  <c r="W45" i="8"/>
  <c r="V45" i="8"/>
  <c r="U45" i="8"/>
  <c r="T45" i="8"/>
  <c r="S45" i="8"/>
  <c r="R45" i="8"/>
  <c r="Q45" i="8"/>
  <c r="P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Z44" i="8"/>
  <c r="Y44" i="8"/>
  <c r="X44" i="8"/>
  <c r="W44" i="8"/>
  <c r="V44" i="8"/>
  <c r="U44" i="8"/>
  <c r="T44" i="8"/>
  <c r="S44" i="8"/>
  <c r="R44" i="8"/>
  <c r="Q44" i="8"/>
  <c r="P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Z43" i="8"/>
  <c r="Y43" i="8"/>
  <c r="X43" i="8"/>
  <c r="W43" i="8"/>
  <c r="V43" i="8"/>
  <c r="U43" i="8"/>
  <c r="T43" i="8"/>
  <c r="S43" i="8"/>
  <c r="R43" i="8"/>
  <c r="Q43" i="8"/>
  <c r="P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Z193" i="9"/>
  <c r="Y193" i="9"/>
  <c r="X193" i="9"/>
  <c r="W193" i="9"/>
  <c r="V193" i="9"/>
  <c r="U193" i="9"/>
  <c r="T193" i="9"/>
  <c r="S193" i="9"/>
  <c r="R193" i="9"/>
  <c r="Q193" i="9"/>
  <c r="P193" i="9"/>
  <c r="N193" i="9"/>
  <c r="M193" i="9"/>
  <c r="L193" i="9"/>
  <c r="K193" i="9"/>
  <c r="J193" i="9"/>
  <c r="I193" i="9"/>
  <c r="H193" i="9"/>
  <c r="G193" i="9"/>
  <c r="F193" i="9"/>
  <c r="E193" i="9"/>
  <c r="D193" i="9"/>
  <c r="D194" i="9" s="1"/>
  <c r="D195" i="9" s="1"/>
  <c r="D196" i="9" s="1"/>
  <c r="D197" i="9" s="1"/>
  <c r="D198" i="9" s="1"/>
  <c r="D199" i="9" s="1"/>
  <c r="D200" i="9" s="1"/>
  <c r="C193" i="9"/>
  <c r="C194" i="9" s="1"/>
  <c r="C195" i="9" s="1"/>
  <c r="C196" i="9" s="1"/>
  <c r="C197" i="9" s="1"/>
  <c r="C198" i="9" s="1"/>
  <c r="C199" i="9" s="1"/>
  <c r="C200" i="9" s="1"/>
  <c r="B193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J192" i="9"/>
  <c r="I192" i="9"/>
  <c r="H192" i="9"/>
  <c r="G192" i="9"/>
  <c r="F192" i="9"/>
  <c r="E192" i="9"/>
  <c r="D192" i="9"/>
  <c r="C192" i="9"/>
  <c r="B192" i="9"/>
  <c r="Z191" i="9"/>
  <c r="Y191" i="9"/>
  <c r="X191" i="9"/>
  <c r="W191" i="9"/>
  <c r="V191" i="9"/>
  <c r="U191" i="9"/>
  <c r="T191" i="9"/>
  <c r="S191" i="9"/>
  <c r="R191" i="9"/>
  <c r="Q191" i="9"/>
  <c r="P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J190" i="9"/>
  <c r="I190" i="9"/>
  <c r="H190" i="9"/>
  <c r="G190" i="9"/>
  <c r="F190" i="9"/>
  <c r="E190" i="9"/>
  <c r="D190" i="9"/>
  <c r="C190" i="9"/>
  <c r="B190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J189" i="9"/>
  <c r="I189" i="9"/>
  <c r="H189" i="9"/>
  <c r="G189" i="9"/>
  <c r="F189" i="9"/>
  <c r="E189" i="9"/>
  <c r="D189" i="9"/>
  <c r="C189" i="9"/>
  <c r="B189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K188" i="9"/>
  <c r="J188" i="9"/>
  <c r="I188" i="9"/>
  <c r="H188" i="9"/>
  <c r="G188" i="9"/>
  <c r="F188" i="9"/>
  <c r="E188" i="9"/>
  <c r="D188" i="9"/>
  <c r="C188" i="9"/>
  <c r="B188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Z186" i="9"/>
  <c r="Y186" i="9"/>
  <c r="X186" i="9"/>
  <c r="W186" i="9"/>
  <c r="V186" i="9"/>
  <c r="U186" i="9"/>
  <c r="T186" i="9"/>
  <c r="S186" i="9"/>
  <c r="R186" i="9"/>
  <c r="Q186" i="9"/>
  <c r="P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Z185" i="9"/>
  <c r="Y185" i="9"/>
  <c r="X185" i="9"/>
  <c r="W185" i="9"/>
  <c r="V185" i="9"/>
  <c r="U185" i="9"/>
  <c r="T185" i="9"/>
  <c r="S185" i="9"/>
  <c r="R185" i="9"/>
  <c r="Q185" i="9"/>
  <c r="P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Z183" i="9"/>
  <c r="Y183" i="9"/>
  <c r="X183" i="9"/>
  <c r="W183" i="9"/>
  <c r="V183" i="9"/>
  <c r="U183" i="9"/>
  <c r="T183" i="9"/>
  <c r="S183" i="9"/>
  <c r="R183" i="9"/>
  <c r="Q183" i="9"/>
  <c r="P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J182" i="9"/>
  <c r="I182" i="9"/>
  <c r="H182" i="9"/>
  <c r="G182" i="9"/>
  <c r="F182" i="9"/>
  <c r="E182" i="9"/>
  <c r="D182" i="9"/>
  <c r="C182" i="9"/>
  <c r="B182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J181" i="9"/>
  <c r="I181" i="9"/>
  <c r="H181" i="9"/>
  <c r="G181" i="9"/>
  <c r="F181" i="9"/>
  <c r="E181" i="9"/>
  <c r="D181" i="9"/>
  <c r="C181" i="9"/>
  <c r="B181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K180" i="9"/>
  <c r="J180" i="9"/>
  <c r="I180" i="9"/>
  <c r="H180" i="9"/>
  <c r="G180" i="9"/>
  <c r="F180" i="9"/>
  <c r="E180" i="9"/>
  <c r="D180" i="9"/>
  <c r="C180" i="9"/>
  <c r="B180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J179" i="9"/>
  <c r="I179" i="9"/>
  <c r="H179" i="9"/>
  <c r="G179" i="9"/>
  <c r="F179" i="9"/>
  <c r="E179" i="9"/>
  <c r="D179" i="9"/>
  <c r="C179" i="9"/>
  <c r="B179" i="9"/>
  <c r="Z178" i="9"/>
  <c r="Y178" i="9"/>
  <c r="X178" i="9"/>
  <c r="W178" i="9"/>
  <c r="V178" i="9"/>
  <c r="U178" i="9"/>
  <c r="T178" i="9"/>
  <c r="S178" i="9"/>
  <c r="R178" i="9"/>
  <c r="Q178" i="9"/>
  <c r="P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Z177" i="9"/>
  <c r="Y177" i="9"/>
  <c r="X177" i="9"/>
  <c r="W177" i="9"/>
  <c r="V177" i="9"/>
  <c r="U177" i="9"/>
  <c r="T177" i="9"/>
  <c r="S177" i="9"/>
  <c r="R177" i="9"/>
  <c r="Q177" i="9"/>
  <c r="P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J176" i="9"/>
  <c r="I176" i="9"/>
  <c r="H176" i="9"/>
  <c r="G176" i="9"/>
  <c r="F176" i="9"/>
  <c r="E176" i="9"/>
  <c r="D176" i="9"/>
  <c r="C176" i="9"/>
  <c r="B176" i="9"/>
  <c r="Z175" i="9"/>
  <c r="Y175" i="9"/>
  <c r="X175" i="9"/>
  <c r="W175" i="9"/>
  <c r="V175" i="9"/>
  <c r="U175" i="9"/>
  <c r="T175" i="9"/>
  <c r="S175" i="9"/>
  <c r="R175" i="9"/>
  <c r="Q175" i="9"/>
  <c r="P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J174" i="9"/>
  <c r="I174" i="9"/>
  <c r="H174" i="9"/>
  <c r="G174" i="9"/>
  <c r="F174" i="9"/>
  <c r="E174" i="9"/>
  <c r="D174" i="9"/>
  <c r="C174" i="9"/>
  <c r="B174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J173" i="9"/>
  <c r="I173" i="9"/>
  <c r="H173" i="9"/>
  <c r="G173" i="9"/>
  <c r="F173" i="9"/>
  <c r="E173" i="9"/>
  <c r="D173" i="9"/>
  <c r="C173" i="9"/>
  <c r="B173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K172" i="9"/>
  <c r="J172" i="9"/>
  <c r="I172" i="9"/>
  <c r="H172" i="9"/>
  <c r="G172" i="9"/>
  <c r="F172" i="9"/>
  <c r="E172" i="9"/>
  <c r="D172" i="9"/>
  <c r="C172" i="9"/>
  <c r="B172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Z170" i="9"/>
  <c r="Y170" i="9"/>
  <c r="X170" i="9"/>
  <c r="W170" i="9"/>
  <c r="V170" i="9"/>
  <c r="U170" i="9"/>
  <c r="T170" i="9"/>
  <c r="S170" i="9"/>
  <c r="R170" i="9"/>
  <c r="Q170" i="9"/>
  <c r="P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Z169" i="9"/>
  <c r="Y169" i="9"/>
  <c r="X169" i="9"/>
  <c r="W169" i="9"/>
  <c r="V169" i="9"/>
  <c r="U169" i="9"/>
  <c r="T169" i="9"/>
  <c r="S169" i="9"/>
  <c r="R169" i="9"/>
  <c r="Q169" i="9"/>
  <c r="P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Z167" i="9"/>
  <c r="Y167" i="9"/>
  <c r="X167" i="9"/>
  <c r="W167" i="9"/>
  <c r="V167" i="9"/>
  <c r="U167" i="9"/>
  <c r="T167" i="9"/>
  <c r="S167" i="9"/>
  <c r="R167" i="9"/>
  <c r="Q167" i="9"/>
  <c r="P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J166" i="9"/>
  <c r="I166" i="9"/>
  <c r="H166" i="9"/>
  <c r="G166" i="9"/>
  <c r="F166" i="9"/>
  <c r="E166" i="9"/>
  <c r="D166" i="9"/>
  <c r="C166" i="9"/>
  <c r="B166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J165" i="9"/>
  <c r="I165" i="9"/>
  <c r="H165" i="9"/>
  <c r="G165" i="9"/>
  <c r="F165" i="9"/>
  <c r="E165" i="9"/>
  <c r="D165" i="9"/>
  <c r="C165" i="9"/>
  <c r="B165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K164" i="9"/>
  <c r="J164" i="9"/>
  <c r="I164" i="9"/>
  <c r="H164" i="9"/>
  <c r="G164" i="9"/>
  <c r="F164" i="9"/>
  <c r="E164" i="9"/>
  <c r="D164" i="9"/>
  <c r="C164" i="9"/>
  <c r="B164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J163" i="9"/>
  <c r="I163" i="9"/>
  <c r="H163" i="9"/>
  <c r="G163" i="9"/>
  <c r="F163" i="9"/>
  <c r="E163" i="9"/>
  <c r="D163" i="9"/>
  <c r="C163" i="9"/>
  <c r="B163" i="9"/>
  <c r="Z162" i="9"/>
  <c r="Y162" i="9"/>
  <c r="X162" i="9"/>
  <c r="W162" i="9"/>
  <c r="V162" i="9"/>
  <c r="U162" i="9"/>
  <c r="T162" i="9"/>
  <c r="S162" i="9"/>
  <c r="R162" i="9"/>
  <c r="Q162" i="9"/>
  <c r="P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Z161" i="9"/>
  <c r="Y161" i="9"/>
  <c r="X161" i="9"/>
  <c r="W161" i="9"/>
  <c r="V161" i="9"/>
  <c r="U161" i="9"/>
  <c r="T161" i="9"/>
  <c r="S161" i="9"/>
  <c r="R161" i="9"/>
  <c r="Q161" i="9"/>
  <c r="P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J160" i="9"/>
  <c r="I160" i="9"/>
  <c r="H160" i="9"/>
  <c r="G160" i="9"/>
  <c r="F160" i="9"/>
  <c r="E160" i="9"/>
  <c r="D160" i="9"/>
  <c r="C160" i="9"/>
  <c r="B160" i="9"/>
  <c r="Z159" i="9"/>
  <c r="Y159" i="9"/>
  <c r="X159" i="9"/>
  <c r="W159" i="9"/>
  <c r="V159" i="9"/>
  <c r="U159" i="9"/>
  <c r="T159" i="9"/>
  <c r="S159" i="9"/>
  <c r="R159" i="9"/>
  <c r="Q159" i="9"/>
  <c r="P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J158" i="9"/>
  <c r="I158" i="9"/>
  <c r="H158" i="9"/>
  <c r="G158" i="9"/>
  <c r="F158" i="9"/>
  <c r="E158" i="9"/>
  <c r="D158" i="9"/>
  <c r="C158" i="9"/>
  <c r="B158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J157" i="9"/>
  <c r="I157" i="9"/>
  <c r="H157" i="9"/>
  <c r="G157" i="9"/>
  <c r="F157" i="9"/>
  <c r="E157" i="9"/>
  <c r="D157" i="9"/>
  <c r="C157" i="9"/>
  <c r="B157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B156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Z154" i="9"/>
  <c r="Y154" i="9"/>
  <c r="X154" i="9"/>
  <c r="W154" i="9"/>
  <c r="V154" i="9"/>
  <c r="U154" i="9"/>
  <c r="T154" i="9"/>
  <c r="S154" i="9"/>
  <c r="R154" i="9"/>
  <c r="Q154" i="9"/>
  <c r="P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Z153" i="9"/>
  <c r="Y153" i="9"/>
  <c r="X153" i="9"/>
  <c r="W153" i="9"/>
  <c r="V153" i="9"/>
  <c r="U153" i="9"/>
  <c r="T153" i="9"/>
  <c r="S153" i="9"/>
  <c r="R153" i="9"/>
  <c r="Q153" i="9"/>
  <c r="P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Z151" i="9"/>
  <c r="Y151" i="9"/>
  <c r="X151" i="9"/>
  <c r="W151" i="9"/>
  <c r="V151" i="9"/>
  <c r="U151" i="9"/>
  <c r="T151" i="9"/>
  <c r="S151" i="9"/>
  <c r="R151" i="9"/>
  <c r="Q151" i="9"/>
  <c r="P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Z146" i="9"/>
  <c r="Y146" i="9"/>
  <c r="X146" i="9"/>
  <c r="W146" i="9"/>
  <c r="V146" i="9"/>
  <c r="U146" i="9"/>
  <c r="T146" i="9"/>
  <c r="S146" i="9"/>
  <c r="R146" i="9"/>
  <c r="Q146" i="9"/>
  <c r="P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Z145" i="9"/>
  <c r="Y145" i="9"/>
  <c r="X145" i="9"/>
  <c r="W145" i="9"/>
  <c r="V145" i="9"/>
  <c r="U145" i="9"/>
  <c r="T145" i="9"/>
  <c r="S145" i="9"/>
  <c r="R145" i="9"/>
  <c r="Q145" i="9"/>
  <c r="P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Z143" i="9"/>
  <c r="Y143" i="9"/>
  <c r="X143" i="9"/>
  <c r="W143" i="9"/>
  <c r="V143" i="9"/>
  <c r="U143" i="9"/>
  <c r="T143" i="9"/>
  <c r="S143" i="9"/>
  <c r="R143" i="9"/>
  <c r="Q143" i="9"/>
  <c r="P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Z138" i="9"/>
  <c r="Y138" i="9"/>
  <c r="X138" i="9"/>
  <c r="W138" i="9"/>
  <c r="V138" i="9"/>
  <c r="U138" i="9"/>
  <c r="T138" i="9"/>
  <c r="S138" i="9"/>
  <c r="R138" i="9"/>
  <c r="Q138" i="9"/>
  <c r="P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Z137" i="9"/>
  <c r="Y137" i="9"/>
  <c r="X137" i="9"/>
  <c r="W137" i="9"/>
  <c r="V137" i="9"/>
  <c r="U137" i="9"/>
  <c r="T137" i="9"/>
  <c r="S137" i="9"/>
  <c r="R137" i="9"/>
  <c r="Q137" i="9"/>
  <c r="P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B136" i="9"/>
  <c r="Z135" i="9"/>
  <c r="Y135" i="9"/>
  <c r="X135" i="9"/>
  <c r="W135" i="9"/>
  <c r="V135" i="9"/>
  <c r="U135" i="9"/>
  <c r="T135" i="9"/>
  <c r="S135" i="9"/>
  <c r="R135" i="9"/>
  <c r="Q135" i="9"/>
  <c r="P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B134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B133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B132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Z130" i="9"/>
  <c r="Y130" i="9"/>
  <c r="X130" i="9"/>
  <c r="W130" i="9"/>
  <c r="V130" i="9"/>
  <c r="U130" i="9"/>
  <c r="T130" i="9"/>
  <c r="S130" i="9"/>
  <c r="R130" i="9"/>
  <c r="Q130" i="9"/>
  <c r="P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Z129" i="9"/>
  <c r="Y129" i="9"/>
  <c r="X129" i="9"/>
  <c r="W129" i="9"/>
  <c r="V129" i="9"/>
  <c r="U129" i="9"/>
  <c r="T129" i="9"/>
  <c r="S129" i="9"/>
  <c r="R129" i="9"/>
  <c r="Q129" i="9"/>
  <c r="P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B128" i="9"/>
  <c r="Z127" i="9"/>
  <c r="Y127" i="9"/>
  <c r="X127" i="9"/>
  <c r="W127" i="9"/>
  <c r="V127" i="9"/>
  <c r="U127" i="9"/>
  <c r="T127" i="9"/>
  <c r="S127" i="9"/>
  <c r="R127" i="9"/>
  <c r="Q127" i="9"/>
  <c r="P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Z124" i="9"/>
  <c r="Y124" i="9"/>
  <c r="X124" i="9"/>
  <c r="W124" i="9"/>
  <c r="V124" i="9"/>
  <c r="U124" i="9"/>
  <c r="T124" i="9"/>
  <c r="S124" i="9"/>
  <c r="R124" i="9"/>
  <c r="Q124" i="9"/>
  <c r="P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Z123" i="9"/>
  <c r="Y123" i="9"/>
  <c r="X123" i="9"/>
  <c r="W123" i="9"/>
  <c r="V123" i="9"/>
  <c r="U123" i="9"/>
  <c r="T123" i="9"/>
  <c r="S123" i="9"/>
  <c r="R123" i="9"/>
  <c r="Q123" i="9"/>
  <c r="P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Z122" i="9"/>
  <c r="Y122" i="9"/>
  <c r="X122" i="9"/>
  <c r="W122" i="9"/>
  <c r="V122" i="9"/>
  <c r="U122" i="9"/>
  <c r="T122" i="9"/>
  <c r="S122" i="9"/>
  <c r="R122" i="9"/>
  <c r="Q122" i="9"/>
  <c r="P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Z121" i="9"/>
  <c r="Y121" i="9"/>
  <c r="X121" i="9"/>
  <c r="W121" i="9"/>
  <c r="V121" i="9"/>
  <c r="U121" i="9"/>
  <c r="T121" i="9"/>
  <c r="S121" i="9"/>
  <c r="R121" i="9"/>
  <c r="Q121" i="9"/>
  <c r="P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Z120" i="9"/>
  <c r="Y120" i="9"/>
  <c r="X120" i="9"/>
  <c r="W120" i="9"/>
  <c r="V120" i="9"/>
  <c r="U120" i="9"/>
  <c r="T120" i="9"/>
  <c r="S120" i="9"/>
  <c r="R120" i="9"/>
  <c r="Q120" i="9"/>
  <c r="P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Z119" i="9"/>
  <c r="Y119" i="9"/>
  <c r="X119" i="9"/>
  <c r="W119" i="9"/>
  <c r="V119" i="9"/>
  <c r="U119" i="9"/>
  <c r="T119" i="9"/>
  <c r="S119" i="9"/>
  <c r="R119" i="9"/>
  <c r="Q119" i="9"/>
  <c r="P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Z118" i="9"/>
  <c r="Y118" i="9"/>
  <c r="X118" i="9"/>
  <c r="W118" i="9"/>
  <c r="V118" i="9"/>
  <c r="U118" i="9"/>
  <c r="T118" i="9"/>
  <c r="S118" i="9"/>
  <c r="R118" i="9"/>
  <c r="Q118" i="9"/>
  <c r="P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Z117" i="9"/>
  <c r="Y117" i="9"/>
  <c r="X117" i="9"/>
  <c r="W117" i="9"/>
  <c r="V117" i="9"/>
  <c r="U117" i="9"/>
  <c r="T117" i="9"/>
  <c r="S117" i="9"/>
  <c r="R117" i="9"/>
  <c r="Q117" i="9"/>
  <c r="P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Z116" i="9"/>
  <c r="Y116" i="9"/>
  <c r="X116" i="9"/>
  <c r="W116" i="9"/>
  <c r="V116" i="9"/>
  <c r="U116" i="9"/>
  <c r="T116" i="9"/>
  <c r="S116" i="9"/>
  <c r="R116" i="9"/>
  <c r="Q116" i="9"/>
  <c r="P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Z115" i="9"/>
  <c r="Y115" i="9"/>
  <c r="X115" i="9"/>
  <c r="W115" i="9"/>
  <c r="V115" i="9"/>
  <c r="U115" i="9"/>
  <c r="T115" i="9"/>
  <c r="S115" i="9"/>
  <c r="R115" i="9"/>
  <c r="Q115" i="9"/>
  <c r="P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Z114" i="9"/>
  <c r="Y114" i="9"/>
  <c r="X114" i="9"/>
  <c r="W114" i="9"/>
  <c r="V114" i="9"/>
  <c r="U114" i="9"/>
  <c r="T114" i="9"/>
  <c r="S114" i="9"/>
  <c r="R114" i="9"/>
  <c r="Q114" i="9"/>
  <c r="P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Z113" i="9"/>
  <c r="Y113" i="9"/>
  <c r="X113" i="9"/>
  <c r="W113" i="9"/>
  <c r="V113" i="9"/>
  <c r="U113" i="9"/>
  <c r="T113" i="9"/>
  <c r="S113" i="9"/>
  <c r="R113" i="9"/>
  <c r="Q113" i="9"/>
  <c r="P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Z112" i="9"/>
  <c r="Y112" i="9"/>
  <c r="X112" i="9"/>
  <c r="W112" i="9"/>
  <c r="V112" i="9"/>
  <c r="U112" i="9"/>
  <c r="T112" i="9"/>
  <c r="S112" i="9"/>
  <c r="R112" i="9"/>
  <c r="Q112" i="9"/>
  <c r="P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Z111" i="9"/>
  <c r="Y111" i="9"/>
  <c r="X111" i="9"/>
  <c r="W111" i="9"/>
  <c r="V111" i="9"/>
  <c r="U111" i="9"/>
  <c r="T111" i="9"/>
  <c r="S111" i="9"/>
  <c r="R111" i="9"/>
  <c r="Q111" i="9"/>
  <c r="P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Z110" i="9"/>
  <c r="Y110" i="9"/>
  <c r="X110" i="9"/>
  <c r="W110" i="9"/>
  <c r="V110" i="9"/>
  <c r="U110" i="9"/>
  <c r="T110" i="9"/>
  <c r="S110" i="9"/>
  <c r="R110" i="9"/>
  <c r="Q110" i="9"/>
  <c r="P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Z109" i="9"/>
  <c r="Y109" i="9"/>
  <c r="X109" i="9"/>
  <c r="W109" i="9"/>
  <c r="V109" i="9"/>
  <c r="U109" i="9"/>
  <c r="T109" i="9"/>
  <c r="S109" i="9"/>
  <c r="R109" i="9"/>
  <c r="Q109" i="9"/>
  <c r="P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Z108" i="9"/>
  <c r="Y108" i="9"/>
  <c r="X108" i="9"/>
  <c r="W108" i="9"/>
  <c r="V108" i="9"/>
  <c r="U108" i="9"/>
  <c r="T108" i="9"/>
  <c r="S108" i="9"/>
  <c r="R108" i="9"/>
  <c r="Q108" i="9"/>
  <c r="P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Z107" i="9"/>
  <c r="Y107" i="9"/>
  <c r="X107" i="9"/>
  <c r="W107" i="9"/>
  <c r="V107" i="9"/>
  <c r="U107" i="9"/>
  <c r="T107" i="9"/>
  <c r="S107" i="9"/>
  <c r="R107" i="9"/>
  <c r="Q107" i="9"/>
  <c r="P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Z106" i="9"/>
  <c r="Y106" i="9"/>
  <c r="X106" i="9"/>
  <c r="W106" i="9"/>
  <c r="V106" i="9"/>
  <c r="U106" i="9"/>
  <c r="T106" i="9"/>
  <c r="S106" i="9"/>
  <c r="R106" i="9"/>
  <c r="Q106" i="9"/>
  <c r="P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Z105" i="9"/>
  <c r="Y105" i="9"/>
  <c r="X105" i="9"/>
  <c r="W105" i="9"/>
  <c r="V105" i="9"/>
  <c r="U105" i="9"/>
  <c r="T105" i="9"/>
  <c r="S105" i="9"/>
  <c r="R105" i="9"/>
  <c r="Q105" i="9"/>
  <c r="P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Z104" i="9"/>
  <c r="Y104" i="9"/>
  <c r="X104" i="9"/>
  <c r="W104" i="9"/>
  <c r="V104" i="9"/>
  <c r="U104" i="9"/>
  <c r="T104" i="9"/>
  <c r="S104" i="9"/>
  <c r="R104" i="9"/>
  <c r="Q104" i="9"/>
  <c r="P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Z103" i="9"/>
  <c r="Y103" i="9"/>
  <c r="X103" i="9"/>
  <c r="W103" i="9"/>
  <c r="V103" i="9"/>
  <c r="U103" i="9"/>
  <c r="T103" i="9"/>
  <c r="S103" i="9"/>
  <c r="R103" i="9"/>
  <c r="Q103" i="9"/>
  <c r="P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Z102" i="9"/>
  <c r="Y102" i="9"/>
  <c r="X102" i="9"/>
  <c r="W102" i="9"/>
  <c r="V102" i="9"/>
  <c r="U102" i="9"/>
  <c r="T102" i="9"/>
  <c r="S102" i="9"/>
  <c r="R102" i="9"/>
  <c r="Q102" i="9"/>
  <c r="P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Z101" i="9"/>
  <c r="Y101" i="9"/>
  <c r="X101" i="9"/>
  <c r="W101" i="9"/>
  <c r="V101" i="9"/>
  <c r="U101" i="9"/>
  <c r="T101" i="9"/>
  <c r="S101" i="9"/>
  <c r="R101" i="9"/>
  <c r="Q101" i="9"/>
  <c r="P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Z100" i="9"/>
  <c r="Y100" i="9"/>
  <c r="X100" i="9"/>
  <c r="W100" i="9"/>
  <c r="V100" i="9"/>
  <c r="U100" i="9"/>
  <c r="T100" i="9"/>
  <c r="S100" i="9"/>
  <c r="R100" i="9"/>
  <c r="Q100" i="9"/>
  <c r="P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Z99" i="9"/>
  <c r="Y99" i="9"/>
  <c r="X99" i="9"/>
  <c r="W99" i="9"/>
  <c r="V99" i="9"/>
  <c r="U99" i="9"/>
  <c r="T99" i="9"/>
  <c r="S99" i="9"/>
  <c r="R99" i="9"/>
  <c r="Q99" i="9"/>
  <c r="P99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Z98" i="9"/>
  <c r="Y98" i="9"/>
  <c r="X98" i="9"/>
  <c r="W98" i="9"/>
  <c r="V98" i="9"/>
  <c r="U98" i="9"/>
  <c r="T98" i="9"/>
  <c r="S98" i="9"/>
  <c r="R98" i="9"/>
  <c r="Q98" i="9"/>
  <c r="P98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Z97" i="9"/>
  <c r="Y97" i="9"/>
  <c r="X97" i="9"/>
  <c r="W97" i="9"/>
  <c r="V97" i="9"/>
  <c r="U97" i="9"/>
  <c r="T97" i="9"/>
  <c r="S97" i="9"/>
  <c r="R97" i="9"/>
  <c r="Q97" i="9"/>
  <c r="P97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Z96" i="9"/>
  <c r="Y96" i="9"/>
  <c r="X96" i="9"/>
  <c r="W96" i="9"/>
  <c r="V96" i="9"/>
  <c r="U96" i="9"/>
  <c r="T96" i="9"/>
  <c r="S96" i="9"/>
  <c r="R96" i="9"/>
  <c r="Q96" i="9"/>
  <c r="P96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Z95" i="9"/>
  <c r="Y95" i="9"/>
  <c r="X95" i="9"/>
  <c r="W95" i="9"/>
  <c r="V95" i="9"/>
  <c r="U95" i="9"/>
  <c r="T95" i="9"/>
  <c r="S95" i="9"/>
  <c r="R95" i="9"/>
  <c r="Q95" i="9"/>
  <c r="P95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Z94" i="9"/>
  <c r="Y94" i="9"/>
  <c r="X94" i="9"/>
  <c r="W94" i="9"/>
  <c r="V94" i="9"/>
  <c r="U94" i="9"/>
  <c r="T94" i="9"/>
  <c r="S94" i="9"/>
  <c r="R94" i="9"/>
  <c r="Q94" i="9"/>
  <c r="P94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Z93" i="9"/>
  <c r="Y93" i="9"/>
  <c r="X93" i="9"/>
  <c r="W93" i="9"/>
  <c r="V93" i="9"/>
  <c r="U93" i="9"/>
  <c r="T93" i="9"/>
  <c r="S93" i="9"/>
  <c r="R93" i="9"/>
  <c r="Q93" i="9"/>
  <c r="P93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Z92" i="9"/>
  <c r="Y92" i="9"/>
  <c r="X92" i="9"/>
  <c r="W92" i="9"/>
  <c r="V92" i="9"/>
  <c r="U92" i="9"/>
  <c r="T92" i="9"/>
  <c r="S92" i="9"/>
  <c r="R92" i="9"/>
  <c r="Q92" i="9"/>
  <c r="P92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Z91" i="9"/>
  <c r="Y91" i="9"/>
  <c r="X91" i="9"/>
  <c r="W91" i="9"/>
  <c r="V91" i="9"/>
  <c r="U91" i="9"/>
  <c r="T91" i="9"/>
  <c r="S91" i="9"/>
  <c r="R91" i="9"/>
  <c r="Q91" i="9"/>
  <c r="P91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Z90" i="9"/>
  <c r="Y90" i="9"/>
  <c r="X90" i="9"/>
  <c r="W90" i="9"/>
  <c r="V90" i="9"/>
  <c r="U90" i="9"/>
  <c r="T90" i="9"/>
  <c r="S90" i="9"/>
  <c r="R90" i="9"/>
  <c r="Q90" i="9"/>
  <c r="P90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Z89" i="9"/>
  <c r="Y89" i="9"/>
  <c r="X89" i="9"/>
  <c r="W89" i="9"/>
  <c r="V89" i="9"/>
  <c r="U89" i="9"/>
  <c r="T89" i="9"/>
  <c r="S89" i="9"/>
  <c r="R89" i="9"/>
  <c r="Q89" i="9"/>
  <c r="P89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Z88" i="9"/>
  <c r="Y88" i="9"/>
  <c r="X88" i="9"/>
  <c r="W88" i="9"/>
  <c r="V88" i="9"/>
  <c r="U88" i="9"/>
  <c r="T88" i="9"/>
  <c r="S88" i="9"/>
  <c r="R88" i="9"/>
  <c r="Q88" i="9"/>
  <c r="P88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Z87" i="9"/>
  <c r="Y87" i="9"/>
  <c r="X87" i="9"/>
  <c r="W87" i="9"/>
  <c r="V87" i="9"/>
  <c r="U87" i="9"/>
  <c r="T87" i="9"/>
  <c r="S87" i="9"/>
  <c r="R87" i="9"/>
  <c r="Q87" i="9"/>
  <c r="P87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Z86" i="9"/>
  <c r="Y86" i="9"/>
  <c r="X86" i="9"/>
  <c r="W86" i="9"/>
  <c r="V86" i="9"/>
  <c r="U86" i="9"/>
  <c r="T86" i="9"/>
  <c r="S86" i="9"/>
  <c r="R86" i="9"/>
  <c r="Q86" i="9"/>
  <c r="P86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Z85" i="9"/>
  <c r="Y85" i="9"/>
  <c r="X85" i="9"/>
  <c r="W85" i="9"/>
  <c r="V85" i="9"/>
  <c r="U85" i="9"/>
  <c r="T85" i="9"/>
  <c r="S85" i="9"/>
  <c r="R85" i="9"/>
  <c r="Q85" i="9"/>
  <c r="P85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Z84" i="9"/>
  <c r="Y84" i="9"/>
  <c r="X84" i="9"/>
  <c r="W84" i="9"/>
  <c r="V84" i="9"/>
  <c r="U84" i="9"/>
  <c r="T84" i="9"/>
  <c r="S84" i="9"/>
  <c r="R84" i="9"/>
  <c r="Q84" i="9"/>
  <c r="P84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Z83" i="9"/>
  <c r="Y83" i="9"/>
  <c r="X83" i="9"/>
  <c r="W83" i="9"/>
  <c r="V83" i="9"/>
  <c r="U83" i="9"/>
  <c r="T83" i="9"/>
  <c r="S83" i="9"/>
  <c r="R83" i="9"/>
  <c r="Q83" i="9"/>
  <c r="P83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Z82" i="9"/>
  <c r="Y82" i="9"/>
  <c r="X82" i="9"/>
  <c r="W82" i="9"/>
  <c r="V82" i="9"/>
  <c r="U82" i="9"/>
  <c r="T82" i="9"/>
  <c r="S82" i="9"/>
  <c r="R82" i="9"/>
  <c r="Q82" i="9"/>
  <c r="P82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Z81" i="9"/>
  <c r="Y81" i="9"/>
  <c r="X81" i="9"/>
  <c r="W81" i="9"/>
  <c r="V81" i="9"/>
  <c r="U81" i="9"/>
  <c r="T81" i="9"/>
  <c r="S81" i="9"/>
  <c r="R81" i="9"/>
  <c r="Q81" i="9"/>
  <c r="P81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Z80" i="9"/>
  <c r="Y80" i="9"/>
  <c r="X80" i="9"/>
  <c r="W80" i="9"/>
  <c r="V80" i="9"/>
  <c r="U80" i="9"/>
  <c r="T80" i="9"/>
  <c r="S80" i="9"/>
  <c r="R80" i="9"/>
  <c r="Q80" i="9"/>
  <c r="P80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Z79" i="9"/>
  <c r="Y79" i="9"/>
  <c r="X79" i="9"/>
  <c r="W79" i="9"/>
  <c r="V79" i="9"/>
  <c r="U79" i="9"/>
  <c r="T79" i="9"/>
  <c r="S79" i="9"/>
  <c r="R79" i="9"/>
  <c r="Q79" i="9"/>
  <c r="P79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Z78" i="9"/>
  <c r="Y78" i="9"/>
  <c r="X78" i="9"/>
  <c r="W78" i="9"/>
  <c r="V78" i="9"/>
  <c r="U78" i="9"/>
  <c r="T78" i="9"/>
  <c r="S78" i="9"/>
  <c r="R78" i="9"/>
  <c r="Q78" i="9"/>
  <c r="P78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Z77" i="9"/>
  <c r="Y77" i="9"/>
  <c r="X77" i="9"/>
  <c r="W77" i="9"/>
  <c r="V77" i="9"/>
  <c r="U77" i="9"/>
  <c r="T77" i="9"/>
  <c r="S77" i="9"/>
  <c r="R77" i="9"/>
  <c r="Q77" i="9"/>
  <c r="P77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Z76" i="9"/>
  <c r="Y76" i="9"/>
  <c r="X76" i="9"/>
  <c r="W76" i="9"/>
  <c r="V76" i="9"/>
  <c r="U76" i="9"/>
  <c r="T76" i="9"/>
  <c r="S76" i="9"/>
  <c r="R76" i="9"/>
  <c r="Q76" i="9"/>
  <c r="P76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Z75" i="9"/>
  <c r="Y75" i="9"/>
  <c r="X75" i="9"/>
  <c r="W75" i="9"/>
  <c r="V75" i="9"/>
  <c r="U75" i="9"/>
  <c r="T75" i="9"/>
  <c r="S75" i="9"/>
  <c r="R75" i="9"/>
  <c r="Q75" i="9"/>
  <c r="P75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Z74" i="9"/>
  <c r="Y74" i="9"/>
  <c r="X74" i="9"/>
  <c r="W74" i="9"/>
  <c r="V74" i="9"/>
  <c r="U74" i="9"/>
  <c r="T74" i="9"/>
  <c r="S74" i="9"/>
  <c r="R74" i="9"/>
  <c r="Q74" i="9"/>
  <c r="P74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Z73" i="9"/>
  <c r="Y73" i="9"/>
  <c r="X73" i="9"/>
  <c r="W73" i="9"/>
  <c r="V73" i="9"/>
  <c r="U73" i="9"/>
  <c r="T73" i="9"/>
  <c r="S73" i="9"/>
  <c r="R73" i="9"/>
  <c r="Q73" i="9"/>
  <c r="P73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Z72" i="9"/>
  <c r="Y72" i="9"/>
  <c r="X72" i="9"/>
  <c r="W72" i="9"/>
  <c r="V72" i="9"/>
  <c r="U72" i="9"/>
  <c r="T72" i="9"/>
  <c r="S72" i="9"/>
  <c r="R72" i="9"/>
  <c r="Q72" i="9"/>
  <c r="P72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Z71" i="9"/>
  <c r="Y71" i="9"/>
  <c r="X71" i="9"/>
  <c r="W71" i="9"/>
  <c r="V71" i="9"/>
  <c r="U71" i="9"/>
  <c r="T71" i="9"/>
  <c r="S71" i="9"/>
  <c r="R71" i="9"/>
  <c r="Q71" i="9"/>
  <c r="P71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Z70" i="9"/>
  <c r="Y70" i="9"/>
  <c r="X70" i="9"/>
  <c r="W70" i="9"/>
  <c r="V70" i="9"/>
  <c r="U70" i="9"/>
  <c r="T70" i="9"/>
  <c r="S70" i="9"/>
  <c r="R70" i="9"/>
  <c r="Q70" i="9"/>
  <c r="P70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Z69" i="9"/>
  <c r="Y69" i="9"/>
  <c r="X69" i="9"/>
  <c r="W69" i="9"/>
  <c r="V69" i="9"/>
  <c r="U69" i="9"/>
  <c r="T69" i="9"/>
  <c r="S69" i="9"/>
  <c r="R69" i="9"/>
  <c r="Q69" i="9"/>
  <c r="P69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Z68" i="9"/>
  <c r="Y68" i="9"/>
  <c r="X68" i="9"/>
  <c r="W68" i="9"/>
  <c r="V68" i="9"/>
  <c r="U68" i="9"/>
  <c r="T68" i="9"/>
  <c r="S68" i="9"/>
  <c r="R68" i="9"/>
  <c r="Q68" i="9"/>
  <c r="P68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Z67" i="9"/>
  <c r="Y67" i="9"/>
  <c r="X67" i="9"/>
  <c r="W67" i="9"/>
  <c r="V67" i="9"/>
  <c r="U67" i="9"/>
  <c r="T67" i="9"/>
  <c r="S67" i="9"/>
  <c r="R67" i="9"/>
  <c r="Q67" i="9"/>
  <c r="P67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Z66" i="9"/>
  <c r="Y66" i="9"/>
  <c r="X66" i="9"/>
  <c r="W66" i="9"/>
  <c r="V66" i="9"/>
  <c r="U66" i="9"/>
  <c r="T66" i="9"/>
  <c r="S66" i="9"/>
  <c r="R66" i="9"/>
  <c r="Q66" i="9"/>
  <c r="P66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Z65" i="9"/>
  <c r="Y65" i="9"/>
  <c r="X65" i="9"/>
  <c r="W65" i="9"/>
  <c r="V65" i="9"/>
  <c r="U65" i="9"/>
  <c r="T65" i="9"/>
  <c r="S65" i="9"/>
  <c r="R65" i="9"/>
  <c r="Q65" i="9"/>
  <c r="P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Z64" i="9"/>
  <c r="Y64" i="9"/>
  <c r="X64" i="9"/>
  <c r="W64" i="9"/>
  <c r="V64" i="9"/>
  <c r="U64" i="9"/>
  <c r="T64" i="9"/>
  <c r="S64" i="9"/>
  <c r="R64" i="9"/>
  <c r="Q64" i="9"/>
  <c r="P64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Z63" i="9"/>
  <c r="Y63" i="9"/>
  <c r="X63" i="9"/>
  <c r="W63" i="9"/>
  <c r="V63" i="9"/>
  <c r="U63" i="9"/>
  <c r="T63" i="9"/>
  <c r="S63" i="9"/>
  <c r="R63" i="9"/>
  <c r="Q63" i="9"/>
  <c r="P63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Z62" i="9"/>
  <c r="Y62" i="9"/>
  <c r="X62" i="9"/>
  <c r="W62" i="9"/>
  <c r="V62" i="9"/>
  <c r="U62" i="9"/>
  <c r="T62" i="9"/>
  <c r="S62" i="9"/>
  <c r="R62" i="9"/>
  <c r="Q62" i="9"/>
  <c r="P62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Z61" i="9"/>
  <c r="Y61" i="9"/>
  <c r="X61" i="9"/>
  <c r="W61" i="9"/>
  <c r="V61" i="9"/>
  <c r="U61" i="9"/>
  <c r="T61" i="9"/>
  <c r="S61" i="9"/>
  <c r="R61" i="9"/>
  <c r="Q61" i="9"/>
  <c r="P61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Z60" i="9"/>
  <c r="Y60" i="9"/>
  <c r="X60" i="9"/>
  <c r="W60" i="9"/>
  <c r="V60" i="9"/>
  <c r="U60" i="9"/>
  <c r="T60" i="9"/>
  <c r="S60" i="9"/>
  <c r="R60" i="9"/>
  <c r="Q60" i="9"/>
  <c r="P60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Z59" i="9"/>
  <c r="Y59" i="9"/>
  <c r="X59" i="9"/>
  <c r="W59" i="9"/>
  <c r="V59" i="9"/>
  <c r="U59" i="9"/>
  <c r="T59" i="9"/>
  <c r="S59" i="9"/>
  <c r="R59" i="9"/>
  <c r="Q59" i="9"/>
  <c r="P59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Z58" i="9"/>
  <c r="Y58" i="9"/>
  <c r="X58" i="9"/>
  <c r="W58" i="9"/>
  <c r="V58" i="9"/>
  <c r="U58" i="9"/>
  <c r="T58" i="9"/>
  <c r="S58" i="9"/>
  <c r="R58" i="9"/>
  <c r="Q58" i="9"/>
  <c r="P58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Z57" i="9"/>
  <c r="Y57" i="9"/>
  <c r="X57" i="9"/>
  <c r="W57" i="9"/>
  <c r="V57" i="9"/>
  <c r="U57" i="9"/>
  <c r="T57" i="9"/>
  <c r="S57" i="9"/>
  <c r="R57" i="9"/>
  <c r="Q57" i="9"/>
  <c r="P57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Z56" i="9"/>
  <c r="Y56" i="9"/>
  <c r="X56" i="9"/>
  <c r="W56" i="9"/>
  <c r="V56" i="9"/>
  <c r="U56" i="9"/>
  <c r="T56" i="9"/>
  <c r="S56" i="9"/>
  <c r="R56" i="9"/>
  <c r="Q56" i="9"/>
  <c r="P56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Z55" i="9"/>
  <c r="Y55" i="9"/>
  <c r="X55" i="9"/>
  <c r="W55" i="9"/>
  <c r="V55" i="9"/>
  <c r="U55" i="9"/>
  <c r="T55" i="9"/>
  <c r="S55" i="9"/>
  <c r="R55" i="9"/>
  <c r="Q55" i="9"/>
  <c r="P55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Z54" i="9"/>
  <c r="Y54" i="9"/>
  <c r="X54" i="9"/>
  <c r="W54" i="9"/>
  <c r="V54" i="9"/>
  <c r="U54" i="9"/>
  <c r="T54" i="9"/>
  <c r="S54" i="9"/>
  <c r="R54" i="9"/>
  <c r="Q54" i="9"/>
  <c r="P54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Z53" i="9"/>
  <c r="Y53" i="9"/>
  <c r="X53" i="9"/>
  <c r="W53" i="9"/>
  <c r="V53" i="9"/>
  <c r="U53" i="9"/>
  <c r="T53" i="9"/>
  <c r="S53" i="9"/>
  <c r="R53" i="9"/>
  <c r="Q53" i="9"/>
  <c r="P53" i="9"/>
  <c r="N53" i="9"/>
  <c r="M53" i="9"/>
  <c r="L53" i="9"/>
  <c r="K53" i="9"/>
  <c r="J53" i="9"/>
  <c r="I53" i="9"/>
  <c r="H53" i="9"/>
  <c r="G53" i="9"/>
  <c r="F53" i="9"/>
  <c r="E53" i="9"/>
  <c r="B53" i="9"/>
  <c r="Z52" i="9"/>
  <c r="Y52" i="9"/>
  <c r="X52" i="9"/>
  <c r="W52" i="9"/>
  <c r="V52" i="9"/>
  <c r="U52" i="9"/>
  <c r="T52" i="9"/>
  <c r="S52" i="9"/>
  <c r="R52" i="9"/>
  <c r="Q52" i="9"/>
  <c r="P52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Z51" i="9"/>
  <c r="Y51" i="9"/>
  <c r="X51" i="9"/>
  <c r="W51" i="9"/>
  <c r="V51" i="9"/>
  <c r="U51" i="9"/>
  <c r="T51" i="9"/>
  <c r="S51" i="9"/>
  <c r="R51" i="9"/>
  <c r="Q51" i="9"/>
  <c r="P51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Z50" i="9"/>
  <c r="Y50" i="9"/>
  <c r="X50" i="9"/>
  <c r="W50" i="9"/>
  <c r="V50" i="9"/>
  <c r="U50" i="9"/>
  <c r="T50" i="9"/>
  <c r="S50" i="9"/>
  <c r="R50" i="9"/>
  <c r="Q50" i="9"/>
  <c r="P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Z49" i="9"/>
  <c r="Y49" i="9"/>
  <c r="X49" i="9"/>
  <c r="W49" i="9"/>
  <c r="V49" i="9"/>
  <c r="U49" i="9"/>
  <c r="T49" i="9"/>
  <c r="S49" i="9"/>
  <c r="R49" i="9"/>
  <c r="Q49" i="9"/>
  <c r="P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Z48" i="9"/>
  <c r="Y48" i="9"/>
  <c r="X48" i="9"/>
  <c r="W48" i="9"/>
  <c r="V48" i="9"/>
  <c r="U48" i="9"/>
  <c r="T48" i="9"/>
  <c r="S48" i="9"/>
  <c r="R48" i="9"/>
  <c r="Q48" i="9"/>
  <c r="P48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Z47" i="9"/>
  <c r="Y47" i="9"/>
  <c r="X47" i="9"/>
  <c r="W47" i="9"/>
  <c r="V47" i="9"/>
  <c r="U47" i="9"/>
  <c r="T47" i="9"/>
  <c r="S47" i="9"/>
  <c r="R47" i="9"/>
  <c r="Q47" i="9"/>
  <c r="P47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Z46" i="9"/>
  <c r="Y46" i="9"/>
  <c r="X46" i="9"/>
  <c r="W46" i="9"/>
  <c r="V46" i="9"/>
  <c r="U46" i="9"/>
  <c r="T46" i="9"/>
  <c r="S46" i="9"/>
  <c r="R46" i="9"/>
  <c r="Q46" i="9"/>
  <c r="P46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Z45" i="9"/>
  <c r="Y45" i="9"/>
  <c r="X45" i="9"/>
  <c r="W45" i="9"/>
  <c r="V45" i="9"/>
  <c r="U45" i="9"/>
  <c r="T45" i="9"/>
  <c r="S45" i="9"/>
  <c r="R45" i="9"/>
  <c r="Q45" i="9"/>
  <c r="P45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Z44" i="9"/>
  <c r="Y44" i="9"/>
  <c r="X44" i="9"/>
  <c r="W44" i="9"/>
  <c r="V44" i="9"/>
  <c r="U44" i="9"/>
  <c r="T44" i="9"/>
  <c r="S44" i="9"/>
  <c r="R44" i="9"/>
  <c r="Q44" i="9"/>
  <c r="P44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Z43" i="9"/>
  <c r="Y43" i="9"/>
  <c r="X43" i="9"/>
  <c r="W43" i="9"/>
  <c r="V43" i="9"/>
  <c r="U43" i="9"/>
  <c r="T43" i="9"/>
  <c r="S43" i="9"/>
  <c r="R43" i="9"/>
  <c r="Q43" i="9"/>
  <c r="P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Z193" i="10"/>
  <c r="Y193" i="10"/>
  <c r="X193" i="10"/>
  <c r="W193" i="10"/>
  <c r="V193" i="10"/>
  <c r="U193" i="10"/>
  <c r="T193" i="10"/>
  <c r="S193" i="10"/>
  <c r="R193" i="10"/>
  <c r="Q193" i="10"/>
  <c r="P193" i="10"/>
  <c r="N193" i="10"/>
  <c r="M193" i="10"/>
  <c r="L193" i="10"/>
  <c r="K193" i="10"/>
  <c r="J193" i="10"/>
  <c r="I193" i="10"/>
  <c r="H193" i="10"/>
  <c r="G193" i="10"/>
  <c r="F193" i="10"/>
  <c r="E193" i="10"/>
  <c r="D193" i="10"/>
  <c r="D194" i="10" s="1"/>
  <c r="D195" i="10" s="1"/>
  <c r="D196" i="10" s="1"/>
  <c r="D197" i="10" s="1"/>
  <c r="D198" i="10" s="1"/>
  <c r="D199" i="10" s="1"/>
  <c r="D200" i="10" s="1"/>
  <c r="C193" i="10"/>
  <c r="C194" i="10" s="1"/>
  <c r="C195" i="10" s="1"/>
  <c r="C196" i="10" s="1"/>
  <c r="C197" i="10" s="1"/>
  <c r="C198" i="10" s="1"/>
  <c r="C199" i="10" s="1"/>
  <c r="C200" i="10" s="1"/>
  <c r="B193" i="10"/>
  <c r="Z192" i="10"/>
  <c r="Y192" i="10"/>
  <c r="X192" i="10"/>
  <c r="W192" i="10"/>
  <c r="V192" i="10"/>
  <c r="U192" i="10"/>
  <c r="T192" i="10"/>
  <c r="S192" i="10"/>
  <c r="R192" i="10"/>
  <c r="Q192" i="10"/>
  <c r="P192" i="10"/>
  <c r="N192" i="10"/>
  <c r="M192" i="10"/>
  <c r="L192" i="10"/>
  <c r="K192" i="10"/>
  <c r="J192" i="10"/>
  <c r="I192" i="10"/>
  <c r="H192" i="10"/>
  <c r="G192" i="10"/>
  <c r="F192" i="10"/>
  <c r="E192" i="10"/>
  <c r="D192" i="10"/>
  <c r="C192" i="10"/>
  <c r="B192" i="10"/>
  <c r="Z191" i="10"/>
  <c r="Y191" i="10"/>
  <c r="X191" i="10"/>
  <c r="W191" i="10"/>
  <c r="V191" i="10"/>
  <c r="U191" i="10"/>
  <c r="T191" i="10"/>
  <c r="S191" i="10"/>
  <c r="R191" i="10"/>
  <c r="Q191" i="10"/>
  <c r="P191" i="10"/>
  <c r="N191" i="10"/>
  <c r="M191" i="10"/>
  <c r="L191" i="10"/>
  <c r="K191" i="10"/>
  <c r="J191" i="10"/>
  <c r="I191" i="10"/>
  <c r="H191" i="10"/>
  <c r="G191" i="10"/>
  <c r="F191" i="10"/>
  <c r="E191" i="10"/>
  <c r="D191" i="10"/>
  <c r="C191" i="10"/>
  <c r="B191" i="10"/>
  <c r="Z190" i="10"/>
  <c r="Y190" i="10"/>
  <c r="X190" i="10"/>
  <c r="W190" i="10"/>
  <c r="V190" i="10"/>
  <c r="U190" i="10"/>
  <c r="T190" i="10"/>
  <c r="S190" i="10"/>
  <c r="R190" i="10"/>
  <c r="Q190" i="10"/>
  <c r="P190" i="10"/>
  <c r="N190" i="10"/>
  <c r="M190" i="10"/>
  <c r="L190" i="10"/>
  <c r="K190" i="10"/>
  <c r="J190" i="10"/>
  <c r="I190" i="10"/>
  <c r="H190" i="10"/>
  <c r="G190" i="10"/>
  <c r="F190" i="10"/>
  <c r="E190" i="10"/>
  <c r="D190" i="10"/>
  <c r="C190" i="10"/>
  <c r="B190" i="10"/>
  <c r="Z189" i="10"/>
  <c r="Y189" i="10"/>
  <c r="X189" i="10"/>
  <c r="W189" i="10"/>
  <c r="V189" i="10"/>
  <c r="U189" i="10"/>
  <c r="T189" i="10"/>
  <c r="S189" i="10"/>
  <c r="R189" i="10"/>
  <c r="Q189" i="10"/>
  <c r="P189" i="10"/>
  <c r="N189" i="10"/>
  <c r="M189" i="10"/>
  <c r="L189" i="10"/>
  <c r="K189" i="10"/>
  <c r="J189" i="10"/>
  <c r="I189" i="10"/>
  <c r="H189" i="10"/>
  <c r="G189" i="10"/>
  <c r="F189" i="10"/>
  <c r="E189" i="10"/>
  <c r="D189" i="10"/>
  <c r="C189" i="10"/>
  <c r="B189" i="10"/>
  <c r="Z188" i="10"/>
  <c r="Y188" i="10"/>
  <c r="X188" i="10"/>
  <c r="W188" i="10"/>
  <c r="V188" i="10"/>
  <c r="U188" i="10"/>
  <c r="T188" i="10"/>
  <c r="S188" i="10"/>
  <c r="R188" i="10"/>
  <c r="Q188" i="10"/>
  <c r="P188" i="10"/>
  <c r="N188" i="10"/>
  <c r="M188" i="10"/>
  <c r="L188" i="10"/>
  <c r="K188" i="10"/>
  <c r="J188" i="10"/>
  <c r="I188" i="10"/>
  <c r="H188" i="10"/>
  <c r="G188" i="10"/>
  <c r="F188" i="10"/>
  <c r="E188" i="10"/>
  <c r="D188" i="10"/>
  <c r="C188" i="10"/>
  <c r="B188" i="10"/>
  <c r="Z187" i="10"/>
  <c r="Y187" i="10"/>
  <c r="X187" i="10"/>
  <c r="W187" i="10"/>
  <c r="V187" i="10"/>
  <c r="U187" i="10"/>
  <c r="T187" i="10"/>
  <c r="S187" i="10"/>
  <c r="R187" i="10"/>
  <c r="Q187" i="10"/>
  <c r="P187" i="10"/>
  <c r="N187" i="10"/>
  <c r="M187" i="10"/>
  <c r="L187" i="10"/>
  <c r="K187" i="10"/>
  <c r="J187" i="10"/>
  <c r="I187" i="10"/>
  <c r="H187" i="10"/>
  <c r="G187" i="10"/>
  <c r="F187" i="10"/>
  <c r="E187" i="10"/>
  <c r="D187" i="10"/>
  <c r="C187" i="10"/>
  <c r="B187" i="10"/>
  <c r="Z186" i="10"/>
  <c r="Y186" i="10"/>
  <c r="X186" i="10"/>
  <c r="W186" i="10"/>
  <c r="V186" i="10"/>
  <c r="U186" i="10"/>
  <c r="T186" i="10"/>
  <c r="S186" i="10"/>
  <c r="R186" i="10"/>
  <c r="Q186" i="10"/>
  <c r="P186" i="10"/>
  <c r="N186" i="10"/>
  <c r="M186" i="10"/>
  <c r="L186" i="10"/>
  <c r="K186" i="10"/>
  <c r="J186" i="10"/>
  <c r="I186" i="10"/>
  <c r="H186" i="10"/>
  <c r="G186" i="10"/>
  <c r="F186" i="10"/>
  <c r="E186" i="10"/>
  <c r="D186" i="10"/>
  <c r="C186" i="10"/>
  <c r="B186" i="10"/>
  <c r="Z185" i="10"/>
  <c r="Y185" i="10"/>
  <c r="X185" i="10"/>
  <c r="W185" i="10"/>
  <c r="V185" i="10"/>
  <c r="U185" i="10"/>
  <c r="T185" i="10"/>
  <c r="S185" i="10"/>
  <c r="R185" i="10"/>
  <c r="Q185" i="10"/>
  <c r="P185" i="10"/>
  <c r="N185" i="10"/>
  <c r="M185" i="10"/>
  <c r="L185" i="10"/>
  <c r="K185" i="10"/>
  <c r="J185" i="10"/>
  <c r="I185" i="10"/>
  <c r="H185" i="10"/>
  <c r="G185" i="10"/>
  <c r="F185" i="10"/>
  <c r="E185" i="10"/>
  <c r="D185" i="10"/>
  <c r="C185" i="10"/>
  <c r="B185" i="10"/>
  <c r="Z184" i="10"/>
  <c r="Y184" i="10"/>
  <c r="X184" i="10"/>
  <c r="W184" i="10"/>
  <c r="V184" i="10"/>
  <c r="U184" i="10"/>
  <c r="T184" i="10"/>
  <c r="S184" i="10"/>
  <c r="R184" i="10"/>
  <c r="Q184" i="10"/>
  <c r="P184" i="10"/>
  <c r="N184" i="10"/>
  <c r="M184" i="10"/>
  <c r="L184" i="10"/>
  <c r="K184" i="10"/>
  <c r="J184" i="10"/>
  <c r="I184" i="10"/>
  <c r="H184" i="10"/>
  <c r="G184" i="10"/>
  <c r="F184" i="10"/>
  <c r="E184" i="10"/>
  <c r="D184" i="10"/>
  <c r="C184" i="10"/>
  <c r="B184" i="10"/>
  <c r="Z183" i="10"/>
  <c r="Y183" i="10"/>
  <c r="X183" i="10"/>
  <c r="W183" i="10"/>
  <c r="V183" i="10"/>
  <c r="U183" i="10"/>
  <c r="T183" i="10"/>
  <c r="S183" i="10"/>
  <c r="R183" i="10"/>
  <c r="Q183" i="10"/>
  <c r="P183" i="10"/>
  <c r="N183" i="10"/>
  <c r="M183" i="10"/>
  <c r="L183" i="10"/>
  <c r="K183" i="10"/>
  <c r="J183" i="10"/>
  <c r="I183" i="10"/>
  <c r="H183" i="10"/>
  <c r="G183" i="10"/>
  <c r="F183" i="10"/>
  <c r="E183" i="10"/>
  <c r="D183" i="10"/>
  <c r="C183" i="10"/>
  <c r="B183" i="10"/>
  <c r="Z182" i="10"/>
  <c r="Y182" i="10"/>
  <c r="X182" i="10"/>
  <c r="W182" i="10"/>
  <c r="V182" i="10"/>
  <c r="U182" i="10"/>
  <c r="T182" i="10"/>
  <c r="S182" i="10"/>
  <c r="R182" i="10"/>
  <c r="Q182" i="10"/>
  <c r="P182" i="10"/>
  <c r="N182" i="10"/>
  <c r="M182" i="10"/>
  <c r="L182" i="10"/>
  <c r="K182" i="10"/>
  <c r="J182" i="10"/>
  <c r="I182" i="10"/>
  <c r="H182" i="10"/>
  <c r="G182" i="10"/>
  <c r="F182" i="10"/>
  <c r="E182" i="10"/>
  <c r="D182" i="10"/>
  <c r="C182" i="10"/>
  <c r="B182" i="10"/>
  <c r="Z181" i="10"/>
  <c r="Y181" i="10"/>
  <c r="X181" i="10"/>
  <c r="W181" i="10"/>
  <c r="V181" i="10"/>
  <c r="U181" i="10"/>
  <c r="T181" i="10"/>
  <c r="S181" i="10"/>
  <c r="R181" i="10"/>
  <c r="Q181" i="10"/>
  <c r="P181" i="10"/>
  <c r="N181" i="10"/>
  <c r="M181" i="10"/>
  <c r="L181" i="10"/>
  <c r="K181" i="10"/>
  <c r="J181" i="10"/>
  <c r="I181" i="10"/>
  <c r="H181" i="10"/>
  <c r="G181" i="10"/>
  <c r="F181" i="10"/>
  <c r="E181" i="10"/>
  <c r="D181" i="10"/>
  <c r="C181" i="10"/>
  <c r="B181" i="10"/>
  <c r="Z180" i="10"/>
  <c r="Y180" i="10"/>
  <c r="X180" i="10"/>
  <c r="W180" i="10"/>
  <c r="V180" i="10"/>
  <c r="U180" i="10"/>
  <c r="T180" i="10"/>
  <c r="S180" i="10"/>
  <c r="R180" i="10"/>
  <c r="Q180" i="10"/>
  <c r="P180" i="10"/>
  <c r="N180" i="10"/>
  <c r="M180" i="10"/>
  <c r="L180" i="10"/>
  <c r="K180" i="10"/>
  <c r="J180" i="10"/>
  <c r="I180" i="10"/>
  <c r="H180" i="10"/>
  <c r="G180" i="10"/>
  <c r="F180" i="10"/>
  <c r="E180" i="10"/>
  <c r="D180" i="10"/>
  <c r="C180" i="10"/>
  <c r="B180" i="10"/>
  <c r="Z179" i="10"/>
  <c r="Y179" i="10"/>
  <c r="X179" i="10"/>
  <c r="W179" i="10"/>
  <c r="V179" i="10"/>
  <c r="U179" i="10"/>
  <c r="T179" i="10"/>
  <c r="S179" i="10"/>
  <c r="R179" i="10"/>
  <c r="Q179" i="10"/>
  <c r="P179" i="10"/>
  <c r="N179" i="10"/>
  <c r="M179" i="10"/>
  <c r="L179" i="10"/>
  <c r="K179" i="10"/>
  <c r="J179" i="10"/>
  <c r="I179" i="10"/>
  <c r="H179" i="10"/>
  <c r="G179" i="10"/>
  <c r="F179" i="10"/>
  <c r="E179" i="10"/>
  <c r="D179" i="10"/>
  <c r="C179" i="10"/>
  <c r="B179" i="10"/>
  <c r="Z178" i="10"/>
  <c r="Y178" i="10"/>
  <c r="X178" i="10"/>
  <c r="W178" i="10"/>
  <c r="V178" i="10"/>
  <c r="U178" i="10"/>
  <c r="T178" i="10"/>
  <c r="S178" i="10"/>
  <c r="R178" i="10"/>
  <c r="Q178" i="10"/>
  <c r="P178" i="10"/>
  <c r="N178" i="10"/>
  <c r="M178" i="10"/>
  <c r="L178" i="10"/>
  <c r="K178" i="10"/>
  <c r="J178" i="10"/>
  <c r="I178" i="10"/>
  <c r="H178" i="10"/>
  <c r="G178" i="10"/>
  <c r="F178" i="10"/>
  <c r="E178" i="10"/>
  <c r="D178" i="10"/>
  <c r="C178" i="10"/>
  <c r="B178" i="10"/>
  <c r="Z177" i="10"/>
  <c r="Y177" i="10"/>
  <c r="X177" i="10"/>
  <c r="W177" i="10"/>
  <c r="V177" i="10"/>
  <c r="U177" i="10"/>
  <c r="T177" i="10"/>
  <c r="S177" i="10"/>
  <c r="R177" i="10"/>
  <c r="Q177" i="10"/>
  <c r="P177" i="10"/>
  <c r="N177" i="10"/>
  <c r="M177" i="10"/>
  <c r="L177" i="10"/>
  <c r="K177" i="10"/>
  <c r="J177" i="10"/>
  <c r="I177" i="10"/>
  <c r="H177" i="10"/>
  <c r="G177" i="10"/>
  <c r="F177" i="10"/>
  <c r="E177" i="10"/>
  <c r="D177" i="10"/>
  <c r="C177" i="10"/>
  <c r="B177" i="10"/>
  <c r="Z176" i="10"/>
  <c r="Y176" i="10"/>
  <c r="X176" i="10"/>
  <c r="W176" i="10"/>
  <c r="V176" i="10"/>
  <c r="U176" i="10"/>
  <c r="T176" i="10"/>
  <c r="S176" i="10"/>
  <c r="R176" i="10"/>
  <c r="Q176" i="10"/>
  <c r="P176" i="10"/>
  <c r="N176" i="10"/>
  <c r="M176" i="10"/>
  <c r="L176" i="10"/>
  <c r="K176" i="10"/>
  <c r="J176" i="10"/>
  <c r="I176" i="10"/>
  <c r="H176" i="10"/>
  <c r="G176" i="10"/>
  <c r="F176" i="10"/>
  <c r="E176" i="10"/>
  <c r="D176" i="10"/>
  <c r="C176" i="10"/>
  <c r="B176" i="10"/>
  <c r="Z175" i="10"/>
  <c r="Y175" i="10"/>
  <c r="X175" i="10"/>
  <c r="W175" i="10"/>
  <c r="V175" i="10"/>
  <c r="U175" i="10"/>
  <c r="T175" i="10"/>
  <c r="S175" i="10"/>
  <c r="R175" i="10"/>
  <c r="Q175" i="10"/>
  <c r="P175" i="10"/>
  <c r="N175" i="10"/>
  <c r="M175" i="10"/>
  <c r="L175" i="10"/>
  <c r="K175" i="10"/>
  <c r="J175" i="10"/>
  <c r="I175" i="10"/>
  <c r="H175" i="10"/>
  <c r="G175" i="10"/>
  <c r="F175" i="10"/>
  <c r="E175" i="10"/>
  <c r="D175" i="10"/>
  <c r="C175" i="10"/>
  <c r="B175" i="10"/>
  <c r="Z174" i="10"/>
  <c r="Y174" i="10"/>
  <c r="X174" i="10"/>
  <c r="W174" i="10"/>
  <c r="V174" i="10"/>
  <c r="U174" i="10"/>
  <c r="T174" i="10"/>
  <c r="S174" i="10"/>
  <c r="R174" i="10"/>
  <c r="Q174" i="10"/>
  <c r="P174" i="10"/>
  <c r="N174" i="10"/>
  <c r="M174" i="10"/>
  <c r="L174" i="10"/>
  <c r="K174" i="10"/>
  <c r="J174" i="10"/>
  <c r="I174" i="10"/>
  <c r="H174" i="10"/>
  <c r="G174" i="10"/>
  <c r="F174" i="10"/>
  <c r="E174" i="10"/>
  <c r="D174" i="10"/>
  <c r="C174" i="10"/>
  <c r="B174" i="10"/>
  <c r="Z173" i="10"/>
  <c r="Y173" i="10"/>
  <c r="X173" i="10"/>
  <c r="W173" i="10"/>
  <c r="V173" i="10"/>
  <c r="U173" i="10"/>
  <c r="T173" i="10"/>
  <c r="S173" i="10"/>
  <c r="R173" i="10"/>
  <c r="Q173" i="10"/>
  <c r="P173" i="10"/>
  <c r="N173" i="10"/>
  <c r="M173" i="10"/>
  <c r="L173" i="10"/>
  <c r="K173" i="10"/>
  <c r="J173" i="10"/>
  <c r="I173" i="10"/>
  <c r="H173" i="10"/>
  <c r="G173" i="10"/>
  <c r="F173" i="10"/>
  <c r="E173" i="10"/>
  <c r="D173" i="10"/>
  <c r="C173" i="10"/>
  <c r="B173" i="10"/>
  <c r="Z172" i="10"/>
  <c r="Y172" i="10"/>
  <c r="X172" i="10"/>
  <c r="W172" i="10"/>
  <c r="V172" i="10"/>
  <c r="U172" i="10"/>
  <c r="T172" i="10"/>
  <c r="S172" i="10"/>
  <c r="R172" i="10"/>
  <c r="Q172" i="10"/>
  <c r="P172" i="10"/>
  <c r="N172" i="10"/>
  <c r="M172" i="10"/>
  <c r="L172" i="10"/>
  <c r="K172" i="10"/>
  <c r="J172" i="10"/>
  <c r="I172" i="10"/>
  <c r="H172" i="10"/>
  <c r="G172" i="10"/>
  <c r="F172" i="10"/>
  <c r="E172" i="10"/>
  <c r="D172" i="10"/>
  <c r="C172" i="10"/>
  <c r="B172" i="10"/>
  <c r="Z171" i="10"/>
  <c r="Y171" i="10"/>
  <c r="X171" i="10"/>
  <c r="W171" i="10"/>
  <c r="V171" i="10"/>
  <c r="U171" i="10"/>
  <c r="T171" i="10"/>
  <c r="S171" i="10"/>
  <c r="R171" i="10"/>
  <c r="Q171" i="10"/>
  <c r="P171" i="10"/>
  <c r="N171" i="10"/>
  <c r="M171" i="10"/>
  <c r="L171" i="10"/>
  <c r="K171" i="10"/>
  <c r="J171" i="10"/>
  <c r="I171" i="10"/>
  <c r="H171" i="10"/>
  <c r="G171" i="10"/>
  <c r="F171" i="10"/>
  <c r="E171" i="10"/>
  <c r="D171" i="10"/>
  <c r="C171" i="10"/>
  <c r="B171" i="10"/>
  <c r="Z170" i="10"/>
  <c r="Y170" i="10"/>
  <c r="X170" i="10"/>
  <c r="W170" i="10"/>
  <c r="V170" i="10"/>
  <c r="U170" i="10"/>
  <c r="T170" i="10"/>
  <c r="S170" i="10"/>
  <c r="R170" i="10"/>
  <c r="Q170" i="10"/>
  <c r="P170" i="10"/>
  <c r="N170" i="10"/>
  <c r="M170" i="10"/>
  <c r="L170" i="10"/>
  <c r="K170" i="10"/>
  <c r="J170" i="10"/>
  <c r="I170" i="10"/>
  <c r="H170" i="10"/>
  <c r="G170" i="10"/>
  <c r="F170" i="10"/>
  <c r="E170" i="10"/>
  <c r="D170" i="10"/>
  <c r="C170" i="10"/>
  <c r="B170" i="10"/>
  <c r="Z169" i="10"/>
  <c r="Y169" i="10"/>
  <c r="X169" i="10"/>
  <c r="W169" i="10"/>
  <c r="V169" i="10"/>
  <c r="U169" i="10"/>
  <c r="T169" i="10"/>
  <c r="S169" i="10"/>
  <c r="R169" i="10"/>
  <c r="Q169" i="10"/>
  <c r="P169" i="10"/>
  <c r="N169" i="10"/>
  <c r="M169" i="10"/>
  <c r="L169" i="10"/>
  <c r="K169" i="10"/>
  <c r="J169" i="10"/>
  <c r="I169" i="10"/>
  <c r="H169" i="10"/>
  <c r="G169" i="10"/>
  <c r="F169" i="10"/>
  <c r="E169" i="10"/>
  <c r="D169" i="10"/>
  <c r="C169" i="10"/>
  <c r="B169" i="10"/>
  <c r="Z168" i="10"/>
  <c r="Y168" i="10"/>
  <c r="X168" i="10"/>
  <c r="W168" i="10"/>
  <c r="V168" i="10"/>
  <c r="U168" i="10"/>
  <c r="T168" i="10"/>
  <c r="S168" i="10"/>
  <c r="R168" i="10"/>
  <c r="Q168" i="10"/>
  <c r="P168" i="10"/>
  <c r="N168" i="10"/>
  <c r="M168" i="10"/>
  <c r="L168" i="10"/>
  <c r="K168" i="10"/>
  <c r="J168" i="10"/>
  <c r="I168" i="10"/>
  <c r="H168" i="10"/>
  <c r="G168" i="10"/>
  <c r="F168" i="10"/>
  <c r="E168" i="10"/>
  <c r="D168" i="10"/>
  <c r="C168" i="10"/>
  <c r="B168" i="10"/>
  <c r="Z167" i="10"/>
  <c r="Y167" i="10"/>
  <c r="X167" i="10"/>
  <c r="W167" i="10"/>
  <c r="V167" i="10"/>
  <c r="U167" i="10"/>
  <c r="T167" i="10"/>
  <c r="S167" i="10"/>
  <c r="R167" i="10"/>
  <c r="Q167" i="10"/>
  <c r="P167" i="10"/>
  <c r="N167" i="10"/>
  <c r="M167" i="10"/>
  <c r="L167" i="10"/>
  <c r="K167" i="10"/>
  <c r="J167" i="10"/>
  <c r="I167" i="10"/>
  <c r="H167" i="10"/>
  <c r="G167" i="10"/>
  <c r="F167" i="10"/>
  <c r="E167" i="10"/>
  <c r="D167" i="10"/>
  <c r="C167" i="10"/>
  <c r="B167" i="10"/>
  <c r="Z166" i="10"/>
  <c r="Y166" i="10"/>
  <c r="X166" i="10"/>
  <c r="W166" i="10"/>
  <c r="V166" i="10"/>
  <c r="U166" i="10"/>
  <c r="T166" i="10"/>
  <c r="S166" i="10"/>
  <c r="R166" i="10"/>
  <c r="Q166" i="10"/>
  <c r="P166" i="10"/>
  <c r="N166" i="10"/>
  <c r="M166" i="10"/>
  <c r="L166" i="10"/>
  <c r="K166" i="10"/>
  <c r="J166" i="10"/>
  <c r="I166" i="10"/>
  <c r="H166" i="10"/>
  <c r="G166" i="10"/>
  <c r="F166" i="10"/>
  <c r="E166" i="10"/>
  <c r="D166" i="10"/>
  <c r="C166" i="10"/>
  <c r="B166" i="10"/>
  <c r="Z165" i="10"/>
  <c r="Y165" i="10"/>
  <c r="X165" i="10"/>
  <c r="W165" i="10"/>
  <c r="V165" i="10"/>
  <c r="U165" i="10"/>
  <c r="T165" i="10"/>
  <c r="S165" i="10"/>
  <c r="R165" i="10"/>
  <c r="Q165" i="10"/>
  <c r="P165" i="10"/>
  <c r="N165" i="10"/>
  <c r="M165" i="10"/>
  <c r="L165" i="10"/>
  <c r="K165" i="10"/>
  <c r="J165" i="10"/>
  <c r="I165" i="10"/>
  <c r="H165" i="10"/>
  <c r="G165" i="10"/>
  <c r="F165" i="10"/>
  <c r="E165" i="10"/>
  <c r="D165" i="10"/>
  <c r="C165" i="10"/>
  <c r="B165" i="10"/>
  <c r="Z164" i="10"/>
  <c r="Y164" i="10"/>
  <c r="X164" i="10"/>
  <c r="W164" i="10"/>
  <c r="V164" i="10"/>
  <c r="U164" i="10"/>
  <c r="T164" i="10"/>
  <c r="S164" i="10"/>
  <c r="R164" i="10"/>
  <c r="Q164" i="10"/>
  <c r="P164" i="10"/>
  <c r="N164" i="10"/>
  <c r="M164" i="10"/>
  <c r="L164" i="10"/>
  <c r="K164" i="10"/>
  <c r="J164" i="10"/>
  <c r="I164" i="10"/>
  <c r="H164" i="10"/>
  <c r="G164" i="10"/>
  <c r="F164" i="10"/>
  <c r="E164" i="10"/>
  <c r="D164" i="10"/>
  <c r="C164" i="10"/>
  <c r="B164" i="10"/>
  <c r="Z163" i="10"/>
  <c r="Y163" i="10"/>
  <c r="X163" i="10"/>
  <c r="W163" i="10"/>
  <c r="V163" i="10"/>
  <c r="U163" i="10"/>
  <c r="T163" i="10"/>
  <c r="S163" i="10"/>
  <c r="R163" i="10"/>
  <c r="Q163" i="10"/>
  <c r="P163" i="10"/>
  <c r="N163" i="10"/>
  <c r="M163" i="10"/>
  <c r="L163" i="10"/>
  <c r="K163" i="10"/>
  <c r="J163" i="10"/>
  <c r="I163" i="10"/>
  <c r="H163" i="10"/>
  <c r="G163" i="10"/>
  <c r="F163" i="10"/>
  <c r="E163" i="10"/>
  <c r="D163" i="10"/>
  <c r="C163" i="10"/>
  <c r="B163" i="10"/>
  <c r="Z162" i="10"/>
  <c r="Y162" i="10"/>
  <c r="X162" i="10"/>
  <c r="W162" i="10"/>
  <c r="V162" i="10"/>
  <c r="U162" i="10"/>
  <c r="T162" i="10"/>
  <c r="S162" i="10"/>
  <c r="R162" i="10"/>
  <c r="Q162" i="10"/>
  <c r="P162" i="10"/>
  <c r="N162" i="10"/>
  <c r="M162" i="10"/>
  <c r="L162" i="10"/>
  <c r="K162" i="10"/>
  <c r="J162" i="10"/>
  <c r="I162" i="10"/>
  <c r="H162" i="10"/>
  <c r="G162" i="10"/>
  <c r="F162" i="10"/>
  <c r="E162" i="10"/>
  <c r="D162" i="10"/>
  <c r="C162" i="10"/>
  <c r="B162" i="10"/>
  <c r="Z161" i="10"/>
  <c r="Y161" i="10"/>
  <c r="X161" i="10"/>
  <c r="W161" i="10"/>
  <c r="V161" i="10"/>
  <c r="U161" i="10"/>
  <c r="T161" i="10"/>
  <c r="S161" i="10"/>
  <c r="R161" i="10"/>
  <c r="Q161" i="10"/>
  <c r="P161" i="10"/>
  <c r="N161" i="10"/>
  <c r="M161" i="10"/>
  <c r="L161" i="10"/>
  <c r="K161" i="10"/>
  <c r="J161" i="10"/>
  <c r="I161" i="10"/>
  <c r="H161" i="10"/>
  <c r="G161" i="10"/>
  <c r="F161" i="10"/>
  <c r="E161" i="10"/>
  <c r="D161" i="10"/>
  <c r="C161" i="10"/>
  <c r="B161" i="10"/>
  <c r="Z160" i="10"/>
  <c r="Y160" i="10"/>
  <c r="X160" i="10"/>
  <c r="W160" i="10"/>
  <c r="V160" i="10"/>
  <c r="U160" i="10"/>
  <c r="T160" i="10"/>
  <c r="S160" i="10"/>
  <c r="R160" i="10"/>
  <c r="Q160" i="10"/>
  <c r="P160" i="10"/>
  <c r="N160" i="10"/>
  <c r="M160" i="10"/>
  <c r="L160" i="10"/>
  <c r="K160" i="10"/>
  <c r="J160" i="10"/>
  <c r="I160" i="10"/>
  <c r="H160" i="10"/>
  <c r="G160" i="10"/>
  <c r="F160" i="10"/>
  <c r="E160" i="10"/>
  <c r="D160" i="10"/>
  <c r="C160" i="10"/>
  <c r="B160" i="10"/>
  <c r="Z159" i="10"/>
  <c r="Y159" i="10"/>
  <c r="X159" i="10"/>
  <c r="W159" i="10"/>
  <c r="V159" i="10"/>
  <c r="U159" i="10"/>
  <c r="T159" i="10"/>
  <c r="S159" i="10"/>
  <c r="R159" i="10"/>
  <c r="Q159" i="10"/>
  <c r="P159" i="10"/>
  <c r="N159" i="10"/>
  <c r="M159" i="10"/>
  <c r="L159" i="10"/>
  <c r="K159" i="10"/>
  <c r="J159" i="10"/>
  <c r="I159" i="10"/>
  <c r="H159" i="10"/>
  <c r="G159" i="10"/>
  <c r="F159" i="10"/>
  <c r="E159" i="10"/>
  <c r="D159" i="10"/>
  <c r="C159" i="10"/>
  <c r="B159" i="10"/>
  <c r="Z158" i="10"/>
  <c r="Y158" i="10"/>
  <c r="X158" i="10"/>
  <c r="W158" i="10"/>
  <c r="V158" i="10"/>
  <c r="U158" i="10"/>
  <c r="T158" i="10"/>
  <c r="S158" i="10"/>
  <c r="R158" i="10"/>
  <c r="Q158" i="10"/>
  <c r="P158" i="10"/>
  <c r="N158" i="10"/>
  <c r="M158" i="10"/>
  <c r="L158" i="10"/>
  <c r="K158" i="10"/>
  <c r="J158" i="10"/>
  <c r="I158" i="10"/>
  <c r="H158" i="10"/>
  <c r="G158" i="10"/>
  <c r="F158" i="10"/>
  <c r="E158" i="10"/>
  <c r="D158" i="10"/>
  <c r="C158" i="10"/>
  <c r="B158" i="10"/>
  <c r="Z157" i="10"/>
  <c r="Y157" i="10"/>
  <c r="X157" i="10"/>
  <c r="W157" i="10"/>
  <c r="V157" i="10"/>
  <c r="U157" i="10"/>
  <c r="T157" i="10"/>
  <c r="S157" i="10"/>
  <c r="R157" i="10"/>
  <c r="Q157" i="10"/>
  <c r="P157" i="10"/>
  <c r="N157" i="10"/>
  <c r="M157" i="10"/>
  <c r="L157" i="10"/>
  <c r="K157" i="10"/>
  <c r="J157" i="10"/>
  <c r="I157" i="10"/>
  <c r="H157" i="10"/>
  <c r="G157" i="10"/>
  <c r="F157" i="10"/>
  <c r="E157" i="10"/>
  <c r="D157" i="10"/>
  <c r="C157" i="10"/>
  <c r="B157" i="10"/>
  <c r="Z156" i="10"/>
  <c r="Y156" i="10"/>
  <c r="X156" i="10"/>
  <c r="W156" i="10"/>
  <c r="V156" i="10"/>
  <c r="U156" i="10"/>
  <c r="T156" i="10"/>
  <c r="S156" i="10"/>
  <c r="R156" i="10"/>
  <c r="Q156" i="10"/>
  <c r="P156" i="10"/>
  <c r="N156" i="10"/>
  <c r="M156" i="10"/>
  <c r="L156" i="10"/>
  <c r="K156" i="10"/>
  <c r="J156" i="10"/>
  <c r="I156" i="10"/>
  <c r="H156" i="10"/>
  <c r="G156" i="10"/>
  <c r="F156" i="10"/>
  <c r="E156" i="10"/>
  <c r="D156" i="10"/>
  <c r="C156" i="10"/>
  <c r="B156" i="10"/>
  <c r="Z155" i="10"/>
  <c r="Y155" i="10"/>
  <c r="X155" i="10"/>
  <c r="W155" i="10"/>
  <c r="V155" i="10"/>
  <c r="U155" i="10"/>
  <c r="T155" i="10"/>
  <c r="S155" i="10"/>
  <c r="R155" i="10"/>
  <c r="Q155" i="10"/>
  <c r="P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Z154" i="10"/>
  <c r="Y154" i="10"/>
  <c r="X154" i="10"/>
  <c r="W154" i="10"/>
  <c r="V154" i="10"/>
  <c r="U154" i="10"/>
  <c r="T154" i="10"/>
  <c r="S154" i="10"/>
  <c r="R154" i="10"/>
  <c r="Q154" i="10"/>
  <c r="P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Z153" i="10"/>
  <c r="Y153" i="10"/>
  <c r="X153" i="10"/>
  <c r="W153" i="10"/>
  <c r="V153" i="10"/>
  <c r="U153" i="10"/>
  <c r="T153" i="10"/>
  <c r="S153" i="10"/>
  <c r="R153" i="10"/>
  <c r="Q153" i="10"/>
  <c r="P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Z152" i="10"/>
  <c r="Y152" i="10"/>
  <c r="X152" i="10"/>
  <c r="W152" i="10"/>
  <c r="V152" i="10"/>
  <c r="U152" i="10"/>
  <c r="T152" i="10"/>
  <c r="S152" i="10"/>
  <c r="R152" i="10"/>
  <c r="Q152" i="10"/>
  <c r="P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Z151" i="10"/>
  <c r="Y151" i="10"/>
  <c r="X151" i="10"/>
  <c r="W151" i="10"/>
  <c r="V151" i="10"/>
  <c r="U151" i="10"/>
  <c r="T151" i="10"/>
  <c r="S151" i="10"/>
  <c r="R151" i="10"/>
  <c r="Q151" i="10"/>
  <c r="P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Z150" i="10"/>
  <c r="Y150" i="10"/>
  <c r="X150" i="10"/>
  <c r="W150" i="10"/>
  <c r="V150" i="10"/>
  <c r="U150" i="10"/>
  <c r="T150" i="10"/>
  <c r="S150" i="10"/>
  <c r="R150" i="10"/>
  <c r="Q150" i="10"/>
  <c r="P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Z149" i="10"/>
  <c r="Y149" i="10"/>
  <c r="X149" i="10"/>
  <c r="W149" i="10"/>
  <c r="V149" i="10"/>
  <c r="U149" i="10"/>
  <c r="T149" i="10"/>
  <c r="S149" i="10"/>
  <c r="R149" i="10"/>
  <c r="Q149" i="10"/>
  <c r="P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Z148" i="10"/>
  <c r="Y148" i="10"/>
  <c r="X148" i="10"/>
  <c r="W148" i="10"/>
  <c r="V148" i="10"/>
  <c r="U148" i="10"/>
  <c r="T148" i="10"/>
  <c r="S148" i="10"/>
  <c r="R148" i="10"/>
  <c r="Q148" i="10"/>
  <c r="P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Z147" i="10"/>
  <c r="Y147" i="10"/>
  <c r="X147" i="10"/>
  <c r="W147" i="10"/>
  <c r="V147" i="10"/>
  <c r="U147" i="10"/>
  <c r="T147" i="10"/>
  <c r="S147" i="10"/>
  <c r="R147" i="10"/>
  <c r="Q147" i="10"/>
  <c r="P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Z146" i="10"/>
  <c r="Y146" i="10"/>
  <c r="X146" i="10"/>
  <c r="W146" i="10"/>
  <c r="V146" i="10"/>
  <c r="U146" i="10"/>
  <c r="T146" i="10"/>
  <c r="S146" i="10"/>
  <c r="R146" i="10"/>
  <c r="Q146" i="10"/>
  <c r="P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B146" i="10"/>
  <c r="Z145" i="10"/>
  <c r="Y145" i="10"/>
  <c r="X145" i="10"/>
  <c r="W145" i="10"/>
  <c r="V145" i="10"/>
  <c r="U145" i="10"/>
  <c r="T145" i="10"/>
  <c r="S145" i="10"/>
  <c r="R145" i="10"/>
  <c r="Q145" i="10"/>
  <c r="P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B145" i="10"/>
  <c r="Z144" i="10"/>
  <c r="Y144" i="10"/>
  <c r="X144" i="10"/>
  <c r="W144" i="10"/>
  <c r="V144" i="10"/>
  <c r="U144" i="10"/>
  <c r="T144" i="10"/>
  <c r="S144" i="10"/>
  <c r="R144" i="10"/>
  <c r="Q144" i="10"/>
  <c r="P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Z143" i="10"/>
  <c r="Y143" i="10"/>
  <c r="X143" i="10"/>
  <c r="W143" i="10"/>
  <c r="V143" i="10"/>
  <c r="U143" i="10"/>
  <c r="T143" i="10"/>
  <c r="S143" i="10"/>
  <c r="R143" i="10"/>
  <c r="Q143" i="10"/>
  <c r="P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Z142" i="10"/>
  <c r="Y142" i="10"/>
  <c r="X142" i="10"/>
  <c r="W142" i="10"/>
  <c r="V142" i="10"/>
  <c r="U142" i="10"/>
  <c r="T142" i="10"/>
  <c r="S142" i="10"/>
  <c r="R142" i="10"/>
  <c r="Q142" i="10"/>
  <c r="P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Z141" i="10"/>
  <c r="Y141" i="10"/>
  <c r="X141" i="10"/>
  <c r="W141" i="10"/>
  <c r="V141" i="10"/>
  <c r="U141" i="10"/>
  <c r="T141" i="10"/>
  <c r="S141" i="10"/>
  <c r="R141" i="10"/>
  <c r="Q141" i="10"/>
  <c r="P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Z140" i="10"/>
  <c r="Y140" i="10"/>
  <c r="X140" i="10"/>
  <c r="W140" i="10"/>
  <c r="V140" i="10"/>
  <c r="U140" i="10"/>
  <c r="T140" i="10"/>
  <c r="S140" i="10"/>
  <c r="R140" i="10"/>
  <c r="Q140" i="10"/>
  <c r="P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Z139" i="10"/>
  <c r="Y139" i="10"/>
  <c r="X139" i="10"/>
  <c r="W139" i="10"/>
  <c r="V139" i="10"/>
  <c r="U139" i="10"/>
  <c r="T139" i="10"/>
  <c r="S139" i="10"/>
  <c r="R139" i="10"/>
  <c r="Q139" i="10"/>
  <c r="P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Z138" i="10"/>
  <c r="Y138" i="10"/>
  <c r="X138" i="10"/>
  <c r="W138" i="10"/>
  <c r="V138" i="10"/>
  <c r="U138" i="10"/>
  <c r="T138" i="10"/>
  <c r="S138" i="10"/>
  <c r="R138" i="10"/>
  <c r="Q138" i="10"/>
  <c r="P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Z137" i="10"/>
  <c r="Y137" i="10"/>
  <c r="X137" i="10"/>
  <c r="W137" i="10"/>
  <c r="V137" i="10"/>
  <c r="U137" i="10"/>
  <c r="T137" i="10"/>
  <c r="S137" i="10"/>
  <c r="R137" i="10"/>
  <c r="Q137" i="10"/>
  <c r="P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Z136" i="10"/>
  <c r="Y136" i="10"/>
  <c r="X136" i="10"/>
  <c r="W136" i="10"/>
  <c r="V136" i="10"/>
  <c r="U136" i="10"/>
  <c r="T136" i="10"/>
  <c r="S136" i="10"/>
  <c r="R136" i="10"/>
  <c r="Q136" i="10"/>
  <c r="P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Z135" i="10"/>
  <c r="Y135" i="10"/>
  <c r="X135" i="10"/>
  <c r="W135" i="10"/>
  <c r="V135" i="10"/>
  <c r="U135" i="10"/>
  <c r="T135" i="10"/>
  <c r="S135" i="10"/>
  <c r="R135" i="10"/>
  <c r="Q135" i="10"/>
  <c r="P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B135" i="10"/>
  <c r="Z134" i="10"/>
  <c r="Y134" i="10"/>
  <c r="X134" i="10"/>
  <c r="W134" i="10"/>
  <c r="V134" i="10"/>
  <c r="U134" i="10"/>
  <c r="T134" i="10"/>
  <c r="S134" i="10"/>
  <c r="R134" i="10"/>
  <c r="Q134" i="10"/>
  <c r="P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B134" i="10"/>
  <c r="Z133" i="10"/>
  <c r="Y133" i="10"/>
  <c r="X133" i="10"/>
  <c r="W133" i="10"/>
  <c r="V133" i="10"/>
  <c r="U133" i="10"/>
  <c r="T133" i="10"/>
  <c r="S133" i="10"/>
  <c r="R133" i="10"/>
  <c r="Q133" i="10"/>
  <c r="P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B133" i="10"/>
  <c r="Z132" i="10"/>
  <c r="Y132" i="10"/>
  <c r="X132" i="10"/>
  <c r="W132" i="10"/>
  <c r="V132" i="10"/>
  <c r="U132" i="10"/>
  <c r="T132" i="10"/>
  <c r="S132" i="10"/>
  <c r="R132" i="10"/>
  <c r="Q132" i="10"/>
  <c r="P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B132" i="10"/>
  <c r="Z131" i="10"/>
  <c r="Y131" i="10"/>
  <c r="X131" i="10"/>
  <c r="W131" i="10"/>
  <c r="V131" i="10"/>
  <c r="U131" i="10"/>
  <c r="T131" i="10"/>
  <c r="S131" i="10"/>
  <c r="R131" i="10"/>
  <c r="Q131" i="10"/>
  <c r="P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Z130" i="10"/>
  <c r="Y130" i="10"/>
  <c r="X130" i="10"/>
  <c r="W130" i="10"/>
  <c r="V130" i="10"/>
  <c r="U130" i="10"/>
  <c r="T130" i="10"/>
  <c r="S130" i="10"/>
  <c r="R130" i="10"/>
  <c r="Q130" i="10"/>
  <c r="P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Z129" i="10"/>
  <c r="Y129" i="10"/>
  <c r="X129" i="10"/>
  <c r="W129" i="10"/>
  <c r="V129" i="10"/>
  <c r="U129" i="10"/>
  <c r="T129" i="10"/>
  <c r="S129" i="10"/>
  <c r="R129" i="10"/>
  <c r="Q129" i="10"/>
  <c r="P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Z128" i="10"/>
  <c r="Y128" i="10"/>
  <c r="X128" i="10"/>
  <c r="W128" i="10"/>
  <c r="V128" i="10"/>
  <c r="U128" i="10"/>
  <c r="T128" i="10"/>
  <c r="S128" i="10"/>
  <c r="R128" i="10"/>
  <c r="Q128" i="10"/>
  <c r="P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B128" i="10"/>
  <c r="Z127" i="10"/>
  <c r="Y127" i="10"/>
  <c r="X127" i="10"/>
  <c r="W127" i="10"/>
  <c r="V127" i="10"/>
  <c r="U127" i="10"/>
  <c r="T127" i="10"/>
  <c r="S127" i="10"/>
  <c r="R127" i="10"/>
  <c r="Q127" i="10"/>
  <c r="P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Z126" i="10"/>
  <c r="Y126" i="10"/>
  <c r="X126" i="10"/>
  <c r="W126" i="10"/>
  <c r="V126" i="10"/>
  <c r="U126" i="10"/>
  <c r="T126" i="10"/>
  <c r="S126" i="10"/>
  <c r="R126" i="10"/>
  <c r="Q126" i="10"/>
  <c r="P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Z125" i="10"/>
  <c r="Y125" i="10"/>
  <c r="X125" i="10"/>
  <c r="W125" i="10"/>
  <c r="V125" i="10"/>
  <c r="U125" i="10"/>
  <c r="T125" i="10"/>
  <c r="S125" i="10"/>
  <c r="R125" i="10"/>
  <c r="Q125" i="10"/>
  <c r="P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Z124" i="10"/>
  <c r="Y124" i="10"/>
  <c r="X124" i="10"/>
  <c r="W124" i="10"/>
  <c r="V124" i="10"/>
  <c r="U124" i="10"/>
  <c r="T124" i="10"/>
  <c r="S124" i="10"/>
  <c r="R124" i="10"/>
  <c r="Q124" i="10"/>
  <c r="P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Z123" i="10"/>
  <c r="Y123" i="10"/>
  <c r="X123" i="10"/>
  <c r="W123" i="10"/>
  <c r="V123" i="10"/>
  <c r="U123" i="10"/>
  <c r="T123" i="10"/>
  <c r="S123" i="10"/>
  <c r="R123" i="10"/>
  <c r="Q123" i="10"/>
  <c r="P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Z122" i="10"/>
  <c r="Y122" i="10"/>
  <c r="X122" i="10"/>
  <c r="W122" i="10"/>
  <c r="V122" i="10"/>
  <c r="U122" i="10"/>
  <c r="T122" i="10"/>
  <c r="S122" i="10"/>
  <c r="R122" i="10"/>
  <c r="Q122" i="10"/>
  <c r="P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Z121" i="10"/>
  <c r="Y121" i="10"/>
  <c r="X121" i="10"/>
  <c r="W121" i="10"/>
  <c r="V121" i="10"/>
  <c r="U121" i="10"/>
  <c r="T121" i="10"/>
  <c r="S121" i="10"/>
  <c r="R121" i="10"/>
  <c r="Q121" i="10"/>
  <c r="P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Z120" i="10"/>
  <c r="Y120" i="10"/>
  <c r="X120" i="10"/>
  <c r="W120" i="10"/>
  <c r="V120" i="10"/>
  <c r="U120" i="10"/>
  <c r="T120" i="10"/>
  <c r="S120" i="10"/>
  <c r="R120" i="10"/>
  <c r="Q120" i="10"/>
  <c r="P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Z119" i="10"/>
  <c r="Y119" i="10"/>
  <c r="X119" i="10"/>
  <c r="W119" i="10"/>
  <c r="V119" i="10"/>
  <c r="U119" i="10"/>
  <c r="T119" i="10"/>
  <c r="S119" i="10"/>
  <c r="R119" i="10"/>
  <c r="Q119" i="10"/>
  <c r="P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Z118" i="10"/>
  <c r="Y118" i="10"/>
  <c r="X118" i="10"/>
  <c r="W118" i="10"/>
  <c r="V118" i="10"/>
  <c r="U118" i="10"/>
  <c r="T118" i="10"/>
  <c r="S118" i="10"/>
  <c r="R118" i="10"/>
  <c r="Q118" i="10"/>
  <c r="P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118" i="10"/>
  <c r="Z117" i="10"/>
  <c r="Y117" i="10"/>
  <c r="X117" i="10"/>
  <c r="W117" i="10"/>
  <c r="V117" i="10"/>
  <c r="U117" i="10"/>
  <c r="T117" i="10"/>
  <c r="S117" i="10"/>
  <c r="R117" i="10"/>
  <c r="Q117" i="10"/>
  <c r="P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B117" i="10"/>
  <c r="Z116" i="10"/>
  <c r="Y116" i="10"/>
  <c r="X116" i="10"/>
  <c r="W116" i="10"/>
  <c r="V116" i="10"/>
  <c r="U116" i="10"/>
  <c r="T116" i="10"/>
  <c r="S116" i="10"/>
  <c r="R116" i="10"/>
  <c r="Q116" i="10"/>
  <c r="P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B116" i="10"/>
  <c r="Z115" i="10"/>
  <c r="Y115" i="10"/>
  <c r="X115" i="10"/>
  <c r="W115" i="10"/>
  <c r="V115" i="10"/>
  <c r="U115" i="10"/>
  <c r="T115" i="10"/>
  <c r="S115" i="10"/>
  <c r="R115" i="10"/>
  <c r="Q115" i="10"/>
  <c r="P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B115" i="10"/>
  <c r="Z114" i="10"/>
  <c r="Y114" i="10"/>
  <c r="X114" i="10"/>
  <c r="W114" i="10"/>
  <c r="V114" i="10"/>
  <c r="U114" i="10"/>
  <c r="T114" i="10"/>
  <c r="S114" i="10"/>
  <c r="R114" i="10"/>
  <c r="Q114" i="10"/>
  <c r="P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Z113" i="10"/>
  <c r="Y113" i="10"/>
  <c r="X113" i="10"/>
  <c r="W113" i="10"/>
  <c r="V113" i="10"/>
  <c r="U113" i="10"/>
  <c r="T113" i="10"/>
  <c r="S113" i="10"/>
  <c r="R113" i="10"/>
  <c r="Q113" i="10"/>
  <c r="P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Z112" i="10"/>
  <c r="Y112" i="10"/>
  <c r="X112" i="10"/>
  <c r="W112" i="10"/>
  <c r="V112" i="10"/>
  <c r="U112" i="10"/>
  <c r="T112" i="10"/>
  <c r="S112" i="10"/>
  <c r="R112" i="10"/>
  <c r="Q112" i="10"/>
  <c r="P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Z111" i="10"/>
  <c r="Y111" i="10"/>
  <c r="X111" i="10"/>
  <c r="W111" i="10"/>
  <c r="V111" i="10"/>
  <c r="U111" i="10"/>
  <c r="T111" i="10"/>
  <c r="S111" i="10"/>
  <c r="R111" i="10"/>
  <c r="Q111" i="10"/>
  <c r="P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B111" i="10"/>
  <c r="Z110" i="10"/>
  <c r="Y110" i="10"/>
  <c r="X110" i="10"/>
  <c r="W110" i="10"/>
  <c r="V110" i="10"/>
  <c r="U110" i="10"/>
  <c r="T110" i="10"/>
  <c r="S110" i="10"/>
  <c r="R110" i="10"/>
  <c r="Q110" i="10"/>
  <c r="P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Z109" i="10"/>
  <c r="Y109" i="10"/>
  <c r="X109" i="10"/>
  <c r="W109" i="10"/>
  <c r="V109" i="10"/>
  <c r="U109" i="10"/>
  <c r="T109" i="10"/>
  <c r="S109" i="10"/>
  <c r="R109" i="10"/>
  <c r="Q109" i="10"/>
  <c r="P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Z108" i="10"/>
  <c r="Y108" i="10"/>
  <c r="X108" i="10"/>
  <c r="W108" i="10"/>
  <c r="V108" i="10"/>
  <c r="U108" i="10"/>
  <c r="T108" i="10"/>
  <c r="S108" i="10"/>
  <c r="R108" i="10"/>
  <c r="Q108" i="10"/>
  <c r="P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Z107" i="10"/>
  <c r="Y107" i="10"/>
  <c r="X107" i="10"/>
  <c r="W107" i="10"/>
  <c r="V107" i="10"/>
  <c r="U107" i="10"/>
  <c r="T107" i="10"/>
  <c r="S107" i="10"/>
  <c r="R107" i="10"/>
  <c r="Q107" i="10"/>
  <c r="P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Z106" i="10"/>
  <c r="Y106" i="10"/>
  <c r="X106" i="10"/>
  <c r="W106" i="10"/>
  <c r="V106" i="10"/>
  <c r="U106" i="10"/>
  <c r="T106" i="10"/>
  <c r="S106" i="10"/>
  <c r="R106" i="10"/>
  <c r="Q106" i="10"/>
  <c r="P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Z105" i="10"/>
  <c r="Y105" i="10"/>
  <c r="X105" i="10"/>
  <c r="W105" i="10"/>
  <c r="V105" i="10"/>
  <c r="U105" i="10"/>
  <c r="T105" i="10"/>
  <c r="S105" i="10"/>
  <c r="R105" i="10"/>
  <c r="Q105" i="10"/>
  <c r="P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Z104" i="10"/>
  <c r="Y104" i="10"/>
  <c r="X104" i="10"/>
  <c r="W104" i="10"/>
  <c r="V104" i="10"/>
  <c r="U104" i="10"/>
  <c r="T104" i="10"/>
  <c r="S104" i="10"/>
  <c r="R104" i="10"/>
  <c r="Q104" i="10"/>
  <c r="P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Z103" i="10"/>
  <c r="Y103" i="10"/>
  <c r="X103" i="10"/>
  <c r="W103" i="10"/>
  <c r="V103" i="10"/>
  <c r="U103" i="10"/>
  <c r="T103" i="10"/>
  <c r="S103" i="10"/>
  <c r="R103" i="10"/>
  <c r="Q103" i="10"/>
  <c r="P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Z102" i="10"/>
  <c r="Y102" i="10"/>
  <c r="X102" i="10"/>
  <c r="W102" i="10"/>
  <c r="V102" i="10"/>
  <c r="U102" i="10"/>
  <c r="T102" i="10"/>
  <c r="S102" i="10"/>
  <c r="R102" i="10"/>
  <c r="Q102" i="10"/>
  <c r="P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Z101" i="10"/>
  <c r="Y101" i="10"/>
  <c r="X101" i="10"/>
  <c r="W101" i="10"/>
  <c r="V101" i="10"/>
  <c r="U101" i="10"/>
  <c r="T101" i="10"/>
  <c r="S101" i="10"/>
  <c r="R101" i="10"/>
  <c r="Q101" i="10"/>
  <c r="P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Z100" i="10"/>
  <c r="Y100" i="10"/>
  <c r="X100" i="10"/>
  <c r="W100" i="10"/>
  <c r="V100" i="10"/>
  <c r="U100" i="10"/>
  <c r="T100" i="10"/>
  <c r="S100" i="10"/>
  <c r="R100" i="10"/>
  <c r="Q100" i="10"/>
  <c r="P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100" i="10"/>
  <c r="Z99" i="10"/>
  <c r="Y99" i="10"/>
  <c r="X99" i="10"/>
  <c r="W99" i="10"/>
  <c r="V99" i="10"/>
  <c r="U99" i="10"/>
  <c r="T99" i="10"/>
  <c r="S99" i="10"/>
  <c r="R99" i="10"/>
  <c r="Q99" i="10"/>
  <c r="P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99" i="10"/>
  <c r="Z98" i="10"/>
  <c r="Y98" i="10"/>
  <c r="X98" i="10"/>
  <c r="W98" i="10"/>
  <c r="V98" i="10"/>
  <c r="U98" i="10"/>
  <c r="T98" i="10"/>
  <c r="S98" i="10"/>
  <c r="R98" i="10"/>
  <c r="Q98" i="10"/>
  <c r="P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B98" i="10"/>
  <c r="Z97" i="10"/>
  <c r="Y97" i="10"/>
  <c r="X97" i="10"/>
  <c r="W97" i="10"/>
  <c r="V97" i="10"/>
  <c r="U97" i="10"/>
  <c r="T97" i="10"/>
  <c r="S97" i="10"/>
  <c r="R97" i="10"/>
  <c r="Q97" i="10"/>
  <c r="P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Z96" i="10"/>
  <c r="Y96" i="10"/>
  <c r="X96" i="10"/>
  <c r="W96" i="10"/>
  <c r="V96" i="10"/>
  <c r="U96" i="10"/>
  <c r="T96" i="10"/>
  <c r="S96" i="10"/>
  <c r="R96" i="10"/>
  <c r="Q96" i="10"/>
  <c r="P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Z95" i="10"/>
  <c r="Y95" i="10"/>
  <c r="X95" i="10"/>
  <c r="W95" i="10"/>
  <c r="V95" i="10"/>
  <c r="U95" i="10"/>
  <c r="T95" i="10"/>
  <c r="S95" i="10"/>
  <c r="R95" i="10"/>
  <c r="Q95" i="10"/>
  <c r="P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95" i="10"/>
  <c r="Z94" i="10"/>
  <c r="Y94" i="10"/>
  <c r="X94" i="10"/>
  <c r="W94" i="10"/>
  <c r="V94" i="10"/>
  <c r="U94" i="10"/>
  <c r="T94" i="10"/>
  <c r="S94" i="10"/>
  <c r="R94" i="10"/>
  <c r="Q94" i="10"/>
  <c r="P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94" i="10"/>
  <c r="Z93" i="10"/>
  <c r="Y93" i="10"/>
  <c r="X93" i="10"/>
  <c r="W93" i="10"/>
  <c r="V93" i="10"/>
  <c r="U93" i="10"/>
  <c r="T93" i="10"/>
  <c r="S93" i="10"/>
  <c r="R93" i="10"/>
  <c r="Q93" i="10"/>
  <c r="P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93" i="10"/>
  <c r="Z92" i="10"/>
  <c r="Y92" i="10"/>
  <c r="X92" i="10"/>
  <c r="W92" i="10"/>
  <c r="V92" i="10"/>
  <c r="U92" i="10"/>
  <c r="T92" i="10"/>
  <c r="S92" i="10"/>
  <c r="R92" i="10"/>
  <c r="Q92" i="10"/>
  <c r="P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92" i="10"/>
  <c r="Z91" i="10"/>
  <c r="Y91" i="10"/>
  <c r="X91" i="10"/>
  <c r="W91" i="10"/>
  <c r="V91" i="10"/>
  <c r="U91" i="10"/>
  <c r="T91" i="10"/>
  <c r="S91" i="10"/>
  <c r="R91" i="10"/>
  <c r="Q91" i="10"/>
  <c r="P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91" i="10"/>
  <c r="Z90" i="10"/>
  <c r="Y90" i="10"/>
  <c r="X90" i="10"/>
  <c r="W90" i="10"/>
  <c r="V90" i="10"/>
  <c r="U90" i="10"/>
  <c r="T90" i="10"/>
  <c r="S90" i="10"/>
  <c r="R90" i="10"/>
  <c r="Q90" i="10"/>
  <c r="P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B90" i="10"/>
  <c r="Z89" i="10"/>
  <c r="Y89" i="10"/>
  <c r="X89" i="10"/>
  <c r="W89" i="10"/>
  <c r="V89" i="10"/>
  <c r="U89" i="10"/>
  <c r="T89" i="10"/>
  <c r="S89" i="10"/>
  <c r="R89" i="10"/>
  <c r="Q89" i="10"/>
  <c r="P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B89" i="10"/>
  <c r="Z88" i="10"/>
  <c r="Y88" i="10"/>
  <c r="X88" i="10"/>
  <c r="W88" i="10"/>
  <c r="V88" i="10"/>
  <c r="U88" i="10"/>
  <c r="T88" i="10"/>
  <c r="S88" i="10"/>
  <c r="R88" i="10"/>
  <c r="Q88" i="10"/>
  <c r="P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B88" i="10"/>
  <c r="Z87" i="10"/>
  <c r="Y87" i="10"/>
  <c r="X87" i="10"/>
  <c r="W87" i="10"/>
  <c r="V87" i="10"/>
  <c r="U87" i="10"/>
  <c r="T87" i="10"/>
  <c r="S87" i="10"/>
  <c r="R87" i="10"/>
  <c r="Q87" i="10"/>
  <c r="P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B87" i="10"/>
  <c r="Z86" i="10"/>
  <c r="Y86" i="10"/>
  <c r="X86" i="10"/>
  <c r="W86" i="10"/>
  <c r="V86" i="10"/>
  <c r="U86" i="10"/>
  <c r="T86" i="10"/>
  <c r="S86" i="10"/>
  <c r="R86" i="10"/>
  <c r="Q86" i="10"/>
  <c r="P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B86" i="10"/>
  <c r="Z85" i="10"/>
  <c r="Y85" i="10"/>
  <c r="X85" i="10"/>
  <c r="W85" i="10"/>
  <c r="V85" i="10"/>
  <c r="U85" i="10"/>
  <c r="T85" i="10"/>
  <c r="S85" i="10"/>
  <c r="R85" i="10"/>
  <c r="Q85" i="10"/>
  <c r="P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85" i="10"/>
  <c r="Z84" i="10"/>
  <c r="Y84" i="10"/>
  <c r="X84" i="10"/>
  <c r="W84" i="10"/>
  <c r="V84" i="10"/>
  <c r="U84" i="10"/>
  <c r="T84" i="10"/>
  <c r="S84" i="10"/>
  <c r="R84" i="10"/>
  <c r="Q84" i="10"/>
  <c r="P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Z83" i="10"/>
  <c r="Y83" i="10"/>
  <c r="X83" i="10"/>
  <c r="W83" i="10"/>
  <c r="V83" i="10"/>
  <c r="U83" i="10"/>
  <c r="T83" i="10"/>
  <c r="S83" i="10"/>
  <c r="R83" i="10"/>
  <c r="Q83" i="10"/>
  <c r="P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Z82" i="10"/>
  <c r="Y82" i="10"/>
  <c r="X82" i="10"/>
  <c r="W82" i="10"/>
  <c r="V82" i="10"/>
  <c r="U82" i="10"/>
  <c r="T82" i="10"/>
  <c r="S82" i="10"/>
  <c r="R82" i="10"/>
  <c r="Q82" i="10"/>
  <c r="P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Z81" i="10"/>
  <c r="Y81" i="10"/>
  <c r="X81" i="10"/>
  <c r="W81" i="10"/>
  <c r="V81" i="10"/>
  <c r="U81" i="10"/>
  <c r="T81" i="10"/>
  <c r="S81" i="10"/>
  <c r="R81" i="10"/>
  <c r="Q81" i="10"/>
  <c r="P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Z80" i="10"/>
  <c r="Y80" i="10"/>
  <c r="X80" i="10"/>
  <c r="W80" i="10"/>
  <c r="V80" i="10"/>
  <c r="U80" i="10"/>
  <c r="T80" i="10"/>
  <c r="S80" i="10"/>
  <c r="R80" i="10"/>
  <c r="Q80" i="10"/>
  <c r="P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Z79" i="10"/>
  <c r="Y79" i="10"/>
  <c r="X79" i="10"/>
  <c r="W79" i="10"/>
  <c r="V79" i="10"/>
  <c r="U79" i="10"/>
  <c r="T79" i="10"/>
  <c r="S79" i="10"/>
  <c r="R79" i="10"/>
  <c r="Q79" i="10"/>
  <c r="P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Z78" i="10"/>
  <c r="Y78" i="10"/>
  <c r="X78" i="10"/>
  <c r="W78" i="10"/>
  <c r="V78" i="10"/>
  <c r="U78" i="10"/>
  <c r="T78" i="10"/>
  <c r="S78" i="10"/>
  <c r="R78" i="10"/>
  <c r="Q78" i="10"/>
  <c r="P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Z77" i="10"/>
  <c r="Y77" i="10"/>
  <c r="X77" i="10"/>
  <c r="W77" i="10"/>
  <c r="V77" i="10"/>
  <c r="U77" i="10"/>
  <c r="T77" i="10"/>
  <c r="S77" i="10"/>
  <c r="R77" i="10"/>
  <c r="Q77" i="10"/>
  <c r="P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Z76" i="10"/>
  <c r="Y76" i="10"/>
  <c r="X76" i="10"/>
  <c r="W76" i="10"/>
  <c r="V76" i="10"/>
  <c r="U76" i="10"/>
  <c r="T76" i="10"/>
  <c r="S76" i="10"/>
  <c r="R76" i="10"/>
  <c r="Q76" i="10"/>
  <c r="P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Z75" i="10"/>
  <c r="Y75" i="10"/>
  <c r="X75" i="10"/>
  <c r="W75" i="10"/>
  <c r="V75" i="10"/>
  <c r="U75" i="10"/>
  <c r="T75" i="10"/>
  <c r="S75" i="10"/>
  <c r="R75" i="10"/>
  <c r="Q75" i="10"/>
  <c r="P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Z74" i="10"/>
  <c r="Y74" i="10"/>
  <c r="X74" i="10"/>
  <c r="W74" i="10"/>
  <c r="V74" i="10"/>
  <c r="U74" i="10"/>
  <c r="T74" i="10"/>
  <c r="S74" i="10"/>
  <c r="R74" i="10"/>
  <c r="Q74" i="10"/>
  <c r="P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Z73" i="10"/>
  <c r="Y73" i="10"/>
  <c r="X73" i="10"/>
  <c r="W73" i="10"/>
  <c r="V73" i="10"/>
  <c r="U73" i="10"/>
  <c r="T73" i="10"/>
  <c r="S73" i="10"/>
  <c r="R73" i="10"/>
  <c r="Q73" i="10"/>
  <c r="P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Z72" i="10"/>
  <c r="Y72" i="10"/>
  <c r="X72" i="10"/>
  <c r="W72" i="10"/>
  <c r="V72" i="10"/>
  <c r="U72" i="10"/>
  <c r="T72" i="10"/>
  <c r="S72" i="10"/>
  <c r="R72" i="10"/>
  <c r="Q72" i="10"/>
  <c r="P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Z71" i="10"/>
  <c r="Y71" i="10"/>
  <c r="X71" i="10"/>
  <c r="W71" i="10"/>
  <c r="V71" i="10"/>
  <c r="U71" i="10"/>
  <c r="T71" i="10"/>
  <c r="S71" i="10"/>
  <c r="R71" i="10"/>
  <c r="Q71" i="10"/>
  <c r="P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Z70" i="10"/>
  <c r="Y70" i="10"/>
  <c r="X70" i="10"/>
  <c r="W70" i="10"/>
  <c r="V70" i="10"/>
  <c r="U70" i="10"/>
  <c r="T70" i="10"/>
  <c r="S70" i="10"/>
  <c r="R70" i="10"/>
  <c r="Q70" i="10"/>
  <c r="P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Z69" i="10"/>
  <c r="Y69" i="10"/>
  <c r="X69" i="10"/>
  <c r="W69" i="10"/>
  <c r="V69" i="10"/>
  <c r="U69" i="10"/>
  <c r="T69" i="10"/>
  <c r="S69" i="10"/>
  <c r="R69" i="10"/>
  <c r="Q69" i="10"/>
  <c r="P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Z68" i="10"/>
  <c r="Y68" i="10"/>
  <c r="X68" i="10"/>
  <c r="W68" i="10"/>
  <c r="V68" i="10"/>
  <c r="U68" i="10"/>
  <c r="T68" i="10"/>
  <c r="S68" i="10"/>
  <c r="R68" i="10"/>
  <c r="Q68" i="10"/>
  <c r="P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Z67" i="10"/>
  <c r="Y67" i="10"/>
  <c r="X67" i="10"/>
  <c r="W67" i="10"/>
  <c r="V67" i="10"/>
  <c r="U67" i="10"/>
  <c r="T67" i="10"/>
  <c r="S67" i="10"/>
  <c r="R67" i="10"/>
  <c r="Q67" i="10"/>
  <c r="P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Z66" i="10"/>
  <c r="Y66" i="10"/>
  <c r="X66" i="10"/>
  <c r="W66" i="10"/>
  <c r="V66" i="10"/>
  <c r="U66" i="10"/>
  <c r="T66" i="10"/>
  <c r="S66" i="10"/>
  <c r="R66" i="10"/>
  <c r="Q66" i="10"/>
  <c r="P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Z65" i="10"/>
  <c r="Y65" i="10"/>
  <c r="X65" i="10"/>
  <c r="W65" i="10"/>
  <c r="V65" i="10"/>
  <c r="U65" i="10"/>
  <c r="T65" i="10"/>
  <c r="S65" i="10"/>
  <c r="R65" i="10"/>
  <c r="Q65" i="10"/>
  <c r="P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Z64" i="10"/>
  <c r="Y64" i="10"/>
  <c r="X64" i="10"/>
  <c r="W64" i="10"/>
  <c r="V64" i="10"/>
  <c r="U64" i="10"/>
  <c r="T64" i="10"/>
  <c r="S64" i="10"/>
  <c r="R64" i="10"/>
  <c r="Q64" i="10"/>
  <c r="P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Z63" i="10"/>
  <c r="Y63" i="10"/>
  <c r="X63" i="10"/>
  <c r="W63" i="10"/>
  <c r="V63" i="10"/>
  <c r="U63" i="10"/>
  <c r="T63" i="10"/>
  <c r="S63" i="10"/>
  <c r="R63" i="10"/>
  <c r="Q63" i="10"/>
  <c r="P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Z62" i="10"/>
  <c r="Y62" i="10"/>
  <c r="X62" i="10"/>
  <c r="W62" i="10"/>
  <c r="V62" i="10"/>
  <c r="U62" i="10"/>
  <c r="T62" i="10"/>
  <c r="S62" i="10"/>
  <c r="R62" i="10"/>
  <c r="Q62" i="10"/>
  <c r="P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Z61" i="10"/>
  <c r="Y61" i="10"/>
  <c r="X61" i="10"/>
  <c r="W61" i="10"/>
  <c r="V61" i="10"/>
  <c r="U61" i="10"/>
  <c r="T61" i="10"/>
  <c r="S61" i="10"/>
  <c r="R61" i="10"/>
  <c r="Q61" i="10"/>
  <c r="P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Z60" i="10"/>
  <c r="Y60" i="10"/>
  <c r="X60" i="10"/>
  <c r="W60" i="10"/>
  <c r="V60" i="10"/>
  <c r="U60" i="10"/>
  <c r="T60" i="10"/>
  <c r="S60" i="10"/>
  <c r="R60" i="10"/>
  <c r="Q60" i="10"/>
  <c r="P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Z59" i="10"/>
  <c r="Y59" i="10"/>
  <c r="X59" i="10"/>
  <c r="W59" i="10"/>
  <c r="V59" i="10"/>
  <c r="U59" i="10"/>
  <c r="T59" i="10"/>
  <c r="S59" i="10"/>
  <c r="R59" i="10"/>
  <c r="Q59" i="10"/>
  <c r="P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Z58" i="10"/>
  <c r="Y58" i="10"/>
  <c r="X58" i="10"/>
  <c r="W58" i="10"/>
  <c r="V58" i="10"/>
  <c r="U58" i="10"/>
  <c r="T58" i="10"/>
  <c r="S58" i="10"/>
  <c r="R58" i="10"/>
  <c r="Q58" i="10"/>
  <c r="P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Z57" i="10"/>
  <c r="Y57" i="10"/>
  <c r="X57" i="10"/>
  <c r="W57" i="10"/>
  <c r="V57" i="10"/>
  <c r="U57" i="10"/>
  <c r="T57" i="10"/>
  <c r="S57" i="10"/>
  <c r="R57" i="10"/>
  <c r="Q57" i="10"/>
  <c r="P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Z56" i="10"/>
  <c r="Y56" i="10"/>
  <c r="X56" i="10"/>
  <c r="W56" i="10"/>
  <c r="V56" i="10"/>
  <c r="U56" i="10"/>
  <c r="T56" i="10"/>
  <c r="S56" i="10"/>
  <c r="R56" i="10"/>
  <c r="Q56" i="10"/>
  <c r="P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Z55" i="10"/>
  <c r="Y55" i="10"/>
  <c r="X55" i="10"/>
  <c r="W55" i="10"/>
  <c r="V55" i="10"/>
  <c r="U55" i="10"/>
  <c r="T55" i="10"/>
  <c r="S55" i="10"/>
  <c r="R55" i="10"/>
  <c r="Q55" i="10"/>
  <c r="P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Z54" i="10"/>
  <c r="Y54" i="10"/>
  <c r="X54" i="10"/>
  <c r="W54" i="10"/>
  <c r="V54" i="10"/>
  <c r="U54" i="10"/>
  <c r="T54" i="10"/>
  <c r="S54" i="10"/>
  <c r="R54" i="10"/>
  <c r="Q54" i="10"/>
  <c r="P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Z53" i="10"/>
  <c r="Y53" i="10"/>
  <c r="X53" i="10"/>
  <c r="W53" i="10"/>
  <c r="V53" i="10"/>
  <c r="U53" i="10"/>
  <c r="T53" i="10"/>
  <c r="S53" i="10"/>
  <c r="R53" i="10"/>
  <c r="Q53" i="10"/>
  <c r="P53" i="10"/>
  <c r="N53" i="10"/>
  <c r="M53" i="10"/>
  <c r="L53" i="10"/>
  <c r="K53" i="10"/>
  <c r="J53" i="10"/>
  <c r="I53" i="10"/>
  <c r="H53" i="10"/>
  <c r="G53" i="10"/>
  <c r="F53" i="10"/>
  <c r="E53" i="10"/>
  <c r="B53" i="10"/>
  <c r="Z52" i="10"/>
  <c r="Y52" i="10"/>
  <c r="X52" i="10"/>
  <c r="W52" i="10"/>
  <c r="V52" i="10"/>
  <c r="U52" i="10"/>
  <c r="T52" i="10"/>
  <c r="S52" i="10"/>
  <c r="R52" i="10"/>
  <c r="Q52" i="10"/>
  <c r="P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Z51" i="10"/>
  <c r="Y51" i="10"/>
  <c r="X51" i="10"/>
  <c r="W51" i="10"/>
  <c r="V51" i="10"/>
  <c r="U51" i="10"/>
  <c r="T51" i="10"/>
  <c r="S51" i="10"/>
  <c r="R51" i="10"/>
  <c r="Q51" i="10"/>
  <c r="P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Z50" i="10"/>
  <c r="Y50" i="10"/>
  <c r="X50" i="10"/>
  <c r="W50" i="10"/>
  <c r="V50" i="10"/>
  <c r="U50" i="10"/>
  <c r="T50" i="10"/>
  <c r="S50" i="10"/>
  <c r="R50" i="10"/>
  <c r="Q50" i="10"/>
  <c r="P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Z49" i="10"/>
  <c r="Y49" i="10"/>
  <c r="X49" i="10"/>
  <c r="W49" i="10"/>
  <c r="V49" i="10"/>
  <c r="U49" i="10"/>
  <c r="T49" i="10"/>
  <c r="S49" i="10"/>
  <c r="R49" i="10"/>
  <c r="Q49" i="10"/>
  <c r="P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Z48" i="10"/>
  <c r="Y48" i="10"/>
  <c r="X48" i="10"/>
  <c r="W48" i="10"/>
  <c r="V48" i="10"/>
  <c r="U48" i="10"/>
  <c r="T48" i="10"/>
  <c r="S48" i="10"/>
  <c r="R48" i="10"/>
  <c r="Q48" i="10"/>
  <c r="P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Z47" i="10"/>
  <c r="Y47" i="10"/>
  <c r="X47" i="10"/>
  <c r="W47" i="10"/>
  <c r="V47" i="10"/>
  <c r="U47" i="10"/>
  <c r="T47" i="10"/>
  <c r="S47" i="10"/>
  <c r="R47" i="10"/>
  <c r="Q47" i="10"/>
  <c r="P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Z46" i="10"/>
  <c r="Y46" i="10"/>
  <c r="X46" i="10"/>
  <c r="W46" i="10"/>
  <c r="V46" i="10"/>
  <c r="U46" i="10"/>
  <c r="T46" i="10"/>
  <c r="S46" i="10"/>
  <c r="R46" i="10"/>
  <c r="Q46" i="10"/>
  <c r="P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Z45" i="10"/>
  <c r="Y45" i="10"/>
  <c r="X45" i="10"/>
  <c r="W45" i="10"/>
  <c r="V45" i="10"/>
  <c r="U45" i="10"/>
  <c r="T45" i="10"/>
  <c r="S45" i="10"/>
  <c r="R45" i="10"/>
  <c r="Q45" i="10"/>
  <c r="P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Z44" i="10"/>
  <c r="Y44" i="10"/>
  <c r="X44" i="10"/>
  <c r="W44" i="10"/>
  <c r="V44" i="10"/>
  <c r="U44" i="10"/>
  <c r="T44" i="10"/>
  <c r="S44" i="10"/>
  <c r="R44" i="10"/>
  <c r="Q44" i="10"/>
  <c r="P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Z43" i="10"/>
  <c r="Y43" i="10"/>
  <c r="X43" i="10"/>
  <c r="W43" i="10"/>
  <c r="V43" i="10"/>
  <c r="U43" i="10"/>
  <c r="T43" i="10"/>
  <c r="S43" i="10"/>
  <c r="R43" i="10"/>
  <c r="Q43" i="10"/>
  <c r="P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Z193" i="11"/>
  <c r="Y193" i="11"/>
  <c r="X193" i="11"/>
  <c r="W193" i="11"/>
  <c r="V193" i="11"/>
  <c r="U193" i="11"/>
  <c r="T193" i="11"/>
  <c r="S193" i="11"/>
  <c r="R193" i="11"/>
  <c r="Q193" i="11"/>
  <c r="P193" i="11"/>
  <c r="N193" i="11"/>
  <c r="M193" i="11"/>
  <c r="L193" i="11"/>
  <c r="K193" i="11"/>
  <c r="J193" i="11"/>
  <c r="I193" i="11"/>
  <c r="H193" i="11"/>
  <c r="G193" i="11"/>
  <c r="F193" i="11"/>
  <c r="E193" i="11"/>
  <c r="D193" i="11"/>
  <c r="D194" i="11" s="1"/>
  <c r="D195" i="11" s="1"/>
  <c r="D196" i="11" s="1"/>
  <c r="D197" i="11" s="1"/>
  <c r="D198" i="11" s="1"/>
  <c r="D199" i="11" s="1"/>
  <c r="D200" i="11" s="1"/>
  <c r="C193" i="11"/>
  <c r="C194" i="11" s="1"/>
  <c r="C195" i="11" s="1"/>
  <c r="C196" i="11" s="1"/>
  <c r="C197" i="11" s="1"/>
  <c r="C198" i="11" s="1"/>
  <c r="C199" i="11" s="1"/>
  <c r="C200" i="11" s="1"/>
  <c r="B193" i="11"/>
  <c r="Z192" i="11"/>
  <c r="Y192" i="11"/>
  <c r="X192" i="11"/>
  <c r="W192" i="11"/>
  <c r="V192" i="11"/>
  <c r="U192" i="11"/>
  <c r="T192" i="11"/>
  <c r="S192" i="11"/>
  <c r="R192" i="11"/>
  <c r="Q192" i="11"/>
  <c r="P192" i="11"/>
  <c r="N192" i="11"/>
  <c r="M192" i="11"/>
  <c r="L192" i="11"/>
  <c r="K192" i="11"/>
  <c r="J192" i="11"/>
  <c r="I192" i="11"/>
  <c r="H192" i="11"/>
  <c r="G192" i="11"/>
  <c r="F192" i="11"/>
  <c r="E192" i="11"/>
  <c r="D192" i="11"/>
  <c r="C192" i="11"/>
  <c r="B192" i="11"/>
  <c r="Z191" i="11"/>
  <c r="Y191" i="11"/>
  <c r="X191" i="11"/>
  <c r="W191" i="11"/>
  <c r="V191" i="11"/>
  <c r="U191" i="11"/>
  <c r="T191" i="11"/>
  <c r="S191" i="11"/>
  <c r="R191" i="11"/>
  <c r="Q191" i="11"/>
  <c r="P191" i="11"/>
  <c r="N191" i="11"/>
  <c r="M191" i="11"/>
  <c r="L191" i="11"/>
  <c r="K191" i="11"/>
  <c r="J191" i="11"/>
  <c r="I191" i="11"/>
  <c r="H191" i="11"/>
  <c r="G191" i="11"/>
  <c r="F191" i="11"/>
  <c r="E191" i="11"/>
  <c r="D191" i="11"/>
  <c r="C191" i="11"/>
  <c r="B191" i="11"/>
  <c r="Z190" i="11"/>
  <c r="Y190" i="11"/>
  <c r="X190" i="11"/>
  <c r="W190" i="11"/>
  <c r="V190" i="11"/>
  <c r="U190" i="11"/>
  <c r="T190" i="11"/>
  <c r="S190" i="11"/>
  <c r="R190" i="11"/>
  <c r="Q190" i="11"/>
  <c r="P190" i="11"/>
  <c r="N190" i="11"/>
  <c r="M190" i="11"/>
  <c r="L190" i="11"/>
  <c r="K190" i="11"/>
  <c r="J190" i="11"/>
  <c r="I190" i="11"/>
  <c r="H190" i="11"/>
  <c r="G190" i="11"/>
  <c r="F190" i="11"/>
  <c r="E190" i="11"/>
  <c r="D190" i="11"/>
  <c r="C190" i="11"/>
  <c r="B190" i="11"/>
  <c r="Z189" i="11"/>
  <c r="Y189" i="11"/>
  <c r="X189" i="11"/>
  <c r="W189" i="11"/>
  <c r="V189" i="11"/>
  <c r="U189" i="11"/>
  <c r="T189" i="11"/>
  <c r="S189" i="11"/>
  <c r="R189" i="11"/>
  <c r="Q189" i="11"/>
  <c r="P189" i="11"/>
  <c r="N189" i="11"/>
  <c r="M189" i="11"/>
  <c r="L189" i="11"/>
  <c r="K189" i="11"/>
  <c r="J189" i="11"/>
  <c r="I189" i="11"/>
  <c r="H189" i="11"/>
  <c r="G189" i="11"/>
  <c r="F189" i="11"/>
  <c r="E189" i="11"/>
  <c r="D189" i="11"/>
  <c r="C189" i="11"/>
  <c r="B189" i="11"/>
  <c r="Z188" i="11"/>
  <c r="Y188" i="11"/>
  <c r="X188" i="11"/>
  <c r="W188" i="11"/>
  <c r="V188" i="11"/>
  <c r="U188" i="11"/>
  <c r="T188" i="11"/>
  <c r="S188" i="11"/>
  <c r="R188" i="11"/>
  <c r="Q188" i="11"/>
  <c r="P188" i="11"/>
  <c r="N188" i="11"/>
  <c r="M188" i="11"/>
  <c r="L188" i="11"/>
  <c r="K188" i="11"/>
  <c r="J188" i="11"/>
  <c r="I188" i="11"/>
  <c r="H188" i="11"/>
  <c r="G188" i="11"/>
  <c r="F188" i="11"/>
  <c r="E188" i="11"/>
  <c r="D188" i="11"/>
  <c r="C188" i="11"/>
  <c r="B188" i="11"/>
  <c r="Z187" i="11"/>
  <c r="Y187" i="11"/>
  <c r="X187" i="11"/>
  <c r="W187" i="11"/>
  <c r="V187" i="11"/>
  <c r="U187" i="11"/>
  <c r="T187" i="11"/>
  <c r="S187" i="11"/>
  <c r="R187" i="11"/>
  <c r="Q187" i="11"/>
  <c r="P187" i="11"/>
  <c r="N187" i="11"/>
  <c r="M187" i="11"/>
  <c r="L187" i="11"/>
  <c r="K187" i="11"/>
  <c r="J187" i="11"/>
  <c r="I187" i="11"/>
  <c r="H187" i="11"/>
  <c r="G187" i="11"/>
  <c r="F187" i="11"/>
  <c r="E187" i="11"/>
  <c r="D187" i="11"/>
  <c r="C187" i="11"/>
  <c r="B187" i="11"/>
  <c r="Z186" i="11"/>
  <c r="Y186" i="11"/>
  <c r="X186" i="11"/>
  <c r="W186" i="11"/>
  <c r="V186" i="11"/>
  <c r="U186" i="11"/>
  <c r="T186" i="11"/>
  <c r="S186" i="11"/>
  <c r="R186" i="11"/>
  <c r="Q186" i="11"/>
  <c r="P186" i="11"/>
  <c r="N186" i="11"/>
  <c r="M186" i="11"/>
  <c r="L186" i="11"/>
  <c r="K186" i="11"/>
  <c r="J186" i="11"/>
  <c r="I186" i="11"/>
  <c r="H186" i="11"/>
  <c r="G186" i="11"/>
  <c r="F186" i="11"/>
  <c r="E186" i="11"/>
  <c r="D186" i="11"/>
  <c r="C186" i="11"/>
  <c r="B186" i="11"/>
  <c r="Z185" i="11"/>
  <c r="Y185" i="11"/>
  <c r="X185" i="11"/>
  <c r="W185" i="11"/>
  <c r="V185" i="11"/>
  <c r="U185" i="11"/>
  <c r="T185" i="11"/>
  <c r="S185" i="11"/>
  <c r="R185" i="11"/>
  <c r="Q185" i="11"/>
  <c r="P185" i="11"/>
  <c r="N185" i="11"/>
  <c r="M185" i="11"/>
  <c r="L185" i="11"/>
  <c r="K185" i="11"/>
  <c r="J185" i="11"/>
  <c r="I185" i="11"/>
  <c r="H185" i="11"/>
  <c r="G185" i="11"/>
  <c r="F185" i="11"/>
  <c r="E185" i="11"/>
  <c r="D185" i="11"/>
  <c r="C185" i="11"/>
  <c r="B185" i="11"/>
  <c r="Z184" i="11"/>
  <c r="Y184" i="11"/>
  <c r="X184" i="11"/>
  <c r="W184" i="11"/>
  <c r="V184" i="11"/>
  <c r="U184" i="11"/>
  <c r="T184" i="11"/>
  <c r="S184" i="11"/>
  <c r="R184" i="11"/>
  <c r="Q184" i="11"/>
  <c r="P184" i="11"/>
  <c r="N184" i="11"/>
  <c r="M184" i="11"/>
  <c r="L184" i="11"/>
  <c r="K184" i="11"/>
  <c r="J184" i="11"/>
  <c r="I184" i="11"/>
  <c r="H184" i="11"/>
  <c r="G184" i="11"/>
  <c r="F184" i="11"/>
  <c r="E184" i="11"/>
  <c r="D184" i="11"/>
  <c r="C184" i="11"/>
  <c r="B184" i="11"/>
  <c r="Z183" i="11"/>
  <c r="Y183" i="11"/>
  <c r="X183" i="11"/>
  <c r="W183" i="11"/>
  <c r="V183" i="11"/>
  <c r="U183" i="11"/>
  <c r="T183" i="11"/>
  <c r="S183" i="11"/>
  <c r="R183" i="11"/>
  <c r="Q183" i="11"/>
  <c r="P183" i="11"/>
  <c r="N183" i="11"/>
  <c r="M183" i="11"/>
  <c r="L183" i="11"/>
  <c r="K183" i="11"/>
  <c r="J183" i="11"/>
  <c r="I183" i="11"/>
  <c r="H183" i="11"/>
  <c r="G183" i="11"/>
  <c r="F183" i="11"/>
  <c r="E183" i="11"/>
  <c r="D183" i="11"/>
  <c r="C183" i="11"/>
  <c r="B183" i="11"/>
  <c r="Z182" i="11"/>
  <c r="Y182" i="11"/>
  <c r="X182" i="11"/>
  <c r="W182" i="11"/>
  <c r="V182" i="11"/>
  <c r="U182" i="11"/>
  <c r="T182" i="11"/>
  <c r="S182" i="11"/>
  <c r="R182" i="11"/>
  <c r="Q182" i="11"/>
  <c r="P182" i="11"/>
  <c r="N182" i="11"/>
  <c r="M182" i="11"/>
  <c r="L182" i="11"/>
  <c r="K182" i="11"/>
  <c r="J182" i="11"/>
  <c r="I182" i="11"/>
  <c r="H182" i="11"/>
  <c r="G182" i="11"/>
  <c r="F182" i="11"/>
  <c r="E182" i="11"/>
  <c r="D182" i="11"/>
  <c r="C182" i="11"/>
  <c r="B182" i="11"/>
  <c r="Z181" i="11"/>
  <c r="Y181" i="11"/>
  <c r="X181" i="11"/>
  <c r="W181" i="11"/>
  <c r="V181" i="11"/>
  <c r="U181" i="11"/>
  <c r="T181" i="11"/>
  <c r="S181" i="11"/>
  <c r="R181" i="11"/>
  <c r="Q181" i="11"/>
  <c r="P181" i="11"/>
  <c r="N181" i="11"/>
  <c r="M181" i="11"/>
  <c r="L181" i="11"/>
  <c r="K181" i="11"/>
  <c r="J181" i="11"/>
  <c r="I181" i="11"/>
  <c r="H181" i="11"/>
  <c r="G181" i="11"/>
  <c r="F181" i="11"/>
  <c r="E181" i="11"/>
  <c r="D181" i="11"/>
  <c r="C181" i="11"/>
  <c r="B181" i="11"/>
  <c r="Z180" i="11"/>
  <c r="Y180" i="11"/>
  <c r="X180" i="11"/>
  <c r="W180" i="11"/>
  <c r="V180" i="11"/>
  <c r="U180" i="11"/>
  <c r="T180" i="11"/>
  <c r="S180" i="11"/>
  <c r="R180" i="11"/>
  <c r="Q180" i="11"/>
  <c r="P180" i="11"/>
  <c r="N180" i="11"/>
  <c r="M180" i="11"/>
  <c r="L180" i="11"/>
  <c r="K180" i="11"/>
  <c r="J180" i="11"/>
  <c r="I180" i="11"/>
  <c r="H180" i="11"/>
  <c r="G180" i="11"/>
  <c r="F180" i="11"/>
  <c r="E180" i="11"/>
  <c r="D180" i="11"/>
  <c r="C180" i="11"/>
  <c r="B180" i="11"/>
  <c r="Z179" i="11"/>
  <c r="Y179" i="11"/>
  <c r="X179" i="11"/>
  <c r="W179" i="11"/>
  <c r="V179" i="11"/>
  <c r="U179" i="11"/>
  <c r="T179" i="11"/>
  <c r="S179" i="11"/>
  <c r="R179" i="11"/>
  <c r="Q179" i="11"/>
  <c r="P179" i="11"/>
  <c r="N179" i="11"/>
  <c r="M179" i="11"/>
  <c r="L179" i="11"/>
  <c r="K179" i="11"/>
  <c r="J179" i="11"/>
  <c r="I179" i="11"/>
  <c r="H179" i="11"/>
  <c r="G179" i="11"/>
  <c r="F179" i="11"/>
  <c r="E179" i="11"/>
  <c r="D179" i="11"/>
  <c r="C179" i="11"/>
  <c r="B179" i="11"/>
  <c r="Z178" i="11"/>
  <c r="Y178" i="11"/>
  <c r="X178" i="11"/>
  <c r="W178" i="11"/>
  <c r="V178" i="11"/>
  <c r="U178" i="11"/>
  <c r="T178" i="11"/>
  <c r="S178" i="11"/>
  <c r="R178" i="11"/>
  <c r="Q178" i="11"/>
  <c r="P178" i="11"/>
  <c r="N178" i="11"/>
  <c r="M178" i="11"/>
  <c r="L178" i="11"/>
  <c r="K178" i="11"/>
  <c r="J178" i="11"/>
  <c r="I178" i="11"/>
  <c r="H178" i="11"/>
  <c r="G178" i="11"/>
  <c r="F178" i="11"/>
  <c r="E178" i="11"/>
  <c r="D178" i="11"/>
  <c r="C178" i="11"/>
  <c r="B178" i="11"/>
  <c r="Z177" i="11"/>
  <c r="Y177" i="11"/>
  <c r="X177" i="11"/>
  <c r="W177" i="11"/>
  <c r="V177" i="11"/>
  <c r="U177" i="11"/>
  <c r="T177" i="11"/>
  <c r="S177" i="11"/>
  <c r="R177" i="11"/>
  <c r="Q177" i="11"/>
  <c r="P177" i="11"/>
  <c r="N177" i="11"/>
  <c r="M177" i="11"/>
  <c r="L177" i="11"/>
  <c r="K177" i="11"/>
  <c r="J177" i="11"/>
  <c r="I177" i="11"/>
  <c r="H177" i="11"/>
  <c r="G177" i="11"/>
  <c r="F177" i="11"/>
  <c r="E177" i="11"/>
  <c r="D177" i="11"/>
  <c r="C177" i="11"/>
  <c r="B177" i="11"/>
  <c r="Z176" i="11"/>
  <c r="Y176" i="11"/>
  <c r="X176" i="11"/>
  <c r="W176" i="11"/>
  <c r="V176" i="11"/>
  <c r="U176" i="11"/>
  <c r="T176" i="11"/>
  <c r="S176" i="11"/>
  <c r="R176" i="11"/>
  <c r="Q176" i="11"/>
  <c r="P176" i="11"/>
  <c r="N176" i="11"/>
  <c r="M176" i="11"/>
  <c r="L176" i="11"/>
  <c r="K176" i="11"/>
  <c r="J176" i="11"/>
  <c r="I176" i="11"/>
  <c r="H176" i="11"/>
  <c r="G176" i="11"/>
  <c r="F176" i="11"/>
  <c r="E176" i="11"/>
  <c r="D176" i="11"/>
  <c r="C176" i="11"/>
  <c r="B176" i="11"/>
  <c r="Z175" i="11"/>
  <c r="Y175" i="11"/>
  <c r="X175" i="11"/>
  <c r="W175" i="11"/>
  <c r="V175" i="11"/>
  <c r="U175" i="11"/>
  <c r="T175" i="11"/>
  <c r="S175" i="11"/>
  <c r="R175" i="11"/>
  <c r="Q175" i="11"/>
  <c r="P175" i="11"/>
  <c r="N175" i="11"/>
  <c r="M175" i="11"/>
  <c r="L175" i="11"/>
  <c r="K175" i="11"/>
  <c r="J175" i="11"/>
  <c r="I175" i="11"/>
  <c r="H175" i="11"/>
  <c r="G175" i="11"/>
  <c r="F175" i="11"/>
  <c r="E175" i="11"/>
  <c r="D175" i="11"/>
  <c r="C175" i="11"/>
  <c r="B175" i="11"/>
  <c r="Z174" i="11"/>
  <c r="Y174" i="11"/>
  <c r="X174" i="11"/>
  <c r="W174" i="11"/>
  <c r="V174" i="11"/>
  <c r="U174" i="11"/>
  <c r="T174" i="11"/>
  <c r="S174" i="11"/>
  <c r="R174" i="11"/>
  <c r="Q174" i="11"/>
  <c r="P174" i="11"/>
  <c r="N174" i="11"/>
  <c r="M174" i="11"/>
  <c r="L174" i="11"/>
  <c r="K174" i="11"/>
  <c r="J174" i="11"/>
  <c r="I174" i="11"/>
  <c r="H174" i="11"/>
  <c r="G174" i="11"/>
  <c r="F174" i="11"/>
  <c r="E174" i="11"/>
  <c r="D174" i="11"/>
  <c r="C174" i="11"/>
  <c r="B174" i="11"/>
  <c r="Z173" i="11"/>
  <c r="Y173" i="11"/>
  <c r="X173" i="11"/>
  <c r="W173" i="11"/>
  <c r="V173" i="11"/>
  <c r="U173" i="11"/>
  <c r="T173" i="11"/>
  <c r="S173" i="11"/>
  <c r="R173" i="11"/>
  <c r="Q173" i="11"/>
  <c r="P173" i="11"/>
  <c r="N173" i="11"/>
  <c r="M173" i="11"/>
  <c r="L173" i="11"/>
  <c r="K173" i="11"/>
  <c r="J173" i="11"/>
  <c r="I173" i="11"/>
  <c r="H173" i="11"/>
  <c r="G173" i="11"/>
  <c r="F173" i="11"/>
  <c r="E173" i="11"/>
  <c r="D173" i="11"/>
  <c r="C173" i="11"/>
  <c r="B173" i="11"/>
  <c r="Z172" i="11"/>
  <c r="Y172" i="11"/>
  <c r="X172" i="11"/>
  <c r="W172" i="11"/>
  <c r="V172" i="11"/>
  <c r="U172" i="11"/>
  <c r="T172" i="11"/>
  <c r="S172" i="11"/>
  <c r="R172" i="11"/>
  <c r="Q172" i="11"/>
  <c r="P172" i="11"/>
  <c r="N172" i="11"/>
  <c r="M172" i="11"/>
  <c r="L172" i="11"/>
  <c r="K172" i="11"/>
  <c r="J172" i="11"/>
  <c r="I172" i="11"/>
  <c r="H172" i="11"/>
  <c r="G172" i="11"/>
  <c r="F172" i="11"/>
  <c r="E172" i="11"/>
  <c r="D172" i="11"/>
  <c r="C172" i="11"/>
  <c r="B172" i="11"/>
  <c r="Z171" i="11"/>
  <c r="Y171" i="11"/>
  <c r="X171" i="11"/>
  <c r="W171" i="11"/>
  <c r="V171" i="11"/>
  <c r="U171" i="11"/>
  <c r="T171" i="11"/>
  <c r="S171" i="11"/>
  <c r="R171" i="11"/>
  <c r="Q171" i="11"/>
  <c r="P171" i="11"/>
  <c r="N171" i="11"/>
  <c r="M171" i="11"/>
  <c r="L171" i="11"/>
  <c r="K171" i="11"/>
  <c r="J171" i="11"/>
  <c r="I171" i="11"/>
  <c r="H171" i="11"/>
  <c r="G171" i="11"/>
  <c r="F171" i="11"/>
  <c r="E171" i="11"/>
  <c r="D171" i="11"/>
  <c r="C171" i="11"/>
  <c r="B171" i="11"/>
  <c r="Z170" i="11"/>
  <c r="Y170" i="11"/>
  <c r="X170" i="11"/>
  <c r="W170" i="11"/>
  <c r="V170" i="11"/>
  <c r="U170" i="11"/>
  <c r="T170" i="11"/>
  <c r="S170" i="11"/>
  <c r="R170" i="11"/>
  <c r="Q170" i="11"/>
  <c r="P170" i="11"/>
  <c r="N170" i="11"/>
  <c r="M170" i="11"/>
  <c r="L170" i="11"/>
  <c r="K170" i="11"/>
  <c r="J170" i="11"/>
  <c r="I170" i="11"/>
  <c r="H170" i="11"/>
  <c r="G170" i="11"/>
  <c r="F170" i="11"/>
  <c r="E170" i="11"/>
  <c r="D170" i="11"/>
  <c r="C170" i="11"/>
  <c r="B170" i="11"/>
  <c r="Z169" i="11"/>
  <c r="Y169" i="11"/>
  <c r="X169" i="11"/>
  <c r="W169" i="11"/>
  <c r="V169" i="11"/>
  <c r="U169" i="11"/>
  <c r="T169" i="11"/>
  <c r="S169" i="11"/>
  <c r="R169" i="11"/>
  <c r="Q169" i="11"/>
  <c r="P169" i="11"/>
  <c r="N169" i="11"/>
  <c r="M169" i="11"/>
  <c r="L169" i="11"/>
  <c r="K169" i="11"/>
  <c r="J169" i="11"/>
  <c r="I169" i="11"/>
  <c r="H169" i="11"/>
  <c r="G169" i="11"/>
  <c r="F169" i="11"/>
  <c r="E169" i="11"/>
  <c r="D169" i="11"/>
  <c r="C169" i="11"/>
  <c r="B169" i="11"/>
  <c r="Z168" i="11"/>
  <c r="Y168" i="11"/>
  <c r="X168" i="11"/>
  <c r="W168" i="11"/>
  <c r="V168" i="11"/>
  <c r="U168" i="11"/>
  <c r="T168" i="11"/>
  <c r="S168" i="11"/>
  <c r="R168" i="11"/>
  <c r="Q168" i="11"/>
  <c r="P168" i="11"/>
  <c r="N168" i="11"/>
  <c r="M168" i="11"/>
  <c r="L168" i="11"/>
  <c r="K168" i="11"/>
  <c r="J168" i="11"/>
  <c r="I168" i="11"/>
  <c r="H168" i="11"/>
  <c r="G168" i="11"/>
  <c r="F168" i="11"/>
  <c r="E168" i="11"/>
  <c r="D168" i="11"/>
  <c r="C168" i="11"/>
  <c r="B168" i="11"/>
  <c r="Z167" i="11"/>
  <c r="Y167" i="11"/>
  <c r="X167" i="11"/>
  <c r="W167" i="11"/>
  <c r="V167" i="11"/>
  <c r="U167" i="11"/>
  <c r="T167" i="11"/>
  <c r="S167" i="11"/>
  <c r="R167" i="11"/>
  <c r="Q167" i="11"/>
  <c r="P167" i="11"/>
  <c r="N167" i="11"/>
  <c r="M167" i="11"/>
  <c r="L167" i="11"/>
  <c r="K167" i="11"/>
  <c r="J167" i="11"/>
  <c r="I167" i="11"/>
  <c r="H167" i="11"/>
  <c r="G167" i="11"/>
  <c r="F167" i="11"/>
  <c r="E167" i="11"/>
  <c r="D167" i="11"/>
  <c r="C167" i="11"/>
  <c r="B167" i="11"/>
  <c r="Z166" i="11"/>
  <c r="Y166" i="11"/>
  <c r="X166" i="11"/>
  <c r="W166" i="11"/>
  <c r="V166" i="11"/>
  <c r="U166" i="11"/>
  <c r="T166" i="11"/>
  <c r="S166" i="11"/>
  <c r="R166" i="11"/>
  <c r="Q166" i="11"/>
  <c r="P166" i="11"/>
  <c r="N166" i="11"/>
  <c r="M166" i="11"/>
  <c r="L166" i="11"/>
  <c r="K166" i="11"/>
  <c r="J166" i="11"/>
  <c r="I166" i="11"/>
  <c r="H166" i="11"/>
  <c r="G166" i="11"/>
  <c r="F166" i="11"/>
  <c r="E166" i="11"/>
  <c r="D166" i="11"/>
  <c r="C166" i="11"/>
  <c r="B166" i="11"/>
  <c r="Z165" i="11"/>
  <c r="Y165" i="11"/>
  <c r="X165" i="11"/>
  <c r="W165" i="11"/>
  <c r="V165" i="11"/>
  <c r="U165" i="11"/>
  <c r="T165" i="11"/>
  <c r="S165" i="11"/>
  <c r="R165" i="11"/>
  <c r="Q165" i="11"/>
  <c r="P165" i="11"/>
  <c r="N165" i="11"/>
  <c r="M165" i="11"/>
  <c r="L165" i="11"/>
  <c r="K165" i="11"/>
  <c r="J165" i="11"/>
  <c r="I165" i="11"/>
  <c r="H165" i="11"/>
  <c r="G165" i="11"/>
  <c r="F165" i="11"/>
  <c r="E165" i="11"/>
  <c r="D165" i="11"/>
  <c r="C165" i="11"/>
  <c r="B165" i="11"/>
  <c r="Z164" i="11"/>
  <c r="Y164" i="11"/>
  <c r="X164" i="11"/>
  <c r="W164" i="11"/>
  <c r="V164" i="11"/>
  <c r="U164" i="11"/>
  <c r="T164" i="11"/>
  <c r="S164" i="11"/>
  <c r="R164" i="11"/>
  <c r="Q164" i="11"/>
  <c r="P164" i="11"/>
  <c r="N164" i="11"/>
  <c r="M164" i="11"/>
  <c r="L164" i="11"/>
  <c r="K164" i="11"/>
  <c r="J164" i="11"/>
  <c r="I164" i="11"/>
  <c r="H164" i="11"/>
  <c r="G164" i="11"/>
  <c r="F164" i="11"/>
  <c r="E164" i="11"/>
  <c r="D164" i="11"/>
  <c r="C164" i="11"/>
  <c r="B164" i="11"/>
  <c r="Z163" i="11"/>
  <c r="Y163" i="11"/>
  <c r="X163" i="11"/>
  <c r="W163" i="11"/>
  <c r="V163" i="11"/>
  <c r="U163" i="11"/>
  <c r="T163" i="11"/>
  <c r="S163" i="11"/>
  <c r="R163" i="11"/>
  <c r="Q163" i="11"/>
  <c r="P163" i="11"/>
  <c r="N163" i="11"/>
  <c r="M163" i="11"/>
  <c r="L163" i="11"/>
  <c r="K163" i="11"/>
  <c r="J163" i="11"/>
  <c r="I163" i="11"/>
  <c r="H163" i="11"/>
  <c r="G163" i="11"/>
  <c r="F163" i="11"/>
  <c r="E163" i="11"/>
  <c r="D163" i="11"/>
  <c r="C163" i="11"/>
  <c r="B163" i="11"/>
  <c r="Z162" i="11"/>
  <c r="Y162" i="11"/>
  <c r="X162" i="11"/>
  <c r="W162" i="11"/>
  <c r="V162" i="11"/>
  <c r="U162" i="11"/>
  <c r="T162" i="11"/>
  <c r="S162" i="11"/>
  <c r="R162" i="11"/>
  <c r="Q162" i="11"/>
  <c r="P162" i="11"/>
  <c r="N162" i="11"/>
  <c r="M162" i="11"/>
  <c r="L162" i="11"/>
  <c r="K162" i="11"/>
  <c r="J162" i="11"/>
  <c r="I162" i="11"/>
  <c r="H162" i="11"/>
  <c r="G162" i="11"/>
  <c r="F162" i="11"/>
  <c r="E162" i="11"/>
  <c r="D162" i="11"/>
  <c r="C162" i="11"/>
  <c r="B162" i="11"/>
  <c r="Z161" i="11"/>
  <c r="Y161" i="11"/>
  <c r="X161" i="11"/>
  <c r="W161" i="11"/>
  <c r="V161" i="11"/>
  <c r="U161" i="11"/>
  <c r="T161" i="11"/>
  <c r="S161" i="11"/>
  <c r="R161" i="11"/>
  <c r="Q161" i="11"/>
  <c r="P161" i="11"/>
  <c r="N161" i="11"/>
  <c r="M161" i="11"/>
  <c r="L161" i="11"/>
  <c r="K161" i="11"/>
  <c r="J161" i="11"/>
  <c r="I161" i="11"/>
  <c r="H161" i="11"/>
  <c r="G161" i="11"/>
  <c r="F161" i="11"/>
  <c r="E161" i="11"/>
  <c r="D161" i="11"/>
  <c r="C161" i="11"/>
  <c r="B161" i="11"/>
  <c r="Z160" i="11"/>
  <c r="Y160" i="11"/>
  <c r="X160" i="11"/>
  <c r="W160" i="11"/>
  <c r="V160" i="11"/>
  <c r="U160" i="11"/>
  <c r="T160" i="11"/>
  <c r="S160" i="11"/>
  <c r="R160" i="11"/>
  <c r="Q160" i="11"/>
  <c r="P160" i="11"/>
  <c r="N160" i="11"/>
  <c r="M160" i="11"/>
  <c r="L160" i="11"/>
  <c r="K160" i="11"/>
  <c r="J160" i="11"/>
  <c r="I160" i="11"/>
  <c r="H160" i="11"/>
  <c r="G160" i="11"/>
  <c r="F160" i="11"/>
  <c r="E160" i="11"/>
  <c r="D160" i="11"/>
  <c r="C160" i="11"/>
  <c r="B160" i="11"/>
  <c r="Z159" i="11"/>
  <c r="Y159" i="11"/>
  <c r="X159" i="11"/>
  <c r="W159" i="11"/>
  <c r="V159" i="11"/>
  <c r="U159" i="11"/>
  <c r="T159" i="11"/>
  <c r="S159" i="11"/>
  <c r="R159" i="11"/>
  <c r="Q159" i="11"/>
  <c r="P159" i="11"/>
  <c r="N159" i="11"/>
  <c r="M159" i="11"/>
  <c r="L159" i="11"/>
  <c r="K159" i="11"/>
  <c r="J159" i="11"/>
  <c r="I159" i="11"/>
  <c r="H159" i="11"/>
  <c r="G159" i="11"/>
  <c r="F159" i="11"/>
  <c r="E159" i="11"/>
  <c r="D159" i="11"/>
  <c r="C159" i="11"/>
  <c r="B159" i="11"/>
  <c r="Z158" i="11"/>
  <c r="Y158" i="11"/>
  <c r="X158" i="11"/>
  <c r="W158" i="11"/>
  <c r="V158" i="11"/>
  <c r="U158" i="11"/>
  <c r="T158" i="11"/>
  <c r="S158" i="11"/>
  <c r="R158" i="11"/>
  <c r="Q158" i="11"/>
  <c r="P158" i="11"/>
  <c r="N158" i="11"/>
  <c r="M158" i="11"/>
  <c r="L158" i="11"/>
  <c r="K158" i="11"/>
  <c r="J158" i="11"/>
  <c r="I158" i="11"/>
  <c r="H158" i="11"/>
  <c r="G158" i="11"/>
  <c r="F158" i="11"/>
  <c r="E158" i="11"/>
  <c r="D158" i="11"/>
  <c r="C158" i="11"/>
  <c r="B158" i="11"/>
  <c r="Z157" i="11"/>
  <c r="Y157" i="11"/>
  <c r="X157" i="11"/>
  <c r="W157" i="11"/>
  <c r="V157" i="11"/>
  <c r="U157" i="11"/>
  <c r="T157" i="11"/>
  <c r="S157" i="11"/>
  <c r="R157" i="11"/>
  <c r="Q157" i="11"/>
  <c r="P157" i="11"/>
  <c r="N157" i="11"/>
  <c r="M157" i="11"/>
  <c r="L157" i="11"/>
  <c r="K157" i="11"/>
  <c r="J157" i="11"/>
  <c r="I157" i="11"/>
  <c r="H157" i="11"/>
  <c r="G157" i="11"/>
  <c r="F157" i="11"/>
  <c r="E157" i="11"/>
  <c r="D157" i="11"/>
  <c r="C157" i="11"/>
  <c r="B157" i="11"/>
  <c r="Z156" i="11"/>
  <c r="Y156" i="11"/>
  <c r="X156" i="11"/>
  <c r="W156" i="11"/>
  <c r="V156" i="11"/>
  <c r="U156" i="11"/>
  <c r="T156" i="11"/>
  <c r="S156" i="11"/>
  <c r="R156" i="11"/>
  <c r="Q156" i="11"/>
  <c r="P156" i="11"/>
  <c r="N156" i="11"/>
  <c r="M156" i="11"/>
  <c r="L156" i="11"/>
  <c r="K156" i="11"/>
  <c r="J156" i="11"/>
  <c r="I156" i="11"/>
  <c r="H156" i="11"/>
  <c r="G156" i="11"/>
  <c r="F156" i="11"/>
  <c r="E156" i="11"/>
  <c r="D156" i="11"/>
  <c r="C156" i="11"/>
  <c r="B156" i="11"/>
  <c r="Z155" i="11"/>
  <c r="Y155" i="11"/>
  <c r="X155" i="11"/>
  <c r="W155" i="11"/>
  <c r="V155" i="11"/>
  <c r="U155" i="11"/>
  <c r="T155" i="11"/>
  <c r="S155" i="11"/>
  <c r="R155" i="11"/>
  <c r="Q155" i="11"/>
  <c r="P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Z154" i="11"/>
  <c r="Y154" i="11"/>
  <c r="X154" i="11"/>
  <c r="W154" i="11"/>
  <c r="V154" i="11"/>
  <c r="U154" i="11"/>
  <c r="T154" i="11"/>
  <c r="S154" i="11"/>
  <c r="R154" i="11"/>
  <c r="Q154" i="11"/>
  <c r="P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Z153" i="11"/>
  <c r="Y153" i="11"/>
  <c r="X153" i="11"/>
  <c r="W153" i="11"/>
  <c r="V153" i="11"/>
  <c r="U153" i="11"/>
  <c r="T153" i="11"/>
  <c r="S153" i="11"/>
  <c r="R153" i="11"/>
  <c r="Q153" i="11"/>
  <c r="P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Z152" i="11"/>
  <c r="Y152" i="11"/>
  <c r="X152" i="11"/>
  <c r="W152" i="11"/>
  <c r="V152" i="11"/>
  <c r="U152" i="11"/>
  <c r="T152" i="11"/>
  <c r="S152" i="11"/>
  <c r="R152" i="11"/>
  <c r="Q152" i="11"/>
  <c r="P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Z151" i="11"/>
  <c r="Y151" i="11"/>
  <c r="X151" i="11"/>
  <c r="W151" i="11"/>
  <c r="V151" i="11"/>
  <c r="U151" i="11"/>
  <c r="T151" i="11"/>
  <c r="S151" i="11"/>
  <c r="R151" i="11"/>
  <c r="Q151" i="11"/>
  <c r="P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Z150" i="11"/>
  <c r="Y150" i="11"/>
  <c r="X150" i="11"/>
  <c r="W150" i="11"/>
  <c r="V150" i="11"/>
  <c r="U150" i="11"/>
  <c r="T150" i="11"/>
  <c r="S150" i="11"/>
  <c r="R150" i="11"/>
  <c r="Q150" i="11"/>
  <c r="P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Z149" i="11"/>
  <c r="Y149" i="11"/>
  <c r="X149" i="11"/>
  <c r="W149" i="11"/>
  <c r="V149" i="11"/>
  <c r="U149" i="11"/>
  <c r="T149" i="11"/>
  <c r="S149" i="11"/>
  <c r="R149" i="11"/>
  <c r="Q149" i="11"/>
  <c r="P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Z148" i="11"/>
  <c r="Y148" i="11"/>
  <c r="X148" i="11"/>
  <c r="W148" i="11"/>
  <c r="V148" i="11"/>
  <c r="U148" i="11"/>
  <c r="T148" i="11"/>
  <c r="S148" i="11"/>
  <c r="R148" i="11"/>
  <c r="Q148" i="11"/>
  <c r="P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Z147" i="11"/>
  <c r="Y147" i="11"/>
  <c r="X147" i="11"/>
  <c r="W147" i="11"/>
  <c r="V147" i="11"/>
  <c r="U147" i="11"/>
  <c r="T147" i="11"/>
  <c r="S147" i="11"/>
  <c r="R147" i="11"/>
  <c r="Q147" i="11"/>
  <c r="P147" i="11"/>
  <c r="N147" i="11"/>
  <c r="M147" i="11"/>
  <c r="L147" i="11"/>
  <c r="K147" i="11"/>
  <c r="J147" i="11"/>
  <c r="I147" i="11"/>
  <c r="H147" i="11"/>
  <c r="G147" i="11"/>
  <c r="F147" i="11"/>
  <c r="E147" i="11"/>
  <c r="D147" i="11"/>
  <c r="C147" i="11"/>
  <c r="B147" i="11"/>
  <c r="Z146" i="11"/>
  <c r="Y146" i="11"/>
  <c r="X146" i="11"/>
  <c r="W146" i="11"/>
  <c r="V146" i="11"/>
  <c r="U146" i="11"/>
  <c r="T146" i="11"/>
  <c r="S146" i="11"/>
  <c r="R146" i="11"/>
  <c r="Q146" i="11"/>
  <c r="P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B146" i="11"/>
  <c r="Z145" i="11"/>
  <c r="Y145" i="11"/>
  <c r="X145" i="11"/>
  <c r="W145" i="11"/>
  <c r="V145" i="11"/>
  <c r="U145" i="11"/>
  <c r="T145" i="11"/>
  <c r="S145" i="11"/>
  <c r="R145" i="11"/>
  <c r="Q145" i="11"/>
  <c r="P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B145" i="11"/>
  <c r="Z144" i="11"/>
  <c r="Y144" i="11"/>
  <c r="X144" i="11"/>
  <c r="W144" i="11"/>
  <c r="V144" i="11"/>
  <c r="U144" i="11"/>
  <c r="T144" i="11"/>
  <c r="S144" i="11"/>
  <c r="R144" i="11"/>
  <c r="Q144" i="11"/>
  <c r="P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Z143" i="11"/>
  <c r="Y143" i="11"/>
  <c r="X143" i="11"/>
  <c r="W143" i="11"/>
  <c r="V143" i="11"/>
  <c r="U143" i="11"/>
  <c r="T143" i="11"/>
  <c r="S143" i="11"/>
  <c r="R143" i="11"/>
  <c r="Q143" i="11"/>
  <c r="P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Z142" i="11"/>
  <c r="Y142" i="11"/>
  <c r="X142" i="11"/>
  <c r="W142" i="11"/>
  <c r="V142" i="11"/>
  <c r="U142" i="11"/>
  <c r="T142" i="11"/>
  <c r="S142" i="11"/>
  <c r="R142" i="11"/>
  <c r="Q142" i="11"/>
  <c r="P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Z141" i="11"/>
  <c r="Y141" i="11"/>
  <c r="X141" i="11"/>
  <c r="W141" i="11"/>
  <c r="V141" i="11"/>
  <c r="U141" i="11"/>
  <c r="T141" i="11"/>
  <c r="S141" i="11"/>
  <c r="R141" i="11"/>
  <c r="Q141" i="11"/>
  <c r="P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Z140" i="11"/>
  <c r="Y140" i="11"/>
  <c r="X140" i="11"/>
  <c r="W140" i="11"/>
  <c r="V140" i="11"/>
  <c r="U140" i="11"/>
  <c r="T140" i="11"/>
  <c r="S140" i="11"/>
  <c r="R140" i="11"/>
  <c r="Q140" i="11"/>
  <c r="P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Z139" i="11"/>
  <c r="Y139" i="11"/>
  <c r="X139" i="11"/>
  <c r="W139" i="11"/>
  <c r="V139" i="11"/>
  <c r="U139" i="11"/>
  <c r="T139" i="11"/>
  <c r="S139" i="11"/>
  <c r="R139" i="11"/>
  <c r="Q139" i="11"/>
  <c r="P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Z138" i="11"/>
  <c r="Y138" i="11"/>
  <c r="X138" i="11"/>
  <c r="W138" i="11"/>
  <c r="V138" i="11"/>
  <c r="U138" i="11"/>
  <c r="T138" i="11"/>
  <c r="S138" i="11"/>
  <c r="R138" i="11"/>
  <c r="Q138" i="11"/>
  <c r="P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Z137" i="11"/>
  <c r="Y137" i="11"/>
  <c r="X137" i="11"/>
  <c r="W137" i="11"/>
  <c r="V137" i="11"/>
  <c r="U137" i="11"/>
  <c r="T137" i="11"/>
  <c r="S137" i="11"/>
  <c r="R137" i="11"/>
  <c r="Q137" i="11"/>
  <c r="P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Z136" i="11"/>
  <c r="Y136" i="11"/>
  <c r="X136" i="11"/>
  <c r="W136" i="11"/>
  <c r="V136" i="11"/>
  <c r="U136" i="11"/>
  <c r="T136" i="11"/>
  <c r="S136" i="11"/>
  <c r="R136" i="11"/>
  <c r="Q136" i="11"/>
  <c r="P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B136" i="11"/>
  <c r="Z135" i="11"/>
  <c r="Y135" i="11"/>
  <c r="X135" i="11"/>
  <c r="W135" i="11"/>
  <c r="V135" i="11"/>
  <c r="U135" i="11"/>
  <c r="T135" i="11"/>
  <c r="S135" i="11"/>
  <c r="R135" i="11"/>
  <c r="Q135" i="11"/>
  <c r="P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B135" i="11"/>
  <c r="Z134" i="11"/>
  <c r="Y134" i="11"/>
  <c r="X134" i="11"/>
  <c r="W134" i="11"/>
  <c r="V134" i="11"/>
  <c r="U134" i="11"/>
  <c r="T134" i="11"/>
  <c r="S134" i="11"/>
  <c r="R134" i="11"/>
  <c r="Q134" i="11"/>
  <c r="P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B134" i="11"/>
  <c r="Z133" i="11"/>
  <c r="Y133" i="11"/>
  <c r="X133" i="11"/>
  <c r="W133" i="11"/>
  <c r="V133" i="11"/>
  <c r="U133" i="11"/>
  <c r="T133" i="11"/>
  <c r="S133" i="11"/>
  <c r="R133" i="11"/>
  <c r="Q133" i="11"/>
  <c r="P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B133" i="11"/>
  <c r="Z132" i="11"/>
  <c r="Y132" i="11"/>
  <c r="X132" i="11"/>
  <c r="W132" i="11"/>
  <c r="V132" i="11"/>
  <c r="U132" i="11"/>
  <c r="T132" i="11"/>
  <c r="S132" i="11"/>
  <c r="R132" i="11"/>
  <c r="Q132" i="11"/>
  <c r="P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B132" i="11"/>
  <c r="Z131" i="11"/>
  <c r="Y131" i="11"/>
  <c r="X131" i="11"/>
  <c r="W131" i="11"/>
  <c r="V131" i="11"/>
  <c r="U131" i="11"/>
  <c r="T131" i="11"/>
  <c r="S131" i="11"/>
  <c r="R131" i="11"/>
  <c r="Q131" i="11"/>
  <c r="P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Z130" i="11"/>
  <c r="Y130" i="11"/>
  <c r="X130" i="11"/>
  <c r="W130" i="11"/>
  <c r="V130" i="11"/>
  <c r="U130" i="11"/>
  <c r="T130" i="11"/>
  <c r="S130" i="11"/>
  <c r="R130" i="11"/>
  <c r="Q130" i="11"/>
  <c r="P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B130" i="11"/>
  <c r="Z129" i="11"/>
  <c r="Y129" i="11"/>
  <c r="X129" i="11"/>
  <c r="W129" i="11"/>
  <c r="V129" i="11"/>
  <c r="U129" i="11"/>
  <c r="T129" i="11"/>
  <c r="S129" i="11"/>
  <c r="R129" i="11"/>
  <c r="Q129" i="11"/>
  <c r="P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B129" i="11"/>
  <c r="Z128" i="11"/>
  <c r="Y128" i="11"/>
  <c r="X128" i="11"/>
  <c r="W128" i="11"/>
  <c r="V128" i="11"/>
  <c r="U128" i="11"/>
  <c r="T128" i="11"/>
  <c r="S128" i="11"/>
  <c r="R128" i="11"/>
  <c r="Q128" i="11"/>
  <c r="P128" i="11"/>
  <c r="N128" i="11"/>
  <c r="M128" i="11"/>
  <c r="L128" i="11"/>
  <c r="K128" i="11"/>
  <c r="J128" i="11"/>
  <c r="I128" i="11"/>
  <c r="H128" i="11"/>
  <c r="G128" i="11"/>
  <c r="F128" i="11"/>
  <c r="E128" i="11"/>
  <c r="D128" i="11"/>
  <c r="C128" i="11"/>
  <c r="B128" i="11"/>
  <c r="Z127" i="11"/>
  <c r="Y127" i="11"/>
  <c r="X127" i="11"/>
  <c r="W127" i="11"/>
  <c r="V127" i="11"/>
  <c r="U127" i="11"/>
  <c r="T127" i="11"/>
  <c r="S127" i="11"/>
  <c r="R127" i="11"/>
  <c r="Q127" i="11"/>
  <c r="P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Z126" i="11"/>
  <c r="Y126" i="11"/>
  <c r="X126" i="11"/>
  <c r="W126" i="11"/>
  <c r="V126" i="11"/>
  <c r="U126" i="11"/>
  <c r="T126" i="11"/>
  <c r="S126" i="11"/>
  <c r="R126" i="11"/>
  <c r="Q126" i="11"/>
  <c r="P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B126" i="11"/>
  <c r="Z125" i="11"/>
  <c r="Y125" i="11"/>
  <c r="X125" i="11"/>
  <c r="W125" i="11"/>
  <c r="V125" i="11"/>
  <c r="U125" i="11"/>
  <c r="T125" i="11"/>
  <c r="S125" i="11"/>
  <c r="R125" i="11"/>
  <c r="Q125" i="11"/>
  <c r="P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B125" i="11"/>
  <c r="Z124" i="11"/>
  <c r="Y124" i="11"/>
  <c r="X124" i="11"/>
  <c r="W124" i="11"/>
  <c r="V124" i="11"/>
  <c r="U124" i="11"/>
  <c r="T124" i="11"/>
  <c r="S124" i="11"/>
  <c r="R124" i="11"/>
  <c r="Q124" i="11"/>
  <c r="P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Z123" i="11"/>
  <c r="Y123" i="11"/>
  <c r="X123" i="11"/>
  <c r="W123" i="11"/>
  <c r="V123" i="11"/>
  <c r="U123" i="11"/>
  <c r="T123" i="11"/>
  <c r="S123" i="11"/>
  <c r="R123" i="11"/>
  <c r="Q123" i="11"/>
  <c r="P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B123" i="11"/>
  <c r="Z122" i="11"/>
  <c r="Y122" i="11"/>
  <c r="X122" i="11"/>
  <c r="W122" i="11"/>
  <c r="V122" i="11"/>
  <c r="U122" i="11"/>
  <c r="T122" i="11"/>
  <c r="S122" i="11"/>
  <c r="R122" i="11"/>
  <c r="Q122" i="11"/>
  <c r="P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B122" i="11"/>
  <c r="Z121" i="11"/>
  <c r="Y121" i="11"/>
  <c r="X121" i="11"/>
  <c r="W121" i="11"/>
  <c r="V121" i="11"/>
  <c r="U121" i="11"/>
  <c r="T121" i="11"/>
  <c r="S121" i="11"/>
  <c r="R121" i="11"/>
  <c r="Q121" i="11"/>
  <c r="P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Z120" i="11"/>
  <c r="Y120" i="11"/>
  <c r="X120" i="11"/>
  <c r="W120" i="11"/>
  <c r="V120" i="11"/>
  <c r="U120" i="11"/>
  <c r="T120" i="11"/>
  <c r="S120" i="11"/>
  <c r="R120" i="11"/>
  <c r="Q120" i="11"/>
  <c r="P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Z119" i="11"/>
  <c r="Y119" i="11"/>
  <c r="X119" i="11"/>
  <c r="W119" i="11"/>
  <c r="V119" i="11"/>
  <c r="U119" i="11"/>
  <c r="T119" i="11"/>
  <c r="S119" i="11"/>
  <c r="R119" i="11"/>
  <c r="Q119" i="11"/>
  <c r="P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Z118" i="11"/>
  <c r="Y118" i="11"/>
  <c r="X118" i="11"/>
  <c r="W118" i="11"/>
  <c r="V118" i="11"/>
  <c r="U118" i="11"/>
  <c r="T118" i="11"/>
  <c r="S118" i="11"/>
  <c r="R118" i="11"/>
  <c r="Q118" i="11"/>
  <c r="P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Z117" i="11"/>
  <c r="Y117" i="11"/>
  <c r="X117" i="11"/>
  <c r="W117" i="11"/>
  <c r="V117" i="11"/>
  <c r="U117" i="11"/>
  <c r="T117" i="11"/>
  <c r="S117" i="11"/>
  <c r="R117" i="11"/>
  <c r="Q117" i="11"/>
  <c r="P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B117" i="11"/>
  <c r="Z116" i="11"/>
  <c r="Y116" i="11"/>
  <c r="X116" i="11"/>
  <c r="W116" i="11"/>
  <c r="V116" i="11"/>
  <c r="U116" i="11"/>
  <c r="T116" i="11"/>
  <c r="S116" i="11"/>
  <c r="R116" i="11"/>
  <c r="Q116" i="11"/>
  <c r="P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B116" i="11"/>
  <c r="Z115" i="11"/>
  <c r="Y115" i="11"/>
  <c r="X115" i="11"/>
  <c r="W115" i="11"/>
  <c r="V115" i="11"/>
  <c r="U115" i="11"/>
  <c r="T115" i="11"/>
  <c r="S115" i="11"/>
  <c r="R115" i="11"/>
  <c r="Q115" i="11"/>
  <c r="P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B115" i="11"/>
  <c r="Z114" i="11"/>
  <c r="Y114" i="11"/>
  <c r="X114" i="11"/>
  <c r="W114" i="11"/>
  <c r="V114" i="11"/>
  <c r="U114" i="11"/>
  <c r="T114" i="11"/>
  <c r="S114" i="11"/>
  <c r="R114" i="11"/>
  <c r="Q114" i="11"/>
  <c r="P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Z113" i="11"/>
  <c r="Y113" i="11"/>
  <c r="X113" i="11"/>
  <c r="W113" i="11"/>
  <c r="V113" i="11"/>
  <c r="U113" i="11"/>
  <c r="T113" i="11"/>
  <c r="S113" i="11"/>
  <c r="R113" i="11"/>
  <c r="Q113" i="11"/>
  <c r="P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B113" i="11"/>
  <c r="Z112" i="11"/>
  <c r="Y112" i="11"/>
  <c r="X112" i="11"/>
  <c r="W112" i="11"/>
  <c r="V112" i="11"/>
  <c r="U112" i="11"/>
  <c r="T112" i="11"/>
  <c r="S112" i="11"/>
  <c r="R112" i="11"/>
  <c r="Q112" i="11"/>
  <c r="P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B112" i="11"/>
  <c r="Z111" i="11"/>
  <c r="Y111" i="11"/>
  <c r="X111" i="11"/>
  <c r="W111" i="11"/>
  <c r="V111" i="11"/>
  <c r="U111" i="11"/>
  <c r="T111" i="11"/>
  <c r="S111" i="11"/>
  <c r="R111" i="11"/>
  <c r="Q111" i="11"/>
  <c r="P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B111" i="11"/>
  <c r="Z110" i="11"/>
  <c r="Y110" i="11"/>
  <c r="X110" i="11"/>
  <c r="W110" i="11"/>
  <c r="V110" i="11"/>
  <c r="U110" i="11"/>
  <c r="T110" i="11"/>
  <c r="S110" i="11"/>
  <c r="R110" i="11"/>
  <c r="Q110" i="11"/>
  <c r="P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Z109" i="11"/>
  <c r="Y109" i="11"/>
  <c r="X109" i="11"/>
  <c r="W109" i="11"/>
  <c r="V109" i="11"/>
  <c r="U109" i="11"/>
  <c r="T109" i="11"/>
  <c r="S109" i="11"/>
  <c r="R109" i="11"/>
  <c r="Q109" i="11"/>
  <c r="P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B109" i="11"/>
  <c r="Z108" i="11"/>
  <c r="Y108" i="11"/>
  <c r="X108" i="11"/>
  <c r="W108" i="11"/>
  <c r="V108" i="11"/>
  <c r="U108" i="11"/>
  <c r="T108" i="11"/>
  <c r="S108" i="11"/>
  <c r="R108" i="11"/>
  <c r="Q108" i="11"/>
  <c r="P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B108" i="11"/>
  <c r="Z107" i="11"/>
  <c r="Y107" i="11"/>
  <c r="X107" i="11"/>
  <c r="W107" i="11"/>
  <c r="V107" i="11"/>
  <c r="U107" i="11"/>
  <c r="T107" i="11"/>
  <c r="S107" i="11"/>
  <c r="R107" i="11"/>
  <c r="Q107" i="11"/>
  <c r="P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107" i="11"/>
  <c r="Z106" i="11"/>
  <c r="Y106" i="11"/>
  <c r="X106" i="11"/>
  <c r="W106" i="11"/>
  <c r="V106" i="11"/>
  <c r="U106" i="11"/>
  <c r="T106" i="11"/>
  <c r="S106" i="11"/>
  <c r="R106" i="11"/>
  <c r="Q106" i="11"/>
  <c r="P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B106" i="11"/>
  <c r="Z105" i="11"/>
  <c r="Y105" i="11"/>
  <c r="X105" i="11"/>
  <c r="W105" i="11"/>
  <c r="V105" i="11"/>
  <c r="U105" i="11"/>
  <c r="T105" i="11"/>
  <c r="S105" i="11"/>
  <c r="R105" i="11"/>
  <c r="Q105" i="11"/>
  <c r="P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105" i="11"/>
  <c r="Z104" i="11"/>
  <c r="Y104" i="11"/>
  <c r="X104" i="11"/>
  <c r="W104" i="11"/>
  <c r="V104" i="11"/>
  <c r="U104" i="11"/>
  <c r="T104" i="11"/>
  <c r="S104" i="11"/>
  <c r="R104" i="11"/>
  <c r="Q104" i="11"/>
  <c r="P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Z103" i="11"/>
  <c r="Y103" i="11"/>
  <c r="X103" i="11"/>
  <c r="W103" i="11"/>
  <c r="V103" i="11"/>
  <c r="U103" i="11"/>
  <c r="T103" i="11"/>
  <c r="S103" i="11"/>
  <c r="R103" i="11"/>
  <c r="Q103" i="11"/>
  <c r="P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Z102" i="11"/>
  <c r="Y102" i="11"/>
  <c r="X102" i="11"/>
  <c r="W102" i="11"/>
  <c r="V102" i="11"/>
  <c r="U102" i="11"/>
  <c r="T102" i="11"/>
  <c r="S102" i="11"/>
  <c r="R102" i="11"/>
  <c r="Q102" i="11"/>
  <c r="P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Z101" i="11"/>
  <c r="Y101" i="11"/>
  <c r="X101" i="11"/>
  <c r="W101" i="11"/>
  <c r="V101" i="11"/>
  <c r="U101" i="11"/>
  <c r="T101" i="11"/>
  <c r="S101" i="11"/>
  <c r="R101" i="11"/>
  <c r="Q101" i="11"/>
  <c r="P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Z100" i="11"/>
  <c r="Y100" i="11"/>
  <c r="X100" i="11"/>
  <c r="W100" i="11"/>
  <c r="V100" i="11"/>
  <c r="U100" i="11"/>
  <c r="T100" i="11"/>
  <c r="S100" i="11"/>
  <c r="R100" i="11"/>
  <c r="Q100" i="11"/>
  <c r="P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100" i="11"/>
  <c r="Z99" i="11"/>
  <c r="Y99" i="11"/>
  <c r="X99" i="11"/>
  <c r="W99" i="11"/>
  <c r="V99" i="11"/>
  <c r="U99" i="11"/>
  <c r="T99" i="11"/>
  <c r="S99" i="11"/>
  <c r="R99" i="11"/>
  <c r="Q99" i="11"/>
  <c r="P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99" i="11"/>
  <c r="Z98" i="11"/>
  <c r="Y98" i="11"/>
  <c r="X98" i="11"/>
  <c r="W98" i="11"/>
  <c r="V98" i="11"/>
  <c r="U98" i="11"/>
  <c r="T98" i="11"/>
  <c r="S98" i="11"/>
  <c r="R98" i="11"/>
  <c r="Q98" i="11"/>
  <c r="P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B98" i="11"/>
  <c r="Z97" i="11"/>
  <c r="Y97" i="11"/>
  <c r="X97" i="11"/>
  <c r="W97" i="11"/>
  <c r="V97" i="11"/>
  <c r="U97" i="11"/>
  <c r="T97" i="11"/>
  <c r="S97" i="11"/>
  <c r="R97" i="11"/>
  <c r="Q97" i="11"/>
  <c r="P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Z96" i="11"/>
  <c r="Y96" i="11"/>
  <c r="X96" i="11"/>
  <c r="W96" i="11"/>
  <c r="V96" i="11"/>
  <c r="U96" i="11"/>
  <c r="T96" i="11"/>
  <c r="S96" i="11"/>
  <c r="R96" i="11"/>
  <c r="Q96" i="11"/>
  <c r="P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Z95" i="11"/>
  <c r="Y95" i="11"/>
  <c r="X95" i="11"/>
  <c r="W95" i="11"/>
  <c r="V95" i="11"/>
  <c r="U95" i="11"/>
  <c r="T95" i="11"/>
  <c r="S95" i="11"/>
  <c r="R95" i="11"/>
  <c r="Q95" i="11"/>
  <c r="P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Z94" i="11"/>
  <c r="Y94" i="11"/>
  <c r="X94" i="11"/>
  <c r="W94" i="11"/>
  <c r="V94" i="11"/>
  <c r="U94" i="11"/>
  <c r="T94" i="11"/>
  <c r="S94" i="11"/>
  <c r="R94" i="11"/>
  <c r="Q94" i="11"/>
  <c r="P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Z93" i="11"/>
  <c r="Y93" i="11"/>
  <c r="X93" i="11"/>
  <c r="W93" i="11"/>
  <c r="V93" i="11"/>
  <c r="U93" i="11"/>
  <c r="T93" i="11"/>
  <c r="S93" i="11"/>
  <c r="R93" i="11"/>
  <c r="Q93" i="11"/>
  <c r="P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93" i="11"/>
  <c r="Z92" i="11"/>
  <c r="Y92" i="11"/>
  <c r="X92" i="11"/>
  <c r="W92" i="11"/>
  <c r="V92" i="11"/>
  <c r="U92" i="11"/>
  <c r="T92" i="11"/>
  <c r="S92" i="11"/>
  <c r="R92" i="11"/>
  <c r="Q92" i="11"/>
  <c r="P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92" i="11"/>
  <c r="Z91" i="11"/>
  <c r="Y91" i="11"/>
  <c r="X91" i="11"/>
  <c r="W91" i="11"/>
  <c r="V91" i="11"/>
  <c r="U91" i="11"/>
  <c r="T91" i="11"/>
  <c r="S91" i="11"/>
  <c r="R91" i="11"/>
  <c r="Q91" i="11"/>
  <c r="P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91" i="11"/>
  <c r="Z90" i="11"/>
  <c r="Y90" i="11"/>
  <c r="X90" i="11"/>
  <c r="W90" i="11"/>
  <c r="V90" i="11"/>
  <c r="U90" i="11"/>
  <c r="T90" i="11"/>
  <c r="S90" i="11"/>
  <c r="R90" i="11"/>
  <c r="Q90" i="11"/>
  <c r="P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90" i="11"/>
  <c r="Z89" i="11"/>
  <c r="Y89" i="11"/>
  <c r="X89" i="11"/>
  <c r="W89" i="11"/>
  <c r="V89" i="11"/>
  <c r="U89" i="11"/>
  <c r="T89" i="11"/>
  <c r="S89" i="11"/>
  <c r="R89" i="11"/>
  <c r="Q89" i="11"/>
  <c r="P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89" i="11"/>
  <c r="Z88" i="11"/>
  <c r="Y88" i="11"/>
  <c r="X88" i="11"/>
  <c r="W88" i="11"/>
  <c r="V88" i="11"/>
  <c r="U88" i="11"/>
  <c r="T88" i="11"/>
  <c r="S88" i="11"/>
  <c r="R88" i="11"/>
  <c r="Q88" i="11"/>
  <c r="P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B88" i="11"/>
  <c r="Z87" i="11"/>
  <c r="Y87" i="11"/>
  <c r="X87" i="11"/>
  <c r="W87" i="11"/>
  <c r="V87" i="11"/>
  <c r="U87" i="11"/>
  <c r="T87" i="11"/>
  <c r="S87" i="11"/>
  <c r="R87" i="11"/>
  <c r="Q87" i="11"/>
  <c r="P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B87" i="11"/>
  <c r="Z86" i="11"/>
  <c r="Y86" i="11"/>
  <c r="X86" i="11"/>
  <c r="W86" i="11"/>
  <c r="V86" i="11"/>
  <c r="U86" i="11"/>
  <c r="T86" i="11"/>
  <c r="S86" i="11"/>
  <c r="R86" i="11"/>
  <c r="Q86" i="11"/>
  <c r="P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B86" i="11"/>
  <c r="Z85" i="11"/>
  <c r="Y85" i="11"/>
  <c r="X85" i="11"/>
  <c r="W85" i="11"/>
  <c r="V85" i="11"/>
  <c r="U85" i="11"/>
  <c r="T85" i="11"/>
  <c r="S85" i="11"/>
  <c r="R85" i="11"/>
  <c r="Q85" i="11"/>
  <c r="P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Z84" i="11"/>
  <c r="Y84" i="11"/>
  <c r="X84" i="11"/>
  <c r="W84" i="11"/>
  <c r="V84" i="11"/>
  <c r="U84" i="11"/>
  <c r="T84" i="11"/>
  <c r="S84" i="11"/>
  <c r="R84" i="11"/>
  <c r="Q84" i="11"/>
  <c r="P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Z83" i="11"/>
  <c r="Y83" i="11"/>
  <c r="X83" i="11"/>
  <c r="W83" i="11"/>
  <c r="V83" i="11"/>
  <c r="U83" i="11"/>
  <c r="T83" i="11"/>
  <c r="S83" i="11"/>
  <c r="R83" i="11"/>
  <c r="Q83" i="11"/>
  <c r="P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Z82" i="11"/>
  <c r="Y82" i="11"/>
  <c r="X82" i="11"/>
  <c r="W82" i="11"/>
  <c r="V82" i="11"/>
  <c r="U82" i="11"/>
  <c r="T82" i="11"/>
  <c r="S82" i="11"/>
  <c r="R82" i="11"/>
  <c r="Q82" i="11"/>
  <c r="P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Z81" i="11"/>
  <c r="Y81" i="11"/>
  <c r="X81" i="11"/>
  <c r="W81" i="11"/>
  <c r="V81" i="11"/>
  <c r="U81" i="11"/>
  <c r="T81" i="11"/>
  <c r="S81" i="11"/>
  <c r="R81" i="11"/>
  <c r="Q81" i="11"/>
  <c r="P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Z80" i="11"/>
  <c r="Y80" i="11"/>
  <c r="X80" i="11"/>
  <c r="W80" i="11"/>
  <c r="V80" i="11"/>
  <c r="U80" i="11"/>
  <c r="T80" i="11"/>
  <c r="S80" i="11"/>
  <c r="R80" i="11"/>
  <c r="Q80" i="11"/>
  <c r="P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Z79" i="11"/>
  <c r="Y79" i="11"/>
  <c r="X79" i="11"/>
  <c r="W79" i="11"/>
  <c r="V79" i="11"/>
  <c r="U79" i="11"/>
  <c r="T79" i="11"/>
  <c r="S79" i="11"/>
  <c r="R79" i="11"/>
  <c r="Q79" i="11"/>
  <c r="P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Z78" i="11"/>
  <c r="Y78" i="11"/>
  <c r="X78" i="11"/>
  <c r="W78" i="11"/>
  <c r="V78" i="11"/>
  <c r="U78" i="11"/>
  <c r="T78" i="11"/>
  <c r="S78" i="11"/>
  <c r="R78" i="11"/>
  <c r="Q78" i="11"/>
  <c r="P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Z77" i="11"/>
  <c r="Y77" i="11"/>
  <c r="X77" i="11"/>
  <c r="W77" i="11"/>
  <c r="V77" i="11"/>
  <c r="U77" i="11"/>
  <c r="T77" i="11"/>
  <c r="S77" i="11"/>
  <c r="R77" i="11"/>
  <c r="Q77" i="11"/>
  <c r="P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Z76" i="11"/>
  <c r="Y76" i="11"/>
  <c r="X76" i="11"/>
  <c r="W76" i="11"/>
  <c r="V76" i="11"/>
  <c r="U76" i="11"/>
  <c r="T76" i="11"/>
  <c r="S76" i="11"/>
  <c r="R76" i="11"/>
  <c r="Q76" i="11"/>
  <c r="P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Z75" i="11"/>
  <c r="Y75" i="11"/>
  <c r="X75" i="11"/>
  <c r="W75" i="11"/>
  <c r="V75" i="11"/>
  <c r="U75" i="11"/>
  <c r="T75" i="11"/>
  <c r="S75" i="11"/>
  <c r="R75" i="11"/>
  <c r="Q75" i="11"/>
  <c r="P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Z74" i="11"/>
  <c r="Y74" i="11"/>
  <c r="X74" i="11"/>
  <c r="W74" i="11"/>
  <c r="V74" i="11"/>
  <c r="U74" i="11"/>
  <c r="T74" i="11"/>
  <c r="S74" i="11"/>
  <c r="R74" i="11"/>
  <c r="Q74" i="11"/>
  <c r="P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Z73" i="11"/>
  <c r="Y73" i="11"/>
  <c r="X73" i="11"/>
  <c r="W73" i="11"/>
  <c r="V73" i="11"/>
  <c r="U73" i="11"/>
  <c r="T73" i="11"/>
  <c r="S73" i="11"/>
  <c r="R73" i="11"/>
  <c r="Q73" i="11"/>
  <c r="P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Z72" i="11"/>
  <c r="Y72" i="11"/>
  <c r="X72" i="11"/>
  <c r="W72" i="11"/>
  <c r="V72" i="11"/>
  <c r="U72" i="11"/>
  <c r="T72" i="11"/>
  <c r="S72" i="11"/>
  <c r="R72" i="11"/>
  <c r="Q72" i="11"/>
  <c r="P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Z71" i="11"/>
  <c r="Y71" i="11"/>
  <c r="X71" i="11"/>
  <c r="W71" i="11"/>
  <c r="V71" i="11"/>
  <c r="U71" i="11"/>
  <c r="T71" i="11"/>
  <c r="S71" i="11"/>
  <c r="R71" i="11"/>
  <c r="Q71" i="11"/>
  <c r="P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Z70" i="11"/>
  <c r="Y70" i="11"/>
  <c r="X70" i="11"/>
  <c r="W70" i="11"/>
  <c r="V70" i="11"/>
  <c r="U70" i="11"/>
  <c r="T70" i="11"/>
  <c r="S70" i="11"/>
  <c r="R70" i="11"/>
  <c r="Q70" i="11"/>
  <c r="P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Z69" i="11"/>
  <c r="Y69" i="11"/>
  <c r="X69" i="11"/>
  <c r="W69" i="11"/>
  <c r="V69" i="11"/>
  <c r="U69" i="11"/>
  <c r="T69" i="11"/>
  <c r="S69" i="11"/>
  <c r="R69" i="11"/>
  <c r="Q69" i="11"/>
  <c r="P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Z68" i="11"/>
  <c r="Y68" i="11"/>
  <c r="X68" i="11"/>
  <c r="W68" i="11"/>
  <c r="V68" i="11"/>
  <c r="U68" i="11"/>
  <c r="T68" i="11"/>
  <c r="S68" i="11"/>
  <c r="R68" i="11"/>
  <c r="Q68" i="11"/>
  <c r="P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Z67" i="11"/>
  <c r="Y67" i="11"/>
  <c r="X67" i="11"/>
  <c r="W67" i="11"/>
  <c r="V67" i="11"/>
  <c r="U67" i="11"/>
  <c r="T67" i="11"/>
  <c r="S67" i="11"/>
  <c r="R67" i="11"/>
  <c r="Q67" i="11"/>
  <c r="P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Z66" i="11"/>
  <c r="Y66" i="11"/>
  <c r="X66" i="11"/>
  <c r="W66" i="11"/>
  <c r="V66" i="11"/>
  <c r="U66" i="11"/>
  <c r="T66" i="11"/>
  <c r="S66" i="11"/>
  <c r="R66" i="11"/>
  <c r="Q66" i="11"/>
  <c r="P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Z65" i="11"/>
  <c r="Y65" i="11"/>
  <c r="X65" i="11"/>
  <c r="W65" i="11"/>
  <c r="V65" i="11"/>
  <c r="U65" i="11"/>
  <c r="T65" i="11"/>
  <c r="S65" i="11"/>
  <c r="R65" i="11"/>
  <c r="Q65" i="11"/>
  <c r="P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Z64" i="11"/>
  <c r="Y64" i="11"/>
  <c r="X64" i="11"/>
  <c r="W64" i="11"/>
  <c r="V64" i="11"/>
  <c r="U64" i="11"/>
  <c r="T64" i="11"/>
  <c r="S64" i="11"/>
  <c r="R64" i="11"/>
  <c r="Q64" i="11"/>
  <c r="P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Z63" i="11"/>
  <c r="Y63" i="11"/>
  <c r="X63" i="11"/>
  <c r="W63" i="11"/>
  <c r="V63" i="11"/>
  <c r="U63" i="11"/>
  <c r="T63" i="11"/>
  <c r="S63" i="11"/>
  <c r="R63" i="11"/>
  <c r="Q63" i="11"/>
  <c r="P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Z62" i="11"/>
  <c r="Y62" i="11"/>
  <c r="X62" i="11"/>
  <c r="W62" i="11"/>
  <c r="V62" i="11"/>
  <c r="U62" i="11"/>
  <c r="T62" i="11"/>
  <c r="S62" i="11"/>
  <c r="R62" i="11"/>
  <c r="Q62" i="11"/>
  <c r="P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Z61" i="11"/>
  <c r="Y61" i="11"/>
  <c r="X61" i="11"/>
  <c r="W61" i="11"/>
  <c r="V61" i="11"/>
  <c r="U61" i="11"/>
  <c r="T61" i="11"/>
  <c r="S61" i="11"/>
  <c r="R61" i="11"/>
  <c r="Q61" i="11"/>
  <c r="P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Z60" i="11"/>
  <c r="Y60" i="11"/>
  <c r="X60" i="11"/>
  <c r="W60" i="11"/>
  <c r="V60" i="11"/>
  <c r="U60" i="11"/>
  <c r="T60" i="11"/>
  <c r="S60" i="11"/>
  <c r="R60" i="11"/>
  <c r="Q60" i="11"/>
  <c r="P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Z59" i="11"/>
  <c r="Y59" i="11"/>
  <c r="X59" i="11"/>
  <c r="W59" i="11"/>
  <c r="V59" i="11"/>
  <c r="U59" i="11"/>
  <c r="T59" i="11"/>
  <c r="S59" i="11"/>
  <c r="R59" i="11"/>
  <c r="Q59" i="11"/>
  <c r="P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Z58" i="11"/>
  <c r="Y58" i="11"/>
  <c r="X58" i="11"/>
  <c r="W58" i="11"/>
  <c r="V58" i="11"/>
  <c r="U58" i="11"/>
  <c r="T58" i="11"/>
  <c r="S58" i="11"/>
  <c r="R58" i="11"/>
  <c r="Q58" i="11"/>
  <c r="P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Z57" i="11"/>
  <c r="Y57" i="11"/>
  <c r="X57" i="11"/>
  <c r="W57" i="11"/>
  <c r="V57" i="11"/>
  <c r="U57" i="11"/>
  <c r="T57" i="11"/>
  <c r="S57" i="11"/>
  <c r="R57" i="11"/>
  <c r="Q57" i="11"/>
  <c r="P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Z56" i="11"/>
  <c r="Y56" i="11"/>
  <c r="X56" i="11"/>
  <c r="W56" i="11"/>
  <c r="V56" i="11"/>
  <c r="U56" i="11"/>
  <c r="T56" i="11"/>
  <c r="S56" i="11"/>
  <c r="R56" i="11"/>
  <c r="Q56" i="11"/>
  <c r="P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Z55" i="11"/>
  <c r="Y55" i="11"/>
  <c r="X55" i="11"/>
  <c r="W55" i="11"/>
  <c r="V55" i="11"/>
  <c r="U55" i="11"/>
  <c r="T55" i="11"/>
  <c r="S55" i="11"/>
  <c r="R55" i="11"/>
  <c r="Q55" i="11"/>
  <c r="P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Z54" i="11"/>
  <c r="Y54" i="11"/>
  <c r="X54" i="11"/>
  <c r="W54" i="11"/>
  <c r="V54" i="11"/>
  <c r="U54" i="11"/>
  <c r="T54" i="11"/>
  <c r="S54" i="11"/>
  <c r="R54" i="11"/>
  <c r="Q54" i="11"/>
  <c r="P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Z53" i="11"/>
  <c r="Y53" i="11"/>
  <c r="X53" i="11"/>
  <c r="W53" i="11"/>
  <c r="V53" i="11"/>
  <c r="U53" i="11"/>
  <c r="T53" i="11"/>
  <c r="S53" i="11"/>
  <c r="R53" i="11"/>
  <c r="Q53" i="11"/>
  <c r="P53" i="11"/>
  <c r="N53" i="11"/>
  <c r="M53" i="11"/>
  <c r="L53" i="11"/>
  <c r="K53" i="11"/>
  <c r="J53" i="11"/>
  <c r="I53" i="11"/>
  <c r="H53" i="11"/>
  <c r="G53" i="11"/>
  <c r="F53" i="11"/>
  <c r="E53" i="11"/>
  <c r="B53" i="11"/>
  <c r="Z52" i="11"/>
  <c r="Y52" i="11"/>
  <c r="X52" i="11"/>
  <c r="W52" i="11"/>
  <c r="V52" i="11"/>
  <c r="U52" i="11"/>
  <c r="T52" i="11"/>
  <c r="S52" i="11"/>
  <c r="R52" i="11"/>
  <c r="Q52" i="11"/>
  <c r="P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Z51" i="11"/>
  <c r="Y51" i="11"/>
  <c r="X51" i="11"/>
  <c r="W51" i="11"/>
  <c r="V51" i="11"/>
  <c r="U51" i="11"/>
  <c r="T51" i="11"/>
  <c r="S51" i="11"/>
  <c r="R51" i="11"/>
  <c r="Q51" i="11"/>
  <c r="P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Z50" i="11"/>
  <c r="Y50" i="11"/>
  <c r="X50" i="11"/>
  <c r="W50" i="11"/>
  <c r="V50" i="11"/>
  <c r="U50" i="11"/>
  <c r="T50" i="11"/>
  <c r="S50" i="11"/>
  <c r="R50" i="11"/>
  <c r="Q50" i="11"/>
  <c r="P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Z49" i="11"/>
  <c r="Y49" i="11"/>
  <c r="X49" i="11"/>
  <c r="W49" i="11"/>
  <c r="V49" i="11"/>
  <c r="U49" i="11"/>
  <c r="T49" i="11"/>
  <c r="S49" i="11"/>
  <c r="R49" i="11"/>
  <c r="Q49" i="11"/>
  <c r="P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Z48" i="11"/>
  <c r="Y48" i="11"/>
  <c r="X48" i="11"/>
  <c r="W48" i="11"/>
  <c r="V48" i="11"/>
  <c r="U48" i="11"/>
  <c r="T48" i="11"/>
  <c r="S48" i="11"/>
  <c r="R48" i="11"/>
  <c r="Q48" i="11"/>
  <c r="P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Z47" i="11"/>
  <c r="Y47" i="11"/>
  <c r="X47" i="11"/>
  <c r="W47" i="11"/>
  <c r="V47" i="11"/>
  <c r="U47" i="11"/>
  <c r="T47" i="11"/>
  <c r="S47" i="11"/>
  <c r="R47" i="11"/>
  <c r="Q47" i="11"/>
  <c r="P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Z46" i="11"/>
  <c r="Y46" i="11"/>
  <c r="X46" i="11"/>
  <c r="W46" i="11"/>
  <c r="V46" i="11"/>
  <c r="U46" i="11"/>
  <c r="T46" i="11"/>
  <c r="S46" i="11"/>
  <c r="R46" i="11"/>
  <c r="Q46" i="11"/>
  <c r="P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Z45" i="11"/>
  <c r="Y45" i="11"/>
  <c r="X45" i="11"/>
  <c r="W45" i="11"/>
  <c r="V45" i="11"/>
  <c r="U45" i="11"/>
  <c r="T45" i="11"/>
  <c r="S45" i="11"/>
  <c r="R45" i="11"/>
  <c r="Q45" i="11"/>
  <c r="P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Z44" i="11"/>
  <c r="Y44" i="11"/>
  <c r="X44" i="11"/>
  <c r="W44" i="11"/>
  <c r="V44" i="11"/>
  <c r="U44" i="11"/>
  <c r="T44" i="11"/>
  <c r="S44" i="11"/>
  <c r="R44" i="11"/>
  <c r="Q44" i="11"/>
  <c r="P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Z43" i="11"/>
  <c r="Y43" i="11"/>
  <c r="X43" i="11"/>
  <c r="W43" i="11"/>
  <c r="V43" i="11"/>
  <c r="U43" i="11"/>
  <c r="T43" i="11"/>
  <c r="S43" i="11"/>
  <c r="R43" i="11"/>
  <c r="Q43" i="11"/>
  <c r="P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Z193" i="12"/>
  <c r="Y193" i="12"/>
  <c r="X193" i="12"/>
  <c r="W193" i="12"/>
  <c r="V193" i="12"/>
  <c r="U193" i="12"/>
  <c r="T193" i="12"/>
  <c r="S193" i="12"/>
  <c r="R193" i="12"/>
  <c r="Q193" i="12"/>
  <c r="P193" i="12"/>
  <c r="N193" i="12"/>
  <c r="M193" i="12"/>
  <c r="L193" i="12"/>
  <c r="K193" i="12"/>
  <c r="J193" i="12"/>
  <c r="I193" i="12"/>
  <c r="H193" i="12"/>
  <c r="G193" i="12"/>
  <c r="F193" i="12"/>
  <c r="E193" i="12"/>
  <c r="D193" i="12"/>
  <c r="D194" i="12" s="1"/>
  <c r="D195" i="12" s="1"/>
  <c r="D196" i="12" s="1"/>
  <c r="D197" i="12" s="1"/>
  <c r="D198" i="12" s="1"/>
  <c r="D199" i="12" s="1"/>
  <c r="D200" i="12" s="1"/>
  <c r="C193" i="12"/>
  <c r="C194" i="12" s="1"/>
  <c r="C195" i="12" s="1"/>
  <c r="C196" i="12" s="1"/>
  <c r="C197" i="12" s="1"/>
  <c r="C198" i="12" s="1"/>
  <c r="C199" i="12" s="1"/>
  <c r="C200" i="12" s="1"/>
  <c r="B193" i="12"/>
  <c r="Z192" i="12"/>
  <c r="Y192" i="12"/>
  <c r="X192" i="12"/>
  <c r="W192" i="12"/>
  <c r="V192" i="12"/>
  <c r="U192" i="12"/>
  <c r="T192" i="12"/>
  <c r="S192" i="12"/>
  <c r="R192" i="12"/>
  <c r="Q192" i="12"/>
  <c r="P192" i="12"/>
  <c r="N192" i="12"/>
  <c r="M192" i="12"/>
  <c r="L192" i="12"/>
  <c r="K192" i="12"/>
  <c r="J192" i="12"/>
  <c r="I192" i="12"/>
  <c r="H192" i="12"/>
  <c r="G192" i="12"/>
  <c r="F192" i="12"/>
  <c r="E192" i="12"/>
  <c r="D192" i="12"/>
  <c r="C192" i="12"/>
  <c r="B192" i="12"/>
  <c r="Z191" i="12"/>
  <c r="Y191" i="12"/>
  <c r="X191" i="12"/>
  <c r="W191" i="12"/>
  <c r="V191" i="12"/>
  <c r="U191" i="12"/>
  <c r="T191" i="12"/>
  <c r="S191" i="12"/>
  <c r="R191" i="12"/>
  <c r="Q191" i="12"/>
  <c r="P191" i="12"/>
  <c r="N191" i="12"/>
  <c r="M191" i="12"/>
  <c r="L191" i="12"/>
  <c r="K191" i="12"/>
  <c r="J191" i="12"/>
  <c r="I191" i="12"/>
  <c r="H191" i="12"/>
  <c r="G191" i="12"/>
  <c r="F191" i="12"/>
  <c r="E191" i="12"/>
  <c r="D191" i="12"/>
  <c r="C191" i="12"/>
  <c r="B191" i="12"/>
  <c r="Z190" i="12"/>
  <c r="Y190" i="12"/>
  <c r="X190" i="12"/>
  <c r="W190" i="12"/>
  <c r="V190" i="12"/>
  <c r="U190" i="12"/>
  <c r="T190" i="12"/>
  <c r="S190" i="12"/>
  <c r="R190" i="12"/>
  <c r="Q190" i="12"/>
  <c r="P190" i="12"/>
  <c r="N190" i="12"/>
  <c r="M190" i="12"/>
  <c r="L190" i="12"/>
  <c r="K190" i="12"/>
  <c r="J190" i="12"/>
  <c r="I190" i="12"/>
  <c r="H190" i="12"/>
  <c r="G190" i="12"/>
  <c r="F190" i="12"/>
  <c r="E190" i="12"/>
  <c r="D190" i="12"/>
  <c r="C190" i="12"/>
  <c r="B190" i="12"/>
  <c r="Z189" i="12"/>
  <c r="Y189" i="12"/>
  <c r="X189" i="12"/>
  <c r="W189" i="12"/>
  <c r="V189" i="12"/>
  <c r="U189" i="12"/>
  <c r="T189" i="12"/>
  <c r="S189" i="12"/>
  <c r="R189" i="12"/>
  <c r="Q189" i="12"/>
  <c r="P189" i="12"/>
  <c r="N189" i="12"/>
  <c r="M189" i="12"/>
  <c r="L189" i="12"/>
  <c r="K189" i="12"/>
  <c r="J189" i="12"/>
  <c r="I189" i="12"/>
  <c r="H189" i="12"/>
  <c r="G189" i="12"/>
  <c r="F189" i="12"/>
  <c r="E189" i="12"/>
  <c r="D189" i="12"/>
  <c r="C189" i="12"/>
  <c r="B189" i="12"/>
  <c r="Z188" i="12"/>
  <c r="Y188" i="12"/>
  <c r="X188" i="12"/>
  <c r="W188" i="12"/>
  <c r="V188" i="12"/>
  <c r="U188" i="12"/>
  <c r="T188" i="12"/>
  <c r="S188" i="12"/>
  <c r="R188" i="12"/>
  <c r="Q188" i="12"/>
  <c r="P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Z187" i="12"/>
  <c r="Y187" i="12"/>
  <c r="X187" i="12"/>
  <c r="W187" i="12"/>
  <c r="V187" i="12"/>
  <c r="U187" i="12"/>
  <c r="T187" i="12"/>
  <c r="S187" i="12"/>
  <c r="R187" i="12"/>
  <c r="Q187" i="12"/>
  <c r="P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Z186" i="12"/>
  <c r="Y186" i="12"/>
  <c r="X186" i="12"/>
  <c r="W186" i="12"/>
  <c r="V186" i="12"/>
  <c r="U186" i="12"/>
  <c r="T186" i="12"/>
  <c r="S186" i="12"/>
  <c r="R186" i="12"/>
  <c r="Q186" i="12"/>
  <c r="P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Z185" i="12"/>
  <c r="Y185" i="12"/>
  <c r="X185" i="12"/>
  <c r="W185" i="12"/>
  <c r="V185" i="12"/>
  <c r="U185" i="12"/>
  <c r="T185" i="12"/>
  <c r="S185" i="12"/>
  <c r="R185" i="12"/>
  <c r="Q185" i="12"/>
  <c r="P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Z184" i="12"/>
  <c r="Y184" i="12"/>
  <c r="X184" i="12"/>
  <c r="W184" i="12"/>
  <c r="V184" i="12"/>
  <c r="U184" i="12"/>
  <c r="T184" i="12"/>
  <c r="S184" i="12"/>
  <c r="R184" i="12"/>
  <c r="Q184" i="12"/>
  <c r="P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Z183" i="12"/>
  <c r="Y183" i="12"/>
  <c r="X183" i="12"/>
  <c r="W183" i="12"/>
  <c r="V183" i="12"/>
  <c r="U183" i="12"/>
  <c r="T183" i="12"/>
  <c r="S183" i="12"/>
  <c r="R183" i="12"/>
  <c r="Q183" i="12"/>
  <c r="P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Z182" i="12"/>
  <c r="Y182" i="12"/>
  <c r="X182" i="12"/>
  <c r="W182" i="12"/>
  <c r="V182" i="12"/>
  <c r="U182" i="12"/>
  <c r="T182" i="12"/>
  <c r="S182" i="12"/>
  <c r="R182" i="12"/>
  <c r="Q182" i="12"/>
  <c r="P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Z181" i="12"/>
  <c r="Y181" i="12"/>
  <c r="X181" i="12"/>
  <c r="W181" i="12"/>
  <c r="V181" i="12"/>
  <c r="U181" i="12"/>
  <c r="T181" i="12"/>
  <c r="S181" i="12"/>
  <c r="R181" i="12"/>
  <c r="Q181" i="12"/>
  <c r="P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Z180" i="12"/>
  <c r="Y180" i="12"/>
  <c r="X180" i="12"/>
  <c r="W180" i="12"/>
  <c r="V180" i="12"/>
  <c r="U180" i="12"/>
  <c r="T180" i="12"/>
  <c r="S180" i="12"/>
  <c r="R180" i="12"/>
  <c r="Q180" i="12"/>
  <c r="P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Z179" i="12"/>
  <c r="Y179" i="12"/>
  <c r="X179" i="12"/>
  <c r="W179" i="12"/>
  <c r="V179" i="12"/>
  <c r="U179" i="12"/>
  <c r="T179" i="12"/>
  <c r="S179" i="12"/>
  <c r="R179" i="12"/>
  <c r="Q179" i="12"/>
  <c r="P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Z178" i="12"/>
  <c r="Y178" i="12"/>
  <c r="X178" i="12"/>
  <c r="W178" i="12"/>
  <c r="V178" i="12"/>
  <c r="U178" i="12"/>
  <c r="T178" i="12"/>
  <c r="S178" i="12"/>
  <c r="R178" i="12"/>
  <c r="Q178" i="12"/>
  <c r="P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Z177" i="12"/>
  <c r="Y177" i="12"/>
  <c r="X177" i="12"/>
  <c r="W177" i="12"/>
  <c r="V177" i="12"/>
  <c r="U177" i="12"/>
  <c r="T177" i="12"/>
  <c r="S177" i="12"/>
  <c r="R177" i="12"/>
  <c r="Q177" i="12"/>
  <c r="P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Z176" i="12"/>
  <c r="Y176" i="12"/>
  <c r="X176" i="12"/>
  <c r="W176" i="12"/>
  <c r="V176" i="12"/>
  <c r="U176" i="12"/>
  <c r="T176" i="12"/>
  <c r="S176" i="12"/>
  <c r="R176" i="12"/>
  <c r="Q176" i="12"/>
  <c r="P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Z175" i="12"/>
  <c r="Y175" i="12"/>
  <c r="X175" i="12"/>
  <c r="W175" i="12"/>
  <c r="V175" i="12"/>
  <c r="U175" i="12"/>
  <c r="T175" i="12"/>
  <c r="S175" i="12"/>
  <c r="R175" i="12"/>
  <c r="Q175" i="12"/>
  <c r="P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Z174" i="12"/>
  <c r="Y174" i="12"/>
  <c r="X174" i="12"/>
  <c r="W174" i="12"/>
  <c r="V174" i="12"/>
  <c r="U174" i="12"/>
  <c r="T174" i="12"/>
  <c r="S174" i="12"/>
  <c r="R174" i="12"/>
  <c r="Q174" i="12"/>
  <c r="P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Z173" i="12"/>
  <c r="Y173" i="12"/>
  <c r="X173" i="12"/>
  <c r="W173" i="12"/>
  <c r="V173" i="12"/>
  <c r="U173" i="12"/>
  <c r="T173" i="12"/>
  <c r="S173" i="12"/>
  <c r="R173" i="12"/>
  <c r="Q173" i="12"/>
  <c r="P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Z172" i="12"/>
  <c r="Y172" i="12"/>
  <c r="X172" i="12"/>
  <c r="W172" i="12"/>
  <c r="V172" i="12"/>
  <c r="U172" i="12"/>
  <c r="T172" i="12"/>
  <c r="S172" i="12"/>
  <c r="R172" i="12"/>
  <c r="Q172" i="12"/>
  <c r="P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Z171" i="12"/>
  <c r="Y171" i="12"/>
  <c r="X171" i="12"/>
  <c r="W171" i="12"/>
  <c r="V171" i="12"/>
  <c r="U171" i="12"/>
  <c r="T171" i="12"/>
  <c r="S171" i="12"/>
  <c r="R171" i="12"/>
  <c r="Q171" i="12"/>
  <c r="P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Z170" i="12"/>
  <c r="Y170" i="12"/>
  <c r="X170" i="12"/>
  <c r="W170" i="12"/>
  <c r="V170" i="12"/>
  <c r="U170" i="12"/>
  <c r="T170" i="12"/>
  <c r="S170" i="12"/>
  <c r="R170" i="12"/>
  <c r="Q170" i="12"/>
  <c r="P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Z169" i="12"/>
  <c r="Y169" i="12"/>
  <c r="X169" i="12"/>
  <c r="W169" i="12"/>
  <c r="V169" i="12"/>
  <c r="U169" i="12"/>
  <c r="T169" i="12"/>
  <c r="S169" i="12"/>
  <c r="R169" i="12"/>
  <c r="Q169" i="12"/>
  <c r="P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Z168" i="12"/>
  <c r="Y168" i="12"/>
  <c r="X168" i="12"/>
  <c r="W168" i="12"/>
  <c r="V168" i="12"/>
  <c r="U168" i="12"/>
  <c r="T168" i="12"/>
  <c r="S168" i="12"/>
  <c r="R168" i="12"/>
  <c r="Q168" i="12"/>
  <c r="P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Z167" i="12"/>
  <c r="Y167" i="12"/>
  <c r="X167" i="12"/>
  <c r="W167" i="12"/>
  <c r="V167" i="12"/>
  <c r="U167" i="12"/>
  <c r="T167" i="12"/>
  <c r="S167" i="12"/>
  <c r="R167" i="12"/>
  <c r="Q167" i="12"/>
  <c r="P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Z166" i="12"/>
  <c r="Y166" i="12"/>
  <c r="X166" i="12"/>
  <c r="W166" i="12"/>
  <c r="V166" i="12"/>
  <c r="U166" i="12"/>
  <c r="T166" i="12"/>
  <c r="S166" i="12"/>
  <c r="R166" i="12"/>
  <c r="Q166" i="12"/>
  <c r="P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Z165" i="12"/>
  <c r="Y165" i="12"/>
  <c r="X165" i="12"/>
  <c r="W165" i="12"/>
  <c r="V165" i="12"/>
  <c r="U165" i="12"/>
  <c r="T165" i="12"/>
  <c r="S165" i="12"/>
  <c r="R165" i="12"/>
  <c r="Q165" i="12"/>
  <c r="P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Z164" i="12"/>
  <c r="Y164" i="12"/>
  <c r="X164" i="12"/>
  <c r="W164" i="12"/>
  <c r="V164" i="12"/>
  <c r="U164" i="12"/>
  <c r="T164" i="12"/>
  <c r="S164" i="12"/>
  <c r="R164" i="12"/>
  <c r="Q164" i="12"/>
  <c r="P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Z163" i="12"/>
  <c r="Y163" i="12"/>
  <c r="X163" i="12"/>
  <c r="W163" i="12"/>
  <c r="V163" i="12"/>
  <c r="U163" i="12"/>
  <c r="T163" i="12"/>
  <c r="S163" i="12"/>
  <c r="R163" i="12"/>
  <c r="Q163" i="12"/>
  <c r="P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Z162" i="12"/>
  <c r="Y162" i="12"/>
  <c r="X162" i="12"/>
  <c r="W162" i="12"/>
  <c r="V162" i="12"/>
  <c r="U162" i="12"/>
  <c r="T162" i="12"/>
  <c r="S162" i="12"/>
  <c r="R162" i="12"/>
  <c r="Q162" i="12"/>
  <c r="P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Z161" i="12"/>
  <c r="Y161" i="12"/>
  <c r="X161" i="12"/>
  <c r="W161" i="12"/>
  <c r="V161" i="12"/>
  <c r="U161" i="12"/>
  <c r="T161" i="12"/>
  <c r="S161" i="12"/>
  <c r="R161" i="12"/>
  <c r="Q161" i="12"/>
  <c r="P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Z160" i="12"/>
  <c r="Y160" i="12"/>
  <c r="X160" i="12"/>
  <c r="W160" i="12"/>
  <c r="V160" i="12"/>
  <c r="U160" i="12"/>
  <c r="T160" i="12"/>
  <c r="S160" i="12"/>
  <c r="R160" i="12"/>
  <c r="Q160" i="12"/>
  <c r="P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Z159" i="12"/>
  <c r="Y159" i="12"/>
  <c r="X159" i="12"/>
  <c r="W159" i="12"/>
  <c r="V159" i="12"/>
  <c r="U159" i="12"/>
  <c r="T159" i="12"/>
  <c r="S159" i="12"/>
  <c r="R159" i="12"/>
  <c r="Q159" i="12"/>
  <c r="P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Z158" i="12"/>
  <c r="Y158" i="12"/>
  <c r="X158" i="12"/>
  <c r="W158" i="12"/>
  <c r="V158" i="12"/>
  <c r="U158" i="12"/>
  <c r="T158" i="12"/>
  <c r="S158" i="12"/>
  <c r="R158" i="12"/>
  <c r="Q158" i="12"/>
  <c r="P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Z157" i="12"/>
  <c r="Y157" i="12"/>
  <c r="X157" i="12"/>
  <c r="W157" i="12"/>
  <c r="V157" i="12"/>
  <c r="U157" i="12"/>
  <c r="T157" i="12"/>
  <c r="S157" i="12"/>
  <c r="R157" i="12"/>
  <c r="Q157" i="12"/>
  <c r="P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Z156" i="12"/>
  <c r="Y156" i="12"/>
  <c r="X156" i="12"/>
  <c r="W156" i="12"/>
  <c r="V156" i="12"/>
  <c r="U156" i="12"/>
  <c r="T156" i="12"/>
  <c r="S156" i="12"/>
  <c r="R156" i="12"/>
  <c r="Q156" i="12"/>
  <c r="P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Z155" i="12"/>
  <c r="Y155" i="12"/>
  <c r="X155" i="12"/>
  <c r="W155" i="12"/>
  <c r="V155" i="12"/>
  <c r="U155" i="12"/>
  <c r="T155" i="12"/>
  <c r="S155" i="12"/>
  <c r="R155" i="12"/>
  <c r="Q155" i="12"/>
  <c r="P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Z154" i="12"/>
  <c r="Y154" i="12"/>
  <c r="X154" i="12"/>
  <c r="W154" i="12"/>
  <c r="V154" i="12"/>
  <c r="U154" i="12"/>
  <c r="T154" i="12"/>
  <c r="S154" i="12"/>
  <c r="R154" i="12"/>
  <c r="Q154" i="12"/>
  <c r="P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Z153" i="12"/>
  <c r="Y153" i="12"/>
  <c r="X153" i="12"/>
  <c r="W153" i="12"/>
  <c r="V153" i="12"/>
  <c r="U153" i="12"/>
  <c r="T153" i="12"/>
  <c r="S153" i="12"/>
  <c r="R153" i="12"/>
  <c r="Q153" i="12"/>
  <c r="P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Z152" i="12"/>
  <c r="Y152" i="12"/>
  <c r="X152" i="12"/>
  <c r="W152" i="12"/>
  <c r="V152" i="12"/>
  <c r="U152" i="12"/>
  <c r="T152" i="12"/>
  <c r="S152" i="12"/>
  <c r="R152" i="12"/>
  <c r="Q152" i="12"/>
  <c r="P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Z151" i="12"/>
  <c r="Y151" i="12"/>
  <c r="X151" i="12"/>
  <c r="W151" i="12"/>
  <c r="V151" i="12"/>
  <c r="U151" i="12"/>
  <c r="T151" i="12"/>
  <c r="S151" i="12"/>
  <c r="R151" i="12"/>
  <c r="Q151" i="12"/>
  <c r="P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Z150" i="12"/>
  <c r="Y150" i="12"/>
  <c r="X150" i="12"/>
  <c r="W150" i="12"/>
  <c r="V150" i="12"/>
  <c r="U150" i="12"/>
  <c r="T150" i="12"/>
  <c r="S150" i="12"/>
  <c r="R150" i="12"/>
  <c r="Q150" i="12"/>
  <c r="P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Z149" i="12"/>
  <c r="Y149" i="12"/>
  <c r="X149" i="12"/>
  <c r="W149" i="12"/>
  <c r="V149" i="12"/>
  <c r="U149" i="12"/>
  <c r="T149" i="12"/>
  <c r="S149" i="12"/>
  <c r="R149" i="12"/>
  <c r="Q149" i="12"/>
  <c r="P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Z148" i="12"/>
  <c r="Y148" i="12"/>
  <c r="X148" i="12"/>
  <c r="W148" i="12"/>
  <c r="V148" i="12"/>
  <c r="U148" i="12"/>
  <c r="T148" i="12"/>
  <c r="S148" i="12"/>
  <c r="R148" i="12"/>
  <c r="Q148" i="12"/>
  <c r="P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Z147" i="12"/>
  <c r="Y147" i="12"/>
  <c r="X147" i="12"/>
  <c r="W147" i="12"/>
  <c r="V147" i="12"/>
  <c r="U147" i="12"/>
  <c r="T147" i="12"/>
  <c r="S147" i="12"/>
  <c r="R147" i="12"/>
  <c r="Q147" i="12"/>
  <c r="P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Z146" i="12"/>
  <c r="Y146" i="12"/>
  <c r="X146" i="12"/>
  <c r="W146" i="12"/>
  <c r="V146" i="12"/>
  <c r="U146" i="12"/>
  <c r="T146" i="12"/>
  <c r="S146" i="12"/>
  <c r="R146" i="12"/>
  <c r="Q146" i="12"/>
  <c r="P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Z145" i="12"/>
  <c r="Y145" i="12"/>
  <c r="X145" i="12"/>
  <c r="W145" i="12"/>
  <c r="V145" i="12"/>
  <c r="U145" i="12"/>
  <c r="T145" i="12"/>
  <c r="S145" i="12"/>
  <c r="R145" i="12"/>
  <c r="Q145" i="12"/>
  <c r="P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Z144" i="12"/>
  <c r="Y144" i="12"/>
  <c r="X144" i="12"/>
  <c r="W144" i="12"/>
  <c r="V144" i="12"/>
  <c r="U144" i="12"/>
  <c r="T144" i="12"/>
  <c r="S144" i="12"/>
  <c r="R144" i="12"/>
  <c r="Q144" i="12"/>
  <c r="P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Z143" i="12"/>
  <c r="Y143" i="12"/>
  <c r="X143" i="12"/>
  <c r="W143" i="12"/>
  <c r="V143" i="12"/>
  <c r="U143" i="12"/>
  <c r="T143" i="12"/>
  <c r="S143" i="12"/>
  <c r="R143" i="12"/>
  <c r="Q143" i="12"/>
  <c r="P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Z142" i="12"/>
  <c r="Y142" i="12"/>
  <c r="X142" i="12"/>
  <c r="W142" i="12"/>
  <c r="V142" i="12"/>
  <c r="U142" i="12"/>
  <c r="T142" i="12"/>
  <c r="S142" i="12"/>
  <c r="R142" i="12"/>
  <c r="Q142" i="12"/>
  <c r="P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Z141" i="12"/>
  <c r="Y141" i="12"/>
  <c r="X141" i="12"/>
  <c r="W141" i="12"/>
  <c r="V141" i="12"/>
  <c r="U141" i="12"/>
  <c r="T141" i="12"/>
  <c r="S141" i="12"/>
  <c r="R141" i="12"/>
  <c r="Q141" i="12"/>
  <c r="P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Z140" i="12"/>
  <c r="Y140" i="12"/>
  <c r="X140" i="12"/>
  <c r="W140" i="12"/>
  <c r="V140" i="12"/>
  <c r="U140" i="12"/>
  <c r="T140" i="12"/>
  <c r="S140" i="12"/>
  <c r="R140" i="12"/>
  <c r="Q140" i="12"/>
  <c r="P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Z139" i="12"/>
  <c r="Y139" i="12"/>
  <c r="X139" i="12"/>
  <c r="W139" i="12"/>
  <c r="V139" i="12"/>
  <c r="U139" i="12"/>
  <c r="T139" i="12"/>
  <c r="S139" i="12"/>
  <c r="R139" i="12"/>
  <c r="Q139" i="12"/>
  <c r="P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Z138" i="12"/>
  <c r="Y138" i="12"/>
  <c r="X138" i="12"/>
  <c r="W138" i="12"/>
  <c r="V138" i="12"/>
  <c r="U138" i="12"/>
  <c r="T138" i="12"/>
  <c r="S138" i="12"/>
  <c r="R138" i="12"/>
  <c r="Q138" i="12"/>
  <c r="P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Z137" i="12"/>
  <c r="Y137" i="12"/>
  <c r="X137" i="12"/>
  <c r="W137" i="12"/>
  <c r="V137" i="12"/>
  <c r="U137" i="12"/>
  <c r="T137" i="12"/>
  <c r="S137" i="12"/>
  <c r="R137" i="12"/>
  <c r="Q137" i="12"/>
  <c r="P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Z136" i="12"/>
  <c r="Y136" i="12"/>
  <c r="X136" i="12"/>
  <c r="W136" i="12"/>
  <c r="V136" i="12"/>
  <c r="U136" i="12"/>
  <c r="T136" i="12"/>
  <c r="S136" i="12"/>
  <c r="R136" i="12"/>
  <c r="Q136" i="12"/>
  <c r="P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Z135" i="12"/>
  <c r="Y135" i="12"/>
  <c r="X135" i="12"/>
  <c r="W135" i="12"/>
  <c r="V135" i="12"/>
  <c r="U135" i="12"/>
  <c r="T135" i="12"/>
  <c r="S135" i="12"/>
  <c r="R135" i="12"/>
  <c r="Q135" i="12"/>
  <c r="P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Z134" i="12"/>
  <c r="Y134" i="12"/>
  <c r="X134" i="12"/>
  <c r="W134" i="12"/>
  <c r="V134" i="12"/>
  <c r="U134" i="12"/>
  <c r="T134" i="12"/>
  <c r="S134" i="12"/>
  <c r="R134" i="12"/>
  <c r="Q134" i="12"/>
  <c r="P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Z133" i="12"/>
  <c r="Y133" i="12"/>
  <c r="X133" i="12"/>
  <c r="W133" i="12"/>
  <c r="V133" i="12"/>
  <c r="U133" i="12"/>
  <c r="T133" i="12"/>
  <c r="S133" i="12"/>
  <c r="R133" i="12"/>
  <c r="Q133" i="12"/>
  <c r="P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Z132" i="12"/>
  <c r="Y132" i="12"/>
  <c r="X132" i="12"/>
  <c r="W132" i="12"/>
  <c r="V132" i="12"/>
  <c r="U132" i="12"/>
  <c r="T132" i="12"/>
  <c r="S132" i="12"/>
  <c r="R132" i="12"/>
  <c r="Q132" i="12"/>
  <c r="P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Z131" i="12"/>
  <c r="Y131" i="12"/>
  <c r="X131" i="12"/>
  <c r="W131" i="12"/>
  <c r="V131" i="12"/>
  <c r="U131" i="12"/>
  <c r="T131" i="12"/>
  <c r="S131" i="12"/>
  <c r="R131" i="12"/>
  <c r="Q131" i="12"/>
  <c r="P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Z130" i="12"/>
  <c r="Y130" i="12"/>
  <c r="X130" i="12"/>
  <c r="W130" i="12"/>
  <c r="V130" i="12"/>
  <c r="U130" i="12"/>
  <c r="T130" i="12"/>
  <c r="S130" i="12"/>
  <c r="R130" i="12"/>
  <c r="Q130" i="12"/>
  <c r="P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Z129" i="12"/>
  <c r="Y129" i="12"/>
  <c r="X129" i="12"/>
  <c r="W129" i="12"/>
  <c r="V129" i="12"/>
  <c r="U129" i="12"/>
  <c r="T129" i="12"/>
  <c r="S129" i="12"/>
  <c r="R129" i="12"/>
  <c r="Q129" i="12"/>
  <c r="P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Z128" i="12"/>
  <c r="Y128" i="12"/>
  <c r="X128" i="12"/>
  <c r="W128" i="12"/>
  <c r="V128" i="12"/>
  <c r="U128" i="12"/>
  <c r="T128" i="12"/>
  <c r="S128" i="12"/>
  <c r="R128" i="12"/>
  <c r="Q128" i="12"/>
  <c r="P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Z127" i="12"/>
  <c r="Y127" i="12"/>
  <c r="X127" i="12"/>
  <c r="W127" i="12"/>
  <c r="V127" i="12"/>
  <c r="U127" i="12"/>
  <c r="T127" i="12"/>
  <c r="S127" i="12"/>
  <c r="R127" i="12"/>
  <c r="Q127" i="12"/>
  <c r="P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Z126" i="12"/>
  <c r="Y126" i="12"/>
  <c r="X126" i="12"/>
  <c r="W126" i="12"/>
  <c r="V126" i="12"/>
  <c r="U126" i="12"/>
  <c r="T126" i="12"/>
  <c r="S126" i="12"/>
  <c r="R126" i="12"/>
  <c r="Q126" i="12"/>
  <c r="P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Z125" i="12"/>
  <c r="Y125" i="12"/>
  <c r="X125" i="12"/>
  <c r="W125" i="12"/>
  <c r="V125" i="12"/>
  <c r="U125" i="12"/>
  <c r="T125" i="12"/>
  <c r="S125" i="12"/>
  <c r="R125" i="12"/>
  <c r="Q125" i="12"/>
  <c r="P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Z124" i="12"/>
  <c r="Y124" i="12"/>
  <c r="X124" i="12"/>
  <c r="W124" i="12"/>
  <c r="V124" i="12"/>
  <c r="U124" i="12"/>
  <c r="T124" i="12"/>
  <c r="S124" i="12"/>
  <c r="R124" i="12"/>
  <c r="Q124" i="12"/>
  <c r="P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Z123" i="12"/>
  <c r="Y123" i="12"/>
  <c r="X123" i="12"/>
  <c r="W123" i="12"/>
  <c r="V123" i="12"/>
  <c r="U123" i="12"/>
  <c r="T123" i="12"/>
  <c r="S123" i="12"/>
  <c r="R123" i="12"/>
  <c r="Q123" i="12"/>
  <c r="P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Z122" i="12"/>
  <c r="Y122" i="12"/>
  <c r="X122" i="12"/>
  <c r="W122" i="12"/>
  <c r="V122" i="12"/>
  <c r="U122" i="12"/>
  <c r="T122" i="12"/>
  <c r="S122" i="12"/>
  <c r="R122" i="12"/>
  <c r="Q122" i="12"/>
  <c r="P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Z121" i="12"/>
  <c r="Y121" i="12"/>
  <c r="X121" i="12"/>
  <c r="W121" i="12"/>
  <c r="V121" i="12"/>
  <c r="U121" i="12"/>
  <c r="T121" i="12"/>
  <c r="S121" i="12"/>
  <c r="R121" i="12"/>
  <c r="Q121" i="12"/>
  <c r="P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Z120" i="12"/>
  <c r="Y120" i="12"/>
  <c r="X120" i="12"/>
  <c r="W120" i="12"/>
  <c r="V120" i="12"/>
  <c r="U120" i="12"/>
  <c r="T120" i="12"/>
  <c r="S120" i="12"/>
  <c r="R120" i="12"/>
  <c r="Q120" i="12"/>
  <c r="P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Z119" i="12"/>
  <c r="Y119" i="12"/>
  <c r="X119" i="12"/>
  <c r="W119" i="12"/>
  <c r="V119" i="12"/>
  <c r="U119" i="12"/>
  <c r="T119" i="12"/>
  <c r="S119" i="12"/>
  <c r="R119" i="12"/>
  <c r="Q119" i="12"/>
  <c r="P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Z118" i="12"/>
  <c r="Y118" i="12"/>
  <c r="X118" i="12"/>
  <c r="W118" i="12"/>
  <c r="V118" i="12"/>
  <c r="U118" i="12"/>
  <c r="T118" i="12"/>
  <c r="S118" i="12"/>
  <c r="R118" i="12"/>
  <c r="Q118" i="12"/>
  <c r="P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Z117" i="12"/>
  <c r="Y117" i="12"/>
  <c r="X117" i="12"/>
  <c r="W117" i="12"/>
  <c r="V117" i="12"/>
  <c r="U117" i="12"/>
  <c r="T117" i="12"/>
  <c r="S117" i="12"/>
  <c r="R117" i="12"/>
  <c r="Q117" i="12"/>
  <c r="P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Z116" i="12"/>
  <c r="Y116" i="12"/>
  <c r="X116" i="12"/>
  <c r="W116" i="12"/>
  <c r="V116" i="12"/>
  <c r="U116" i="12"/>
  <c r="T116" i="12"/>
  <c r="S116" i="12"/>
  <c r="R116" i="12"/>
  <c r="Q116" i="12"/>
  <c r="P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Z115" i="12"/>
  <c r="Y115" i="12"/>
  <c r="X115" i="12"/>
  <c r="W115" i="12"/>
  <c r="V115" i="12"/>
  <c r="U115" i="12"/>
  <c r="T115" i="12"/>
  <c r="S115" i="12"/>
  <c r="R115" i="12"/>
  <c r="Q115" i="12"/>
  <c r="P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Z114" i="12"/>
  <c r="Y114" i="12"/>
  <c r="X114" i="12"/>
  <c r="W114" i="12"/>
  <c r="V114" i="12"/>
  <c r="U114" i="12"/>
  <c r="T114" i="12"/>
  <c r="S114" i="12"/>
  <c r="R114" i="12"/>
  <c r="Q114" i="12"/>
  <c r="P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Z113" i="12"/>
  <c r="Y113" i="12"/>
  <c r="X113" i="12"/>
  <c r="W113" i="12"/>
  <c r="V113" i="12"/>
  <c r="U113" i="12"/>
  <c r="T113" i="12"/>
  <c r="S113" i="12"/>
  <c r="R113" i="12"/>
  <c r="Q113" i="12"/>
  <c r="P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Z112" i="12"/>
  <c r="Y112" i="12"/>
  <c r="X112" i="12"/>
  <c r="W112" i="12"/>
  <c r="V112" i="12"/>
  <c r="U112" i="12"/>
  <c r="T112" i="12"/>
  <c r="S112" i="12"/>
  <c r="R112" i="12"/>
  <c r="Q112" i="12"/>
  <c r="P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Z111" i="12"/>
  <c r="Y111" i="12"/>
  <c r="X111" i="12"/>
  <c r="W111" i="12"/>
  <c r="V111" i="12"/>
  <c r="U111" i="12"/>
  <c r="T111" i="12"/>
  <c r="S111" i="12"/>
  <c r="R111" i="12"/>
  <c r="Q111" i="12"/>
  <c r="P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Z110" i="12"/>
  <c r="Y110" i="12"/>
  <c r="X110" i="12"/>
  <c r="W110" i="12"/>
  <c r="V110" i="12"/>
  <c r="U110" i="12"/>
  <c r="T110" i="12"/>
  <c r="S110" i="12"/>
  <c r="R110" i="12"/>
  <c r="Q110" i="12"/>
  <c r="P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Z109" i="12"/>
  <c r="Y109" i="12"/>
  <c r="X109" i="12"/>
  <c r="W109" i="12"/>
  <c r="V109" i="12"/>
  <c r="U109" i="12"/>
  <c r="T109" i="12"/>
  <c r="S109" i="12"/>
  <c r="R109" i="12"/>
  <c r="Q109" i="12"/>
  <c r="P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Z108" i="12"/>
  <c r="Y108" i="12"/>
  <c r="X108" i="12"/>
  <c r="W108" i="12"/>
  <c r="V108" i="12"/>
  <c r="U108" i="12"/>
  <c r="T108" i="12"/>
  <c r="S108" i="12"/>
  <c r="R108" i="12"/>
  <c r="Q108" i="12"/>
  <c r="P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Z107" i="12"/>
  <c r="Y107" i="12"/>
  <c r="X107" i="12"/>
  <c r="W107" i="12"/>
  <c r="V107" i="12"/>
  <c r="U107" i="12"/>
  <c r="T107" i="12"/>
  <c r="S107" i="12"/>
  <c r="R107" i="12"/>
  <c r="Q107" i="12"/>
  <c r="P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Z106" i="12"/>
  <c r="Y106" i="12"/>
  <c r="X106" i="12"/>
  <c r="W106" i="12"/>
  <c r="V106" i="12"/>
  <c r="U106" i="12"/>
  <c r="T106" i="12"/>
  <c r="S106" i="12"/>
  <c r="R106" i="12"/>
  <c r="Q106" i="12"/>
  <c r="P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Z105" i="12"/>
  <c r="Y105" i="12"/>
  <c r="X105" i="12"/>
  <c r="W105" i="12"/>
  <c r="V105" i="12"/>
  <c r="U105" i="12"/>
  <c r="T105" i="12"/>
  <c r="S105" i="12"/>
  <c r="R105" i="12"/>
  <c r="Q105" i="12"/>
  <c r="P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Z104" i="12"/>
  <c r="Y104" i="12"/>
  <c r="X104" i="12"/>
  <c r="W104" i="12"/>
  <c r="V104" i="12"/>
  <c r="U104" i="12"/>
  <c r="T104" i="12"/>
  <c r="S104" i="12"/>
  <c r="R104" i="12"/>
  <c r="Q104" i="12"/>
  <c r="P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Z103" i="12"/>
  <c r="Y103" i="12"/>
  <c r="X103" i="12"/>
  <c r="W103" i="12"/>
  <c r="V103" i="12"/>
  <c r="U103" i="12"/>
  <c r="T103" i="12"/>
  <c r="S103" i="12"/>
  <c r="R103" i="12"/>
  <c r="Q103" i="12"/>
  <c r="P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Z102" i="12"/>
  <c r="Y102" i="12"/>
  <c r="X102" i="12"/>
  <c r="W102" i="12"/>
  <c r="V102" i="12"/>
  <c r="U102" i="12"/>
  <c r="T102" i="12"/>
  <c r="S102" i="12"/>
  <c r="R102" i="12"/>
  <c r="Q102" i="12"/>
  <c r="P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Z101" i="12"/>
  <c r="Y101" i="12"/>
  <c r="X101" i="12"/>
  <c r="W101" i="12"/>
  <c r="V101" i="12"/>
  <c r="U101" i="12"/>
  <c r="T101" i="12"/>
  <c r="S101" i="12"/>
  <c r="R101" i="12"/>
  <c r="Q101" i="12"/>
  <c r="P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Z100" i="12"/>
  <c r="Y100" i="12"/>
  <c r="X100" i="12"/>
  <c r="W100" i="12"/>
  <c r="V100" i="12"/>
  <c r="U100" i="12"/>
  <c r="T100" i="12"/>
  <c r="S100" i="12"/>
  <c r="R100" i="12"/>
  <c r="Q100" i="12"/>
  <c r="P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Z99" i="12"/>
  <c r="Y99" i="12"/>
  <c r="X99" i="12"/>
  <c r="W99" i="12"/>
  <c r="V99" i="12"/>
  <c r="U99" i="12"/>
  <c r="T99" i="12"/>
  <c r="S99" i="12"/>
  <c r="R99" i="12"/>
  <c r="Q99" i="12"/>
  <c r="P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Z98" i="12"/>
  <c r="Y98" i="12"/>
  <c r="X98" i="12"/>
  <c r="W98" i="12"/>
  <c r="V98" i="12"/>
  <c r="U98" i="12"/>
  <c r="T98" i="12"/>
  <c r="S98" i="12"/>
  <c r="R98" i="12"/>
  <c r="Q98" i="12"/>
  <c r="P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Z97" i="12"/>
  <c r="Y97" i="12"/>
  <c r="X97" i="12"/>
  <c r="W97" i="12"/>
  <c r="V97" i="12"/>
  <c r="U97" i="12"/>
  <c r="T97" i="12"/>
  <c r="S97" i="12"/>
  <c r="R97" i="12"/>
  <c r="Q97" i="12"/>
  <c r="P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Z96" i="12"/>
  <c r="Y96" i="12"/>
  <c r="X96" i="12"/>
  <c r="W96" i="12"/>
  <c r="V96" i="12"/>
  <c r="U96" i="12"/>
  <c r="T96" i="12"/>
  <c r="S96" i="12"/>
  <c r="R96" i="12"/>
  <c r="Q96" i="12"/>
  <c r="P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Z95" i="12"/>
  <c r="Y95" i="12"/>
  <c r="X95" i="12"/>
  <c r="W95" i="12"/>
  <c r="V95" i="12"/>
  <c r="U95" i="12"/>
  <c r="T95" i="12"/>
  <c r="S95" i="12"/>
  <c r="R95" i="12"/>
  <c r="Q95" i="12"/>
  <c r="P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Z94" i="12"/>
  <c r="Y94" i="12"/>
  <c r="X94" i="12"/>
  <c r="W94" i="12"/>
  <c r="V94" i="12"/>
  <c r="U94" i="12"/>
  <c r="T94" i="12"/>
  <c r="S94" i="12"/>
  <c r="R94" i="12"/>
  <c r="Q94" i="12"/>
  <c r="P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Z93" i="12"/>
  <c r="Y93" i="12"/>
  <c r="X93" i="12"/>
  <c r="W93" i="12"/>
  <c r="V93" i="12"/>
  <c r="U93" i="12"/>
  <c r="T93" i="12"/>
  <c r="S93" i="12"/>
  <c r="R93" i="12"/>
  <c r="Q93" i="12"/>
  <c r="P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Z92" i="12"/>
  <c r="Y92" i="12"/>
  <c r="X92" i="12"/>
  <c r="W92" i="12"/>
  <c r="V92" i="12"/>
  <c r="U92" i="12"/>
  <c r="T92" i="12"/>
  <c r="S92" i="12"/>
  <c r="R92" i="12"/>
  <c r="Q92" i="12"/>
  <c r="P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Z91" i="12"/>
  <c r="Y91" i="12"/>
  <c r="X91" i="12"/>
  <c r="W91" i="12"/>
  <c r="V91" i="12"/>
  <c r="U91" i="12"/>
  <c r="T91" i="12"/>
  <c r="S91" i="12"/>
  <c r="R91" i="12"/>
  <c r="Q91" i="12"/>
  <c r="P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Z90" i="12"/>
  <c r="Y90" i="12"/>
  <c r="X90" i="12"/>
  <c r="W90" i="12"/>
  <c r="V90" i="12"/>
  <c r="U90" i="12"/>
  <c r="T90" i="12"/>
  <c r="S90" i="12"/>
  <c r="R90" i="12"/>
  <c r="Q90" i="12"/>
  <c r="P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Z89" i="12"/>
  <c r="Y89" i="12"/>
  <c r="X89" i="12"/>
  <c r="W89" i="12"/>
  <c r="V89" i="12"/>
  <c r="U89" i="12"/>
  <c r="T89" i="12"/>
  <c r="S89" i="12"/>
  <c r="R89" i="12"/>
  <c r="Q89" i="12"/>
  <c r="P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Z88" i="12"/>
  <c r="Y88" i="12"/>
  <c r="X88" i="12"/>
  <c r="W88" i="12"/>
  <c r="V88" i="12"/>
  <c r="U88" i="12"/>
  <c r="T88" i="12"/>
  <c r="S88" i="12"/>
  <c r="R88" i="12"/>
  <c r="Q88" i="12"/>
  <c r="P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Z87" i="12"/>
  <c r="Y87" i="12"/>
  <c r="X87" i="12"/>
  <c r="W87" i="12"/>
  <c r="V87" i="12"/>
  <c r="U87" i="12"/>
  <c r="T87" i="12"/>
  <c r="S87" i="12"/>
  <c r="R87" i="12"/>
  <c r="Q87" i="12"/>
  <c r="P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Z86" i="12"/>
  <c r="Y86" i="12"/>
  <c r="X86" i="12"/>
  <c r="W86" i="12"/>
  <c r="V86" i="12"/>
  <c r="U86" i="12"/>
  <c r="T86" i="12"/>
  <c r="S86" i="12"/>
  <c r="R86" i="12"/>
  <c r="Q86" i="12"/>
  <c r="P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Z85" i="12"/>
  <c r="Y85" i="12"/>
  <c r="X85" i="12"/>
  <c r="W85" i="12"/>
  <c r="V85" i="12"/>
  <c r="U85" i="12"/>
  <c r="T85" i="12"/>
  <c r="S85" i="12"/>
  <c r="R85" i="12"/>
  <c r="Q85" i="12"/>
  <c r="P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Z84" i="12"/>
  <c r="Y84" i="12"/>
  <c r="X84" i="12"/>
  <c r="W84" i="12"/>
  <c r="V84" i="12"/>
  <c r="U84" i="12"/>
  <c r="T84" i="12"/>
  <c r="S84" i="12"/>
  <c r="R84" i="12"/>
  <c r="Q84" i="12"/>
  <c r="P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Z83" i="12"/>
  <c r="Y83" i="12"/>
  <c r="X83" i="12"/>
  <c r="W83" i="12"/>
  <c r="V83" i="12"/>
  <c r="U83" i="12"/>
  <c r="T83" i="12"/>
  <c r="S83" i="12"/>
  <c r="R83" i="12"/>
  <c r="Q83" i="12"/>
  <c r="P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Z82" i="12"/>
  <c r="Y82" i="12"/>
  <c r="X82" i="12"/>
  <c r="W82" i="12"/>
  <c r="V82" i="12"/>
  <c r="U82" i="12"/>
  <c r="T82" i="12"/>
  <c r="S82" i="12"/>
  <c r="R82" i="12"/>
  <c r="Q82" i="12"/>
  <c r="P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Z81" i="12"/>
  <c r="Y81" i="12"/>
  <c r="X81" i="12"/>
  <c r="W81" i="12"/>
  <c r="V81" i="12"/>
  <c r="U81" i="12"/>
  <c r="T81" i="12"/>
  <c r="S81" i="12"/>
  <c r="R81" i="12"/>
  <c r="Q81" i="12"/>
  <c r="P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Z80" i="12"/>
  <c r="Y80" i="12"/>
  <c r="X80" i="12"/>
  <c r="W80" i="12"/>
  <c r="V80" i="12"/>
  <c r="U80" i="12"/>
  <c r="T80" i="12"/>
  <c r="S80" i="12"/>
  <c r="R80" i="12"/>
  <c r="Q80" i="12"/>
  <c r="P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Z79" i="12"/>
  <c r="Y79" i="12"/>
  <c r="X79" i="12"/>
  <c r="W79" i="12"/>
  <c r="V79" i="12"/>
  <c r="U79" i="12"/>
  <c r="T79" i="12"/>
  <c r="S79" i="12"/>
  <c r="R79" i="12"/>
  <c r="Q79" i="12"/>
  <c r="P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Z78" i="12"/>
  <c r="Y78" i="12"/>
  <c r="X78" i="12"/>
  <c r="W78" i="12"/>
  <c r="V78" i="12"/>
  <c r="U78" i="12"/>
  <c r="T78" i="12"/>
  <c r="S78" i="12"/>
  <c r="R78" i="12"/>
  <c r="Q78" i="12"/>
  <c r="P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Z77" i="12"/>
  <c r="Y77" i="12"/>
  <c r="X77" i="12"/>
  <c r="W77" i="12"/>
  <c r="V77" i="12"/>
  <c r="U77" i="12"/>
  <c r="T77" i="12"/>
  <c r="S77" i="12"/>
  <c r="R77" i="12"/>
  <c r="Q77" i="12"/>
  <c r="P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Z76" i="12"/>
  <c r="Y76" i="12"/>
  <c r="X76" i="12"/>
  <c r="W76" i="12"/>
  <c r="V76" i="12"/>
  <c r="U76" i="12"/>
  <c r="T76" i="12"/>
  <c r="S76" i="12"/>
  <c r="R76" i="12"/>
  <c r="Q76" i="12"/>
  <c r="P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Z75" i="12"/>
  <c r="Y75" i="12"/>
  <c r="X75" i="12"/>
  <c r="W75" i="12"/>
  <c r="V75" i="12"/>
  <c r="U75" i="12"/>
  <c r="T75" i="12"/>
  <c r="S75" i="12"/>
  <c r="R75" i="12"/>
  <c r="Q75" i="12"/>
  <c r="P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Z74" i="12"/>
  <c r="Y74" i="12"/>
  <c r="X74" i="12"/>
  <c r="W74" i="12"/>
  <c r="V74" i="12"/>
  <c r="U74" i="12"/>
  <c r="T74" i="12"/>
  <c r="S74" i="12"/>
  <c r="R74" i="12"/>
  <c r="Q74" i="12"/>
  <c r="P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Z73" i="12"/>
  <c r="Y73" i="12"/>
  <c r="X73" i="12"/>
  <c r="W73" i="12"/>
  <c r="V73" i="12"/>
  <c r="U73" i="12"/>
  <c r="T73" i="12"/>
  <c r="S73" i="12"/>
  <c r="R73" i="12"/>
  <c r="Q73" i="12"/>
  <c r="P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Z72" i="12"/>
  <c r="Y72" i="12"/>
  <c r="X72" i="12"/>
  <c r="W72" i="12"/>
  <c r="V72" i="12"/>
  <c r="U72" i="12"/>
  <c r="T72" i="12"/>
  <c r="S72" i="12"/>
  <c r="R72" i="12"/>
  <c r="Q72" i="12"/>
  <c r="P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Z71" i="12"/>
  <c r="Y71" i="12"/>
  <c r="X71" i="12"/>
  <c r="W71" i="12"/>
  <c r="V71" i="12"/>
  <c r="U71" i="12"/>
  <c r="T71" i="12"/>
  <c r="S71" i="12"/>
  <c r="R71" i="12"/>
  <c r="Q71" i="12"/>
  <c r="P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Z70" i="12"/>
  <c r="Y70" i="12"/>
  <c r="X70" i="12"/>
  <c r="W70" i="12"/>
  <c r="V70" i="12"/>
  <c r="U70" i="12"/>
  <c r="T70" i="12"/>
  <c r="S70" i="12"/>
  <c r="R70" i="12"/>
  <c r="Q70" i="12"/>
  <c r="P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Z69" i="12"/>
  <c r="Y69" i="12"/>
  <c r="X69" i="12"/>
  <c r="W69" i="12"/>
  <c r="V69" i="12"/>
  <c r="U69" i="12"/>
  <c r="T69" i="12"/>
  <c r="S69" i="12"/>
  <c r="R69" i="12"/>
  <c r="Q69" i="12"/>
  <c r="P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Z68" i="12"/>
  <c r="Y68" i="12"/>
  <c r="X68" i="12"/>
  <c r="W68" i="12"/>
  <c r="V68" i="12"/>
  <c r="U68" i="12"/>
  <c r="T68" i="12"/>
  <c r="S68" i="12"/>
  <c r="R68" i="12"/>
  <c r="Q68" i="12"/>
  <c r="P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Z67" i="12"/>
  <c r="Y67" i="12"/>
  <c r="X67" i="12"/>
  <c r="W67" i="12"/>
  <c r="V67" i="12"/>
  <c r="U67" i="12"/>
  <c r="T67" i="12"/>
  <c r="S67" i="12"/>
  <c r="R67" i="12"/>
  <c r="Q67" i="12"/>
  <c r="P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Z66" i="12"/>
  <c r="Y66" i="12"/>
  <c r="X66" i="12"/>
  <c r="W66" i="12"/>
  <c r="V66" i="12"/>
  <c r="U66" i="12"/>
  <c r="T66" i="12"/>
  <c r="S66" i="12"/>
  <c r="R66" i="12"/>
  <c r="Q66" i="12"/>
  <c r="P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Z65" i="12"/>
  <c r="Y65" i="12"/>
  <c r="X65" i="12"/>
  <c r="W65" i="12"/>
  <c r="V65" i="12"/>
  <c r="U65" i="12"/>
  <c r="T65" i="12"/>
  <c r="S65" i="12"/>
  <c r="R65" i="12"/>
  <c r="Q65" i="12"/>
  <c r="P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Z64" i="12"/>
  <c r="Y64" i="12"/>
  <c r="X64" i="12"/>
  <c r="W64" i="12"/>
  <c r="V64" i="12"/>
  <c r="U64" i="12"/>
  <c r="T64" i="12"/>
  <c r="S64" i="12"/>
  <c r="R64" i="12"/>
  <c r="Q64" i="12"/>
  <c r="P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Z63" i="12"/>
  <c r="Y63" i="12"/>
  <c r="X63" i="12"/>
  <c r="W63" i="12"/>
  <c r="V63" i="12"/>
  <c r="U63" i="12"/>
  <c r="T63" i="12"/>
  <c r="S63" i="12"/>
  <c r="R63" i="12"/>
  <c r="Q63" i="12"/>
  <c r="P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Z62" i="12"/>
  <c r="Y62" i="12"/>
  <c r="X62" i="12"/>
  <c r="W62" i="12"/>
  <c r="V62" i="12"/>
  <c r="U62" i="12"/>
  <c r="T62" i="12"/>
  <c r="S62" i="12"/>
  <c r="R62" i="12"/>
  <c r="Q62" i="12"/>
  <c r="P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Z61" i="12"/>
  <c r="Y61" i="12"/>
  <c r="X61" i="12"/>
  <c r="W61" i="12"/>
  <c r="V61" i="12"/>
  <c r="U61" i="12"/>
  <c r="T61" i="12"/>
  <c r="S61" i="12"/>
  <c r="R61" i="12"/>
  <c r="Q61" i="12"/>
  <c r="P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Z60" i="12"/>
  <c r="Y60" i="12"/>
  <c r="X60" i="12"/>
  <c r="W60" i="12"/>
  <c r="V60" i="12"/>
  <c r="U60" i="12"/>
  <c r="T60" i="12"/>
  <c r="S60" i="12"/>
  <c r="R60" i="12"/>
  <c r="Q60" i="12"/>
  <c r="P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Z59" i="12"/>
  <c r="Y59" i="12"/>
  <c r="X59" i="12"/>
  <c r="W59" i="12"/>
  <c r="V59" i="12"/>
  <c r="U59" i="12"/>
  <c r="T59" i="12"/>
  <c r="S59" i="12"/>
  <c r="R59" i="12"/>
  <c r="Q59" i="12"/>
  <c r="P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Z58" i="12"/>
  <c r="Y58" i="12"/>
  <c r="X58" i="12"/>
  <c r="W58" i="12"/>
  <c r="V58" i="12"/>
  <c r="U58" i="12"/>
  <c r="T58" i="12"/>
  <c r="S58" i="12"/>
  <c r="R58" i="12"/>
  <c r="Q58" i="12"/>
  <c r="P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Z57" i="12"/>
  <c r="Y57" i="12"/>
  <c r="X57" i="12"/>
  <c r="W57" i="12"/>
  <c r="V57" i="12"/>
  <c r="U57" i="12"/>
  <c r="T57" i="12"/>
  <c r="S57" i="12"/>
  <c r="R57" i="12"/>
  <c r="Q57" i="12"/>
  <c r="P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Z56" i="12"/>
  <c r="Y56" i="12"/>
  <c r="X56" i="12"/>
  <c r="W56" i="12"/>
  <c r="V56" i="12"/>
  <c r="U56" i="12"/>
  <c r="T56" i="12"/>
  <c r="S56" i="12"/>
  <c r="R56" i="12"/>
  <c r="Q56" i="12"/>
  <c r="P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Z55" i="12"/>
  <c r="Y55" i="12"/>
  <c r="X55" i="12"/>
  <c r="W55" i="12"/>
  <c r="V55" i="12"/>
  <c r="U55" i="12"/>
  <c r="T55" i="12"/>
  <c r="S55" i="12"/>
  <c r="R55" i="12"/>
  <c r="Q55" i="12"/>
  <c r="P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Z54" i="12"/>
  <c r="Y54" i="12"/>
  <c r="X54" i="12"/>
  <c r="W54" i="12"/>
  <c r="V54" i="12"/>
  <c r="U54" i="12"/>
  <c r="T54" i="12"/>
  <c r="S54" i="12"/>
  <c r="R54" i="12"/>
  <c r="Q54" i="12"/>
  <c r="P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Z53" i="12"/>
  <c r="Y53" i="12"/>
  <c r="X53" i="12"/>
  <c r="W53" i="12"/>
  <c r="V53" i="12"/>
  <c r="U53" i="12"/>
  <c r="T53" i="12"/>
  <c r="S53" i="12"/>
  <c r="R53" i="12"/>
  <c r="Q53" i="12"/>
  <c r="P53" i="12"/>
  <c r="N53" i="12"/>
  <c r="M53" i="12"/>
  <c r="L53" i="12"/>
  <c r="K53" i="12"/>
  <c r="J53" i="12"/>
  <c r="I53" i="12"/>
  <c r="H53" i="12"/>
  <c r="G53" i="12"/>
  <c r="F53" i="12"/>
  <c r="E53" i="12"/>
  <c r="B53" i="12"/>
  <c r="Z52" i="12"/>
  <c r="Y52" i="12"/>
  <c r="X52" i="12"/>
  <c r="W52" i="12"/>
  <c r="V52" i="12"/>
  <c r="U52" i="12"/>
  <c r="T52" i="12"/>
  <c r="S52" i="12"/>
  <c r="R52" i="12"/>
  <c r="Q52" i="12"/>
  <c r="P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Z51" i="12"/>
  <c r="Y51" i="12"/>
  <c r="X51" i="12"/>
  <c r="W51" i="12"/>
  <c r="V51" i="12"/>
  <c r="U51" i="12"/>
  <c r="T51" i="12"/>
  <c r="S51" i="12"/>
  <c r="R51" i="12"/>
  <c r="Q51" i="12"/>
  <c r="P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Z50" i="12"/>
  <c r="Y50" i="12"/>
  <c r="X50" i="12"/>
  <c r="W50" i="12"/>
  <c r="V50" i="12"/>
  <c r="U50" i="12"/>
  <c r="T50" i="12"/>
  <c r="S50" i="12"/>
  <c r="R50" i="12"/>
  <c r="Q50" i="12"/>
  <c r="P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Z49" i="12"/>
  <c r="Y49" i="12"/>
  <c r="X49" i="12"/>
  <c r="W49" i="12"/>
  <c r="V49" i="12"/>
  <c r="U49" i="12"/>
  <c r="T49" i="12"/>
  <c r="S49" i="12"/>
  <c r="R49" i="12"/>
  <c r="Q49" i="12"/>
  <c r="P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Z48" i="12"/>
  <c r="Y48" i="12"/>
  <c r="X48" i="12"/>
  <c r="W48" i="12"/>
  <c r="V48" i="12"/>
  <c r="U48" i="12"/>
  <c r="T48" i="12"/>
  <c r="S48" i="12"/>
  <c r="R48" i="12"/>
  <c r="Q48" i="12"/>
  <c r="P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Z47" i="12"/>
  <c r="Y47" i="12"/>
  <c r="X47" i="12"/>
  <c r="W47" i="12"/>
  <c r="V47" i="12"/>
  <c r="U47" i="12"/>
  <c r="T47" i="12"/>
  <c r="S47" i="12"/>
  <c r="R47" i="12"/>
  <c r="Q47" i="12"/>
  <c r="P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Z46" i="12"/>
  <c r="Y46" i="12"/>
  <c r="X46" i="12"/>
  <c r="W46" i="12"/>
  <c r="V46" i="12"/>
  <c r="U46" i="12"/>
  <c r="T46" i="12"/>
  <c r="S46" i="12"/>
  <c r="R46" i="12"/>
  <c r="Q46" i="12"/>
  <c r="P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Z45" i="12"/>
  <c r="Y45" i="12"/>
  <c r="X45" i="12"/>
  <c r="W45" i="12"/>
  <c r="V45" i="12"/>
  <c r="U45" i="12"/>
  <c r="T45" i="12"/>
  <c r="S45" i="12"/>
  <c r="R45" i="12"/>
  <c r="Q45" i="12"/>
  <c r="P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Z44" i="12"/>
  <c r="Y44" i="12"/>
  <c r="X44" i="12"/>
  <c r="W44" i="12"/>
  <c r="V44" i="12"/>
  <c r="U44" i="12"/>
  <c r="T44" i="12"/>
  <c r="S44" i="12"/>
  <c r="R44" i="12"/>
  <c r="Q44" i="12"/>
  <c r="P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Z43" i="12"/>
  <c r="Y43" i="12"/>
  <c r="X43" i="12"/>
  <c r="W43" i="12"/>
  <c r="V43" i="12"/>
  <c r="U43" i="12"/>
  <c r="T43" i="12"/>
  <c r="S43" i="12"/>
  <c r="R43" i="12"/>
  <c r="Q43" i="12"/>
  <c r="P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C194" i="2"/>
  <c r="B194" i="2"/>
  <c r="Z193" i="2"/>
  <c r="Y193" i="2"/>
  <c r="X193" i="2"/>
  <c r="W193" i="2"/>
  <c r="V193" i="2"/>
  <c r="U193" i="2"/>
  <c r="T193" i="2"/>
  <c r="S193" i="2"/>
  <c r="R193" i="2"/>
  <c r="Q193" i="2"/>
  <c r="P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Z192" i="2"/>
  <c r="Y192" i="2"/>
  <c r="X192" i="2"/>
  <c r="W192" i="2"/>
  <c r="V192" i="2"/>
  <c r="U192" i="2"/>
  <c r="T192" i="2"/>
  <c r="S192" i="2"/>
  <c r="R192" i="2"/>
  <c r="Q192" i="2"/>
  <c r="P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Z191" i="2"/>
  <c r="Y191" i="2"/>
  <c r="X191" i="2"/>
  <c r="W191" i="2"/>
  <c r="V191" i="2"/>
  <c r="U191" i="2"/>
  <c r="T191" i="2"/>
  <c r="S191" i="2"/>
  <c r="R191" i="2"/>
  <c r="Q191" i="2"/>
  <c r="P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Z190" i="2"/>
  <c r="Y190" i="2"/>
  <c r="X190" i="2"/>
  <c r="W190" i="2"/>
  <c r="V190" i="2"/>
  <c r="U190" i="2"/>
  <c r="T190" i="2"/>
  <c r="S190" i="2"/>
  <c r="R190" i="2"/>
  <c r="Q190" i="2"/>
  <c r="P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Z189" i="2"/>
  <c r="Y189" i="2"/>
  <c r="X189" i="2"/>
  <c r="W189" i="2"/>
  <c r="V189" i="2"/>
  <c r="U189" i="2"/>
  <c r="T189" i="2"/>
  <c r="S189" i="2"/>
  <c r="R189" i="2"/>
  <c r="Q189" i="2"/>
  <c r="P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Z188" i="2"/>
  <c r="Y188" i="2"/>
  <c r="X188" i="2"/>
  <c r="W188" i="2"/>
  <c r="V188" i="2"/>
  <c r="U188" i="2"/>
  <c r="T188" i="2"/>
  <c r="S188" i="2"/>
  <c r="R188" i="2"/>
  <c r="Q188" i="2"/>
  <c r="P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Z187" i="2"/>
  <c r="Y187" i="2"/>
  <c r="X187" i="2"/>
  <c r="W187" i="2"/>
  <c r="V187" i="2"/>
  <c r="U187" i="2"/>
  <c r="T187" i="2"/>
  <c r="S187" i="2"/>
  <c r="R187" i="2"/>
  <c r="Q187" i="2"/>
  <c r="P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Z186" i="2"/>
  <c r="Y186" i="2"/>
  <c r="X186" i="2"/>
  <c r="W186" i="2"/>
  <c r="V186" i="2"/>
  <c r="U186" i="2"/>
  <c r="T186" i="2"/>
  <c r="S186" i="2"/>
  <c r="R186" i="2"/>
  <c r="Q186" i="2"/>
  <c r="P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Z185" i="2"/>
  <c r="Y185" i="2"/>
  <c r="X185" i="2"/>
  <c r="W185" i="2"/>
  <c r="V185" i="2"/>
  <c r="U185" i="2"/>
  <c r="T185" i="2"/>
  <c r="S185" i="2"/>
  <c r="R185" i="2"/>
  <c r="Q185" i="2"/>
  <c r="P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Z184" i="2"/>
  <c r="Y184" i="2"/>
  <c r="X184" i="2"/>
  <c r="W184" i="2"/>
  <c r="V184" i="2"/>
  <c r="U184" i="2"/>
  <c r="T184" i="2"/>
  <c r="S184" i="2"/>
  <c r="R184" i="2"/>
  <c r="Q184" i="2"/>
  <c r="P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Z183" i="2"/>
  <c r="Y183" i="2"/>
  <c r="X183" i="2"/>
  <c r="W183" i="2"/>
  <c r="V183" i="2"/>
  <c r="U183" i="2"/>
  <c r="T183" i="2"/>
  <c r="S183" i="2"/>
  <c r="R183" i="2"/>
  <c r="Q183" i="2"/>
  <c r="P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Z182" i="2"/>
  <c r="Y182" i="2"/>
  <c r="X182" i="2"/>
  <c r="W182" i="2"/>
  <c r="V182" i="2"/>
  <c r="U182" i="2"/>
  <c r="T182" i="2"/>
  <c r="S182" i="2"/>
  <c r="R182" i="2"/>
  <c r="Q182" i="2"/>
  <c r="P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Z181" i="2"/>
  <c r="Y181" i="2"/>
  <c r="X181" i="2"/>
  <c r="W181" i="2"/>
  <c r="V181" i="2"/>
  <c r="U181" i="2"/>
  <c r="T181" i="2"/>
  <c r="S181" i="2"/>
  <c r="R181" i="2"/>
  <c r="Q181" i="2"/>
  <c r="P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Z180" i="2"/>
  <c r="Y180" i="2"/>
  <c r="X180" i="2"/>
  <c r="W180" i="2"/>
  <c r="V180" i="2"/>
  <c r="U180" i="2"/>
  <c r="T180" i="2"/>
  <c r="S180" i="2"/>
  <c r="R180" i="2"/>
  <c r="Q180" i="2"/>
  <c r="P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Z179" i="2"/>
  <c r="Y179" i="2"/>
  <c r="X179" i="2"/>
  <c r="W179" i="2"/>
  <c r="V179" i="2"/>
  <c r="U179" i="2"/>
  <c r="T179" i="2"/>
  <c r="S179" i="2"/>
  <c r="R179" i="2"/>
  <c r="Q179" i="2"/>
  <c r="P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Z178" i="2"/>
  <c r="Y178" i="2"/>
  <c r="X178" i="2"/>
  <c r="W178" i="2"/>
  <c r="V178" i="2"/>
  <c r="U178" i="2"/>
  <c r="T178" i="2"/>
  <c r="S178" i="2"/>
  <c r="R178" i="2"/>
  <c r="Q178" i="2"/>
  <c r="P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Z177" i="2"/>
  <c r="Y177" i="2"/>
  <c r="X177" i="2"/>
  <c r="W177" i="2"/>
  <c r="V177" i="2"/>
  <c r="U177" i="2"/>
  <c r="T177" i="2"/>
  <c r="S177" i="2"/>
  <c r="R177" i="2"/>
  <c r="Q177" i="2"/>
  <c r="P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Z176" i="2"/>
  <c r="Y176" i="2"/>
  <c r="X176" i="2"/>
  <c r="W176" i="2"/>
  <c r="V176" i="2"/>
  <c r="U176" i="2"/>
  <c r="T176" i="2"/>
  <c r="S176" i="2"/>
  <c r="R176" i="2"/>
  <c r="Q176" i="2"/>
  <c r="P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Z175" i="2"/>
  <c r="Y175" i="2"/>
  <c r="X175" i="2"/>
  <c r="W175" i="2"/>
  <c r="V175" i="2"/>
  <c r="U175" i="2"/>
  <c r="T175" i="2"/>
  <c r="S175" i="2"/>
  <c r="R175" i="2"/>
  <c r="Q175" i="2"/>
  <c r="P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Z174" i="2"/>
  <c r="Y174" i="2"/>
  <c r="X174" i="2"/>
  <c r="W174" i="2"/>
  <c r="V174" i="2"/>
  <c r="U174" i="2"/>
  <c r="T174" i="2"/>
  <c r="S174" i="2"/>
  <c r="R174" i="2"/>
  <c r="Q174" i="2"/>
  <c r="P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Z173" i="2"/>
  <c r="Y173" i="2"/>
  <c r="X173" i="2"/>
  <c r="W173" i="2"/>
  <c r="V173" i="2"/>
  <c r="U173" i="2"/>
  <c r="T173" i="2"/>
  <c r="S173" i="2"/>
  <c r="R173" i="2"/>
  <c r="Q173" i="2"/>
  <c r="P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Z172" i="2"/>
  <c r="Y172" i="2"/>
  <c r="X172" i="2"/>
  <c r="W172" i="2"/>
  <c r="V172" i="2"/>
  <c r="U172" i="2"/>
  <c r="T172" i="2"/>
  <c r="S172" i="2"/>
  <c r="R172" i="2"/>
  <c r="Q172" i="2"/>
  <c r="P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Z171" i="2"/>
  <c r="Y171" i="2"/>
  <c r="X171" i="2"/>
  <c r="W171" i="2"/>
  <c r="V171" i="2"/>
  <c r="U171" i="2"/>
  <c r="T171" i="2"/>
  <c r="S171" i="2"/>
  <c r="R171" i="2"/>
  <c r="Q171" i="2"/>
  <c r="P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Z170" i="2"/>
  <c r="Y170" i="2"/>
  <c r="X170" i="2"/>
  <c r="W170" i="2"/>
  <c r="V170" i="2"/>
  <c r="U170" i="2"/>
  <c r="T170" i="2"/>
  <c r="S170" i="2"/>
  <c r="R170" i="2"/>
  <c r="Q170" i="2"/>
  <c r="P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Z169" i="2"/>
  <c r="Y169" i="2"/>
  <c r="X169" i="2"/>
  <c r="W169" i="2"/>
  <c r="V169" i="2"/>
  <c r="U169" i="2"/>
  <c r="T169" i="2"/>
  <c r="S169" i="2"/>
  <c r="R169" i="2"/>
  <c r="Q169" i="2"/>
  <c r="P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Z168" i="2"/>
  <c r="Y168" i="2"/>
  <c r="X168" i="2"/>
  <c r="W168" i="2"/>
  <c r="V168" i="2"/>
  <c r="U168" i="2"/>
  <c r="T168" i="2"/>
  <c r="S168" i="2"/>
  <c r="R168" i="2"/>
  <c r="Q168" i="2"/>
  <c r="P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Z167" i="2"/>
  <c r="Y167" i="2"/>
  <c r="X167" i="2"/>
  <c r="W167" i="2"/>
  <c r="V167" i="2"/>
  <c r="U167" i="2"/>
  <c r="T167" i="2"/>
  <c r="S167" i="2"/>
  <c r="R167" i="2"/>
  <c r="Q167" i="2"/>
  <c r="P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Z166" i="2"/>
  <c r="Y166" i="2"/>
  <c r="X166" i="2"/>
  <c r="W166" i="2"/>
  <c r="V166" i="2"/>
  <c r="U166" i="2"/>
  <c r="T166" i="2"/>
  <c r="S166" i="2"/>
  <c r="R166" i="2"/>
  <c r="Q166" i="2"/>
  <c r="P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Z165" i="2"/>
  <c r="Y165" i="2"/>
  <c r="X165" i="2"/>
  <c r="W165" i="2"/>
  <c r="V165" i="2"/>
  <c r="U165" i="2"/>
  <c r="T165" i="2"/>
  <c r="S165" i="2"/>
  <c r="R165" i="2"/>
  <c r="Q165" i="2"/>
  <c r="P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Z164" i="2"/>
  <c r="Y164" i="2"/>
  <c r="X164" i="2"/>
  <c r="W164" i="2"/>
  <c r="V164" i="2"/>
  <c r="U164" i="2"/>
  <c r="T164" i="2"/>
  <c r="S164" i="2"/>
  <c r="R164" i="2"/>
  <c r="Q164" i="2"/>
  <c r="P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Z163" i="2"/>
  <c r="Y163" i="2"/>
  <c r="X163" i="2"/>
  <c r="W163" i="2"/>
  <c r="V163" i="2"/>
  <c r="U163" i="2"/>
  <c r="T163" i="2"/>
  <c r="S163" i="2"/>
  <c r="R163" i="2"/>
  <c r="Q163" i="2"/>
  <c r="P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Z162" i="2"/>
  <c r="Y162" i="2"/>
  <c r="X162" i="2"/>
  <c r="W162" i="2"/>
  <c r="V162" i="2"/>
  <c r="U162" i="2"/>
  <c r="T162" i="2"/>
  <c r="S162" i="2"/>
  <c r="R162" i="2"/>
  <c r="Q162" i="2"/>
  <c r="P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Z161" i="2"/>
  <c r="Y161" i="2"/>
  <c r="X161" i="2"/>
  <c r="W161" i="2"/>
  <c r="V161" i="2"/>
  <c r="U161" i="2"/>
  <c r="T161" i="2"/>
  <c r="S161" i="2"/>
  <c r="R161" i="2"/>
  <c r="Q161" i="2"/>
  <c r="P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Z160" i="2"/>
  <c r="Y160" i="2"/>
  <c r="X160" i="2"/>
  <c r="W160" i="2"/>
  <c r="V160" i="2"/>
  <c r="U160" i="2"/>
  <c r="T160" i="2"/>
  <c r="S160" i="2"/>
  <c r="R160" i="2"/>
  <c r="Q160" i="2"/>
  <c r="P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Z159" i="2"/>
  <c r="Y159" i="2"/>
  <c r="X159" i="2"/>
  <c r="W159" i="2"/>
  <c r="V159" i="2"/>
  <c r="U159" i="2"/>
  <c r="T159" i="2"/>
  <c r="S159" i="2"/>
  <c r="R159" i="2"/>
  <c r="Q159" i="2"/>
  <c r="P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Z158" i="2"/>
  <c r="Y158" i="2"/>
  <c r="X158" i="2"/>
  <c r="W158" i="2"/>
  <c r="V158" i="2"/>
  <c r="U158" i="2"/>
  <c r="T158" i="2"/>
  <c r="S158" i="2"/>
  <c r="R158" i="2"/>
  <c r="Q158" i="2"/>
  <c r="P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Z157" i="2"/>
  <c r="Y157" i="2"/>
  <c r="X157" i="2"/>
  <c r="W157" i="2"/>
  <c r="V157" i="2"/>
  <c r="U157" i="2"/>
  <c r="T157" i="2"/>
  <c r="S157" i="2"/>
  <c r="R157" i="2"/>
  <c r="Q157" i="2"/>
  <c r="P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Z156" i="2"/>
  <c r="Y156" i="2"/>
  <c r="X156" i="2"/>
  <c r="W156" i="2"/>
  <c r="V156" i="2"/>
  <c r="U156" i="2"/>
  <c r="T156" i="2"/>
  <c r="S156" i="2"/>
  <c r="R156" i="2"/>
  <c r="Q156" i="2"/>
  <c r="P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Z155" i="2"/>
  <c r="Y155" i="2"/>
  <c r="X155" i="2"/>
  <c r="W155" i="2"/>
  <c r="V155" i="2"/>
  <c r="U155" i="2"/>
  <c r="T155" i="2"/>
  <c r="S155" i="2"/>
  <c r="R155" i="2"/>
  <c r="Q155" i="2"/>
  <c r="P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Z154" i="2"/>
  <c r="Y154" i="2"/>
  <c r="X154" i="2"/>
  <c r="W154" i="2"/>
  <c r="V154" i="2"/>
  <c r="U154" i="2"/>
  <c r="T154" i="2"/>
  <c r="S154" i="2"/>
  <c r="R154" i="2"/>
  <c r="Q154" i="2"/>
  <c r="P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Z153" i="2"/>
  <c r="Y153" i="2"/>
  <c r="X153" i="2"/>
  <c r="W153" i="2"/>
  <c r="V153" i="2"/>
  <c r="U153" i="2"/>
  <c r="T153" i="2"/>
  <c r="S153" i="2"/>
  <c r="R153" i="2"/>
  <c r="Q153" i="2"/>
  <c r="P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Z152" i="2"/>
  <c r="Y152" i="2"/>
  <c r="X152" i="2"/>
  <c r="W152" i="2"/>
  <c r="V152" i="2"/>
  <c r="U152" i="2"/>
  <c r="T152" i="2"/>
  <c r="S152" i="2"/>
  <c r="R152" i="2"/>
  <c r="Q152" i="2"/>
  <c r="P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Z151" i="2"/>
  <c r="Y151" i="2"/>
  <c r="X151" i="2"/>
  <c r="W151" i="2"/>
  <c r="V151" i="2"/>
  <c r="U151" i="2"/>
  <c r="T151" i="2"/>
  <c r="S151" i="2"/>
  <c r="R151" i="2"/>
  <c r="Q151" i="2"/>
  <c r="P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Z150" i="2"/>
  <c r="Y150" i="2"/>
  <c r="X150" i="2"/>
  <c r="W150" i="2"/>
  <c r="V150" i="2"/>
  <c r="U150" i="2"/>
  <c r="T150" i="2"/>
  <c r="S150" i="2"/>
  <c r="R150" i="2"/>
  <c r="Q150" i="2"/>
  <c r="P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Z149" i="2"/>
  <c r="Y149" i="2"/>
  <c r="X149" i="2"/>
  <c r="W149" i="2"/>
  <c r="V149" i="2"/>
  <c r="U149" i="2"/>
  <c r="T149" i="2"/>
  <c r="S149" i="2"/>
  <c r="R149" i="2"/>
  <c r="Q149" i="2"/>
  <c r="P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Z148" i="2"/>
  <c r="Y148" i="2"/>
  <c r="X148" i="2"/>
  <c r="W148" i="2"/>
  <c r="V148" i="2"/>
  <c r="U148" i="2"/>
  <c r="T148" i="2"/>
  <c r="S148" i="2"/>
  <c r="R148" i="2"/>
  <c r="Q148" i="2"/>
  <c r="P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Z147" i="2"/>
  <c r="Y147" i="2"/>
  <c r="X147" i="2"/>
  <c r="W147" i="2"/>
  <c r="V147" i="2"/>
  <c r="U147" i="2"/>
  <c r="T147" i="2"/>
  <c r="S147" i="2"/>
  <c r="R147" i="2"/>
  <c r="Q147" i="2"/>
  <c r="P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Z146" i="2"/>
  <c r="Y146" i="2"/>
  <c r="X146" i="2"/>
  <c r="W146" i="2"/>
  <c r="V146" i="2"/>
  <c r="U146" i="2"/>
  <c r="T146" i="2"/>
  <c r="S146" i="2"/>
  <c r="R146" i="2"/>
  <c r="Q146" i="2"/>
  <c r="P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Z145" i="2"/>
  <c r="Y145" i="2"/>
  <c r="X145" i="2"/>
  <c r="W145" i="2"/>
  <c r="V145" i="2"/>
  <c r="U145" i="2"/>
  <c r="T145" i="2"/>
  <c r="S145" i="2"/>
  <c r="R145" i="2"/>
  <c r="Q145" i="2"/>
  <c r="P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Z144" i="2"/>
  <c r="Y144" i="2"/>
  <c r="X144" i="2"/>
  <c r="W144" i="2"/>
  <c r="V144" i="2"/>
  <c r="U144" i="2"/>
  <c r="T144" i="2"/>
  <c r="S144" i="2"/>
  <c r="R144" i="2"/>
  <c r="Q144" i="2"/>
  <c r="P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Z143" i="2"/>
  <c r="Y143" i="2"/>
  <c r="X143" i="2"/>
  <c r="W143" i="2"/>
  <c r="V143" i="2"/>
  <c r="U143" i="2"/>
  <c r="T143" i="2"/>
  <c r="S143" i="2"/>
  <c r="R143" i="2"/>
  <c r="Q143" i="2"/>
  <c r="P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Z142" i="2"/>
  <c r="Y142" i="2"/>
  <c r="X142" i="2"/>
  <c r="W142" i="2"/>
  <c r="V142" i="2"/>
  <c r="U142" i="2"/>
  <c r="T142" i="2"/>
  <c r="S142" i="2"/>
  <c r="R142" i="2"/>
  <c r="Q142" i="2"/>
  <c r="P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Z141" i="2"/>
  <c r="Y141" i="2"/>
  <c r="X141" i="2"/>
  <c r="W141" i="2"/>
  <c r="V141" i="2"/>
  <c r="U141" i="2"/>
  <c r="T141" i="2"/>
  <c r="S141" i="2"/>
  <c r="R141" i="2"/>
  <c r="Q141" i="2"/>
  <c r="P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Z140" i="2"/>
  <c r="Y140" i="2"/>
  <c r="X140" i="2"/>
  <c r="W140" i="2"/>
  <c r="V140" i="2"/>
  <c r="U140" i="2"/>
  <c r="T140" i="2"/>
  <c r="S140" i="2"/>
  <c r="R140" i="2"/>
  <c r="Q140" i="2"/>
  <c r="P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Z139" i="2"/>
  <c r="Y139" i="2"/>
  <c r="X139" i="2"/>
  <c r="W139" i="2"/>
  <c r="V139" i="2"/>
  <c r="U139" i="2"/>
  <c r="T139" i="2"/>
  <c r="S139" i="2"/>
  <c r="R139" i="2"/>
  <c r="Q139" i="2"/>
  <c r="P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Z138" i="2"/>
  <c r="Y138" i="2"/>
  <c r="X138" i="2"/>
  <c r="W138" i="2"/>
  <c r="V138" i="2"/>
  <c r="U138" i="2"/>
  <c r="T138" i="2"/>
  <c r="S138" i="2"/>
  <c r="R138" i="2"/>
  <c r="Q138" i="2"/>
  <c r="P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Z137" i="2"/>
  <c r="Y137" i="2"/>
  <c r="X137" i="2"/>
  <c r="W137" i="2"/>
  <c r="V137" i="2"/>
  <c r="U137" i="2"/>
  <c r="T137" i="2"/>
  <c r="S137" i="2"/>
  <c r="R137" i="2"/>
  <c r="Q137" i="2"/>
  <c r="P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Z136" i="2"/>
  <c r="Y136" i="2"/>
  <c r="X136" i="2"/>
  <c r="W136" i="2"/>
  <c r="V136" i="2"/>
  <c r="U136" i="2"/>
  <c r="T136" i="2"/>
  <c r="S136" i="2"/>
  <c r="R136" i="2"/>
  <c r="Q136" i="2"/>
  <c r="P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Z135" i="2"/>
  <c r="Y135" i="2"/>
  <c r="X135" i="2"/>
  <c r="W135" i="2"/>
  <c r="V135" i="2"/>
  <c r="U135" i="2"/>
  <c r="T135" i="2"/>
  <c r="S135" i="2"/>
  <c r="R135" i="2"/>
  <c r="Q135" i="2"/>
  <c r="P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Z134" i="2"/>
  <c r="Y134" i="2"/>
  <c r="X134" i="2"/>
  <c r="W134" i="2"/>
  <c r="V134" i="2"/>
  <c r="U134" i="2"/>
  <c r="T134" i="2"/>
  <c r="S134" i="2"/>
  <c r="R134" i="2"/>
  <c r="Q134" i="2"/>
  <c r="P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Z133" i="2"/>
  <c r="Y133" i="2"/>
  <c r="X133" i="2"/>
  <c r="W133" i="2"/>
  <c r="V133" i="2"/>
  <c r="U133" i="2"/>
  <c r="T133" i="2"/>
  <c r="S133" i="2"/>
  <c r="R133" i="2"/>
  <c r="Q133" i="2"/>
  <c r="P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Z132" i="2"/>
  <c r="Y132" i="2"/>
  <c r="X132" i="2"/>
  <c r="W132" i="2"/>
  <c r="V132" i="2"/>
  <c r="U132" i="2"/>
  <c r="T132" i="2"/>
  <c r="S132" i="2"/>
  <c r="R132" i="2"/>
  <c r="Q132" i="2"/>
  <c r="P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Z131" i="2"/>
  <c r="Y131" i="2"/>
  <c r="X131" i="2"/>
  <c r="W131" i="2"/>
  <c r="V131" i="2"/>
  <c r="U131" i="2"/>
  <c r="T131" i="2"/>
  <c r="S131" i="2"/>
  <c r="R131" i="2"/>
  <c r="Q131" i="2"/>
  <c r="P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Z130" i="2"/>
  <c r="Y130" i="2"/>
  <c r="X130" i="2"/>
  <c r="W130" i="2"/>
  <c r="V130" i="2"/>
  <c r="U130" i="2"/>
  <c r="T130" i="2"/>
  <c r="S130" i="2"/>
  <c r="R130" i="2"/>
  <c r="Q130" i="2"/>
  <c r="P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Z129" i="2"/>
  <c r="Y129" i="2"/>
  <c r="X129" i="2"/>
  <c r="W129" i="2"/>
  <c r="V129" i="2"/>
  <c r="U129" i="2"/>
  <c r="T129" i="2"/>
  <c r="S129" i="2"/>
  <c r="R129" i="2"/>
  <c r="Q129" i="2"/>
  <c r="P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Z128" i="2"/>
  <c r="Y128" i="2"/>
  <c r="X128" i="2"/>
  <c r="W128" i="2"/>
  <c r="V128" i="2"/>
  <c r="U128" i="2"/>
  <c r="T128" i="2"/>
  <c r="S128" i="2"/>
  <c r="R128" i="2"/>
  <c r="Q128" i="2"/>
  <c r="P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Z127" i="2"/>
  <c r="Y127" i="2"/>
  <c r="X127" i="2"/>
  <c r="W127" i="2"/>
  <c r="V127" i="2"/>
  <c r="U127" i="2"/>
  <c r="T127" i="2"/>
  <c r="S127" i="2"/>
  <c r="R127" i="2"/>
  <c r="Q127" i="2"/>
  <c r="P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Z126" i="2"/>
  <c r="Y126" i="2"/>
  <c r="X126" i="2"/>
  <c r="W126" i="2"/>
  <c r="V126" i="2"/>
  <c r="U126" i="2"/>
  <c r="T126" i="2"/>
  <c r="S126" i="2"/>
  <c r="R126" i="2"/>
  <c r="Q126" i="2"/>
  <c r="P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Z125" i="2"/>
  <c r="Y125" i="2"/>
  <c r="X125" i="2"/>
  <c r="W125" i="2"/>
  <c r="V125" i="2"/>
  <c r="U125" i="2"/>
  <c r="T125" i="2"/>
  <c r="S125" i="2"/>
  <c r="R125" i="2"/>
  <c r="Q125" i="2"/>
  <c r="P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Z124" i="2"/>
  <c r="Y124" i="2"/>
  <c r="X124" i="2"/>
  <c r="W124" i="2"/>
  <c r="V124" i="2"/>
  <c r="U124" i="2"/>
  <c r="T124" i="2"/>
  <c r="S124" i="2"/>
  <c r="R124" i="2"/>
  <c r="Q124" i="2"/>
  <c r="P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Z123" i="2"/>
  <c r="Y123" i="2"/>
  <c r="X123" i="2"/>
  <c r="W123" i="2"/>
  <c r="V123" i="2"/>
  <c r="U123" i="2"/>
  <c r="T123" i="2"/>
  <c r="S123" i="2"/>
  <c r="R123" i="2"/>
  <c r="Q123" i="2"/>
  <c r="P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Z122" i="2"/>
  <c r="Y122" i="2"/>
  <c r="X122" i="2"/>
  <c r="W122" i="2"/>
  <c r="V122" i="2"/>
  <c r="U122" i="2"/>
  <c r="T122" i="2"/>
  <c r="S122" i="2"/>
  <c r="R122" i="2"/>
  <c r="Q122" i="2"/>
  <c r="P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Z121" i="2"/>
  <c r="Y121" i="2"/>
  <c r="X121" i="2"/>
  <c r="W121" i="2"/>
  <c r="V121" i="2"/>
  <c r="U121" i="2"/>
  <c r="T121" i="2"/>
  <c r="S121" i="2"/>
  <c r="R121" i="2"/>
  <c r="Q121" i="2"/>
  <c r="P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Z120" i="2"/>
  <c r="Y120" i="2"/>
  <c r="X120" i="2"/>
  <c r="W120" i="2"/>
  <c r="V120" i="2"/>
  <c r="U120" i="2"/>
  <c r="T120" i="2"/>
  <c r="S120" i="2"/>
  <c r="R120" i="2"/>
  <c r="Q120" i="2"/>
  <c r="P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Z119" i="2"/>
  <c r="Y119" i="2"/>
  <c r="X119" i="2"/>
  <c r="W119" i="2"/>
  <c r="V119" i="2"/>
  <c r="U119" i="2"/>
  <c r="T119" i="2"/>
  <c r="S119" i="2"/>
  <c r="R119" i="2"/>
  <c r="Q119" i="2"/>
  <c r="P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Z118" i="2"/>
  <c r="Y118" i="2"/>
  <c r="X118" i="2"/>
  <c r="W118" i="2"/>
  <c r="V118" i="2"/>
  <c r="U118" i="2"/>
  <c r="T118" i="2"/>
  <c r="S118" i="2"/>
  <c r="R118" i="2"/>
  <c r="Q118" i="2"/>
  <c r="P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Z117" i="2"/>
  <c r="Y117" i="2"/>
  <c r="X117" i="2"/>
  <c r="W117" i="2"/>
  <c r="V117" i="2"/>
  <c r="U117" i="2"/>
  <c r="T117" i="2"/>
  <c r="S117" i="2"/>
  <c r="R117" i="2"/>
  <c r="Q117" i="2"/>
  <c r="P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Z116" i="2"/>
  <c r="Y116" i="2"/>
  <c r="X116" i="2"/>
  <c r="W116" i="2"/>
  <c r="V116" i="2"/>
  <c r="U116" i="2"/>
  <c r="T116" i="2"/>
  <c r="S116" i="2"/>
  <c r="R116" i="2"/>
  <c r="Q116" i="2"/>
  <c r="P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Z115" i="2"/>
  <c r="Y115" i="2"/>
  <c r="X115" i="2"/>
  <c r="W115" i="2"/>
  <c r="V115" i="2"/>
  <c r="U115" i="2"/>
  <c r="T115" i="2"/>
  <c r="S115" i="2"/>
  <c r="R115" i="2"/>
  <c r="Q115" i="2"/>
  <c r="P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Z114" i="2"/>
  <c r="Y114" i="2"/>
  <c r="X114" i="2"/>
  <c r="W114" i="2"/>
  <c r="V114" i="2"/>
  <c r="U114" i="2"/>
  <c r="T114" i="2"/>
  <c r="S114" i="2"/>
  <c r="R114" i="2"/>
  <c r="Q114" i="2"/>
  <c r="P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Z113" i="2"/>
  <c r="Y113" i="2"/>
  <c r="X113" i="2"/>
  <c r="W113" i="2"/>
  <c r="V113" i="2"/>
  <c r="U113" i="2"/>
  <c r="T113" i="2"/>
  <c r="S113" i="2"/>
  <c r="R113" i="2"/>
  <c r="Q113" i="2"/>
  <c r="P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Z112" i="2"/>
  <c r="Y112" i="2"/>
  <c r="X112" i="2"/>
  <c r="W112" i="2"/>
  <c r="V112" i="2"/>
  <c r="U112" i="2"/>
  <c r="T112" i="2"/>
  <c r="S112" i="2"/>
  <c r="R112" i="2"/>
  <c r="Q112" i="2"/>
  <c r="P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Z111" i="2"/>
  <c r="Y111" i="2"/>
  <c r="X111" i="2"/>
  <c r="W111" i="2"/>
  <c r="V111" i="2"/>
  <c r="U111" i="2"/>
  <c r="T111" i="2"/>
  <c r="S111" i="2"/>
  <c r="R111" i="2"/>
  <c r="Q111" i="2"/>
  <c r="P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Z110" i="2"/>
  <c r="Y110" i="2"/>
  <c r="X110" i="2"/>
  <c r="W110" i="2"/>
  <c r="V110" i="2"/>
  <c r="U110" i="2"/>
  <c r="T110" i="2"/>
  <c r="S110" i="2"/>
  <c r="R110" i="2"/>
  <c r="Q110" i="2"/>
  <c r="P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Z109" i="2"/>
  <c r="Y109" i="2"/>
  <c r="X109" i="2"/>
  <c r="W109" i="2"/>
  <c r="V109" i="2"/>
  <c r="U109" i="2"/>
  <c r="T109" i="2"/>
  <c r="S109" i="2"/>
  <c r="R109" i="2"/>
  <c r="Q109" i="2"/>
  <c r="P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Z108" i="2"/>
  <c r="Y108" i="2"/>
  <c r="X108" i="2"/>
  <c r="W108" i="2"/>
  <c r="V108" i="2"/>
  <c r="U108" i="2"/>
  <c r="T108" i="2"/>
  <c r="S108" i="2"/>
  <c r="R108" i="2"/>
  <c r="Q108" i="2"/>
  <c r="P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Z107" i="2"/>
  <c r="Y107" i="2"/>
  <c r="X107" i="2"/>
  <c r="W107" i="2"/>
  <c r="V107" i="2"/>
  <c r="U107" i="2"/>
  <c r="T107" i="2"/>
  <c r="S107" i="2"/>
  <c r="R107" i="2"/>
  <c r="Q107" i="2"/>
  <c r="P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Z106" i="2"/>
  <c r="Y106" i="2"/>
  <c r="X106" i="2"/>
  <c r="W106" i="2"/>
  <c r="V106" i="2"/>
  <c r="U106" i="2"/>
  <c r="T106" i="2"/>
  <c r="S106" i="2"/>
  <c r="R106" i="2"/>
  <c r="Q106" i="2"/>
  <c r="P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Z105" i="2"/>
  <c r="Y105" i="2"/>
  <c r="X105" i="2"/>
  <c r="W105" i="2"/>
  <c r="V105" i="2"/>
  <c r="U105" i="2"/>
  <c r="T105" i="2"/>
  <c r="S105" i="2"/>
  <c r="R105" i="2"/>
  <c r="Q105" i="2"/>
  <c r="P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Z104" i="2"/>
  <c r="Y104" i="2"/>
  <c r="X104" i="2"/>
  <c r="W104" i="2"/>
  <c r="V104" i="2"/>
  <c r="U104" i="2"/>
  <c r="T104" i="2"/>
  <c r="S104" i="2"/>
  <c r="R104" i="2"/>
  <c r="Q104" i="2"/>
  <c r="P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Z103" i="2"/>
  <c r="Y103" i="2"/>
  <c r="X103" i="2"/>
  <c r="W103" i="2"/>
  <c r="V103" i="2"/>
  <c r="U103" i="2"/>
  <c r="T103" i="2"/>
  <c r="S103" i="2"/>
  <c r="R103" i="2"/>
  <c r="Q103" i="2"/>
  <c r="P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Z102" i="2"/>
  <c r="Y102" i="2"/>
  <c r="X102" i="2"/>
  <c r="W102" i="2"/>
  <c r="V102" i="2"/>
  <c r="U102" i="2"/>
  <c r="T102" i="2"/>
  <c r="S102" i="2"/>
  <c r="R102" i="2"/>
  <c r="Q102" i="2"/>
  <c r="P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Z101" i="2"/>
  <c r="Y101" i="2"/>
  <c r="X101" i="2"/>
  <c r="W101" i="2"/>
  <c r="V101" i="2"/>
  <c r="U101" i="2"/>
  <c r="T101" i="2"/>
  <c r="S101" i="2"/>
  <c r="R101" i="2"/>
  <c r="Q101" i="2"/>
  <c r="P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Z100" i="2"/>
  <c r="Y100" i="2"/>
  <c r="X100" i="2"/>
  <c r="W100" i="2"/>
  <c r="V100" i="2"/>
  <c r="U100" i="2"/>
  <c r="T100" i="2"/>
  <c r="S100" i="2"/>
  <c r="R100" i="2"/>
  <c r="Q100" i="2"/>
  <c r="P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Z99" i="2"/>
  <c r="Y99" i="2"/>
  <c r="X99" i="2"/>
  <c r="W99" i="2"/>
  <c r="V99" i="2"/>
  <c r="U99" i="2"/>
  <c r="T99" i="2"/>
  <c r="S99" i="2"/>
  <c r="R99" i="2"/>
  <c r="Q99" i="2"/>
  <c r="P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Z98" i="2"/>
  <c r="Y98" i="2"/>
  <c r="X98" i="2"/>
  <c r="W98" i="2"/>
  <c r="V98" i="2"/>
  <c r="U98" i="2"/>
  <c r="T98" i="2"/>
  <c r="S98" i="2"/>
  <c r="R98" i="2"/>
  <c r="Q98" i="2"/>
  <c r="P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Z97" i="2"/>
  <c r="Y97" i="2"/>
  <c r="X97" i="2"/>
  <c r="W97" i="2"/>
  <c r="V97" i="2"/>
  <c r="U97" i="2"/>
  <c r="T97" i="2"/>
  <c r="S97" i="2"/>
  <c r="R97" i="2"/>
  <c r="Q97" i="2"/>
  <c r="P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Z96" i="2"/>
  <c r="Y96" i="2"/>
  <c r="X96" i="2"/>
  <c r="W96" i="2"/>
  <c r="V96" i="2"/>
  <c r="U96" i="2"/>
  <c r="T96" i="2"/>
  <c r="S96" i="2"/>
  <c r="R96" i="2"/>
  <c r="Q96" i="2"/>
  <c r="P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Z95" i="2"/>
  <c r="Y95" i="2"/>
  <c r="X95" i="2"/>
  <c r="W95" i="2"/>
  <c r="V95" i="2"/>
  <c r="U95" i="2"/>
  <c r="T95" i="2"/>
  <c r="S95" i="2"/>
  <c r="R95" i="2"/>
  <c r="Q95" i="2"/>
  <c r="P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Z94" i="2"/>
  <c r="Y94" i="2"/>
  <c r="X94" i="2"/>
  <c r="W94" i="2"/>
  <c r="V94" i="2"/>
  <c r="U94" i="2"/>
  <c r="T94" i="2"/>
  <c r="S94" i="2"/>
  <c r="R94" i="2"/>
  <c r="Q94" i="2"/>
  <c r="P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Z93" i="2"/>
  <c r="Y93" i="2"/>
  <c r="X93" i="2"/>
  <c r="W93" i="2"/>
  <c r="V93" i="2"/>
  <c r="U93" i="2"/>
  <c r="T93" i="2"/>
  <c r="S93" i="2"/>
  <c r="R93" i="2"/>
  <c r="Q93" i="2"/>
  <c r="P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Z92" i="2"/>
  <c r="Y92" i="2"/>
  <c r="X92" i="2"/>
  <c r="W92" i="2"/>
  <c r="V92" i="2"/>
  <c r="U92" i="2"/>
  <c r="T92" i="2"/>
  <c r="S92" i="2"/>
  <c r="R92" i="2"/>
  <c r="Q92" i="2"/>
  <c r="P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Z91" i="2"/>
  <c r="Y91" i="2"/>
  <c r="X91" i="2"/>
  <c r="W91" i="2"/>
  <c r="V91" i="2"/>
  <c r="U91" i="2"/>
  <c r="T91" i="2"/>
  <c r="S91" i="2"/>
  <c r="R91" i="2"/>
  <c r="Q91" i="2"/>
  <c r="P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Z90" i="2"/>
  <c r="Y90" i="2"/>
  <c r="X90" i="2"/>
  <c r="W90" i="2"/>
  <c r="V90" i="2"/>
  <c r="U90" i="2"/>
  <c r="T90" i="2"/>
  <c r="S90" i="2"/>
  <c r="R90" i="2"/>
  <c r="Q90" i="2"/>
  <c r="P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Z89" i="2"/>
  <c r="Y89" i="2"/>
  <c r="X89" i="2"/>
  <c r="W89" i="2"/>
  <c r="V89" i="2"/>
  <c r="U89" i="2"/>
  <c r="T89" i="2"/>
  <c r="S89" i="2"/>
  <c r="R89" i="2"/>
  <c r="Q89" i="2"/>
  <c r="P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Z88" i="2"/>
  <c r="Y88" i="2"/>
  <c r="X88" i="2"/>
  <c r="W88" i="2"/>
  <c r="V88" i="2"/>
  <c r="U88" i="2"/>
  <c r="T88" i="2"/>
  <c r="S88" i="2"/>
  <c r="R88" i="2"/>
  <c r="Q88" i="2"/>
  <c r="P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Z87" i="2"/>
  <c r="Y87" i="2"/>
  <c r="X87" i="2"/>
  <c r="W87" i="2"/>
  <c r="V87" i="2"/>
  <c r="U87" i="2"/>
  <c r="T87" i="2"/>
  <c r="S87" i="2"/>
  <c r="R87" i="2"/>
  <c r="Q87" i="2"/>
  <c r="P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Z86" i="2"/>
  <c r="Y86" i="2"/>
  <c r="X86" i="2"/>
  <c r="W86" i="2"/>
  <c r="V86" i="2"/>
  <c r="U86" i="2"/>
  <c r="T86" i="2"/>
  <c r="S86" i="2"/>
  <c r="R86" i="2"/>
  <c r="Q86" i="2"/>
  <c r="P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Z85" i="2"/>
  <c r="Y85" i="2"/>
  <c r="X85" i="2"/>
  <c r="W85" i="2"/>
  <c r="V85" i="2"/>
  <c r="U85" i="2"/>
  <c r="T85" i="2"/>
  <c r="S85" i="2"/>
  <c r="R85" i="2"/>
  <c r="Q85" i="2"/>
  <c r="P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Z84" i="2"/>
  <c r="Y84" i="2"/>
  <c r="X84" i="2"/>
  <c r="W84" i="2"/>
  <c r="V84" i="2"/>
  <c r="U84" i="2"/>
  <c r="T84" i="2"/>
  <c r="S84" i="2"/>
  <c r="R84" i="2"/>
  <c r="Q84" i="2"/>
  <c r="P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Z83" i="2"/>
  <c r="Y83" i="2"/>
  <c r="X83" i="2"/>
  <c r="W83" i="2"/>
  <c r="V83" i="2"/>
  <c r="U83" i="2"/>
  <c r="T83" i="2"/>
  <c r="S83" i="2"/>
  <c r="R83" i="2"/>
  <c r="Q83" i="2"/>
  <c r="P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Z82" i="2"/>
  <c r="Y82" i="2"/>
  <c r="X82" i="2"/>
  <c r="W82" i="2"/>
  <c r="V82" i="2"/>
  <c r="U82" i="2"/>
  <c r="T82" i="2"/>
  <c r="S82" i="2"/>
  <c r="R82" i="2"/>
  <c r="Q82" i="2"/>
  <c r="P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Z81" i="2"/>
  <c r="Y81" i="2"/>
  <c r="X81" i="2"/>
  <c r="W81" i="2"/>
  <c r="V81" i="2"/>
  <c r="U81" i="2"/>
  <c r="T81" i="2"/>
  <c r="S81" i="2"/>
  <c r="R81" i="2"/>
  <c r="Q81" i="2"/>
  <c r="P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Z80" i="2"/>
  <c r="Y80" i="2"/>
  <c r="X80" i="2"/>
  <c r="W80" i="2"/>
  <c r="V80" i="2"/>
  <c r="U80" i="2"/>
  <c r="T80" i="2"/>
  <c r="S80" i="2"/>
  <c r="R80" i="2"/>
  <c r="Q80" i="2"/>
  <c r="P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Z79" i="2"/>
  <c r="Y79" i="2"/>
  <c r="X79" i="2"/>
  <c r="W79" i="2"/>
  <c r="V79" i="2"/>
  <c r="U79" i="2"/>
  <c r="T79" i="2"/>
  <c r="S79" i="2"/>
  <c r="R79" i="2"/>
  <c r="Q79" i="2"/>
  <c r="P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Z78" i="2"/>
  <c r="Y78" i="2"/>
  <c r="X78" i="2"/>
  <c r="W78" i="2"/>
  <c r="V78" i="2"/>
  <c r="U78" i="2"/>
  <c r="T78" i="2"/>
  <c r="S78" i="2"/>
  <c r="R78" i="2"/>
  <c r="Q78" i="2"/>
  <c r="P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Z77" i="2"/>
  <c r="Y77" i="2"/>
  <c r="X77" i="2"/>
  <c r="W77" i="2"/>
  <c r="V77" i="2"/>
  <c r="U77" i="2"/>
  <c r="T77" i="2"/>
  <c r="S77" i="2"/>
  <c r="R77" i="2"/>
  <c r="Q77" i="2"/>
  <c r="P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Z76" i="2"/>
  <c r="Y76" i="2"/>
  <c r="X76" i="2"/>
  <c r="W76" i="2"/>
  <c r="V76" i="2"/>
  <c r="U76" i="2"/>
  <c r="T76" i="2"/>
  <c r="S76" i="2"/>
  <c r="R76" i="2"/>
  <c r="Q76" i="2"/>
  <c r="P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Z75" i="2"/>
  <c r="Y75" i="2"/>
  <c r="X75" i="2"/>
  <c r="W75" i="2"/>
  <c r="V75" i="2"/>
  <c r="U75" i="2"/>
  <c r="T75" i="2"/>
  <c r="S75" i="2"/>
  <c r="R75" i="2"/>
  <c r="Q75" i="2"/>
  <c r="P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Z74" i="2"/>
  <c r="Y74" i="2"/>
  <c r="X74" i="2"/>
  <c r="W74" i="2"/>
  <c r="V74" i="2"/>
  <c r="U74" i="2"/>
  <c r="T74" i="2"/>
  <c r="S74" i="2"/>
  <c r="R74" i="2"/>
  <c r="Q74" i="2"/>
  <c r="P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Z73" i="2"/>
  <c r="Y73" i="2"/>
  <c r="X73" i="2"/>
  <c r="W73" i="2"/>
  <c r="V73" i="2"/>
  <c r="U73" i="2"/>
  <c r="T73" i="2"/>
  <c r="S73" i="2"/>
  <c r="R73" i="2"/>
  <c r="Q73" i="2"/>
  <c r="P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Z72" i="2"/>
  <c r="Y72" i="2"/>
  <c r="X72" i="2"/>
  <c r="W72" i="2"/>
  <c r="V72" i="2"/>
  <c r="U72" i="2"/>
  <c r="T72" i="2"/>
  <c r="S72" i="2"/>
  <c r="R72" i="2"/>
  <c r="Q72" i="2"/>
  <c r="P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Z71" i="2"/>
  <c r="Y71" i="2"/>
  <c r="X71" i="2"/>
  <c r="W71" i="2"/>
  <c r="V71" i="2"/>
  <c r="U71" i="2"/>
  <c r="T71" i="2"/>
  <c r="S71" i="2"/>
  <c r="R71" i="2"/>
  <c r="Q71" i="2"/>
  <c r="P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Z70" i="2"/>
  <c r="Y70" i="2"/>
  <c r="X70" i="2"/>
  <c r="W70" i="2"/>
  <c r="V70" i="2"/>
  <c r="U70" i="2"/>
  <c r="T70" i="2"/>
  <c r="S70" i="2"/>
  <c r="R70" i="2"/>
  <c r="Q70" i="2"/>
  <c r="P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Z69" i="2"/>
  <c r="Y69" i="2"/>
  <c r="X69" i="2"/>
  <c r="W69" i="2"/>
  <c r="V69" i="2"/>
  <c r="U69" i="2"/>
  <c r="T69" i="2"/>
  <c r="S69" i="2"/>
  <c r="R69" i="2"/>
  <c r="Q69" i="2"/>
  <c r="P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Z68" i="2"/>
  <c r="Y68" i="2"/>
  <c r="X68" i="2"/>
  <c r="W68" i="2"/>
  <c r="V68" i="2"/>
  <c r="U68" i="2"/>
  <c r="T68" i="2"/>
  <c r="S68" i="2"/>
  <c r="R68" i="2"/>
  <c r="Q68" i="2"/>
  <c r="P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Z67" i="2"/>
  <c r="Y67" i="2"/>
  <c r="X67" i="2"/>
  <c r="W67" i="2"/>
  <c r="V67" i="2"/>
  <c r="U67" i="2"/>
  <c r="T67" i="2"/>
  <c r="S67" i="2"/>
  <c r="R67" i="2"/>
  <c r="Q67" i="2"/>
  <c r="P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Z66" i="2"/>
  <c r="Y66" i="2"/>
  <c r="X66" i="2"/>
  <c r="W66" i="2"/>
  <c r="V66" i="2"/>
  <c r="U66" i="2"/>
  <c r="T66" i="2"/>
  <c r="S66" i="2"/>
  <c r="R66" i="2"/>
  <c r="Q66" i="2"/>
  <c r="P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Z65" i="2"/>
  <c r="Y65" i="2"/>
  <c r="X65" i="2"/>
  <c r="W65" i="2"/>
  <c r="V65" i="2"/>
  <c r="U65" i="2"/>
  <c r="T65" i="2"/>
  <c r="S65" i="2"/>
  <c r="R65" i="2"/>
  <c r="Q65" i="2"/>
  <c r="P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Z64" i="2"/>
  <c r="Y64" i="2"/>
  <c r="X64" i="2"/>
  <c r="W64" i="2"/>
  <c r="V64" i="2"/>
  <c r="U64" i="2"/>
  <c r="T64" i="2"/>
  <c r="S64" i="2"/>
  <c r="R64" i="2"/>
  <c r="Q64" i="2"/>
  <c r="P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Z63" i="2"/>
  <c r="Y63" i="2"/>
  <c r="X63" i="2"/>
  <c r="W63" i="2"/>
  <c r="V63" i="2"/>
  <c r="U63" i="2"/>
  <c r="T63" i="2"/>
  <c r="S63" i="2"/>
  <c r="R63" i="2"/>
  <c r="Q63" i="2"/>
  <c r="P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Z62" i="2"/>
  <c r="Y62" i="2"/>
  <c r="X62" i="2"/>
  <c r="W62" i="2"/>
  <c r="V62" i="2"/>
  <c r="U62" i="2"/>
  <c r="T62" i="2"/>
  <c r="S62" i="2"/>
  <c r="R62" i="2"/>
  <c r="Q62" i="2"/>
  <c r="P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Z61" i="2"/>
  <c r="Y61" i="2"/>
  <c r="X61" i="2"/>
  <c r="W61" i="2"/>
  <c r="V61" i="2"/>
  <c r="U61" i="2"/>
  <c r="T61" i="2"/>
  <c r="S61" i="2"/>
  <c r="R61" i="2"/>
  <c r="Q61" i="2"/>
  <c r="P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Z60" i="2"/>
  <c r="Y60" i="2"/>
  <c r="X60" i="2"/>
  <c r="W60" i="2"/>
  <c r="V60" i="2"/>
  <c r="U60" i="2"/>
  <c r="T60" i="2"/>
  <c r="S60" i="2"/>
  <c r="R60" i="2"/>
  <c r="Q60" i="2"/>
  <c r="P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Z59" i="2"/>
  <c r="Y59" i="2"/>
  <c r="X59" i="2"/>
  <c r="W59" i="2"/>
  <c r="V59" i="2"/>
  <c r="U59" i="2"/>
  <c r="T59" i="2"/>
  <c r="S59" i="2"/>
  <c r="R59" i="2"/>
  <c r="Q59" i="2"/>
  <c r="P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Z58" i="2"/>
  <c r="Y58" i="2"/>
  <c r="X58" i="2"/>
  <c r="W58" i="2"/>
  <c r="V58" i="2"/>
  <c r="U58" i="2"/>
  <c r="T58" i="2"/>
  <c r="S58" i="2"/>
  <c r="R58" i="2"/>
  <c r="Q58" i="2"/>
  <c r="P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Z57" i="2"/>
  <c r="Y57" i="2"/>
  <c r="X57" i="2"/>
  <c r="W57" i="2"/>
  <c r="V57" i="2"/>
  <c r="U57" i="2"/>
  <c r="T57" i="2"/>
  <c r="S57" i="2"/>
  <c r="R57" i="2"/>
  <c r="Q57" i="2"/>
  <c r="P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Z56" i="2"/>
  <c r="Y56" i="2"/>
  <c r="X56" i="2"/>
  <c r="W56" i="2"/>
  <c r="V56" i="2"/>
  <c r="U56" i="2"/>
  <c r="T56" i="2"/>
  <c r="S56" i="2"/>
  <c r="R56" i="2"/>
  <c r="Q56" i="2"/>
  <c r="P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Z55" i="2"/>
  <c r="Y55" i="2"/>
  <c r="X55" i="2"/>
  <c r="W55" i="2"/>
  <c r="V55" i="2"/>
  <c r="U55" i="2"/>
  <c r="T55" i="2"/>
  <c r="S55" i="2"/>
  <c r="R55" i="2"/>
  <c r="Q55" i="2"/>
  <c r="P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Z54" i="2"/>
  <c r="Y54" i="2"/>
  <c r="X54" i="2"/>
  <c r="W54" i="2"/>
  <c r="V54" i="2"/>
  <c r="U54" i="2"/>
  <c r="T54" i="2"/>
  <c r="S54" i="2"/>
  <c r="R54" i="2"/>
  <c r="Q54" i="2"/>
  <c r="P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Z53" i="2"/>
  <c r="Y53" i="2"/>
  <c r="X53" i="2"/>
  <c r="W53" i="2"/>
  <c r="V53" i="2"/>
  <c r="U53" i="2"/>
  <c r="T53" i="2"/>
  <c r="S53" i="2"/>
  <c r="R53" i="2"/>
  <c r="Q53" i="2"/>
  <c r="P53" i="2"/>
  <c r="N53" i="2"/>
  <c r="M53" i="2"/>
  <c r="L53" i="2"/>
  <c r="K53" i="2"/>
  <c r="J53" i="2"/>
  <c r="I53" i="2"/>
  <c r="H53" i="2"/>
  <c r="G53" i="2"/>
  <c r="F53" i="2"/>
  <c r="E53" i="2"/>
  <c r="B53" i="2"/>
  <c r="Z52" i="2"/>
  <c r="Y52" i="2"/>
  <c r="X52" i="2"/>
  <c r="W52" i="2"/>
  <c r="V52" i="2"/>
  <c r="U52" i="2"/>
  <c r="T52" i="2"/>
  <c r="S52" i="2"/>
  <c r="R52" i="2"/>
  <c r="Q52" i="2"/>
  <c r="P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Z51" i="2"/>
  <c r="Y51" i="2"/>
  <c r="X51" i="2"/>
  <c r="W51" i="2"/>
  <c r="V51" i="2"/>
  <c r="U51" i="2"/>
  <c r="T51" i="2"/>
  <c r="S51" i="2"/>
  <c r="R51" i="2"/>
  <c r="Q51" i="2"/>
  <c r="P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Z50" i="2"/>
  <c r="Y50" i="2"/>
  <c r="X50" i="2"/>
  <c r="W50" i="2"/>
  <c r="V50" i="2"/>
  <c r="U50" i="2"/>
  <c r="T50" i="2"/>
  <c r="S50" i="2"/>
  <c r="R50" i="2"/>
  <c r="Q50" i="2"/>
  <c r="P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Z49" i="2"/>
  <c r="Y49" i="2"/>
  <c r="X49" i="2"/>
  <c r="W49" i="2"/>
  <c r="V49" i="2"/>
  <c r="U49" i="2"/>
  <c r="T49" i="2"/>
  <c r="S49" i="2"/>
  <c r="R49" i="2"/>
  <c r="Q49" i="2"/>
  <c r="P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Z48" i="2"/>
  <c r="Y48" i="2"/>
  <c r="X48" i="2"/>
  <c r="W48" i="2"/>
  <c r="V48" i="2"/>
  <c r="U48" i="2"/>
  <c r="T48" i="2"/>
  <c r="S48" i="2"/>
  <c r="R48" i="2"/>
  <c r="Q48" i="2"/>
  <c r="P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Z47" i="2"/>
  <c r="Y47" i="2"/>
  <c r="X47" i="2"/>
  <c r="W47" i="2"/>
  <c r="V47" i="2"/>
  <c r="U47" i="2"/>
  <c r="T47" i="2"/>
  <c r="S47" i="2"/>
  <c r="R47" i="2"/>
  <c r="Q47" i="2"/>
  <c r="P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Z46" i="2"/>
  <c r="Y46" i="2"/>
  <c r="X46" i="2"/>
  <c r="W46" i="2"/>
  <c r="V46" i="2"/>
  <c r="U46" i="2"/>
  <c r="T46" i="2"/>
  <c r="S46" i="2"/>
  <c r="R46" i="2"/>
  <c r="Q46" i="2"/>
  <c r="P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Z45" i="2"/>
  <c r="Y45" i="2"/>
  <c r="X45" i="2"/>
  <c r="W45" i="2"/>
  <c r="V45" i="2"/>
  <c r="U45" i="2"/>
  <c r="T45" i="2"/>
  <c r="S45" i="2"/>
  <c r="R45" i="2"/>
  <c r="Q45" i="2"/>
  <c r="P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Z44" i="2"/>
  <c r="Y44" i="2"/>
  <c r="X44" i="2"/>
  <c r="W44" i="2"/>
  <c r="V44" i="2"/>
  <c r="U44" i="2"/>
  <c r="T44" i="2"/>
  <c r="S44" i="2"/>
  <c r="R44" i="2"/>
  <c r="Q44" i="2"/>
  <c r="P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Z43" i="2"/>
  <c r="Y43" i="2"/>
  <c r="X43" i="2"/>
  <c r="W43" i="2"/>
  <c r="V43" i="2"/>
  <c r="U43" i="2"/>
  <c r="T43" i="2"/>
  <c r="S43" i="2"/>
  <c r="R43" i="2"/>
  <c r="Q43" i="2"/>
  <c r="P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E193" i="1" l="1"/>
  <c r="AA131" i="4" l="1"/>
  <c r="AA131" i="3"/>
  <c r="AA131" i="6"/>
  <c r="AA131" i="7"/>
  <c r="AA131" i="5"/>
  <c r="AA131" i="8"/>
  <c r="AA131" i="12"/>
  <c r="AA131" i="10"/>
  <c r="AA131" i="9"/>
  <c r="AA131" i="11"/>
  <c r="AA131" i="2"/>
  <c r="AA131" i="1"/>
  <c r="AA96" i="4"/>
  <c r="AA96" i="3"/>
  <c r="AA96" i="7"/>
  <c r="AA96" i="5"/>
  <c r="AA96" i="8"/>
  <c r="AA96" i="6"/>
  <c r="AA96" i="10"/>
  <c r="AA96" i="9"/>
  <c r="AA96" i="11"/>
  <c r="AA96" i="12"/>
  <c r="AA96" i="1"/>
  <c r="AA96" i="2"/>
  <c r="AA58" i="3"/>
  <c r="AA58" i="4"/>
  <c r="AA58" i="5"/>
  <c r="AA58" i="6"/>
  <c r="AA58" i="7"/>
  <c r="AA58" i="9"/>
  <c r="AA58" i="8"/>
  <c r="AA58" i="12"/>
  <c r="AA58" i="10"/>
  <c r="AA58" i="2"/>
  <c r="AA58" i="1"/>
  <c r="AA58" i="11"/>
  <c r="AA187" i="5"/>
  <c r="AA187" i="3"/>
  <c r="AA187" i="4"/>
  <c r="AA187" i="7"/>
  <c r="AA187" i="6"/>
  <c r="AA187" i="8"/>
  <c r="AA187" i="9"/>
  <c r="AA187" i="10"/>
  <c r="AA187" i="11"/>
  <c r="AA187" i="12"/>
  <c r="AA187" i="2"/>
  <c r="AA187" i="1"/>
  <c r="AB174" i="5"/>
  <c r="AB174" i="3"/>
  <c r="AB174" i="4"/>
  <c r="AB174" i="7"/>
  <c r="AB174" i="8"/>
  <c r="AB174" i="6"/>
  <c r="AB174" i="9"/>
  <c r="AB174" i="10"/>
  <c r="AB174" i="11"/>
  <c r="AB174" i="1"/>
  <c r="AB174" i="12"/>
  <c r="AB174" i="2"/>
  <c r="AA102" i="4"/>
  <c r="AA102" i="3"/>
  <c r="AA102" i="7"/>
  <c r="AA102" i="8"/>
  <c r="AA102" i="6"/>
  <c r="AA102" i="5"/>
  <c r="AA102" i="10"/>
  <c r="AA102" i="9"/>
  <c r="AA102" i="11"/>
  <c r="AA102" i="12"/>
  <c r="AA102" i="1"/>
  <c r="AA102" i="2"/>
  <c r="AB161" i="4"/>
  <c r="AB161" i="3"/>
  <c r="AB161" i="6"/>
  <c r="AB161" i="5"/>
  <c r="AB161" i="7"/>
  <c r="AB161" i="8"/>
  <c r="AB161" i="2"/>
  <c r="AB161" i="11"/>
  <c r="AB161" i="10"/>
  <c r="AB161" i="9"/>
  <c r="AB161" i="12"/>
  <c r="AB161" i="1"/>
  <c r="AB137" i="4"/>
  <c r="AB137" i="3"/>
  <c r="AB137" i="6"/>
  <c r="AB137" i="7"/>
  <c r="AB137" i="5"/>
  <c r="AB137" i="8"/>
  <c r="AB137" i="2"/>
  <c r="AB137" i="10"/>
  <c r="AB137" i="9"/>
  <c r="AB137" i="11"/>
  <c r="AB137" i="12"/>
  <c r="AB137" i="1"/>
  <c r="AB103" i="3"/>
  <c r="AB103" i="4"/>
  <c r="AB103" i="5"/>
  <c r="AB103" i="6"/>
  <c r="AB103" i="8"/>
  <c r="AB103" i="9"/>
  <c r="AB103" i="7"/>
  <c r="AB103" i="10"/>
  <c r="AB103" i="11"/>
  <c r="AB103" i="12"/>
  <c r="AB103" i="2"/>
  <c r="AB103" i="1"/>
  <c r="AB63" i="3"/>
  <c r="AB63" i="4"/>
  <c r="AB63" i="5"/>
  <c r="AB63" i="6"/>
  <c r="AB63" i="7"/>
  <c r="AB63" i="8"/>
  <c r="AB63" i="10"/>
  <c r="AB63" i="12"/>
  <c r="AB63" i="1"/>
  <c r="AB63" i="2"/>
  <c r="AB63" i="9"/>
  <c r="AB63" i="11"/>
  <c r="AB135" i="3"/>
  <c r="AB135" i="4"/>
  <c r="AB135" i="5"/>
  <c r="AB135" i="6"/>
  <c r="AB135" i="8"/>
  <c r="AB135" i="7"/>
  <c r="AB135" i="10"/>
  <c r="AB135" i="12"/>
  <c r="AB135" i="1"/>
  <c r="AB135" i="2"/>
  <c r="AB135" i="9"/>
  <c r="AB135" i="11"/>
  <c r="AB61" i="3"/>
  <c r="AB61" i="4"/>
  <c r="AB61" i="5"/>
  <c r="AB61" i="8"/>
  <c r="AB61" i="7"/>
  <c r="AB61" i="6"/>
  <c r="AB61" i="9"/>
  <c r="AB61" i="11"/>
  <c r="AB61" i="12"/>
  <c r="AB61" i="10"/>
  <c r="AB61" i="2"/>
  <c r="AB61" i="1"/>
  <c r="AB104" i="3"/>
  <c r="AB104" i="4"/>
  <c r="AB104" i="5"/>
  <c r="AB104" i="6"/>
  <c r="AB104" i="8"/>
  <c r="AB104" i="9"/>
  <c r="AB104" i="7"/>
  <c r="AB104" i="10"/>
  <c r="AB104" i="11"/>
  <c r="AB104" i="12"/>
  <c r="AB104" i="1"/>
  <c r="AB104" i="2"/>
  <c r="AB100" i="4"/>
  <c r="AB100" i="3"/>
  <c r="AB100" i="5"/>
  <c r="AB100" i="6"/>
  <c r="AB100" i="7"/>
  <c r="AB100" i="10"/>
  <c r="AB100" i="8"/>
  <c r="AB100" i="12"/>
  <c r="AB100" i="1"/>
  <c r="AB100" i="2"/>
  <c r="AB100" i="9"/>
  <c r="AB100" i="11"/>
  <c r="AB57" i="3"/>
  <c r="AB57" i="4"/>
  <c r="AB57" i="5"/>
  <c r="AB57" i="6"/>
  <c r="AB57" i="7"/>
  <c r="AB57" i="8"/>
  <c r="AB57" i="10"/>
  <c r="AB57" i="12"/>
  <c r="AB57" i="9"/>
  <c r="AB57" i="1"/>
  <c r="AB57" i="2"/>
  <c r="AB57" i="11"/>
  <c r="AA122" i="5"/>
  <c r="AA122" i="3"/>
  <c r="AA122" i="4"/>
  <c r="AA122" i="8"/>
  <c r="AA122" i="6"/>
  <c r="AA122" i="7"/>
  <c r="AA122" i="10"/>
  <c r="AA122" i="11"/>
  <c r="AA122" i="1"/>
  <c r="AA122" i="9"/>
  <c r="AA122" i="12"/>
  <c r="AA122" i="2"/>
  <c r="AA45" i="3"/>
  <c r="AA45" i="4"/>
  <c r="AA45" i="5"/>
  <c r="AA45" i="6"/>
  <c r="AA45" i="7"/>
  <c r="AA45" i="9"/>
  <c r="AA45" i="12"/>
  <c r="AA45" i="2"/>
  <c r="AA45" i="10"/>
  <c r="AA45" i="11"/>
  <c r="AA45" i="8"/>
  <c r="AA45" i="1"/>
  <c r="AA177" i="3"/>
  <c r="AA177" i="4"/>
  <c r="AA177" i="5"/>
  <c r="AA177" i="6"/>
  <c r="AA177" i="8"/>
  <c r="AA177" i="9"/>
  <c r="AA177" i="7"/>
  <c r="AA177" i="10"/>
  <c r="AA177" i="11"/>
  <c r="AA177" i="12"/>
  <c r="AA177" i="2"/>
  <c r="AA177" i="1"/>
  <c r="AA138" i="4"/>
  <c r="AA95" i="4"/>
  <c r="AA138" i="3"/>
  <c r="AA138" i="6"/>
  <c r="AA95" i="3"/>
  <c r="AA95" i="6"/>
  <c r="AA138" i="7"/>
  <c r="AA95" i="7"/>
  <c r="AA95" i="5"/>
  <c r="AA138" i="8"/>
  <c r="AA138" i="10"/>
  <c r="AA95" i="8"/>
  <c r="AA138" i="5"/>
  <c r="AA95" i="12"/>
  <c r="AA95" i="10"/>
  <c r="AA95" i="9"/>
  <c r="AA138" i="9"/>
  <c r="AA138" i="11"/>
  <c r="AA95" i="11"/>
  <c r="AA138" i="12"/>
  <c r="AA95" i="2"/>
  <c r="AA138" i="1"/>
  <c r="AA138" i="2"/>
  <c r="AA95" i="1"/>
  <c r="AA93" i="3"/>
  <c r="AA93" i="4"/>
  <c r="AA93" i="6"/>
  <c r="AA93" i="5"/>
  <c r="AA93" i="7"/>
  <c r="AA93" i="8"/>
  <c r="AA93" i="10"/>
  <c r="AA93" i="11"/>
  <c r="AA93" i="12"/>
  <c r="AA93" i="2"/>
  <c r="AA93" i="9"/>
  <c r="AA93" i="1"/>
  <c r="AA110" i="5"/>
  <c r="AA110" i="3"/>
  <c r="AA110" i="4"/>
  <c r="AA110" i="8"/>
  <c r="AA110" i="6"/>
  <c r="AA110" i="7"/>
  <c r="AA110" i="11"/>
  <c r="AA110" i="1"/>
  <c r="AA110" i="10"/>
  <c r="AA110" i="12"/>
  <c r="AA110" i="9"/>
  <c r="AA110" i="2"/>
  <c r="AA64" i="3"/>
  <c r="AA64" i="4"/>
  <c r="AA64" i="5"/>
  <c r="AA64" i="6"/>
  <c r="AA64" i="7"/>
  <c r="AA64" i="9"/>
  <c r="AA64" i="12"/>
  <c r="AA64" i="2"/>
  <c r="AA64" i="1"/>
  <c r="AA64" i="10"/>
  <c r="AA64" i="11"/>
  <c r="AA64" i="8"/>
  <c r="AA154" i="3"/>
  <c r="AA154" i="6"/>
  <c r="AA154" i="4"/>
  <c r="AA154" i="5"/>
  <c r="AA154" i="7"/>
  <c r="AA154" i="9"/>
  <c r="AA154" i="12"/>
  <c r="AA154" i="2"/>
  <c r="AA154" i="10"/>
  <c r="AA154" i="11"/>
  <c r="AA154" i="8"/>
  <c r="AA154" i="1"/>
  <c r="AA104" i="5"/>
  <c r="AA104" i="3"/>
  <c r="AA104" i="4"/>
  <c r="AA104" i="8"/>
  <c r="AA104" i="6"/>
  <c r="AA104" i="7"/>
  <c r="AA104" i="10"/>
  <c r="AA104" i="11"/>
  <c r="AA104" i="1"/>
  <c r="AA104" i="9"/>
  <c r="AA104" i="12"/>
  <c r="AA104" i="2"/>
  <c r="AA66" i="4"/>
  <c r="AA66" i="3"/>
  <c r="AA66" i="7"/>
  <c r="AA66" i="8"/>
  <c r="AA66" i="6"/>
  <c r="AA66" i="10"/>
  <c r="AA66" i="5"/>
  <c r="AA66" i="9"/>
  <c r="AA66" i="11"/>
  <c r="AA66" i="12"/>
  <c r="AA66" i="1"/>
  <c r="AA66" i="2"/>
  <c r="AA149" i="4"/>
  <c r="AA149" i="5"/>
  <c r="AA149" i="3"/>
  <c r="AA149" i="7"/>
  <c r="AA149" i="6"/>
  <c r="AA149" i="8"/>
  <c r="AA149" i="12"/>
  <c r="AA149" i="10"/>
  <c r="AA149" i="1"/>
  <c r="AA149" i="11"/>
  <c r="AA149" i="9"/>
  <c r="AA149" i="2"/>
  <c r="AB144" i="5"/>
  <c r="AB144" i="3"/>
  <c r="AB144" i="4"/>
  <c r="AB144" i="6"/>
  <c r="AB144" i="7"/>
  <c r="AB144" i="8"/>
  <c r="AB144" i="9"/>
  <c r="AB144" i="11"/>
  <c r="AB144" i="1"/>
  <c r="AB144" i="10"/>
  <c r="AB144" i="2"/>
  <c r="AB144" i="12"/>
  <c r="AA141" i="3"/>
  <c r="AA141" i="4"/>
  <c r="AA141" i="5"/>
  <c r="AA141" i="6"/>
  <c r="AA141" i="7"/>
  <c r="AA141" i="8"/>
  <c r="AA141" i="9"/>
  <c r="AA141" i="10"/>
  <c r="AA141" i="11"/>
  <c r="AA141" i="12"/>
  <c r="AA141" i="2"/>
  <c r="AA141" i="1"/>
  <c r="AB70" i="4"/>
  <c r="AB70" i="3"/>
  <c r="AB70" i="6"/>
  <c r="AB70" i="5"/>
  <c r="AB70" i="7"/>
  <c r="AB70" i="8"/>
  <c r="AB70" i="10"/>
  <c r="AB70" i="9"/>
  <c r="AB70" i="12"/>
  <c r="AB70" i="1"/>
  <c r="AB70" i="2"/>
  <c r="AB70" i="11"/>
  <c r="AB69" i="3"/>
  <c r="AB69" i="4"/>
  <c r="AB69" i="5"/>
  <c r="AB69" i="6"/>
  <c r="AB69" i="7"/>
  <c r="AB69" i="8"/>
  <c r="AB69" i="10"/>
  <c r="AB69" i="9"/>
  <c r="AB69" i="12"/>
  <c r="AB69" i="1"/>
  <c r="AB69" i="2"/>
  <c r="AB69" i="11"/>
  <c r="AB52" i="4"/>
  <c r="AB49" i="3"/>
  <c r="AB49" i="4"/>
  <c r="AB52" i="3"/>
  <c r="AB52" i="6"/>
  <c r="AB52" i="5"/>
  <c r="AB49" i="5"/>
  <c r="AB49" i="6"/>
  <c r="AB52" i="8"/>
  <c r="AB52" i="7"/>
  <c r="AB49" i="7"/>
  <c r="AB49" i="8"/>
  <c r="AB49" i="9"/>
  <c r="AB49" i="10"/>
  <c r="AB49" i="11"/>
  <c r="AB52" i="2"/>
  <c r="AB49" i="12"/>
  <c r="AB52" i="11"/>
  <c r="AB52" i="1"/>
  <c r="AB52" i="10"/>
  <c r="AB52" i="9"/>
  <c r="AB52" i="12"/>
  <c r="AB49" i="2"/>
  <c r="AB49" i="1"/>
  <c r="AB98" i="3"/>
  <c r="AB98" i="4"/>
  <c r="AB98" i="5"/>
  <c r="AB98" i="6"/>
  <c r="AB98" i="7"/>
  <c r="AB98" i="8"/>
  <c r="AB98" i="9"/>
  <c r="AB98" i="11"/>
  <c r="AB98" i="12"/>
  <c r="AB98" i="2"/>
  <c r="AB98" i="1"/>
  <c r="AB98" i="10"/>
  <c r="AB156" i="5"/>
  <c r="AB156" i="3"/>
  <c r="AB156" i="4"/>
  <c r="AB156" i="7"/>
  <c r="AB156" i="8"/>
  <c r="AB156" i="6"/>
  <c r="AB156" i="9"/>
  <c r="AB156" i="10"/>
  <c r="AB156" i="11"/>
  <c r="AB156" i="1"/>
  <c r="AB156" i="12"/>
  <c r="AB156" i="2"/>
  <c r="AB168" i="5"/>
  <c r="AB168" i="3"/>
  <c r="AB168" i="4"/>
  <c r="AB168" i="7"/>
  <c r="AB168" i="6"/>
  <c r="AB168" i="8"/>
  <c r="AB168" i="10"/>
  <c r="AB168" i="9"/>
  <c r="AB168" i="11"/>
  <c r="AB168" i="1"/>
  <c r="AB168" i="12"/>
  <c r="AB168" i="2"/>
  <c r="AB116" i="3"/>
  <c r="AB116" i="4"/>
  <c r="AB116" i="5"/>
  <c r="AB116" i="6"/>
  <c r="AB116" i="8"/>
  <c r="AB116" i="9"/>
  <c r="AB116" i="7"/>
  <c r="AB116" i="11"/>
  <c r="AB116" i="12"/>
  <c r="AB116" i="2"/>
  <c r="AB116" i="1"/>
  <c r="AB116" i="10"/>
  <c r="AB139" i="3"/>
  <c r="AB139" i="4"/>
  <c r="AB139" i="5"/>
  <c r="AB139" i="6"/>
  <c r="AB139" i="7"/>
  <c r="AB139" i="8"/>
  <c r="AB139" i="9"/>
  <c r="AB139" i="10"/>
  <c r="AB139" i="11"/>
  <c r="AB139" i="12"/>
  <c r="AB139" i="1"/>
  <c r="AB139" i="2"/>
  <c r="AB91" i="3"/>
  <c r="AB91" i="4"/>
  <c r="AB91" i="5"/>
  <c r="AB91" i="6"/>
  <c r="AB91" i="7"/>
  <c r="AB91" i="9"/>
  <c r="AB91" i="11"/>
  <c r="AB91" i="8"/>
  <c r="AB91" i="10"/>
  <c r="AB91" i="12"/>
  <c r="AB91" i="1"/>
  <c r="AB91" i="2"/>
  <c r="AB90" i="5"/>
  <c r="AB90" i="3"/>
  <c r="AB90" i="4"/>
  <c r="AB90" i="7"/>
  <c r="AB90" i="8"/>
  <c r="AB90" i="6"/>
  <c r="AB90" i="11"/>
  <c r="AB90" i="2"/>
  <c r="AB90" i="9"/>
  <c r="AB90" i="1"/>
  <c r="AB90" i="12"/>
  <c r="AB90" i="10"/>
  <c r="AB176" i="3"/>
  <c r="AB176" i="6"/>
  <c r="AB176" i="4"/>
  <c r="AB176" i="5"/>
  <c r="AB176" i="7"/>
  <c r="AB176" i="8"/>
  <c r="AB176" i="9"/>
  <c r="AB176" i="10"/>
  <c r="AB176" i="11"/>
  <c r="AB176" i="12"/>
  <c r="AB176" i="2"/>
  <c r="AB176" i="1"/>
  <c r="AB62" i="3"/>
  <c r="AB62" i="4"/>
  <c r="AB62" i="5"/>
  <c r="AB62" i="6"/>
  <c r="AB62" i="7"/>
  <c r="AB62" i="8"/>
  <c r="AB62" i="9"/>
  <c r="AB62" i="11"/>
  <c r="AB62" i="12"/>
  <c r="AB62" i="2"/>
  <c r="AB62" i="1"/>
  <c r="AB62" i="10"/>
  <c r="AB132" i="5"/>
  <c r="AB132" i="3"/>
  <c r="AB132" i="4"/>
  <c r="AB132" i="7"/>
  <c r="AB132" i="8"/>
  <c r="AB132" i="6"/>
  <c r="AB132" i="9"/>
  <c r="AB132" i="10"/>
  <c r="AB132" i="11"/>
  <c r="AB132" i="1"/>
  <c r="AB132" i="2"/>
  <c r="AB132" i="12"/>
  <c r="AB162" i="5"/>
  <c r="AB162" i="3"/>
  <c r="AB162" i="4"/>
  <c r="AB162" i="6"/>
  <c r="AB162" i="7"/>
  <c r="AB162" i="8"/>
  <c r="AB162" i="11"/>
  <c r="AB162" i="1"/>
  <c r="AB162" i="2"/>
  <c r="AB162" i="12"/>
  <c r="AB162" i="9"/>
  <c r="AB162" i="10"/>
  <c r="AA129" i="3"/>
  <c r="AA129" i="4"/>
  <c r="AA129" i="6"/>
  <c r="AA129" i="7"/>
  <c r="AA129" i="5"/>
  <c r="AA129" i="8"/>
  <c r="AA129" i="10"/>
  <c r="AA129" i="11"/>
  <c r="AA129" i="12"/>
  <c r="AA129" i="9"/>
  <c r="AA129" i="2"/>
  <c r="AA129" i="1"/>
  <c r="AA91" i="3"/>
  <c r="AA91" i="4"/>
  <c r="AA91" i="5"/>
  <c r="AA91" i="8"/>
  <c r="AA91" i="6"/>
  <c r="AA91" i="7"/>
  <c r="AA91" i="9"/>
  <c r="AA91" i="11"/>
  <c r="AA91" i="12"/>
  <c r="AA91" i="10"/>
  <c r="AA91" i="2"/>
  <c r="AA91" i="1"/>
  <c r="AA61" i="3"/>
  <c r="AA61" i="4"/>
  <c r="AA61" i="5"/>
  <c r="AA61" i="8"/>
  <c r="AA61" i="7"/>
  <c r="AA61" i="6"/>
  <c r="AA61" i="9"/>
  <c r="AA61" i="10"/>
  <c r="AA61" i="11"/>
  <c r="AA61" i="12"/>
  <c r="AA61" i="1"/>
  <c r="AA61" i="2"/>
  <c r="AA144" i="4"/>
  <c r="AA144" i="3"/>
  <c r="AA144" i="6"/>
  <c r="AA144" i="5"/>
  <c r="AA144" i="7"/>
  <c r="AA144" i="8"/>
  <c r="AA144" i="10"/>
  <c r="AA144" i="9"/>
  <c r="AA144" i="11"/>
  <c r="AA144" i="1"/>
  <c r="AA144" i="12"/>
  <c r="AA144" i="2"/>
  <c r="AA101" i="4"/>
  <c r="AA101" i="3"/>
  <c r="AA101" i="6"/>
  <c r="AA101" i="7"/>
  <c r="AA101" i="5"/>
  <c r="AA101" i="8"/>
  <c r="AA101" i="12"/>
  <c r="AA101" i="10"/>
  <c r="AA101" i="9"/>
  <c r="AA101" i="11"/>
  <c r="AA101" i="1"/>
  <c r="AA101" i="2"/>
  <c r="AB185" i="4"/>
  <c r="AB185" i="5"/>
  <c r="AB185" i="3"/>
  <c r="AB185" i="6"/>
  <c r="AB185" i="7"/>
  <c r="AB185" i="9"/>
  <c r="AB185" i="8"/>
  <c r="AB185" i="11"/>
  <c r="AB185" i="10"/>
  <c r="AB185" i="2"/>
  <c r="AB185" i="12"/>
  <c r="AB185" i="1"/>
  <c r="AA118" i="3"/>
  <c r="AA118" i="4"/>
  <c r="AA118" i="5"/>
  <c r="AA118" i="6"/>
  <c r="AA118" i="7"/>
  <c r="AA118" i="9"/>
  <c r="AA118" i="12"/>
  <c r="AA118" i="8"/>
  <c r="AA118" i="2"/>
  <c r="AA118" i="1"/>
  <c r="AA118" i="10"/>
  <c r="AA118" i="11"/>
  <c r="AA72" i="4"/>
  <c r="AA72" i="3"/>
  <c r="AA72" i="5"/>
  <c r="AA72" i="7"/>
  <c r="AA72" i="8"/>
  <c r="AA72" i="6"/>
  <c r="AA72" i="10"/>
  <c r="AA72" i="11"/>
  <c r="AA72" i="9"/>
  <c r="AA72" i="12"/>
  <c r="AA72" i="2"/>
  <c r="AA72" i="1"/>
  <c r="AA156" i="4"/>
  <c r="AA156" i="5"/>
  <c r="AA156" i="3"/>
  <c r="AA156" i="6"/>
  <c r="AA156" i="7"/>
  <c r="AA156" i="8"/>
  <c r="AA156" i="10"/>
  <c r="AA156" i="9"/>
  <c r="AA156" i="11"/>
  <c r="AA156" i="12"/>
  <c r="AA156" i="1"/>
  <c r="AA156" i="2"/>
  <c r="AA112" i="3"/>
  <c r="AA112" i="4"/>
  <c r="AA112" i="5"/>
  <c r="AA112" i="6"/>
  <c r="AA112" i="7"/>
  <c r="AA112" i="9"/>
  <c r="AA112" i="8"/>
  <c r="AA112" i="12"/>
  <c r="AA112" i="10"/>
  <c r="AA112" i="2"/>
  <c r="AA112" i="1"/>
  <c r="AA112" i="11"/>
  <c r="AA74" i="5"/>
  <c r="AA74" i="3"/>
  <c r="AA74" i="4"/>
  <c r="AA74" i="8"/>
  <c r="AA74" i="6"/>
  <c r="AA74" i="11"/>
  <c r="AA74" i="7"/>
  <c r="AA74" i="1"/>
  <c r="AA74" i="10"/>
  <c r="AA74" i="12"/>
  <c r="AA74" i="9"/>
  <c r="AA74" i="2"/>
  <c r="AA161" i="4"/>
  <c r="AA161" i="5"/>
  <c r="AA161" i="3"/>
  <c r="AA161" i="6"/>
  <c r="AA161" i="7"/>
  <c r="AA161" i="8"/>
  <c r="AA161" i="9"/>
  <c r="AA161" i="12"/>
  <c r="AA161" i="1"/>
  <c r="AA161" i="11"/>
  <c r="AA161" i="10"/>
  <c r="AA161" i="2"/>
  <c r="AB65" i="4"/>
  <c r="AB65" i="3"/>
  <c r="AB65" i="6"/>
  <c r="AB65" i="5"/>
  <c r="AB65" i="8"/>
  <c r="AB65" i="2"/>
  <c r="AB65" i="7"/>
  <c r="AB65" i="10"/>
  <c r="AB65" i="9"/>
  <c r="AB65" i="11"/>
  <c r="AB65" i="12"/>
  <c r="AB65" i="1"/>
  <c r="AA143" i="4"/>
  <c r="AA143" i="3"/>
  <c r="AA143" i="5"/>
  <c r="AA143" i="6"/>
  <c r="AA143" i="7"/>
  <c r="AA143" i="8"/>
  <c r="AA143" i="12"/>
  <c r="AA143" i="9"/>
  <c r="AA143" i="11"/>
  <c r="AA143" i="10"/>
  <c r="AA143" i="1"/>
  <c r="AA143" i="2"/>
  <c r="AB83" i="4"/>
  <c r="AB83" i="3"/>
  <c r="AB83" i="6"/>
  <c r="AB83" i="7"/>
  <c r="AB83" i="5"/>
  <c r="AB83" i="8"/>
  <c r="AB83" i="2"/>
  <c r="AB83" i="10"/>
  <c r="AB83" i="9"/>
  <c r="AB83" i="11"/>
  <c r="AB83" i="12"/>
  <c r="AB83" i="1"/>
  <c r="AB45" i="4"/>
  <c r="AB45" i="3"/>
  <c r="AB45" i="5"/>
  <c r="AB45" i="6"/>
  <c r="AB45" i="7"/>
  <c r="AB45" i="10"/>
  <c r="AB45" i="8"/>
  <c r="AB45" i="12"/>
  <c r="AB45" i="1"/>
  <c r="AB45" i="9"/>
  <c r="AB45" i="11"/>
  <c r="AB45" i="2"/>
  <c r="AB158" i="3"/>
  <c r="AB158" i="6"/>
  <c r="AB158" i="4"/>
  <c r="AB158" i="5"/>
  <c r="AB158" i="7"/>
  <c r="AB158" i="8"/>
  <c r="AB158" i="9"/>
  <c r="AB158" i="10"/>
  <c r="AB158" i="11"/>
  <c r="AB158" i="12"/>
  <c r="AB158" i="2"/>
  <c r="AB158" i="1"/>
  <c r="AB127" i="3"/>
  <c r="AB127" i="4"/>
  <c r="AB127" i="5"/>
  <c r="AB127" i="7"/>
  <c r="AB127" i="6"/>
  <c r="AB127" i="9"/>
  <c r="AB127" i="8"/>
  <c r="AB127" i="11"/>
  <c r="AB127" i="10"/>
  <c r="AB127" i="12"/>
  <c r="AB127" i="1"/>
  <c r="AB127" i="2"/>
  <c r="AB76" i="4"/>
  <c r="AB76" i="3"/>
  <c r="AB76" i="6"/>
  <c r="AB76" i="7"/>
  <c r="AB76" i="8"/>
  <c r="AB76" i="10"/>
  <c r="AB76" i="5"/>
  <c r="AB76" i="12"/>
  <c r="AB76" i="9"/>
  <c r="AB76" i="1"/>
  <c r="AB76" i="11"/>
  <c r="AB76" i="2"/>
  <c r="AB166" i="4"/>
  <c r="AB166" i="5"/>
  <c r="AB166" i="3"/>
  <c r="AB166" i="7"/>
  <c r="AB166" i="6"/>
  <c r="AB166" i="8"/>
  <c r="AB166" i="10"/>
  <c r="AB166" i="12"/>
  <c r="AB166" i="9"/>
  <c r="AB166" i="11"/>
  <c r="AB166" i="1"/>
  <c r="AB166" i="2"/>
  <c r="AB157" i="5"/>
  <c r="AB157" i="3"/>
  <c r="AB157" i="4"/>
  <c r="AB157" i="6"/>
  <c r="AB157" i="7"/>
  <c r="AB157" i="8"/>
  <c r="AB157" i="9"/>
  <c r="AB157" i="10"/>
  <c r="AB157" i="11"/>
  <c r="AB157" i="12"/>
  <c r="AB157" i="1"/>
  <c r="AB157" i="2"/>
  <c r="AB77" i="4"/>
  <c r="AB77" i="3"/>
  <c r="AB77" i="6"/>
  <c r="AB77" i="7"/>
  <c r="AB77" i="5"/>
  <c r="AB77" i="8"/>
  <c r="AB77" i="10"/>
  <c r="AB77" i="9"/>
  <c r="AB77" i="2"/>
  <c r="AB77" i="11"/>
  <c r="AB77" i="12"/>
  <c r="AB77" i="1"/>
  <c r="AA137" i="4"/>
  <c r="AA137" i="3"/>
  <c r="AA137" i="6"/>
  <c r="AA137" i="7"/>
  <c r="AA137" i="5"/>
  <c r="AA137" i="8"/>
  <c r="AA137" i="12"/>
  <c r="AA137" i="10"/>
  <c r="AA137" i="9"/>
  <c r="AA137" i="11"/>
  <c r="AA137" i="1"/>
  <c r="AA137" i="2"/>
  <c r="AA99" i="3"/>
  <c r="AA99" i="4"/>
  <c r="AA99" i="5"/>
  <c r="AA99" i="6"/>
  <c r="AA99" i="7"/>
  <c r="AA99" i="8"/>
  <c r="AA99" i="10"/>
  <c r="AA99" i="11"/>
  <c r="AA99" i="12"/>
  <c r="AA99" i="2"/>
  <c r="AA99" i="9"/>
  <c r="AA99" i="1"/>
  <c r="AA69" i="3"/>
  <c r="AA69" i="4"/>
  <c r="AA69" i="5"/>
  <c r="AA69" i="6"/>
  <c r="AA69" i="7"/>
  <c r="AA69" i="8"/>
  <c r="AA69" i="10"/>
  <c r="AA69" i="11"/>
  <c r="AA69" i="9"/>
  <c r="AA69" i="12"/>
  <c r="AA69" i="2"/>
  <c r="AA69" i="1"/>
  <c r="AA152" i="5"/>
  <c r="AA152" i="3"/>
  <c r="AA152" i="4"/>
  <c r="AA152" i="6"/>
  <c r="AA152" i="8"/>
  <c r="AA152" i="7"/>
  <c r="AA152" i="9"/>
  <c r="AA152" i="11"/>
  <c r="AA152" i="12"/>
  <c r="AA152" i="10"/>
  <c r="AA152" i="2"/>
  <c r="AA152" i="1"/>
  <c r="AA109" i="3"/>
  <c r="AA109" i="4"/>
  <c r="AA109" i="5"/>
  <c r="AA109" i="8"/>
  <c r="AA109" i="6"/>
  <c r="AA109" i="7"/>
  <c r="AA109" i="9"/>
  <c r="AA109" i="11"/>
  <c r="AA109" i="12"/>
  <c r="AA109" i="10"/>
  <c r="AA109" i="2"/>
  <c r="AA109" i="1"/>
  <c r="AA125" i="4"/>
  <c r="AA125" i="3"/>
  <c r="AA125" i="6"/>
  <c r="AA125" i="5"/>
  <c r="AA125" i="7"/>
  <c r="AA125" i="8"/>
  <c r="AA125" i="9"/>
  <c r="AA125" i="12"/>
  <c r="AA125" i="11"/>
  <c r="AA125" i="10"/>
  <c r="AA125" i="1"/>
  <c r="AA125" i="2"/>
  <c r="AA79" i="3"/>
  <c r="AA79" i="4"/>
  <c r="AA79" i="5"/>
  <c r="AA79" i="8"/>
  <c r="AA79" i="6"/>
  <c r="AA79" i="7"/>
  <c r="AA79" i="9"/>
  <c r="AA79" i="10"/>
  <c r="AA79" i="11"/>
  <c r="AA79" i="12"/>
  <c r="AA79" i="1"/>
  <c r="AA79" i="2"/>
  <c r="AA165" i="3"/>
  <c r="AA165" i="4"/>
  <c r="AA165" i="5"/>
  <c r="AA165" i="9"/>
  <c r="AA165" i="8"/>
  <c r="AA165" i="10"/>
  <c r="AA165" i="6"/>
  <c r="AA165" i="7"/>
  <c r="AA165" i="11"/>
  <c r="AA165" i="12"/>
  <c r="AA165" i="2"/>
  <c r="AA165" i="1"/>
  <c r="AA120" i="4"/>
  <c r="AA120" i="3"/>
  <c r="AA120" i="7"/>
  <c r="AA120" i="8"/>
  <c r="AA120" i="6"/>
  <c r="AA120" i="10"/>
  <c r="AA120" i="5"/>
  <c r="AA120" i="9"/>
  <c r="AA120" i="11"/>
  <c r="AA120" i="12"/>
  <c r="AA120" i="1"/>
  <c r="AA120" i="2"/>
  <c r="AA81" i="3"/>
  <c r="AA81" i="4"/>
  <c r="AA81" i="5"/>
  <c r="AA81" i="6"/>
  <c r="AA81" i="8"/>
  <c r="AA81" i="7"/>
  <c r="AA81" i="10"/>
  <c r="AA81" i="11"/>
  <c r="AA81" i="12"/>
  <c r="AA81" i="2"/>
  <c r="AA81" i="9"/>
  <c r="AA81" i="1"/>
  <c r="AA167" i="4"/>
  <c r="AA167" i="5"/>
  <c r="AA167" i="3"/>
  <c r="AA167" i="7"/>
  <c r="AA167" i="6"/>
  <c r="AA167" i="8"/>
  <c r="AA167" i="12"/>
  <c r="AA167" i="10"/>
  <c r="AA167" i="1"/>
  <c r="AA167" i="9"/>
  <c r="AA167" i="11"/>
  <c r="AA167" i="2"/>
  <c r="AB181" i="5"/>
  <c r="AB181" i="3"/>
  <c r="AB181" i="4"/>
  <c r="AB181" i="7"/>
  <c r="AB181" i="6"/>
  <c r="AB181" i="9"/>
  <c r="AB181" i="10"/>
  <c r="AB181" i="11"/>
  <c r="AB181" i="12"/>
  <c r="AB181" i="8"/>
  <c r="AB181" i="2"/>
  <c r="AB181" i="1"/>
  <c r="AB153" i="3"/>
  <c r="AB153" i="4"/>
  <c r="AB153" i="5"/>
  <c r="AB153" i="6"/>
  <c r="AB153" i="8"/>
  <c r="AB153" i="7"/>
  <c r="AB153" i="9"/>
  <c r="AB153" i="10"/>
  <c r="AB153" i="12"/>
  <c r="AB153" i="2"/>
  <c r="AB153" i="11"/>
  <c r="AB153" i="1"/>
  <c r="AB85" i="3"/>
  <c r="AB85" i="4"/>
  <c r="AB85" i="5"/>
  <c r="AB85" i="7"/>
  <c r="AB85" i="8"/>
  <c r="AB85" i="9"/>
  <c r="AB85" i="6"/>
  <c r="AB85" i="10"/>
  <c r="AB85" i="11"/>
  <c r="AB85" i="12"/>
  <c r="AB85" i="2"/>
  <c r="AB85" i="1"/>
  <c r="AB93" i="3"/>
  <c r="AB93" i="4"/>
  <c r="AB93" i="5"/>
  <c r="AB93" i="6"/>
  <c r="AB93" i="7"/>
  <c r="AB93" i="8"/>
  <c r="AB93" i="10"/>
  <c r="AB93" i="12"/>
  <c r="AB93" i="9"/>
  <c r="AB93" i="1"/>
  <c r="AB93" i="2"/>
  <c r="AB93" i="11"/>
  <c r="AB84" i="5"/>
  <c r="AB84" i="3"/>
  <c r="AB84" i="4"/>
  <c r="AB84" i="7"/>
  <c r="AB84" i="8"/>
  <c r="AB84" i="6"/>
  <c r="AB84" i="9"/>
  <c r="AB84" i="10"/>
  <c r="AB84" i="11"/>
  <c r="AB84" i="12"/>
  <c r="AB84" i="2"/>
  <c r="AB84" i="1"/>
  <c r="AB79" i="3"/>
  <c r="AB79" i="4"/>
  <c r="AB79" i="5"/>
  <c r="AB79" i="8"/>
  <c r="AB79" i="7"/>
  <c r="AB79" i="9"/>
  <c r="AB79" i="11"/>
  <c r="AB79" i="12"/>
  <c r="AB79" i="6"/>
  <c r="AB79" i="10"/>
  <c r="AB79" i="2"/>
  <c r="AB79" i="1"/>
  <c r="AB124" i="4"/>
  <c r="AB124" i="3"/>
  <c r="AB124" i="6"/>
  <c r="AB124" i="5"/>
  <c r="AB124" i="7"/>
  <c r="AB124" i="8"/>
  <c r="AB124" i="10"/>
  <c r="AB124" i="9"/>
  <c r="AB124" i="12"/>
  <c r="AB124" i="1"/>
  <c r="AB124" i="2"/>
  <c r="AB124" i="11"/>
  <c r="AB115" i="3"/>
  <c r="AB115" i="4"/>
  <c r="AB115" i="5"/>
  <c r="AB115" i="7"/>
  <c r="AB115" i="8"/>
  <c r="AB115" i="9"/>
  <c r="AB115" i="11"/>
  <c r="AB115" i="6"/>
  <c r="AB115" i="12"/>
  <c r="AB115" i="10"/>
  <c r="AB115" i="2"/>
  <c r="AB115" i="1"/>
  <c r="AB122" i="3"/>
  <c r="AB122" i="4"/>
  <c r="AB122" i="5"/>
  <c r="AB122" i="6"/>
  <c r="AB122" i="7"/>
  <c r="AB122" i="8"/>
  <c r="AB122" i="9"/>
  <c r="AB122" i="10"/>
  <c r="AB122" i="11"/>
  <c r="AB122" i="12"/>
  <c r="AB122" i="1"/>
  <c r="AB122" i="2"/>
  <c r="AB182" i="3"/>
  <c r="AB182" i="6"/>
  <c r="AB182" i="4"/>
  <c r="AB182" i="5"/>
  <c r="AB182" i="7"/>
  <c r="AB182" i="9"/>
  <c r="AB182" i="8"/>
  <c r="AB182" i="10"/>
  <c r="AB182" i="12"/>
  <c r="AB182" i="11"/>
  <c r="AB182" i="2"/>
  <c r="AB182" i="1"/>
  <c r="AB80" i="3"/>
  <c r="AB80" i="4"/>
  <c r="AB80" i="5"/>
  <c r="AB80" i="6"/>
  <c r="AB80" i="8"/>
  <c r="AB80" i="7"/>
  <c r="AB80" i="9"/>
  <c r="AB80" i="11"/>
  <c r="AB80" i="12"/>
  <c r="AB80" i="2"/>
  <c r="AB80" i="1"/>
  <c r="AB80" i="10"/>
  <c r="AB131" i="4"/>
  <c r="AB131" i="3"/>
  <c r="AB131" i="6"/>
  <c r="AB131" i="7"/>
  <c r="AB131" i="5"/>
  <c r="AB131" i="8"/>
  <c r="AB131" i="10"/>
  <c r="AB131" i="9"/>
  <c r="AB131" i="2"/>
  <c r="AB131" i="11"/>
  <c r="AB131" i="12"/>
  <c r="AB131" i="1"/>
  <c r="AB178" i="4"/>
  <c r="AB178" i="5"/>
  <c r="AB178" i="3"/>
  <c r="AB178" i="6"/>
  <c r="AB178" i="7"/>
  <c r="AB178" i="8"/>
  <c r="AB178" i="9"/>
  <c r="AB178" i="10"/>
  <c r="AB178" i="12"/>
  <c r="AB178" i="11"/>
  <c r="AB178" i="2"/>
  <c r="AB178" i="1"/>
  <c r="AB183" i="3"/>
  <c r="AB183" i="4"/>
  <c r="AB183" i="5"/>
  <c r="AB183" i="7"/>
  <c r="AB183" i="9"/>
  <c r="AB183" i="6"/>
  <c r="AB183" i="8"/>
  <c r="AB183" i="10"/>
  <c r="AB183" i="12"/>
  <c r="AB183" i="11"/>
  <c r="AB183" i="2"/>
  <c r="AB183" i="1"/>
  <c r="AA59" i="4"/>
  <c r="AA59" i="3"/>
  <c r="AA59" i="6"/>
  <c r="AA59" i="7"/>
  <c r="AA59" i="5"/>
  <c r="AA59" i="8"/>
  <c r="AA59" i="12"/>
  <c r="AA59" i="10"/>
  <c r="AA59" i="9"/>
  <c r="AA59" i="11"/>
  <c r="AA59" i="2"/>
  <c r="AA59" i="1"/>
  <c r="AA151" i="3"/>
  <c r="AA151" i="4"/>
  <c r="AA151" i="6"/>
  <c r="AA151" i="8"/>
  <c r="AA151" i="5"/>
  <c r="AA151" i="7"/>
  <c r="AA151" i="9"/>
  <c r="AA151" i="10"/>
  <c r="AA151" i="11"/>
  <c r="AA151" i="12"/>
  <c r="AA151" i="1"/>
  <c r="AA151" i="2"/>
  <c r="AA107" i="4"/>
  <c r="AA107" i="3"/>
  <c r="AA107" i="6"/>
  <c r="AA107" i="5"/>
  <c r="AA107" i="7"/>
  <c r="AA107" i="8"/>
  <c r="AA107" i="9"/>
  <c r="AA107" i="12"/>
  <c r="AA107" i="11"/>
  <c r="AA107" i="10"/>
  <c r="AA107" i="1"/>
  <c r="AA107" i="2"/>
  <c r="AA77" i="4"/>
  <c r="AA77" i="3"/>
  <c r="AA77" i="6"/>
  <c r="AA77" i="7"/>
  <c r="AA77" i="5"/>
  <c r="AA77" i="8"/>
  <c r="AA77" i="12"/>
  <c r="AA77" i="10"/>
  <c r="AA77" i="9"/>
  <c r="AA77" i="11"/>
  <c r="AA77" i="2"/>
  <c r="AA77" i="1"/>
  <c r="AA160" i="3"/>
  <c r="AA160" i="6"/>
  <c r="AA160" i="4"/>
  <c r="AA160" i="5"/>
  <c r="AA160" i="7"/>
  <c r="AA160" i="8"/>
  <c r="AA160" i="9"/>
  <c r="AA160" i="10"/>
  <c r="AA160" i="12"/>
  <c r="AA160" i="2"/>
  <c r="AA160" i="11"/>
  <c r="AA160" i="1"/>
  <c r="AA117" i="3"/>
  <c r="AA117" i="4"/>
  <c r="AA117" i="5"/>
  <c r="AA117" i="6"/>
  <c r="AA117" i="8"/>
  <c r="AA117" i="10"/>
  <c r="AA117" i="7"/>
  <c r="AA117" i="11"/>
  <c r="AA117" i="12"/>
  <c r="AA117" i="2"/>
  <c r="AA117" i="9"/>
  <c r="AA117" i="1"/>
  <c r="AB184" i="4"/>
  <c r="AB184" i="5"/>
  <c r="AB184" i="3"/>
  <c r="AB184" i="7"/>
  <c r="AB184" i="6"/>
  <c r="AB184" i="9"/>
  <c r="AB184" i="8"/>
  <c r="AB184" i="10"/>
  <c r="AB184" i="12"/>
  <c r="AB184" i="11"/>
  <c r="AB184" i="2"/>
  <c r="AB184" i="1"/>
  <c r="AA133" i="3"/>
  <c r="AA133" i="4"/>
  <c r="AA133" i="5"/>
  <c r="AA133" i="8"/>
  <c r="AA133" i="6"/>
  <c r="AA133" i="9"/>
  <c r="AA133" i="7"/>
  <c r="AA133" i="10"/>
  <c r="AA133" i="11"/>
  <c r="AA133" i="12"/>
  <c r="AA133" i="1"/>
  <c r="AA133" i="2"/>
  <c r="AA48" i="3"/>
  <c r="AA48" i="4"/>
  <c r="AA48" i="8"/>
  <c r="AA48" i="6"/>
  <c r="AA48" i="7"/>
  <c r="AA48" i="9"/>
  <c r="AA48" i="5"/>
  <c r="AA48" i="10"/>
  <c r="AA48" i="11"/>
  <c r="AA48" i="12"/>
  <c r="AA48" i="2"/>
  <c r="AA48" i="1"/>
  <c r="AA173" i="4"/>
  <c r="AA173" i="5"/>
  <c r="AA173" i="3"/>
  <c r="AA173" i="7"/>
  <c r="AA173" i="6"/>
  <c r="AA173" i="9"/>
  <c r="AA173" i="8"/>
  <c r="AA173" i="12"/>
  <c r="AA173" i="1"/>
  <c r="AA173" i="10"/>
  <c r="AA173" i="11"/>
  <c r="AA173" i="2"/>
  <c r="AA127" i="3"/>
  <c r="AA127" i="4"/>
  <c r="AA127" i="5"/>
  <c r="AA127" i="8"/>
  <c r="AA127" i="7"/>
  <c r="AA127" i="6"/>
  <c r="AA127" i="9"/>
  <c r="AA127" i="11"/>
  <c r="AA127" i="12"/>
  <c r="AA127" i="10"/>
  <c r="AA127" i="2"/>
  <c r="AA127" i="1"/>
  <c r="AA50" i="3"/>
  <c r="AA50" i="4"/>
  <c r="AA50" i="5"/>
  <c r="AA50" i="6"/>
  <c r="AA50" i="7"/>
  <c r="AA50" i="8"/>
  <c r="AA50" i="10"/>
  <c r="AA50" i="11"/>
  <c r="AA50" i="9"/>
  <c r="AA50" i="1"/>
  <c r="AA50" i="12"/>
  <c r="AA50" i="2"/>
  <c r="AA175" i="5"/>
  <c r="AA175" i="3"/>
  <c r="AA175" i="4"/>
  <c r="AA175" i="7"/>
  <c r="AA175" i="8"/>
  <c r="AA175" i="6"/>
  <c r="AA175" i="9"/>
  <c r="AA175" i="10"/>
  <c r="AA175" i="11"/>
  <c r="AA175" i="12"/>
  <c r="AA175" i="1"/>
  <c r="AA175" i="2"/>
  <c r="AA190" i="3"/>
  <c r="AA190" i="6"/>
  <c r="AA190" i="4"/>
  <c r="AA190" i="5"/>
  <c r="AA190" i="7"/>
  <c r="AA190" i="9"/>
  <c r="AA190" i="12"/>
  <c r="AA190" i="2"/>
  <c r="AA190" i="8"/>
  <c r="AA190" i="11"/>
  <c r="AA190" i="10"/>
  <c r="AA190" i="1"/>
  <c r="AB177" i="3"/>
  <c r="AB177" i="4"/>
  <c r="AB177" i="5"/>
  <c r="AB177" i="6"/>
  <c r="AB177" i="8"/>
  <c r="AB177" i="9"/>
  <c r="AB177" i="7"/>
  <c r="AB177" i="10"/>
  <c r="AB177" i="11"/>
  <c r="AB177" i="12"/>
  <c r="AB177" i="2"/>
  <c r="AB177" i="1"/>
  <c r="AB160" i="4"/>
  <c r="AB160" i="5"/>
  <c r="AB160" i="3"/>
  <c r="AB160" i="6"/>
  <c r="AB160" i="7"/>
  <c r="AB160" i="8"/>
  <c r="AB160" i="10"/>
  <c r="AB160" i="9"/>
  <c r="AB160" i="12"/>
  <c r="AB160" i="2"/>
  <c r="AB160" i="11"/>
  <c r="AB160" i="1"/>
  <c r="AA83" i="4"/>
  <c r="AA83" i="3"/>
  <c r="AA83" i="6"/>
  <c r="AA83" i="7"/>
  <c r="AA83" i="5"/>
  <c r="AA83" i="8"/>
  <c r="AA83" i="12"/>
  <c r="AA83" i="10"/>
  <c r="AA83" i="9"/>
  <c r="AA83" i="11"/>
  <c r="AA83" i="1"/>
  <c r="AA83" i="2"/>
  <c r="AB128" i="3"/>
  <c r="AB128" i="4"/>
  <c r="AB128" i="6"/>
  <c r="AB128" i="5"/>
  <c r="AB128" i="7"/>
  <c r="AB128" i="9"/>
  <c r="AB128" i="8"/>
  <c r="AB128" i="11"/>
  <c r="AB128" i="10"/>
  <c r="AB128" i="12"/>
  <c r="AB128" i="2"/>
  <c r="AB128" i="1"/>
  <c r="AB96" i="5"/>
  <c r="AB96" i="3"/>
  <c r="AB96" i="4"/>
  <c r="AB96" i="7"/>
  <c r="AB96" i="8"/>
  <c r="AB96" i="6"/>
  <c r="AB96" i="9"/>
  <c r="AB96" i="10"/>
  <c r="AB96" i="11"/>
  <c r="AB96" i="1"/>
  <c r="AB96" i="12"/>
  <c r="AB96" i="2"/>
  <c r="AB136" i="4"/>
  <c r="AB136" i="3"/>
  <c r="AB136" i="5"/>
  <c r="AB136" i="6"/>
  <c r="AB136" i="7"/>
  <c r="AB136" i="10"/>
  <c r="AB136" i="8"/>
  <c r="AB136" i="12"/>
  <c r="AB136" i="1"/>
  <c r="AB136" i="2"/>
  <c r="AB136" i="11"/>
  <c r="AB136" i="9"/>
  <c r="AB68" i="3"/>
  <c r="AB68" i="4"/>
  <c r="AB68" i="5"/>
  <c r="AB68" i="6"/>
  <c r="AB68" i="7"/>
  <c r="AB68" i="8"/>
  <c r="AB68" i="9"/>
  <c r="AB68" i="10"/>
  <c r="AB68" i="11"/>
  <c r="AB68" i="12"/>
  <c r="AB68" i="1"/>
  <c r="AB68" i="2"/>
  <c r="AB75" i="3"/>
  <c r="AB75" i="4"/>
  <c r="AB75" i="5"/>
  <c r="AB75" i="6"/>
  <c r="AB75" i="7"/>
  <c r="AB75" i="8"/>
  <c r="AB75" i="10"/>
  <c r="AB75" i="12"/>
  <c r="AB75" i="9"/>
  <c r="AB75" i="1"/>
  <c r="AB75" i="2"/>
  <c r="AB75" i="11"/>
  <c r="AB148" i="4"/>
  <c r="AB148" i="5"/>
  <c r="AB148" i="3"/>
  <c r="AB148" i="7"/>
  <c r="AB148" i="6"/>
  <c r="AB148" i="8"/>
  <c r="AB148" i="10"/>
  <c r="AB148" i="12"/>
  <c r="AB148" i="9"/>
  <c r="AB148" i="11"/>
  <c r="AB148" i="1"/>
  <c r="AB148" i="2"/>
  <c r="AB142" i="4"/>
  <c r="AB142" i="3"/>
  <c r="AB142" i="5"/>
  <c r="AB142" i="6"/>
  <c r="AB142" i="7"/>
  <c r="AB142" i="8"/>
  <c r="AB142" i="10"/>
  <c r="AB142" i="12"/>
  <c r="AB142" i="9"/>
  <c r="AB142" i="1"/>
  <c r="AB142" i="2"/>
  <c r="AB142" i="11"/>
  <c r="AB175" i="5"/>
  <c r="AB175" i="3"/>
  <c r="AB175" i="4"/>
  <c r="AB175" i="7"/>
  <c r="AB175" i="6"/>
  <c r="AB175" i="8"/>
  <c r="AB175" i="9"/>
  <c r="AB175" i="10"/>
  <c r="AB175" i="11"/>
  <c r="AB175" i="12"/>
  <c r="AB175" i="1"/>
  <c r="AB175" i="2"/>
  <c r="AB50" i="3"/>
  <c r="AB50" i="4"/>
  <c r="AB50" i="5"/>
  <c r="AB50" i="6"/>
  <c r="AB50" i="7"/>
  <c r="AB50" i="8"/>
  <c r="AB50" i="10"/>
  <c r="AB50" i="9"/>
  <c r="AB50" i="12"/>
  <c r="AB50" i="2"/>
  <c r="AB50" i="11"/>
  <c r="AB50" i="1"/>
  <c r="AB159" i="3"/>
  <c r="AB159" i="4"/>
  <c r="AB159" i="5"/>
  <c r="AB159" i="6"/>
  <c r="AB159" i="8"/>
  <c r="AB159" i="9"/>
  <c r="AB159" i="10"/>
  <c r="AB159" i="12"/>
  <c r="AB159" i="2"/>
  <c r="AB159" i="11"/>
  <c r="AB159" i="7"/>
  <c r="AB159" i="1"/>
  <c r="AB78" i="5"/>
  <c r="AB78" i="3"/>
  <c r="AB78" i="4"/>
  <c r="AB78" i="7"/>
  <c r="AB78" i="8"/>
  <c r="AB78" i="6"/>
  <c r="AB78" i="9"/>
  <c r="AB78" i="10"/>
  <c r="AB78" i="11"/>
  <c r="AB78" i="1"/>
  <c r="AB78" i="2"/>
  <c r="AB78" i="12"/>
  <c r="AB87" i="3"/>
  <c r="AB87" i="4"/>
  <c r="AB87" i="5"/>
  <c r="AB87" i="6"/>
  <c r="AB87" i="8"/>
  <c r="AB87" i="10"/>
  <c r="AB87" i="7"/>
  <c r="AB87" i="9"/>
  <c r="AB87" i="12"/>
  <c r="AB87" i="1"/>
  <c r="AB87" i="2"/>
  <c r="AB87" i="11"/>
  <c r="AB107" i="4"/>
  <c r="AB107" i="3"/>
  <c r="AB107" i="6"/>
  <c r="AB107" i="5"/>
  <c r="AB107" i="7"/>
  <c r="AB107" i="8"/>
  <c r="AB107" i="2"/>
  <c r="AB107" i="11"/>
  <c r="AB107" i="10"/>
  <c r="AB107" i="9"/>
  <c r="AB107" i="12"/>
  <c r="AB107" i="1"/>
  <c r="AA67" i="3"/>
  <c r="AA67" i="4"/>
  <c r="AA67" i="8"/>
  <c r="AA67" i="6"/>
  <c r="AA67" i="5"/>
  <c r="AA67" i="7"/>
  <c r="AA67" i="9"/>
  <c r="AA67" i="10"/>
  <c r="AA67" i="11"/>
  <c r="AA67" i="12"/>
  <c r="AA67" i="2"/>
  <c r="AA67" i="1"/>
  <c r="AA150" i="4"/>
  <c r="AA150" i="5"/>
  <c r="AA150" i="3"/>
  <c r="AA150" i="6"/>
  <c r="AA150" i="7"/>
  <c r="AA150" i="8"/>
  <c r="AA150" i="10"/>
  <c r="AA150" i="11"/>
  <c r="AA150" i="9"/>
  <c r="AA150" i="12"/>
  <c r="AA150" i="2"/>
  <c r="AA150" i="1"/>
  <c r="AA115" i="3"/>
  <c r="AA115" i="4"/>
  <c r="AA115" i="5"/>
  <c r="AA115" i="8"/>
  <c r="AA115" i="6"/>
  <c r="AA115" i="7"/>
  <c r="AA115" i="9"/>
  <c r="AA115" i="10"/>
  <c r="AA115" i="11"/>
  <c r="AA115" i="12"/>
  <c r="AA115" i="1"/>
  <c r="AA115" i="2"/>
  <c r="AA84" i="4"/>
  <c r="AA84" i="3"/>
  <c r="AA84" i="7"/>
  <c r="AA84" i="8"/>
  <c r="AA84" i="6"/>
  <c r="AA84" i="10"/>
  <c r="AA84" i="5"/>
  <c r="AA84" i="9"/>
  <c r="AA84" i="11"/>
  <c r="AA84" i="12"/>
  <c r="AA84" i="1"/>
  <c r="AA84" i="2"/>
  <c r="AA170" i="5"/>
  <c r="AA170" i="3"/>
  <c r="AA170" i="4"/>
  <c r="AA170" i="6"/>
  <c r="AA170" i="8"/>
  <c r="AA170" i="7"/>
  <c r="AA170" i="9"/>
  <c r="AA170" i="11"/>
  <c r="AA170" i="12"/>
  <c r="AA170" i="10"/>
  <c r="AA170" i="2"/>
  <c r="AA170" i="1"/>
  <c r="AA124" i="3"/>
  <c r="AA124" i="4"/>
  <c r="AA124" i="5"/>
  <c r="AA124" i="6"/>
  <c r="AA124" i="7"/>
  <c r="AA124" i="8"/>
  <c r="AA124" i="9"/>
  <c r="AA124" i="10"/>
  <c r="AA124" i="12"/>
  <c r="AA124" i="2"/>
  <c r="AA124" i="1"/>
  <c r="AA124" i="11"/>
  <c r="AA55" i="3"/>
  <c r="AA55" i="4"/>
  <c r="AA55" i="5"/>
  <c r="AA55" i="8"/>
  <c r="AA55" i="7"/>
  <c r="AA55" i="6"/>
  <c r="AA55" i="9"/>
  <c r="AA55" i="11"/>
  <c r="AA55" i="12"/>
  <c r="AA55" i="10"/>
  <c r="AA55" i="2"/>
  <c r="AA55" i="1"/>
  <c r="AA139" i="3"/>
  <c r="AA139" i="4"/>
  <c r="AA139" i="8"/>
  <c r="AA139" i="6"/>
  <c r="AA139" i="5"/>
  <c r="AA139" i="7"/>
  <c r="AA139" i="9"/>
  <c r="AA139" i="10"/>
  <c r="AA139" i="11"/>
  <c r="AA139" i="1"/>
  <c r="AA139" i="12"/>
  <c r="AA139" i="2"/>
  <c r="AA87" i="3"/>
  <c r="AA87" i="4"/>
  <c r="AA87" i="5"/>
  <c r="AA87" i="6"/>
  <c r="AA87" i="8"/>
  <c r="AA87" i="10"/>
  <c r="AA87" i="11"/>
  <c r="AA87" i="7"/>
  <c r="AA87" i="9"/>
  <c r="AA87" i="12"/>
  <c r="AA87" i="2"/>
  <c r="AA87" i="1"/>
  <c r="AA181" i="5"/>
  <c r="AA181" i="3"/>
  <c r="AA181" i="4"/>
  <c r="AA181" i="6"/>
  <c r="AA181" i="7"/>
  <c r="AA181" i="8"/>
  <c r="AA181" i="9"/>
  <c r="AA181" i="10"/>
  <c r="AA181" i="11"/>
  <c r="AA181" i="12"/>
  <c r="AA181" i="2"/>
  <c r="AA181" i="1"/>
  <c r="AA135" i="3"/>
  <c r="AA135" i="4"/>
  <c r="AA135" i="5"/>
  <c r="AA135" i="6"/>
  <c r="AA135" i="8"/>
  <c r="AA135" i="7"/>
  <c r="AA135" i="10"/>
  <c r="AA135" i="11"/>
  <c r="AA135" i="12"/>
  <c r="AA135" i="2"/>
  <c r="AA135" i="9"/>
  <c r="AA135" i="1"/>
  <c r="AA89" i="4"/>
  <c r="AA89" i="3"/>
  <c r="AA89" i="6"/>
  <c r="AA89" i="5"/>
  <c r="AA89" i="7"/>
  <c r="AA89" i="8"/>
  <c r="AA89" i="9"/>
  <c r="AA89" i="12"/>
  <c r="AA89" i="11"/>
  <c r="AA89" i="10"/>
  <c r="AA89" i="1"/>
  <c r="AA89" i="2"/>
  <c r="AA183" i="3"/>
  <c r="AA183" i="4"/>
  <c r="AA183" i="5"/>
  <c r="AA183" i="7"/>
  <c r="AA183" i="9"/>
  <c r="AA183" i="6"/>
  <c r="AA183" i="8"/>
  <c r="AA183" i="10"/>
  <c r="AA183" i="12"/>
  <c r="AA183" i="11"/>
  <c r="AA183" i="2"/>
  <c r="AA183" i="1"/>
  <c r="AB191" i="4"/>
  <c r="AB191" i="5"/>
  <c r="AB191" i="3"/>
  <c r="AB191" i="6"/>
  <c r="AB191" i="7"/>
  <c r="AB191" i="9"/>
  <c r="AB191" i="8"/>
  <c r="AB191" i="11"/>
  <c r="AB191" i="2"/>
  <c r="AB191" i="10"/>
  <c r="AB191" i="12"/>
  <c r="AB191" i="1"/>
  <c r="AB108" i="5"/>
  <c r="AB108" i="3"/>
  <c r="AB108" i="4"/>
  <c r="AB108" i="7"/>
  <c r="AB108" i="8"/>
  <c r="AB108" i="6"/>
  <c r="AB108" i="11"/>
  <c r="AB108" i="9"/>
  <c r="AB108" i="2"/>
  <c r="AB108" i="12"/>
  <c r="AB108" i="10"/>
  <c r="AB108" i="1"/>
  <c r="AB102" i="5"/>
  <c r="AB102" i="3"/>
  <c r="AB102" i="4"/>
  <c r="AB102" i="7"/>
  <c r="AB102" i="8"/>
  <c r="AB102" i="6"/>
  <c r="AB102" i="9"/>
  <c r="AB102" i="10"/>
  <c r="AB102" i="11"/>
  <c r="AB102" i="12"/>
  <c r="AB102" i="2"/>
  <c r="AB102" i="1"/>
  <c r="AA51" i="3"/>
  <c r="AA51" i="4"/>
  <c r="AA51" i="5"/>
  <c r="AA51" i="6"/>
  <c r="AA51" i="7"/>
  <c r="AA51" i="8"/>
  <c r="AA51" i="9"/>
  <c r="AA51" i="10"/>
  <c r="AA51" i="12"/>
  <c r="AA51" i="2"/>
  <c r="AA51" i="11"/>
  <c r="AA51" i="1"/>
  <c r="AB165" i="3"/>
  <c r="AB165" i="4"/>
  <c r="AB165" i="5"/>
  <c r="AB165" i="9"/>
  <c r="AB165" i="8"/>
  <c r="AB165" i="10"/>
  <c r="AB165" i="6"/>
  <c r="AB165" i="7"/>
  <c r="AB165" i="12"/>
  <c r="AB165" i="2"/>
  <c r="AB165" i="11"/>
  <c r="AB165" i="1"/>
  <c r="AB56" i="3"/>
  <c r="AB56" i="4"/>
  <c r="AB56" i="6"/>
  <c r="AB56" i="5"/>
  <c r="AB56" i="9"/>
  <c r="AB56" i="7"/>
  <c r="AB56" i="8"/>
  <c r="AB56" i="11"/>
  <c r="AB56" i="10"/>
  <c r="AB56" i="12"/>
  <c r="AB56" i="1"/>
  <c r="AB56" i="2"/>
  <c r="AB149" i="4"/>
  <c r="AB149" i="3"/>
  <c r="AB149" i="6"/>
  <c r="AB149" i="7"/>
  <c r="AB149" i="5"/>
  <c r="AB149" i="8"/>
  <c r="AB149" i="10"/>
  <c r="AB149" i="2"/>
  <c r="AB149" i="11"/>
  <c r="AB149" i="12"/>
  <c r="AB149" i="9"/>
  <c r="AB149" i="1"/>
  <c r="AB154" i="4"/>
  <c r="AB154" i="5"/>
  <c r="AB154" i="3"/>
  <c r="AB154" i="7"/>
  <c r="AB154" i="6"/>
  <c r="AB154" i="10"/>
  <c r="AB154" i="8"/>
  <c r="AB154" i="12"/>
  <c r="AB154" i="9"/>
  <c r="AB154" i="2"/>
  <c r="AB154" i="1"/>
  <c r="AB154" i="11"/>
  <c r="AB105" i="3"/>
  <c r="AB105" i="4"/>
  <c r="AB105" i="5"/>
  <c r="AB105" i="6"/>
  <c r="AB105" i="8"/>
  <c r="AB105" i="7"/>
  <c r="AB105" i="10"/>
  <c r="AB105" i="9"/>
  <c r="AB105" i="12"/>
  <c r="AB105" i="1"/>
  <c r="AB105" i="2"/>
  <c r="AB105" i="11"/>
  <c r="AB94" i="4"/>
  <c r="AB94" i="3"/>
  <c r="AB94" i="6"/>
  <c r="AB94" i="7"/>
  <c r="AB94" i="5"/>
  <c r="AB94" i="8"/>
  <c r="AB94" i="10"/>
  <c r="AB94" i="12"/>
  <c r="AB94" i="9"/>
  <c r="AB94" i="1"/>
  <c r="AB94" i="11"/>
  <c r="AB94" i="2"/>
  <c r="AB146" i="3"/>
  <c r="AB146" i="6"/>
  <c r="AB146" i="4"/>
  <c r="AB146" i="5"/>
  <c r="AB146" i="9"/>
  <c r="AB146" i="7"/>
  <c r="AB146" i="8"/>
  <c r="AB146" i="11"/>
  <c r="AB146" i="10"/>
  <c r="AB146" i="12"/>
  <c r="AB146" i="1"/>
  <c r="AB146" i="2"/>
  <c r="AB112" i="4"/>
  <c r="AB112" i="3"/>
  <c r="AB112" i="6"/>
  <c r="AB112" i="7"/>
  <c r="AB112" i="8"/>
  <c r="AB112" i="10"/>
  <c r="AB112" i="12"/>
  <c r="AB112" i="5"/>
  <c r="AB112" i="9"/>
  <c r="AB112" i="1"/>
  <c r="AB112" i="11"/>
  <c r="AB112" i="2"/>
  <c r="AB92" i="3"/>
  <c r="AB92" i="4"/>
  <c r="AB92" i="6"/>
  <c r="AB92" i="5"/>
  <c r="AB92" i="9"/>
  <c r="AB92" i="7"/>
  <c r="AB92" i="8"/>
  <c r="AB92" i="11"/>
  <c r="AB92" i="10"/>
  <c r="AB92" i="12"/>
  <c r="AB92" i="2"/>
  <c r="AB92" i="1"/>
  <c r="AB64" i="4"/>
  <c r="AB64" i="3"/>
  <c r="AB64" i="5"/>
  <c r="AB64" i="6"/>
  <c r="AB64" i="7"/>
  <c r="AB64" i="10"/>
  <c r="AB64" i="8"/>
  <c r="AB64" i="12"/>
  <c r="AB64" i="1"/>
  <c r="AB64" i="2"/>
  <c r="AB64" i="9"/>
  <c r="AB64" i="11"/>
  <c r="AA75" i="3"/>
  <c r="AA75" i="4"/>
  <c r="AA75" i="6"/>
  <c r="AA75" i="5"/>
  <c r="AA75" i="7"/>
  <c r="AA75" i="8"/>
  <c r="AA75" i="10"/>
  <c r="AA75" i="11"/>
  <c r="AA75" i="12"/>
  <c r="AA75" i="2"/>
  <c r="AA75" i="9"/>
  <c r="AA75" i="1"/>
  <c r="AA163" i="5"/>
  <c r="AA163" i="3"/>
  <c r="AA163" i="4"/>
  <c r="AA163" i="6"/>
  <c r="AA163" i="7"/>
  <c r="AA163" i="8"/>
  <c r="AA163" i="9"/>
  <c r="AA163" i="11"/>
  <c r="AA163" i="1"/>
  <c r="AA163" i="10"/>
  <c r="AA163" i="12"/>
  <c r="AA163" i="2"/>
  <c r="AA47" i="4"/>
  <c r="AA47" i="3"/>
  <c r="AA47" i="7"/>
  <c r="AA47" i="8"/>
  <c r="AA47" i="6"/>
  <c r="AA47" i="5"/>
  <c r="AA47" i="10"/>
  <c r="AA47" i="9"/>
  <c r="AA47" i="11"/>
  <c r="AA47" i="12"/>
  <c r="AA47" i="1"/>
  <c r="AA47" i="2"/>
  <c r="AA178" i="3"/>
  <c r="AA178" i="6"/>
  <c r="AA178" i="4"/>
  <c r="AA178" i="5"/>
  <c r="AA178" i="7"/>
  <c r="AA178" i="8"/>
  <c r="AA178" i="9"/>
  <c r="AA178" i="10"/>
  <c r="AA178" i="12"/>
  <c r="AA178" i="2"/>
  <c r="AA178" i="11"/>
  <c r="AA178" i="1"/>
  <c r="AA132" i="4"/>
  <c r="AA132" i="3"/>
  <c r="AA132" i="7"/>
  <c r="AA132" i="5"/>
  <c r="AA132" i="8"/>
  <c r="AA132" i="6"/>
  <c r="AA132" i="10"/>
  <c r="AA132" i="9"/>
  <c r="AA132" i="11"/>
  <c r="AA132" i="12"/>
  <c r="AA132" i="1"/>
  <c r="AA132" i="2"/>
  <c r="AA63" i="3"/>
  <c r="AA63" i="4"/>
  <c r="AA63" i="5"/>
  <c r="AA63" i="6"/>
  <c r="AA63" i="7"/>
  <c r="AA63" i="8"/>
  <c r="AA63" i="10"/>
  <c r="AA63" i="11"/>
  <c r="AA63" i="12"/>
  <c r="AA63" i="2"/>
  <c r="AA63" i="9"/>
  <c r="AA63" i="1"/>
  <c r="AA153" i="3"/>
  <c r="AA153" i="4"/>
  <c r="AA153" i="6"/>
  <c r="AA153" i="5"/>
  <c r="AA153" i="8"/>
  <c r="AA153" i="7"/>
  <c r="AA153" i="9"/>
  <c r="AA153" i="10"/>
  <c r="AA153" i="11"/>
  <c r="AA153" i="12"/>
  <c r="AA153" i="2"/>
  <c r="AA153" i="1"/>
  <c r="AA57" i="3"/>
  <c r="AA57" i="4"/>
  <c r="AA57" i="6"/>
  <c r="AA57" i="5"/>
  <c r="AA57" i="7"/>
  <c r="AA57" i="8"/>
  <c r="AA57" i="10"/>
  <c r="AA57" i="11"/>
  <c r="AA57" i="12"/>
  <c r="AA57" i="9"/>
  <c r="AA57" i="2"/>
  <c r="AA57" i="1"/>
  <c r="AA142" i="3"/>
  <c r="AA142" i="4"/>
  <c r="AA142" i="5"/>
  <c r="AA142" i="6"/>
  <c r="AA142" i="7"/>
  <c r="AA142" i="8"/>
  <c r="AA142" i="9"/>
  <c r="AA142" i="10"/>
  <c r="AA142" i="12"/>
  <c r="AA142" i="1"/>
  <c r="AA142" i="2"/>
  <c r="AA142" i="11"/>
  <c r="AA97" i="3"/>
  <c r="AA97" i="4"/>
  <c r="AA97" i="5"/>
  <c r="AA97" i="8"/>
  <c r="AA97" i="7"/>
  <c r="AA97" i="6"/>
  <c r="AA97" i="9"/>
  <c r="AA97" i="10"/>
  <c r="AA97" i="11"/>
  <c r="AA97" i="12"/>
  <c r="AA97" i="1"/>
  <c r="AA97" i="2"/>
  <c r="AA184" i="3"/>
  <c r="AA184" i="6"/>
  <c r="AA184" i="4"/>
  <c r="AA184" i="5"/>
  <c r="AA184" i="7"/>
  <c r="AA184" i="9"/>
  <c r="AA184" i="8"/>
  <c r="AA184" i="12"/>
  <c r="AA184" i="11"/>
  <c r="AA184" i="10"/>
  <c r="AA184" i="2"/>
  <c r="AA184" i="1"/>
  <c r="AA189" i="3"/>
  <c r="AA189" i="4"/>
  <c r="AA189" i="5"/>
  <c r="AA189" i="6"/>
  <c r="AA189" i="8"/>
  <c r="AA189" i="7"/>
  <c r="AA189" i="9"/>
  <c r="AA189" i="10"/>
  <c r="AA189" i="12"/>
  <c r="AA189" i="2"/>
  <c r="AA189" i="11"/>
  <c r="AA189" i="1"/>
  <c r="AB194" i="3"/>
  <c r="AB194" i="4"/>
  <c r="AB194" i="2"/>
  <c r="AB194" i="1"/>
  <c r="AB126" i="5"/>
  <c r="AB126" i="3"/>
  <c r="AB126" i="4"/>
  <c r="AB126" i="7"/>
  <c r="AB126" i="8"/>
  <c r="AB126" i="6"/>
  <c r="AB126" i="11"/>
  <c r="AB126" i="12"/>
  <c r="AB126" i="2"/>
  <c r="AB126" i="10"/>
  <c r="AB126" i="1"/>
  <c r="AB126" i="9"/>
  <c r="AA169" i="5"/>
  <c r="AA169" i="3"/>
  <c r="AA169" i="4"/>
  <c r="AA169" i="7"/>
  <c r="AA169" i="6"/>
  <c r="AA169" i="8"/>
  <c r="AA169" i="9"/>
  <c r="AA169" i="10"/>
  <c r="AA169" i="11"/>
  <c r="AA169" i="1"/>
  <c r="AA169" i="12"/>
  <c r="AA169" i="2"/>
  <c r="AB110" i="3"/>
  <c r="AB110" i="4"/>
  <c r="AB110" i="6"/>
  <c r="AB110" i="5"/>
  <c r="AB110" i="7"/>
  <c r="AB110" i="9"/>
  <c r="AB110" i="8"/>
  <c r="AB110" i="11"/>
  <c r="AB110" i="10"/>
  <c r="AB110" i="12"/>
  <c r="AB110" i="2"/>
  <c r="AB110" i="1"/>
  <c r="AB74" i="3"/>
  <c r="AB74" i="4"/>
  <c r="AB74" i="6"/>
  <c r="AB74" i="5"/>
  <c r="AB74" i="9"/>
  <c r="AB74" i="7"/>
  <c r="AB74" i="8"/>
  <c r="AB74" i="11"/>
  <c r="AB74" i="10"/>
  <c r="AB74" i="12"/>
  <c r="AB74" i="2"/>
  <c r="AB74" i="1"/>
  <c r="AB113" i="4"/>
  <c r="AB113" i="3"/>
  <c r="AB113" i="6"/>
  <c r="AB113" i="7"/>
  <c r="AB113" i="5"/>
  <c r="AB113" i="8"/>
  <c r="AB113" i="10"/>
  <c r="AB113" i="9"/>
  <c r="AB113" i="2"/>
  <c r="AB113" i="11"/>
  <c r="AB113" i="12"/>
  <c r="AB113" i="1"/>
  <c r="AB67" i="3"/>
  <c r="AB67" i="4"/>
  <c r="AB67" i="5"/>
  <c r="AB67" i="6"/>
  <c r="AB67" i="8"/>
  <c r="AB67" i="7"/>
  <c r="AB67" i="9"/>
  <c r="AB67" i="10"/>
  <c r="AB67" i="11"/>
  <c r="AB67" i="12"/>
  <c r="AB67" i="2"/>
  <c r="AB67" i="1"/>
  <c r="AB54" i="5"/>
  <c r="AB54" i="3"/>
  <c r="AB54" i="4"/>
  <c r="AB54" i="8"/>
  <c r="AB54" i="6"/>
  <c r="AB54" i="7"/>
  <c r="AB54" i="11"/>
  <c r="AB54" i="12"/>
  <c r="AB54" i="2"/>
  <c r="AB54" i="1"/>
  <c r="AB54" i="9"/>
  <c r="AB54" i="10"/>
  <c r="AB141" i="3"/>
  <c r="AB141" i="4"/>
  <c r="AB141" i="5"/>
  <c r="AB141" i="6"/>
  <c r="AB141" i="7"/>
  <c r="AB141" i="8"/>
  <c r="AB141" i="9"/>
  <c r="AB141" i="10"/>
  <c r="AB141" i="12"/>
  <c r="AB141" i="2"/>
  <c r="AB141" i="11"/>
  <c r="AB141" i="1"/>
  <c r="AB51" i="4"/>
  <c r="AB51" i="3"/>
  <c r="AB51" i="6"/>
  <c r="AB51" i="5"/>
  <c r="AB51" i="7"/>
  <c r="AB51" i="8"/>
  <c r="AB51" i="10"/>
  <c r="AB51" i="9"/>
  <c r="AB51" i="12"/>
  <c r="AB51" i="1"/>
  <c r="AB51" i="2"/>
  <c r="AB51" i="11"/>
  <c r="AA82" i="3"/>
  <c r="AA82" i="4"/>
  <c r="AA82" i="5"/>
  <c r="AA82" i="6"/>
  <c r="AA82" i="7"/>
  <c r="AA82" i="9"/>
  <c r="AA82" i="12"/>
  <c r="AA82" i="2"/>
  <c r="AA82" i="8"/>
  <c r="AA82" i="1"/>
  <c r="AA82" i="10"/>
  <c r="AA82" i="11"/>
  <c r="AA168" i="4"/>
  <c r="AA168" i="5"/>
  <c r="AA168" i="3"/>
  <c r="AA168" i="6"/>
  <c r="AA168" i="7"/>
  <c r="AA168" i="8"/>
  <c r="AA168" i="10"/>
  <c r="AA168" i="9"/>
  <c r="AA168" i="11"/>
  <c r="AA168" i="12"/>
  <c r="AA168" i="2"/>
  <c r="AA168" i="1"/>
  <c r="AA130" i="3"/>
  <c r="AA130" i="4"/>
  <c r="AA130" i="5"/>
  <c r="AA130" i="6"/>
  <c r="AA130" i="7"/>
  <c r="AA130" i="9"/>
  <c r="AA130" i="8"/>
  <c r="AA130" i="12"/>
  <c r="AA130" i="10"/>
  <c r="AA130" i="2"/>
  <c r="AA130" i="1"/>
  <c r="AA130" i="11"/>
  <c r="AA92" i="5"/>
  <c r="AA92" i="3"/>
  <c r="AA92" i="4"/>
  <c r="AA92" i="8"/>
  <c r="AA92" i="6"/>
  <c r="AA92" i="7"/>
  <c r="AA92" i="11"/>
  <c r="AA92" i="1"/>
  <c r="AA92" i="10"/>
  <c r="AA92" i="12"/>
  <c r="AA92" i="9"/>
  <c r="AA92" i="2"/>
  <c r="AA54" i="4"/>
  <c r="AA54" i="3"/>
  <c r="AA54" i="5"/>
  <c r="AA54" i="7"/>
  <c r="AA54" i="8"/>
  <c r="AA54" i="6"/>
  <c r="AA54" i="10"/>
  <c r="AA54" i="11"/>
  <c r="AA54" i="9"/>
  <c r="AA54" i="12"/>
  <c r="AA54" i="2"/>
  <c r="AA54" i="1"/>
  <c r="AA140" i="5"/>
  <c r="AA140" i="3"/>
  <c r="AA140" i="4"/>
  <c r="AA140" i="8"/>
  <c r="AA140" i="7"/>
  <c r="AA140" i="6"/>
  <c r="AA140" i="9"/>
  <c r="AA140" i="10"/>
  <c r="AA140" i="11"/>
  <c r="AA140" i="12"/>
  <c r="AA140" i="2"/>
  <c r="AA140" i="1"/>
  <c r="AA71" i="4"/>
  <c r="AA71" i="3"/>
  <c r="AA71" i="6"/>
  <c r="AA71" i="5"/>
  <c r="AA71" i="7"/>
  <c r="AA71" i="8"/>
  <c r="AA71" i="9"/>
  <c r="AA71" i="12"/>
  <c r="AA71" i="11"/>
  <c r="AA71" i="10"/>
  <c r="AA71" i="1"/>
  <c r="AA71" i="2"/>
  <c r="AA147" i="3"/>
  <c r="AA147" i="4"/>
  <c r="AA147" i="6"/>
  <c r="AA147" i="5"/>
  <c r="AA147" i="9"/>
  <c r="AA147" i="7"/>
  <c r="AA147" i="8"/>
  <c r="AA147" i="10"/>
  <c r="AA147" i="11"/>
  <c r="AA147" i="12"/>
  <c r="AA147" i="2"/>
  <c r="AA147" i="1"/>
  <c r="AA103" i="3"/>
  <c r="AA103" i="4"/>
  <c r="AA103" i="8"/>
  <c r="AA103" i="5"/>
  <c r="AA103" i="6"/>
  <c r="AA103" i="9"/>
  <c r="AA103" i="7"/>
  <c r="AA103" i="10"/>
  <c r="AA103" i="11"/>
  <c r="AA103" i="12"/>
  <c r="AA103" i="2"/>
  <c r="AA103" i="1"/>
  <c r="AA65" i="4"/>
  <c r="AA65" i="3"/>
  <c r="AA65" i="6"/>
  <c r="AA65" i="7"/>
  <c r="AA65" i="5"/>
  <c r="AA65" i="8"/>
  <c r="AA65" i="12"/>
  <c r="AA65" i="10"/>
  <c r="AA65" i="9"/>
  <c r="AA65" i="11"/>
  <c r="AA65" i="1"/>
  <c r="AA65" i="2"/>
  <c r="AA146" i="5"/>
  <c r="AA146" i="3"/>
  <c r="AA146" i="4"/>
  <c r="AA146" i="8"/>
  <c r="AA146" i="6"/>
  <c r="AA146" i="7"/>
  <c r="AA146" i="9"/>
  <c r="AA146" i="11"/>
  <c r="AA146" i="10"/>
  <c r="AA146" i="12"/>
  <c r="AA146" i="1"/>
  <c r="AA146" i="2"/>
  <c r="AA105" i="3"/>
  <c r="AA105" i="4"/>
  <c r="AA105" i="5"/>
  <c r="AA105" i="6"/>
  <c r="AA105" i="8"/>
  <c r="AA105" i="7"/>
  <c r="AA105" i="10"/>
  <c r="AA105" i="11"/>
  <c r="AA105" i="9"/>
  <c r="AA105" i="12"/>
  <c r="AA105" i="2"/>
  <c r="AA105" i="1"/>
  <c r="AB186" i="5"/>
  <c r="AB186" i="3"/>
  <c r="AB186" i="4"/>
  <c r="AB186" i="7"/>
  <c r="AB186" i="6"/>
  <c r="AB186" i="8"/>
  <c r="AB186" i="11"/>
  <c r="AB186" i="9"/>
  <c r="AB186" i="10"/>
  <c r="AB186" i="2"/>
  <c r="AB186" i="12"/>
  <c r="AB186" i="1"/>
  <c r="AA194" i="3"/>
  <c r="AA194" i="4"/>
  <c r="AA194" i="2"/>
  <c r="AA194" i="1"/>
  <c r="AB89" i="4"/>
  <c r="AB89" i="3"/>
  <c r="AB89" i="6"/>
  <c r="AB89" i="5"/>
  <c r="AB89" i="7"/>
  <c r="AB89" i="8"/>
  <c r="AB89" i="2"/>
  <c r="AB89" i="11"/>
  <c r="AB89" i="10"/>
  <c r="AB89" i="9"/>
  <c r="AB89" i="12"/>
  <c r="AB89" i="1"/>
  <c r="AA114" i="4"/>
  <c r="AA114" i="3"/>
  <c r="AA114" i="7"/>
  <c r="AA114" i="5"/>
  <c r="AA114" i="8"/>
  <c r="AA114" i="6"/>
  <c r="AA114" i="10"/>
  <c r="AA114" i="9"/>
  <c r="AA114" i="11"/>
  <c r="AA114" i="12"/>
  <c r="AA114" i="1"/>
  <c r="AA114" i="2"/>
  <c r="AA179" i="4"/>
  <c r="AA179" i="5"/>
  <c r="AA179" i="3"/>
  <c r="AA179" i="6"/>
  <c r="AA179" i="7"/>
  <c r="AA179" i="8"/>
  <c r="AA179" i="9"/>
  <c r="AA179" i="11"/>
  <c r="AA179" i="12"/>
  <c r="AA179" i="10"/>
  <c r="AA179" i="2"/>
  <c r="AA179" i="1"/>
  <c r="AA56" i="5"/>
  <c r="AA56" i="3"/>
  <c r="AA56" i="4"/>
  <c r="AA56" i="8"/>
  <c r="AA56" i="6"/>
  <c r="AA56" i="11"/>
  <c r="AA56" i="1"/>
  <c r="AA56" i="7"/>
  <c r="AA56" i="10"/>
  <c r="AA56" i="12"/>
  <c r="AA56" i="9"/>
  <c r="AA56" i="2"/>
  <c r="AB172" i="4"/>
  <c r="AB172" i="5"/>
  <c r="AB172" i="3"/>
  <c r="AB172" i="7"/>
  <c r="AB172" i="6"/>
  <c r="AB172" i="9"/>
  <c r="AB172" i="10"/>
  <c r="AB172" i="8"/>
  <c r="AB172" i="12"/>
  <c r="AB172" i="2"/>
  <c r="AB172" i="11"/>
  <c r="AB172" i="1"/>
  <c r="AB111" i="3"/>
  <c r="AB111" i="4"/>
  <c r="AB111" i="5"/>
  <c r="AB111" i="6"/>
  <c r="AB111" i="7"/>
  <c r="AB111" i="8"/>
  <c r="AB111" i="10"/>
  <c r="AB111" i="12"/>
  <c r="AB111" i="9"/>
  <c r="AB111" i="1"/>
  <c r="AB111" i="2"/>
  <c r="AB111" i="11"/>
  <c r="AB129" i="3"/>
  <c r="AB129" i="4"/>
  <c r="AB129" i="5"/>
  <c r="AB129" i="6"/>
  <c r="AB129" i="8"/>
  <c r="AB129" i="10"/>
  <c r="AB129" i="12"/>
  <c r="AB129" i="9"/>
  <c r="AB129" i="1"/>
  <c r="AB129" i="2"/>
  <c r="AB129" i="7"/>
  <c r="AB129" i="11"/>
  <c r="AB121" i="3"/>
  <c r="AB121" i="4"/>
  <c r="AB121" i="5"/>
  <c r="AB121" i="7"/>
  <c r="AB121" i="8"/>
  <c r="AB121" i="9"/>
  <c r="AB121" i="6"/>
  <c r="AB121" i="10"/>
  <c r="AB121" i="11"/>
  <c r="AB121" i="12"/>
  <c r="AB121" i="2"/>
  <c r="AB121" i="1"/>
  <c r="AB123" i="3"/>
  <c r="AB123" i="4"/>
  <c r="AB123" i="5"/>
  <c r="AB123" i="6"/>
  <c r="AB123" i="7"/>
  <c r="AB123" i="8"/>
  <c r="AB123" i="10"/>
  <c r="AB123" i="9"/>
  <c r="AB123" i="12"/>
  <c r="AB123" i="1"/>
  <c r="AB123" i="2"/>
  <c r="AB123" i="11"/>
  <c r="AB133" i="3"/>
  <c r="AB133" i="4"/>
  <c r="AB133" i="5"/>
  <c r="AB133" i="8"/>
  <c r="AB133" i="6"/>
  <c r="AB133" i="9"/>
  <c r="AB133" i="7"/>
  <c r="AB133" i="11"/>
  <c r="AB133" i="12"/>
  <c r="AB133" i="10"/>
  <c r="AB133" i="2"/>
  <c r="AB133" i="1"/>
  <c r="AB152" i="3"/>
  <c r="AB152" i="6"/>
  <c r="AB152" i="4"/>
  <c r="AB152" i="5"/>
  <c r="AB152" i="8"/>
  <c r="AB152" i="7"/>
  <c r="AB152" i="9"/>
  <c r="AB152" i="11"/>
  <c r="AB152" i="12"/>
  <c r="AB152" i="10"/>
  <c r="AB152" i="2"/>
  <c r="AB152" i="1"/>
  <c r="AB140" i="3"/>
  <c r="AB140" i="6"/>
  <c r="AB140" i="4"/>
  <c r="AB140" i="5"/>
  <c r="AB140" i="7"/>
  <c r="AB140" i="8"/>
  <c r="AB140" i="9"/>
  <c r="AB140" i="10"/>
  <c r="AB140" i="11"/>
  <c r="AB140" i="12"/>
  <c r="AB140" i="2"/>
  <c r="AB140" i="1"/>
  <c r="AB114" i="5"/>
  <c r="AB114" i="3"/>
  <c r="AB114" i="4"/>
  <c r="AB114" i="7"/>
  <c r="AB114" i="8"/>
  <c r="AB114" i="6"/>
  <c r="AB114" i="9"/>
  <c r="AB114" i="10"/>
  <c r="AB114" i="11"/>
  <c r="AB114" i="1"/>
  <c r="AB114" i="12"/>
  <c r="AB114" i="2"/>
  <c r="AB43" i="3"/>
  <c r="AB43" i="4"/>
  <c r="AB43" i="5"/>
  <c r="AB43" i="6"/>
  <c r="AB43" i="7"/>
  <c r="AB43" i="8"/>
  <c r="AB43" i="9"/>
  <c r="AB43" i="11"/>
  <c r="AB43" i="12"/>
  <c r="AB43" i="2"/>
  <c r="AB43" i="1"/>
  <c r="AB43" i="10"/>
  <c r="AB163" i="5"/>
  <c r="AB163" i="3"/>
  <c r="AB163" i="4"/>
  <c r="AB163" i="7"/>
  <c r="AB163" i="6"/>
  <c r="AB163" i="9"/>
  <c r="AB163" i="11"/>
  <c r="AB163" i="10"/>
  <c r="AB163" i="12"/>
  <c r="AB163" i="1"/>
  <c r="AB163" i="8"/>
  <c r="AB163" i="2"/>
  <c r="AA44" i="3"/>
  <c r="AA46" i="4"/>
  <c r="AA44" i="4"/>
  <c r="AA46" i="3"/>
  <c r="AA44" i="5"/>
  <c r="AA46" i="6"/>
  <c r="AA44" i="6"/>
  <c r="AA46" i="7"/>
  <c r="AA46" i="5"/>
  <c r="AA44" i="7"/>
  <c r="AA44" i="8"/>
  <c r="AA46" i="8"/>
  <c r="AA44" i="10"/>
  <c r="AA44" i="11"/>
  <c r="AA46" i="12"/>
  <c r="AA44" i="1"/>
  <c r="AA44" i="12"/>
  <c r="AA44" i="2"/>
  <c r="AA46" i="10"/>
  <c r="AA46" i="1"/>
  <c r="AA46" i="9"/>
  <c r="AA46" i="11"/>
  <c r="AA44" i="9"/>
  <c r="AA46" i="2"/>
  <c r="AA176" i="5"/>
  <c r="AA176" i="3"/>
  <c r="AA176" i="4"/>
  <c r="AA176" i="8"/>
  <c r="AA176" i="6"/>
  <c r="AA176" i="7"/>
  <c r="AA176" i="11"/>
  <c r="AA176" i="9"/>
  <c r="AA176" i="10"/>
  <c r="AA176" i="12"/>
  <c r="AA176" i="2"/>
  <c r="AA176" i="1"/>
  <c r="AA53" i="4"/>
  <c r="AA53" i="3"/>
  <c r="AA53" i="6"/>
  <c r="AA53" i="5"/>
  <c r="AA53" i="7"/>
  <c r="AA53" i="8"/>
  <c r="AA53" i="9"/>
  <c r="AA53" i="12"/>
  <c r="AA53" i="11"/>
  <c r="AA53" i="10"/>
  <c r="AA53" i="1"/>
  <c r="AA53" i="2"/>
  <c r="AA100" i="3"/>
  <c r="AA100" i="4"/>
  <c r="AA100" i="5"/>
  <c r="AA100" i="6"/>
  <c r="AA100" i="7"/>
  <c r="AA100" i="9"/>
  <c r="AA100" i="12"/>
  <c r="AA100" i="8"/>
  <c r="AA100" i="2"/>
  <c r="AA100" i="1"/>
  <c r="AA100" i="10"/>
  <c r="AA100" i="11"/>
  <c r="AA62" i="5"/>
  <c r="AA62" i="3"/>
  <c r="AA62" i="4"/>
  <c r="AA62" i="8"/>
  <c r="AA62" i="6"/>
  <c r="AA62" i="7"/>
  <c r="AA62" i="9"/>
  <c r="AA62" i="11"/>
  <c r="AA62" i="1"/>
  <c r="AA62" i="12"/>
  <c r="AA62" i="10"/>
  <c r="AA62" i="2"/>
  <c r="AA148" i="3"/>
  <c r="AA148" i="6"/>
  <c r="AA148" i="4"/>
  <c r="AA148" i="5"/>
  <c r="AA148" i="7"/>
  <c r="AA148" i="9"/>
  <c r="AA148" i="8"/>
  <c r="AA148" i="12"/>
  <c r="AA148" i="10"/>
  <c r="AA148" i="2"/>
  <c r="AA148" i="11"/>
  <c r="AA148" i="1"/>
  <c r="AA78" i="4"/>
  <c r="AA78" i="3"/>
  <c r="AA78" i="7"/>
  <c r="AA78" i="5"/>
  <c r="AA78" i="8"/>
  <c r="AA78" i="6"/>
  <c r="AA78" i="10"/>
  <c r="AA78" i="9"/>
  <c r="AA78" i="11"/>
  <c r="AA78" i="12"/>
  <c r="AA78" i="1"/>
  <c r="AA78" i="2"/>
  <c r="AA164" i="5"/>
  <c r="AA164" i="3"/>
  <c r="AA164" i="4"/>
  <c r="AA164" i="8"/>
  <c r="AA164" i="6"/>
  <c r="AA164" i="7"/>
  <c r="AA164" i="9"/>
  <c r="AA164" i="11"/>
  <c r="AA164" i="10"/>
  <c r="AA164" i="12"/>
  <c r="AA164" i="1"/>
  <c r="AA164" i="2"/>
  <c r="AA111" i="3"/>
  <c r="AA111" i="4"/>
  <c r="AA111" i="6"/>
  <c r="AA111" i="5"/>
  <c r="AA111" i="7"/>
  <c r="AA111" i="8"/>
  <c r="AA111" i="10"/>
  <c r="AA111" i="11"/>
  <c r="AA111" i="12"/>
  <c r="AA111" i="2"/>
  <c r="AA111" i="9"/>
  <c r="AA111" i="1"/>
  <c r="AA73" i="3"/>
  <c r="AA73" i="4"/>
  <c r="AA73" i="5"/>
  <c r="AA73" i="8"/>
  <c r="AA73" i="7"/>
  <c r="AA73" i="6"/>
  <c r="AA73" i="9"/>
  <c r="AA73" i="11"/>
  <c r="AA73" i="10"/>
  <c r="AA73" i="12"/>
  <c r="AA73" i="2"/>
  <c r="AA73" i="1"/>
  <c r="AA158" i="5"/>
  <c r="AA158" i="3"/>
  <c r="AA158" i="4"/>
  <c r="AA158" i="8"/>
  <c r="AA158" i="6"/>
  <c r="AA158" i="7"/>
  <c r="AA158" i="9"/>
  <c r="AA158" i="10"/>
  <c r="AA158" i="11"/>
  <c r="AA158" i="12"/>
  <c r="AA158" i="2"/>
  <c r="AA158" i="1"/>
  <c r="AA113" i="4"/>
  <c r="AA113" i="3"/>
  <c r="AA113" i="6"/>
  <c r="AA113" i="7"/>
  <c r="AA113" i="5"/>
  <c r="AA113" i="8"/>
  <c r="AA113" i="12"/>
  <c r="AA113" i="10"/>
  <c r="AA113" i="9"/>
  <c r="AA113" i="11"/>
  <c r="AA113" i="2"/>
  <c r="AA113" i="1"/>
  <c r="AA186" i="4"/>
  <c r="AA186" i="5"/>
  <c r="AA186" i="3"/>
  <c r="AA186" i="6"/>
  <c r="AA186" i="7"/>
  <c r="AA186" i="8"/>
  <c r="AA186" i="10"/>
  <c r="AA186" i="9"/>
  <c r="AA186" i="11"/>
  <c r="AA186" i="2"/>
  <c r="AA186" i="12"/>
  <c r="AA186" i="1"/>
  <c r="AB192" i="5"/>
  <c r="AB192" i="3"/>
  <c r="AB192" i="4"/>
  <c r="AB192" i="7"/>
  <c r="AB192" i="8"/>
  <c r="AB192" i="6"/>
  <c r="AB192" i="11"/>
  <c r="AB192" i="9"/>
  <c r="AB192" i="2"/>
  <c r="AB192" i="10"/>
  <c r="AB192" i="12"/>
  <c r="AB192" i="1"/>
  <c r="AA192" i="4"/>
  <c r="AA192" i="5"/>
  <c r="AA192" i="3"/>
  <c r="AA192" i="6"/>
  <c r="AA192" i="7"/>
  <c r="AA192" i="8"/>
  <c r="AA192" i="10"/>
  <c r="AA192" i="9"/>
  <c r="AA192" i="2"/>
  <c r="AA192" i="11"/>
  <c r="AA192" i="12"/>
  <c r="AA192" i="1"/>
  <c r="AB145" i="3"/>
  <c r="AB145" i="4"/>
  <c r="AB145" i="5"/>
  <c r="AB145" i="6"/>
  <c r="AB145" i="9"/>
  <c r="AB145" i="8"/>
  <c r="AB145" i="11"/>
  <c r="AB145" i="10"/>
  <c r="AB145" i="12"/>
  <c r="AB145" i="7"/>
  <c r="AB145" i="1"/>
  <c r="AB145" i="2"/>
  <c r="AB82" i="4"/>
  <c r="AB82" i="3"/>
  <c r="AB82" i="5"/>
  <c r="AB82" i="6"/>
  <c r="AB82" i="7"/>
  <c r="AB82" i="10"/>
  <c r="AB82" i="8"/>
  <c r="AB82" i="12"/>
  <c r="AB82" i="1"/>
  <c r="AB82" i="2"/>
  <c r="AB82" i="9"/>
  <c r="AB82" i="11"/>
  <c r="AB72" i="5"/>
  <c r="AB72" i="3"/>
  <c r="AB72" i="4"/>
  <c r="AB72" i="8"/>
  <c r="AB72" i="6"/>
  <c r="AB72" i="7"/>
  <c r="AB72" i="11"/>
  <c r="AB72" i="2"/>
  <c r="AB72" i="9"/>
  <c r="AB72" i="1"/>
  <c r="AB72" i="10"/>
  <c r="AB72" i="12"/>
  <c r="AB169" i="5"/>
  <c r="AB169" i="3"/>
  <c r="AB169" i="4"/>
  <c r="AB169" i="7"/>
  <c r="AB169" i="6"/>
  <c r="AB169" i="8"/>
  <c r="AB169" i="9"/>
  <c r="AB169" i="11"/>
  <c r="AB169" i="1"/>
  <c r="AB169" i="12"/>
  <c r="AB169" i="10"/>
  <c r="AB169" i="2"/>
  <c r="AB73" i="3"/>
  <c r="AB73" i="4"/>
  <c r="AB73" i="5"/>
  <c r="AB73" i="7"/>
  <c r="AB73" i="6"/>
  <c r="AB73" i="9"/>
  <c r="AB73" i="11"/>
  <c r="AB73" i="10"/>
  <c r="AB73" i="12"/>
  <c r="AB73" i="8"/>
  <c r="AB73" i="1"/>
  <c r="AB73" i="2"/>
  <c r="AB167" i="4"/>
  <c r="AB167" i="5"/>
  <c r="AB167" i="3"/>
  <c r="AB167" i="6"/>
  <c r="AB167" i="7"/>
  <c r="AB167" i="8"/>
  <c r="AB167" i="10"/>
  <c r="AB167" i="2"/>
  <c r="AB167" i="9"/>
  <c r="AB167" i="11"/>
  <c r="AB167" i="12"/>
  <c r="AB167" i="1"/>
  <c r="AB118" i="4"/>
  <c r="AB118" i="3"/>
  <c r="AB118" i="5"/>
  <c r="AB118" i="6"/>
  <c r="AB118" i="7"/>
  <c r="AB118" i="10"/>
  <c r="AB118" i="8"/>
  <c r="AB118" i="12"/>
  <c r="AB118" i="1"/>
  <c r="AB118" i="11"/>
  <c r="AB118" i="2"/>
  <c r="AB118" i="9"/>
  <c r="AB86" i="3"/>
  <c r="AB86" i="4"/>
  <c r="AB86" i="5"/>
  <c r="AB86" i="6"/>
  <c r="AB86" i="7"/>
  <c r="AB86" i="8"/>
  <c r="AB86" i="9"/>
  <c r="AB86" i="10"/>
  <c r="AB86" i="11"/>
  <c r="AB86" i="12"/>
  <c r="AB86" i="1"/>
  <c r="AB86" i="2"/>
  <c r="AB55" i="3"/>
  <c r="AB55" i="4"/>
  <c r="AB55" i="5"/>
  <c r="AB55" i="7"/>
  <c r="AB55" i="6"/>
  <c r="AB55" i="9"/>
  <c r="AB55" i="11"/>
  <c r="AB55" i="10"/>
  <c r="AB55" i="12"/>
  <c r="AB55" i="8"/>
  <c r="AB55" i="1"/>
  <c r="AB55" i="2"/>
  <c r="AB66" i="5"/>
  <c r="AB66" i="3"/>
  <c r="AB66" i="4"/>
  <c r="AB66" i="8"/>
  <c r="AB66" i="6"/>
  <c r="AB66" i="7"/>
  <c r="AB66" i="9"/>
  <c r="AB66" i="10"/>
  <c r="AB66" i="11"/>
  <c r="AB66" i="1"/>
  <c r="AB66" i="2"/>
  <c r="AB66" i="12"/>
  <c r="AB151" i="3"/>
  <c r="AB151" i="4"/>
  <c r="AB151" i="6"/>
  <c r="AB151" i="5"/>
  <c r="AB151" i="8"/>
  <c r="AB151" i="7"/>
  <c r="AB151" i="9"/>
  <c r="AB151" i="11"/>
  <c r="AB151" i="1"/>
  <c r="AB151" i="12"/>
  <c r="AB151" i="10"/>
  <c r="AB151" i="2"/>
  <c r="AB119" i="4"/>
  <c r="AB119" i="3"/>
  <c r="AB119" i="6"/>
  <c r="AB119" i="7"/>
  <c r="AB119" i="5"/>
  <c r="AB119" i="8"/>
  <c r="AB119" i="2"/>
  <c r="AB119" i="10"/>
  <c r="AB119" i="9"/>
  <c r="AB119" i="11"/>
  <c r="AB119" i="12"/>
  <c r="AB119" i="1"/>
  <c r="AB170" i="3"/>
  <c r="AB170" i="6"/>
  <c r="AB170" i="4"/>
  <c r="AB170" i="5"/>
  <c r="AB170" i="7"/>
  <c r="AB170" i="8"/>
  <c r="AB170" i="9"/>
  <c r="AB170" i="11"/>
  <c r="AB170" i="12"/>
  <c r="AB170" i="2"/>
  <c r="AB170" i="10"/>
  <c r="AB170" i="1"/>
  <c r="AB58" i="4"/>
  <c r="AB58" i="3"/>
  <c r="AB58" i="6"/>
  <c r="AB58" i="7"/>
  <c r="AB58" i="8"/>
  <c r="AB58" i="10"/>
  <c r="AB58" i="12"/>
  <c r="AB58" i="5"/>
  <c r="AB58" i="9"/>
  <c r="AB58" i="1"/>
  <c r="AB58" i="2"/>
  <c r="AB58" i="11"/>
  <c r="AB47" i="5"/>
  <c r="AB47" i="3"/>
  <c r="AB47" i="4"/>
  <c r="AB47" i="8"/>
  <c r="AB47" i="6"/>
  <c r="AB47" i="7"/>
  <c r="AB47" i="9"/>
  <c r="AB47" i="10"/>
  <c r="AB47" i="11"/>
  <c r="AB47" i="1"/>
  <c r="AB47" i="2"/>
  <c r="AB47" i="12"/>
  <c r="AB150" i="5"/>
  <c r="AB150" i="3"/>
  <c r="AB150" i="4"/>
  <c r="AB150" i="7"/>
  <c r="AB150" i="6"/>
  <c r="AB150" i="8"/>
  <c r="AB150" i="10"/>
  <c r="AB150" i="11"/>
  <c r="AB150" i="1"/>
  <c r="AB150" i="9"/>
  <c r="AB150" i="2"/>
  <c r="AB150" i="12"/>
  <c r="AB171" i="3"/>
  <c r="AB171" i="4"/>
  <c r="AB171" i="5"/>
  <c r="AB171" i="6"/>
  <c r="AB171" i="8"/>
  <c r="AB171" i="9"/>
  <c r="AB171" i="7"/>
  <c r="AB171" i="10"/>
  <c r="AB171" i="12"/>
  <c r="AB171" i="2"/>
  <c r="AB171" i="11"/>
  <c r="AB171" i="1"/>
  <c r="AB120" i="5"/>
  <c r="AB120" i="3"/>
  <c r="AB120" i="4"/>
  <c r="AB120" i="7"/>
  <c r="AB120" i="8"/>
  <c r="AB120" i="6"/>
  <c r="AB120" i="9"/>
  <c r="AB120" i="10"/>
  <c r="AB120" i="11"/>
  <c r="AB120" i="12"/>
  <c r="AB120" i="2"/>
  <c r="AB120" i="1"/>
  <c r="AB97" i="3"/>
  <c r="AB97" i="4"/>
  <c r="AB97" i="5"/>
  <c r="AB97" i="7"/>
  <c r="AB97" i="8"/>
  <c r="AB97" i="6"/>
  <c r="AB97" i="9"/>
  <c r="AB97" i="11"/>
  <c r="AB97" i="12"/>
  <c r="AB97" i="10"/>
  <c r="AB97" i="2"/>
  <c r="AB97" i="1"/>
  <c r="AB155" i="4"/>
  <c r="AB155" i="3"/>
  <c r="AB155" i="6"/>
  <c r="AB155" i="5"/>
  <c r="AB155" i="7"/>
  <c r="AB155" i="8"/>
  <c r="AB155" i="2"/>
  <c r="AB155" i="9"/>
  <c r="AB155" i="10"/>
  <c r="AB155" i="11"/>
  <c r="AB155" i="12"/>
  <c r="AB155" i="1"/>
  <c r="AA90" i="4"/>
  <c r="AA90" i="3"/>
  <c r="AA90" i="5"/>
  <c r="AA90" i="7"/>
  <c r="AA90" i="8"/>
  <c r="AA90" i="6"/>
  <c r="AA90" i="10"/>
  <c r="AA90" i="11"/>
  <c r="AA90" i="9"/>
  <c r="AA90" i="12"/>
  <c r="AA90" i="2"/>
  <c r="AA90" i="1"/>
  <c r="AA60" i="4"/>
  <c r="AA60" i="3"/>
  <c r="AA60" i="7"/>
  <c r="AA60" i="5"/>
  <c r="AA60" i="8"/>
  <c r="AA60" i="6"/>
  <c r="AA60" i="10"/>
  <c r="AA60" i="9"/>
  <c r="AA60" i="11"/>
  <c r="AA60" i="12"/>
  <c r="AA60" i="1"/>
  <c r="AA60" i="2"/>
  <c r="AA145" i="3"/>
  <c r="AA145" i="4"/>
  <c r="AA145" i="5"/>
  <c r="AA145" i="6"/>
  <c r="AA145" i="8"/>
  <c r="AA145" i="7"/>
  <c r="AA145" i="9"/>
  <c r="AA145" i="11"/>
  <c r="AA145" i="10"/>
  <c r="AA145" i="12"/>
  <c r="AA145" i="2"/>
  <c r="AA145" i="1"/>
  <c r="AA108" i="4"/>
  <c r="AA108" i="3"/>
  <c r="AA108" i="5"/>
  <c r="AA108" i="7"/>
  <c r="AA108" i="8"/>
  <c r="AA108" i="6"/>
  <c r="AA108" i="10"/>
  <c r="AA108" i="11"/>
  <c r="AA108" i="9"/>
  <c r="AA108" i="12"/>
  <c r="AA108" i="2"/>
  <c r="AA108" i="1"/>
  <c r="AA70" i="3"/>
  <c r="AA70" i="4"/>
  <c r="AA70" i="5"/>
  <c r="AA70" i="6"/>
  <c r="AA70" i="7"/>
  <c r="AA70" i="8"/>
  <c r="AA70" i="9"/>
  <c r="AA70" i="10"/>
  <c r="AA70" i="12"/>
  <c r="AA70" i="2"/>
  <c r="AA70" i="1"/>
  <c r="AA70" i="11"/>
  <c r="AA155" i="4"/>
  <c r="AA155" i="5"/>
  <c r="AA155" i="3"/>
  <c r="AA155" i="7"/>
  <c r="AA155" i="6"/>
  <c r="AA155" i="8"/>
  <c r="AA155" i="12"/>
  <c r="AA155" i="1"/>
  <c r="AA155" i="9"/>
  <c r="AA155" i="10"/>
  <c r="AA155" i="11"/>
  <c r="AA155" i="2"/>
  <c r="AA86" i="5"/>
  <c r="AA86" i="3"/>
  <c r="AA86" i="4"/>
  <c r="AA86" i="8"/>
  <c r="AA86" i="6"/>
  <c r="AA86" i="7"/>
  <c r="AA86" i="10"/>
  <c r="AA86" i="11"/>
  <c r="AA86" i="1"/>
  <c r="AA86" i="9"/>
  <c r="AA86" i="12"/>
  <c r="AA86" i="2"/>
  <c r="AA172" i="3"/>
  <c r="AA172" i="6"/>
  <c r="AA172" i="4"/>
  <c r="AA172" i="5"/>
  <c r="AA172" i="7"/>
  <c r="AA172" i="9"/>
  <c r="AA172" i="12"/>
  <c r="AA172" i="2"/>
  <c r="AA172" i="10"/>
  <c r="AA172" i="11"/>
  <c r="AA172" i="1"/>
  <c r="AA172" i="8"/>
  <c r="AA119" i="4"/>
  <c r="AA119" i="3"/>
  <c r="AA119" i="6"/>
  <c r="AA119" i="7"/>
  <c r="AA119" i="5"/>
  <c r="AA119" i="8"/>
  <c r="AA119" i="12"/>
  <c r="AA119" i="10"/>
  <c r="AA119" i="9"/>
  <c r="AA119" i="11"/>
  <c r="AA119" i="1"/>
  <c r="AA119" i="2"/>
  <c r="AA80" i="5"/>
  <c r="AA80" i="3"/>
  <c r="AA80" i="4"/>
  <c r="AA80" i="8"/>
  <c r="AA80" i="6"/>
  <c r="AA80" i="7"/>
  <c r="AA80" i="9"/>
  <c r="AA80" i="11"/>
  <c r="AA80" i="1"/>
  <c r="AA80" i="12"/>
  <c r="AA80" i="10"/>
  <c r="AA80" i="2"/>
  <c r="AA166" i="3"/>
  <c r="AA166" i="6"/>
  <c r="AA166" i="4"/>
  <c r="AA166" i="5"/>
  <c r="AA166" i="7"/>
  <c r="AA166" i="9"/>
  <c r="AA166" i="8"/>
  <c r="AA166" i="12"/>
  <c r="AA166" i="10"/>
  <c r="AA166" i="2"/>
  <c r="AA166" i="11"/>
  <c r="AA166" i="1"/>
  <c r="AA121" i="3"/>
  <c r="AA121" i="4"/>
  <c r="AA121" i="8"/>
  <c r="AA121" i="7"/>
  <c r="AA121" i="5"/>
  <c r="AA121" i="9"/>
  <c r="AA121" i="6"/>
  <c r="AA121" i="10"/>
  <c r="AA121" i="11"/>
  <c r="AA121" i="12"/>
  <c r="AA121" i="2"/>
  <c r="AA121" i="1"/>
  <c r="AB190" i="4"/>
  <c r="AB190" i="5"/>
  <c r="AB190" i="3"/>
  <c r="AB190" i="7"/>
  <c r="AB190" i="6"/>
  <c r="AB190" i="9"/>
  <c r="AB190" i="10"/>
  <c r="AB190" i="8"/>
  <c r="AB190" i="12"/>
  <c r="AB190" i="11"/>
  <c r="AB190" i="2"/>
  <c r="AB190" i="1"/>
  <c r="AB193" i="5"/>
  <c r="AB193" i="3"/>
  <c r="AB193" i="4"/>
  <c r="AB193" i="7"/>
  <c r="AB193" i="6"/>
  <c r="AB193" i="8"/>
  <c r="AB193" i="9"/>
  <c r="AB193" i="10"/>
  <c r="AB193" i="11"/>
  <c r="AB193" i="12"/>
  <c r="AB193" i="2"/>
  <c r="AB193" i="1"/>
  <c r="AB53" i="4"/>
  <c r="AB53" i="3"/>
  <c r="AB53" i="6"/>
  <c r="AB53" i="5"/>
  <c r="AB53" i="8"/>
  <c r="AB53" i="7"/>
  <c r="AB53" i="2"/>
  <c r="AB53" i="11"/>
  <c r="AB53" i="10"/>
  <c r="AB53" i="9"/>
  <c r="AB53" i="12"/>
  <c r="AB53" i="1"/>
  <c r="AB101" i="4"/>
  <c r="AB101" i="3"/>
  <c r="AB101" i="6"/>
  <c r="AB101" i="7"/>
  <c r="AB101" i="5"/>
  <c r="AB101" i="8"/>
  <c r="AB101" i="2"/>
  <c r="AB101" i="10"/>
  <c r="AB101" i="9"/>
  <c r="AB101" i="11"/>
  <c r="AB101" i="12"/>
  <c r="AB101" i="1"/>
  <c r="AB143" i="4"/>
  <c r="AB143" i="3"/>
  <c r="AB143" i="5"/>
  <c r="AB143" i="6"/>
  <c r="AB143" i="7"/>
  <c r="AB143" i="8"/>
  <c r="AB143" i="9"/>
  <c r="AB143" i="2"/>
  <c r="AB143" i="1"/>
  <c r="AB143" i="11"/>
  <c r="AB143" i="10"/>
  <c r="AB143" i="12"/>
  <c r="AB125" i="4"/>
  <c r="AB125" i="3"/>
  <c r="AB125" i="6"/>
  <c r="AB125" i="5"/>
  <c r="AB125" i="7"/>
  <c r="AB125" i="8"/>
  <c r="AB125" i="2"/>
  <c r="AB125" i="11"/>
  <c r="AB125" i="10"/>
  <c r="AB125" i="9"/>
  <c r="AB125" i="12"/>
  <c r="AB125" i="1"/>
  <c r="AB71" i="4"/>
  <c r="AB71" i="3"/>
  <c r="AB71" i="6"/>
  <c r="AB71" i="5"/>
  <c r="AB71" i="8"/>
  <c r="AB71" i="7"/>
  <c r="AB71" i="2"/>
  <c r="AB71" i="11"/>
  <c r="AB71" i="10"/>
  <c r="AB71" i="9"/>
  <c r="AB71" i="12"/>
  <c r="AB71" i="1"/>
  <c r="AB134" i="3"/>
  <c r="AB134" i="4"/>
  <c r="AB134" i="5"/>
  <c r="AB134" i="6"/>
  <c r="AB134" i="8"/>
  <c r="AB134" i="9"/>
  <c r="AB134" i="7"/>
  <c r="AB134" i="11"/>
  <c r="AB134" i="12"/>
  <c r="AB134" i="2"/>
  <c r="AB134" i="10"/>
  <c r="AB134" i="1"/>
  <c r="AB180" i="5"/>
  <c r="AB180" i="3"/>
  <c r="AB180" i="4"/>
  <c r="AB180" i="6"/>
  <c r="AB180" i="7"/>
  <c r="AB180" i="8"/>
  <c r="AB180" i="11"/>
  <c r="AB180" i="9"/>
  <c r="AB180" i="2"/>
  <c r="AB180" i="12"/>
  <c r="AB180" i="10"/>
  <c r="AB180" i="1"/>
  <c r="AB48" i="3"/>
  <c r="AB48" i="4"/>
  <c r="AB48" i="5"/>
  <c r="AB48" i="6"/>
  <c r="AB48" i="7"/>
  <c r="AB48" i="8"/>
  <c r="AB48" i="9"/>
  <c r="AB48" i="10"/>
  <c r="AB48" i="11"/>
  <c r="AB48" i="12"/>
  <c r="AB48" i="2"/>
  <c r="AB48" i="1"/>
  <c r="AB130" i="4"/>
  <c r="AB130" i="3"/>
  <c r="AB130" i="6"/>
  <c r="AB130" i="7"/>
  <c r="AB130" i="8"/>
  <c r="AB130" i="10"/>
  <c r="AB130" i="5"/>
  <c r="AB130" i="12"/>
  <c r="AB130" i="9"/>
  <c r="AB130" i="1"/>
  <c r="AB130" i="2"/>
  <c r="AB130" i="11"/>
  <c r="AB81" i="3"/>
  <c r="AB81" i="4"/>
  <c r="AB81" i="5"/>
  <c r="AB81" i="6"/>
  <c r="AB81" i="8"/>
  <c r="AB81" i="7"/>
  <c r="AB81" i="10"/>
  <c r="AB81" i="12"/>
  <c r="AB81" i="1"/>
  <c r="AB81" i="2"/>
  <c r="AB81" i="9"/>
  <c r="AB81" i="11"/>
  <c r="AB88" i="4"/>
  <c r="AB88" i="3"/>
  <c r="AB88" i="6"/>
  <c r="AB88" i="5"/>
  <c r="AB88" i="7"/>
  <c r="AB88" i="8"/>
  <c r="AB88" i="10"/>
  <c r="AB88" i="9"/>
  <c r="AB88" i="12"/>
  <c r="AB88" i="1"/>
  <c r="AB88" i="2"/>
  <c r="AB88" i="11"/>
  <c r="AB147" i="3"/>
  <c r="AB147" i="4"/>
  <c r="AB147" i="5"/>
  <c r="AB147" i="6"/>
  <c r="AB147" i="9"/>
  <c r="AB147" i="7"/>
  <c r="AB147" i="8"/>
  <c r="AB147" i="10"/>
  <c r="AB147" i="12"/>
  <c r="AB147" i="2"/>
  <c r="AB147" i="11"/>
  <c r="AB147" i="1"/>
  <c r="AA98" i="5"/>
  <c r="AA98" i="3"/>
  <c r="AA98" i="4"/>
  <c r="AA98" i="8"/>
  <c r="AA98" i="6"/>
  <c r="AA98" i="7"/>
  <c r="AA98" i="9"/>
  <c r="AA98" i="11"/>
  <c r="AA98" i="1"/>
  <c r="AA98" i="12"/>
  <c r="AA98" i="10"/>
  <c r="AA98" i="2"/>
  <c r="AA68" i="5"/>
  <c r="AA68" i="3"/>
  <c r="AA68" i="4"/>
  <c r="AA68" i="8"/>
  <c r="AA68" i="6"/>
  <c r="AA68" i="7"/>
  <c r="AA68" i="10"/>
  <c r="AA68" i="11"/>
  <c r="AA68" i="1"/>
  <c r="AA68" i="9"/>
  <c r="AA68" i="12"/>
  <c r="AA68" i="2"/>
  <c r="AA157" i="5"/>
  <c r="AA157" i="3"/>
  <c r="AA157" i="4"/>
  <c r="AA157" i="8"/>
  <c r="AA157" i="7"/>
  <c r="AA157" i="9"/>
  <c r="AA157" i="10"/>
  <c r="AA157" i="11"/>
  <c r="AA157" i="6"/>
  <c r="AA157" i="1"/>
  <c r="AA157" i="12"/>
  <c r="AA157" i="2"/>
  <c r="AA116" i="5"/>
  <c r="AA116" i="3"/>
  <c r="AA116" i="4"/>
  <c r="AA116" i="8"/>
  <c r="AA116" i="6"/>
  <c r="AA116" i="7"/>
  <c r="AA116" i="9"/>
  <c r="AA116" i="11"/>
  <c r="AA116" i="1"/>
  <c r="AA116" i="12"/>
  <c r="AA116" i="10"/>
  <c r="AA116" i="2"/>
  <c r="AA43" i="5"/>
  <c r="AA43" i="3"/>
  <c r="AA43" i="4"/>
  <c r="AA43" i="6"/>
  <c r="AA43" i="7"/>
  <c r="AA43" i="8"/>
  <c r="AA43" i="9"/>
  <c r="AA43" i="11"/>
  <c r="AA43" i="12"/>
  <c r="AA43" i="10"/>
  <c r="AA43" i="2"/>
  <c r="AA43" i="1"/>
  <c r="AA162" i="4"/>
  <c r="AA162" i="5"/>
  <c r="AA162" i="3"/>
  <c r="AA162" i="6"/>
  <c r="AA162" i="7"/>
  <c r="AA162" i="8"/>
  <c r="AA162" i="10"/>
  <c r="AA162" i="11"/>
  <c r="AA162" i="9"/>
  <c r="AA162" i="12"/>
  <c r="AA162" i="1"/>
  <c r="AA162" i="2"/>
  <c r="AA180" i="4"/>
  <c r="AA180" i="5"/>
  <c r="AA180" i="3"/>
  <c r="AA180" i="6"/>
  <c r="AA180" i="7"/>
  <c r="AA180" i="8"/>
  <c r="AA180" i="10"/>
  <c r="AA180" i="9"/>
  <c r="AA180" i="12"/>
  <c r="AA180" i="11"/>
  <c r="AA180" i="2"/>
  <c r="AA180" i="1"/>
  <c r="AA126" i="4"/>
  <c r="AA126" i="3"/>
  <c r="AA126" i="5"/>
  <c r="AA126" i="7"/>
  <c r="AA126" i="8"/>
  <c r="AA126" i="6"/>
  <c r="AA126" i="10"/>
  <c r="AA126" i="11"/>
  <c r="AA126" i="9"/>
  <c r="AA126" i="12"/>
  <c r="AA126" i="2"/>
  <c r="AA126" i="1"/>
  <c r="AA49" i="5"/>
  <c r="AA52" i="4"/>
  <c r="AA49" i="3"/>
  <c r="AA49" i="4"/>
  <c r="AA52" i="3"/>
  <c r="AA52" i="6"/>
  <c r="AA52" i="5"/>
  <c r="AA49" i="8"/>
  <c r="AA52" i="7"/>
  <c r="AA49" i="6"/>
  <c r="AA52" i="8"/>
  <c r="AA49" i="7"/>
  <c r="AA52" i="9"/>
  <c r="AA52" i="12"/>
  <c r="AA49" i="10"/>
  <c r="AA49" i="11"/>
  <c r="AA49" i="9"/>
  <c r="AA49" i="12"/>
  <c r="AA52" i="1"/>
  <c r="AA52" i="11"/>
  <c r="AA52" i="10"/>
  <c r="AA52" i="2"/>
  <c r="AA49" i="2"/>
  <c r="AA49" i="1"/>
  <c r="AA174" i="4"/>
  <c r="AA174" i="5"/>
  <c r="AA174" i="3"/>
  <c r="AA174" i="6"/>
  <c r="AA174" i="7"/>
  <c r="AA174" i="8"/>
  <c r="AA174" i="10"/>
  <c r="AA174" i="9"/>
  <c r="AA174" i="11"/>
  <c r="AA174" i="12"/>
  <c r="AA174" i="1"/>
  <c r="AA174" i="2"/>
  <c r="AA128" i="5"/>
  <c r="AA128" i="3"/>
  <c r="AA128" i="4"/>
  <c r="AA128" i="8"/>
  <c r="AA128" i="6"/>
  <c r="AA128" i="7"/>
  <c r="AA128" i="11"/>
  <c r="AA128" i="1"/>
  <c r="AA128" i="10"/>
  <c r="AA128" i="12"/>
  <c r="AA128" i="9"/>
  <c r="AA128" i="2"/>
  <c r="AB117" i="3"/>
  <c r="AB117" i="4"/>
  <c r="AB117" i="5"/>
  <c r="AB117" i="6"/>
  <c r="AB117" i="8"/>
  <c r="AB117" i="10"/>
  <c r="AB117" i="7"/>
  <c r="AB117" i="12"/>
  <c r="AB117" i="1"/>
  <c r="AB117" i="2"/>
  <c r="AB117" i="9"/>
  <c r="AB117" i="11"/>
  <c r="AB106" i="4"/>
  <c r="AB106" i="3"/>
  <c r="AB106" i="6"/>
  <c r="AB106" i="5"/>
  <c r="AB106" i="7"/>
  <c r="AB106" i="8"/>
  <c r="AB106" i="10"/>
  <c r="AB106" i="9"/>
  <c r="AB106" i="12"/>
  <c r="AB106" i="1"/>
  <c r="AB106" i="11"/>
  <c r="AB106" i="2"/>
  <c r="AB179" i="4"/>
  <c r="AB179" i="5"/>
  <c r="AB179" i="3"/>
  <c r="AB179" i="6"/>
  <c r="AB179" i="7"/>
  <c r="AB179" i="8"/>
  <c r="AB179" i="9"/>
  <c r="AB179" i="11"/>
  <c r="AB179" i="2"/>
  <c r="AB179" i="10"/>
  <c r="AB179" i="12"/>
  <c r="AB179" i="1"/>
  <c r="AB60" i="5"/>
  <c r="AB60" i="3"/>
  <c r="AB60" i="4"/>
  <c r="AB60" i="8"/>
  <c r="AB60" i="6"/>
  <c r="AB60" i="7"/>
  <c r="AB60" i="9"/>
  <c r="AB60" i="10"/>
  <c r="AB60" i="11"/>
  <c r="AB60" i="1"/>
  <c r="AB60" i="2"/>
  <c r="AB60" i="12"/>
  <c r="AB99" i="3"/>
  <c r="AB99" i="4"/>
  <c r="AB99" i="5"/>
  <c r="AB99" i="6"/>
  <c r="AB99" i="7"/>
  <c r="AB99" i="8"/>
  <c r="AB99" i="10"/>
  <c r="AB99" i="12"/>
  <c r="AB99" i="1"/>
  <c r="AB99" i="2"/>
  <c r="AB99" i="9"/>
  <c r="AB99" i="11"/>
  <c r="AB44" i="3"/>
  <c r="AB46" i="4"/>
  <c r="AB44" i="4"/>
  <c r="AB46" i="3"/>
  <c r="AB44" i="5"/>
  <c r="AB46" i="6"/>
  <c r="AB44" i="6"/>
  <c r="AB46" i="5"/>
  <c r="AB44" i="8"/>
  <c r="AB46" i="8"/>
  <c r="AB44" i="10"/>
  <c r="AB46" i="7"/>
  <c r="AB44" i="12"/>
  <c r="AB46" i="2"/>
  <c r="AB44" i="7"/>
  <c r="AB46" i="10"/>
  <c r="AB46" i="1"/>
  <c r="AB46" i="9"/>
  <c r="AB46" i="11"/>
  <c r="AB44" i="2"/>
  <c r="AB44" i="9"/>
  <c r="AB44" i="11"/>
  <c r="AB46" i="12"/>
  <c r="AB44" i="1"/>
  <c r="AB109" i="3"/>
  <c r="AB109" i="4"/>
  <c r="AB109" i="5"/>
  <c r="AB109" i="6"/>
  <c r="AB109" i="7"/>
  <c r="AB109" i="9"/>
  <c r="AB109" i="11"/>
  <c r="AB109" i="8"/>
  <c r="AB109" i="10"/>
  <c r="AB109" i="12"/>
  <c r="AB109" i="1"/>
  <c r="AB109" i="2"/>
  <c r="AB164" i="3"/>
  <c r="AB164" i="6"/>
  <c r="AB164" i="4"/>
  <c r="AB164" i="5"/>
  <c r="AB164" i="7"/>
  <c r="AB164" i="9"/>
  <c r="AB164" i="8"/>
  <c r="AB164" i="11"/>
  <c r="AB164" i="10"/>
  <c r="AB164" i="12"/>
  <c r="AB164" i="1"/>
  <c r="AB164" i="2"/>
  <c r="AB59" i="4"/>
  <c r="AB59" i="3"/>
  <c r="AB59" i="6"/>
  <c r="AB59" i="5"/>
  <c r="AB59" i="8"/>
  <c r="AB59" i="7"/>
  <c r="AB59" i="10"/>
  <c r="AB59" i="9"/>
  <c r="AB59" i="2"/>
  <c r="AB59" i="11"/>
  <c r="AB59" i="12"/>
  <c r="AB59" i="1"/>
  <c r="AB173" i="4"/>
  <c r="AB173" i="5"/>
  <c r="AB173" i="3"/>
  <c r="AB173" i="6"/>
  <c r="AB173" i="7"/>
  <c r="AB173" i="9"/>
  <c r="AB173" i="8"/>
  <c r="AB173" i="2"/>
  <c r="AB173" i="10"/>
  <c r="AB173" i="11"/>
  <c r="AB173" i="12"/>
  <c r="AB173" i="1"/>
  <c r="AA106" i="3"/>
  <c r="AA106" i="4"/>
  <c r="AA106" i="5"/>
  <c r="AA106" i="6"/>
  <c r="AA106" i="7"/>
  <c r="AA106" i="8"/>
  <c r="AA106" i="9"/>
  <c r="AA106" i="10"/>
  <c r="AA106" i="12"/>
  <c r="AA106" i="2"/>
  <c r="AA106" i="1"/>
  <c r="AA106" i="11"/>
  <c r="AA76" i="3"/>
  <c r="AA76" i="4"/>
  <c r="AA76" i="5"/>
  <c r="AA76" i="6"/>
  <c r="AA76" i="7"/>
  <c r="AA76" i="9"/>
  <c r="AA76" i="8"/>
  <c r="AA76" i="12"/>
  <c r="AA76" i="10"/>
  <c r="AA76" i="2"/>
  <c r="AA76" i="1"/>
  <c r="AA76" i="11"/>
  <c r="AA159" i="3"/>
  <c r="AA159" i="4"/>
  <c r="AA159" i="5"/>
  <c r="AA159" i="6"/>
  <c r="AA159" i="7"/>
  <c r="AA159" i="8"/>
  <c r="AA159" i="9"/>
  <c r="AA159" i="10"/>
  <c r="AA159" i="11"/>
  <c r="AA159" i="12"/>
  <c r="AA159" i="2"/>
  <c r="AA159" i="1"/>
  <c r="AA123" i="3"/>
  <c r="AA123" i="4"/>
  <c r="AA123" i="5"/>
  <c r="AA123" i="6"/>
  <c r="AA123" i="7"/>
  <c r="AA123" i="8"/>
  <c r="AA123" i="10"/>
  <c r="AA123" i="11"/>
  <c r="AA123" i="9"/>
  <c r="AA123" i="12"/>
  <c r="AA123" i="2"/>
  <c r="AA123" i="1"/>
  <c r="AA85" i="3"/>
  <c r="AA85" i="4"/>
  <c r="AA85" i="8"/>
  <c r="AA85" i="7"/>
  <c r="AA85" i="5"/>
  <c r="AA85" i="9"/>
  <c r="AA85" i="6"/>
  <c r="AA85" i="10"/>
  <c r="AA85" i="11"/>
  <c r="AA85" i="12"/>
  <c r="AA85" i="2"/>
  <c r="AA85" i="1"/>
  <c r="AA171" i="3"/>
  <c r="AA171" i="4"/>
  <c r="AA171" i="5"/>
  <c r="AA171" i="6"/>
  <c r="AA171" i="8"/>
  <c r="AA171" i="9"/>
  <c r="AA171" i="7"/>
  <c r="AA171" i="10"/>
  <c r="AA171" i="11"/>
  <c r="AA171" i="12"/>
  <c r="AA171" i="2"/>
  <c r="AA171" i="1"/>
  <c r="AA94" i="3"/>
  <c r="AA94" i="4"/>
  <c r="AA94" i="5"/>
  <c r="AA94" i="6"/>
  <c r="AA94" i="7"/>
  <c r="AA94" i="9"/>
  <c r="AA94" i="8"/>
  <c r="AA94" i="12"/>
  <c r="AA94" i="10"/>
  <c r="AA94" i="2"/>
  <c r="AA94" i="1"/>
  <c r="AA94" i="11"/>
  <c r="AA185" i="4"/>
  <c r="AA185" i="5"/>
  <c r="AA185" i="3"/>
  <c r="AA185" i="7"/>
  <c r="AA185" i="6"/>
  <c r="AA185" i="9"/>
  <c r="AA185" i="8"/>
  <c r="AA185" i="11"/>
  <c r="AA185" i="12"/>
  <c r="AA185" i="10"/>
  <c r="AA185" i="2"/>
  <c r="AA185" i="1"/>
  <c r="AA134" i="5"/>
  <c r="AA134" i="3"/>
  <c r="AA134" i="4"/>
  <c r="AA134" i="8"/>
  <c r="AA134" i="6"/>
  <c r="AA134" i="7"/>
  <c r="AA134" i="9"/>
  <c r="AA134" i="11"/>
  <c r="AA134" i="1"/>
  <c r="AA134" i="12"/>
  <c r="AA134" i="10"/>
  <c r="AA134" i="2"/>
  <c r="AA88" i="3"/>
  <c r="AA88" i="4"/>
  <c r="AA88" i="5"/>
  <c r="AA88" i="6"/>
  <c r="AA88" i="7"/>
  <c r="AA88" i="8"/>
  <c r="AA88" i="9"/>
  <c r="AA88" i="10"/>
  <c r="AA88" i="12"/>
  <c r="AA88" i="2"/>
  <c r="AA88" i="1"/>
  <c r="AA88" i="11"/>
  <c r="AA182" i="5"/>
  <c r="AA182" i="3"/>
  <c r="AA182" i="4"/>
  <c r="AA182" i="8"/>
  <c r="AA182" i="6"/>
  <c r="AA182" i="7"/>
  <c r="AA182" i="11"/>
  <c r="AA182" i="9"/>
  <c r="AA182" i="10"/>
  <c r="AA182" i="12"/>
  <c r="AA182" i="2"/>
  <c r="AA182" i="1"/>
  <c r="AA136" i="3"/>
  <c r="AA136" i="4"/>
  <c r="AA136" i="5"/>
  <c r="AA136" i="6"/>
  <c r="AA136" i="7"/>
  <c r="AA136" i="9"/>
  <c r="AA136" i="8"/>
  <c r="AA136" i="12"/>
  <c r="AA136" i="2"/>
  <c r="AA136" i="1"/>
  <c r="AA136" i="10"/>
  <c r="AA136" i="11"/>
  <c r="AA188" i="5"/>
  <c r="AA188" i="3"/>
  <c r="AA188" i="4"/>
  <c r="AA188" i="6"/>
  <c r="AA188" i="8"/>
  <c r="AA188" i="7"/>
  <c r="AA188" i="11"/>
  <c r="AA188" i="9"/>
  <c r="AA188" i="12"/>
  <c r="AA188" i="10"/>
  <c r="AA188" i="2"/>
  <c r="AA188" i="1"/>
  <c r="AB189" i="3"/>
  <c r="AB189" i="4"/>
  <c r="AB189" i="5"/>
  <c r="AB189" i="6"/>
  <c r="AB189" i="8"/>
  <c r="AB189" i="7"/>
  <c r="AB189" i="9"/>
  <c r="AB189" i="10"/>
  <c r="AB189" i="12"/>
  <c r="AB189" i="2"/>
  <c r="AB189" i="11"/>
  <c r="AB189" i="1"/>
  <c r="AA191" i="4"/>
  <c r="AA191" i="5"/>
  <c r="AA191" i="3"/>
  <c r="AA191" i="7"/>
  <c r="AA191" i="6"/>
  <c r="AA191" i="9"/>
  <c r="AA191" i="8"/>
  <c r="AA191" i="11"/>
  <c r="AA191" i="12"/>
  <c r="AA191" i="2"/>
  <c r="AA191" i="10"/>
  <c r="AA191" i="1"/>
  <c r="AA193" i="5"/>
  <c r="AA193" i="3"/>
  <c r="AA193" i="4"/>
  <c r="AA193" i="7"/>
  <c r="AA193" i="8"/>
  <c r="AA193" i="6"/>
  <c r="AA193" i="9"/>
  <c r="AA193" i="2"/>
  <c r="AA193" i="10"/>
  <c r="AA193" i="11"/>
  <c r="AA193" i="12"/>
  <c r="AA193" i="1"/>
  <c r="AB187" i="5" l="1"/>
  <c r="AB187" i="3"/>
  <c r="AB187" i="4"/>
  <c r="AB187" i="7"/>
  <c r="AB187" i="6"/>
  <c r="AB187" i="8"/>
  <c r="AB187" i="9"/>
  <c r="AB187" i="12"/>
  <c r="AB187" i="10"/>
  <c r="AB187" i="11"/>
  <c r="AB187" i="2"/>
  <c r="AB187" i="1"/>
  <c r="AB95" i="4"/>
  <c r="AB138" i="5"/>
  <c r="AB138" i="3"/>
  <c r="AB95" i="3"/>
  <c r="AB138" i="4"/>
  <c r="AB95" i="6"/>
  <c r="AB138" i="7"/>
  <c r="AB95" i="7"/>
  <c r="AB95" i="5"/>
  <c r="AB138" i="8"/>
  <c r="AB138" i="6"/>
  <c r="AB95" i="8"/>
  <c r="AB95" i="10"/>
  <c r="AB95" i="9"/>
  <c r="AB95" i="2"/>
  <c r="AB138" i="9"/>
  <c r="AB138" i="10"/>
  <c r="AB138" i="11"/>
  <c r="AB95" i="11"/>
  <c r="AB95" i="12"/>
  <c r="AB138" i="2"/>
  <c r="AB138" i="1"/>
  <c r="AB138" i="12"/>
  <c r="AB95" i="1"/>
  <c r="AB188" i="3"/>
  <c r="AB188" i="6"/>
  <c r="AB188" i="4"/>
  <c r="AB188" i="5"/>
  <c r="AB188" i="7"/>
  <c r="AB188" i="8"/>
  <c r="AB188" i="9"/>
  <c r="AB188" i="12"/>
  <c r="AB188" i="11"/>
  <c r="AB188" i="2"/>
  <c r="AB188" i="10"/>
  <c r="AB188" i="1"/>
  <c r="F178" i="1" l="1"/>
  <c r="G178" i="1"/>
  <c r="H178" i="1"/>
  <c r="I178" i="1"/>
  <c r="J178" i="1"/>
  <c r="K178" i="1"/>
  <c r="L178" i="1"/>
  <c r="M178" i="1"/>
  <c r="N178" i="1"/>
  <c r="P178" i="1"/>
  <c r="Q178" i="1"/>
  <c r="R178" i="1"/>
  <c r="S178" i="1"/>
  <c r="T178" i="1"/>
  <c r="U178" i="1"/>
  <c r="V178" i="1"/>
  <c r="W178" i="1"/>
  <c r="X178" i="1"/>
  <c r="Y178" i="1"/>
  <c r="Z178" i="1"/>
  <c r="F179" i="1"/>
  <c r="G179" i="1"/>
  <c r="H179" i="1"/>
  <c r="I179" i="1"/>
  <c r="J179" i="1"/>
  <c r="K179" i="1"/>
  <c r="L179" i="1"/>
  <c r="M179" i="1"/>
  <c r="N179" i="1"/>
  <c r="P179" i="1"/>
  <c r="Q179" i="1"/>
  <c r="R179" i="1"/>
  <c r="S179" i="1"/>
  <c r="T179" i="1"/>
  <c r="U179" i="1"/>
  <c r="V179" i="1"/>
  <c r="W179" i="1"/>
  <c r="X179" i="1"/>
  <c r="Y179" i="1"/>
  <c r="Z179" i="1"/>
  <c r="F180" i="1"/>
  <c r="G180" i="1"/>
  <c r="H180" i="1"/>
  <c r="I180" i="1"/>
  <c r="J180" i="1"/>
  <c r="K180" i="1"/>
  <c r="L180" i="1"/>
  <c r="M180" i="1"/>
  <c r="N180" i="1"/>
  <c r="P180" i="1"/>
  <c r="Q180" i="1"/>
  <c r="R180" i="1"/>
  <c r="S180" i="1"/>
  <c r="T180" i="1"/>
  <c r="U180" i="1"/>
  <c r="V180" i="1"/>
  <c r="W180" i="1"/>
  <c r="X180" i="1"/>
  <c r="Y180" i="1"/>
  <c r="Z180" i="1"/>
  <c r="F181" i="1"/>
  <c r="G181" i="1"/>
  <c r="H181" i="1"/>
  <c r="I181" i="1"/>
  <c r="J181" i="1"/>
  <c r="K181" i="1"/>
  <c r="L181" i="1"/>
  <c r="M181" i="1"/>
  <c r="N181" i="1"/>
  <c r="P181" i="1"/>
  <c r="Q181" i="1"/>
  <c r="R181" i="1"/>
  <c r="S181" i="1"/>
  <c r="T181" i="1"/>
  <c r="U181" i="1"/>
  <c r="V181" i="1"/>
  <c r="W181" i="1"/>
  <c r="X181" i="1"/>
  <c r="Y181" i="1"/>
  <c r="Z181" i="1"/>
  <c r="F182" i="1"/>
  <c r="G182" i="1"/>
  <c r="H182" i="1"/>
  <c r="I182" i="1"/>
  <c r="J182" i="1"/>
  <c r="K182" i="1"/>
  <c r="L182" i="1"/>
  <c r="M182" i="1"/>
  <c r="N182" i="1"/>
  <c r="P182" i="1"/>
  <c r="Q182" i="1"/>
  <c r="R182" i="1"/>
  <c r="S182" i="1"/>
  <c r="T182" i="1"/>
  <c r="U182" i="1"/>
  <c r="V182" i="1"/>
  <c r="W182" i="1"/>
  <c r="X182" i="1"/>
  <c r="Y182" i="1"/>
  <c r="Z182" i="1"/>
  <c r="F183" i="1"/>
  <c r="G183" i="1"/>
  <c r="H183" i="1"/>
  <c r="I183" i="1"/>
  <c r="J183" i="1"/>
  <c r="K183" i="1"/>
  <c r="L183" i="1"/>
  <c r="M183" i="1"/>
  <c r="N183" i="1"/>
  <c r="P183" i="1"/>
  <c r="Q183" i="1"/>
  <c r="R183" i="1"/>
  <c r="S183" i="1"/>
  <c r="T183" i="1"/>
  <c r="U183" i="1"/>
  <c r="V183" i="1"/>
  <c r="W183" i="1"/>
  <c r="X183" i="1"/>
  <c r="Y183" i="1"/>
  <c r="Z183" i="1"/>
  <c r="F184" i="1"/>
  <c r="G184" i="1"/>
  <c r="H184" i="1"/>
  <c r="I184" i="1"/>
  <c r="J184" i="1"/>
  <c r="K184" i="1"/>
  <c r="L184" i="1"/>
  <c r="M184" i="1"/>
  <c r="N184" i="1"/>
  <c r="P184" i="1"/>
  <c r="Q184" i="1"/>
  <c r="R184" i="1"/>
  <c r="S184" i="1"/>
  <c r="T184" i="1"/>
  <c r="U184" i="1"/>
  <c r="V184" i="1"/>
  <c r="W184" i="1"/>
  <c r="X184" i="1"/>
  <c r="Y184" i="1"/>
  <c r="Z184" i="1"/>
  <c r="F185" i="1"/>
  <c r="G185" i="1"/>
  <c r="H185" i="1"/>
  <c r="I185" i="1"/>
  <c r="J185" i="1"/>
  <c r="K185" i="1"/>
  <c r="L185" i="1"/>
  <c r="M185" i="1"/>
  <c r="N185" i="1"/>
  <c r="P185" i="1"/>
  <c r="Q185" i="1"/>
  <c r="R185" i="1"/>
  <c r="S185" i="1"/>
  <c r="T185" i="1"/>
  <c r="U185" i="1"/>
  <c r="V185" i="1"/>
  <c r="W185" i="1"/>
  <c r="X185" i="1"/>
  <c r="Y185" i="1"/>
  <c r="Z185" i="1"/>
  <c r="F186" i="1"/>
  <c r="G186" i="1"/>
  <c r="H186" i="1"/>
  <c r="I186" i="1"/>
  <c r="J186" i="1"/>
  <c r="K186" i="1"/>
  <c r="L186" i="1"/>
  <c r="M186" i="1"/>
  <c r="N186" i="1"/>
  <c r="P186" i="1"/>
  <c r="Q186" i="1"/>
  <c r="R186" i="1"/>
  <c r="S186" i="1"/>
  <c r="T186" i="1"/>
  <c r="U186" i="1"/>
  <c r="V186" i="1"/>
  <c r="W186" i="1"/>
  <c r="X186" i="1"/>
  <c r="Y186" i="1"/>
  <c r="Z186" i="1"/>
  <c r="F187" i="1"/>
  <c r="G187" i="1"/>
  <c r="H187" i="1"/>
  <c r="I187" i="1"/>
  <c r="J187" i="1"/>
  <c r="K187" i="1"/>
  <c r="L187" i="1"/>
  <c r="M187" i="1"/>
  <c r="N187" i="1"/>
  <c r="P187" i="1"/>
  <c r="Q187" i="1"/>
  <c r="R187" i="1"/>
  <c r="S187" i="1"/>
  <c r="T187" i="1"/>
  <c r="U187" i="1"/>
  <c r="V187" i="1"/>
  <c r="W187" i="1"/>
  <c r="X187" i="1"/>
  <c r="Y187" i="1"/>
  <c r="Z187" i="1"/>
  <c r="F188" i="1"/>
  <c r="G188" i="1"/>
  <c r="H188" i="1"/>
  <c r="I188" i="1"/>
  <c r="J188" i="1"/>
  <c r="K188" i="1"/>
  <c r="L188" i="1"/>
  <c r="M188" i="1"/>
  <c r="N188" i="1"/>
  <c r="P188" i="1"/>
  <c r="Q188" i="1"/>
  <c r="R188" i="1"/>
  <c r="S188" i="1"/>
  <c r="T188" i="1"/>
  <c r="U188" i="1"/>
  <c r="V188" i="1"/>
  <c r="W188" i="1"/>
  <c r="X188" i="1"/>
  <c r="Y188" i="1"/>
  <c r="Z188" i="1"/>
  <c r="F189" i="1"/>
  <c r="G189" i="1"/>
  <c r="H189" i="1"/>
  <c r="I189" i="1"/>
  <c r="J189" i="1"/>
  <c r="K189" i="1"/>
  <c r="L189" i="1"/>
  <c r="M189" i="1"/>
  <c r="N189" i="1"/>
  <c r="P189" i="1"/>
  <c r="Q189" i="1"/>
  <c r="R189" i="1"/>
  <c r="S189" i="1"/>
  <c r="T189" i="1"/>
  <c r="U189" i="1"/>
  <c r="V189" i="1"/>
  <c r="W189" i="1"/>
  <c r="X189" i="1"/>
  <c r="Y189" i="1"/>
  <c r="Z189" i="1"/>
  <c r="F190" i="1"/>
  <c r="G190" i="1"/>
  <c r="H190" i="1"/>
  <c r="I190" i="1"/>
  <c r="J190" i="1"/>
  <c r="K190" i="1"/>
  <c r="L190" i="1"/>
  <c r="M190" i="1"/>
  <c r="N190" i="1"/>
  <c r="P190" i="1"/>
  <c r="Q190" i="1"/>
  <c r="R190" i="1"/>
  <c r="S190" i="1"/>
  <c r="T190" i="1"/>
  <c r="U190" i="1"/>
  <c r="V190" i="1"/>
  <c r="W190" i="1"/>
  <c r="X190" i="1"/>
  <c r="Y190" i="1"/>
  <c r="Z190" i="1"/>
  <c r="F191" i="1"/>
  <c r="G191" i="1"/>
  <c r="H191" i="1"/>
  <c r="I191" i="1"/>
  <c r="J191" i="1"/>
  <c r="K191" i="1"/>
  <c r="L191" i="1"/>
  <c r="M191" i="1"/>
  <c r="N191" i="1"/>
  <c r="P191" i="1"/>
  <c r="Q191" i="1"/>
  <c r="R191" i="1"/>
  <c r="S191" i="1"/>
  <c r="T191" i="1"/>
  <c r="U191" i="1"/>
  <c r="V191" i="1"/>
  <c r="W191" i="1"/>
  <c r="X191" i="1"/>
  <c r="Y191" i="1"/>
  <c r="Z191" i="1"/>
  <c r="F192" i="1"/>
  <c r="G192" i="1"/>
  <c r="H192" i="1"/>
  <c r="I192" i="1"/>
  <c r="J192" i="1"/>
  <c r="K192" i="1"/>
  <c r="L192" i="1"/>
  <c r="M192" i="1"/>
  <c r="N192" i="1"/>
  <c r="P192" i="1"/>
  <c r="Q192" i="1"/>
  <c r="R192" i="1"/>
  <c r="S192" i="1"/>
  <c r="T192" i="1"/>
  <c r="U192" i="1"/>
  <c r="V192" i="1"/>
  <c r="W192" i="1"/>
  <c r="X192" i="1"/>
  <c r="Y192" i="1"/>
  <c r="Z192" i="1"/>
  <c r="F193" i="1"/>
  <c r="G193" i="1"/>
  <c r="H193" i="1"/>
  <c r="I193" i="1"/>
  <c r="J193" i="1"/>
  <c r="K193" i="1"/>
  <c r="L193" i="1"/>
  <c r="M193" i="1"/>
  <c r="N193" i="1"/>
  <c r="P193" i="1"/>
  <c r="Q193" i="1"/>
  <c r="R193" i="1"/>
  <c r="S193" i="1"/>
  <c r="T193" i="1"/>
  <c r="U193" i="1"/>
  <c r="V193" i="1"/>
  <c r="W193" i="1"/>
  <c r="X193" i="1"/>
  <c r="Y193" i="1"/>
  <c r="Z193" i="1"/>
  <c r="C185" i="1"/>
  <c r="C186" i="1"/>
  <c r="C187" i="1"/>
  <c r="C188" i="1"/>
  <c r="C189" i="1"/>
  <c r="C190" i="1"/>
  <c r="C191" i="1"/>
  <c r="C192" i="1"/>
  <c r="C193" i="1"/>
  <c r="C194" i="1"/>
  <c r="C184" i="1"/>
  <c r="D184" i="1"/>
  <c r="D185" i="1"/>
  <c r="D186" i="1"/>
  <c r="D187" i="1"/>
  <c r="D188" i="1"/>
  <c r="D189" i="1"/>
  <c r="D190" i="1"/>
  <c r="D191" i="1"/>
  <c r="D192" i="1"/>
  <c r="D193" i="1"/>
  <c r="E184" i="1"/>
  <c r="C126" i="1"/>
  <c r="D126" i="1"/>
  <c r="C127" i="1"/>
  <c r="D127" i="1"/>
  <c r="C128" i="1"/>
  <c r="D128" i="1"/>
  <c r="C129" i="1"/>
  <c r="D129" i="1"/>
  <c r="C130" i="1"/>
  <c r="D130" i="1"/>
  <c r="F126" i="1"/>
  <c r="G126" i="1"/>
  <c r="H126" i="1"/>
  <c r="I126" i="1"/>
  <c r="J126" i="1"/>
  <c r="K126" i="1"/>
  <c r="L126" i="1"/>
  <c r="M126" i="1"/>
  <c r="N126" i="1"/>
  <c r="P126" i="1"/>
  <c r="Q126" i="1"/>
  <c r="R126" i="1"/>
  <c r="S126" i="1"/>
  <c r="T126" i="1"/>
  <c r="U126" i="1"/>
  <c r="V126" i="1"/>
  <c r="W126" i="1"/>
  <c r="X126" i="1"/>
  <c r="Y126" i="1"/>
  <c r="Z126" i="1"/>
  <c r="F127" i="1"/>
  <c r="G127" i="1"/>
  <c r="H127" i="1"/>
  <c r="I127" i="1"/>
  <c r="J127" i="1"/>
  <c r="K127" i="1"/>
  <c r="L127" i="1"/>
  <c r="M127" i="1"/>
  <c r="N127" i="1"/>
  <c r="P127" i="1"/>
  <c r="Q127" i="1"/>
  <c r="R127" i="1"/>
  <c r="S127" i="1"/>
  <c r="T127" i="1"/>
  <c r="U127" i="1"/>
  <c r="V127" i="1"/>
  <c r="W127" i="1"/>
  <c r="X127" i="1"/>
  <c r="Y127" i="1"/>
  <c r="Z127" i="1"/>
  <c r="F128" i="1"/>
  <c r="G128" i="1"/>
  <c r="H128" i="1"/>
  <c r="I128" i="1"/>
  <c r="J128" i="1"/>
  <c r="K128" i="1"/>
  <c r="L128" i="1"/>
  <c r="M128" i="1"/>
  <c r="N128" i="1"/>
  <c r="P128" i="1"/>
  <c r="Q128" i="1"/>
  <c r="R128" i="1"/>
  <c r="S128" i="1"/>
  <c r="T128" i="1"/>
  <c r="U128" i="1"/>
  <c r="V128" i="1"/>
  <c r="W128" i="1"/>
  <c r="X128" i="1"/>
  <c r="Y128" i="1"/>
  <c r="Z128" i="1"/>
  <c r="F129" i="1"/>
  <c r="G129" i="1"/>
  <c r="H129" i="1"/>
  <c r="I129" i="1"/>
  <c r="J129" i="1"/>
  <c r="K129" i="1"/>
  <c r="L129" i="1"/>
  <c r="M129" i="1"/>
  <c r="N129" i="1"/>
  <c r="P129" i="1"/>
  <c r="Q129" i="1"/>
  <c r="R129" i="1"/>
  <c r="S129" i="1"/>
  <c r="T129" i="1"/>
  <c r="U129" i="1"/>
  <c r="V129" i="1"/>
  <c r="W129" i="1"/>
  <c r="X129" i="1"/>
  <c r="Y129" i="1"/>
  <c r="Z129" i="1"/>
  <c r="F130" i="1"/>
  <c r="G130" i="1"/>
  <c r="H130" i="1"/>
  <c r="I130" i="1"/>
  <c r="J130" i="1"/>
  <c r="K130" i="1"/>
  <c r="L130" i="1"/>
  <c r="M130" i="1"/>
  <c r="N130" i="1"/>
  <c r="P130" i="1"/>
  <c r="Q130" i="1"/>
  <c r="R130" i="1"/>
  <c r="S130" i="1"/>
  <c r="T130" i="1"/>
  <c r="U130" i="1"/>
  <c r="V130" i="1"/>
  <c r="W130" i="1"/>
  <c r="X130" i="1"/>
  <c r="Y130" i="1"/>
  <c r="Z130" i="1"/>
  <c r="E130" i="1"/>
  <c r="E129" i="1"/>
  <c r="E128" i="1"/>
  <c r="E127" i="1"/>
  <c r="E126" i="1"/>
  <c r="E183" i="1"/>
  <c r="E182" i="1"/>
  <c r="E181" i="1"/>
  <c r="E180" i="1"/>
  <c r="E179" i="1"/>
  <c r="E178" i="1"/>
  <c r="E177" i="1"/>
  <c r="E192" i="1"/>
  <c r="E191" i="1"/>
  <c r="E190" i="1"/>
  <c r="E189" i="1"/>
  <c r="E188" i="1"/>
  <c r="E187" i="1"/>
  <c r="E186" i="1"/>
  <c r="E185" i="1"/>
  <c r="W16" i="13" l="1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G51" i="13"/>
  <c r="C1" i="2"/>
  <c r="D183" i="1"/>
  <c r="C183" i="1"/>
  <c r="D182" i="1"/>
  <c r="C182" i="1"/>
  <c r="D181" i="1"/>
  <c r="C181" i="1"/>
  <c r="D180" i="1"/>
  <c r="C180" i="1"/>
  <c r="D179" i="1"/>
  <c r="C179" i="1"/>
  <c r="D178" i="1"/>
  <c r="C178" i="1"/>
  <c r="Z177" i="1"/>
  <c r="Y177" i="1"/>
  <c r="X177" i="1"/>
  <c r="W177" i="1"/>
  <c r="V177" i="1"/>
  <c r="U177" i="1"/>
  <c r="T177" i="1"/>
  <c r="S177" i="1"/>
  <c r="R177" i="1"/>
  <c r="Q177" i="1"/>
  <c r="P177" i="1"/>
  <c r="N177" i="1"/>
  <c r="M177" i="1"/>
  <c r="L177" i="1"/>
  <c r="K177" i="1"/>
  <c r="J177" i="1"/>
  <c r="I177" i="1"/>
  <c r="H177" i="1"/>
  <c r="G177" i="1"/>
  <c r="F177" i="1"/>
  <c r="D177" i="1"/>
  <c r="C177" i="1"/>
  <c r="Z176" i="1"/>
  <c r="Y176" i="1"/>
  <c r="X176" i="1"/>
  <c r="W176" i="1"/>
  <c r="V176" i="1"/>
  <c r="U176" i="1"/>
  <c r="T176" i="1"/>
  <c r="S176" i="1"/>
  <c r="R176" i="1"/>
  <c r="Q176" i="1"/>
  <c r="P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Z175" i="1"/>
  <c r="Y175" i="1"/>
  <c r="X175" i="1"/>
  <c r="W175" i="1"/>
  <c r="V175" i="1"/>
  <c r="U175" i="1"/>
  <c r="T175" i="1"/>
  <c r="S175" i="1"/>
  <c r="R175" i="1"/>
  <c r="Q175" i="1"/>
  <c r="P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Z174" i="1"/>
  <c r="Y174" i="1"/>
  <c r="X174" i="1"/>
  <c r="W174" i="1"/>
  <c r="V174" i="1"/>
  <c r="U174" i="1"/>
  <c r="T174" i="1"/>
  <c r="S174" i="1"/>
  <c r="R174" i="1"/>
  <c r="Q174" i="1"/>
  <c r="P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Z173" i="1"/>
  <c r="Y173" i="1"/>
  <c r="X173" i="1"/>
  <c r="W173" i="1"/>
  <c r="V173" i="1"/>
  <c r="U173" i="1"/>
  <c r="T173" i="1"/>
  <c r="S173" i="1"/>
  <c r="R173" i="1"/>
  <c r="Q173" i="1"/>
  <c r="P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Z172" i="1"/>
  <c r="Y172" i="1"/>
  <c r="X172" i="1"/>
  <c r="W172" i="1"/>
  <c r="V172" i="1"/>
  <c r="U172" i="1"/>
  <c r="T172" i="1"/>
  <c r="S172" i="1"/>
  <c r="R172" i="1"/>
  <c r="Q172" i="1"/>
  <c r="P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Z171" i="1"/>
  <c r="Y171" i="1"/>
  <c r="X171" i="1"/>
  <c r="W171" i="1"/>
  <c r="V171" i="1"/>
  <c r="U171" i="1"/>
  <c r="T171" i="1"/>
  <c r="S171" i="1"/>
  <c r="R171" i="1"/>
  <c r="Q171" i="1"/>
  <c r="P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Z170" i="1"/>
  <c r="Y170" i="1"/>
  <c r="X170" i="1"/>
  <c r="W170" i="1"/>
  <c r="V170" i="1"/>
  <c r="U170" i="1"/>
  <c r="T170" i="1"/>
  <c r="S170" i="1"/>
  <c r="R170" i="1"/>
  <c r="Q170" i="1"/>
  <c r="P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Z169" i="1"/>
  <c r="Y169" i="1"/>
  <c r="X169" i="1"/>
  <c r="W169" i="1"/>
  <c r="V169" i="1"/>
  <c r="U169" i="1"/>
  <c r="T169" i="1"/>
  <c r="S169" i="1"/>
  <c r="R169" i="1"/>
  <c r="Q169" i="1"/>
  <c r="P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Z168" i="1"/>
  <c r="Y168" i="1"/>
  <c r="X168" i="1"/>
  <c r="W168" i="1"/>
  <c r="V168" i="1"/>
  <c r="U168" i="1"/>
  <c r="T168" i="1"/>
  <c r="S168" i="1"/>
  <c r="R168" i="1"/>
  <c r="Q168" i="1"/>
  <c r="P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Z167" i="1"/>
  <c r="Y167" i="1"/>
  <c r="X167" i="1"/>
  <c r="W167" i="1"/>
  <c r="V167" i="1"/>
  <c r="U167" i="1"/>
  <c r="T167" i="1"/>
  <c r="S167" i="1"/>
  <c r="R167" i="1"/>
  <c r="Q167" i="1"/>
  <c r="P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Z166" i="1"/>
  <c r="Y166" i="1"/>
  <c r="X166" i="1"/>
  <c r="W166" i="1"/>
  <c r="V166" i="1"/>
  <c r="U166" i="1"/>
  <c r="T166" i="1"/>
  <c r="S166" i="1"/>
  <c r="R166" i="1"/>
  <c r="Q166" i="1"/>
  <c r="P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Z165" i="1"/>
  <c r="Y165" i="1"/>
  <c r="X165" i="1"/>
  <c r="W165" i="1"/>
  <c r="V165" i="1"/>
  <c r="U165" i="1"/>
  <c r="T165" i="1"/>
  <c r="S165" i="1"/>
  <c r="R165" i="1"/>
  <c r="Q165" i="1"/>
  <c r="P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Z164" i="1"/>
  <c r="Y164" i="1"/>
  <c r="X164" i="1"/>
  <c r="W164" i="1"/>
  <c r="V164" i="1"/>
  <c r="U164" i="1"/>
  <c r="T164" i="1"/>
  <c r="S164" i="1"/>
  <c r="R164" i="1"/>
  <c r="Q164" i="1"/>
  <c r="P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Z163" i="1"/>
  <c r="Y163" i="1"/>
  <c r="X163" i="1"/>
  <c r="W163" i="1"/>
  <c r="V163" i="1"/>
  <c r="U163" i="1"/>
  <c r="T163" i="1"/>
  <c r="S163" i="1"/>
  <c r="R163" i="1"/>
  <c r="Q163" i="1"/>
  <c r="P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Z162" i="1"/>
  <c r="Y162" i="1"/>
  <c r="X162" i="1"/>
  <c r="W162" i="1"/>
  <c r="V162" i="1"/>
  <c r="U162" i="1"/>
  <c r="T162" i="1"/>
  <c r="S162" i="1"/>
  <c r="R162" i="1"/>
  <c r="Q162" i="1"/>
  <c r="P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Z161" i="1"/>
  <c r="Y161" i="1"/>
  <c r="X161" i="1"/>
  <c r="W161" i="1"/>
  <c r="V161" i="1"/>
  <c r="U161" i="1"/>
  <c r="T161" i="1"/>
  <c r="S161" i="1"/>
  <c r="R161" i="1"/>
  <c r="Q161" i="1"/>
  <c r="P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Z160" i="1"/>
  <c r="Y160" i="1"/>
  <c r="X160" i="1"/>
  <c r="W160" i="1"/>
  <c r="V160" i="1"/>
  <c r="U160" i="1"/>
  <c r="T160" i="1"/>
  <c r="S160" i="1"/>
  <c r="R160" i="1"/>
  <c r="Q160" i="1"/>
  <c r="P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Z159" i="1"/>
  <c r="Y159" i="1"/>
  <c r="X159" i="1"/>
  <c r="W159" i="1"/>
  <c r="V159" i="1"/>
  <c r="U159" i="1"/>
  <c r="T159" i="1"/>
  <c r="S159" i="1"/>
  <c r="R159" i="1"/>
  <c r="Q159" i="1"/>
  <c r="P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Z158" i="1"/>
  <c r="Y158" i="1"/>
  <c r="X158" i="1"/>
  <c r="W158" i="1"/>
  <c r="V158" i="1"/>
  <c r="U158" i="1"/>
  <c r="T158" i="1"/>
  <c r="S158" i="1"/>
  <c r="R158" i="1"/>
  <c r="Q158" i="1"/>
  <c r="P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Z157" i="1"/>
  <c r="Y157" i="1"/>
  <c r="X157" i="1"/>
  <c r="W157" i="1"/>
  <c r="V157" i="1"/>
  <c r="U157" i="1"/>
  <c r="T157" i="1"/>
  <c r="S157" i="1"/>
  <c r="R157" i="1"/>
  <c r="Q157" i="1"/>
  <c r="P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Z156" i="1"/>
  <c r="Y156" i="1"/>
  <c r="X156" i="1"/>
  <c r="W156" i="1"/>
  <c r="V156" i="1"/>
  <c r="U156" i="1"/>
  <c r="T156" i="1"/>
  <c r="S156" i="1"/>
  <c r="R156" i="1"/>
  <c r="Q156" i="1"/>
  <c r="P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Z155" i="1"/>
  <c r="Y155" i="1"/>
  <c r="X155" i="1"/>
  <c r="W155" i="1"/>
  <c r="V155" i="1"/>
  <c r="U155" i="1"/>
  <c r="T155" i="1"/>
  <c r="S155" i="1"/>
  <c r="R155" i="1"/>
  <c r="Q155" i="1"/>
  <c r="P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Z154" i="1"/>
  <c r="Y154" i="1"/>
  <c r="X154" i="1"/>
  <c r="W154" i="1"/>
  <c r="V154" i="1"/>
  <c r="U154" i="1"/>
  <c r="T154" i="1"/>
  <c r="S154" i="1"/>
  <c r="R154" i="1"/>
  <c r="Q154" i="1"/>
  <c r="P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Z153" i="1"/>
  <c r="Y153" i="1"/>
  <c r="X153" i="1"/>
  <c r="W153" i="1"/>
  <c r="V153" i="1"/>
  <c r="U153" i="1"/>
  <c r="T153" i="1"/>
  <c r="S153" i="1"/>
  <c r="R153" i="1"/>
  <c r="Q153" i="1"/>
  <c r="P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Z152" i="1"/>
  <c r="Y152" i="1"/>
  <c r="X152" i="1"/>
  <c r="W152" i="1"/>
  <c r="V152" i="1"/>
  <c r="U152" i="1"/>
  <c r="T152" i="1"/>
  <c r="S152" i="1"/>
  <c r="R152" i="1"/>
  <c r="Q152" i="1"/>
  <c r="P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Z151" i="1"/>
  <c r="Y151" i="1"/>
  <c r="X151" i="1"/>
  <c r="W151" i="1"/>
  <c r="V151" i="1"/>
  <c r="U151" i="1"/>
  <c r="T151" i="1"/>
  <c r="S151" i="1"/>
  <c r="R151" i="1"/>
  <c r="Q151" i="1"/>
  <c r="P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Z150" i="1"/>
  <c r="Y150" i="1"/>
  <c r="X150" i="1"/>
  <c r="W150" i="1"/>
  <c r="V150" i="1"/>
  <c r="U150" i="1"/>
  <c r="T150" i="1"/>
  <c r="S150" i="1"/>
  <c r="R150" i="1"/>
  <c r="Q150" i="1"/>
  <c r="P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Z149" i="1"/>
  <c r="Y149" i="1"/>
  <c r="X149" i="1"/>
  <c r="W149" i="1"/>
  <c r="V149" i="1"/>
  <c r="U149" i="1"/>
  <c r="T149" i="1"/>
  <c r="S149" i="1"/>
  <c r="R149" i="1"/>
  <c r="Q149" i="1"/>
  <c r="P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Z148" i="1"/>
  <c r="Y148" i="1"/>
  <c r="X148" i="1"/>
  <c r="W148" i="1"/>
  <c r="V148" i="1"/>
  <c r="U148" i="1"/>
  <c r="T148" i="1"/>
  <c r="S148" i="1"/>
  <c r="R148" i="1"/>
  <c r="Q148" i="1"/>
  <c r="P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Z147" i="1"/>
  <c r="Y147" i="1"/>
  <c r="X147" i="1"/>
  <c r="W147" i="1"/>
  <c r="V147" i="1"/>
  <c r="U147" i="1"/>
  <c r="T147" i="1"/>
  <c r="S147" i="1"/>
  <c r="R147" i="1"/>
  <c r="Q147" i="1"/>
  <c r="P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Z146" i="1"/>
  <c r="Y146" i="1"/>
  <c r="X146" i="1"/>
  <c r="W146" i="1"/>
  <c r="V146" i="1"/>
  <c r="U146" i="1"/>
  <c r="T146" i="1"/>
  <c r="S146" i="1"/>
  <c r="R146" i="1"/>
  <c r="Q146" i="1"/>
  <c r="P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Z145" i="1"/>
  <c r="Y145" i="1"/>
  <c r="X145" i="1"/>
  <c r="W145" i="1"/>
  <c r="V145" i="1"/>
  <c r="U145" i="1"/>
  <c r="T145" i="1"/>
  <c r="S145" i="1"/>
  <c r="R145" i="1"/>
  <c r="Q145" i="1"/>
  <c r="P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Z144" i="1"/>
  <c r="Y144" i="1"/>
  <c r="X144" i="1"/>
  <c r="W144" i="1"/>
  <c r="V144" i="1"/>
  <c r="U144" i="1"/>
  <c r="T144" i="1"/>
  <c r="S144" i="1"/>
  <c r="R144" i="1"/>
  <c r="Q144" i="1"/>
  <c r="P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Z143" i="1"/>
  <c r="Y143" i="1"/>
  <c r="X143" i="1"/>
  <c r="W143" i="1"/>
  <c r="V143" i="1"/>
  <c r="U143" i="1"/>
  <c r="T143" i="1"/>
  <c r="S143" i="1"/>
  <c r="R143" i="1"/>
  <c r="Q143" i="1"/>
  <c r="P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Z142" i="1"/>
  <c r="Y142" i="1"/>
  <c r="X142" i="1"/>
  <c r="W142" i="1"/>
  <c r="V142" i="1"/>
  <c r="U142" i="1"/>
  <c r="T142" i="1"/>
  <c r="S142" i="1"/>
  <c r="R142" i="1"/>
  <c r="Q142" i="1"/>
  <c r="P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Z141" i="1"/>
  <c r="Y141" i="1"/>
  <c r="X141" i="1"/>
  <c r="W141" i="1"/>
  <c r="V141" i="1"/>
  <c r="U141" i="1"/>
  <c r="T141" i="1"/>
  <c r="S141" i="1"/>
  <c r="R141" i="1"/>
  <c r="Q141" i="1"/>
  <c r="P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Z140" i="1"/>
  <c r="Y140" i="1"/>
  <c r="X140" i="1"/>
  <c r="W140" i="1"/>
  <c r="V140" i="1"/>
  <c r="U140" i="1"/>
  <c r="T140" i="1"/>
  <c r="S140" i="1"/>
  <c r="R140" i="1"/>
  <c r="Q140" i="1"/>
  <c r="P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Z139" i="1"/>
  <c r="Y139" i="1"/>
  <c r="X139" i="1"/>
  <c r="W139" i="1"/>
  <c r="V139" i="1"/>
  <c r="U139" i="1"/>
  <c r="T139" i="1"/>
  <c r="S139" i="1"/>
  <c r="R139" i="1"/>
  <c r="Q139" i="1"/>
  <c r="P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Z138" i="1"/>
  <c r="Y138" i="1"/>
  <c r="X138" i="1"/>
  <c r="W138" i="1"/>
  <c r="V138" i="1"/>
  <c r="U138" i="1"/>
  <c r="T138" i="1"/>
  <c r="S138" i="1"/>
  <c r="R138" i="1"/>
  <c r="Q138" i="1"/>
  <c r="P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Z137" i="1"/>
  <c r="Y137" i="1"/>
  <c r="X137" i="1"/>
  <c r="W137" i="1"/>
  <c r="V137" i="1"/>
  <c r="U137" i="1"/>
  <c r="T137" i="1"/>
  <c r="S137" i="1"/>
  <c r="R137" i="1"/>
  <c r="Q137" i="1"/>
  <c r="P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Z136" i="1"/>
  <c r="Y136" i="1"/>
  <c r="X136" i="1"/>
  <c r="W136" i="1"/>
  <c r="V136" i="1"/>
  <c r="U136" i="1"/>
  <c r="T136" i="1"/>
  <c r="S136" i="1"/>
  <c r="R136" i="1"/>
  <c r="Q136" i="1"/>
  <c r="P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Z135" i="1"/>
  <c r="Y135" i="1"/>
  <c r="X135" i="1"/>
  <c r="W135" i="1"/>
  <c r="V135" i="1"/>
  <c r="U135" i="1"/>
  <c r="T135" i="1"/>
  <c r="S135" i="1"/>
  <c r="R135" i="1"/>
  <c r="Q135" i="1"/>
  <c r="P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Z134" i="1"/>
  <c r="Y134" i="1"/>
  <c r="X134" i="1"/>
  <c r="W134" i="1"/>
  <c r="V134" i="1"/>
  <c r="U134" i="1"/>
  <c r="T134" i="1"/>
  <c r="S134" i="1"/>
  <c r="R134" i="1"/>
  <c r="Q134" i="1"/>
  <c r="P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Z133" i="1"/>
  <c r="Y133" i="1"/>
  <c r="X133" i="1"/>
  <c r="W133" i="1"/>
  <c r="V133" i="1"/>
  <c r="U133" i="1"/>
  <c r="T133" i="1"/>
  <c r="S133" i="1"/>
  <c r="R133" i="1"/>
  <c r="Q133" i="1"/>
  <c r="P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Z132" i="1"/>
  <c r="Y132" i="1"/>
  <c r="X132" i="1"/>
  <c r="W132" i="1"/>
  <c r="V132" i="1"/>
  <c r="U132" i="1"/>
  <c r="T132" i="1"/>
  <c r="S132" i="1"/>
  <c r="R132" i="1"/>
  <c r="Q132" i="1"/>
  <c r="P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Z131" i="1"/>
  <c r="Y131" i="1"/>
  <c r="X131" i="1"/>
  <c r="W131" i="1"/>
  <c r="V131" i="1"/>
  <c r="U131" i="1"/>
  <c r="T131" i="1"/>
  <c r="S131" i="1"/>
  <c r="R131" i="1"/>
  <c r="Q131" i="1"/>
  <c r="P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Z125" i="1"/>
  <c r="Y125" i="1"/>
  <c r="X125" i="1"/>
  <c r="W125" i="1"/>
  <c r="V125" i="1"/>
  <c r="U125" i="1"/>
  <c r="T125" i="1"/>
  <c r="S125" i="1"/>
  <c r="R125" i="1"/>
  <c r="Q125" i="1"/>
  <c r="P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Z124" i="1"/>
  <c r="Y124" i="1"/>
  <c r="X124" i="1"/>
  <c r="W124" i="1"/>
  <c r="V124" i="1"/>
  <c r="U124" i="1"/>
  <c r="T124" i="1"/>
  <c r="S124" i="1"/>
  <c r="R124" i="1"/>
  <c r="Q124" i="1"/>
  <c r="P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Z123" i="1"/>
  <c r="Y123" i="1"/>
  <c r="X123" i="1"/>
  <c r="W123" i="1"/>
  <c r="V123" i="1"/>
  <c r="U123" i="1"/>
  <c r="T123" i="1"/>
  <c r="S123" i="1"/>
  <c r="R123" i="1"/>
  <c r="Q123" i="1"/>
  <c r="P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Z122" i="1"/>
  <c r="Y122" i="1"/>
  <c r="X122" i="1"/>
  <c r="W122" i="1"/>
  <c r="V122" i="1"/>
  <c r="U122" i="1"/>
  <c r="T122" i="1"/>
  <c r="S122" i="1"/>
  <c r="R122" i="1"/>
  <c r="Q122" i="1"/>
  <c r="P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Z121" i="1"/>
  <c r="Y121" i="1"/>
  <c r="X121" i="1"/>
  <c r="W121" i="1"/>
  <c r="V121" i="1"/>
  <c r="U121" i="1"/>
  <c r="T121" i="1"/>
  <c r="S121" i="1"/>
  <c r="R121" i="1"/>
  <c r="Q121" i="1"/>
  <c r="P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Z120" i="1"/>
  <c r="Y120" i="1"/>
  <c r="X120" i="1"/>
  <c r="W120" i="1"/>
  <c r="V120" i="1"/>
  <c r="U120" i="1"/>
  <c r="T120" i="1"/>
  <c r="S120" i="1"/>
  <c r="R120" i="1"/>
  <c r="Q120" i="1"/>
  <c r="P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Z119" i="1"/>
  <c r="Y119" i="1"/>
  <c r="X119" i="1"/>
  <c r="W119" i="1"/>
  <c r="V119" i="1"/>
  <c r="U119" i="1"/>
  <c r="T119" i="1"/>
  <c r="S119" i="1"/>
  <c r="R119" i="1"/>
  <c r="Q119" i="1"/>
  <c r="P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Z118" i="1"/>
  <c r="Y118" i="1"/>
  <c r="X118" i="1"/>
  <c r="W118" i="1"/>
  <c r="V118" i="1"/>
  <c r="U118" i="1"/>
  <c r="T118" i="1"/>
  <c r="S118" i="1"/>
  <c r="R118" i="1"/>
  <c r="Q118" i="1"/>
  <c r="P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Z117" i="1"/>
  <c r="Y117" i="1"/>
  <c r="X117" i="1"/>
  <c r="W117" i="1"/>
  <c r="V117" i="1"/>
  <c r="U117" i="1"/>
  <c r="T117" i="1"/>
  <c r="S117" i="1"/>
  <c r="R117" i="1"/>
  <c r="Q117" i="1"/>
  <c r="P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Z116" i="1"/>
  <c r="Y116" i="1"/>
  <c r="X116" i="1"/>
  <c r="W116" i="1"/>
  <c r="V116" i="1"/>
  <c r="U116" i="1"/>
  <c r="T116" i="1"/>
  <c r="S116" i="1"/>
  <c r="R116" i="1"/>
  <c r="Q116" i="1"/>
  <c r="P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Z115" i="1"/>
  <c r="Y115" i="1"/>
  <c r="X115" i="1"/>
  <c r="W115" i="1"/>
  <c r="V115" i="1"/>
  <c r="U115" i="1"/>
  <c r="T115" i="1"/>
  <c r="S115" i="1"/>
  <c r="R115" i="1"/>
  <c r="Q115" i="1"/>
  <c r="P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Z114" i="1"/>
  <c r="Y114" i="1"/>
  <c r="X114" i="1"/>
  <c r="W114" i="1"/>
  <c r="V114" i="1"/>
  <c r="U114" i="1"/>
  <c r="T114" i="1"/>
  <c r="S114" i="1"/>
  <c r="R114" i="1"/>
  <c r="Q114" i="1"/>
  <c r="P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Z113" i="1"/>
  <c r="Y113" i="1"/>
  <c r="X113" i="1"/>
  <c r="W113" i="1"/>
  <c r="V113" i="1"/>
  <c r="U113" i="1"/>
  <c r="T113" i="1"/>
  <c r="S113" i="1"/>
  <c r="R113" i="1"/>
  <c r="Q113" i="1"/>
  <c r="P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Z112" i="1"/>
  <c r="Y112" i="1"/>
  <c r="X112" i="1"/>
  <c r="W112" i="1"/>
  <c r="V112" i="1"/>
  <c r="U112" i="1"/>
  <c r="T112" i="1"/>
  <c r="S112" i="1"/>
  <c r="R112" i="1"/>
  <c r="Q112" i="1"/>
  <c r="P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Z111" i="1"/>
  <c r="Y111" i="1"/>
  <c r="X111" i="1"/>
  <c r="W111" i="1"/>
  <c r="V111" i="1"/>
  <c r="U111" i="1"/>
  <c r="T111" i="1"/>
  <c r="S111" i="1"/>
  <c r="R111" i="1"/>
  <c r="Q111" i="1"/>
  <c r="P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Z110" i="1"/>
  <c r="Y110" i="1"/>
  <c r="X110" i="1"/>
  <c r="W110" i="1"/>
  <c r="V110" i="1"/>
  <c r="U110" i="1"/>
  <c r="T110" i="1"/>
  <c r="S110" i="1"/>
  <c r="R110" i="1"/>
  <c r="Q110" i="1"/>
  <c r="P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Z109" i="1"/>
  <c r="Y109" i="1"/>
  <c r="X109" i="1"/>
  <c r="W109" i="1"/>
  <c r="V109" i="1"/>
  <c r="U109" i="1"/>
  <c r="T109" i="1"/>
  <c r="S109" i="1"/>
  <c r="R109" i="1"/>
  <c r="Q109" i="1"/>
  <c r="P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Z108" i="1"/>
  <c r="Y108" i="1"/>
  <c r="X108" i="1"/>
  <c r="W108" i="1"/>
  <c r="V108" i="1"/>
  <c r="U108" i="1"/>
  <c r="T108" i="1"/>
  <c r="S108" i="1"/>
  <c r="R108" i="1"/>
  <c r="Q108" i="1"/>
  <c r="P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Z107" i="1"/>
  <c r="Y107" i="1"/>
  <c r="X107" i="1"/>
  <c r="W107" i="1"/>
  <c r="V107" i="1"/>
  <c r="U107" i="1"/>
  <c r="T107" i="1"/>
  <c r="S107" i="1"/>
  <c r="R107" i="1"/>
  <c r="Q107" i="1"/>
  <c r="P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Z106" i="1"/>
  <c r="Y106" i="1"/>
  <c r="X106" i="1"/>
  <c r="W106" i="1"/>
  <c r="V106" i="1"/>
  <c r="U106" i="1"/>
  <c r="T106" i="1"/>
  <c r="S106" i="1"/>
  <c r="R106" i="1"/>
  <c r="Q106" i="1"/>
  <c r="P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Z105" i="1"/>
  <c r="Y105" i="1"/>
  <c r="X105" i="1"/>
  <c r="W105" i="1"/>
  <c r="V105" i="1"/>
  <c r="U105" i="1"/>
  <c r="T105" i="1"/>
  <c r="S105" i="1"/>
  <c r="R105" i="1"/>
  <c r="Q105" i="1"/>
  <c r="P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Z104" i="1"/>
  <c r="Y104" i="1"/>
  <c r="X104" i="1"/>
  <c r="W104" i="1"/>
  <c r="V104" i="1"/>
  <c r="U104" i="1"/>
  <c r="T104" i="1"/>
  <c r="S104" i="1"/>
  <c r="R104" i="1"/>
  <c r="Q104" i="1"/>
  <c r="P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Z103" i="1"/>
  <c r="Y103" i="1"/>
  <c r="X103" i="1"/>
  <c r="W103" i="1"/>
  <c r="V103" i="1"/>
  <c r="U103" i="1"/>
  <c r="T103" i="1"/>
  <c r="S103" i="1"/>
  <c r="R103" i="1"/>
  <c r="Q103" i="1"/>
  <c r="P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Z102" i="1"/>
  <c r="Y102" i="1"/>
  <c r="X102" i="1"/>
  <c r="W102" i="1"/>
  <c r="V102" i="1"/>
  <c r="U102" i="1"/>
  <c r="T102" i="1"/>
  <c r="S102" i="1"/>
  <c r="R102" i="1"/>
  <c r="Q102" i="1"/>
  <c r="P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Z101" i="1"/>
  <c r="Y101" i="1"/>
  <c r="X101" i="1"/>
  <c r="W101" i="1"/>
  <c r="V101" i="1"/>
  <c r="U101" i="1"/>
  <c r="T101" i="1"/>
  <c r="S101" i="1"/>
  <c r="R101" i="1"/>
  <c r="Q101" i="1"/>
  <c r="P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Z100" i="1"/>
  <c r="Y100" i="1"/>
  <c r="X100" i="1"/>
  <c r="W100" i="1"/>
  <c r="V100" i="1"/>
  <c r="U100" i="1"/>
  <c r="T100" i="1"/>
  <c r="S100" i="1"/>
  <c r="R100" i="1"/>
  <c r="Q100" i="1"/>
  <c r="P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Z99" i="1"/>
  <c r="Y99" i="1"/>
  <c r="X99" i="1"/>
  <c r="W99" i="1"/>
  <c r="V99" i="1"/>
  <c r="U99" i="1"/>
  <c r="T99" i="1"/>
  <c r="S99" i="1"/>
  <c r="R99" i="1"/>
  <c r="Q99" i="1"/>
  <c r="P99" i="1"/>
  <c r="N99" i="1"/>
  <c r="M99" i="1"/>
  <c r="L99" i="1"/>
  <c r="K99" i="1"/>
  <c r="J99" i="1"/>
  <c r="I99" i="1"/>
  <c r="H99" i="1"/>
  <c r="G99" i="1"/>
  <c r="F99" i="1"/>
  <c r="E99" i="1"/>
  <c r="D99" i="1"/>
  <c r="C99" i="1"/>
  <c r="Z98" i="1"/>
  <c r="Y98" i="1"/>
  <c r="X98" i="1"/>
  <c r="W98" i="1"/>
  <c r="V98" i="1"/>
  <c r="U98" i="1"/>
  <c r="T98" i="1"/>
  <c r="S98" i="1"/>
  <c r="R98" i="1"/>
  <c r="Q98" i="1"/>
  <c r="P98" i="1"/>
  <c r="N98" i="1"/>
  <c r="M98" i="1"/>
  <c r="L98" i="1"/>
  <c r="K98" i="1"/>
  <c r="J98" i="1"/>
  <c r="I98" i="1"/>
  <c r="H98" i="1"/>
  <c r="G98" i="1"/>
  <c r="F98" i="1"/>
  <c r="E98" i="1"/>
  <c r="D98" i="1"/>
  <c r="C98" i="1"/>
  <c r="Z97" i="1"/>
  <c r="Y97" i="1"/>
  <c r="X97" i="1"/>
  <c r="W97" i="1"/>
  <c r="V97" i="1"/>
  <c r="U97" i="1"/>
  <c r="T97" i="1"/>
  <c r="S97" i="1"/>
  <c r="R97" i="1"/>
  <c r="Q97" i="1"/>
  <c r="P97" i="1"/>
  <c r="N97" i="1"/>
  <c r="M97" i="1"/>
  <c r="L97" i="1"/>
  <c r="K97" i="1"/>
  <c r="J97" i="1"/>
  <c r="I97" i="1"/>
  <c r="H97" i="1"/>
  <c r="G97" i="1"/>
  <c r="F97" i="1"/>
  <c r="E97" i="1"/>
  <c r="D97" i="1"/>
  <c r="C97" i="1"/>
  <c r="Z96" i="1"/>
  <c r="Y96" i="1"/>
  <c r="X96" i="1"/>
  <c r="W96" i="1"/>
  <c r="V96" i="1"/>
  <c r="U96" i="1"/>
  <c r="T96" i="1"/>
  <c r="S96" i="1"/>
  <c r="R96" i="1"/>
  <c r="Q96" i="1"/>
  <c r="P96" i="1"/>
  <c r="N96" i="1"/>
  <c r="M96" i="1"/>
  <c r="L96" i="1"/>
  <c r="K96" i="1"/>
  <c r="J96" i="1"/>
  <c r="I96" i="1"/>
  <c r="H96" i="1"/>
  <c r="G96" i="1"/>
  <c r="F96" i="1"/>
  <c r="E96" i="1"/>
  <c r="D96" i="1"/>
  <c r="C96" i="1"/>
  <c r="Z95" i="1"/>
  <c r="Y95" i="1"/>
  <c r="X95" i="1"/>
  <c r="W95" i="1"/>
  <c r="V95" i="1"/>
  <c r="U95" i="1"/>
  <c r="T95" i="1"/>
  <c r="S95" i="1"/>
  <c r="R95" i="1"/>
  <c r="Q95" i="1"/>
  <c r="P95" i="1"/>
  <c r="N95" i="1"/>
  <c r="M95" i="1"/>
  <c r="L95" i="1"/>
  <c r="K95" i="1"/>
  <c r="J95" i="1"/>
  <c r="I95" i="1"/>
  <c r="H95" i="1"/>
  <c r="G95" i="1"/>
  <c r="F95" i="1"/>
  <c r="E95" i="1"/>
  <c r="D95" i="1"/>
  <c r="C95" i="1"/>
  <c r="Z94" i="1"/>
  <c r="Y94" i="1"/>
  <c r="X94" i="1"/>
  <c r="W94" i="1"/>
  <c r="V94" i="1"/>
  <c r="U94" i="1"/>
  <c r="T94" i="1"/>
  <c r="S94" i="1"/>
  <c r="R94" i="1"/>
  <c r="Q94" i="1"/>
  <c r="P94" i="1"/>
  <c r="N94" i="1"/>
  <c r="M94" i="1"/>
  <c r="L94" i="1"/>
  <c r="K94" i="1"/>
  <c r="J94" i="1"/>
  <c r="I94" i="1"/>
  <c r="H94" i="1"/>
  <c r="G94" i="1"/>
  <c r="F94" i="1"/>
  <c r="E94" i="1"/>
  <c r="D94" i="1"/>
  <c r="C94" i="1"/>
  <c r="Z93" i="1"/>
  <c r="Y93" i="1"/>
  <c r="X93" i="1"/>
  <c r="W93" i="1"/>
  <c r="V93" i="1"/>
  <c r="U93" i="1"/>
  <c r="T93" i="1"/>
  <c r="S93" i="1"/>
  <c r="R93" i="1"/>
  <c r="Q93" i="1"/>
  <c r="P93" i="1"/>
  <c r="N93" i="1"/>
  <c r="M93" i="1"/>
  <c r="L93" i="1"/>
  <c r="K93" i="1"/>
  <c r="J93" i="1"/>
  <c r="I93" i="1"/>
  <c r="H93" i="1"/>
  <c r="G93" i="1"/>
  <c r="F93" i="1"/>
  <c r="E93" i="1"/>
  <c r="D93" i="1"/>
  <c r="C93" i="1"/>
  <c r="Z92" i="1"/>
  <c r="Y92" i="1"/>
  <c r="X92" i="1"/>
  <c r="W92" i="1"/>
  <c r="V92" i="1"/>
  <c r="U92" i="1"/>
  <c r="T92" i="1"/>
  <c r="S92" i="1"/>
  <c r="R92" i="1"/>
  <c r="Q92" i="1"/>
  <c r="P92" i="1"/>
  <c r="N92" i="1"/>
  <c r="M92" i="1"/>
  <c r="L92" i="1"/>
  <c r="K92" i="1"/>
  <c r="J92" i="1"/>
  <c r="I92" i="1"/>
  <c r="H92" i="1"/>
  <c r="G92" i="1"/>
  <c r="F92" i="1"/>
  <c r="E92" i="1"/>
  <c r="D92" i="1"/>
  <c r="C92" i="1"/>
  <c r="Z91" i="1"/>
  <c r="Y91" i="1"/>
  <c r="X91" i="1"/>
  <c r="W91" i="1"/>
  <c r="V91" i="1"/>
  <c r="U91" i="1"/>
  <c r="T91" i="1"/>
  <c r="S91" i="1"/>
  <c r="R91" i="1"/>
  <c r="Q91" i="1"/>
  <c r="P91" i="1"/>
  <c r="N91" i="1"/>
  <c r="M91" i="1"/>
  <c r="L91" i="1"/>
  <c r="K91" i="1"/>
  <c r="J91" i="1"/>
  <c r="I91" i="1"/>
  <c r="H91" i="1"/>
  <c r="G91" i="1"/>
  <c r="F91" i="1"/>
  <c r="E91" i="1"/>
  <c r="D91" i="1"/>
  <c r="C91" i="1"/>
  <c r="Z90" i="1"/>
  <c r="Y90" i="1"/>
  <c r="X90" i="1"/>
  <c r="W90" i="1"/>
  <c r="V90" i="1"/>
  <c r="U90" i="1"/>
  <c r="T90" i="1"/>
  <c r="S90" i="1"/>
  <c r="R90" i="1"/>
  <c r="Q90" i="1"/>
  <c r="P90" i="1"/>
  <c r="N90" i="1"/>
  <c r="M90" i="1"/>
  <c r="L90" i="1"/>
  <c r="K90" i="1"/>
  <c r="J90" i="1"/>
  <c r="I90" i="1"/>
  <c r="H90" i="1"/>
  <c r="G90" i="1"/>
  <c r="F90" i="1"/>
  <c r="E90" i="1"/>
  <c r="D90" i="1"/>
  <c r="C90" i="1"/>
  <c r="Z89" i="1"/>
  <c r="Y89" i="1"/>
  <c r="X89" i="1"/>
  <c r="W89" i="1"/>
  <c r="V89" i="1"/>
  <c r="U89" i="1"/>
  <c r="T89" i="1"/>
  <c r="S89" i="1"/>
  <c r="R89" i="1"/>
  <c r="Q89" i="1"/>
  <c r="P89" i="1"/>
  <c r="N89" i="1"/>
  <c r="M89" i="1"/>
  <c r="L89" i="1"/>
  <c r="K89" i="1"/>
  <c r="J89" i="1"/>
  <c r="I89" i="1"/>
  <c r="H89" i="1"/>
  <c r="G89" i="1"/>
  <c r="F89" i="1"/>
  <c r="E89" i="1"/>
  <c r="D89" i="1"/>
  <c r="C89" i="1"/>
  <c r="Z88" i="1"/>
  <c r="Y88" i="1"/>
  <c r="X88" i="1"/>
  <c r="W88" i="1"/>
  <c r="V88" i="1"/>
  <c r="U88" i="1"/>
  <c r="T88" i="1"/>
  <c r="S88" i="1"/>
  <c r="R88" i="1"/>
  <c r="Q88" i="1"/>
  <c r="P88" i="1"/>
  <c r="N88" i="1"/>
  <c r="M88" i="1"/>
  <c r="L88" i="1"/>
  <c r="K88" i="1"/>
  <c r="J88" i="1"/>
  <c r="I88" i="1"/>
  <c r="H88" i="1"/>
  <c r="G88" i="1"/>
  <c r="F88" i="1"/>
  <c r="E88" i="1"/>
  <c r="D88" i="1"/>
  <c r="C88" i="1"/>
  <c r="Z87" i="1"/>
  <c r="Y87" i="1"/>
  <c r="X87" i="1"/>
  <c r="W87" i="1"/>
  <c r="V87" i="1"/>
  <c r="U87" i="1"/>
  <c r="T87" i="1"/>
  <c r="S87" i="1"/>
  <c r="R87" i="1"/>
  <c r="Q87" i="1"/>
  <c r="P87" i="1"/>
  <c r="N87" i="1"/>
  <c r="M87" i="1"/>
  <c r="L87" i="1"/>
  <c r="K87" i="1"/>
  <c r="J87" i="1"/>
  <c r="I87" i="1"/>
  <c r="H87" i="1"/>
  <c r="G87" i="1"/>
  <c r="F87" i="1"/>
  <c r="E87" i="1"/>
  <c r="D87" i="1"/>
  <c r="C87" i="1"/>
  <c r="Z86" i="1"/>
  <c r="Y86" i="1"/>
  <c r="X86" i="1"/>
  <c r="W86" i="1"/>
  <c r="V86" i="1"/>
  <c r="U86" i="1"/>
  <c r="T86" i="1"/>
  <c r="S86" i="1"/>
  <c r="R86" i="1"/>
  <c r="Q86" i="1"/>
  <c r="P86" i="1"/>
  <c r="N86" i="1"/>
  <c r="M86" i="1"/>
  <c r="L86" i="1"/>
  <c r="K86" i="1"/>
  <c r="J86" i="1"/>
  <c r="I86" i="1"/>
  <c r="H86" i="1"/>
  <c r="G86" i="1"/>
  <c r="F86" i="1"/>
  <c r="E86" i="1"/>
  <c r="D86" i="1"/>
  <c r="C86" i="1"/>
  <c r="Z85" i="1"/>
  <c r="Y85" i="1"/>
  <c r="X85" i="1"/>
  <c r="W85" i="1"/>
  <c r="V85" i="1"/>
  <c r="U85" i="1"/>
  <c r="T85" i="1"/>
  <c r="S85" i="1"/>
  <c r="R85" i="1"/>
  <c r="Q85" i="1"/>
  <c r="P85" i="1"/>
  <c r="N85" i="1"/>
  <c r="M85" i="1"/>
  <c r="L85" i="1"/>
  <c r="K85" i="1"/>
  <c r="J85" i="1"/>
  <c r="I85" i="1"/>
  <c r="H85" i="1"/>
  <c r="G85" i="1"/>
  <c r="F85" i="1"/>
  <c r="E85" i="1"/>
  <c r="D85" i="1"/>
  <c r="C85" i="1"/>
  <c r="Z84" i="1"/>
  <c r="Y84" i="1"/>
  <c r="X84" i="1"/>
  <c r="W84" i="1"/>
  <c r="V84" i="1"/>
  <c r="U84" i="1"/>
  <c r="T84" i="1"/>
  <c r="S84" i="1"/>
  <c r="R84" i="1"/>
  <c r="Q84" i="1"/>
  <c r="P84" i="1"/>
  <c r="N84" i="1"/>
  <c r="M84" i="1"/>
  <c r="L84" i="1"/>
  <c r="K84" i="1"/>
  <c r="J84" i="1"/>
  <c r="I84" i="1"/>
  <c r="H84" i="1"/>
  <c r="G84" i="1"/>
  <c r="F84" i="1"/>
  <c r="E84" i="1"/>
  <c r="D84" i="1"/>
  <c r="C84" i="1"/>
  <c r="Z83" i="1"/>
  <c r="Y83" i="1"/>
  <c r="X83" i="1"/>
  <c r="W83" i="1"/>
  <c r="V83" i="1"/>
  <c r="U83" i="1"/>
  <c r="T83" i="1"/>
  <c r="S83" i="1"/>
  <c r="R83" i="1"/>
  <c r="Q83" i="1"/>
  <c r="P83" i="1"/>
  <c r="N83" i="1"/>
  <c r="M83" i="1"/>
  <c r="L83" i="1"/>
  <c r="K83" i="1"/>
  <c r="J83" i="1"/>
  <c r="I83" i="1"/>
  <c r="H83" i="1"/>
  <c r="G83" i="1"/>
  <c r="F83" i="1"/>
  <c r="E83" i="1"/>
  <c r="D83" i="1"/>
  <c r="C83" i="1"/>
  <c r="Z82" i="1"/>
  <c r="Y82" i="1"/>
  <c r="X82" i="1"/>
  <c r="W82" i="1"/>
  <c r="V82" i="1"/>
  <c r="U82" i="1"/>
  <c r="T82" i="1"/>
  <c r="S82" i="1"/>
  <c r="R82" i="1"/>
  <c r="Q82" i="1"/>
  <c r="P82" i="1"/>
  <c r="N82" i="1"/>
  <c r="M82" i="1"/>
  <c r="L82" i="1"/>
  <c r="K82" i="1"/>
  <c r="J82" i="1"/>
  <c r="I82" i="1"/>
  <c r="H82" i="1"/>
  <c r="G82" i="1"/>
  <c r="F82" i="1"/>
  <c r="E82" i="1"/>
  <c r="D82" i="1"/>
  <c r="C82" i="1"/>
  <c r="Z81" i="1"/>
  <c r="Y81" i="1"/>
  <c r="X81" i="1"/>
  <c r="W81" i="1"/>
  <c r="V81" i="1"/>
  <c r="U81" i="1"/>
  <c r="T81" i="1"/>
  <c r="S81" i="1"/>
  <c r="R81" i="1"/>
  <c r="Q81" i="1"/>
  <c r="P81" i="1"/>
  <c r="N81" i="1"/>
  <c r="M81" i="1"/>
  <c r="L81" i="1"/>
  <c r="K81" i="1"/>
  <c r="J81" i="1"/>
  <c r="I81" i="1"/>
  <c r="H81" i="1"/>
  <c r="G81" i="1"/>
  <c r="F81" i="1"/>
  <c r="E81" i="1"/>
  <c r="D81" i="1"/>
  <c r="C81" i="1"/>
  <c r="Z80" i="1"/>
  <c r="Y80" i="1"/>
  <c r="X80" i="1"/>
  <c r="W80" i="1"/>
  <c r="V80" i="1"/>
  <c r="U80" i="1"/>
  <c r="T80" i="1"/>
  <c r="S80" i="1"/>
  <c r="R80" i="1"/>
  <c r="Q80" i="1"/>
  <c r="P80" i="1"/>
  <c r="N80" i="1"/>
  <c r="M80" i="1"/>
  <c r="L80" i="1"/>
  <c r="K80" i="1"/>
  <c r="J80" i="1"/>
  <c r="I80" i="1"/>
  <c r="H80" i="1"/>
  <c r="G80" i="1"/>
  <c r="F80" i="1"/>
  <c r="E80" i="1"/>
  <c r="D80" i="1"/>
  <c r="C80" i="1"/>
  <c r="Z79" i="1"/>
  <c r="Y79" i="1"/>
  <c r="X79" i="1"/>
  <c r="W79" i="1"/>
  <c r="V79" i="1"/>
  <c r="U79" i="1"/>
  <c r="T79" i="1"/>
  <c r="S79" i="1"/>
  <c r="R79" i="1"/>
  <c r="Q79" i="1"/>
  <c r="P79" i="1"/>
  <c r="N79" i="1"/>
  <c r="M79" i="1"/>
  <c r="L79" i="1"/>
  <c r="K79" i="1"/>
  <c r="J79" i="1"/>
  <c r="I79" i="1"/>
  <c r="H79" i="1"/>
  <c r="G79" i="1"/>
  <c r="F79" i="1"/>
  <c r="E79" i="1"/>
  <c r="D79" i="1"/>
  <c r="C79" i="1"/>
  <c r="Z78" i="1"/>
  <c r="Y78" i="1"/>
  <c r="X78" i="1"/>
  <c r="W78" i="1"/>
  <c r="V78" i="1"/>
  <c r="U78" i="1"/>
  <c r="T78" i="1"/>
  <c r="S78" i="1"/>
  <c r="R78" i="1"/>
  <c r="Q78" i="1"/>
  <c r="P78" i="1"/>
  <c r="N78" i="1"/>
  <c r="M78" i="1"/>
  <c r="L78" i="1"/>
  <c r="K78" i="1"/>
  <c r="J78" i="1"/>
  <c r="I78" i="1"/>
  <c r="H78" i="1"/>
  <c r="G78" i="1"/>
  <c r="F78" i="1"/>
  <c r="E78" i="1"/>
  <c r="D78" i="1"/>
  <c r="C78" i="1"/>
  <c r="Z77" i="1"/>
  <c r="Y77" i="1"/>
  <c r="X77" i="1"/>
  <c r="W77" i="1"/>
  <c r="V77" i="1"/>
  <c r="U77" i="1"/>
  <c r="T77" i="1"/>
  <c r="S77" i="1"/>
  <c r="R77" i="1"/>
  <c r="Q77" i="1"/>
  <c r="P77" i="1"/>
  <c r="N77" i="1"/>
  <c r="M77" i="1"/>
  <c r="L77" i="1"/>
  <c r="K77" i="1"/>
  <c r="J77" i="1"/>
  <c r="I77" i="1"/>
  <c r="H77" i="1"/>
  <c r="G77" i="1"/>
  <c r="F77" i="1"/>
  <c r="E77" i="1"/>
  <c r="D77" i="1"/>
  <c r="C77" i="1"/>
  <c r="Z76" i="1"/>
  <c r="Y76" i="1"/>
  <c r="X76" i="1"/>
  <c r="W76" i="1"/>
  <c r="V76" i="1"/>
  <c r="U76" i="1"/>
  <c r="T76" i="1"/>
  <c r="S76" i="1"/>
  <c r="R76" i="1"/>
  <c r="Q76" i="1"/>
  <c r="P76" i="1"/>
  <c r="N76" i="1"/>
  <c r="M76" i="1"/>
  <c r="L76" i="1"/>
  <c r="K76" i="1"/>
  <c r="J76" i="1"/>
  <c r="I76" i="1"/>
  <c r="H76" i="1"/>
  <c r="G76" i="1"/>
  <c r="F76" i="1"/>
  <c r="E76" i="1"/>
  <c r="D76" i="1"/>
  <c r="C76" i="1"/>
  <c r="Z75" i="1"/>
  <c r="Y75" i="1"/>
  <c r="X75" i="1"/>
  <c r="W75" i="1"/>
  <c r="V75" i="1"/>
  <c r="U75" i="1"/>
  <c r="T75" i="1"/>
  <c r="S75" i="1"/>
  <c r="R75" i="1"/>
  <c r="Q75" i="1"/>
  <c r="P75" i="1"/>
  <c r="N75" i="1"/>
  <c r="M75" i="1"/>
  <c r="L75" i="1"/>
  <c r="K75" i="1"/>
  <c r="J75" i="1"/>
  <c r="I75" i="1"/>
  <c r="H75" i="1"/>
  <c r="G75" i="1"/>
  <c r="F75" i="1"/>
  <c r="E75" i="1"/>
  <c r="D75" i="1"/>
  <c r="C75" i="1"/>
  <c r="Z74" i="1"/>
  <c r="Y74" i="1"/>
  <c r="X74" i="1"/>
  <c r="W74" i="1"/>
  <c r="V74" i="1"/>
  <c r="U74" i="1"/>
  <c r="T74" i="1"/>
  <c r="S74" i="1"/>
  <c r="R74" i="1"/>
  <c r="Q74" i="1"/>
  <c r="P74" i="1"/>
  <c r="N74" i="1"/>
  <c r="M74" i="1"/>
  <c r="L74" i="1"/>
  <c r="K74" i="1"/>
  <c r="J74" i="1"/>
  <c r="I74" i="1"/>
  <c r="H74" i="1"/>
  <c r="G74" i="1"/>
  <c r="F74" i="1"/>
  <c r="E74" i="1"/>
  <c r="D74" i="1"/>
  <c r="C74" i="1"/>
  <c r="Z73" i="1"/>
  <c r="Y73" i="1"/>
  <c r="X73" i="1"/>
  <c r="W73" i="1"/>
  <c r="V73" i="1"/>
  <c r="U73" i="1"/>
  <c r="T73" i="1"/>
  <c r="S73" i="1"/>
  <c r="R73" i="1"/>
  <c r="Q73" i="1"/>
  <c r="P73" i="1"/>
  <c r="N73" i="1"/>
  <c r="M73" i="1"/>
  <c r="L73" i="1"/>
  <c r="K73" i="1"/>
  <c r="J73" i="1"/>
  <c r="I73" i="1"/>
  <c r="H73" i="1"/>
  <c r="G73" i="1"/>
  <c r="F73" i="1"/>
  <c r="E73" i="1"/>
  <c r="D73" i="1"/>
  <c r="C73" i="1"/>
  <c r="Z72" i="1"/>
  <c r="Y72" i="1"/>
  <c r="X72" i="1"/>
  <c r="W72" i="1"/>
  <c r="V72" i="1"/>
  <c r="U72" i="1"/>
  <c r="T72" i="1"/>
  <c r="S72" i="1"/>
  <c r="R72" i="1"/>
  <c r="Q72" i="1"/>
  <c r="P72" i="1"/>
  <c r="N72" i="1"/>
  <c r="M72" i="1"/>
  <c r="L72" i="1"/>
  <c r="K72" i="1"/>
  <c r="J72" i="1"/>
  <c r="I72" i="1"/>
  <c r="H72" i="1"/>
  <c r="G72" i="1"/>
  <c r="F72" i="1"/>
  <c r="E72" i="1"/>
  <c r="D72" i="1"/>
  <c r="C72" i="1"/>
  <c r="Z71" i="1"/>
  <c r="Y71" i="1"/>
  <c r="X71" i="1"/>
  <c r="W71" i="1"/>
  <c r="V71" i="1"/>
  <c r="U71" i="1"/>
  <c r="T71" i="1"/>
  <c r="S71" i="1"/>
  <c r="R71" i="1"/>
  <c r="Q71" i="1"/>
  <c r="P71" i="1"/>
  <c r="N71" i="1"/>
  <c r="M71" i="1"/>
  <c r="L71" i="1"/>
  <c r="K71" i="1"/>
  <c r="J71" i="1"/>
  <c r="I71" i="1"/>
  <c r="H71" i="1"/>
  <c r="G71" i="1"/>
  <c r="F71" i="1"/>
  <c r="E71" i="1"/>
  <c r="D71" i="1"/>
  <c r="C71" i="1"/>
  <c r="Z70" i="1"/>
  <c r="Y70" i="1"/>
  <c r="X70" i="1"/>
  <c r="W70" i="1"/>
  <c r="V70" i="1"/>
  <c r="U70" i="1"/>
  <c r="T70" i="1"/>
  <c r="S70" i="1"/>
  <c r="R70" i="1"/>
  <c r="Q70" i="1"/>
  <c r="P70" i="1"/>
  <c r="N70" i="1"/>
  <c r="M70" i="1"/>
  <c r="L70" i="1"/>
  <c r="K70" i="1"/>
  <c r="J70" i="1"/>
  <c r="I70" i="1"/>
  <c r="H70" i="1"/>
  <c r="G70" i="1"/>
  <c r="F70" i="1"/>
  <c r="E70" i="1"/>
  <c r="D70" i="1"/>
  <c r="C70" i="1"/>
  <c r="Z69" i="1"/>
  <c r="Y69" i="1"/>
  <c r="X69" i="1"/>
  <c r="W69" i="1"/>
  <c r="V69" i="1"/>
  <c r="U69" i="1"/>
  <c r="T69" i="1"/>
  <c r="S69" i="1"/>
  <c r="R69" i="1"/>
  <c r="Q69" i="1"/>
  <c r="P69" i="1"/>
  <c r="N69" i="1"/>
  <c r="M69" i="1"/>
  <c r="L69" i="1"/>
  <c r="K69" i="1"/>
  <c r="J69" i="1"/>
  <c r="I69" i="1"/>
  <c r="H69" i="1"/>
  <c r="G69" i="1"/>
  <c r="F69" i="1"/>
  <c r="E69" i="1"/>
  <c r="D69" i="1"/>
  <c r="C69" i="1"/>
  <c r="Z68" i="1"/>
  <c r="Y68" i="1"/>
  <c r="X68" i="1"/>
  <c r="W68" i="1"/>
  <c r="V68" i="1"/>
  <c r="U68" i="1"/>
  <c r="T68" i="1"/>
  <c r="S68" i="1"/>
  <c r="R68" i="1"/>
  <c r="Q68" i="1"/>
  <c r="P68" i="1"/>
  <c r="N68" i="1"/>
  <c r="M68" i="1"/>
  <c r="L68" i="1"/>
  <c r="K68" i="1"/>
  <c r="J68" i="1"/>
  <c r="I68" i="1"/>
  <c r="H68" i="1"/>
  <c r="G68" i="1"/>
  <c r="F68" i="1"/>
  <c r="E68" i="1"/>
  <c r="D68" i="1"/>
  <c r="C68" i="1"/>
  <c r="Z67" i="1"/>
  <c r="Y67" i="1"/>
  <c r="X67" i="1"/>
  <c r="W67" i="1"/>
  <c r="V67" i="1"/>
  <c r="U67" i="1"/>
  <c r="T67" i="1"/>
  <c r="S67" i="1"/>
  <c r="R67" i="1"/>
  <c r="Q67" i="1"/>
  <c r="P67" i="1"/>
  <c r="N67" i="1"/>
  <c r="M67" i="1"/>
  <c r="L67" i="1"/>
  <c r="K67" i="1"/>
  <c r="J67" i="1"/>
  <c r="I67" i="1"/>
  <c r="H67" i="1"/>
  <c r="G67" i="1"/>
  <c r="F67" i="1"/>
  <c r="E67" i="1"/>
  <c r="D67" i="1"/>
  <c r="C67" i="1"/>
  <c r="Z66" i="1"/>
  <c r="Y66" i="1"/>
  <c r="X66" i="1"/>
  <c r="W66" i="1"/>
  <c r="V66" i="1"/>
  <c r="U66" i="1"/>
  <c r="T66" i="1"/>
  <c r="S66" i="1"/>
  <c r="R66" i="1"/>
  <c r="Q66" i="1"/>
  <c r="P66" i="1"/>
  <c r="N66" i="1"/>
  <c r="M66" i="1"/>
  <c r="L66" i="1"/>
  <c r="K66" i="1"/>
  <c r="J66" i="1"/>
  <c r="I66" i="1"/>
  <c r="H66" i="1"/>
  <c r="G66" i="1"/>
  <c r="F66" i="1"/>
  <c r="E66" i="1"/>
  <c r="D66" i="1"/>
  <c r="C66" i="1"/>
  <c r="Z65" i="1"/>
  <c r="Y65" i="1"/>
  <c r="X65" i="1"/>
  <c r="W65" i="1"/>
  <c r="V65" i="1"/>
  <c r="U65" i="1"/>
  <c r="T65" i="1"/>
  <c r="S65" i="1"/>
  <c r="R65" i="1"/>
  <c r="Q65" i="1"/>
  <c r="P65" i="1"/>
  <c r="N65" i="1"/>
  <c r="M65" i="1"/>
  <c r="L65" i="1"/>
  <c r="K65" i="1"/>
  <c r="J65" i="1"/>
  <c r="I65" i="1"/>
  <c r="H65" i="1"/>
  <c r="G65" i="1"/>
  <c r="F65" i="1"/>
  <c r="E65" i="1"/>
  <c r="D65" i="1"/>
  <c r="C65" i="1"/>
  <c r="Z64" i="1"/>
  <c r="Y64" i="1"/>
  <c r="X64" i="1"/>
  <c r="W64" i="1"/>
  <c r="V64" i="1"/>
  <c r="U64" i="1"/>
  <c r="T64" i="1"/>
  <c r="S64" i="1"/>
  <c r="R64" i="1"/>
  <c r="Q64" i="1"/>
  <c r="P64" i="1"/>
  <c r="N64" i="1"/>
  <c r="M64" i="1"/>
  <c r="L64" i="1"/>
  <c r="K64" i="1"/>
  <c r="J64" i="1"/>
  <c r="I64" i="1"/>
  <c r="H64" i="1"/>
  <c r="G64" i="1"/>
  <c r="F64" i="1"/>
  <c r="E64" i="1"/>
  <c r="D64" i="1"/>
  <c r="C64" i="1"/>
  <c r="Z63" i="1"/>
  <c r="Y63" i="1"/>
  <c r="X63" i="1"/>
  <c r="W63" i="1"/>
  <c r="V63" i="1"/>
  <c r="U63" i="1"/>
  <c r="T63" i="1"/>
  <c r="S63" i="1"/>
  <c r="R63" i="1"/>
  <c r="Q63" i="1"/>
  <c r="P63" i="1"/>
  <c r="N63" i="1"/>
  <c r="M63" i="1"/>
  <c r="L63" i="1"/>
  <c r="K63" i="1"/>
  <c r="J63" i="1"/>
  <c r="I63" i="1"/>
  <c r="H63" i="1"/>
  <c r="G63" i="1"/>
  <c r="F63" i="1"/>
  <c r="E63" i="1"/>
  <c r="D63" i="1"/>
  <c r="C63" i="1"/>
  <c r="Z62" i="1"/>
  <c r="Y62" i="1"/>
  <c r="X62" i="1"/>
  <c r="W62" i="1"/>
  <c r="V62" i="1"/>
  <c r="U62" i="1"/>
  <c r="T62" i="1"/>
  <c r="S62" i="1"/>
  <c r="R62" i="1"/>
  <c r="Q62" i="1"/>
  <c r="P62" i="1"/>
  <c r="N62" i="1"/>
  <c r="M62" i="1"/>
  <c r="L62" i="1"/>
  <c r="K62" i="1"/>
  <c r="J62" i="1"/>
  <c r="I62" i="1"/>
  <c r="H62" i="1"/>
  <c r="G62" i="1"/>
  <c r="F62" i="1"/>
  <c r="E62" i="1"/>
  <c r="D62" i="1"/>
  <c r="C62" i="1"/>
  <c r="Z61" i="1"/>
  <c r="Y61" i="1"/>
  <c r="X61" i="1"/>
  <c r="W61" i="1"/>
  <c r="V61" i="1"/>
  <c r="U61" i="1"/>
  <c r="T61" i="1"/>
  <c r="S61" i="1"/>
  <c r="R61" i="1"/>
  <c r="Q61" i="1"/>
  <c r="P61" i="1"/>
  <c r="N61" i="1"/>
  <c r="M61" i="1"/>
  <c r="L61" i="1"/>
  <c r="K61" i="1"/>
  <c r="J61" i="1"/>
  <c r="I61" i="1"/>
  <c r="H61" i="1"/>
  <c r="G61" i="1"/>
  <c r="F61" i="1"/>
  <c r="E61" i="1"/>
  <c r="D61" i="1"/>
  <c r="C61" i="1"/>
  <c r="Z60" i="1"/>
  <c r="Y60" i="1"/>
  <c r="X60" i="1"/>
  <c r="W60" i="1"/>
  <c r="V60" i="1"/>
  <c r="U60" i="1"/>
  <c r="T60" i="1"/>
  <c r="S60" i="1"/>
  <c r="R60" i="1"/>
  <c r="Q60" i="1"/>
  <c r="P60" i="1"/>
  <c r="N60" i="1"/>
  <c r="M60" i="1"/>
  <c r="L60" i="1"/>
  <c r="K60" i="1"/>
  <c r="J60" i="1"/>
  <c r="I60" i="1"/>
  <c r="H60" i="1"/>
  <c r="G60" i="1"/>
  <c r="F60" i="1"/>
  <c r="E60" i="1"/>
  <c r="D60" i="1"/>
  <c r="C60" i="1"/>
  <c r="Z59" i="1"/>
  <c r="Y59" i="1"/>
  <c r="X59" i="1"/>
  <c r="W59" i="1"/>
  <c r="V59" i="1"/>
  <c r="U59" i="1"/>
  <c r="T59" i="1"/>
  <c r="S59" i="1"/>
  <c r="R59" i="1"/>
  <c r="Q59" i="1"/>
  <c r="P59" i="1"/>
  <c r="N59" i="1"/>
  <c r="M59" i="1"/>
  <c r="L59" i="1"/>
  <c r="K59" i="1"/>
  <c r="J59" i="1"/>
  <c r="I59" i="1"/>
  <c r="H59" i="1"/>
  <c r="G59" i="1"/>
  <c r="F59" i="1"/>
  <c r="E59" i="1"/>
  <c r="D59" i="1"/>
  <c r="C59" i="1"/>
  <c r="Z58" i="1"/>
  <c r="Y58" i="1"/>
  <c r="X58" i="1"/>
  <c r="W58" i="1"/>
  <c r="V58" i="1"/>
  <c r="U58" i="1"/>
  <c r="T58" i="1"/>
  <c r="S58" i="1"/>
  <c r="R58" i="1"/>
  <c r="Q58" i="1"/>
  <c r="P58" i="1"/>
  <c r="N58" i="1"/>
  <c r="M58" i="1"/>
  <c r="L58" i="1"/>
  <c r="K58" i="1"/>
  <c r="J58" i="1"/>
  <c r="I58" i="1"/>
  <c r="H58" i="1"/>
  <c r="G58" i="1"/>
  <c r="F58" i="1"/>
  <c r="E58" i="1"/>
  <c r="D58" i="1"/>
  <c r="C58" i="1"/>
  <c r="Z57" i="1"/>
  <c r="Y57" i="1"/>
  <c r="X57" i="1"/>
  <c r="W57" i="1"/>
  <c r="V57" i="1"/>
  <c r="U57" i="1"/>
  <c r="T57" i="1"/>
  <c r="S57" i="1"/>
  <c r="R57" i="1"/>
  <c r="Q57" i="1"/>
  <c r="P57" i="1"/>
  <c r="N57" i="1"/>
  <c r="M57" i="1"/>
  <c r="L57" i="1"/>
  <c r="K57" i="1"/>
  <c r="J57" i="1"/>
  <c r="I57" i="1"/>
  <c r="H57" i="1"/>
  <c r="G57" i="1"/>
  <c r="F57" i="1"/>
  <c r="E57" i="1"/>
  <c r="D57" i="1"/>
  <c r="C57" i="1"/>
  <c r="Z56" i="1"/>
  <c r="Y56" i="1"/>
  <c r="X56" i="1"/>
  <c r="W56" i="1"/>
  <c r="V56" i="1"/>
  <c r="U56" i="1"/>
  <c r="T56" i="1"/>
  <c r="S56" i="1"/>
  <c r="R56" i="1"/>
  <c r="Q56" i="1"/>
  <c r="P56" i="1"/>
  <c r="N56" i="1"/>
  <c r="M56" i="1"/>
  <c r="L56" i="1"/>
  <c r="K56" i="1"/>
  <c r="J56" i="1"/>
  <c r="I56" i="1"/>
  <c r="H56" i="1"/>
  <c r="G56" i="1"/>
  <c r="F56" i="1"/>
  <c r="E56" i="1"/>
  <c r="D56" i="1"/>
  <c r="C56" i="1"/>
  <c r="Z55" i="1"/>
  <c r="Y55" i="1"/>
  <c r="X55" i="1"/>
  <c r="W55" i="1"/>
  <c r="V55" i="1"/>
  <c r="U55" i="1"/>
  <c r="T55" i="1"/>
  <c r="S55" i="1"/>
  <c r="R55" i="1"/>
  <c r="Q55" i="1"/>
  <c r="P55" i="1"/>
  <c r="N55" i="1"/>
  <c r="M55" i="1"/>
  <c r="L55" i="1"/>
  <c r="K55" i="1"/>
  <c r="J55" i="1"/>
  <c r="I55" i="1"/>
  <c r="H55" i="1"/>
  <c r="G55" i="1"/>
  <c r="F55" i="1"/>
  <c r="E55" i="1"/>
  <c r="D55" i="1"/>
  <c r="C55" i="1"/>
  <c r="Z54" i="1"/>
  <c r="Y54" i="1"/>
  <c r="X54" i="1"/>
  <c r="W54" i="1"/>
  <c r="V54" i="1"/>
  <c r="U54" i="1"/>
  <c r="T54" i="1"/>
  <c r="S54" i="1"/>
  <c r="R54" i="1"/>
  <c r="Q54" i="1"/>
  <c r="P54" i="1"/>
  <c r="N54" i="1"/>
  <c r="M54" i="1"/>
  <c r="L54" i="1"/>
  <c r="K54" i="1"/>
  <c r="J54" i="1"/>
  <c r="I54" i="1"/>
  <c r="H54" i="1"/>
  <c r="G54" i="1"/>
  <c r="F54" i="1"/>
  <c r="E54" i="1"/>
  <c r="D54" i="1"/>
  <c r="C54" i="1"/>
  <c r="Z53" i="1"/>
  <c r="Y53" i="1"/>
  <c r="X53" i="1"/>
  <c r="W53" i="1"/>
  <c r="V53" i="1"/>
  <c r="U53" i="1"/>
  <c r="T53" i="1"/>
  <c r="S53" i="1"/>
  <c r="R53" i="1"/>
  <c r="Q53" i="1"/>
  <c r="P53" i="1"/>
  <c r="N53" i="1"/>
  <c r="M53" i="1"/>
  <c r="L53" i="1"/>
  <c r="K53" i="1"/>
  <c r="J53" i="1"/>
  <c r="I53" i="1"/>
  <c r="H53" i="1"/>
  <c r="G53" i="1"/>
  <c r="F53" i="1"/>
  <c r="E53" i="1"/>
  <c r="Z52" i="1"/>
  <c r="Y52" i="1"/>
  <c r="X52" i="1"/>
  <c r="W52" i="1"/>
  <c r="V52" i="1"/>
  <c r="U52" i="1"/>
  <c r="T52" i="1"/>
  <c r="S52" i="1"/>
  <c r="R52" i="1"/>
  <c r="Q52" i="1"/>
  <c r="P52" i="1"/>
  <c r="N52" i="1"/>
  <c r="M52" i="1"/>
  <c r="L52" i="1"/>
  <c r="K52" i="1"/>
  <c r="J52" i="1"/>
  <c r="I52" i="1"/>
  <c r="H52" i="1"/>
  <c r="G52" i="1"/>
  <c r="F52" i="1"/>
  <c r="E52" i="1"/>
  <c r="D52" i="1"/>
  <c r="C52" i="1"/>
  <c r="Z51" i="1"/>
  <c r="Y51" i="1"/>
  <c r="X51" i="1"/>
  <c r="W51" i="1"/>
  <c r="V51" i="1"/>
  <c r="U51" i="1"/>
  <c r="T51" i="1"/>
  <c r="S51" i="1"/>
  <c r="R51" i="1"/>
  <c r="Q51" i="1"/>
  <c r="P51" i="1"/>
  <c r="N51" i="1"/>
  <c r="M51" i="1"/>
  <c r="L51" i="1"/>
  <c r="K51" i="1"/>
  <c r="J51" i="1"/>
  <c r="I51" i="1"/>
  <c r="H51" i="1"/>
  <c r="G51" i="1"/>
  <c r="F51" i="1"/>
  <c r="E51" i="1"/>
  <c r="D51" i="1"/>
  <c r="C51" i="1"/>
  <c r="Z50" i="1"/>
  <c r="Y50" i="1"/>
  <c r="X50" i="1"/>
  <c r="W50" i="1"/>
  <c r="V50" i="1"/>
  <c r="U50" i="1"/>
  <c r="T50" i="1"/>
  <c r="S50" i="1"/>
  <c r="R50" i="1"/>
  <c r="Q50" i="1"/>
  <c r="P50" i="1"/>
  <c r="N50" i="1"/>
  <c r="M50" i="1"/>
  <c r="L50" i="1"/>
  <c r="K50" i="1"/>
  <c r="J50" i="1"/>
  <c r="I50" i="1"/>
  <c r="H50" i="1"/>
  <c r="G50" i="1"/>
  <c r="F50" i="1"/>
  <c r="E50" i="1"/>
  <c r="D50" i="1"/>
  <c r="C50" i="1"/>
  <c r="Z49" i="1"/>
  <c r="Y49" i="1"/>
  <c r="X49" i="1"/>
  <c r="W49" i="1"/>
  <c r="V49" i="1"/>
  <c r="U49" i="1"/>
  <c r="T49" i="1"/>
  <c r="S49" i="1"/>
  <c r="R49" i="1"/>
  <c r="Q49" i="1"/>
  <c r="P49" i="1"/>
  <c r="N49" i="1"/>
  <c r="M49" i="1"/>
  <c r="L49" i="1"/>
  <c r="K49" i="1"/>
  <c r="J49" i="1"/>
  <c r="I49" i="1"/>
  <c r="H49" i="1"/>
  <c r="G49" i="1"/>
  <c r="F49" i="1"/>
  <c r="E49" i="1"/>
  <c r="D49" i="1"/>
  <c r="C49" i="1"/>
  <c r="Z48" i="1"/>
  <c r="Y48" i="1"/>
  <c r="X48" i="1"/>
  <c r="W48" i="1"/>
  <c r="V48" i="1"/>
  <c r="U48" i="1"/>
  <c r="T48" i="1"/>
  <c r="S48" i="1"/>
  <c r="R48" i="1"/>
  <c r="Q48" i="1"/>
  <c r="P48" i="1"/>
  <c r="N48" i="1"/>
  <c r="M48" i="1"/>
  <c r="L48" i="1"/>
  <c r="K48" i="1"/>
  <c r="J48" i="1"/>
  <c r="I48" i="1"/>
  <c r="H48" i="1"/>
  <c r="G48" i="1"/>
  <c r="F48" i="1"/>
  <c r="E48" i="1"/>
  <c r="D48" i="1"/>
  <c r="C48" i="1"/>
  <c r="Z47" i="1"/>
  <c r="Y47" i="1"/>
  <c r="X47" i="1"/>
  <c r="W47" i="1"/>
  <c r="V47" i="1"/>
  <c r="U47" i="1"/>
  <c r="T47" i="1"/>
  <c r="S47" i="1"/>
  <c r="R47" i="1"/>
  <c r="Q47" i="1"/>
  <c r="P47" i="1"/>
  <c r="N47" i="1"/>
  <c r="M47" i="1"/>
  <c r="L47" i="1"/>
  <c r="K47" i="1"/>
  <c r="J47" i="1"/>
  <c r="I47" i="1"/>
  <c r="H47" i="1"/>
  <c r="G47" i="1"/>
  <c r="F47" i="1"/>
  <c r="E47" i="1"/>
  <c r="D47" i="1"/>
  <c r="C47" i="1"/>
  <c r="Z46" i="1"/>
  <c r="Y46" i="1"/>
  <c r="X46" i="1"/>
  <c r="W46" i="1"/>
  <c r="V46" i="1"/>
  <c r="U46" i="1"/>
  <c r="T46" i="1"/>
  <c r="S46" i="1"/>
  <c r="R46" i="1"/>
  <c r="Q46" i="1"/>
  <c r="P46" i="1"/>
  <c r="N46" i="1"/>
  <c r="M46" i="1"/>
  <c r="L46" i="1"/>
  <c r="K46" i="1"/>
  <c r="J46" i="1"/>
  <c r="I46" i="1"/>
  <c r="H46" i="1"/>
  <c r="G46" i="1"/>
  <c r="F46" i="1"/>
  <c r="E46" i="1"/>
  <c r="D46" i="1"/>
  <c r="C46" i="1"/>
  <c r="Z45" i="1"/>
  <c r="Y45" i="1"/>
  <c r="X45" i="1"/>
  <c r="W45" i="1"/>
  <c r="V45" i="1"/>
  <c r="U45" i="1"/>
  <c r="T45" i="1"/>
  <c r="S45" i="1"/>
  <c r="R45" i="1"/>
  <c r="Q45" i="1"/>
  <c r="P45" i="1"/>
  <c r="N45" i="1"/>
  <c r="M45" i="1"/>
  <c r="L45" i="1"/>
  <c r="K45" i="1"/>
  <c r="J45" i="1"/>
  <c r="I45" i="1"/>
  <c r="H45" i="1"/>
  <c r="G45" i="1"/>
  <c r="F45" i="1"/>
  <c r="E45" i="1"/>
  <c r="D45" i="1"/>
  <c r="C45" i="1"/>
  <c r="Z44" i="1"/>
  <c r="Y44" i="1"/>
  <c r="X44" i="1"/>
  <c r="W44" i="1"/>
  <c r="V44" i="1"/>
  <c r="U44" i="1"/>
  <c r="T44" i="1"/>
  <c r="S44" i="1"/>
  <c r="R44" i="1"/>
  <c r="Q44" i="1"/>
  <c r="P44" i="1"/>
  <c r="N44" i="1"/>
  <c r="M44" i="1"/>
  <c r="L44" i="1"/>
  <c r="K44" i="1"/>
  <c r="J44" i="1"/>
  <c r="I44" i="1"/>
  <c r="H44" i="1"/>
  <c r="G44" i="1"/>
  <c r="F44" i="1"/>
  <c r="E44" i="1"/>
  <c r="D44" i="1"/>
  <c r="C44" i="1"/>
  <c r="Z43" i="1"/>
  <c r="Y43" i="1"/>
  <c r="X43" i="1"/>
  <c r="W43" i="1"/>
  <c r="V43" i="1"/>
  <c r="U43" i="1"/>
  <c r="T43" i="1"/>
  <c r="S43" i="1"/>
  <c r="R43" i="1"/>
  <c r="Q43" i="1"/>
  <c r="P43" i="1"/>
  <c r="N43" i="1"/>
  <c r="M43" i="1"/>
  <c r="L43" i="1"/>
  <c r="K43" i="1"/>
  <c r="J43" i="1"/>
  <c r="I43" i="1"/>
  <c r="H43" i="1"/>
  <c r="G43" i="1"/>
  <c r="F43" i="1"/>
  <c r="E43" i="1"/>
  <c r="D43" i="1"/>
  <c r="C43" i="1"/>
  <c r="C1" i="1"/>
  <c r="E371" i="13"/>
  <c r="D371" i="13"/>
  <c r="C371" i="13"/>
  <c r="E370" i="13"/>
  <c r="D370" i="13"/>
  <c r="C370" i="13"/>
  <c r="E369" i="13"/>
  <c r="D369" i="13"/>
  <c r="C369" i="13"/>
  <c r="E368" i="13"/>
  <c r="D368" i="13"/>
  <c r="C368" i="13"/>
  <c r="E367" i="13"/>
  <c r="D367" i="13"/>
  <c r="C367" i="13"/>
  <c r="E366" i="13"/>
  <c r="D366" i="13"/>
  <c r="C366" i="13"/>
  <c r="E365" i="13"/>
  <c r="D365" i="13"/>
  <c r="C365" i="13"/>
  <c r="E364" i="13"/>
  <c r="D364" i="13"/>
  <c r="C364" i="13"/>
  <c r="E363" i="13"/>
  <c r="D363" i="13"/>
  <c r="C363" i="13"/>
  <c r="E362" i="13"/>
  <c r="D362" i="13"/>
  <c r="C362" i="13"/>
  <c r="E361" i="13"/>
  <c r="D361" i="13"/>
  <c r="C361" i="13"/>
  <c r="E360" i="13"/>
  <c r="D360" i="13"/>
  <c r="C360" i="13"/>
  <c r="F348" i="13"/>
  <c r="E348" i="13"/>
  <c r="D348" i="13"/>
  <c r="C348" i="13"/>
  <c r="F347" i="13"/>
  <c r="E347" i="13"/>
  <c r="D347" i="13"/>
  <c r="C347" i="13"/>
  <c r="F346" i="13"/>
  <c r="E346" i="13"/>
  <c r="D346" i="13"/>
  <c r="C346" i="13"/>
  <c r="F345" i="13"/>
  <c r="E345" i="13"/>
  <c r="D345" i="13"/>
  <c r="C345" i="13"/>
  <c r="F344" i="13"/>
  <c r="E344" i="13"/>
  <c r="D344" i="13"/>
  <c r="C344" i="13"/>
  <c r="F343" i="13"/>
  <c r="E343" i="13"/>
  <c r="D343" i="13"/>
  <c r="C343" i="13"/>
  <c r="F342" i="13"/>
  <c r="D342" i="13"/>
  <c r="C342" i="13"/>
  <c r="F341" i="13"/>
  <c r="E341" i="13"/>
  <c r="D341" i="13"/>
  <c r="C341" i="13"/>
  <c r="F340" i="13"/>
  <c r="E340" i="13"/>
  <c r="D340" i="13"/>
  <c r="C340" i="13"/>
  <c r="F339" i="13"/>
  <c r="E339" i="13"/>
  <c r="D339" i="13"/>
  <c r="C339" i="13"/>
  <c r="F338" i="13"/>
  <c r="E338" i="13"/>
  <c r="D338" i="13"/>
  <c r="C338" i="13"/>
  <c r="F337" i="13"/>
  <c r="E337" i="13"/>
  <c r="D337" i="13"/>
  <c r="C337" i="13"/>
  <c r="E325" i="13"/>
  <c r="D325" i="13"/>
  <c r="C325" i="13"/>
  <c r="E324" i="13"/>
  <c r="D324" i="13"/>
  <c r="C324" i="13"/>
  <c r="E323" i="13"/>
  <c r="D323" i="13"/>
  <c r="C323" i="13"/>
  <c r="E322" i="13"/>
  <c r="D322" i="13"/>
  <c r="C322" i="13"/>
  <c r="E321" i="13"/>
  <c r="D321" i="13"/>
  <c r="C321" i="13"/>
  <c r="E320" i="13"/>
  <c r="D320" i="13"/>
  <c r="C320" i="13"/>
  <c r="E319" i="13"/>
  <c r="D319" i="13"/>
  <c r="C319" i="13"/>
  <c r="E318" i="13"/>
  <c r="D318" i="13"/>
  <c r="C318" i="13"/>
  <c r="E317" i="13"/>
  <c r="D317" i="13"/>
  <c r="C317" i="13"/>
  <c r="E316" i="13"/>
  <c r="D316" i="13"/>
  <c r="C316" i="13"/>
  <c r="E315" i="13"/>
  <c r="D315" i="13"/>
  <c r="C315" i="13"/>
  <c r="E314" i="13"/>
  <c r="D314" i="13"/>
  <c r="C314" i="13"/>
  <c r="R306" i="13"/>
  <c r="E303" i="13"/>
  <c r="D303" i="13"/>
  <c r="C303" i="13"/>
  <c r="E302" i="13"/>
  <c r="D302" i="13"/>
  <c r="C302" i="13"/>
  <c r="E301" i="13"/>
  <c r="D301" i="13"/>
  <c r="C301" i="13"/>
  <c r="E300" i="13"/>
  <c r="D300" i="13"/>
  <c r="C300" i="13"/>
  <c r="E299" i="13"/>
  <c r="D299" i="13"/>
  <c r="C299" i="13"/>
  <c r="E298" i="13"/>
  <c r="D298" i="13"/>
  <c r="C298" i="13"/>
  <c r="E297" i="13"/>
  <c r="D297" i="13"/>
  <c r="C297" i="13"/>
  <c r="E296" i="13"/>
  <c r="D296" i="13"/>
  <c r="C296" i="13"/>
  <c r="E295" i="13"/>
  <c r="D295" i="13"/>
  <c r="C295" i="13"/>
  <c r="E294" i="13"/>
  <c r="D294" i="13"/>
  <c r="C294" i="13"/>
  <c r="E293" i="13"/>
  <c r="D293" i="13"/>
  <c r="C293" i="13"/>
  <c r="E292" i="13"/>
  <c r="D292" i="13"/>
  <c r="C292" i="13"/>
  <c r="F281" i="13"/>
  <c r="E281" i="13"/>
  <c r="D281" i="13"/>
  <c r="C281" i="13"/>
  <c r="F280" i="13"/>
  <c r="E280" i="13"/>
  <c r="D280" i="13"/>
  <c r="C280" i="13"/>
  <c r="F279" i="13"/>
  <c r="E279" i="13"/>
  <c r="D279" i="13"/>
  <c r="C279" i="13"/>
  <c r="F278" i="13"/>
  <c r="E278" i="13"/>
  <c r="D278" i="13"/>
  <c r="C278" i="13"/>
  <c r="F277" i="13"/>
  <c r="E277" i="13"/>
  <c r="D277" i="13"/>
  <c r="C277" i="13"/>
  <c r="F276" i="13"/>
  <c r="E276" i="13"/>
  <c r="D276" i="13"/>
  <c r="C276" i="13"/>
  <c r="F275" i="13"/>
  <c r="E275" i="13"/>
  <c r="D275" i="13"/>
  <c r="C275" i="13"/>
  <c r="F274" i="13"/>
  <c r="E274" i="13"/>
  <c r="D274" i="13"/>
  <c r="C274" i="13"/>
  <c r="F273" i="13"/>
  <c r="E273" i="13"/>
  <c r="D273" i="13"/>
  <c r="C273" i="13"/>
  <c r="F272" i="13"/>
  <c r="E272" i="13"/>
  <c r="D272" i="13"/>
  <c r="C272" i="13"/>
  <c r="F271" i="13"/>
  <c r="E271" i="13"/>
  <c r="D271" i="13"/>
  <c r="C271" i="13"/>
  <c r="F270" i="13"/>
  <c r="E270" i="13"/>
  <c r="D270" i="13"/>
  <c r="C270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W253" i="13"/>
  <c r="V253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D253" i="13"/>
  <c r="C253" i="13"/>
  <c r="W252" i="13"/>
  <c r="V252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D252" i="13"/>
  <c r="C252" i="13"/>
  <c r="W251" i="13"/>
  <c r="V251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D251" i="13"/>
  <c r="C251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W233" i="13"/>
  <c r="V233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D233" i="13"/>
  <c r="C233" i="13"/>
  <c r="W232" i="13"/>
  <c r="V232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D232" i="13"/>
  <c r="C232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W212" i="13"/>
  <c r="V212" i="13"/>
  <c r="T212" i="13"/>
  <c r="S212" i="13"/>
  <c r="R212" i="13"/>
  <c r="Q212" i="13"/>
  <c r="P212" i="13"/>
  <c r="O212" i="13"/>
  <c r="M212" i="13"/>
  <c r="L212" i="13"/>
  <c r="K212" i="13"/>
  <c r="J212" i="13"/>
  <c r="I212" i="13"/>
  <c r="F212" i="13"/>
  <c r="E212" i="13"/>
  <c r="D212" i="13"/>
  <c r="C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W209" i="13"/>
  <c r="V209" i="13"/>
  <c r="T209" i="13"/>
  <c r="S209" i="13"/>
  <c r="R209" i="13"/>
  <c r="Q209" i="13"/>
  <c r="P209" i="13"/>
  <c r="O209" i="13"/>
  <c r="N209" i="13"/>
  <c r="M209" i="13"/>
  <c r="L209" i="13"/>
  <c r="K209" i="13"/>
  <c r="I209" i="13"/>
  <c r="G209" i="13"/>
  <c r="F209" i="13"/>
  <c r="D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W204" i="13"/>
  <c r="V204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D204" i="13"/>
  <c r="C204" i="13"/>
  <c r="W203" i="13"/>
  <c r="V203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D203" i="13"/>
  <c r="C20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W187" i="13"/>
  <c r="V187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C187" i="13"/>
  <c r="W186" i="13"/>
  <c r="V186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D186" i="13"/>
  <c r="C186" i="13"/>
  <c r="W185" i="13"/>
  <c r="V185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D185" i="13"/>
  <c r="C185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W181" i="13"/>
  <c r="V181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D181" i="13"/>
  <c r="C181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C170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H131" i="13"/>
  <c r="G131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F104" i="13"/>
  <c r="E104" i="13"/>
  <c r="D104" i="13"/>
  <c r="C104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F103" i="13"/>
  <c r="E103" i="13"/>
  <c r="D103" i="13"/>
  <c r="C103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F102" i="13"/>
  <c r="E102" i="13"/>
  <c r="D102" i="13"/>
  <c r="C102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F101" i="13"/>
  <c r="E101" i="13"/>
  <c r="D101" i="13"/>
  <c r="C101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F100" i="13"/>
  <c r="E100" i="13"/>
  <c r="D100" i="13"/>
  <c r="C100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F99" i="13"/>
  <c r="E99" i="13"/>
  <c r="D99" i="13"/>
  <c r="C99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F98" i="13"/>
  <c r="E98" i="13"/>
  <c r="D98" i="13"/>
  <c r="C98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F97" i="13"/>
  <c r="E97" i="13"/>
  <c r="D97" i="13"/>
  <c r="C97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F96" i="13"/>
  <c r="E96" i="13"/>
  <c r="D96" i="13"/>
  <c r="C96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F95" i="13"/>
  <c r="E95" i="13"/>
  <c r="D95" i="13"/>
  <c r="C95" i="13"/>
  <c r="W94" i="13"/>
  <c r="V94" i="13"/>
  <c r="U94" i="13"/>
  <c r="T94" i="13"/>
  <c r="S94" i="13"/>
  <c r="R94" i="13"/>
  <c r="Q94" i="13"/>
  <c r="P94" i="13"/>
  <c r="O94" i="13"/>
  <c r="M94" i="13"/>
  <c r="L94" i="13"/>
  <c r="K94" i="13"/>
  <c r="J94" i="13"/>
  <c r="I94" i="13"/>
  <c r="H94" i="13"/>
  <c r="F94" i="13"/>
  <c r="E94" i="13"/>
  <c r="D94" i="13"/>
  <c r="C94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F93" i="13"/>
  <c r="E93" i="13"/>
  <c r="D93" i="13"/>
  <c r="C93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F82" i="13"/>
  <c r="E82" i="13"/>
  <c r="D82" i="13"/>
  <c r="C82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F81" i="13"/>
  <c r="E81" i="13"/>
  <c r="D81" i="13"/>
  <c r="C81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F80" i="13"/>
  <c r="E80" i="13"/>
  <c r="D80" i="13"/>
  <c r="C80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F79" i="13"/>
  <c r="E79" i="13"/>
  <c r="D79" i="13"/>
  <c r="C79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F78" i="13"/>
  <c r="E78" i="13"/>
  <c r="D78" i="13"/>
  <c r="C78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F77" i="13"/>
  <c r="E77" i="13"/>
  <c r="D77" i="13"/>
  <c r="C77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F76" i="13"/>
  <c r="E76" i="13"/>
  <c r="D76" i="13"/>
  <c r="C76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F75" i="13"/>
  <c r="E75" i="13"/>
  <c r="D75" i="13"/>
  <c r="C75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F74" i="13"/>
  <c r="E74" i="13"/>
  <c r="D74" i="13"/>
  <c r="C74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F73" i="13"/>
  <c r="E73" i="13"/>
  <c r="D73" i="13"/>
  <c r="C73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F72" i="13"/>
  <c r="E72" i="13"/>
  <c r="D72" i="13"/>
  <c r="C72" i="13"/>
  <c r="W71" i="13"/>
  <c r="V71" i="13"/>
  <c r="U71" i="13"/>
  <c r="T71" i="13"/>
  <c r="S71" i="13"/>
  <c r="R71" i="13"/>
  <c r="Q71" i="13"/>
  <c r="P71" i="13"/>
  <c r="O71" i="13"/>
  <c r="M71" i="13"/>
  <c r="L71" i="13"/>
  <c r="K71" i="13"/>
  <c r="J71" i="13"/>
  <c r="I71" i="13"/>
  <c r="H71" i="13"/>
  <c r="F71" i="13"/>
  <c r="E71" i="13"/>
  <c r="D71" i="13"/>
  <c r="C71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F51" i="13"/>
  <c r="E51" i="13"/>
  <c r="D51" i="13"/>
  <c r="C51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Z5" i="13"/>
  <c r="C1" i="12"/>
  <c r="C1" i="11"/>
  <c r="C1" i="10"/>
  <c r="C1" i="9"/>
  <c r="C1" i="8"/>
  <c r="C1" i="7"/>
  <c r="C1" i="6"/>
  <c r="C1" i="5"/>
  <c r="C1" i="4"/>
  <c r="C1" i="3"/>
  <c r="D23" i="7" l="1"/>
  <c r="D24" i="7" s="1"/>
  <c r="D25" i="7" s="1"/>
  <c r="D26" i="7" s="1"/>
  <c r="D27" i="7" s="1"/>
  <c r="D28" i="7" s="1"/>
  <c r="D29" i="7" s="1"/>
  <c r="D30" i="7" s="1"/>
  <c r="D31" i="7" s="1"/>
  <c r="D32" i="7" s="1"/>
  <c r="D33" i="7" l="1"/>
  <c r="D34" i="7" s="1"/>
  <c r="D35" i="7" s="1"/>
  <c r="D36" i="7" s="1"/>
  <c r="D37" i="7" s="1"/>
  <c r="D38" i="7" s="1"/>
  <c r="D39" i="7" s="1"/>
  <c r="E32" i="7"/>
  <c r="D23" i="11" l="1"/>
  <c r="D24" i="11" s="1"/>
  <c r="D25" i="11" s="1"/>
  <c r="D26" i="11" s="1"/>
  <c r="D27" i="11" s="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23" i="12"/>
  <c r="D24" i="12" s="1"/>
  <c r="D25" i="12" s="1"/>
  <c r="D26" i="12" s="1"/>
  <c r="D27" i="12" s="1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23" i="10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23" i="9"/>
  <c r="D24" i="9" s="1"/>
  <c r="D25" i="9" s="1"/>
  <c r="D26" i="9" s="1"/>
  <c r="D27" i="9" s="1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23" i="8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P37" i="1"/>
  <c r="O37" i="1"/>
  <c r="L37" i="1"/>
  <c r="P36" i="1"/>
  <c r="O36" i="1"/>
  <c r="L36" i="1"/>
  <c r="Z35" i="1"/>
  <c r="Y35" i="1"/>
  <c r="X35" i="1"/>
  <c r="W35" i="1"/>
  <c r="V35" i="1"/>
  <c r="U35" i="1"/>
  <c r="S35" i="1"/>
  <c r="R35" i="1"/>
  <c r="P35" i="1"/>
  <c r="O35" i="1"/>
  <c r="L3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L25" i="1"/>
  <c r="K25" i="1"/>
  <c r="J25" i="1"/>
  <c r="I25" i="1"/>
  <c r="H25" i="1"/>
  <c r="M25" i="1" s="1"/>
  <c r="G25" i="1"/>
  <c r="F25" i="1"/>
  <c r="E25" i="1"/>
  <c r="Z37" i="2"/>
  <c r="Y37" i="2"/>
  <c r="X37" i="2"/>
  <c r="W37" i="2"/>
  <c r="V37" i="2"/>
  <c r="U37" i="2"/>
  <c r="S37" i="2"/>
  <c r="R37" i="2"/>
  <c r="P37" i="2"/>
  <c r="O37" i="2"/>
  <c r="L37" i="2"/>
  <c r="Z36" i="2"/>
  <c r="Y36" i="2"/>
  <c r="X36" i="2"/>
  <c r="W36" i="2"/>
  <c r="V36" i="2"/>
  <c r="U36" i="2"/>
  <c r="S36" i="2"/>
  <c r="R36" i="2"/>
  <c r="P36" i="2"/>
  <c r="O36" i="2"/>
  <c r="L36" i="2"/>
  <c r="Z35" i="2"/>
  <c r="Y35" i="2"/>
  <c r="X35" i="2"/>
  <c r="W35" i="2"/>
  <c r="V35" i="2"/>
  <c r="U35" i="2"/>
  <c r="S35" i="2"/>
  <c r="R35" i="2"/>
  <c r="P35" i="2"/>
  <c r="O35" i="2"/>
  <c r="L35" i="2"/>
  <c r="Z25" i="2"/>
  <c r="Y25" i="2"/>
  <c r="X25" i="2"/>
  <c r="W25" i="2"/>
  <c r="V25" i="2"/>
  <c r="U25" i="2"/>
  <c r="T25" i="2"/>
  <c r="S25" i="2"/>
  <c r="R25" i="2"/>
  <c r="P25" i="2"/>
  <c r="O25" i="2"/>
  <c r="N25" i="2"/>
  <c r="L25" i="2"/>
  <c r="K25" i="2"/>
  <c r="J25" i="2"/>
  <c r="Q25" i="2" s="1"/>
  <c r="I25" i="2"/>
  <c r="H25" i="2"/>
  <c r="M25" i="2" s="1"/>
  <c r="G25" i="2"/>
  <c r="F25" i="2"/>
  <c r="E25" i="2"/>
  <c r="Z37" i="3"/>
  <c r="Y37" i="3"/>
  <c r="X37" i="3"/>
  <c r="W37" i="3"/>
  <c r="V37" i="3"/>
  <c r="U37" i="3"/>
  <c r="S37" i="3"/>
  <c r="R37" i="3"/>
  <c r="P37" i="3"/>
  <c r="O37" i="3"/>
  <c r="L37" i="3"/>
  <c r="Z36" i="3"/>
  <c r="Y36" i="3"/>
  <c r="X36" i="3"/>
  <c r="W36" i="3"/>
  <c r="V36" i="3"/>
  <c r="U36" i="3"/>
  <c r="S36" i="3"/>
  <c r="R36" i="3"/>
  <c r="P36" i="3"/>
  <c r="O36" i="3"/>
  <c r="L36" i="3"/>
  <c r="Z35" i="3"/>
  <c r="Y35" i="3"/>
  <c r="X35" i="3"/>
  <c r="W35" i="3"/>
  <c r="V35" i="3"/>
  <c r="U35" i="3"/>
  <c r="S35" i="3"/>
  <c r="R35" i="3"/>
  <c r="P35" i="3"/>
  <c r="O35" i="3"/>
  <c r="L3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L25" i="3"/>
  <c r="K25" i="3"/>
  <c r="J25" i="3"/>
  <c r="I25" i="3"/>
  <c r="H25" i="3"/>
  <c r="M25" i="3" s="1"/>
  <c r="G25" i="3"/>
  <c r="F25" i="3"/>
  <c r="E25" i="3"/>
  <c r="Z37" i="4"/>
  <c r="Y37" i="4"/>
  <c r="X37" i="4"/>
  <c r="W37" i="4"/>
  <c r="V37" i="4"/>
  <c r="U37" i="4"/>
  <c r="S37" i="4"/>
  <c r="R37" i="4"/>
  <c r="P37" i="4"/>
  <c r="O37" i="4"/>
  <c r="L37" i="4"/>
  <c r="Z36" i="4"/>
  <c r="Y36" i="4"/>
  <c r="X36" i="4"/>
  <c r="W36" i="4"/>
  <c r="V36" i="4"/>
  <c r="U36" i="4"/>
  <c r="S36" i="4"/>
  <c r="R36" i="4"/>
  <c r="P36" i="4"/>
  <c r="O36" i="4"/>
  <c r="L36" i="4"/>
  <c r="Z35" i="4"/>
  <c r="Y35" i="4"/>
  <c r="X35" i="4"/>
  <c r="W35" i="4"/>
  <c r="V35" i="4"/>
  <c r="U35" i="4"/>
  <c r="S35" i="4"/>
  <c r="R35" i="4"/>
  <c r="P35" i="4"/>
  <c r="O35" i="4"/>
  <c r="L3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L25" i="4"/>
  <c r="K25" i="4"/>
  <c r="J25" i="4"/>
  <c r="I25" i="4"/>
  <c r="H25" i="4"/>
  <c r="M25" i="4" s="1"/>
  <c r="G25" i="4"/>
  <c r="F25" i="4"/>
  <c r="E25" i="4"/>
  <c r="P37" i="5"/>
  <c r="O37" i="5"/>
  <c r="L37" i="5"/>
  <c r="P36" i="5"/>
  <c r="O36" i="5"/>
  <c r="L36" i="5"/>
  <c r="Z35" i="5"/>
  <c r="Y35" i="5"/>
  <c r="X35" i="5"/>
  <c r="W35" i="5"/>
  <c r="V35" i="5"/>
  <c r="U35" i="5"/>
  <c r="S35" i="5"/>
  <c r="R35" i="5"/>
  <c r="P35" i="5"/>
  <c r="O35" i="5"/>
  <c r="L3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L25" i="5"/>
  <c r="K25" i="5"/>
  <c r="J25" i="5"/>
  <c r="I25" i="5"/>
  <c r="H25" i="5"/>
  <c r="M25" i="5" s="1"/>
  <c r="G25" i="5"/>
  <c r="F25" i="5"/>
  <c r="E25" i="5"/>
  <c r="Z37" i="6"/>
  <c r="Y37" i="6"/>
  <c r="X37" i="6"/>
  <c r="W37" i="6"/>
  <c r="V37" i="6"/>
  <c r="U37" i="6"/>
  <c r="S37" i="6"/>
  <c r="R37" i="6"/>
  <c r="P37" i="6"/>
  <c r="O37" i="6"/>
  <c r="L37" i="6"/>
  <c r="Z36" i="6"/>
  <c r="Y36" i="6"/>
  <c r="X36" i="6"/>
  <c r="W36" i="6"/>
  <c r="V36" i="6"/>
  <c r="U36" i="6"/>
  <c r="S36" i="6"/>
  <c r="R36" i="6"/>
  <c r="P36" i="6"/>
  <c r="O36" i="6"/>
  <c r="L36" i="6"/>
  <c r="Z35" i="6"/>
  <c r="Y35" i="6"/>
  <c r="X35" i="6"/>
  <c r="W35" i="6"/>
  <c r="V35" i="6"/>
  <c r="U35" i="6"/>
  <c r="S35" i="6"/>
  <c r="R35" i="6"/>
  <c r="P35" i="6"/>
  <c r="O35" i="6"/>
  <c r="L35" i="6"/>
  <c r="Z25" i="6"/>
  <c r="Y25" i="6"/>
  <c r="X25" i="6"/>
  <c r="W25" i="6"/>
  <c r="V25" i="6"/>
  <c r="U25" i="6"/>
  <c r="T25" i="6"/>
  <c r="S25" i="6"/>
  <c r="R25" i="6"/>
  <c r="P25" i="6"/>
  <c r="O25" i="6"/>
  <c r="N25" i="6"/>
  <c r="L25" i="6"/>
  <c r="K25" i="6"/>
  <c r="J25" i="6"/>
  <c r="Q25" i="6" s="1"/>
  <c r="I25" i="6"/>
  <c r="H25" i="6"/>
  <c r="M25" i="6" s="1"/>
  <c r="G25" i="6"/>
  <c r="F25" i="6"/>
  <c r="E25" i="6"/>
  <c r="P37" i="7"/>
  <c r="O37" i="7"/>
  <c r="L37" i="7"/>
  <c r="P36" i="7"/>
  <c r="O36" i="7"/>
  <c r="L36" i="7"/>
  <c r="Z35" i="7"/>
  <c r="Y35" i="7"/>
  <c r="X35" i="7"/>
  <c r="W35" i="7"/>
  <c r="V35" i="7"/>
  <c r="U35" i="7"/>
  <c r="S35" i="7"/>
  <c r="R35" i="7"/>
  <c r="P35" i="7"/>
  <c r="O35" i="7"/>
  <c r="L35" i="7"/>
  <c r="Z25" i="7"/>
  <c r="Y25" i="7"/>
  <c r="X25" i="7"/>
  <c r="W25" i="7"/>
  <c r="V25" i="7"/>
  <c r="U25" i="7"/>
  <c r="T25" i="7"/>
  <c r="S25" i="7"/>
  <c r="R25" i="7"/>
  <c r="P25" i="7"/>
  <c r="O25" i="7"/>
  <c r="N25" i="7"/>
  <c r="L25" i="7"/>
  <c r="K25" i="7"/>
  <c r="J25" i="7"/>
  <c r="Q25" i="7" s="1"/>
  <c r="I25" i="7"/>
  <c r="H25" i="7"/>
  <c r="M25" i="7" s="1"/>
  <c r="G25" i="7"/>
  <c r="F25" i="7"/>
  <c r="E25" i="7"/>
  <c r="P37" i="8"/>
  <c r="O37" i="8"/>
  <c r="L37" i="8"/>
  <c r="P36" i="8"/>
  <c r="O36" i="8"/>
  <c r="L36" i="8"/>
  <c r="Z35" i="8"/>
  <c r="Y35" i="8"/>
  <c r="X35" i="8"/>
  <c r="W35" i="8"/>
  <c r="V35" i="8"/>
  <c r="U35" i="8"/>
  <c r="S35" i="8"/>
  <c r="R35" i="8"/>
  <c r="P35" i="8"/>
  <c r="O35" i="8"/>
  <c r="L3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L25" i="8"/>
  <c r="K25" i="8"/>
  <c r="J25" i="8"/>
  <c r="I25" i="8"/>
  <c r="H25" i="8"/>
  <c r="M25" i="8" s="1"/>
  <c r="G25" i="8"/>
  <c r="F25" i="8"/>
  <c r="E25" i="8"/>
  <c r="P37" i="9"/>
  <c r="O37" i="9"/>
  <c r="L37" i="9"/>
  <c r="P36" i="9"/>
  <c r="O36" i="9"/>
  <c r="L36" i="9"/>
  <c r="P35" i="9"/>
  <c r="O35" i="9"/>
  <c r="L35" i="9"/>
  <c r="X25" i="9"/>
  <c r="U25" i="9"/>
  <c r="Q25" i="9"/>
  <c r="P25" i="9"/>
  <c r="O25" i="9"/>
  <c r="N25" i="9"/>
  <c r="L25" i="9"/>
  <c r="J25" i="9"/>
  <c r="I25" i="9"/>
  <c r="H25" i="9"/>
  <c r="M25" i="9" s="1"/>
  <c r="F25" i="9"/>
  <c r="P37" i="10"/>
  <c r="O37" i="10"/>
  <c r="L37" i="10"/>
  <c r="P36" i="10"/>
  <c r="O36" i="10"/>
  <c r="L36" i="10"/>
  <c r="X35" i="10"/>
  <c r="W35" i="10"/>
  <c r="V35" i="10"/>
  <c r="U35" i="10"/>
  <c r="T35" i="10"/>
  <c r="R35" i="10"/>
  <c r="P35" i="10"/>
  <c r="O35" i="10"/>
  <c r="L35" i="10"/>
  <c r="Z25" i="10"/>
  <c r="Y25" i="10"/>
  <c r="X25" i="10"/>
  <c r="W25" i="10"/>
  <c r="V25" i="10"/>
  <c r="T25" i="10"/>
  <c r="S25" i="10"/>
  <c r="R25" i="10"/>
  <c r="P25" i="10"/>
  <c r="O25" i="10"/>
  <c r="N25" i="10"/>
  <c r="L25" i="10"/>
  <c r="K25" i="10"/>
  <c r="J25" i="10"/>
  <c r="Q25" i="10" s="1"/>
  <c r="I25" i="10"/>
  <c r="H25" i="10"/>
  <c r="M25" i="10" s="1"/>
  <c r="F25" i="10"/>
  <c r="E25" i="10"/>
  <c r="P37" i="11"/>
  <c r="O37" i="11"/>
  <c r="L37" i="11"/>
  <c r="P36" i="11"/>
  <c r="O36" i="11"/>
  <c r="L36" i="11"/>
  <c r="Z35" i="11"/>
  <c r="P35" i="11"/>
  <c r="O35" i="11"/>
  <c r="L35" i="11"/>
  <c r="H35" i="11"/>
  <c r="M35" i="11" s="1"/>
  <c r="Z25" i="11"/>
  <c r="Q25" i="11"/>
  <c r="P25" i="11"/>
  <c r="O25" i="11"/>
  <c r="N25" i="11"/>
  <c r="L25" i="11"/>
  <c r="J25" i="11"/>
  <c r="I25" i="11"/>
  <c r="I38" i="11"/>
  <c r="L38" i="11"/>
  <c r="N38" i="11"/>
  <c r="O38" i="11"/>
  <c r="P38" i="11"/>
  <c r="Q38" i="11"/>
  <c r="R38" i="11"/>
  <c r="S38" i="11"/>
  <c r="T38" i="11"/>
  <c r="U38" i="11"/>
  <c r="V38" i="11"/>
  <c r="W38" i="11"/>
  <c r="Z38" i="11"/>
  <c r="I39" i="11"/>
  <c r="L39" i="11"/>
  <c r="N39" i="11"/>
  <c r="O39" i="11"/>
  <c r="P39" i="11"/>
  <c r="Q39" i="11"/>
  <c r="R39" i="11"/>
  <c r="S39" i="11"/>
  <c r="T39" i="11"/>
  <c r="U39" i="11"/>
  <c r="V39" i="11"/>
  <c r="W39" i="11"/>
  <c r="Z39" i="11"/>
  <c r="I38" i="10"/>
  <c r="L38" i="10"/>
  <c r="N38" i="10"/>
  <c r="O38" i="10"/>
  <c r="P38" i="10"/>
  <c r="Q38" i="10"/>
  <c r="R38" i="10"/>
  <c r="S38" i="10"/>
  <c r="T38" i="10"/>
  <c r="U38" i="10"/>
  <c r="V38" i="10"/>
  <c r="W38" i="10"/>
  <c r="Z38" i="10"/>
  <c r="I39" i="10"/>
  <c r="L39" i="10"/>
  <c r="N39" i="10"/>
  <c r="O39" i="10"/>
  <c r="P39" i="10"/>
  <c r="Q39" i="10"/>
  <c r="R39" i="10"/>
  <c r="S39" i="10"/>
  <c r="T39" i="10"/>
  <c r="U39" i="10"/>
  <c r="V39" i="10"/>
  <c r="W39" i="10"/>
  <c r="Z39" i="10"/>
  <c r="I38" i="9"/>
  <c r="L38" i="9"/>
  <c r="N38" i="9"/>
  <c r="O38" i="9"/>
  <c r="P38" i="9"/>
  <c r="Q38" i="9"/>
  <c r="R38" i="9"/>
  <c r="S38" i="9"/>
  <c r="T38" i="9"/>
  <c r="U38" i="9"/>
  <c r="V38" i="9"/>
  <c r="W38" i="9"/>
  <c r="Z38" i="9"/>
  <c r="I39" i="9"/>
  <c r="L39" i="9"/>
  <c r="N39" i="9"/>
  <c r="O39" i="9"/>
  <c r="P39" i="9"/>
  <c r="Q39" i="9"/>
  <c r="R39" i="9"/>
  <c r="S39" i="9"/>
  <c r="T39" i="9"/>
  <c r="U39" i="9"/>
  <c r="V39" i="9"/>
  <c r="W39" i="9"/>
  <c r="Z39" i="9"/>
  <c r="I38" i="8"/>
  <c r="L38" i="8"/>
  <c r="N38" i="8"/>
  <c r="O38" i="8"/>
  <c r="P38" i="8"/>
  <c r="Q38" i="8"/>
  <c r="R38" i="8"/>
  <c r="S38" i="8"/>
  <c r="T38" i="8"/>
  <c r="U38" i="8"/>
  <c r="V38" i="8"/>
  <c r="W38" i="8"/>
  <c r="Z38" i="8"/>
  <c r="I39" i="8"/>
  <c r="L39" i="8"/>
  <c r="N39" i="8"/>
  <c r="O39" i="8"/>
  <c r="P39" i="8"/>
  <c r="Q39" i="8"/>
  <c r="R39" i="8"/>
  <c r="S39" i="8"/>
  <c r="T39" i="8"/>
  <c r="U39" i="8"/>
  <c r="V39" i="8"/>
  <c r="W39" i="8"/>
  <c r="Z39" i="8"/>
  <c r="I38" i="7"/>
  <c r="L38" i="7"/>
  <c r="N38" i="7"/>
  <c r="O38" i="7"/>
  <c r="P38" i="7"/>
  <c r="Q38" i="7"/>
  <c r="R38" i="7"/>
  <c r="S38" i="7"/>
  <c r="T38" i="7"/>
  <c r="U38" i="7"/>
  <c r="V38" i="7"/>
  <c r="W38" i="7"/>
  <c r="Z38" i="7"/>
  <c r="I39" i="7"/>
  <c r="L39" i="7"/>
  <c r="N39" i="7"/>
  <c r="O39" i="7"/>
  <c r="P39" i="7"/>
  <c r="Q39" i="7"/>
  <c r="R39" i="7"/>
  <c r="S39" i="7"/>
  <c r="T39" i="7"/>
  <c r="U39" i="7"/>
  <c r="V39" i="7"/>
  <c r="W39" i="7"/>
  <c r="Z39" i="7"/>
  <c r="I38" i="6"/>
  <c r="L38" i="6"/>
  <c r="N38" i="6"/>
  <c r="O38" i="6"/>
  <c r="P38" i="6"/>
  <c r="Q38" i="6"/>
  <c r="R38" i="6"/>
  <c r="S38" i="6"/>
  <c r="T38" i="6"/>
  <c r="U38" i="6"/>
  <c r="V38" i="6"/>
  <c r="W38" i="6"/>
  <c r="Z38" i="6"/>
  <c r="I39" i="6"/>
  <c r="L39" i="6"/>
  <c r="N39" i="6"/>
  <c r="O39" i="6"/>
  <c r="P39" i="6"/>
  <c r="Q39" i="6"/>
  <c r="R39" i="6"/>
  <c r="S39" i="6"/>
  <c r="T39" i="6"/>
  <c r="U39" i="6"/>
  <c r="V39" i="6"/>
  <c r="W39" i="6"/>
  <c r="Z39" i="6"/>
  <c r="I38" i="5"/>
  <c r="L38" i="5"/>
  <c r="N38" i="5"/>
  <c r="O38" i="5"/>
  <c r="P38" i="5"/>
  <c r="Q38" i="5"/>
  <c r="R38" i="5"/>
  <c r="S38" i="5"/>
  <c r="T38" i="5"/>
  <c r="U38" i="5"/>
  <c r="V38" i="5"/>
  <c r="W38" i="5"/>
  <c r="Z38" i="5"/>
  <c r="I39" i="5"/>
  <c r="L39" i="5"/>
  <c r="N39" i="5"/>
  <c r="O39" i="5"/>
  <c r="P39" i="5"/>
  <c r="Q39" i="5"/>
  <c r="R39" i="5"/>
  <c r="S39" i="5"/>
  <c r="T39" i="5"/>
  <c r="U39" i="5"/>
  <c r="V39" i="5"/>
  <c r="W39" i="5"/>
  <c r="Z39" i="5"/>
  <c r="I38" i="4"/>
  <c r="L38" i="4"/>
  <c r="N38" i="4"/>
  <c r="O38" i="4"/>
  <c r="P38" i="4"/>
  <c r="Q38" i="4"/>
  <c r="R38" i="4"/>
  <c r="S38" i="4"/>
  <c r="T38" i="4"/>
  <c r="U38" i="4"/>
  <c r="V38" i="4"/>
  <c r="W38" i="4"/>
  <c r="Z38" i="4"/>
  <c r="I39" i="4"/>
  <c r="L39" i="4"/>
  <c r="N39" i="4"/>
  <c r="O39" i="4"/>
  <c r="P39" i="4"/>
  <c r="Q39" i="4"/>
  <c r="R39" i="4"/>
  <c r="S39" i="4"/>
  <c r="T39" i="4"/>
  <c r="U39" i="4"/>
  <c r="V39" i="4"/>
  <c r="W39" i="4"/>
  <c r="Z39" i="4"/>
  <c r="I38" i="3"/>
  <c r="L38" i="3"/>
  <c r="N38" i="3"/>
  <c r="O38" i="3"/>
  <c r="P38" i="3"/>
  <c r="Q38" i="3"/>
  <c r="R38" i="3"/>
  <c r="S38" i="3"/>
  <c r="T38" i="3"/>
  <c r="U38" i="3"/>
  <c r="V38" i="3"/>
  <c r="W38" i="3"/>
  <c r="Z38" i="3"/>
  <c r="I39" i="3"/>
  <c r="L39" i="3"/>
  <c r="N39" i="3"/>
  <c r="O39" i="3"/>
  <c r="P39" i="3"/>
  <c r="Q39" i="3"/>
  <c r="R39" i="3"/>
  <c r="S39" i="3"/>
  <c r="T39" i="3"/>
  <c r="U39" i="3"/>
  <c r="V39" i="3"/>
  <c r="W39" i="3"/>
  <c r="Z39" i="3"/>
  <c r="I38" i="2"/>
  <c r="L38" i="2"/>
  <c r="N38" i="2"/>
  <c r="O38" i="2"/>
  <c r="P38" i="2"/>
  <c r="Q38" i="2"/>
  <c r="R38" i="2"/>
  <c r="S38" i="2"/>
  <c r="T38" i="2"/>
  <c r="U38" i="2"/>
  <c r="V38" i="2"/>
  <c r="W38" i="2"/>
  <c r="Z38" i="2"/>
  <c r="I39" i="2"/>
  <c r="L39" i="2"/>
  <c r="N39" i="2"/>
  <c r="O39" i="2"/>
  <c r="P39" i="2"/>
  <c r="Q39" i="2"/>
  <c r="R39" i="2"/>
  <c r="S39" i="2"/>
  <c r="T39" i="2"/>
  <c r="U39" i="2"/>
  <c r="V39" i="2"/>
  <c r="W39" i="2"/>
  <c r="Z39" i="2"/>
  <c r="I38" i="1"/>
  <c r="L38" i="1"/>
  <c r="N38" i="1"/>
  <c r="O38" i="1"/>
  <c r="P38" i="1"/>
  <c r="Q38" i="1"/>
  <c r="R38" i="1"/>
  <c r="S38" i="1"/>
  <c r="T38" i="1"/>
  <c r="U38" i="1"/>
  <c r="V38" i="1"/>
  <c r="W38" i="1"/>
  <c r="Z38" i="1"/>
  <c r="I39" i="1"/>
  <c r="L39" i="1"/>
  <c r="N39" i="1"/>
  <c r="O39" i="1"/>
  <c r="P39" i="1"/>
  <c r="Q39" i="1"/>
  <c r="R39" i="1"/>
  <c r="S39" i="1"/>
  <c r="T39" i="1"/>
  <c r="U39" i="1"/>
  <c r="V39" i="1"/>
  <c r="W39" i="1"/>
  <c r="Z39" i="1"/>
  <c r="K32" i="10" l="1"/>
  <c r="Y35" i="10"/>
  <c r="K25" i="9"/>
  <c r="S35" i="9"/>
  <c r="V35" i="9"/>
  <c r="K35" i="10"/>
  <c r="Z35" i="10"/>
  <c r="Y35" i="9"/>
  <c r="G25" i="10"/>
  <c r="U25" i="10"/>
  <c r="S35" i="10"/>
  <c r="S25" i="9"/>
  <c r="W25" i="11"/>
  <c r="K25" i="11"/>
  <c r="X25" i="11"/>
  <c r="V35" i="11"/>
  <c r="W35" i="11"/>
  <c r="X35" i="11"/>
  <c r="Y25" i="11"/>
  <c r="Y35" i="11"/>
  <c r="E25" i="11"/>
  <c r="R25" i="11"/>
  <c r="S25" i="11"/>
  <c r="F25" i="11"/>
  <c r="R35" i="11"/>
  <c r="G25" i="11"/>
  <c r="T25" i="11"/>
  <c r="S35" i="11"/>
  <c r="H25" i="11"/>
  <c r="M25" i="11" s="1"/>
  <c r="U25" i="11"/>
  <c r="U35" i="11"/>
  <c r="V25" i="11"/>
  <c r="Y25" i="9"/>
  <c r="Z35" i="9"/>
  <c r="Z25" i="9"/>
  <c r="E25" i="9"/>
  <c r="R25" i="9"/>
  <c r="R35" i="9"/>
  <c r="G25" i="9"/>
  <c r="T25" i="9"/>
  <c r="U35" i="9"/>
  <c r="V25" i="9"/>
  <c r="W35" i="9"/>
  <c r="W25" i="9"/>
  <c r="X35" i="9"/>
  <c r="U212" i="13"/>
  <c r="X32" i="10" s="1"/>
  <c r="L36" i="12"/>
  <c r="O36" i="12"/>
  <c r="P36" i="12"/>
  <c r="L37" i="12"/>
  <c r="O37" i="12"/>
  <c r="P37" i="12"/>
  <c r="J362" i="13"/>
  <c r="J363" i="13"/>
  <c r="J364" i="13"/>
  <c r="J365" i="13"/>
  <c r="J366" i="13"/>
  <c r="Q367" i="13"/>
  <c r="Q368" i="13"/>
  <c r="J371" i="13"/>
  <c r="Q360" i="13"/>
  <c r="G37" i="2"/>
  <c r="Q363" i="13" l="1"/>
  <c r="T37" i="4" s="1"/>
  <c r="T37" i="3"/>
  <c r="H365" i="13"/>
  <c r="H363" i="13"/>
  <c r="J370" i="13"/>
  <c r="E37" i="3"/>
  <c r="F37" i="4"/>
  <c r="E37" i="4"/>
  <c r="F37" i="3"/>
  <c r="F37" i="6"/>
  <c r="E37" i="6"/>
  <c r="J360" i="13"/>
  <c r="H37" i="3"/>
  <c r="M37" i="3" s="1"/>
  <c r="H37" i="6"/>
  <c r="M37" i="6" s="1"/>
  <c r="H37" i="4"/>
  <c r="M37" i="4" s="1"/>
  <c r="H364" i="13"/>
  <c r="Q369" i="13"/>
  <c r="Q361" i="13"/>
  <c r="T37" i="2" s="1"/>
  <c r="H37" i="2"/>
  <c r="M37" i="2" s="1"/>
  <c r="Q371" i="13"/>
  <c r="F37" i="2"/>
  <c r="E37" i="2"/>
  <c r="G37" i="3"/>
  <c r="G37" i="4"/>
  <c r="G37" i="6"/>
  <c r="H360" i="13"/>
  <c r="Q366" i="13"/>
  <c r="H371" i="13"/>
  <c r="Q365" i="13"/>
  <c r="T37" i="6" s="1"/>
  <c r="H366" i="13"/>
  <c r="Q364" i="13"/>
  <c r="J369" i="13"/>
  <c r="J361" i="13"/>
  <c r="H370" i="13"/>
  <c r="H362" i="13"/>
  <c r="Q370" i="13"/>
  <c r="Q362" i="13"/>
  <c r="H369" i="13"/>
  <c r="H361" i="13"/>
  <c r="K37" i="2" s="1"/>
  <c r="J368" i="13"/>
  <c r="J367" i="13"/>
  <c r="H368" i="13"/>
  <c r="H367" i="13"/>
  <c r="AD183" i="1"/>
  <c r="AD182" i="1"/>
  <c r="AD181" i="1"/>
  <c r="AD180" i="1"/>
  <c r="AD179" i="1"/>
  <c r="AD178" i="1"/>
  <c r="AD183" i="2"/>
  <c r="AD182" i="2"/>
  <c r="AD181" i="2"/>
  <c r="AD180" i="2"/>
  <c r="AD179" i="2"/>
  <c r="AD178" i="2"/>
  <c r="AD183" i="3"/>
  <c r="AD182" i="3"/>
  <c r="AD181" i="3"/>
  <c r="AD180" i="3"/>
  <c r="AD179" i="3"/>
  <c r="AD178" i="3"/>
  <c r="AD183" i="4"/>
  <c r="AD182" i="4"/>
  <c r="AD181" i="4"/>
  <c r="AD180" i="4"/>
  <c r="AD179" i="4"/>
  <c r="AD178" i="4"/>
  <c r="AD182" i="5"/>
  <c r="AD181" i="5"/>
  <c r="AD180" i="5"/>
  <c r="AD179" i="5"/>
  <c r="AD178" i="5"/>
  <c r="AD182" i="6"/>
  <c r="AD181" i="6"/>
  <c r="AD180" i="6"/>
  <c r="AD179" i="6"/>
  <c r="AD178" i="6"/>
  <c r="AD182" i="7"/>
  <c r="AD181" i="7"/>
  <c r="AD180" i="7"/>
  <c r="AD179" i="7"/>
  <c r="AD178" i="7"/>
  <c r="AD182" i="8"/>
  <c r="AD181" i="8"/>
  <c r="AD180" i="8"/>
  <c r="AD179" i="8"/>
  <c r="AD178" i="8"/>
  <c r="AD182" i="9"/>
  <c r="AD181" i="9"/>
  <c r="AD180" i="9"/>
  <c r="AD179" i="9"/>
  <c r="AD178" i="9"/>
  <c r="AD182" i="10"/>
  <c r="AD181" i="10"/>
  <c r="AD180" i="10"/>
  <c r="AD179" i="10"/>
  <c r="AD178" i="10"/>
  <c r="AD182" i="11"/>
  <c r="AD181" i="11"/>
  <c r="AD180" i="11"/>
  <c r="AD179" i="11"/>
  <c r="AD178" i="11"/>
  <c r="AD178" i="12"/>
  <c r="AD179" i="12"/>
  <c r="AD180" i="12"/>
  <c r="AD181" i="12"/>
  <c r="AD182" i="12"/>
  <c r="AD177" i="12" l="1"/>
  <c r="AD177" i="3"/>
  <c r="AD177" i="7"/>
  <c r="AD177" i="5"/>
  <c r="AD177" i="11"/>
  <c r="K37" i="3"/>
  <c r="K37" i="4"/>
  <c r="K37" i="6"/>
  <c r="AD177" i="9"/>
  <c r="AD177" i="1"/>
  <c r="AD177" i="6"/>
  <c r="AD177" i="4"/>
  <c r="AD177" i="10"/>
  <c r="AD177" i="8"/>
  <c r="AD177" i="2"/>
  <c r="K30" i="2"/>
  <c r="Y30" i="2"/>
  <c r="O21" i="2"/>
  <c r="O21" i="3"/>
  <c r="O21" i="4"/>
  <c r="O21" i="5"/>
  <c r="O21" i="6"/>
  <c r="O21" i="7"/>
  <c r="O21" i="8"/>
  <c r="O21" i="9"/>
  <c r="O21" i="10"/>
  <c r="O21" i="11"/>
  <c r="O21" i="12"/>
  <c r="O21" i="1"/>
  <c r="K29" i="3" l="1"/>
  <c r="K29" i="1"/>
  <c r="K29" i="4"/>
  <c r="K29" i="6"/>
  <c r="K29" i="5"/>
  <c r="K29" i="7"/>
  <c r="K29" i="8"/>
  <c r="K29" i="9"/>
  <c r="Y29" i="1"/>
  <c r="Y29" i="4"/>
  <c r="Y29" i="3"/>
  <c r="Y29" i="6"/>
  <c r="Y29" i="5"/>
  <c r="Y29" i="7"/>
  <c r="Y29" i="8"/>
  <c r="Y29" i="9"/>
  <c r="H36" i="2"/>
  <c r="M36" i="2" s="1"/>
  <c r="G36" i="2"/>
  <c r="H39" i="11"/>
  <c r="G39" i="11"/>
  <c r="E39" i="11"/>
  <c r="F39" i="11" s="1"/>
  <c r="H39" i="10"/>
  <c r="G39" i="10"/>
  <c r="E39" i="10"/>
  <c r="F39" i="10" s="1"/>
  <c r="H39" i="5"/>
  <c r="G39" i="5"/>
  <c r="E39" i="5"/>
  <c r="F39" i="5" s="1"/>
  <c r="H39" i="4"/>
  <c r="G39" i="4"/>
  <c r="E39" i="4"/>
  <c r="F39" i="4" s="1"/>
  <c r="H39" i="3"/>
  <c r="G39" i="3"/>
  <c r="E39" i="3"/>
  <c r="F39" i="3" s="1"/>
  <c r="H39" i="2"/>
  <c r="G39" i="2"/>
  <c r="E39" i="2"/>
  <c r="F39" i="2" s="1"/>
  <c r="H39" i="1"/>
  <c r="G39" i="1"/>
  <c r="E39" i="1"/>
  <c r="F39" i="1" s="1"/>
  <c r="H38" i="11"/>
  <c r="G38" i="11"/>
  <c r="E38" i="11"/>
  <c r="F38" i="11" s="1"/>
  <c r="H38" i="10"/>
  <c r="G38" i="10"/>
  <c r="E38" i="10"/>
  <c r="F38" i="10" s="1"/>
  <c r="H38" i="5"/>
  <c r="G38" i="5"/>
  <c r="E38" i="5"/>
  <c r="F38" i="5" s="1"/>
  <c r="H38" i="4"/>
  <c r="G38" i="4"/>
  <c r="E38" i="4"/>
  <c r="F38" i="4" s="1"/>
  <c r="H38" i="3"/>
  <c r="G38" i="3"/>
  <c r="E38" i="3"/>
  <c r="F38" i="3" s="1"/>
  <c r="H38" i="2"/>
  <c r="G38" i="2"/>
  <c r="E38" i="2"/>
  <c r="F38" i="2" s="1"/>
  <c r="H38" i="1"/>
  <c r="G38" i="1"/>
  <c r="E38" i="1"/>
  <c r="F38" i="1" s="1"/>
  <c r="G35" i="11"/>
  <c r="H35" i="10"/>
  <c r="M35" i="10" s="1"/>
  <c r="G35" i="10"/>
  <c r="H35" i="2"/>
  <c r="M35" i="2" s="1"/>
  <c r="G35" i="2"/>
  <c r="Z34" i="11"/>
  <c r="Y34" i="11"/>
  <c r="X34" i="11"/>
  <c r="W34" i="11"/>
  <c r="V34" i="11"/>
  <c r="U34" i="11"/>
  <c r="T34" i="11"/>
  <c r="S34" i="11"/>
  <c r="R34" i="11"/>
  <c r="K34" i="11"/>
  <c r="H34" i="11"/>
  <c r="M34" i="11" s="1"/>
  <c r="G34" i="11"/>
  <c r="Z34" i="10"/>
  <c r="Y34" i="10"/>
  <c r="X34" i="10"/>
  <c r="W34" i="10"/>
  <c r="V34" i="10"/>
  <c r="U34" i="10"/>
  <c r="T34" i="10"/>
  <c r="S34" i="10"/>
  <c r="R34" i="10"/>
  <c r="K34" i="10"/>
  <c r="H34" i="10"/>
  <c r="M34" i="10" s="1"/>
  <c r="G34" i="10"/>
  <c r="Z34" i="2"/>
  <c r="Y34" i="2"/>
  <c r="X34" i="2"/>
  <c r="W34" i="2"/>
  <c r="V34" i="2"/>
  <c r="U34" i="2"/>
  <c r="T34" i="2"/>
  <c r="S34" i="2"/>
  <c r="R34" i="2"/>
  <c r="K34" i="2"/>
  <c r="H34" i="2"/>
  <c r="M34" i="2" s="1"/>
  <c r="G34" i="2"/>
  <c r="Z33" i="11"/>
  <c r="Y33" i="11"/>
  <c r="X33" i="11"/>
  <c r="W33" i="11"/>
  <c r="V33" i="11"/>
  <c r="U33" i="11"/>
  <c r="T33" i="11"/>
  <c r="S33" i="11"/>
  <c r="R33" i="11"/>
  <c r="K33" i="11"/>
  <c r="H33" i="11"/>
  <c r="M33" i="11" s="1"/>
  <c r="G33" i="11"/>
  <c r="Z33" i="10"/>
  <c r="Y33" i="10"/>
  <c r="X33" i="10"/>
  <c r="W33" i="10"/>
  <c r="V33" i="10"/>
  <c r="U33" i="10"/>
  <c r="T33" i="10"/>
  <c r="S33" i="10"/>
  <c r="R33" i="10"/>
  <c r="K33" i="10"/>
  <c r="H33" i="10"/>
  <c r="M33" i="10" s="1"/>
  <c r="G33" i="10"/>
  <c r="Z33" i="2"/>
  <c r="Y33" i="2"/>
  <c r="X33" i="2"/>
  <c r="W33" i="2"/>
  <c r="V33" i="2"/>
  <c r="U33" i="2"/>
  <c r="T33" i="2"/>
  <c r="S33" i="2"/>
  <c r="R33" i="2"/>
  <c r="K33" i="2"/>
  <c r="H33" i="2"/>
  <c r="M33" i="2" s="1"/>
  <c r="G33" i="2"/>
  <c r="Z32" i="11"/>
  <c r="Y32" i="11"/>
  <c r="X32" i="11"/>
  <c r="W32" i="11"/>
  <c r="V32" i="11"/>
  <c r="U32" i="11"/>
  <c r="T32" i="11"/>
  <c r="S32" i="11"/>
  <c r="R32" i="11"/>
  <c r="K32" i="11"/>
  <c r="H32" i="11"/>
  <c r="M32" i="11" s="1"/>
  <c r="G32" i="11"/>
  <c r="Z32" i="10"/>
  <c r="Y32" i="10"/>
  <c r="W32" i="10"/>
  <c r="V32" i="10"/>
  <c r="U32" i="10"/>
  <c r="T32" i="10"/>
  <c r="S32" i="10"/>
  <c r="R32" i="10"/>
  <c r="G32" i="10"/>
  <c r="Z32" i="2"/>
  <c r="Y32" i="2"/>
  <c r="X32" i="2"/>
  <c r="W32" i="2"/>
  <c r="V32" i="2"/>
  <c r="U32" i="2"/>
  <c r="T32" i="2"/>
  <c r="S32" i="2"/>
  <c r="R32" i="2"/>
  <c r="K32" i="2"/>
  <c r="H32" i="2"/>
  <c r="M32" i="2" s="1"/>
  <c r="G32" i="2"/>
  <c r="Z28" i="11"/>
  <c r="Y28" i="11"/>
  <c r="X28" i="11"/>
  <c r="W28" i="11"/>
  <c r="V28" i="11"/>
  <c r="U28" i="11"/>
  <c r="T28" i="11"/>
  <c r="S28" i="11"/>
  <c r="R28" i="11"/>
  <c r="K28" i="11"/>
  <c r="H28" i="11"/>
  <c r="M28" i="11" s="1"/>
  <c r="G28" i="11"/>
  <c r="Z28" i="10"/>
  <c r="Y28" i="10"/>
  <c r="X28" i="10"/>
  <c r="W28" i="10"/>
  <c r="V28" i="10"/>
  <c r="U28" i="10"/>
  <c r="T28" i="10"/>
  <c r="S28" i="10"/>
  <c r="R28" i="10"/>
  <c r="K28" i="10"/>
  <c r="H28" i="10"/>
  <c r="M28" i="10" s="1"/>
  <c r="G28" i="10"/>
  <c r="Z28" i="2"/>
  <c r="Y28" i="2"/>
  <c r="X28" i="2"/>
  <c r="W28" i="2"/>
  <c r="V28" i="2"/>
  <c r="U28" i="2"/>
  <c r="T28" i="2"/>
  <c r="S28" i="2"/>
  <c r="R28" i="2"/>
  <c r="K28" i="2"/>
  <c r="H28" i="2"/>
  <c r="M28" i="2" s="1"/>
  <c r="G28" i="2"/>
  <c r="Z24" i="11"/>
  <c r="Y24" i="11"/>
  <c r="X24" i="11"/>
  <c r="W24" i="11"/>
  <c r="V24" i="11"/>
  <c r="U24" i="11"/>
  <c r="T24" i="11"/>
  <c r="S24" i="11"/>
  <c r="R24" i="11"/>
  <c r="K24" i="11"/>
  <c r="H24" i="11"/>
  <c r="M24" i="11" s="1"/>
  <c r="G24" i="11"/>
  <c r="Z24" i="10"/>
  <c r="Y24" i="10"/>
  <c r="X24" i="10"/>
  <c r="W24" i="10"/>
  <c r="V24" i="10"/>
  <c r="U24" i="10"/>
  <c r="T24" i="10"/>
  <c r="S24" i="10"/>
  <c r="R24" i="10"/>
  <c r="K24" i="10"/>
  <c r="H24" i="10"/>
  <c r="M24" i="10" s="1"/>
  <c r="G24" i="10"/>
  <c r="Z24" i="2"/>
  <c r="Y24" i="2"/>
  <c r="X24" i="2"/>
  <c r="W24" i="2"/>
  <c r="V24" i="2"/>
  <c r="U24" i="2"/>
  <c r="T24" i="2"/>
  <c r="S24" i="2"/>
  <c r="R24" i="2"/>
  <c r="K24" i="2"/>
  <c r="H24" i="2"/>
  <c r="M24" i="2" s="1"/>
  <c r="G24" i="2"/>
  <c r="Z26" i="11"/>
  <c r="Y26" i="11"/>
  <c r="X26" i="11"/>
  <c r="W26" i="11"/>
  <c r="V26" i="11"/>
  <c r="U26" i="11"/>
  <c r="T26" i="11"/>
  <c r="S26" i="11"/>
  <c r="R26" i="11"/>
  <c r="K26" i="11"/>
  <c r="H26" i="11"/>
  <c r="M26" i="11" s="1"/>
  <c r="G26" i="11"/>
  <c r="Z26" i="10"/>
  <c r="Y26" i="10"/>
  <c r="X26" i="10"/>
  <c r="W26" i="10"/>
  <c r="V26" i="10"/>
  <c r="U26" i="10"/>
  <c r="T26" i="10"/>
  <c r="S26" i="10"/>
  <c r="R26" i="10"/>
  <c r="K26" i="10"/>
  <c r="H26" i="10"/>
  <c r="M26" i="10" s="1"/>
  <c r="G26" i="10"/>
  <c r="Z26" i="2"/>
  <c r="Y26" i="2"/>
  <c r="X26" i="2"/>
  <c r="W26" i="2"/>
  <c r="V26" i="2"/>
  <c r="U26" i="2"/>
  <c r="T26" i="2"/>
  <c r="S26" i="2"/>
  <c r="R26" i="2"/>
  <c r="K26" i="2"/>
  <c r="H26" i="2"/>
  <c r="M26" i="2" s="1"/>
  <c r="G26" i="2"/>
  <c r="Z27" i="11"/>
  <c r="Y27" i="11"/>
  <c r="X27" i="11"/>
  <c r="W27" i="11"/>
  <c r="V27" i="11"/>
  <c r="U27" i="11"/>
  <c r="T27" i="11"/>
  <c r="S27" i="11"/>
  <c r="R27" i="11"/>
  <c r="K27" i="11"/>
  <c r="H27" i="11"/>
  <c r="M27" i="11" s="1"/>
  <c r="G27" i="11"/>
  <c r="Z27" i="10"/>
  <c r="Y27" i="10"/>
  <c r="X27" i="10"/>
  <c r="W27" i="10"/>
  <c r="V27" i="10"/>
  <c r="U27" i="10"/>
  <c r="T27" i="10"/>
  <c r="S27" i="10"/>
  <c r="R27" i="10"/>
  <c r="K27" i="10"/>
  <c r="H27" i="10"/>
  <c r="M27" i="10" s="1"/>
  <c r="G27" i="10"/>
  <c r="Z27" i="2"/>
  <c r="Y27" i="2"/>
  <c r="X27" i="2"/>
  <c r="W27" i="2"/>
  <c r="V27" i="2"/>
  <c r="U27" i="2"/>
  <c r="T27" i="2"/>
  <c r="S27" i="2"/>
  <c r="R27" i="2"/>
  <c r="K27" i="2"/>
  <c r="H27" i="2"/>
  <c r="M27" i="2" s="1"/>
  <c r="G27" i="2"/>
  <c r="Z30" i="11"/>
  <c r="Y30" i="11"/>
  <c r="X30" i="11"/>
  <c r="W30" i="11"/>
  <c r="V30" i="11"/>
  <c r="U30" i="11"/>
  <c r="T30" i="11"/>
  <c r="S30" i="11"/>
  <c r="R30" i="11"/>
  <c r="K30" i="11"/>
  <c r="H30" i="11"/>
  <c r="M30" i="11" s="1"/>
  <c r="G30" i="11"/>
  <c r="Z30" i="10"/>
  <c r="Y30" i="10"/>
  <c r="X30" i="10"/>
  <c r="W30" i="10"/>
  <c r="V30" i="10"/>
  <c r="U30" i="10"/>
  <c r="T30" i="10"/>
  <c r="S30" i="10"/>
  <c r="R30" i="10"/>
  <c r="K30" i="10"/>
  <c r="G30" i="10"/>
  <c r="Z30" i="2"/>
  <c r="X30" i="2"/>
  <c r="W30" i="2"/>
  <c r="V30" i="2"/>
  <c r="U30" i="2"/>
  <c r="T30" i="2"/>
  <c r="S30" i="2"/>
  <c r="R30" i="2"/>
  <c r="G30" i="2"/>
  <c r="Z29" i="11"/>
  <c r="Y29" i="11"/>
  <c r="X29" i="11"/>
  <c r="W29" i="11"/>
  <c r="V29" i="11"/>
  <c r="U29" i="11"/>
  <c r="T29" i="11"/>
  <c r="S29" i="11"/>
  <c r="R29" i="11"/>
  <c r="K29" i="11"/>
  <c r="H29" i="11"/>
  <c r="M29" i="11" s="1"/>
  <c r="G29" i="11"/>
  <c r="Z29" i="10"/>
  <c r="Y29" i="10"/>
  <c r="X29" i="10"/>
  <c r="W29" i="10"/>
  <c r="V29" i="10"/>
  <c r="U29" i="10"/>
  <c r="T29" i="10"/>
  <c r="S29" i="10"/>
  <c r="R29" i="10"/>
  <c r="K29" i="10"/>
  <c r="H29" i="10"/>
  <c r="M29" i="10" s="1"/>
  <c r="G29" i="10"/>
  <c r="Z29" i="2"/>
  <c r="Y29" i="2"/>
  <c r="X29" i="2"/>
  <c r="W29" i="2"/>
  <c r="V29" i="2"/>
  <c r="U29" i="2"/>
  <c r="T29" i="2"/>
  <c r="S29" i="2"/>
  <c r="R29" i="2"/>
  <c r="K29" i="2"/>
  <c r="H29" i="2"/>
  <c r="M29" i="2" s="1"/>
  <c r="G29" i="2"/>
  <c r="Z31" i="11"/>
  <c r="Y31" i="11"/>
  <c r="X31" i="11"/>
  <c r="W31" i="11"/>
  <c r="V31" i="11"/>
  <c r="U31" i="11"/>
  <c r="T31" i="11"/>
  <c r="S31" i="11"/>
  <c r="R31" i="11"/>
  <c r="K31" i="11"/>
  <c r="H31" i="11"/>
  <c r="M31" i="11" s="1"/>
  <c r="G31" i="11"/>
  <c r="Z31" i="10"/>
  <c r="Y31" i="10"/>
  <c r="X31" i="10"/>
  <c r="W31" i="10"/>
  <c r="V31" i="10"/>
  <c r="U31" i="10"/>
  <c r="T31" i="10"/>
  <c r="S31" i="10"/>
  <c r="R31" i="10"/>
  <c r="K31" i="10"/>
  <c r="H31" i="10"/>
  <c r="M31" i="10" s="1"/>
  <c r="G31" i="10"/>
  <c r="Z31" i="2"/>
  <c r="Y31" i="2"/>
  <c r="X31" i="2"/>
  <c r="W31" i="2"/>
  <c r="V31" i="2"/>
  <c r="U31" i="2"/>
  <c r="T31" i="2"/>
  <c r="S31" i="2"/>
  <c r="R31" i="2"/>
  <c r="K31" i="2"/>
  <c r="H31" i="2"/>
  <c r="M31" i="2" s="1"/>
  <c r="G31" i="2"/>
  <c r="Z23" i="11"/>
  <c r="Y23" i="11"/>
  <c r="X23" i="11"/>
  <c r="W23" i="11"/>
  <c r="V23" i="11"/>
  <c r="U23" i="11"/>
  <c r="T23" i="11"/>
  <c r="S23" i="11"/>
  <c r="R23" i="11"/>
  <c r="K23" i="11"/>
  <c r="H23" i="11"/>
  <c r="M23" i="11" s="1"/>
  <c r="G23" i="11"/>
  <c r="Z23" i="10"/>
  <c r="Y23" i="10"/>
  <c r="X23" i="10"/>
  <c r="W23" i="10"/>
  <c r="V23" i="10"/>
  <c r="U23" i="10"/>
  <c r="T23" i="10"/>
  <c r="S23" i="10"/>
  <c r="R23" i="10"/>
  <c r="K23" i="10"/>
  <c r="H23" i="10"/>
  <c r="M23" i="10" s="1"/>
  <c r="G23" i="10"/>
  <c r="Z23" i="2"/>
  <c r="Y23" i="2"/>
  <c r="X23" i="2"/>
  <c r="W23" i="2"/>
  <c r="V23" i="2"/>
  <c r="U23" i="2"/>
  <c r="T23" i="2"/>
  <c r="S23" i="2"/>
  <c r="R23" i="2"/>
  <c r="K23" i="2"/>
  <c r="H23" i="2"/>
  <c r="M23" i="2" s="1"/>
  <c r="G23" i="2"/>
  <c r="Y23" i="1" l="1"/>
  <c r="Y23" i="3"/>
  <c r="Y23" i="4"/>
  <c r="Y23" i="5"/>
  <c r="Y23" i="6"/>
  <c r="Y23" i="8"/>
  <c r="Y23" i="7"/>
  <c r="Y23" i="9"/>
  <c r="P23" i="2"/>
  <c r="P23" i="3"/>
  <c r="P23" i="4"/>
  <c r="P23" i="5"/>
  <c r="P23" i="1"/>
  <c r="P23" i="6"/>
  <c r="P23" i="8"/>
  <c r="P23" i="10"/>
  <c r="P23" i="9"/>
  <c r="P23" i="7"/>
  <c r="P23" i="11"/>
  <c r="F23" i="11"/>
  <c r="E23" i="11"/>
  <c r="T31" i="1"/>
  <c r="T31" i="3"/>
  <c r="T31" i="4"/>
  <c r="T31" i="5"/>
  <c r="T31" i="6"/>
  <c r="T31" i="8"/>
  <c r="T31" i="9"/>
  <c r="T31" i="7"/>
  <c r="T30" i="1"/>
  <c r="T30" i="4"/>
  <c r="T30" i="3"/>
  <c r="T30" i="5"/>
  <c r="T30" i="6"/>
  <c r="T30" i="7"/>
  <c r="T30" i="8"/>
  <c r="T30" i="9"/>
  <c r="S23" i="1"/>
  <c r="S23" i="4"/>
  <c r="S23" i="3"/>
  <c r="S23" i="5"/>
  <c r="S23" i="6"/>
  <c r="S23" i="8"/>
  <c r="S23" i="7"/>
  <c r="S23" i="9"/>
  <c r="V31" i="1"/>
  <c r="V31" i="3"/>
  <c r="V31" i="4"/>
  <c r="V31" i="6"/>
  <c r="V31" i="7"/>
  <c r="V31" i="8"/>
  <c r="V31" i="5"/>
  <c r="V31" i="9"/>
  <c r="N31" i="2"/>
  <c r="N31" i="3"/>
  <c r="N31" i="4"/>
  <c r="N31" i="1"/>
  <c r="N31" i="6"/>
  <c r="N31" i="5"/>
  <c r="N31" i="7"/>
  <c r="N31" i="8"/>
  <c r="N31" i="10"/>
  <c r="N31" i="9"/>
  <c r="N31" i="11"/>
  <c r="P27" i="2"/>
  <c r="P27" i="1"/>
  <c r="P27" i="4"/>
  <c r="P27" i="3"/>
  <c r="P27" i="6"/>
  <c r="P27" i="5"/>
  <c r="P27" i="7"/>
  <c r="P27" i="8"/>
  <c r="P27" i="9"/>
  <c r="P27" i="11"/>
  <c r="P27" i="10"/>
  <c r="R26" i="1"/>
  <c r="R26" i="3"/>
  <c r="R26" i="5"/>
  <c r="R26" i="4"/>
  <c r="R26" i="6"/>
  <c r="R26" i="8"/>
  <c r="R26" i="7"/>
  <c r="R26" i="9"/>
  <c r="Z26" i="1"/>
  <c r="Z26" i="3"/>
  <c r="Z26" i="4"/>
  <c r="Z26" i="5"/>
  <c r="Z26" i="6"/>
  <c r="Z26" i="8"/>
  <c r="Z26" i="7"/>
  <c r="Z26" i="9"/>
  <c r="V24" i="1"/>
  <c r="V24" i="4"/>
  <c r="V24" i="6"/>
  <c r="V24" i="5"/>
  <c r="V24" i="3"/>
  <c r="V24" i="7"/>
  <c r="V24" i="8"/>
  <c r="V24" i="9"/>
  <c r="J28" i="2"/>
  <c r="Q28" i="2" s="1"/>
  <c r="J28" i="1"/>
  <c r="Q28" i="1" s="1"/>
  <c r="J28" i="3"/>
  <c r="Q28" i="3" s="1"/>
  <c r="J28" i="6"/>
  <c r="Q28" i="6" s="1"/>
  <c r="J28" i="5"/>
  <c r="Q28" i="5" s="1"/>
  <c r="J28" i="4"/>
  <c r="Q28" i="4" s="1"/>
  <c r="J28" i="7"/>
  <c r="Q28" i="7" s="1"/>
  <c r="J28" i="8"/>
  <c r="Q28" i="8" s="1"/>
  <c r="J28" i="9"/>
  <c r="Q28" i="9" s="1"/>
  <c r="J28" i="11"/>
  <c r="Q28" i="11" s="1"/>
  <c r="J28" i="10"/>
  <c r="Q28" i="10" s="1"/>
  <c r="F33" i="10"/>
  <c r="E33" i="10"/>
  <c r="O34" i="3"/>
  <c r="O34" i="2"/>
  <c r="O34" i="4"/>
  <c r="O34" i="1"/>
  <c r="O34" i="5"/>
  <c r="O34" i="6"/>
  <c r="O34" i="7"/>
  <c r="O34" i="8"/>
  <c r="O34" i="9"/>
  <c r="O34" i="10"/>
  <c r="O34" i="11"/>
  <c r="E23" i="2"/>
  <c r="F23" i="2"/>
  <c r="O31" i="1"/>
  <c r="O31" i="2"/>
  <c r="O31" i="3"/>
  <c r="O31" i="4"/>
  <c r="O31" i="6"/>
  <c r="O31" i="5"/>
  <c r="O31" i="7"/>
  <c r="O31" i="8"/>
  <c r="O31" i="10"/>
  <c r="O31" i="9"/>
  <c r="O31" i="11"/>
  <c r="O29" i="1"/>
  <c r="O29" i="2"/>
  <c r="O29" i="4"/>
  <c r="O29" i="3"/>
  <c r="O29" i="6"/>
  <c r="O29" i="5"/>
  <c r="O29" i="7"/>
  <c r="O29" i="8"/>
  <c r="O29" i="10"/>
  <c r="O29" i="9"/>
  <c r="O29" i="11"/>
  <c r="U23" i="1"/>
  <c r="U23" i="3"/>
  <c r="U23" i="6"/>
  <c r="U23" i="5"/>
  <c r="U23" i="4"/>
  <c r="U23" i="8"/>
  <c r="U23" i="7"/>
  <c r="U23" i="9"/>
  <c r="L23" i="2"/>
  <c r="L23" i="1"/>
  <c r="L23" i="3"/>
  <c r="L23" i="4"/>
  <c r="L23" i="5"/>
  <c r="L23" i="8"/>
  <c r="L23" i="7"/>
  <c r="L23" i="9"/>
  <c r="L23" i="10"/>
  <c r="L23" i="6"/>
  <c r="L23" i="11"/>
  <c r="H31" i="3"/>
  <c r="M31" i="3" s="1"/>
  <c r="H31" i="1"/>
  <c r="M31" i="1" s="1"/>
  <c r="H31" i="4"/>
  <c r="M31" i="4" s="1"/>
  <c r="H31" i="5"/>
  <c r="M31" i="5" s="1"/>
  <c r="H31" i="6"/>
  <c r="M31" i="6" s="1"/>
  <c r="H31" i="7"/>
  <c r="M31" i="7" s="1"/>
  <c r="H31" i="8"/>
  <c r="M31" i="8" s="1"/>
  <c r="H31" i="9"/>
  <c r="M31" i="9" s="1"/>
  <c r="X31" i="1"/>
  <c r="X31" i="3"/>
  <c r="X31" i="4"/>
  <c r="X31" i="6"/>
  <c r="X31" i="5"/>
  <c r="X31" i="7"/>
  <c r="X31" i="8"/>
  <c r="X31" i="9"/>
  <c r="P31" i="2"/>
  <c r="P31" i="1"/>
  <c r="P31" i="3"/>
  <c r="P31" i="4"/>
  <c r="P31" i="6"/>
  <c r="P31" i="5"/>
  <c r="P31" i="7"/>
  <c r="P31" i="8"/>
  <c r="P31" i="11"/>
  <c r="P31" i="10"/>
  <c r="P31" i="9"/>
  <c r="F31" i="11"/>
  <c r="E31" i="11"/>
  <c r="W29" i="1"/>
  <c r="W29" i="4"/>
  <c r="W29" i="3"/>
  <c r="W29" i="6"/>
  <c r="W29" i="5"/>
  <c r="W29" i="7"/>
  <c r="W29" i="8"/>
  <c r="W29" i="9"/>
  <c r="P29" i="2"/>
  <c r="P29" i="4"/>
  <c r="P29" i="1"/>
  <c r="P29" i="6"/>
  <c r="P29" i="3"/>
  <c r="P29" i="5"/>
  <c r="P29" i="8"/>
  <c r="P29" i="10"/>
  <c r="P29" i="7"/>
  <c r="P29" i="9"/>
  <c r="P29" i="11"/>
  <c r="G30" i="1"/>
  <c r="G30" i="3"/>
  <c r="G30" i="6"/>
  <c r="G30" i="5"/>
  <c r="G30" i="4"/>
  <c r="G30" i="7"/>
  <c r="G30" i="9"/>
  <c r="G30" i="8"/>
  <c r="X30" i="1"/>
  <c r="X30" i="3"/>
  <c r="X30" i="5"/>
  <c r="X30" i="6"/>
  <c r="X30" i="7"/>
  <c r="X30" i="8"/>
  <c r="X30" i="4"/>
  <c r="X30" i="9"/>
  <c r="F30" i="10"/>
  <c r="E30" i="10"/>
  <c r="R27" i="1"/>
  <c r="R27" i="4"/>
  <c r="R27" i="3"/>
  <c r="R27" i="5"/>
  <c r="R27" i="6"/>
  <c r="R27" i="7"/>
  <c r="R27" i="8"/>
  <c r="R27" i="9"/>
  <c r="Z27" i="1"/>
  <c r="Z27" i="4"/>
  <c r="Z27" i="3"/>
  <c r="Z27" i="5"/>
  <c r="Z27" i="6"/>
  <c r="Z27" i="8"/>
  <c r="Z27" i="7"/>
  <c r="Z27" i="9"/>
  <c r="J27" i="2"/>
  <c r="Q27" i="2" s="1"/>
  <c r="J27" i="1"/>
  <c r="Q27" i="1" s="1"/>
  <c r="J27" i="4"/>
  <c r="Q27" i="4" s="1"/>
  <c r="J27" i="3"/>
  <c r="Q27" i="3" s="1"/>
  <c r="J27" i="5"/>
  <c r="Q27" i="5" s="1"/>
  <c r="J27" i="6"/>
  <c r="Q27" i="6" s="1"/>
  <c r="J27" i="8"/>
  <c r="Q27" i="8" s="1"/>
  <c r="J27" i="7"/>
  <c r="Q27" i="7" s="1"/>
  <c r="J27" i="9"/>
  <c r="Q27" i="9" s="1"/>
  <c r="J27" i="10"/>
  <c r="Q27" i="10" s="1"/>
  <c r="J27" i="11"/>
  <c r="Q27" i="11" s="1"/>
  <c r="T26" i="1"/>
  <c r="T26" i="4"/>
  <c r="T26" i="3"/>
  <c r="T26" i="5"/>
  <c r="T26" i="6"/>
  <c r="T26" i="7"/>
  <c r="T26" i="9"/>
  <c r="T26" i="8"/>
  <c r="L26" i="2"/>
  <c r="L26" i="1"/>
  <c r="L26" i="3"/>
  <c r="L26" i="6"/>
  <c r="L26" i="5"/>
  <c r="L26" i="7"/>
  <c r="L26" i="4"/>
  <c r="L26" i="9"/>
  <c r="L26" i="8"/>
  <c r="L26" i="10"/>
  <c r="L26" i="11"/>
  <c r="H24" i="1"/>
  <c r="M24" i="1" s="1"/>
  <c r="H24" i="4"/>
  <c r="M24" i="4" s="1"/>
  <c r="H24" i="3"/>
  <c r="M24" i="3" s="1"/>
  <c r="H24" i="5"/>
  <c r="M24" i="5" s="1"/>
  <c r="H24" i="7"/>
  <c r="M24" i="7" s="1"/>
  <c r="H24" i="6"/>
  <c r="M24" i="6" s="1"/>
  <c r="H24" i="8"/>
  <c r="M24" i="8" s="1"/>
  <c r="H24" i="9"/>
  <c r="M24" i="9" s="1"/>
  <c r="X24" i="1"/>
  <c r="X24" i="3"/>
  <c r="X24" i="5"/>
  <c r="X24" i="4"/>
  <c r="X24" i="7"/>
  <c r="X24" i="9"/>
  <c r="X24" i="8"/>
  <c r="X24" i="6"/>
  <c r="P24" i="2"/>
  <c r="P24" i="1"/>
  <c r="P24" i="4"/>
  <c r="P24" i="5"/>
  <c r="P24" i="7"/>
  <c r="P24" i="8"/>
  <c r="P24" i="6"/>
  <c r="P24" i="3"/>
  <c r="P24" i="9"/>
  <c r="P24" i="10"/>
  <c r="P24" i="11"/>
  <c r="F24" i="11"/>
  <c r="E24" i="11"/>
  <c r="T28" i="1"/>
  <c r="T28" i="4"/>
  <c r="T28" i="5"/>
  <c r="T28" i="3"/>
  <c r="T28" i="6"/>
  <c r="T28" i="8"/>
  <c r="T28" i="7"/>
  <c r="T28" i="9"/>
  <c r="L28" i="1"/>
  <c r="L28" i="2"/>
  <c r="L28" i="4"/>
  <c r="L28" i="3"/>
  <c r="L28" i="5"/>
  <c r="L28" i="6"/>
  <c r="L28" i="7"/>
  <c r="L28" i="10"/>
  <c r="L28" i="8"/>
  <c r="L28" i="9"/>
  <c r="L28" i="11"/>
  <c r="H32" i="4"/>
  <c r="M32" i="4" s="1"/>
  <c r="H32" i="3"/>
  <c r="M32" i="3" s="1"/>
  <c r="H32" i="1"/>
  <c r="M32" i="1" s="1"/>
  <c r="H32" i="6"/>
  <c r="M32" i="6" s="1"/>
  <c r="H32" i="7"/>
  <c r="M32" i="7" s="1"/>
  <c r="H32" i="8"/>
  <c r="M32" i="8" s="1"/>
  <c r="H32" i="5"/>
  <c r="M32" i="5" s="1"/>
  <c r="H32" i="9"/>
  <c r="M32" i="9" s="1"/>
  <c r="X32" i="1"/>
  <c r="X32" i="3"/>
  <c r="X32" i="4"/>
  <c r="X32" i="6"/>
  <c r="X32" i="5"/>
  <c r="X32" i="7"/>
  <c r="X32" i="8"/>
  <c r="X32" i="9"/>
  <c r="G212" i="13"/>
  <c r="H32" i="10"/>
  <c r="M32" i="10" s="1"/>
  <c r="U33" i="3"/>
  <c r="U33" i="1"/>
  <c r="U33" i="4"/>
  <c r="U33" i="6"/>
  <c r="U33" i="5"/>
  <c r="U33" i="7"/>
  <c r="U33" i="8"/>
  <c r="U33" i="9"/>
  <c r="Y34" i="3"/>
  <c r="Y34" i="1"/>
  <c r="Y34" i="4"/>
  <c r="Y34" i="6"/>
  <c r="Y34" i="5"/>
  <c r="Y34" i="7"/>
  <c r="Y34" i="8"/>
  <c r="Y34" i="9"/>
  <c r="I34" i="3"/>
  <c r="I34" i="1"/>
  <c r="I34" i="2"/>
  <c r="I34" i="5"/>
  <c r="I34" i="4"/>
  <c r="I34" i="6"/>
  <c r="I34" i="7"/>
  <c r="I34" i="8"/>
  <c r="I34" i="10"/>
  <c r="I34" i="11"/>
  <c r="I34" i="9"/>
  <c r="I37" i="12"/>
  <c r="I37" i="3"/>
  <c r="I37" i="2"/>
  <c r="I37" i="1"/>
  <c r="I37" i="4"/>
  <c r="I37" i="7"/>
  <c r="I37" i="5"/>
  <c r="I37" i="6"/>
  <c r="I37" i="8"/>
  <c r="I37" i="9"/>
  <c r="I37" i="10"/>
  <c r="I37" i="11"/>
  <c r="H36" i="6"/>
  <c r="M36" i="6" s="1"/>
  <c r="H36" i="4"/>
  <c r="M36" i="4" s="1"/>
  <c r="H36" i="3"/>
  <c r="M36" i="3" s="1"/>
  <c r="L31" i="1"/>
  <c r="L31" i="3"/>
  <c r="L31" i="4"/>
  <c r="L31" i="2"/>
  <c r="L31" i="5"/>
  <c r="L31" i="6"/>
  <c r="L31" i="7"/>
  <c r="L31" i="8"/>
  <c r="L31" i="9"/>
  <c r="L31" i="10"/>
  <c r="L31" i="11"/>
  <c r="T24" i="1"/>
  <c r="T24" i="4"/>
  <c r="T24" i="3"/>
  <c r="T24" i="6"/>
  <c r="T24" i="5"/>
  <c r="T24" i="7"/>
  <c r="T24" i="8"/>
  <c r="T24" i="9"/>
  <c r="J23" i="2"/>
  <c r="Q23" i="2" s="1"/>
  <c r="J23" i="1"/>
  <c r="Q23" i="1" s="1"/>
  <c r="J23" i="4"/>
  <c r="Q23" i="4" s="1"/>
  <c r="J23" i="5"/>
  <c r="Q23" i="5" s="1"/>
  <c r="J23" i="6"/>
  <c r="Q23" i="6" s="1"/>
  <c r="J23" i="3"/>
  <c r="Q23" i="3" s="1"/>
  <c r="J23" i="8"/>
  <c r="Q23" i="8" s="1"/>
  <c r="J23" i="7"/>
  <c r="Q23" i="7" s="1"/>
  <c r="J23" i="9"/>
  <c r="Q23" i="9" s="1"/>
  <c r="J23" i="10"/>
  <c r="Q23" i="10" s="1"/>
  <c r="J23" i="11"/>
  <c r="Q23" i="11" s="1"/>
  <c r="N29" i="1"/>
  <c r="N29" i="4"/>
  <c r="N29" i="2"/>
  <c r="N29" i="3"/>
  <c r="N29" i="5"/>
  <c r="N29" i="6"/>
  <c r="N29" i="7"/>
  <c r="N29" i="8"/>
  <c r="N29" i="10"/>
  <c r="N29" i="11"/>
  <c r="N29" i="9"/>
  <c r="V30" i="3"/>
  <c r="V30" i="1"/>
  <c r="V30" i="4"/>
  <c r="V30" i="5"/>
  <c r="V30" i="6"/>
  <c r="V30" i="7"/>
  <c r="V30" i="8"/>
  <c r="V30" i="9"/>
  <c r="H27" i="1"/>
  <c r="M27" i="1" s="1"/>
  <c r="H27" i="4"/>
  <c r="M27" i="4" s="1"/>
  <c r="H27" i="5"/>
  <c r="M27" i="5" s="1"/>
  <c r="H27" i="6"/>
  <c r="M27" i="6" s="1"/>
  <c r="H27" i="3"/>
  <c r="M27" i="3" s="1"/>
  <c r="H27" i="7"/>
  <c r="M27" i="7" s="1"/>
  <c r="H27" i="8"/>
  <c r="M27" i="8" s="1"/>
  <c r="H27" i="9"/>
  <c r="M27" i="9" s="1"/>
  <c r="X27" i="1"/>
  <c r="X27" i="3"/>
  <c r="X27" i="6"/>
  <c r="X27" i="5"/>
  <c r="X27" i="7"/>
  <c r="X27" i="8"/>
  <c r="X27" i="4"/>
  <c r="X27" i="9"/>
  <c r="J26" i="2"/>
  <c r="Q26" i="2" s="1"/>
  <c r="J26" i="3"/>
  <c r="Q26" i="3" s="1"/>
  <c r="J26" i="1"/>
  <c r="Q26" i="1" s="1"/>
  <c r="J26" i="4"/>
  <c r="Q26" i="4" s="1"/>
  <c r="J26" i="5"/>
  <c r="Q26" i="5" s="1"/>
  <c r="J26" i="8"/>
  <c r="Q26" i="8" s="1"/>
  <c r="J26" i="7"/>
  <c r="Q26" i="7" s="1"/>
  <c r="J26" i="6"/>
  <c r="Q26" i="6" s="1"/>
  <c r="J26" i="10"/>
  <c r="Q26" i="10" s="1"/>
  <c r="J26" i="9"/>
  <c r="Q26" i="9" s="1"/>
  <c r="J26" i="11"/>
  <c r="Q26" i="11" s="1"/>
  <c r="N24" i="1"/>
  <c r="N24" i="2"/>
  <c r="N24" i="4"/>
  <c r="N24" i="3"/>
  <c r="N24" i="5"/>
  <c r="N24" i="7"/>
  <c r="N24" i="8"/>
  <c r="N24" i="6"/>
  <c r="N24" i="10"/>
  <c r="N24" i="9"/>
  <c r="N24" i="11"/>
  <c r="E33" i="2"/>
  <c r="F33" i="2"/>
  <c r="F35" i="11"/>
  <c r="E35" i="11"/>
  <c r="H38" i="6"/>
  <c r="H38" i="8"/>
  <c r="H38" i="9"/>
  <c r="H38" i="7"/>
  <c r="F36" i="3"/>
  <c r="E36" i="3"/>
  <c r="F36" i="4"/>
  <c r="F36" i="6"/>
  <c r="E36" i="4"/>
  <c r="E36" i="6"/>
  <c r="T23" i="1"/>
  <c r="T23" i="3"/>
  <c r="T23" i="5"/>
  <c r="T23" i="6"/>
  <c r="T23" i="7"/>
  <c r="T23" i="4"/>
  <c r="T23" i="9"/>
  <c r="T23" i="8"/>
  <c r="G31" i="1"/>
  <c r="G31" i="3"/>
  <c r="G31" i="5"/>
  <c r="G31" i="6"/>
  <c r="G31" i="4"/>
  <c r="G31" i="7"/>
  <c r="G31" i="8"/>
  <c r="G31" i="9"/>
  <c r="W31" i="1"/>
  <c r="W31" i="3"/>
  <c r="W31" i="4"/>
  <c r="W31" i="6"/>
  <c r="W31" i="5"/>
  <c r="W31" i="7"/>
  <c r="W31" i="8"/>
  <c r="W31" i="9"/>
  <c r="F23" i="1"/>
  <c r="E23" i="1"/>
  <c r="F23" i="4"/>
  <c r="E23" i="4"/>
  <c r="F23" i="3"/>
  <c r="E23" i="5"/>
  <c r="E23" i="6"/>
  <c r="F23" i="7"/>
  <c r="E23" i="7"/>
  <c r="F23" i="5"/>
  <c r="F23" i="6"/>
  <c r="E23" i="8"/>
  <c r="E23" i="3"/>
  <c r="F23" i="8"/>
  <c r="F23" i="9"/>
  <c r="E23" i="9"/>
  <c r="V23" i="1"/>
  <c r="V23" i="4"/>
  <c r="V23" i="5"/>
  <c r="V23" i="3"/>
  <c r="V23" i="7"/>
  <c r="V23" i="6"/>
  <c r="V23" i="8"/>
  <c r="V23" i="9"/>
  <c r="Y31" i="3"/>
  <c r="Y31" i="4"/>
  <c r="Y31" i="1"/>
  <c r="Y31" i="6"/>
  <c r="Y31" i="5"/>
  <c r="Y31" i="7"/>
  <c r="Y31" i="8"/>
  <c r="Y31" i="9"/>
  <c r="I31" i="1"/>
  <c r="I31" i="2"/>
  <c r="I31" i="4"/>
  <c r="I31" i="5"/>
  <c r="I31" i="6"/>
  <c r="I31" i="3"/>
  <c r="I31" i="7"/>
  <c r="I31" i="8"/>
  <c r="I31" i="11"/>
  <c r="I31" i="9"/>
  <c r="I31" i="10"/>
  <c r="X29" i="4"/>
  <c r="X29" i="1"/>
  <c r="X29" i="3"/>
  <c r="X29" i="6"/>
  <c r="X29" i="5"/>
  <c r="X29" i="7"/>
  <c r="X29" i="9"/>
  <c r="X29" i="8"/>
  <c r="H30" i="1"/>
  <c r="M30" i="1" s="1"/>
  <c r="H30" i="3"/>
  <c r="M30" i="3" s="1"/>
  <c r="H30" i="4"/>
  <c r="M30" i="4" s="1"/>
  <c r="H30" i="5"/>
  <c r="M30" i="5" s="1"/>
  <c r="H30" i="7"/>
  <c r="M30" i="7" s="1"/>
  <c r="H30" i="8"/>
  <c r="M30" i="8" s="1"/>
  <c r="H30" i="6"/>
  <c r="M30" i="6" s="1"/>
  <c r="H30" i="9"/>
  <c r="M30" i="9" s="1"/>
  <c r="Y30" i="1"/>
  <c r="Y30" i="3"/>
  <c r="Y30" i="4"/>
  <c r="Y30" i="5"/>
  <c r="Y30" i="6"/>
  <c r="Y30" i="7"/>
  <c r="Y30" i="8"/>
  <c r="Y30" i="9"/>
  <c r="L30" i="1"/>
  <c r="L30" i="3"/>
  <c r="L30" i="2"/>
  <c r="L30" i="4"/>
  <c r="L30" i="6"/>
  <c r="L30" i="5"/>
  <c r="L30" i="7"/>
  <c r="L30" i="8"/>
  <c r="L30" i="10"/>
  <c r="L30" i="9"/>
  <c r="L30" i="11"/>
  <c r="K27" i="1"/>
  <c r="K27" i="4"/>
  <c r="K27" i="3"/>
  <c r="K27" i="5"/>
  <c r="K27" i="6"/>
  <c r="K27" i="8"/>
  <c r="K27" i="7"/>
  <c r="K27" i="9"/>
  <c r="S27" i="4"/>
  <c r="S27" i="3"/>
  <c r="S27" i="1"/>
  <c r="S27" i="6"/>
  <c r="S27" i="5"/>
  <c r="S27" i="7"/>
  <c r="S27" i="8"/>
  <c r="S27" i="9"/>
  <c r="E27" i="2"/>
  <c r="F27" i="2"/>
  <c r="F27" i="10"/>
  <c r="E27" i="10"/>
  <c r="U26" i="1"/>
  <c r="U26" i="3"/>
  <c r="U26" i="5"/>
  <c r="U26" i="6"/>
  <c r="U26" i="4"/>
  <c r="U26" i="8"/>
  <c r="U26" i="7"/>
  <c r="U26" i="9"/>
  <c r="Y24" i="1"/>
  <c r="Y24" i="4"/>
  <c r="Y24" i="5"/>
  <c r="Y24" i="3"/>
  <c r="Y24" i="6"/>
  <c r="Y24" i="7"/>
  <c r="Y24" i="8"/>
  <c r="Y24" i="9"/>
  <c r="I24" i="1"/>
  <c r="I24" i="2"/>
  <c r="I24" i="4"/>
  <c r="I24" i="3"/>
  <c r="I24" i="5"/>
  <c r="I24" i="6"/>
  <c r="I24" i="7"/>
  <c r="I24" i="8"/>
  <c r="I24" i="10"/>
  <c r="I24" i="11"/>
  <c r="I24" i="9"/>
  <c r="U28" i="1"/>
  <c r="U28" i="4"/>
  <c r="U28" i="3"/>
  <c r="U28" i="6"/>
  <c r="U28" i="5"/>
  <c r="U28" i="8"/>
  <c r="U28" i="9"/>
  <c r="U28" i="7"/>
  <c r="Y32" i="3"/>
  <c r="Y32" i="4"/>
  <c r="Y32" i="1"/>
  <c r="Y32" i="6"/>
  <c r="Y32" i="5"/>
  <c r="Y32" i="7"/>
  <c r="Y32" i="8"/>
  <c r="Y32" i="9"/>
  <c r="N32" i="2"/>
  <c r="N32" i="1"/>
  <c r="N32" i="3"/>
  <c r="N32" i="5"/>
  <c r="N32" i="8"/>
  <c r="N32" i="4"/>
  <c r="N32" i="6"/>
  <c r="N32" i="9"/>
  <c r="N32" i="7"/>
  <c r="N32" i="10"/>
  <c r="N32" i="11"/>
  <c r="F33" i="3"/>
  <c r="E33" i="1"/>
  <c r="F33" i="1"/>
  <c r="F33" i="4"/>
  <c r="F33" i="6"/>
  <c r="E33" i="6"/>
  <c r="F33" i="5"/>
  <c r="E33" i="4"/>
  <c r="E33" i="5"/>
  <c r="E33" i="3"/>
  <c r="F33" i="7"/>
  <c r="E33" i="7"/>
  <c r="F33" i="8"/>
  <c r="E33" i="8"/>
  <c r="F33" i="9"/>
  <c r="E33" i="9"/>
  <c r="V33" i="1"/>
  <c r="V33" i="4"/>
  <c r="V33" i="6"/>
  <c r="V33" i="3"/>
  <c r="V33" i="5"/>
  <c r="V33" i="7"/>
  <c r="V33" i="8"/>
  <c r="V33" i="9"/>
  <c r="N33" i="1"/>
  <c r="N33" i="3"/>
  <c r="N33" i="2"/>
  <c r="N33" i="4"/>
  <c r="N33" i="6"/>
  <c r="N33" i="5"/>
  <c r="N33" i="7"/>
  <c r="N33" i="8"/>
  <c r="N33" i="10"/>
  <c r="N33" i="11"/>
  <c r="N33" i="9"/>
  <c r="R34" i="3"/>
  <c r="R34" i="1"/>
  <c r="R34" i="5"/>
  <c r="R34" i="4"/>
  <c r="R34" i="6"/>
  <c r="R34" i="7"/>
  <c r="R34" i="8"/>
  <c r="R34" i="9"/>
  <c r="Z34" i="3"/>
  <c r="Z34" i="1"/>
  <c r="Z34" i="5"/>
  <c r="Z34" i="4"/>
  <c r="Z34" i="6"/>
  <c r="Z34" i="7"/>
  <c r="Z34" i="8"/>
  <c r="Z34" i="9"/>
  <c r="J34" i="3"/>
  <c r="Q34" i="3" s="1"/>
  <c r="J34" i="2"/>
  <c r="Q34" i="2" s="1"/>
  <c r="J34" i="5"/>
  <c r="Q34" i="5" s="1"/>
  <c r="J34" i="1"/>
  <c r="Q34" i="1" s="1"/>
  <c r="J34" i="6"/>
  <c r="Q34" i="6" s="1"/>
  <c r="J34" i="4"/>
  <c r="Q34" i="4" s="1"/>
  <c r="J34" i="7"/>
  <c r="Q34" i="7" s="1"/>
  <c r="J34" i="8"/>
  <c r="Q34" i="8" s="1"/>
  <c r="J34" i="9"/>
  <c r="Q34" i="9" s="1"/>
  <c r="J34" i="10"/>
  <c r="Q34" i="10" s="1"/>
  <c r="J34" i="11"/>
  <c r="Q34" i="11" s="1"/>
  <c r="F35" i="1"/>
  <c r="F35" i="3"/>
  <c r="F35" i="5"/>
  <c r="E35" i="5"/>
  <c r="F35" i="4"/>
  <c r="E35" i="3"/>
  <c r="F35" i="6"/>
  <c r="E35" i="4"/>
  <c r="E35" i="6"/>
  <c r="E35" i="1"/>
  <c r="E35" i="8"/>
  <c r="E35" i="7"/>
  <c r="F35" i="8"/>
  <c r="E35" i="9"/>
  <c r="F35" i="7"/>
  <c r="F35" i="9"/>
  <c r="I35" i="1"/>
  <c r="I35" i="3"/>
  <c r="I35" i="2"/>
  <c r="I35" i="4"/>
  <c r="I35" i="5"/>
  <c r="I35" i="6"/>
  <c r="I35" i="7"/>
  <c r="I35" i="8"/>
  <c r="I35" i="9"/>
  <c r="I35" i="10"/>
  <c r="I35" i="11"/>
  <c r="E39" i="9"/>
  <c r="F39" i="9" s="1"/>
  <c r="E39" i="7"/>
  <c r="F39" i="7" s="1"/>
  <c r="E39" i="8"/>
  <c r="F39" i="8" s="1"/>
  <c r="E39" i="6"/>
  <c r="F39" i="6" s="1"/>
  <c r="G71" i="13"/>
  <c r="H29" i="1"/>
  <c r="M29" i="1" s="1"/>
  <c r="H29" i="4"/>
  <c r="M29" i="4" s="1"/>
  <c r="H29" i="3"/>
  <c r="M29" i="3" s="1"/>
  <c r="H29" i="6"/>
  <c r="M29" i="6" s="1"/>
  <c r="M13" i="6" s="1"/>
  <c r="H29" i="5"/>
  <c r="M29" i="5" s="1"/>
  <c r="H29" i="7"/>
  <c r="M29" i="7" s="1"/>
  <c r="H29" i="8"/>
  <c r="M29" i="8" s="1"/>
  <c r="H29" i="9"/>
  <c r="M29" i="9" s="1"/>
  <c r="S29" i="3"/>
  <c r="S29" i="1"/>
  <c r="S29" i="4"/>
  <c r="S29" i="6"/>
  <c r="S29" i="5"/>
  <c r="S29" i="7"/>
  <c r="S29" i="8"/>
  <c r="S29" i="9"/>
  <c r="L29" i="2"/>
  <c r="L29" i="1"/>
  <c r="L29" i="4"/>
  <c r="L29" i="6"/>
  <c r="L29" i="5"/>
  <c r="L29" i="3"/>
  <c r="L29" i="7"/>
  <c r="L29" i="8"/>
  <c r="L29" i="9"/>
  <c r="L29" i="10"/>
  <c r="L29" i="11"/>
  <c r="P26" i="1"/>
  <c r="P26" i="2"/>
  <c r="P26" i="4"/>
  <c r="P26" i="3"/>
  <c r="P26" i="5"/>
  <c r="P26" i="6"/>
  <c r="P26" i="8"/>
  <c r="P26" i="9"/>
  <c r="P26" i="10"/>
  <c r="P26" i="7"/>
  <c r="P26" i="11"/>
  <c r="F26" i="11"/>
  <c r="E26" i="11"/>
  <c r="T32" i="3"/>
  <c r="T32" i="1"/>
  <c r="T32" i="4"/>
  <c r="T32" i="6"/>
  <c r="T32" i="5"/>
  <c r="T32" i="7"/>
  <c r="T32" i="8"/>
  <c r="T32" i="9"/>
  <c r="N23" i="1"/>
  <c r="N23" i="4"/>
  <c r="N23" i="2"/>
  <c r="N23" i="5"/>
  <c r="N23" i="3"/>
  <c r="N23" i="7"/>
  <c r="N23" i="6"/>
  <c r="N23" i="8"/>
  <c r="N23" i="9"/>
  <c r="N23" i="11"/>
  <c r="N23" i="10"/>
  <c r="J31" i="2"/>
  <c r="Q31" i="2" s="1"/>
  <c r="J31" i="1"/>
  <c r="Q31" i="1" s="1"/>
  <c r="J31" i="3"/>
  <c r="Q31" i="3" s="1"/>
  <c r="J31" i="5"/>
  <c r="Q31" i="5" s="1"/>
  <c r="J31" i="6"/>
  <c r="Q31" i="6" s="1"/>
  <c r="J31" i="4"/>
  <c r="Q31" i="4" s="1"/>
  <c r="J31" i="7"/>
  <c r="Q31" i="7" s="1"/>
  <c r="J31" i="8"/>
  <c r="Q31" i="8" s="1"/>
  <c r="J31" i="9"/>
  <c r="Q31" i="9" s="1"/>
  <c r="J31" i="10"/>
  <c r="Q31" i="10" s="1"/>
  <c r="J31" i="11"/>
  <c r="Q31" i="11" s="1"/>
  <c r="I29" i="1"/>
  <c r="I29" i="2"/>
  <c r="I29" i="4"/>
  <c r="I29" i="3"/>
  <c r="I29" i="6"/>
  <c r="I29" i="5"/>
  <c r="I29" i="7"/>
  <c r="I29" i="8"/>
  <c r="I29" i="10"/>
  <c r="I29" i="9"/>
  <c r="I29" i="11"/>
  <c r="G98" i="13"/>
  <c r="G104" i="13"/>
  <c r="T27" i="1"/>
  <c r="T27" i="4"/>
  <c r="T27" i="3"/>
  <c r="T27" i="6"/>
  <c r="T27" i="5"/>
  <c r="T27" i="7"/>
  <c r="T27" i="8"/>
  <c r="T27" i="9"/>
  <c r="L27" i="1"/>
  <c r="L27" i="3"/>
  <c r="L27" i="2"/>
  <c r="L27" i="4"/>
  <c r="L27" i="5"/>
  <c r="L27" i="6"/>
  <c r="L27" i="8"/>
  <c r="L27" i="7"/>
  <c r="L27" i="9"/>
  <c r="L27" i="10"/>
  <c r="L27" i="11"/>
  <c r="F26" i="1"/>
  <c r="E26" i="1"/>
  <c r="F26" i="4"/>
  <c r="E26" i="4"/>
  <c r="E26" i="3"/>
  <c r="E26" i="5"/>
  <c r="F26" i="6"/>
  <c r="F26" i="7"/>
  <c r="E26" i="8"/>
  <c r="E26" i="7"/>
  <c r="F26" i="3"/>
  <c r="E26" i="6"/>
  <c r="F26" i="8"/>
  <c r="F26" i="5"/>
  <c r="F26" i="9"/>
  <c r="E26" i="9"/>
  <c r="V26" i="1"/>
  <c r="V26" i="4"/>
  <c r="V26" i="5"/>
  <c r="V26" i="6"/>
  <c r="V26" i="3"/>
  <c r="V26" i="7"/>
  <c r="V26" i="8"/>
  <c r="V26" i="9"/>
  <c r="J24" i="2"/>
  <c r="Q24" i="2" s="1"/>
  <c r="J24" i="1"/>
  <c r="Q24" i="1" s="1"/>
  <c r="J24" i="4"/>
  <c r="Q24" i="4" s="1"/>
  <c r="J24" i="3"/>
  <c r="Q24" i="3" s="1"/>
  <c r="J24" i="8"/>
  <c r="Q24" i="8" s="1"/>
  <c r="J24" i="5"/>
  <c r="Q24" i="5" s="1"/>
  <c r="J24" i="6"/>
  <c r="Q24" i="6" s="1"/>
  <c r="J24" i="10"/>
  <c r="Q24" i="10" s="1"/>
  <c r="J24" i="7"/>
  <c r="Q24" i="7" s="1"/>
  <c r="J24" i="9"/>
  <c r="Q24" i="9" s="1"/>
  <c r="J24" i="11"/>
  <c r="Q24" i="11" s="1"/>
  <c r="N28" i="2"/>
  <c r="N28" i="1"/>
  <c r="N28" i="3"/>
  <c r="N28" i="4"/>
  <c r="N28" i="6"/>
  <c r="N28" i="5"/>
  <c r="N28" i="7"/>
  <c r="N28" i="8"/>
  <c r="N28" i="10"/>
  <c r="N28" i="9"/>
  <c r="N28" i="11"/>
  <c r="R32" i="1"/>
  <c r="R32" i="4"/>
  <c r="R32" i="6"/>
  <c r="R32" i="5"/>
  <c r="R32" i="3"/>
  <c r="R32" i="7"/>
  <c r="R32" i="8"/>
  <c r="R32" i="9"/>
  <c r="Z32" i="1"/>
  <c r="Z32" i="3"/>
  <c r="Z32" i="4"/>
  <c r="Z32" i="6"/>
  <c r="Z32" i="5"/>
  <c r="Z32" i="7"/>
  <c r="Z32" i="8"/>
  <c r="Z32" i="9"/>
  <c r="W33" i="3"/>
  <c r="W33" i="1"/>
  <c r="W33" i="5"/>
  <c r="W33" i="4"/>
  <c r="W33" i="6"/>
  <c r="W33" i="7"/>
  <c r="W33" i="8"/>
  <c r="W33" i="9"/>
  <c r="K34" i="1"/>
  <c r="K34" i="5"/>
  <c r="K34" i="3"/>
  <c r="K34" i="4"/>
  <c r="K34" i="8"/>
  <c r="K34" i="6"/>
  <c r="K34" i="7"/>
  <c r="K34" i="9"/>
  <c r="S34" i="3"/>
  <c r="S34" i="1"/>
  <c r="S34" i="5"/>
  <c r="S34" i="6"/>
  <c r="S34" i="4"/>
  <c r="S34" i="8"/>
  <c r="S34" i="7"/>
  <c r="S34" i="9"/>
  <c r="F34" i="2"/>
  <c r="E34" i="2"/>
  <c r="F34" i="10"/>
  <c r="E34" i="10"/>
  <c r="F30" i="11"/>
  <c r="E30" i="11"/>
  <c r="F27" i="1"/>
  <c r="E27" i="1"/>
  <c r="F27" i="4"/>
  <c r="F27" i="3"/>
  <c r="E27" i="4"/>
  <c r="E27" i="3"/>
  <c r="F27" i="5"/>
  <c r="E27" i="5"/>
  <c r="E27" i="6"/>
  <c r="F27" i="6"/>
  <c r="F27" i="7"/>
  <c r="E27" i="8"/>
  <c r="E27" i="7"/>
  <c r="F27" i="9"/>
  <c r="E27" i="9"/>
  <c r="F27" i="8"/>
  <c r="V27" i="1"/>
  <c r="V27" i="4"/>
  <c r="V27" i="5"/>
  <c r="V27" i="3"/>
  <c r="V27" i="7"/>
  <c r="V27" i="8"/>
  <c r="V27" i="6"/>
  <c r="V27" i="9"/>
  <c r="H26" i="1"/>
  <c r="M26" i="1" s="1"/>
  <c r="H26" i="4"/>
  <c r="M26" i="4" s="1"/>
  <c r="H26" i="3"/>
  <c r="M26" i="3" s="1"/>
  <c r="H26" i="5"/>
  <c r="M26" i="5" s="1"/>
  <c r="H26" i="8"/>
  <c r="M26" i="8" s="1"/>
  <c r="H26" i="6"/>
  <c r="M26" i="6" s="1"/>
  <c r="H26" i="9"/>
  <c r="M26" i="9" s="1"/>
  <c r="H26" i="7"/>
  <c r="M26" i="7" s="1"/>
  <c r="H28" i="1"/>
  <c r="M28" i="1" s="1"/>
  <c r="H28" i="4"/>
  <c r="M28" i="4" s="1"/>
  <c r="H28" i="6"/>
  <c r="M28" i="6" s="1"/>
  <c r="H28" i="3"/>
  <c r="M28" i="3" s="1"/>
  <c r="H28" i="5"/>
  <c r="M28" i="5" s="1"/>
  <c r="H28" i="7"/>
  <c r="M28" i="7" s="1"/>
  <c r="H28" i="8"/>
  <c r="M28" i="8" s="1"/>
  <c r="H28" i="9"/>
  <c r="M28" i="9" s="1"/>
  <c r="X28" i="3"/>
  <c r="X28" i="4"/>
  <c r="X28" i="6"/>
  <c r="X28" i="1"/>
  <c r="X28" i="5"/>
  <c r="X28" i="7"/>
  <c r="X28" i="8"/>
  <c r="X28" i="9"/>
  <c r="P28" i="2"/>
  <c r="P28" i="1"/>
  <c r="P28" i="3"/>
  <c r="P28" i="6"/>
  <c r="P28" i="4"/>
  <c r="P28" i="5"/>
  <c r="P28" i="7"/>
  <c r="P28" i="8"/>
  <c r="P28" i="10"/>
  <c r="P28" i="9"/>
  <c r="P28" i="11"/>
  <c r="U34" i="1"/>
  <c r="U34" i="3"/>
  <c r="U34" i="4"/>
  <c r="U34" i="5"/>
  <c r="U34" i="6"/>
  <c r="U34" i="7"/>
  <c r="U34" i="9"/>
  <c r="U34" i="8"/>
  <c r="E38" i="8"/>
  <c r="F38" i="8" s="1"/>
  <c r="E38" i="9"/>
  <c r="F38" i="9" s="1"/>
  <c r="E38" i="7"/>
  <c r="F38" i="7" s="1"/>
  <c r="E38" i="6"/>
  <c r="F38" i="6" s="1"/>
  <c r="G23" i="4"/>
  <c r="G23" i="3"/>
  <c r="G23" i="1"/>
  <c r="G23" i="5"/>
  <c r="G23" i="6"/>
  <c r="G23" i="8"/>
  <c r="G23" i="7"/>
  <c r="G23" i="9"/>
  <c r="W23" i="1"/>
  <c r="W23" i="4"/>
  <c r="W23" i="3"/>
  <c r="W23" i="5"/>
  <c r="W23" i="7"/>
  <c r="W23" i="6"/>
  <c r="W23" i="8"/>
  <c r="W23" i="9"/>
  <c r="R31" i="1"/>
  <c r="R31" i="3"/>
  <c r="R31" i="4"/>
  <c r="R31" i="6"/>
  <c r="R31" i="5"/>
  <c r="R31" i="7"/>
  <c r="R31" i="8"/>
  <c r="R31" i="9"/>
  <c r="Z31" i="1"/>
  <c r="Z31" i="4"/>
  <c r="Z31" i="3"/>
  <c r="Z31" i="6"/>
  <c r="Z31" i="5"/>
  <c r="Z31" i="7"/>
  <c r="Z31" i="8"/>
  <c r="Z31" i="9"/>
  <c r="F29" i="1"/>
  <c r="E29" i="1"/>
  <c r="F29" i="4"/>
  <c r="E29" i="3"/>
  <c r="F29" i="5"/>
  <c r="E29" i="4"/>
  <c r="E29" i="5"/>
  <c r="F29" i="6"/>
  <c r="E29" i="6"/>
  <c r="E13" i="6" s="1"/>
  <c r="E29" i="7"/>
  <c r="F29" i="8"/>
  <c r="F29" i="3"/>
  <c r="F29" i="7"/>
  <c r="E29" i="9"/>
  <c r="E29" i="8"/>
  <c r="F29" i="9"/>
  <c r="Z29" i="1"/>
  <c r="Z29" i="3"/>
  <c r="Z29" i="6"/>
  <c r="Z29" i="4"/>
  <c r="Z29" i="5"/>
  <c r="Z29" i="7"/>
  <c r="Z29" i="8"/>
  <c r="Z29" i="9"/>
  <c r="R30" i="1"/>
  <c r="R30" i="4"/>
  <c r="R30" i="3"/>
  <c r="R30" i="5"/>
  <c r="R30" i="6"/>
  <c r="R30" i="7"/>
  <c r="R30" i="8"/>
  <c r="R30" i="9"/>
  <c r="Z30" i="1"/>
  <c r="Z30" i="3"/>
  <c r="Z30" i="4"/>
  <c r="Z30" i="5"/>
  <c r="Z30" i="6"/>
  <c r="Z30" i="7"/>
  <c r="Z30" i="8"/>
  <c r="Z30" i="9"/>
  <c r="G96" i="13"/>
  <c r="G100" i="13"/>
  <c r="G102" i="13"/>
  <c r="H30" i="10"/>
  <c r="M30" i="10" s="1"/>
  <c r="N26" i="1"/>
  <c r="N26" i="2"/>
  <c r="N26" i="4"/>
  <c r="N26" i="3"/>
  <c r="N26" i="7"/>
  <c r="N26" i="6"/>
  <c r="N26" i="5"/>
  <c r="N26" i="8"/>
  <c r="N26" i="9"/>
  <c r="N26" i="10"/>
  <c r="N26" i="11"/>
  <c r="R24" i="4"/>
  <c r="R24" i="3"/>
  <c r="R24" i="1"/>
  <c r="R24" i="6"/>
  <c r="R24" i="7"/>
  <c r="R24" i="8"/>
  <c r="R24" i="5"/>
  <c r="R24" i="9"/>
  <c r="Z24" i="4"/>
  <c r="Z24" i="3"/>
  <c r="Z24" i="1"/>
  <c r="Z24" i="5"/>
  <c r="Z24" i="6"/>
  <c r="Z24" i="7"/>
  <c r="Z24" i="8"/>
  <c r="Z24" i="9"/>
  <c r="F28" i="1"/>
  <c r="F28" i="4"/>
  <c r="F28" i="3"/>
  <c r="E28" i="4"/>
  <c r="E28" i="3"/>
  <c r="F28" i="6"/>
  <c r="E28" i="1"/>
  <c r="E28" i="6"/>
  <c r="F28" i="5"/>
  <c r="E28" i="5"/>
  <c r="F28" i="7"/>
  <c r="F28" i="8"/>
  <c r="E28" i="7"/>
  <c r="E28" i="8"/>
  <c r="F28" i="9"/>
  <c r="E28" i="9"/>
  <c r="V28" i="1"/>
  <c r="V28" i="4"/>
  <c r="V28" i="3"/>
  <c r="V28" i="6"/>
  <c r="V28" i="5"/>
  <c r="V28" i="7"/>
  <c r="V28" i="8"/>
  <c r="V28" i="9"/>
  <c r="O32" i="1"/>
  <c r="O32" i="4"/>
  <c r="O32" i="2"/>
  <c r="O32" i="3"/>
  <c r="O32" i="5"/>
  <c r="O32" i="6"/>
  <c r="O32" i="7"/>
  <c r="O32" i="8"/>
  <c r="O32" i="10"/>
  <c r="O32" i="11"/>
  <c r="O32" i="9"/>
  <c r="G33" i="3"/>
  <c r="G33" i="1"/>
  <c r="G33" i="5"/>
  <c r="G33" i="4"/>
  <c r="G33" i="6"/>
  <c r="G33" i="7"/>
  <c r="G33" i="8"/>
  <c r="G33" i="9"/>
  <c r="O33" i="2"/>
  <c r="O33" i="3"/>
  <c r="O33" i="5"/>
  <c r="O33" i="4"/>
  <c r="O33" i="6"/>
  <c r="O33" i="1"/>
  <c r="O33" i="7"/>
  <c r="O33" i="8"/>
  <c r="O33" i="11"/>
  <c r="O33" i="9"/>
  <c r="O33" i="10"/>
  <c r="G35" i="1"/>
  <c r="G35" i="3"/>
  <c r="G35" i="4"/>
  <c r="G35" i="5"/>
  <c r="G35" i="6"/>
  <c r="G35" i="7"/>
  <c r="G35" i="8"/>
  <c r="G35" i="9"/>
  <c r="E35" i="10"/>
  <c r="F35" i="10"/>
  <c r="G39" i="6"/>
  <c r="G39" i="9"/>
  <c r="G39" i="7"/>
  <c r="G39" i="8"/>
  <c r="F36" i="2"/>
  <c r="E36" i="2"/>
  <c r="H23" i="1"/>
  <c r="M23" i="1" s="1"/>
  <c r="H23" i="3"/>
  <c r="M23" i="3" s="1"/>
  <c r="H23" i="4"/>
  <c r="M23" i="4" s="1"/>
  <c r="H23" i="5"/>
  <c r="M23" i="5" s="1"/>
  <c r="H23" i="6"/>
  <c r="M23" i="6" s="1"/>
  <c r="H23" i="8"/>
  <c r="M23" i="8" s="1"/>
  <c r="H23" i="7"/>
  <c r="M23" i="7" s="1"/>
  <c r="H23" i="9"/>
  <c r="M23" i="9" s="1"/>
  <c r="X23" i="4"/>
  <c r="X23" i="1"/>
  <c r="X23" i="3"/>
  <c r="X23" i="5"/>
  <c r="X23" i="6"/>
  <c r="X23" i="8"/>
  <c r="X23" i="7"/>
  <c r="X23" i="9"/>
  <c r="O23" i="1"/>
  <c r="O23" i="2"/>
  <c r="O23" i="4"/>
  <c r="O23" i="3"/>
  <c r="O23" i="5"/>
  <c r="O23" i="6"/>
  <c r="O23" i="8"/>
  <c r="O23" i="7"/>
  <c r="O23" i="10"/>
  <c r="O23" i="9"/>
  <c r="O23" i="11"/>
  <c r="K31" i="1"/>
  <c r="K31" i="3"/>
  <c r="K31" i="4"/>
  <c r="K31" i="5"/>
  <c r="K31" i="6"/>
  <c r="K31" i="7"/>
  <c r="K31" i="8"/>
  <c r="K31" i="9"/>
  <c r="S31" i="1"/>
  <c r="S31" i="6"/>
  <c r="S31" i="5"/>
  <c r="S31" i="3"/>
  <c r="S31" i="4"/>
  <c r="S31" i="8"/>
  <c r="S31" i="7"/>
  <c r="S31" i="9"/>
  <c r="F31" i="2"/>
  <c r="E31" i="2"/>
  <c r="F31" i="10"/>
  <c r="E31" i="10"/>
  <c r="G29" i="4"/>
  <c r="G29" i="3"/>
  <c r="G29" i="1"/>
  <c r="G29" i="6"/>
  <c r="G29" i="8"/>
  <c r="G29" i="5"/>
  <c r="G29" i="7"/>
  <c r="G29" i="9"/>
  <c r="R29" i="1"/>
  <c r="R29" i="3"/>
  <c r="R29" i="6"/>
  <c r="R29" i="5"/>
  <c r="R29" i="4"/>
  <c r="R29" i="7"/>
  <c r="R29" i="8"/>
  <c r="R29" i="9"/>
  <c r="E29" i="2"/>
  <c r="F29" i="2"/>
  <c r="F29" i="10"/>
  <c r="E29" i="10"/>
  <c r="K30" i="1"/>
  <c r="K30" i="4"/>
  <c r="K30" i="3"/>
  <c r="K30" i="6"/>
  <c r="K30" i="5"/>
  <c r="K30" i="7"/>
  <c r="K30" i="8"/>
  <c r="K30" i="9"/>
  <c r="S30" i="4"/>
  <c r="S30" i="1"/>
  <c r="S30" i="3"/>
  <c r="S30" i="5"/>
  <c r="S30" i="6"/>
  <c r="S30" i="7"/>
  <c r="S30" i="8"/>
  <c r="S30" i="9"/>
  <c r="E30" i="2"/>
  <c r="F30" i="2"/>
  <c r="N30" i="3"/>
  <c r="N30" i="1"/>
  <c r="N30" i="2"/>
  <c r="N30" i="4"/>
  <c r="N30" i="5"/>
  <c r="N30" i="6"/>
  <c r="N30" i="7"/>
  <c r="N30" i="8"/>
  <c r="N30" i="9"/>
  <c r="N30" i="10"/>
  <c r="N30" i="11"/>
  <c r="U27" i="1"/>
  <c r="U27" i="3"/>
  <c r="U27" i="4"/>
  <c r="U27" i="6"/>
  <c r="U27" i="5"/>
  <c r="U27" i="7"/>
  <c r="U27" i="8"/>
  <c r="U27" i="9"/>
  <c r="G26" i="4"/>
  <c r="G26" i="3"/>
  <c r="G26" i="1"/>
  <c r="G26" i="6"/>
  <c r="G26" i="5"/>
  <c r="G26" i="7"/>
  <c r="G26" i="8"/>
  <c r="G26" i="9"/>
  <c r="W26" i="1"/>
  <c r="W26" i="4"/>
  <c r="W26" i="3"/>
  <c r="W26" i="6"/>
  <c r="W26" i="5"/>
  <c r="W26" i="7"/>
  <c r="W26" i="8"/>
  <c r="W26" i="9"/>
  <c r="O26" i="4"/>
  <c r="O26" i="3"/>
  <c r="O26" i="2"/>
  <c r="O26" i="5"/>
  <c r="O26" i="6"/>
  <c r="O26" i="1"/>
  <c r="O26" i="7"/>
  <c r="O26" i="8"/>
  <c r="O26" i="9"/>
  <c r="O26" i="10"/>
  <c r="O26" i="11"/>
  <c r="K24" i="1"/>
  <c r="K24" i="3"/>
  <c r="K24" i="4"/>
  <c r="K24" i="5"/>
  <c r="K24" i="8"/>
  <c r="K24" i="7"/>
  <c r="K24" i="9"/>
  <c r="K24" i="6"/>
  <c r="S24" i="1"/>
  <c r="S24" i="4"/>
  <c r="S24" i="3"/>
  <c r="S24" i="5"/>
  <c r="S24" i="6"/>
  <c r="S24" i="8"/>
  <c r="S24" i="7"/>
  <c r="S24" i="9"/>
  <c r="F24" i="2"/>
  <c r="E24" i="2"/>
  <c r="F24" i="10"/>
  <c r="E24" i="10"/>
  <c r="G28" i="1"/>
  <c r="G28" i="3"/>
  <c r="G28" i="6"/>
  <c r="G28" i="5"/>
  <c r="G28" i="4"/>
  <c r="G28" i="7"/>
  <c r="G28" i="8"/>
  <c r="G28" i="9"/>
  <c r="W28" i="1"/>
  <c r="W28" i="4"/>
  <c r="W28" i="3"/>
  <c r="W28" i="6"/>
  <c r="W28" i="5"/>
  <c r="W28" i="7"/>
  <c r="W28" i="8"/>
  <c r="W28" i="9"/>
  <c r="O28" i="1"/>
  <c r="O28" i="3"/>
  <c r="O28" i="4"/>
  <c r="O28" i="2"/>
  <c r="O28" i="6"/>
  <c r="O28" i="5"/>
  <c r="O28" i="7"/>
  <c r="O28" i="8"/>
  <c r="O28" i="10"/>
  <c r="O28" i="9"/>
  <c r="O28" i="11"/>
  <c r="K32" i="3"/>
  <c r="K32" i="1"/>
  <c r="K32" i="4"/>
  <c r="K32" i="6"/>
  <c r="K32" i="5"/>
  <c r="K32" i="7"/>
  <c r="K32" i="8"/>
  <c r="K32" i="9"/>
  <c r="S32" i="1"/>
  <c r="S32" i="3"/>
  <c r="S32" i="6"/>
  <c r="S32" i="5"/>
  <c r="S32" i="4"/>
  <c r="S32" i="7"/>
  <c r="S32" i="8"/>
  <c r="S32" i="9"/>
  <c r="E32" i="2"/>
  <c r="F32" i="2"/>
  <c r="P32" i="1"/>
  <c r="P32" i="2"/>
  <c r="P32" i="4"/>
  <c r="P32" i="3"/>
  <c r="P32" i="6"/>
  <c r="P32" i="7"/>
  <c r="P32" i="5"/>
  <c r="P32" i="11"/>
  <c r="P32" i="10"/>
  <c r="P32" i="8"/>
  <c r="P32" i="9"/>
  <c r="H33" i="1"/>
  <c r="M33" i="1" s="1"/>
  <c r="H33" i="3"/>
  <c r="M33" i="3" s="1"/>
  <c r="H33" i="5"/>
  <c r="M33" i="5" s="1"/>
  <c r="H33" i="4"/>
  <c r="M33" i="4" s="1"/>
  <c r="H33" i="8"/>
  <c r="M33" i="8" s="1"/>
  <c r="H33" i="6"/>
  <c r="M33" i="6" s="1"/>
  <c r="H33" i="7"/>
  <c r="M33" i="7" s="1"/>
  <c r="H33" i="9"/>
  <c r="M33" i="9" s="1"/>
  <c r="X33" i="3"/>
  <c r="X33" i="5"/>
  <c r="X33" i="1"/>
  <c r="X33" i="6"/>
  <c r="X33" i="4"/>
  <c r="X33" i="7"/>
  <c r="X33" i="8"/>
  <c r="X33" i="9"/>
  <c r="P33" i="2"/>
  <c r="P33" i="3"/>
  <c r="P33" i="1"/>
  <c r="P33" i="4"/>
  <c r="P33" i="5"/>
  <c r="P33" i="7"/>
  <c r="P33" i="8"/>
  <c r="P33" i="6"/>
  <c r="P33" i="9"/>
  <c r="P33" i="10"/>
  <c r="P33" i="11"/>
  <c r="F33" i="11"/>
  <c r="E33" i="11"/>
  <c r="T34" i="1"/>
  <c r="T34" i="3"/>
  <c r="T34" i="5"/>
  <c r="T34" i="4"/>
  <c r="T34" i="6"/>
  <c r="T34" i="8"/>
  <c r="T34" i="7"/>
  <c r="T34" i="9"/>
  <c r="L34" i="1"/>
  <c r="L34" i="3"/>
  <c r="L34" i="4"/>
  <c r="L34" i="2"/>
  <c r="L34" i="5"/>
  <c r="L34" i="6"/>
  <c r="L34" i="8"/>
  <c r="L34" i="7"/>
  <c r="L34" i="10"/>
  <c r="L34" i="11"/>
  <c r="L34" i="9"/>
  <c r="H35" i="1"/>
  <c r="M35" i="1" s="1"/>
  <c r="H35" i="4"/>
  <c r="M35" i="4" s="1"/>
  <c r="H35" i="5"/>
  <c r="M35" i="5" s="1"/>
  <c r="H35" i="3"/>
  <c r="M35" i="3" s="1"/>
  <c r="H35" i="6"/>
  <c r="M35" i="6" s="1"/>
  <c r="H35" i="7"/>
  <c r="M35" i="7" s="1"/>
  <c r="H35" i="8"/>
  <c r="M35" i="8" s="1"/>
  <c r="H35" i="9"/>
  <c r="M35" i="9" s="1"/>
  <c r="H39" i="7"/>
  <c r="H39" i="9"/>
  <c r="H39" i="8"/>
  <c r="H39" i="6"/>
  <c r="O30" i="1"/>
  <c r="O30" i="3"/>
  <c r="O30" i="4"/>
  <c r="O30" i="2"/>
  <c r="O30" i="5"/>
  <c r="O30" i="6"/>
  <c r="O30" i="7"/>
  <c r="O30" i="9"/>
  <c r="O30" i="10"/>
  <c r="O30" i="11"/>
  <c r="O30" i="8"/>
  <c r="E28" i="11"/>
  <c r="F28" i="11"/>
  <c r="I33" i="1"/>
  <c r="I33" i="3"/>
  <c r="I33" i="2"/>
  <c r="I33" i="4"/>
  <c r="I33" i="5"/>
  <c r="I33" i="6"/>
  <c r="I33" i="8"/>
  <c r="I33" i="7"/>
  <c r="I33" i="10"/>
  <c r="I33" i="9"/>
  <c r="I33" i="11"/>
  <c r="R23" i="1"/>
  <c r="R23" i="3"/>
  <c r="R23" i="4"/>
  <c r="R23" i="6"/>
  <c r="R23" i="5"/>
  <c r="R23" i="8"/>
  <c r="R23" i="7"/>
  <c r="R23" i="9"/>
  <c r="Z23" i="1"/>
  <c r="Z23" i="3"/>
  <c r="Z23" i="4"/>
  <c r="Z23" i="6"/>
  <c r="Z23" i="5"/>
  <c r="Z23" i="8"/>
  <c r="Z23" i="7"/>
  <c r="Z23" i="9"/>
  <c r="I23" i="1"/>
  <c r="I23" i="3"/>
  <c r="I23" i="4"/>
  <c r="I23" i="2"/>
  <c r="I23" i="5"/>
  <c r="I23" i="6"/>
  <c r="I23" i="8"/>
  <c r="I23" i="7"/>
  <c r="I23" i="9"/>
  <c r="I23" i="10"/>
  <c r="I23" i="11"/>
  <c r="U31" i="1"/>
  <c r="U31" i="3"/>
  <c r="U31" i="4"/>
  <c r="U31" i="5"/>
  <c r="U31" i="6"/>
  <c r="U31" i="7"/>
  <c r="U31" i="8"/>
  <c r="U31" i="9"/>
  <c r="T29" i="3"/>
  <c r="T29" i="1"/>
  <c r="T29" i="4"/>
  <c r="T29" i="6"/>
  <c r="T29" i="5"/>
  <c r="T29" i="7"/>
  <c r="T29" i="8"/>
  <c r="T29" i="9"/>
  <c r="U30" i="1"/>
  <c r="U30" i="4"/>
  <c r="U30" i="5"/>
  <c r="U30" i="6"/>
  <c r="U30" i="7"/>
  <c r="U30" i="8"/>
  <c r="U30" i="3"/>
  <c r="U30" i="9"/>
  <c r="G94" i="13"/>
  <c r="H30" i="2"/>
  <c r="M30" i="2" s="1"/>
  <c r="P30" i="1"/>
  <c r="P30" i="2"/>
  <c r="P30" i="3"/>
  <c r="P30" i="5"/>
  <c r="P30" i="6"/>
  <c r="P30" i="4"/>
  <c r="P30" i="7"/>
  <c r="P30" i="8"/>
  <c r="P30" i="9"/>
  <c r="P30" i="10"/>
  <c r="P30" i="11"/>
  <c r="G27" i="1"/>
  <c r="G27" i="3"/>
  <c r="G27" i="5"/>
  <c r="G27" i="6"/>
  <c r="G27" i="4"/>
  <c r="G27" i="8"/>
  <c r="G27" i="7"/>
  <c r="G27" i="9"/>
  <c r="W27" i="1"/>
  <c r="W27" i="4"/>
  <c r="W27" i="3"/>
  <c r="W27" i="6"/>
  <c r="W27" i="5"/>
  <c r="W27" i="7"/>
  <c r="W27" i="8"/>
  <c r="W27" i="9"/>
  <c r="O27" i="2"/>
  <c r="O27" i="1"/>
  <c r="O27" i="3"/>
  <c r="O27" i="4"/>
  <c r="O27" i="6"/>
  <c r="O27" i="5"/>
  <c r="O27" i="8"/>
  <c r="O27" i="7"/>
  <c r="O27" i="10"/>
  <c r="O27" i="9"/>
  <c r="O27" i="11"/>
  <c r="Y26" i="1"/>
  <c r="Y26" i="4"/>
  <c r="Y26" i="3"/>
  <c r="Y26" i="5"/>
  <c r="Y26" i="6"/>
  <c r="Y26" i="8"/>
  <c r="Y26" i="7"/>
  <c r="Y26" i="9"/>
  <c r="I26" i="1"/>
  <c r="I26" i="2"/>
  <c r="I26" i="3"/>
  <c r="I26" i="4"/>
  <c r="I26" i="6"/>
  <c r="I26" i="5"/>
  <c r="I26" i="8"/>
  <c r="I26" i="7"/>
  <c r="I26" i="10"/>
  <c r="I26" i="9"/>
  <c r="I26" i="11"/>
  <c r="U24" i="3"/>
  <c r="U24" i="1"/>
  <c r="U24" i="5"/>
  <c r="U24" i="4"/>
  <c r="U24" i="7"/>
  <c r="U24" i="8"/>
  <c r="U24" i="6"/>
  <c r="U24" i="9"/>
  <c r="Y28" i="1"/>
  <c r="Y28" i="4"/>
  <c r="Y28" i="3"/>
  <c r="Y28" i="6"/>
  <c r="Y28" i="5"/>
  <c r="Y28" i="7"/>
  <c r="Y28" i="8"/>
  <c r="Y28" i="9"/>
  <c r="I28" i="2"/>
  <c r="I28" i="1"/>
  <c r="I28" i="4"/>
  <c r="I28" i="3"/>
  <c r="I28" i="6"/>
  <c r="I28" i="5"/>
  <c r="I28" i="7"/>
  <c r="I28" i="10"/>
  <c r="I28" i="9"/>
  <c r="I28" i="11"/>
  <c r="I28" i="8"/>
  <c r="U32" i="3"/>
  <c r="U32" i="1"/>
  <c r="U32" i="4"/>
  <c r="U32" i="6"/>
  <c r="U32" i="5"/>
  <c r="U32" i="7"/>
  <c r="U32" i="8"/>
  <c r="U32" i="9"/>
  <c r="J32" i="2"/>
  <c r="Q32" i="2" s="1"/>
  <c r="J32" i="1"/>
  <c r="Q32" i="1" s="1"/>
  <c r="J32" i="3"/>
  <c r="Q32" i="3" s="1"/>
  <c r="J32" i="4"/>
  <c r="Q32" i="4" s="1"/>
  <c r="J32" i="6"/>
  <c r="Q32" i="6" s="1"/>
  <c r="J32" i="5"/>
  <c r="Q32" i="5" s="1"/>
  <c r="J32" i="7"/>
  <c r="Q32" i="7" s="1"/>
  <c r="J32" i="8"/>
  <c r="Q32" i="8" s="1"/>
  <c r="J32" i="11"/>
  <c r="Q32" i="11" s="1"/>
  <c r="J32" i="10"/>
  <c r="Q32" i="10" s="1"/>
  <c r="J32" i="9"/>
  <c r="Q32" i="9" s="1"/>
  <c r="R33" i="1"/>
  <c r="R33" i="3"/>
  <c r="R33" i="4"/>
  <c r="R33" i="5"/>
  <c r="R33" i="6"/>
  <c r="R33" i="8"/>
  <c r="R33" i="7"/>
  <c r="R33" i="9"/>
  <c r="Z33" i="1"/>
  <c r="Z33" i="3"/>
  <c r="Z33" i="4"/>
  <c r="Z33" i="5"/>
  <c r="Z33" i="6"/>
  <c r="Z33" i="8"/>
  <c r="Z33" i="7"/>
  <c r="Z33" i="9"/>
  <c r="J33" i="1"/>
  <c r="Q33" i="1" s="1"/>
  <c r="J33" i="3"/>
  <c r="Q33" i="3" s="1"/>
  <c r="J33" i="2"/>
  <c r="Q33" i="2" s="1"/>
  <c r="J33" i="4"/>
  <c r="Q33" i="4" s="1"/>
  <c r="J33" i="5"/>
  <c r="Q33" i="5" s="1"/>
  <c r="J33" i="6"/>
  <c r="Q33" i="6" s="1"/>
  <c r="J33" i="7"/>
  <c r="Q33" i="7" s="1"/>
  <c r="J33" i="8"/>
  <c r="Q33" i="8" s="1"/>
  <c r="J33" i="10"/>
  <c r="Q33" i="10" s="1"/>
  <c r="J33" i="9"/>
  <c r="Q33" i="9" s="1"/>
  <c r="J33" i="11"/>
  <c r="Q33" i="11" s="1"/>
  <c r="F34" i="1"/>
  <c r="E34" i="1"/>
  <c r="E34" i="3"/>
  <c r="F34" i="4"/>
  <c r="E34" i="4"/>
  <c r="F34" i="3"/>
  <c r="F34" i="5"/>
  <c r="E34" i="5"/>
  <c r="F34" i="6"/>
  <c r="E34" i="6"/>
  <c r="F34" i="7"/>
  <c r="E34" i="7"/>
  <c r="F34" i="8"/>
  <c r="E34" i="8"/>
  <c r="F34" i="9"/>
  <c r="E34" i="9"/>
  <c r="V34" i="1"/>
  <c r="V34" i="4"/>
  <c r="V34" i="5"/>
  <c r="V34" i="3"/>
  <c r="V34" i="6"/>
  <c r="V34" i="7"/>
  <c r="V34" i="8"/>
  <c r="V34" i="9"/>
  <c r="N34" i="1"/>
  <c r="N34" i="2"/>
  <c r="N34" i="4"/>
  <c r="N34" i="3"/>
  <c r="N34" i="5"/>
  <c r="N34" i="6"/>
  <c r="N34" i="7"/>
  <c r="N34" i="8"/>
  <c r="N34" i="11"/>
  <c r="N34" i="9"/>
  <c r="N34" i="10"/>
  <c r="F35" i="2"/>
  <c r="E35" i="2"/>
  <c r="I36" i="12"/>
  <c r="I36" i="3"/>
  <c r="I36" i="5"/>
  <c r="I36" i="4"/>
  <c r="I36" i="2"/>
  <c r="I36" i="1"/>
  <c r="I36" i="6"/>
  <c r="I36" i="8"/>
  <c r="I36" i="7"/>
  <c r="I36" i="9"/>
  <c r="I36" i="11"/>
  <c r="I36" i="10"/>
  <c r="G38" i="8"/>
  <c r="G38" i="6"/>
  <c r="G38" i="9"/>
  <c r="G38" i="7"/>
  <c r="I32" i="1"/>
  <c r="I32" i="2"/>
  <c r="I32" i="4"/>
  <c r="I32" i="3"/>
  <c r="I32" i="6"/>
  <c r="I32" i="5"/>
  <c r="I32" i="7"/>
  <c r="I32" i="8"/>
  <c r="I32" i="10"/>
  <c r="I32" i="9"/>
  <c r="I32" i="11"/>
  <c r="F27" i="11"/>
  <c r="E27" i="11"/>
  <c r="R28" i="1"/>
  <c r="R28" i="4"/>
  <c r="R28" i="3"/>
  <c r="R28" i="6"/>
  <c r="R28" i="5"/>
  <c r="R28" i="7"/>
  <c r="R28" i="8"/>
  <c r="R28" i="9"/>
  <c r="Z28" i="1"/>
  <c r="Z28" i="4"/>
  <c r="Z28" i="3"/>
  <c r="Z28" i="6"/>
  <c r="Z28" i="5"/>
  <c r="Z28" i="7"/>
  <c r="Z28" i="8"/>
  <c r="Z28" i="9"/>
  <c r="F32" i="1"/>
  <c r="E32" i="1"/>
  <c r="F32" i="3"/>
  <c r="F32" i="4"/>
  <c r="E32" i="3"/>
  <c r="E32" i="6"/>
  <c r="E32" i="4"/>
  <c r="F32" i="5"/>
  <c r="E32" i="5"/>
  <c r="F32" i="6"/>
  <c r="E32" i="8"/>
  <c r="F32" i="8"/>
  <c r="F32" i="9"/>
  <c r="E32" i="9"/>
  <c r="F32" i="7"/>
  <c r="V32" i="1"/>
  <c r="V32" i="3"/>
  <c r="V32" i="5"/>
  <c r="V32" i="4"/>
  <c r="V32" i="8"/>
  <c r="V32" i="7"/>
  <c r="V32" i="9"/>
  <c r="V32" i="6"/>
  <c r="F32" i="10"/>
  <c r="E32" i="10"/>
  <c r="N27" i="4"/>
  <c r="N27" i="2"/>
  <c r="N27" i="3"/>
  <c r="N27" i="5"/>
  <c r="N27" i="1"/>
  <c r="N27" i="7"/>
  <c r="N27" i="10"/>
  <c r="N27" i="9"/>
  <c r="N27" i="8"/>
  <c r="N27" i="11"/>
  <c r="N27" i="6"/>
  <c r="X26" i="4"/>
  <c r="X26" i="1"/>
  <c r="X26" i="3"/>
  <c r="X26" i="5"/>
  <c r="X26" i="6"/>
  <c r="X26" i="8"/>
  <c r="X26" i="7"/>
  <c r="X26" i="9"/>
  <c r="L24" i="2"/>
  <c r="L24" i="1"/>
  <c r="L24" i="3"/>
  <c r="L24" i="4"/>
  <c r="L24" i="6"/>
  <c r="L24" i="5"/>
  <c r="L24" i="8"/>
  <c r="L24" i="7"/>
  <c r="L24" i="10"/>
  <c r="L24" i="9"/>
  <c r="L24" i="11"/>
  <c r="Y33" i="1"/>
  <c r="Y33" i="4"/>
  <c r="Y33" i="3"/>
  <c r="Y33" i="5"/>
  <c r="Y33" i="8"/>
  <c r="Y33" i="6"/>
  <c r="Y33" i="7"/>
  <c r="Y33" i="9"/>
  <c r="K23" i="1"/>
  <c r="K23" i="3"/>
  <c r="K23" i="4"/>
  <c r="K23" i="5"/>
  <c r="K23" i="7"/>
  <c r="K23" i="6"/>
  <c r="K23" i="8"/>
  <c r="K23" i="9"/>
  <c r="F31" i="1"/>
  <c r="F31" i="4"/>
  <c r="E31" i="4"/>
  <c r="F31" i="3"/>
  <c r="E31" i="1"/>
  <c r="F31" i="5"/>
  <c r="F31" i="6"/>
  <c r="E31" i="3"/>
  <c r="E31" i="5"/>
  <c r="E31" i="6"/>
  <c r="F31" i="7"/>
  <c r="F31" i="8"/>
  <c r="E31" i="7"/>
  <c r="E31" i="8"/>
  <c r="F31" i="9"/>
  <c r="E31" i="9"/>
  <c r="U29" i="1"/>
  <c r="U29" i="3"/>
  <c r="U29" i="6"/>
  <c r="U29" i="5"/>
  <c r="U29" i="4"/>
  <c r="U29" i="7"/>
  <c r="U29" i="9"/>
  <c r="U29" i="8"/>
  <c r="F24" i="1"/>
  <c r="E24" i="1"/>
  <c r="E24" i="4"/>
  <c r="F24" i="3"/>
  <c r="E24" i="3"/>
  <c r="F24" i="5"/>
  <c r="F24" i="4"/>
  <c r="E24" i="5"/>
  <c r="F24" i="6"/>
  <c r="F24" i="7"/>
  <c r="E24" i="8"/>
  <c r="E24" i="6"/>
  <c r="E24" i="7"/>
  <c r="F24" i="9"/>
  <c r="E24" i="9"/>
  <c r="F24" i="8"/>
  <c r="K33" i="1"/>
  <c r="K33" i="4"/>
  <c r="K33" i="3"/>
  <c r="K33" i="6"/>
  <c r="K33" i="5"/>
  <c r="K33" i="7"/>
  <c r="K33" i="8"/>
  <c r="K33" i="9"/>
  <c r="S33" i="1"/>
  <c r="S33" i="3"/>
  <c r="S33" i="4"/>
  <c r="S33" i="5"/>
  <c r="S33" i="6"/>
  <c r="S33" i="7"/>
  <c r="S33" i="8"/>
  <c r="S33" i="9"/>
  <c r="G34" i="3"/>
  <c r="G34" i="5"/>
  <c r="G34" i="6"/>
  <c r="G34" i="1"/>
  <c r="G34" i="4"/>
  <c r="G34" i="7"/>
  <c r="G34" i="8"/>
  <c r="G34" i="9"/>
  <c r="W34" i="1"/>
  <c r="W34" i="3"/>
  <c r="W34" i="4"/>
  <c r="W34" i="6"/>
  <c r="W34" i="5"/>
  <c r="W34" i="7"/>
  <c r="W34" i="8"/>
  <c r="W34" i="9"/>
  <c r="F23" i="10"/>
  <c r="E23" i="10"/>
  <c r="V29" i="1"/>
  <c r="V29" i="4"/>
  <c r="V29" i="5"/>
  <c r="V29" i="3"/>
  <c r="V29" i="7"/>
  <c r="V29" i="8"/>
  <c r="V29" i="6"/>
  <c r="V29" i="9"/>
  <c r="F29" i="11"/>
  <c r="E29" i="11"/>
  <c r="F30" i="3"/>
  <c r="F30" i="1"/>
  <c r="E30" i="1"/>
  <c r="E30" i="3"/>
  <c r="F30" i="4"/>
  <c r="E30" i="4"/>
  <c r="F30" i="6"/>
  <c r="F30" i="5"/>
  <c r="E30" i="6"/>
  <c r="E30" i="5"/>
  <c r="F30" i="7"/>
  <c r="F30" i="8"/>
  <c r="E30" i="7"/>
  <c r="E30" i="8"/>
  <c r="F30" i="9"/>
  <c r="E30" i="9"/>
  <c r="W30" i="1"/>
  <c r="W30" i="3"/>
  <c r="W30" i="4"/>
  <c r="W30" i="5"/>
  <c r="W30" i="6"/>
  <c r="W30" i="7"/>
  <c r="W30" i="8"/>
  <c r="W30" i="9"/>
  <c r="I30" i="1"/>
  <c r="I30" i="2"/>
  <c r="I30" i="4"/>
  <c r="I30" i="3"/>
  <c r="I30" i="6"/>
  <c r="I30" i="5"/>
  <c r="I30" i="7"/>
  <c r="I30" i="8"/>
  <c r="I30" i="10"/>
  <c r="I30" i="9"/>
  <c r="I30" i="11"/>
  <c r="Y27" i="1"/>
  <c r="Y27" i="4"/>
  <c r="Y27" i="5"/>
  <c r="Y27" i="3"/>
  <c r="Y27" i="6"/>
  <c r="Y27" i="7"/>
  <c r="Y27" i="8"/>
  <c r="Y27" i="9"/>
  <c r="I27" i="1"/>
  <c r="I27" i="2"/>
  <c r="I27" i="4"/>
  <c r="I27" i="3"/>
  <c r="I27" i="5"/>
  <c r="I27" i="6"/>
  <c r="I27" i="7"/>
  <c r="I27" i="8"/>
  <c r="I27" i="9"/>
  <c r="I27" i="10"/>
  <c r="I27" i="11"/>
  <c r="K26" i="1"/>
  <c r="K26" i="4"/>
  <c r="K26" i="6"/>
  <c r="K26" i="5"/>
  <c r="K26" i="3"/>
  <c r="K26" i="8"/>
  <c r="K26" i="7"/>
  <c r="K26" i="9"/>
  <c r="S26" i="1"/>
  <c r="S26" i="4"/>
  <c r="S26" i="5"/>
  <c r="S26" i="6"/>
  <c r="S26" i="3"/>
  <c r="S26" i="8"/>
  <c r="S26" i="7"/>
  <c r="S26" i="9"/>
  <c r="E26" i="2"/>
  <c r="F26" i="2"/>
  <c r="F26" i="10"/>
  <c r="E26" i="10"/>
  <c r="G24" i="1"/>
  <c r="G24" i="3"/>
  <c r="G24" i="6"/>
  <c r="G24" i="5"/>
  <c r="G24" i="4"/>
  <c r="G24" i="8"/>
  <c r="G24" i="7"/>
  <c r="G24" i="9"/>
  <c r="W24" i="1"/>
  <c r="W24" i="4"/>
  <c r="W24" i="3"/>
  <c r="W24" i="6"/>
  <c r="W24" i="5"/>
  <c r="W24" i="7"/>
  <c r="W24" i="8"/>
  <c r="W24" i="9"/>
  <c r="O24" i="2"/>
  <c r="O24" i="1"/>
  <c r="O24" i="3"/>
  <c r="O24" i="6"/>
  <c r="O24" i="4"/>
  <c r="O24" i="5"/>
  <c r="O24" i="7"/>
  <c r="O24" i="9"/>
  <c r="O24" i="8"/>
  <c r="O24" i="10"/>
  <c r="O24" i="11"/>
  <c r="K28" i="1"/>
  <c r="K28" i="4"/>
  <c r="K28" i="5"/>
  <c r="K28" i="3"/>
  <c r="K28" i="6"/>
  <c r="K28" i="7"/>
  <c r="K28" i="8"/>
  <c r="K28" i="9"/>
  <c r="S28" i="1"/>
  <c r="S28" i="3"/>
  <c r="S28" i="5"/>
  <c r="S28" i="4"/>
  <c r="S28" i="7"/>
  <c r="S28" i="6"/>
  <c r="S28" i="9"/>
  <c r="S28" i="8"/>
  <c r="E28" i="2"/>
  <c r="F28" i="2"/>
  <c r="F28" i="10"/>
  <c r="E28" i="10"/>
  <c r="G32" i="1"/>
  <c r="G32" i="4"/>
  <c r="G32" i="5"/>
  <c r="G32" i="3"/>
  <c r="G32" i="6"/>
  <c r="G32" i="7"/>
  <c r="G32" i="8"/>
  <c r="G32" i="9"/>
  <c r="W32" i="1"/>
  <c r="W32" i="3"/>
  <c r="W32" i="4"/>
  <c r="W32" i="5"/>
  <c r="W32" i="6"/>
  <c r="W32" i="8"/>
  <c r="W32" i="7"/>
  <c r="W32" i="9"/>
  <c r="L32" i="2"/>
  <c r="L32" i="1"/>
  <c r="L32" i="3"/>
  <c r="L32" i="4"/>
  <c r="L32" i="6"/>
  <c r="L32" i="5"/>
  <c r="L32" i="7"/>
  <c r="L32" i="8"/>
  <c r="L32" i="10"/>
  <c r="L32" i="9"/>
  <c r="L32" i="11"/>
  <c r="F32" i="11"/>
  <c r="E32" i="11"/>
  <c r="T33" i="1"/>
  <c r="T33" i="4"/>
  <c r="T33" i="3"/>
  <c r="T33" i="6"/>
  <c r="T33" i="5"/>
  <c r="T33" i="7"/>
  <c r="T33" i="8"/>
  <c r="T33" i="9"/>
  <c r="L33" i="1"/>
  <c r="L33" i="4"/>
  <c r="L33" i="6"/>
  <c r="L33" i="2"/>
  <c r="L33" i="3"/>
  <c r="L33" i="5"/>
  <c r="L33" i="7"/>
  <c r="L33" i="8"/>
  <c r="L33" i="10"/>
  <c r="L33" i="9"/>
  <c r="L33" i="11"/>
  <c r="H34" i="1"/>
  <c r="M34" i="1" s="1"/>
  <c r="H34" i="4"/>
  <c r="M34" i="4" s="1"/>
  <c r="H34" i="6"/>
  <c r="M34" i="6" s="1"/>
  <c r="H34" i="3"/>
  <c r="M34" i="3" s="1"/>
  <c r="H34" i="5"/>
  <c r="M34" i="5" s="1"/>
  <c r="H34" i="7"/>
  <c r="M34" i="7" s="1"/>
  <c r="H34" i="8"/>
  <c r="M34" i="8" s="1"/>
  <c r="H34" i="9"/>
  <c r="M34" i="9" s="1"/>
  <c r="X34" i="1"/>
  <c r="X34" i="3"/>
  <c r="X34" i="4"/>
  <c r="X34" i="6"/>
  <c r="X34" i="5"/>
  <c r="X34" i="7"/>
  <c r="X34" i="8"/>
  <c r="X34" i="9"/>
  <c r="P34" i="1"/>
  <c r="P34" i="3"/>
  <c r="P34" i="2"/>
  <c r="P34" i="5"/>
  <c r="P34" i="6"/>
  <c r="P34" i="4"/>
  <c r="P34" i="7"/>
  <c r="P34" i="8"/>
  <c r="P34" i="11"/>
  <c r="P34" i="9"/>
  <c r="P34" i="10"/>
  <c r="F34" i="11"/>
  <c r="E34" i="11"/>
  <c r="G36" i="3"/>
  <c r="G36" i="4"/>
  <c r="G36" i="6"/>
  <c r="N212" i="13"/>
  <c r="G73" i="13"/>
  <c r="G75" i="13"/>
  <c r="G77" i="13"/>
  <c r="G79" i="13"/>
  <c r="G81" i="13"/>
  <c r="G93" i="13"/>
  <c r="G99" i="13"/>
  <c r="G103" i="13"/>
  <c r="G72" i="13"/>
  <c r="G74" i="13"/>
  <c r="G76" i="13"/>
  <c r="G78" i="13"/>
  <c r="G80" i="13"/>
  <c r="G82" i="13"/>
  <c r="G95" i="13"/>
  <c r="G97" i="13"/>
  <c r="G101" i="13"/>
  <c r="AD37" i="2"/>
  <c r="AD37" i="3"/>
  <c r="AD37" i="4"/>
  <c r="AD37" i="6"/>
  <c r="AD135" i="2"/>
  <c r="AD139" i="2"/>
  <c r="AD174" i="2"/>
  <c r="AD175" i="2"/>
  <c r="AD176" i="2"/>
  <c r="AD135" i="3"/>
  <c r="AD139" i="3"/>
  <c r="AD173" i="3"/>
  <c r="AD174" i="3"/>
  <c r="AD175" i="3"/>
  <c r="AD176" i="3"/>
  <c r="AD135" i="4"/>
  <c r="AD139" i="4"/>
  <c r="AD173" i="4"/>
  <c r="AD174" i="4"/>
  <c r="AD175" i="4"/>
  <c r="AD176" i="4"/>
  <c r="AD135" i="5"/>
  <c r="AD139" i="5"/>
  <c r="AD174" i="5"/>
  <c r="AD135" i="6"/>
  <c r="AD139" i="6"/>
  <c r="AD176" i="6"/>
  <c r="AD135" i="7"/>
  <c r="AD139" i="7"/>
  <c r="AD135" i="8"/>
  <c r="AD139" i="8"/>
  <c r="AD135" i="9"/>
  <c r="AD139" i="9"/>
  <c r="AD139" i="10"/>
  <c r="AD139" i="11"/>
  <c r="AD139" i="12"/>
  <c r="AD135" i="1"/>
  <c r="AD139" i="1"/>
  <c r="J30" i="2" l="1"/>
  <c r="Q30" i="2" s="1"/>
  <c r="J30" i="1"/>
  <c r="Q30" i="1" s="1"/>
  <c r="J30" i="4"/>
  <c r="Q30" i="4" s="1"/>
  <c r="J30" i="3"/>
  <c r="Q30" i="3" s="1"/>
  <c r="J30" i="6"/>
  <c r="Q30" i="6" s="1"/>
  <c r="J30" i="5"/>
  <c r="Q30" i="5" s="1"/>
  <c r="J30" i="7"/>
  <c r="Q30" i="7" s="1"/>
  <c r="J30" i="8"/>
  <c r="Q30" i="8" s="1"/>
  <c r="J30" i="10"/>
  <c r="Q30" i="10" s="1"/>
  <c r="J30" i="9"/>
  <c r="Q30" i="9" s="1"/>
  <c r="J30" i="11"/>
  <c r="Q30" i="11" s="1"/>
  <c r="J29" i="2"/>
  <c r="Q29" i="2" s="1"/>
  <c r="J29" i="3"/>
  <c r="Q29" i="3" s="1"/>
  <c r="J29" i="1"/>
  <c r="Q29" i="1" s="1"/>
  <c r="J29" i="4"/>
  <c r="Q29" i="4" s="1"/>
  <c r="J29" i="6"/>
  <c r="Q29" i="6" s="1"/>
  <c r="J29" i="5"/>
  <c r="Q29" i="5" s="1"/>
  <c r="J29" i="7"/>
  <c r="Q29" i="7" s="1"/>
  <c r="J29" i="8"/>
  <c r="Q29" i="8" s="1"/>
  <c r="J29" i="10"/>
  <c r="Q29" i="10" s="1"/>
  <c r="J29" i="9"/>
  <c r="Q29" i="9" s="1"/>
  <c r="J29" i="11"/>
  <c r="Q29" i="11" s="1"/>
  <c r="B200" i="14"/>
  <c r="B201" i="14" s="1"/>
  <c r="B202" i="14" s="1"/>
  <c r="B203" i="14" s="1"/>
  <c r="B204" i="14" s="1"/>
  <c r="B205" i="14" s="1"/>
  <c r="B206" i="14" s="1"/>
  <c r="B207" i="14" s="1"/>
  <c r="B208" i="14" s="1"/>
  <c r="B209" i="14" s="1"/>
  <c r="B210" i="14" s="1"/>
  <c r="B211" i="14" s="1"/>
  <c r="B212" i="14" s="1"/>
  <c r="B213" i="14" s="1"/>
  <c r="B214" i="14" s="1"/>
  <c r="B215" i="14" s="1"/>
  <c r="B216" i="14" s="1"/>
  <c r="B217" i="14" s="1"/>
  <c r="B218" i="14" s="1"/>
  <c r="B219" i="14" s="1"/>
  <c r="B220" i="14" s="1"/>
  <c r="B221" i="14" s="1"/>
  <c r="B222" i="14" s="1"/>
  <c r="B223" i="14" s="1"/>
  <c r="B224" i="14" s="1"/>
  <c r="B225" i="14" s="1"/>
  <c r="B226" i="14" s="1"/>
  <c r="B227" i="14" s="1"/>
  <c r="B228" i="14" s="1"/>
  <c r="B229" i="14" s="1"/>
  <c r="B230" i="14" s="1"/>
  <c r="B231" i="14" s="1"/>
  <c r="B232" i="14" s="1"/>
  <c r="B233" i="14" s="1"/>
  <c r="B234" i="14" s="1"/>
  <c r="B235" i="14" s="1"/>
  <c r="B236" i="14" s="1"/>
  <c r="B237" i="14" s="1"/>
  <c r="B238" i="14" s="1"/>
  <c r="B239" i="14" s="1"/>
  <c r="B240" i="14" s="1"/>
  <c r="B241" i="14" s="1"/>
  <c r="B242" i="14" s="1"/>
  <c r="B243" i="14" s="1"/>
  <c r="B244" i="14" s="1"/>
  <c r="B245" i="14" s="1"/>
  <c r="B246" i="14" s="1"/>
  <c r="B247" i="14" s="1"/>
  <c r="B248" i="14" s="1"/>
  <c r="B249" i="14" s="1"/>
  <c r="B250" i="14" s="1"/>
  <c r="B251" i="14" s="1"/>
  <c r="B252" i="14" s="1"/>
  <c r="B253" i="14" s="1"/>
  <c r="B254" i="14" s="1"/>
  <c r="B255" i="14" s="1"/>
  <c r="B256" i="14" s="1"/>
  <c r="B257" i="14" s="1"/>
  <c r="B258" i="14" s="1"/>
  <c r="B259" i="14" s="1"/>
  <c r="B260" i="14" s="1"/>
  <c r="B261" i="14" s="1"/>
  <c r="B262" i="14" s="1"/>
  <c r="B263" i="14" s="1"/>
  <c r="B264" i="14" s="1"/>
  <c r="B265" i="14" s="1"/>
  <c r="B266" i="14" s="1"/>
  <c r="B267" i="14" s="1"/>
  <c r="B268" i="14" s="1"/>
  <c r="B269" i="14" s="1"/>
  <c r="B270" i="14" s="1"/>
  <c r="B271" i="14" s="1"/>
  <c r="B272" i="14" s="1"/>
  <c r="B273" i="14" s="1"/>
  <c r="B274" i="14" s="1"/>
  <c r="B275" i="14" s="1"/>
  <c r="B276" i="14" s="1"/>
  <c r="B277" i="14" s="1"/>
  <c r="B278" i="14" s="1"/>
  <c r="B279" i="14" s="1"/>
  <c r="B280" i="14" s="1"/>
  <c r="B281" i="14" s="1"/>
  <c r="B282" i="14" s="1"/>
  <c r="B283" i="14" s="1"/>
  <c r="B284" i="14" s="1"/>
  <c r="B285" i="14" s="1"/>
  <c r="B286" i="14" s="1"/>
  <c r="B287" i="14" s="1"/>
  <c r="B288" i="14" s="1"/>
  <c r="B289" i="14" s="1"/>
  <c r="B290" i="14" s="1"/>
  <c r="B291" i="14" s="1"/>
  <c r="B292" i="14" s="1"/>
  <c r="B293" i="14" s="1"/>
  <c r="B294" i="14" s="1"/>
  <c r="B295" i="14" s="1"/>
  <c r="B296" i="14" s="1"/>
  <c r="B297" i="14" s="1"/>
  <c r="B298" i="14" s="1"/>
  <c r="B299" i="14" s="1"/>
  <c r="B300" i="14" s="1"/>
  <c r="B301" i="14" s="1"/>
  <c r="B302" i="14" s="1"/>
  <c r="B303" i="14" s="1"/>
  <c r="B304" i="14" s="1"/>
  <c r="B305" i="14" s="1"/>
  <c r="B306" i="14" s="1"/>
  <c r="B307" i="14" s="1"/>
  <c r="B308" i="14" s="1"/>
  <c r="B309" i="14" s="1"/>
  <c r="B310" i="14" s="1"/>
  <c r="B311" i="14" s="1"/>
  <c r="B312" i="14" s="1"/>
  <c r="B313" i="14" s="1"/>
  <c r="B314" i="14" s="1"/>
  <c r="B315" i="14" s="1"/>
  <c r="B316" i="14" s="1"/>
  <c r="B317" i="14" s="1"/>
  <c r="B318" i="14" s="1"/>
  <c r="B319" i="14" s="1"/>
  <c r="B320" i="14" s="1"/>
  <c r="B321" i="14" s="1"/>
  <c r="B322" i="14" s="1"/>
  <c r="B323" i="14" s="1"/>
  <c r="B324" i="14" s="1"/>
  <c r="B325" i="14" s="1"/>
  <c r="B326" i="14" s="1"/>
  <c r="B327" i="14" s="1"/>
  <c r="B328" i="14" s="1"/>
  <c r="B329" i="14" s="1"/>
  <c r="B330" i="14" s="1"/>
  <c r="B331" i="14" s="1"/>
  <c r="B332" i="14" s="1"/>
  <c r="B333" i="14" s="1"/>
  <c r="B334" i="14" s="1"/>
  <c r="B335" i="14" s="1"/>
  <c r="B336" i="14" s="1"/>
  <c r="B337" i="14" s="1"/>
  <c r="B338" i="14" s="1"/>
  <c r="B339" i="14" s="1"/>
  <c r="B340" i="14" s="1"/>
  <c r="B341" i="14" s="1"/>
  <c r="B342" i="14" s="1"/>
  <c r="B343" i="14" s="1"/>
  <c r="B344" i="14" s="1"/>
  <c r="B345" i="14" s="1"/>
  <c r="B346" i="14" s="1"/>
  <c r="B347" i="14" s="1"/>
  <c r="B348" i="14" s="1"/>
  <c r="B349" i="14" s="1"/>
  <c r="B350" i="14" s="1"/>
  <c r="B351" i="14" s="1"/>
  <c r="B352" i="14" s="1"/>
  <c r="B353" i="14" s="1"/>
  <c r="B354" i="14" s="1"/>
  <c r="B355" i="14" s="1"/>
  <c r="B356" i="14" s="1"/>
  <c r="B357" i="14" s="1"/>
  <c r="B358" i="14" s="1"/>
  <c r="B359" i="14" s="1"/>
  <c r="B360" i="14" s="1"/>
  <c r="B361" i="14" s="1"/>
  <c r="B362" i="14" s="1"/>
  <c r="B363" i="14" s="1"/>
  <c r="B364" i="14" s="1"/>
  <c r="B365" i="14" s="1"/>
  <c r="B366" i="14" s="1"/>
  <c r="B367" i="14" s="1"/>
  <c r="B4" i="14"/>
  <c r="B5" i="14" s="1"/>
  <c r="B6" i="14" s="1"/>
  <c r="B7" i="14" s="1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B75" i="14" s="1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19" i="14" s="1"/>
  <c r="B120" i="14" s="1"/>
  <c r="B121" i="14" s="1"/>
  <c r="B122" i="14" s="1"/>
  <c r="B123" i="14" s="1"/>
  <c r="B124" i="14" s="1"/>
  <c r="B125" i="14" s="1"/>
  <c r="B126" i="14" s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139" i="14" s="1"/>
  <c r="B140" i="14" s="1"/>
  <c r="B141" i="14" s="1"/>
  <c r="B142" i="14" s="1"/>
  <c r="B143" i="14" s="1"/>
  <c r="B144" i="14" s="1"/>
  <c r="B145" i="14" s="1"/>
  <c r="B146" i="14" s="1"/>
  <c r="B147" i="14" s="1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159" i="14" s="1"/>
  <c r="B160" i="14" s="1"/>
  <c r="B161" i="14" s="1"/>
  <c r="B162" i="14" s="1"/>
  <c r="B163" i="14" s="1"/>
  <c r="B164" i="14" s="1"/>
  <c r="B165" i="14" s="1"/>
  <c r="B166" i="14" s="1"/>
  <c r="B167" i="14" s="1"/>
  <c r="B168" i="14" s="1"/>
  <c r="B169" i="14" s="1"/>
  <c r="B170" i="14" s="1"/>
  <c r="B171" i="14" s="1"/>
  <c r="B172" i="14" s="1"/>
  <c r="B173" i="14" s="1"/>
  <c r="B174" i="14" s="1"/>
  <c r="B175" i="14" s="1"/>
  <c r="B176" i="14" s="1"/>
  <c r="B177" i="14" s="1"/>
  <c r="B178" i="14" s="1"/>
  <c r="B179" i="14" s="1"/>
  <c r="B180" i="14" s="1"/>
  <c r="B181" i="14" s="1"/>
  <c r="B182" i="14" s="1"/>
  <c r="B183" i="14" s="1"/>
  <c r="B184" i="14" s="1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K347" i="13"/>
  <c r="J347" i="13"/>
  <c r="K345" i="13"/>
  <c r="J345" i="13"/>
  <c r="K344" i="13"/>
  <c r="J343" i="13"/>
  <c r="K341" i="13"/>
  <c r="J341" i="13"/>
  <c r="K340" i="13"/>
  <c r="J339" i="13"/>
  <c r="H338" i="13"/>
  <c r="K337" i="13"/>
  <c r="J337" i="13"/>
  <c r="K348" i="13"/>
  <c r="J348" i="13"/>
  <c r="J346" i="13"/>
  <c r="J344" i="13"/>
  <c r="J342" i="13"/>
  <c r="J340" i="13"/>
  <c r="J338" i="13"/>
  <c r="C37" i="2"/>
  <c r="D36" i="2"/>
  <c r="D37" i="2" s="1"/>
  <c r="C36" i="2"/>
  <c r="C37" i="3"/>
  <c r="D36" i="3"/>
  <c r="C36" i="3"/>
  <c r="C37" i="4"/>
  <c r="C36" i="4"/>
  <c r="C37" i="5"/>
  <c r="C36" i="5"/>
  <c r="C37" i="6"/>
  <c r="C36" i="6"/>
  <c r="C37" i="7"/>
  <c r="C36" i="7"/>
  <c r="C37" i="8"/>
  <c r="C36" i="8"/>
  <c r="C37" i="9"/>
  <c r="C36" i="9"/>
  <c r="C37" i="10"/>
  <c r="C36" i="10"/>
  <c r="C37" i="11"/>
  <c r="C36" i="11"/>
  <c r="C37" i="12"/>
  <c r="C36" i="12"/>
  <c r="C37" i="1"/>
  <c r="D36" i="1"/>
  <c r="C36" i="1"/>
  <c r="Z36" i="1" l="1"/>
  <c r="U36" i="1"/>
  <c r="Y36" i="1"/>
  <c r="X36" i="1"/>
  <c r="W36" i="1"/>
  <c r="V36" i="1"/>
  <c r="S36" i="1"/>
  <c r="R36" i="1"/>
  <c r="G36" i="1"/>
  <c r="E36" i="1"/>
  <c r="E17" i="1" s="1"/>
  <c r="F17" i="16" s="1"/>
  <c r="F36" i="1"/>
  <c r="H36" i="1"/>
  <c r="M36" i="1" s="1"/>
  <c r="Z36" i="8"/>
  <c r="V36" i="8"/>
  <c r="Y36" i="8"/>
  <c r="X36" i="8"/>
  <c r="W36" i="8"/>
  <c r="U36" i="8"/>
  <c r="S36" i="8"/>
  <c r="R36" i="8"/>
  <c r="F36" i="8"/>
  <c r="E36" i="8"/>
  <c r="H36" i="8"/>
  <c r="M36" i="8" s="1"/>
  <c r="G36" i="8"/>
  <c r="V36" i="10"/>
  <c r="U36" i="10"/>
  <c r="Z36" i="10"/>
  <c r="S36" i="10"/>
  <c r="W36" i="10"/>
  <c r="R36" i="10"/>
  <c r="Y36" i="10"/>
  <c r="X36" i="10"/>
  <c r="H36" i="10"/>
  <c r="M36" i="10" s="1"/>
  <c r="G36" i="10"/>
  <c r="F36" i="10"/>
  <c r="E36" i="10"/>
  <c r="S36" i="7"/>
  <c r="R36" i="7"/>
  <c r="Z36" i="7"/>
  <c r="Y36" i="7"/>
  <c r="W36" i="7"/>
  <c r="U36" i="7"/>
  <c r="X36" i="7"/>
  <c r="V36" i="7"/>
  <c r="E36" i="7"/>
  <c r="F36" i="7"/>
  <c r="G36" i="7"/>
  <c r="H36" i="7"/>
  <c r="M36" i="7" s="1"/>
  <c r="W36" i="12"/>
  <c r="X36" i="12"/>
  <c r="R36" i="12"/>
  <c r="Z36" i="12"/>
  <c r="U36" i="12"/>
  <c r="S36" i="12"/>
  <c r="V36" i="12"/>
  <c r="Y36" i="12"/>
  <c r="G36" i="12"/>
  <c r="H36" i="12"/>
  <c r="M36" i="12" s="1"/>
  <c r="E36" i="12"/>
  <c r="F36" i="12"/>
  <c r="W36" i="11"/>
  <c r="V36" i="11"/>
  <c r="U36" i="11"/>
  <c r="R36" i="11"/>
  <c r="X36" i="11"/>
  <c r="S36" i="11"/>
  <c r="Z36" i="11"/>
  <c r="Y36" i="11"/>
  <c r="H36" i="11"/>
  <c r="M36" i="11" s="1"/>
  <c r="G36" i="11"/>
  <c r="E36" i="11"/>
  <c r="F36" i="11"/>
  <c r="X36" i="9"/>
  <c r="W36" i="9"/>
  <c r="V36" i="9"/>
  <c r="U36" i="9"/>
  <c r="R36" i="9"/>
  <c r="Y36" i="9"/>
  <c r="S36" i="9"/>
  <c r="Z36" i="9"/>
  <c r="E36" i="9"/>
  <c r="G36" i="9"/>
  <c r="F36" i="9"/>
  <c r="H36" i="9"/>
  <c r="M36" i="9" s="1"/>
  <c r="W36" i="5"/>
  <c r="V36" i="5"/>
  <c r="Z36" i="5"/>
  <c r="U36" i="5"/>
  <c r="S36" i="5"/>
  <c r="R36" i="5"/>
  <c r="Y36" i="5"/>
  <c r="X36" i="5"/>
  <c r="F36" i="5"/>
  <c r="G36" i="5"/>
  <c r="H36" i="5"/>
  <c r="M36" i="5" s="1"/>
  <c r="E36" i="5"/>
  <c r="G338" i="13"/>
  <c r="N338" i="13" s="1"/>
  <c r="K36" i="2"/>
  <c r="A200" i="14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51" i="14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H339" i="13"/>
  <c r="Q339" i="13" s="1"/>
  <c r="H343" i="13"/>
  <c r="Q343" i="13" s="1"/>
  <c r="K343" i="13"/>
  <c r="K339" i="13"/>
  <c r="H347" i="13"/>
  <c r="K338" i="13"/>
  <c r="H346" i="13"/>
  <c r="H342" i="13"/>
  <c r="Q342" i="13" s="1"/>
  <c r="K346" i="13"/>
  <c r="K342" i="13"/>
  <c r="Q338" i="13"/>
  <c r="T36" i="2" s="1"/>
  <c r="H340" i="13"/>
  <c r="Q340" i="13" s="1"/>
  <c r="H344" i="13"/>
  <c r="Q344" i="13" s="1"/>
  <c r="H348" i="13"/>
  <c r="H337" i="13"/>
  <c r="H341" i="13"/>
  <c r="Q341" i="13" s="1"/>
  <c r="H345" i="13"/>
  <c r="Q345" i="13" s="1"/>
  <c r="D37" i="1"/>
  <c r="D37" i="3"/>
  <c r="Z37" i="1" l="1"/>
  <c r="Y37" i="1"/>
  <c r="V37" i="1"/>
  <c r="X37" i="1"/>
  <c r="W37" i="1"/>
  <c r="U37" i="1"/>
  <c r="S37" i="1"/>
  <c r="R37" i="1"/>
  <c r="T37" i="1"/>
  <c r="G37" i="1"/>
  <c r="H37" i="1"/>
  <c r="F37" i="1"/>
  <c r="E37" i="1"/>
  <c r="K37" i="1"/>
  <c r="AD36" i="11"/>
  <c r="U37" i="9"/>
  <c r="V37" i="9"/>
  <c r="S37" i="9"/>
  <c r="R37" i="9"/>
  <c r="X37" i="9"/>
  <c r="Z37" i="9"/>
  <c r="Y37" i="9"/>
  <c r="W37" i="9"/>
  <c r="G37" i="9"/>
  <c r="H37" i="9"/>
  <c r="F37" i="9"/>
  <c r="T37" i="9"/>
  <c r="E37" i="9"/>
  <c r="K37" i="9"/>
  <c r="S37" i="12"/>
  <c r="V37" i="12"/>
  <c r="X37" i="12"/>
  <c r="U37" i="12"/>
  <c r="Y37" i="12"/>
  <c r="W37" i="12"/>
  <c r="G37" i="12"/>
  <c r="F37" i="12"/>
  <c r="Z37" i="12"/>
  <c r="R37" i="12"/>
  <c r="E37" i="12"/>
  <c r="H37" i="12"/>
  <c r="K37" i="12"/>
  <c r="T37" i="12"/>
  <c r="R37" i="10"/>
  <c r="Z37" i="10"/>
  <c r="Y37" i="10"/>
  <c r="S37" i="10"/>
  <c r="X37" i="10"/>
  <c r="W37" i="10"/>
  <c r="V37" i="10"/>
  <c r="U37" i="10"/>
  <c r="G37" i="10"/>
  <c r="E37" i="10"/>
  <c r="F37" i="10"/>
  <c r="H37" i="10"/>
  <c r="K37" i="10"/>
  <c r="T37" i="10"/>
  <c r="AD36" i="12"/>
  <c r="S37" i="11"/>
  <c r="X37" i="11"/>
  <c r="R37" i="11"/>
  <c r="Z37" i="11"/>
  <c r="Y37" i="11"/>
  <c r="W37" i="11"/>
  <c r="U37" i="11"/>
  <c r="V37" i="11"/>
  <c r="G37" i="11"/>
  <c r="F37" i="11"/>
  <c r="H37" i="11"/>
  <c r="E37" i="11"/>
  <c r="T37" i="11"/>
  <c r="K37" i="11"/>
  <c r="W37" i="8"/>
  <c r="X37" i="8"/>
  <c r="V37" i="8"/>
  <c r="U37" i="8"/>
  <c r="Z37" i="8"/>
  <c r="S37" i="8"/>
  <c r="R37" i="8"/>
  <c r="Y37" i="8"/>
  <c r="E37" i="8"/>
  <c r="H37" i="8"/>
  <c r="F37" i="8"/>
  <c r="G37" i="8"/>
  <c r="T37" i="8"/>
  <c r="K37" i="8"/>
  <c r="Y37" i="7"/>
  <c r="X37" i="7"/>
  <c r="W37" i="7"/>
  <c r="U37" i="7"/>
  <c r="S37" i="7"/>
  <c r="V37" i="7"/>
  <c r="R37" i="7"/>
  <c r="Z37" i="7"/>
  <c r="H37" i="7"/>
  <c r="T37" i="7"/>
  <c r="E37" i="7"/>
  <c r="G37" i="7"/>
  <c r="F37" i="7"/>
  <c r="K37" i="7"/>
  <c r="S37" i="5"/>
  <c r="R37" i="5"/>
  <c r="Z37" i="5"/>
  <c r="Y37" i="5"/>
  <c r="V37" i="5"/>
  <c r="W37" i="5"/>
  <c r="U37" i="5"/>
  <c r="X37" i="5"/>
  <c r="H37" i="5"/>
  <c r="G37" i="5"/>
  <c r="T37" i="5"/>
  <c r="E37" i="5"/>
  <c r="F37" i="5"/>
  <c r="K37" i="5"/>
  <c r="Q337" i="13"/>
  <c r="K36" i="1"/>
  <c r="K36" i="4"/>
  <c r="K36" i="3"/>
  <c r="K36" i="5"/>
  <c r="K36" i="6"/>
  <c r="K36" i="7"/>
  <c r="K36" i="8"/>
  <c r="K36" i="9"/>
  <c r="Q346" i="13"/>
  <c r="T36" i="10" s="1"/>
  <c r="K36" i="10"/>
  <c r="Q347" i="13"/>
  <c r="T36" i="11" s="1"/>
  <c r="K36" i="11"/>
  <c r="Q348" i="13"/>
  <c r="T36" i="12" s="1"/>
  <c r="K36" i="12"/>
  <c r="AD36" i="10"/>
  <c r="A177" i="14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326" i="14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A352" i="14" s="1"/>
  <c r="A353" i="14" s="1"/>
  <c r="A354" i="14" s="1"/>
  <c r="A355" i="14" s="1"/>
  <c r="A356" i="14" s="1"/>
  <c r="A357" i="14" s="1"/>
  <c r="A358" i="14" s="1"/>
  <c r="A359" i="14" s="1"/>
  <c r="A360" i="14" s="1"/>
  <c r="A361" i="14" s="1"/>
  <c r="A362" i="14" s="1"/>
  <c r="A363" i="14" s="1"/>
  <c r="A364" i="14" s="1"/>
  <c r="A365" i="14" s="1"/>
  <c r="A366" i="14" s="1"/>
  <c r="A367" i="14" s="1"/>
  <c r="A284" i="14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242" i="14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G339" i="13"/>
  <c r="N339" i="13" s="1"/>
  <c r="G343" i="13"/>
  <c r="N343" i="13" s="1"/>
  <c r="G347" i="13"/>
  <c r="N347" i="13" s="1"/>
  <c r="G345" i="13"/>
  <c r="N345" i="13" s="1"/>
  <c r="G346" i="13"/>
  <c r="N346" i="13" s="1"/>
  <c r="G341" i="13"/>
  <c r="N341" i="13" s="1"/>
  <c r="G342" i="13"/>
  <c r="N342" i="13" s="1"/>
  <c r="G337" i="13"/>
  <c r="N337" i="13" s="1"/>
  <c r="G348" i="13"/>
  <c r="N348" i="13" s="1"/>
  <c r="G344" i="13"/>
  <c r="N344" i="13" s="1"/>
  <c r="G340" i="13"/>
  <c r="N340" i="13" s="1"/>
  <c r="M37" i="1" l="1"/>
  <c r="AD37" i="1"/>
  <c r="M37" i="10"/>
  <c r="AD37" i="10"/>
  <c r="M37" i="8"/>
  <c r="AD37" i="8"/>
  <c r="M37" i="11"/>
  <c r="AD37" i="11"/>
  <c r="M37" i="12"/>
  <c r="AD37" i="12"/>
  <c r="M37" i="9"/>
  <c r="AD37" i="9"/>
  <c r="M37" i="7"/>
  <c r="AD37" i="7"/>
  <c r="M37" i="5"/>
  <c r="AD37" i="5"/>
  <c r="T36" i="1"/>
  <c r="T36" i="4"/>
  <c r="T36" i="5"/>
  <c r="T36" i="6"/>
  <c r="T36" i="3"/>
  <c r="T36" i="7"/>
  <c r="T36" i="9"/>
  <c r="T36" i="8"/>
  <c r="AD36" i="2"/>
  <c r="AD36" i="7" l="1"/>
  <c r="AD36" i="3"/>
  <c r="AD36" i="8"/>
  <c r="AD36" i="1"/>
  <c r="AD36" i="9"/>
  <c r="AD36" i="6"/>
  <c r="AD36" i="5"/>
  <c r="AD36" i="4" l="1"/>
  <c r="AD46" i="1" l="1"/>
  <c r="AD44" i="1"/>
  <c r="AD52" i="1"/>
  <c r="AD44" i="2"/>
  <c r="AD52" i="2"/>
  <c r="AD52" i="11"/>
  <c r="AD50" i="10"/>
  <c r="AD48" i="9"/>
  <c r="AD46" i="8"/>
  <c r="AD44" i="7"/>
  <c r="AD52" i="7"/>
  <c r="AD50" i="6"/>
  <c r="AD48" i="5"/>
  <c r="AD46" i="4"/>
  <c r="AD44" i="3"/>
  <c r="AD52" i="3"/>
  <c r="AD47" i="7"/>
  <c r="AD49" i="4"/>
  <c r="AD50" i="12"/>
  <c r="AD48" i="11"/>
  <c r="AD46" i="10"/>
  <c r="AD44" i="9"/>
  <c r="AD52" i="9"/>
  <c r="AD50" i="8"/>
  <c r="AD48" i="7"/>
  <c r="AD46" i="6"/>
  <c r="AD44" i="5"/>
  <c r="AD52" i="5"/>
  <c r="AD50" i="4"/>
  <c r="AD48" i="3"/>
  <c r="AD49" i="1"/>
  <c r="AD47" i="2"/>
  <c r="AD45" i="12"/>
  <c r="AD43" i="11"/>
  <c r="AD51" i="11"/>
  <c r="AD49" i="10"/>
  <c r="AD47" i="9"/>
  <c r="AD45" i="8"/>
  <c r="AD43" i="7"/>
  <c r="AD51" i="7"/>
  <c r="AD49" i="6"/>
  <c r="AD47" i="5"/>
  <c r="AD45" i="4"/>
  <c r="AD43" i="3"/>
  <c r="AD51" i="3"/>
  <c r="AD48" i="1"/>
  <c r="AD48" i="2"/>
  <c r="AD46" i="12"/>
  <c r="AD44" i="11"/>
  <c r="AD45" i="1"/>
  <c r="AD43" i="2"/>
  <c r="AD51" i="2"/>
  <c r="AD49" i="12"/>
  <c r="AD47" i="11"/>
  <c r="AD45" i="10"/>
  <c r="AD43" i="9"/>
  <c r="AD51" i="9"/>
  <c r="AD49" i="8"/>
  <c r="AD45" i="6"/>
  <c r="AD43" i="5"/>
  <c r="AD51" i="5"/>
  <c r="AD43" i="1"/>
  <c r="AD51" i="1"/>
  <c r="AD45" i="2"/>
  <c r="AD43" i="12"/>
  <c r="AD51" i="12"/>
  <c r="AD49" i="11"/>
  <c r="AD47" i="10"/>
  <c r="AD45" i="9"/>
  <c r="AD43" i="8"/>
  <c r="AD51" i="8"/>
  <c r="AD49" i="7"/>
  <c r="AD47" i="6"/>
  <c r="AD45" i="5"/>
  <c r="AD43" i="4"/>
  <c r="AD51" i="4"/>
  <c r="AD49" i="3"/>
  <c r="AD50" i="1"/>
  <c r="AD46" i="2"/>
  <c r="AD44" i="12"/>
  <c r="AD52" i="12"/>
  <c r="AD50" i="11"/>
  <c r="AD48" i="10"/>
  <c r="AD46" i="9"/>
  <c r="AD44" i="8"/>
  <c r="AD52" i="8"/>
  <c r="AD50" i="7"/>
  <c r="AD48" i="6"/>
  <c r="AD46" i="5"/>
  <c r="AD44" i="4"/>
  <c r="AD52" i="4"/>
  <c r="AD50" i="3"/>
  <c r="AD47" i="1"/>
  <c r="AD49" i="2"/>
  <c r="AD47" i="12"/>
  <c r="AD45" i="11"/>
  <c r="AD43" i="10"/>
  <c r="AD51" i="10"/>
  <c r="AD49" i="9"/>
  <c r="AD47" i="8"/>
  <c r="AD45" i="7"/>
  <c r="AD43" i="6"/>
  <c r="AD51" i="6"/>
  <c r="AD49" i="5"/>
  <c r="AD47" i="4"/>
  <c r="AD45" i="3"/>
  <c r="AD50" i="2"/>
  <c r="AD48" i="12"/>
  <c r="AD46" i="11"/>
  <c r="AD44" i="10"/>
  <c r="AD52" i="10"/>
  <c r="AD50" i="9"/>
  <c r="AD48" i="8"/>
  <c r="AD46" i="7"/>
  <c r="AD44" i="6"/>
  <c r="AD52" i="6"/>
  <c r="AD50" i="5"/>
  <c r="AD48" i="4"/>
  <c r="AD46" i="3"/>
  <c r="AD47" i="3"/>
  <c r="AD120" i="12" l="1"/>
  <c r="AD159" i="12" l="1"/>
  <c r="AD76" i="11"/>
  <c r="AD76" i="12" l="1"/>
  <c r="AD135" i="11" l="1"/>
  <c r="AD135" i="12"/>
  <c r="AD135" i="10"/>
  <c r="AD176" i="1" l="1"/>
  <c r="AD176" i="5"/>
  <c r="AD176" i="8"/>
  <c r="AD176" i="7"/>
  <c r="AD173" i="1"/>
  <c r="AD173" i="2"/>
  <c r="AD173" i="8"/>
  <c r="AD173" i="9" l="1"/>
  <c r="AD176" i="12"/>
  <c r="AD173" i="10"/>
  <c r="AD173" i="12"/>
  <c r="AD173" i="5"/>
  <c r="AD176" i="9"/>
  <c r="AD173" i="6"/>
  <c r="AD176" i="10"/>
  <c r="AD173" i="11"/>
  <c r="AD173" i="7"/>
  <c r="AD176" i="11"/>
  <c r="AD175" i="7"/>
  <c r="AD175" i="9"/>
  <c r="AD175" i="11"/>
  <c r="AD174" i="1"/>
  <c r="AD175" i="1"/>
  <c r="AD174" i="12" l="1"/>
  <c r="AD174" i="8"/>
  <c r="AD174" i="10"/>
  <c r="AD174" i="6"/>
  <c r="AD175" i="5"/>
  <c r="AD174" i="7"/>
  <c r="AD174" i="11"/>
  <c r="AD175" i="12"/>
  <c r="AD175" i="8"/>
  <c r="AD174" i="9"/>
  <c r="AD175" i="10"/>
  <c r="AD175" i="6"/>
  <c r="K23" i="12" l="1"/>
  <c r="AD172" i="1" l="1"/>
  <c r="AD171" i="1"/>
  <c r="AD170" i="1"/>
  <c r="AD169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2" i="1"/>
  <c r="AD151" i="1"/>
  <c r="AD150" i="1"/>
  <c r="AD149" i="1"/>
  <c r="AD148" i="1"/>
  <c r="AD147" i="1"/>
  <c r="AD146" i="1"/>
  <c r="AD145" i="1"/>
  <c r="AD144" i="1"/>
  <c r="AD143" i="1"/>
  <c r="Z21" i="1"/>
  <c r="Y21" i="1"/>
  <c r="X21" i="1"/>
  <c r="W21" i="1"/>
  <c r="V21" i="1"/>
  <c r="U21" i="1"/>
  <c r="T21" i="1"/>
  <c r="S21" i="1"/>
  <c r="R21" i="1"/>
  <c r="Q21" i="1"/>
  <c r="P21" i="1"/>
  <c r="N21" i="1"/>
  <c r="M21" i="1"/>
  <c r="L21" i="1"/>
  <c r="K21" i="1"/>
  <c r="J21" i="1"/>
  <c r="I21" i="1"/>
  <c r="H21" i="1"/>
  <c r="AD134" i="1"/>
  <c r="AD133" i="1"/>
  <c r="AD126" i="1"/>
  <c r="AD125" i="1"/>
  <c r="AD117" i="1"/>
  <c r="AD109" i="1"/>
  <c r="AD101" i="1"/>
  <c r="G5" i="1"/>
  <c r="AD99" i="1"/>
  <c r="AD93" i="1"/>
  <c r="AD91" i="1"/>
  <c r="G7" i="1"/>
  <c r="G14" i="1"/>
  <c r="AD86" i="1"/>
  <c r="AD85" i="1"/>
  <c r="AD78" i="1"/>
  <c r="AD77" i="1"/>
  <c r="AD70" i="1"/>
  <c r="G10" i="1"/>
  <c r="AD69" i="1"/>
  <c r="AD62" i="1"/>
  <c r="AD61" i="1"/>
  <c r="AD54" i="1"/>
  <c r="AD172" i="2"/>
  <c r="AD171" i="2"/>
  <c r="AD170" i="2"/>
  <c r="Z21" i="2"/>
  <c r="Y21" i="2"/>
  <c r="X21" i="2"/>
  <c r="W21" i="2"/>
  <c r="V21" i="2"/>
  <c r="U21" i="2"/>
  <c r="T21" i="2"/>
  <c r="S21" i="2"/>
  <c r="R21" i="2"/>
  <c r="Q21" i="2"/>
  <c r="P21" i="2"/>
  <c r="N21" i="2"/>
  <c r="M21" i="2"/>
  <c r="L21" i="2"/>
  <c r="K21" i="2"/>
  <c r="J21" i="2"/>
  <c r="I21" i="2"/>
  <c r="H21" i="2"/>
  <c r="AD136" i="2"/>
  <c r="AD130" i="2"/>
  <c r="AD128" i="2"/>
  <c r="AD122" i="2"/>
  <c r="AD120" i="2"/>
  <c r="AD114" i="2"/>
  <c r="AD112" i="2"/>
  <c r="AD106" i="2"/>
  <c r="AD104" i="2"/>
  <c r="G5" i="2"/>
  <c r="AD99" i="2"/>
  <c r="AD98" i="2"/>
  <c r="AD96" i="2"/>
  <c r="AD91" i="2"/>
  <c r="AD90" i="2"/>
  <c r="AB14" i="2"/>
  <c r="G14" i="2"/>
  <c r="AD82" i="2"/>
  <c r="AD80" i="2"/>
  <c r="AD74" i="2"/>
  <c r="AD72" i="2"/>
  <c r="AD67" i="2"/>
  <c r="AD66" i="2"/>
  <c r="AD64" i="2"/>
  <c r="AD58" i="2"/>
  <c r="AD56" i="2"/>
  <c r="G18" i="2"/>
  <c r="AD171" i="3"/>
  <c r="AD142" i="3"/>
  <c r="AD140" i="3"/>
  <c r="AD138" i="3"/>
  <c r="Z21" i="3"/>
  <c r="Y21" i="3"/>
  <c r="X21" i="3"/>
  <c r="W21" i="3"/>
  <c r="V21" i="3"/>
  <c r="U21" i="3"/>
  <c r="T21" i="3"/>
  <c r="S21" i="3"/>
  <c r="R21" i="3"/>
  <c r="Q21" i="3"/>
  <c r="P21" i="3"/>
  <c r="N21" i="3"/>
  <c r="M21" i="3"/>
  <c r="L21" i="3"/>
  <c r="K21" i="3"/>
  <c r="J21" i="3"/>
  <c r="I21" i="3"/>
  <c r="H21" i="3"/>
  <c r="AD136" i="3"/>
  <c r="AD133" i="3"/>
  <c r="AD131" i="3"/>
  <c r="AD128" i="3"/>
  <c r="AD125" i="3"/>
  <c r="AD123" i="3"/>
  <c r="AD120" i="3"/>
  <c r="AD117" i="3"/>
  <c r="AD115" i="3"/>
  <c r="AD112" i="3"/>
  <c r="AD109" i="3"/>
  <c r="AD107" i="3"/>
  <c r="AD104" i="3"/>
  <c r="AD101" i="3"/>
  <c r="AD99" i="3"/>
  <c r="AD96" i="3"/>
  <c r="AD93" i="3"/>
  <c r="AD91" i="3"/>
  <c r="AB14" i="3"/>
  <c r="G14" i="3"/>
  <c r="AD86" i="3"/>
  <c r="AD85" i="3"/>
  <c r="AD83" i="3"/>
  <c r="AD78" i="3"/>
  <c r="AD77" i="3"/>
  <c r="AD75" i="3"/>
  <c r="AD70" i="3"/>
  <c r="AD69" i="3"/>
  <c r="AD67" i="3"/>
  <c r="AD62" i="3"/>
  <c r="AD61" i="3"/>
  <c r="AD59" i="3"/>
  <c r="AD54" i="3"/>
  <c r="AD172" i="4"/>
  <c r="AD140" i="4"/>
  <c r="AD138" i="4"/>
  <c r="Z21" i="4"/>
  <c r="Y21" i="4"/>
  <c r="X21" i="4"/>
  <c r="W21" i="4"/>
  <c r="V21" i="4"/>
  <c r="U21" i="4"/>
  <c r="T21" i="4"/>
  <c r="S21" i="4"/>
  <c r="R21" i="4"/>
  <c r="Q21" i="4"/>
  <c r="P21" i="4"/>
  <c r="N21" i="4"/>
  <c r="M21" i="4"/>
  <c r="L21" i="4"/>
  <c r="K21" i="4"/>
  <c r="J21" i="4"/>
  <c r="I21" i="4"/>
  <c r="H21" i="4"/>
  <c r="AD137" i="4"/>
  <c r="AD131" i="4"/>
  <c r="AD129" i="4"/>
  <c r="AD123" i="4"/>
  <c r="AD121" i="4"/>
  <c r="AD115" i="4"/>
  <c r="AD113" i="4"/>
  <c r="AD107" i="4"/>
  <c r="AD105" i="4"/>
  <c r="AD99" i="4"/>
  <c r="AD97" i="4"/>
  <c r="AD91" i="4"/>
  <c r="AD89" i="4"/>
  <c r="G14" i="4"/>
  <c r="N60" i="14" s="1"/>
  <c r="AD86" i="4"/>
  <c r="AD81" i="4"/>
  <c r="AD78" i="4"/>
  <c r="AD70" i="4"/>
  <c r="AD67" i="4"/>
  <c r="AD65" i="4"/>
  <c r="AD62" i="4"/>
  <c r="AD59" i="4"/>
  <c r="AD57" i="4"/>
  <c r="AD54" i="4"/>
  <c r="G6" i="4"/>
  <c r="N52" i="14" s="1"/>
  <c r="AD172" i="5"/>
  <c r="Z21" i="5"/>
  <c r="Y21" i="5"/>
  <c r="X21" i="5"/>
  <c r="W21" i="5"/>
  <c r="V21" i="5"/>
  <c r="U21" i="5"/>
  <c r="T21" i="5"/>
  <c r="S21" i="5"/>
  <c r="R21" i="5"/>
  <c r="Q21" i="5"/>
  <c r="P21" i="5"/>
  <c r="N21" i="5"/>
  <c r="M21" i="5"/>
  <c r="L21" i="5"/>
  <c r="K21" i="5"/>
  <c r="J21" i="5"/>
  <c r="I21" i="5"/>
  <c r="H21" i="5"/>
  <c r="AD127" i="5"/>
  <c r="AD119" i="5"/>
  <c r="AD113" i="5"/>
  <c r="AD111" i="5"/>
  <c r="AD105" i="5"/>
  <c r="AD103" i="5"/>
  <c r="AD97" i="5"/>
  <c r="AD95" i="5"/>
  <c r="AD89" i="5"/>
  <c r="G14" i="5"/>
  <c r="N76" i="14" s="1"/>
  <c r="AD81" i="5"/>
  <c r="AD76" i="5"/>
  <c r="AD65" i="5"/>
  <c r="AD57" i="5"/>
  <c r="Z21" i="6"/>
  <c r="Y21" i="6"/>
  <c r="X21" i="6"/>
  <c r="W21" i="6"/>
  <c r="V21" i="6"/>
  <c r="U21" i="6"/>
  <c r="T21" i="6"/>
  <c r="S21" i="6"/>
  <c r="R21" i="6"/>
  <c r="Q21" i="6"/>
  <c r="P21" i="6"/>
  <c r="N21" i="6"/>
  <c r="M21" i="6"/>
  <c r="L21" i="6"/>
  <c r="K21" i="6"/>
  <c r="J21" i="6"/>
  <c r="I21" i="6"/>
  <c r="H21" i="6"/>
  <c r="AD127" i="6"/>
  <c r="AD119" i="6"/>
  <c r="AD111" i="6"/>
  <c r="AD103" i="6"/>
  <c r="AD95" i="6"/>
  <c r="AD87" i="6"/>
  <c r="G14" i="6"/>
  <c r="N92" i="14" s="1"/>
  <c r="AD86" i="6"/>
  <c r="AD79" i="6"/>
  <c r="AD78" i="6"/>
  <c r="AD70" i="6"/>
  <c r="AD63" i="6"/>
  <c r="AD62" i="6"/>
  <c r="AD54" i="6"/>
  <c r="AD172" i="7"/>
  <c r="AD171" i="7"/>
  <c r="AD142" i="7"/>
  <c r="AD141" i="7"/>
  <c r="Z21" i="7"/>
  <c r="Y21" i="7"/>
  <c r="X21" i="7"/>
  <c r="W21" i="7"/>
  <c r="V21" i="7"/>
  <c r="U21" i="7"/>
  <c r="T21" i="7"/>
  <c r="S21" i="7"/>
  <c r="R21" i="7"/>
  <c r="Q21" i="7"/>
  <c r="P21" i="7"/>
  <c r="N21" i="7"/>
  <c r="M21" i="7"/>
  <c r="L21" i="7"/>
  <c r="K21" i="7"/>
  <c r="J21" i="7"/>
  <c r="I21" i="7"/>
  <c r="H21" i="7"/>
  <c r="AD133" i="7"/>
  <c r="AD132" i="7"/>
  <c r="AD125" i="7"/>
  <c r="AD124" i="7"/>
  <c r="AD117" i="7"/>
  <c r="AD116" i="7"/>
  <c r="AD109" i="7"/>
  <c r="AD108" i="7"/>
  <c r="AD101" i="7"/>
  <c r="AD100" i="7"/>
  <c r="AD93" i="7"/>
  <c r="AD92" i="7"/>
  <c r="G14" i="7"/>
  <c r="N108" i="14" s="1"/>
  <c r="AD85" i="7"/>
  <c r="AD77" i="7"/>
  <c r="AD76" i="7"/>
  <c r="AD69" i="7"/>
  <c r="AD68" i="7"/>
  <c r="AD61" i="7"/>
  <c r="AD60" i="7"/>
  <c r="AD140" i="8"/>
  <c r="AD138" i="8"/>
  <c r="Z21" i="8"/>
  <c r="Y21" i="8"/>
  <c r="X21" i="8"/>
  <c r="W21" i="8"/>
  <c r="V21" i="8"/>
  <c r="U21" i="8"/>
  <c r="T21" i="8"/>
  <c r="S21" i="8"/>
  <c r="R21" i="8"/>
  <c r="Q21" i="8"/>
  <c r="P21" i="8"/>
  <c r="N21" i="8"/>
  <c r="M21" i="8"/>
  <c r="L21" i="8"/>
  <c r="K21" i="8"/>
  <c r="J21" i="8"/>
  <c r="I21" i="8"/>
  <c r="H21" i="8"/>
  <c r="AD131" i="8"/>
  <c r="AD123" i="8"/>
  <c r="AD115" i="8"/>
  <c r="AD107" i="8"/>
  <c r="AD99" i="8"/>
  <c r="AD91" i="8"/>
  <c r="G14" i="8"/>
  <c r="N124" i="14" s="1"/>
  <c r="AD83" i="8"/>
  <c r="AD75" i="8"/>
  <c r="AD67" i="8"/>
  <c r="AD59" i="8"/>
  <c r="Z21" i="9"/>
  <c r="Y21" i="9"/>
  <c r="X21" i="9"/>
  <c r="W21" i="9"/>
  <c r="V21" i="9"/>
  <c r="U21" i="9"/>
  <c r="T21" i="9"/>
  <c r="S21" i="9"/>
  <c r="R21" i="9"/>
  <c r="Q21" i="9"/>
  <c r="P21" i="9"/>
  <c r="N21" i="9"/>
  <c r="M21" i="9"/>
  <c r="L21" i="9"/>
  <c r="K21" i="9"/>
  <c r="J21" i="9"/>
  <c r="I21" i="9"/>
  <c r="H21" i="9"/>
  <c r="AD137" i="9"/>
  <c r="AD136" i="9"/>
  <c r="AD129" i="9"/>
  <c r="AD128" i="9"/>
  <c r="AD121" i="9"/>
  <c r="AD120" i="9"/>
  <c r="AD113" i="9"/>
  <c r="AD112" i="9"/>
  <c r="AD105" i="9"/>
  <c r="AD104" i="9"/>
  <c r="AD97" i="9"/>
  <c r="AD96" i="9"/>
  <c r="AD89" i="9"/>
  <c r="G14" i="9"/>
  <c r="N140" i="14" s="1"/>
  <c r="AD81" i="9"/>
  <c r="AD80" i="9"/>
  <c r="AD72" i="9"/>
  <c r="AD65" i="9"/>
  <c r="AD64" i="9"/>
  <c r="AD57" i="9"/>
  <c r="AD56" i="9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Z21" i="10"/>
  <c r="Y21" i="10"/>
  <c r="X21" i="10"/>
  <c r="W21" i="10"/>
  <c r="V21" i="10"/>
  <c r="U21" i="10"/>
  <c r="T21" i="10"/>
  <c r="S21" i="10"/>
  <c r="R21" i="10"/>
  <c r="Q21" i="10"/>
  <c r="P21" i="10"/>
  <c r="N21" i="10"/>
  <c r="M21" i="10"/>
  <c r="L21" i="10"/>
  <c r="K21" i="10"/>
  <c r="J21" i="10"/>
  <c r="I21" i="10"/>
  <c r="H21" i="10"/>
  <c r="AD128" i="10"/>
  <c r="AD127" i="10"/>
  <c r="AD120" i="10"/>
  <c r="AD119" i="10"/>
  <c r="AD112" i="10"/>
  <c r="AD111" i="10"/>
  <c r="AD104" i="10"/>
  <c r="AD103" i="10"/>
  <c r="AD96" i="10"/>
  <c r="AD95" i="10"/>
  <c r="AD87" i="10"/>
  <c r="G14" i="10"/>
  <c r="N156" i="14" s="1"/>
  <c r="AD80" i="10"/>
  <c r="AD79" i="10"/>
  <c r="AD72" i="10"/>
  <c r="AD64" i="10"/>
  <c r="AD63" i="10"/>
  <c r="AD56" i="10"/>
  <c r="AD171" i="11"/>
  <c r="AD170" i="11"/>
  <c r="AD169" i="11"/>
  <c r="AD168" i="11"/>
  <c r="AD167" i="11"/>
  <c r="AD166" i="11"/>
  <c r="AD165" i="11"/>
  <c r="AD164" i="11"/>
  <c r="AD163" i="11"/>
  <c r="AD162" i="11"/>
  <c r="AD161" i="11"/>
  <c r="AD160" i="11"/>
  <c r="AD159" i="11"/>
  <c r="AD158" i="11"/>
  <c r="AD157" i="11"/>
  <c r="AD156" i="11"/>
  <c r="AD155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Z21" i="11"/>
  <c r="Y21" i="11"/>
  <c r="X21" i="11"/>
  <c r="W21" i="11"/>
  <c r="V21" i="11"/>
  <c r="U21" i="11"/>
  <c r="T21" i="11"/>
  <c r="S21" i="11"/>
  <c r="R21" i="11"/>
  <c r="Q21" i="11"/>
  <c r="P21" i="11"/>
  <c r="N21" i="11"/>
  <c r="M21" i="11"/>
  <c r="L21" i="11"/>
  <c r="K21" i="11"/>
  <c r="J21" i="11"/>
  <c r="I21" i="11"/>
  <c r="H21" i="11"/>
  <c r="AD134" i="11"/>
  <c r="AD127" i="11"/>
  <c r="AD126" i="11"/>
  <c r="AD119" i="11"/>
  <c r="AD118" i="11"/>
  <c r="AD111" i="11"/>
  <c r="AD110" i="11"/>
  <c r="AD103" i="11"/>
  <c r="AD102" i="11"/>
  <c r="AD95" i="11"/>
  <c r="AD94" i="11"/>
  <c r="AD87" i="11"/>
  <c r="G14" i="11"/>
  <c r="N172" i="14" s="1"/>
  <c r="AD86" i="11"/>
  <c r="AD79" i="11"/>
  <c r="AD78" i="11"/>
  <c r="AD72" i="11"/>
  <c r="AD64" i="11"/>
  <c r="AD63" i="11"/>
  <c r="AD56" i="11"/>
  <c r="AD163" i="12"/>
  <c r="AD162" i="12"/>
  <c r="AD154" i="12"/>
  <c r="AD153" i="12"/>
  <c r="AD146" i="12"/>
  <c r="AD145" i="12"/>
  <c r="AD138" i="12"/>
  <c r="Z21" i="12"/>
  <c r="Y21" i="12"/>
  <c r="X21" i="12"/>
  <c r="W21" i="12"/>
  <c r="V21" i="12"/>
  <c r="U21" i="12"/>
  <c r="T21" i="12"/>
  <c r="S21" i="12"/>
  <c r="R21" i="12"/>
  <c r="Q21" i="12"/>
  <c r="P21" i="12"/>
  <c r="N21" i="12"/>
  <c r="M21" i="12"/>
  <c r="L21" i="12"/>
  <c r="K21" i="12"/>
  <c r="J21" i="12"/>
  <c r="I21" i="12"/>
  <c r="H21" i="12"/>
  <c r="AD130" i="12"/>
  <c r="AD129" i="12"/>
  <c r="AD123" i="12"/>
  <c r="AD115" i="12"/>
  <c r="AD114" i="12"/>
  <c r="AD107" i="12"/>
  <c r="AD106" i="12"/>
  <c r="AD99" i="12"/>
  <c r="AD98" i="12"/>
  <c r="AD91" i="12"/>
  <c r="AD90" i="12"/>
  <c r="AD83" i="12"/>
  <c r="AD82" i="12"/>
  <c r="AD74" i="12"/>
  <c r="AD66" i="12"/>
  <c r="AD65" i="12"/>
  <c r="AD58" i="12"/>
  <c r="AD57" i="12"/>
  <c r="N5" i="14" l="1"/>
  <c r="H5" i="16"/>
  <c r="N34" i="14"/>
  <c r="H34" i="16"/>
  <c r="N8" i="14"/>
  <c r="H8" i="16"/>
  <c r="N3" i="14"/>
  <c r="H3" i="16"/>
  <c r="N19" i="14"/>
  <c r="H19" i="16"/>
  <c r="N44" i="14"/>
  <c r="H44" i="16"/>
  <c r="N28" i="14"/>
  <c r="H28" i="16"/>
  <c r="N12" i="14"/>
  <c r="H12" i="16"/>
  <c r="AB8" i="3"/>
  <c r="AB12" i="3"/>
  <c r="AB18" i="2"/>
  <c r="AB12" i="2"/>
  <c r="AB7" i="2"/>
  <c r="AB8" i="2"/>
  <c r="AB13" i="2"/>
  <c r="AB10" i="3"/>
  <c r="AB16" i="3"/>
  <c r="AB13" i="3"/>
  <c r="AB17" i="3"/>
  <c r="AB15" i="3"/>
  <c r="AB11" i="3"/>
  <c r="AB5" i="3"/>
  <c r="AB16" i="2"/>
  <c r="AB10" i="2"/>
  <c r="AB11" i="2"/>
  <c r="AB17" i="2"/>
  <c r="AB6" i="3"/>
  <c r="AB9" i="3"/>
  <c r="AB6" i="2"/>
  <c r="AB15" i="2"/>
  <c r="AB9" i="2"/>
  <c r="AB7" i="3"/>
  <c r="AB5" i="2"/>
  <c r="AB18" i="3"/>
  <c r="AB21" i="11"/>
  <c r="AB21" i="5"/>
  <c r="AB21" i="4"/>
  <c r="AB21" i="3"/>
  <c r="AB21" i="7"/>
  <c r="AB21" i="9"/>
  <c r="AB21" i="8"/>
  <c r="AB21" i="1"/>
  <c r="AB21" i="10"/>
  <c r="AB21" i="2"/>
  <c r="AB21" i="6"/>
  <c r="AD53" i="12"/>
  <c r="AD53" i="2"/>
  <c r="AD172" i="12"/>
  <c r="AD58" i="8"/>
  <c r="AD66" i="8"/>
  <c r="AD74" i="8"/>
  <c r="AD82" i="8"/>
  <c r="AD90" i="8"/>
  <c r="AD98" i="8"/>
  <c r="AD106" i="8"/>
  <c r="AD114" i="8"/>
  <c r="AD122" i="8"/>
  <c r="AD130" i="8"/>
  <c r="AD53" i="8"/>
  <c r="AD170" i="12"/>
  <c r="AD60" i="5"/>
  <c r="AD68" i="5"/>
  <c r="AD92" i="5"/>
  <c r="AD100" i="5"/>
  <c r="AD108" i="5"/>
  <c r="AD116" i="5"/>
  <c r="AD124" i="5"/>
  <c r="AD132" i="5"/>
  <c r="AD141" i="5"/>
  <c r="AD94" i="4"/>
  <c r="AD102" i="4"/>
  <c r="AD110" i="4"/>
  <c r="AD118" i="4"/>
  <c r="AD126" i="4"/>
  <c r="AD134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56" i="3"/>
  <c r="AD64" i="3"/>
  <c r="AD72" i="3"/>
  <c r="AD80" i="3"/>
  <c r="AD61" i="2"/>
  <c r="AD69" i="2"/>
  <c r="AD77" i="2"/>
  <c r="AD85" i="2"/>
  <c r="AD93" i="2"/>
  <c r="AD101" i="2"/>
  <c r="AD109" i="2"/>
  <c r="AD117" i="2"/>
  <c r="AD125" i="2"/>
  <c r="AD133" i="2"/>
  <c r="AD142" i="2"/>
  <c r="AD56" i="1"/>
  <c r="G15" i="1"/>
  <c r="AD64" i="1"/>
  <c r="AD72" i="1"/>
  <c r="AD80" i="1"/>
  <c r="AD96" i="1"/>
  <c r="AD104" i="1"/>
  <c r="AD121" i="12"/>
  <c r="AD81" i="11"/>
  <c r="AD58" i="10"/>
  <c r="AD66" i="10"/>
  <c r="AD74" i="10"/>
  <c r="AD82" i="10"/>
  <c r="AD90" i="10"/>
  <c r="AD98" i="10"/>
  <c r="AD106" i="10"/>
  <c r="AD114" i="10"/>
  <c r="AD122" i="10"/>
  <c r="AD63" i="12"/>
  <c r="AD96" i="12"/>
  <c r="AD151" i="12"/>
  <c r="AD97" i="11"/>
  <c r="AD105" i="11"/>
  <c r="AD113" i="11"/>
  <c r="AD112" i="12"/>
  <c r="AD168" i="12"/>
  <c r="AD104" i="12"/>
  <c r="AD136" i="12"/>
  <c r="AD160" i="12"/>
  <c r="AD66" i="11"/>
  <c r="AD74" i="11"/>
  <c r="AD80" i="12"/>
  <c r="AD127" i="12"/>
  <c r="AD143" i="12"/>
  <c r="AD58" i="11"/>
  <c r="AD89" i="11"/>
  <c r="AD121" i="11"/>
  <c r="AD129" i="11"/>
  <c r="AD136" i="11"/>
  <c r="AD141" i="8"/>
  <c r="AD172" i="8"/>
  <c r="AD54" i="7"/>
  <c r="AD62" i="7"/>
  <c r="AD70" i="7"/>
  <c r="AD78" i="7"/>
  <c r="AD86" i="7"/>
  <c r="AD94" i="7"/>
  <c r="AD102" i="7"/>
  <c r="AD110" i="7"/>
  <c r="AD118" i="7"/>
  <c r="AD126" i="7"/>
  <c r="AD134" i="7"/>
  <c r="AD143" i="7"/>
  <c r="AD144" i="7"/>
  <c r="AD145" i="7"/>
  <c r="AD146" i="7"/>
  <c r="AD130" i="10"/>
  <c r="AD137" i="10"/>
  <c r="AD59" i="9"/>
  <c r="G17" i="9"/>
  <c r="N145" i="14" s="1"/>
  <c r="AD67" i="9"/>
  <c r="AD75" i="9"/>
  <c r="AD83" i="9"/>
  <c r="G11" i="9"/>
  <c r="N137" i="14" s="1"/>
  <c r="AD91" i="9"/>
  <c r="AD99" i="9"/>
  <c r="G5" i="9"/>
  <c r="N131" i="14" s="1"/>
  <c r="AD107" i="9"/>
  <c r="AD115" i="9"/>
  <c r="AD123" i="9"/>
  <c r="AD131" i="9"/>
  <c r="AD138" i="9"/>
  <c r="AD140" i="9"/>
  <c r="G6" i="8"/>
  <c r="N116" i="14" s="1"/>
  <c r="AD61" i="8"/>
  <c r="AD69" i="8"/>
  <c r="AD77" i="8"/>
  <c r="AD85" i="8"/>
  <c r="AD93" i="8"/>
  <c r="AD101" i="8"/>
  <c r="AD109" i="8"/>
  <c r="AD117" i="8"/>
  <c r="AD125" i="8"/>
  <c r="AD133" i="8"/>
  <c r="AD142" i="8"/>
  <c r="AD171" i="8"/>
  <c r="AD63" i="7"/>
  <c r="AD79" i="7"/>
  <c r="AD87" i="7"/>
  <c r="G7" i="7"/>
  <c r="N101" i="14" s="1"/>
  <c r="AD95" i="7"/>
  <c r="AD103" i="7"/>
  <c r="AD111" i="7"/>
  <c r="AD119" i="7"/>
  <c r="AD127" i="7"/>
  <c r="AD57" i="6"/>
  <c r="AD65" i="6"/>
  <c r="AD81" i="6"/>
  <c r="AD89" i="6"/>
  <c r="AD97" i="6"/>
  <c r="AD105" i="6"/>
  <c r="AD113" i="6"/>
  <c r="AD121" i="6"/>
  <c r="AD129" i="6"/>
  <c r="AD137" i="6"/>
  <c r="AD59" i="5"/>
  <c r="G17" i="5"/>
  <c r="N81" i="14" s="1"/>
  <c r="AD67" i="5"/>
  <c r="AD75" i="5"/>
  <c r="G6" i="9"/>
  <c r="N132" i="14" s="1"/>
  <c r="AD94" i="6"/>
  <c r="AD102" i="6"/>
  <c r="AD110" i="6"/>
  <c r="AD118" i="6"/>
  <c r="AD126" i="6"/>
  <c r="AD134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56" i="5"/>
  <c r="AD64" i="5"/>
  <c r="AD72" i="5"/>
  <c r="AD80" i="5"/>
  <c r="AD96" i="5"/>
  <c r="AD104" i="5"/>
  <c r="AD112" i="5"/>
  <c r="AD120" i="5"/>
  <c r="AD128" i="5"/>
  <c r="AD136" i="5"/>
  <c r="AD147" i="7"/>
  <c r="AD148" i="7"/>
  <c r="AD149" i="7"/>
  <c r="AD150" i="7"/>
  <c r="AD151" i="7"/>
  <c r="AD152" i="7"/>
  <c r="AD153" i="7"/>
  <c r="AD154" i="7"/>
  <c r="AD155" i="7"/>
  <c r="AD156" i="7"/>
  <c r="AD157" i="7"/>
  <c r="AD158" i="7"/>
  <c r="AD159" i="7"/>
  <c r="AD160" i="7"/>
  <c r="AD161" i="7"/>
  <c r="AD162" i="7"/>
  <c r="AD163" i="7"/>
  <c r="AD164" i="7"/>
  <c r="AD165" i="7"/>
  <c r="AD166" i="7"/>
  <c r="AD167" i="7"/>
  <c r="AD168" i="7"/>
  <c r="AD169" i="7"/>
  <c r="AD170" i="7"/>
  <c r="AD56" i="6"/>
  <c r="AD64" i="6"/>
  <c r="AD72" i="6"/>
  <c r="AD80" i="6"/>
  <c r="AD96" i="6"/>
  <c r="AD104" i="6"/>
  <c r="AD112" i="6"/>
  <c r="AD120" i="6"/>
  <c r="AD128" i="6"/>
  <c r="AD136" i="6"/>
  <c r="AD60" i="4"/>
  <c r="AD68" i="4"/>
  <c r="AD76" i="4"/>
  <c r="AD92" i="4"/>
  <c r="AD100" i="4"/>
  <c r="AD108" i="4"/>
  <c r="AD116" i="4"/>
  <c r="AD124" i="4"/>
  <c r="AD132" i="4"/>
  <c r="AD141" i="4"/>
  <c r="AD94" i="3"/>
  <c r="AD102" i="3"/>
  <c r="AD110" i="3"/>
  <c r="AD118" i="3"/>
  <c r="AD126" i="3"/>
  <c r="AD134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59" i="2"/>
  <c r="AD107" i="2"/>
  <c r="AD115" i="2"/>
  <c r="AD131" i="2"/>
  <c r="AD138" i="2"/>
  <c r="AD140" i="2"/>
  <c r="AD118" i="1"/>
  <c r="AD83" i="5"/>
  <c r="G11" i="5"/>
  <c r="N73" i="14" s="1"/>
  <c r="AD91" i="5"/>
  <c r="AD99" i="5"/>
  <c r="G5" i="5"/>
  <c r="N67" i="14" s="1"/>
  <c r="AD107" i="5"/>
  <c r="AD115" i="5"/>
  <c r="AD123" i="5"/>
  <c r="AD131" i="5"/>
  <c r="AD138" i="5"/>
  <c r="AD140" i="5"/>
  <c r="AD61" i="4"/>
  <c r="AD69" i="4"/>
  <c r="AD77" i="4"/>
  <c r="AD85" i="4"/>
  <c r="AD93" i="4"/>
  <c r="AD101" i="4"/>
  <c r="AD109" i="4"/>
  <c r="AD117" i="4"/>
  <c r="AD125" i="4"/>
  <c r="AD133" i="4"/>
  <c r="AD142" i="4"/>
  <c r="AD171" i="4"/>
  <c r="AD63" i="3"/>
  <c r="AD79" i="3"/>
  <c r="AD87" i="3"/>
  <c r="AD95" i="3"/>
  <c r="AD103" i="3"/>
  <c r="AD111" i="3"/>
  <c r="AD119" i="3"/>
  <c r="AD127" i="3"/>
  <c r="AD60" i="2"/>
  <c r="AD68" i="2"/>
  <c r="AD76" i="2"/>
  <c r="AD92" i="2"/>
  <c r="AD100" i="2"/>
  <c r="AD108" i="2"/>
  <c r="AD116" i="2"/>
  <c r="AD124" i="2"/>
  <c r="AD132" i="2"/>
  <c r="AD141" i="2"/>
  <c r="G16" i="1"/>
  <c r="AD63" i="1"/>
  <c r="AD79" i="1"/>
  <c r="AD87" i="1"/>
  <c r="AD95" i="1"/>
  <c r="AD103" i="1"/>
  <c r="AD111" i="1"/>
  <c r="AD119" i="1"/>
  <c r="AD127" i="1"/>
  <c r="AD136" i="1"/>
  <c r="AD112" i="1"/>
  <c r="AD120" i="1"/>
  <c r="AD128" i="1"/>
  <c r="AD137" i="1"/>
  <c r="G6" i="5"/>
  <c r="N68" i="14" s="1"/>
  <c r="G16" i="2"/>
  <c r="G17" i="3"/>
  <c r="G5" i="3"/>
  <c r="AD71" i="10"/>
  <c r="AD88" i="9"/>
  <c r="AD55" i="11"/>
  <c r="AD88" i="10"/>
  <c r="G17" i="8"/>
  <c r="N129" i="14" s="1"/>
  <c r="G11" i="8"/>
  <c r="N121" i="14" s="1"/>
  <c r="G5" i="8"/>
  <c r="N115" i="14" s="1"/>
  <c r="G6" i="7"/>
  <c r="N100" i="14" s="1"/>
  <c r="AD55" i="6"/>
  <c r="AD71" i="6"/>
  <c r="AD71" i="11"/>
  <c r="AD55" i="10"/>
  <c r="AD56" i="12"/>
  <c r="AD64" i="12"/>
  <c r="AD72" i="12"/>
  <c r="AD81" i="12"/>
  <c r="AD89" i="12"/>
  <c r="AD97" i="12"/>
  <c r="AD105" i="12"/>
  <c r="AD113" i="12"/>
  <c r="AD122" i="12"/>
  <c r="AD128" i="12"/>
  <c r="AD137" i="12"/>
  <c r="AD144" i="12"/>
  <c r="AD152" i="12"/>
  <c r="AD161" i="12"/>
  <c r="AD169" i="12"/>
  <c r="AD57" i="11"/>
  <c r="AD65" i="11"/>
  <c r="AD80" i="11"/>
  <c r="AD88" i="11"/>
  <c r="AD96" i="11"/>
  <c r="AD104" i="11"/>
  <c r="AD112" i="11"/>
  <c r="AD120" i="11"/>
  <c r="AD128" i="11"/>
  <c r="AD57" i="10"/>
  <c r="AD65" i="10"/>
  <c r="AD81" i="10"/>
  <c r="AD89" i="10"/>
  <c r="AD97" i="10"/>
  <c r="AD105" i="10"/>
  <c r="AD113" i="10"/>
  <c r="AD121" i="10"/>
  <c r="AD129" i="10"/>
  <c r="AD136" i="10"/>
  <c r="AD58" i="9"/>
  <c r="AD66" i="9"/>
  <c r="AD74" i="9"/>
  <c r="AD82" i="9"/>
  <c r="AD90" i="9"/>
  <c r="AD98" i="9"/>
  <c r="AD106" i="9"/>
  <c r="AD114" i="9"/>
  <c r="AD122" i="9"/>
  <c r="AD130" i="9"/>
  <c r="AD53" i="9"/>
  <c r="AD60" i="8"/>
  <c r="AD68" i="8"/>
  <c r="AD76" i="8"/>
  <c r="AD84" i="8"/>
  <c r="AD92" i="8"/>
  <c r="AD100" i="8"/>
  <c r="AD108" i="8"/>
  <c r="AD116" i="8"/>
  <c r="AD124" i="8"/>
  <c r="AD132" i="8"/>
  <c r="AD88" i="6"/>
  <c r="AD55" i="3"/>
  <c r="AD71" i="3"/>
  <c r="AD55" i="12"/>
  <c r="AD55" i="7"/>
  <c r="AD71" i="7"/>
  <c r="AD54" i="12"/>
  <c r="AD62" i="12"/>
  <c r="AD70" i="12"/>
  <c r="AD79" i="12"/>
  <c r="AD87" i="12"/>
  <c r="AD95" i="12"/>
  <c r="AD103" i="12"/>
  <c r="AD111" i="12"/>
  <c r="AD119" i="12"/>
  <c r="AD126" i="12"/>
  <c r="AD134" i="12"/>
  <c r="AD142" i="12"/>
  <c r="AD150" i="12"/>
  <c r="AD158" i="12"/>
  <c r="AD167" i="12"/>
  <c r="AD59" i="11"/>
  <c r="AD67" i="11"/>
  <c r="AD75" i="11"/>
  <c r="AD82" i="11"/>
  <c r="AD90" i="11"/>
  <c r="AD98" i="11"/>
  <c r="AD106" i="11"/>
  <c r="AD114" i="11"/>
  <c r="AD122" i="11"/>
  <c r="AD130" i="11"/>
  <c r="AD137" i="11"/>
  <c r="AD59" i="10"/>
  <c r="AD67" i="10"/>
  <c r="AD75" i="10"/>
  <c r="AD83" i="10"/>
  <c r="AD91" i="10"/>
  <c r="AD99" i="10"/>
  <c r="AD107" i="10"/>
  <c r="AD115" i="10"/>
  <c r="AD123" i="10"/>
  <c r="AD131" i="10"/>
  <c r="AD53" i="10"/>
  <c r="AD60" i="9"/>
  <c r="AD68" i="9"/>
  <c r="AD76" i="9"/>
  <c r="AD84" i="9"/>
  <c r="AD92" i="9"/>
  <c r="AD100" i="9"/>
  <c r="AD108" i="9"/>
  <c r="AD116" i="9"/>
  <c r="AD124" i="9"/>
  <c r="AD132" i="9"/>
  <c r="AD141" i="9"/>
  <c r="AD172" i="9"/>
  <c r="AD54" i="8"/>
  <c r="AD62" i="8"/>
  <c r="AD70" i="8"/>
  <c r="AD78" i="8"/>
  <c r="AD86" i="8"/>
  <c r="AD94" i="8"/>
  <c r="AD102" i="8"/>
  <c r="AD110" i="8"/>
  <c r="AD118" i="8"/>
  <c r="AD126" i="8"/>
  <c r="AD134" i="8"/>
  <c r="AD143" i="8"/>
  <c r="AD144" i="8"/>
  <c r="AD145" i="8"/>
  <c r="AD146" i="8"/>
  <c r="AD147" i="8"/>
  <c r="AD148" i="8"/>
  <c r="AD149" i="8"/>
  <c r="AD150" i="8"/>
  <c r="AD151" i="8"/>
  <c r="AD152" i="8"/>
  <c r="AD153" i="8"/>
  <c r="AD154" i="8"/>
  <c r="AD155" i="8"/>
  <c r="AD156" i="8"/>
  <c r="AD157" i="8"/>
  <c r="AD158" i="8"/>
  <c r="AD159" i="8"/>
  <c r="AD160" i="8"/>
  <c r="AD161" i="8"/>
  <c r="AD162" i="8"/>
  <c r="AD163" i="8"/>
  <c r="AD164" i="8"/>
  <c r="AD165" i="8"/>
  <c r="AD166" i="8"/>
  <c r="AD167" i="8"/>
  <c r="AD168" i="8"/>
  <c r="AD169" i="8"/>
  <c r="AD170" i="8"/>
  <c r="AD56" i="7"/>
  <c r="AD64" i="7"/>
  <c r="AD72" i="7"/>
  <c r="AD80" i="7"/>
  <c r="AD61" i="12"/>
  <c r="AD69" i="12"/>
  <c r="AD102" i="12"/>
  <c r="AD125" i="12"/>
  <c r="AD141" i="12"/>
  <c r="AD166" i="12"/>
  <c r="AD83" i="11"/>
  <c r="AD99" i="11"/>
  <c r="AD115" i="11"/>
  <c r="AD60" i="10"/>
  <c r="AD76" i="10"/>
  <c r="AD100" i="10"/>
  <c r="AD108" i="10"/>
  <c r="AD124" i="10"/>
  <c r="AD132" i="10"/>
  <c r="AD138" i="10"/>
  <c r="AD140" i="10"/>
  <c r="AD61" i="9"/>
  <c r="AD69" i="9"/>
  <c r="AD77" i="9"/>
  <c r="AD85" i="9"/>
  <c r="AD93" i="9"/>
  <c r="AD101" i="9"/>
  <c r="AD109" i="9"/>
  <c r="AD117" i="9"/>
  <c r="AD125" i="9"/>
  <c r="AD133" i="9"/>
  <c r="AD142" i="9"/>
  <c r="AD171" i="9"/>
  <c r="AD55" i="8"/>
  <c r="AD63" i="8"/>
  <c r="AD71" i="8"/>
  <c r="AD79" i="8"/>
  <c r="AD87" i="8"/>
  <c r="G7" i="8"/>
  <c r="N117" i="14" s="1"/>
  <c r="AD95" i="8"/>
  <c r="AD103" i="8"/>
  <c r="AD111" i="8"/>
  <c r="AD119" i="8"/>
  <c r="AD127" i="8"/>
  <c r="AD57" i="7"/>
  <c r="AD65" i="7"/>
  <c r="AD81" i="7"/>
  <c r="AD89" i="7"/>
  <c r="AD97" i="7"/>
  <c r="AD105" i="7"/>
  <c r="AD113" i="7"/>
  <c r="AD121" i="7"/>
  <c r="AD129" i="7"/>
  <c r="AD137" i="7"/>
  <c r="AD59" i="6"/>
  <c r="G17" i="6"/>
  <c r="N97" i="14" s="1"/>
  <c r="AD67" i="6"/>
  <c r="AD75" i="6"/>
  <c r="AD83" i="6"/>
  <c r="G11" i="6"/>
  <c r="N89" i="14" s="1"/>
  <c r="AD91" i="6"/>
  <c r="AD99" i="6"/>
  <c r="G5" i="6"/>
  <c r="N83" i="14" s="1"/>
  <c r="AD107" i="6"/>
  <c r="AD115" i="6"/>
  <c r="AD123" i="6"/>
  <c r="AD131" i="6"/>
  <c r="AD138" i="6"/>
  <c r="AD140" i="6"/>
  <c r="AD61" i="5"/>
  <c r="AD69" i="5"/>
  <c r="AD77" i="5"/>
  <c r="AD85" i="5"/>
  <c r="AD88" i="12"/>
  <c r="AD78" i="12"/>
  <c r="AD110" i="12"/>
  <c r="AD118" i="12"/>
  <c r="AD133" i="12"/>
  <c r="AD157" i="12"/>
  <c r="AD60" i="11"/>
  <c r="AD68" i="11"/>
  <c r="AD91" i="11"/>
  <c r="AD107" i="11"/>
  <c r="AD123" i="11"/>
  <c r="AD131" i="11"/>
  <c r="AD53" i="11"/>
  <c r="AD68" i="10"/>
  <c r="AD84" i="10"/>
  <c r="AD92" i="10"/>
  <c r="AD116" i="10"/>
  <c r="AD60" i="12"/>
  <c r="AD68" i="12"/>
  <c r="AD77" i="12"/>
  <c r="AD85" i="12"/>
  <c r="AD93" i="12"/>
  <c r="AD101" i="12"/>
  <c r="AD109" i="12"/>
  <c r="AD117" i="12"/>
  <c r="AD124" i="12"/>
  <c r="AD132" i="12"/>
  <c r="AD140" i="12"/>
  <c r="AD148" i="12"/>
  <c r="AD156" i="12"/>
  <c r="AD165" i="12"/>
  <c r="AD171" i="12"/>
  <c r="AD61" i="11"/>
  <c r="AD69" i="11"/>
  <c r="AD84" i="11"/>
  <c r="AD92" i="11"/>
  <c r="AD100" i="11"/>
  <c r="AD108" i="11"/>
  <c r="AD116" i="11"/>
  <c r="AD124" i="11"/>
  <c r="AD132" i="11"/>
  <c r="AD138" i="11"/>
  <c r="AD140" i="11"/>
  <c r="G6" i="10"/>
  <c r="N148" i="14" s="1"/>
  <c r="AD61" i="10"/>
  <c r="AD69" i="10"/>
  <c r="G10" i="10"/>
  <c r="N152" i="14" s="1"/>
  <c r="AD77" i="10"/>
  <c r="AD85" i="10"/>
  <c r="AD93" i="10"/>
  <c r="AD101" i="10"/>
  <c r="AD109" i="10"/>
  <c r="AD117" i="10"/>
  <c r="AD125" i="10"/>
  <c r="AD133" i="10"/>
  <c r="AD141" i="10"/>
  <c r="AD172" i="10"/>
  <c r="AD54" i="9"/>
  <c r="AD62" i="9"/>
  <c r="AD70" i="9"/>
  <c r="AD78" i="9"/>
  <c r="AD86" i="9"/>
  <c r="AD94" i="9"/>
  <c r="AD102" i="9"/>
  <c r="AD110" i="9"/>
  <c r="AD118" i="9"/>
  <c r="AD126" i="9"/>
  <c r="AD134" i="9"/>
  <c r="AD143" i="9"/>
  <c r="AD144" i="9"/>
  <c r="AD145" i="9"/>
  <c r="AD146" i="9"/>
  <c r="AD147" i="9"/>
  <c r="AD148" i="9"/>
  <c r="AD149" i="9"/>
  <c r="AD150" i="9"/>
  <c r="AD151" i="9"/>
  <c r="AD152" i="9"/>
  <c r="AD153" i="9"/>
  <c r="AD154" i="9"/>
  <c r="AD155" i="9"/>
  <c r="AD156" i="9"/>
  <c r="AD157" i="9"/>
  <c r="AD158" i="9"/>
  <c r="AD159" i="9"/>
  <c r="AD160" i="9"/>
  <c r="AD161" i="9"/>
  <c r="AD162" i="9"/>
  <c r="AD163" i="9"/>
  <c r="AD164" i="9"/>
  <c r="AD165" i="9"/>
  <c r="AD166" i="9"/>
  <c r="AD167" i="9"/>
  <c r="AD168" i="9"/>
  <c r="AD169" i="9"/>
  <c r="AD170" i="9"/>
  <c r="AD56" i="8"/>
  <c r="AD64" i="8"/>
  <c r="AD72" i="8"/>
  <c r="AD80" i="8"/>
  <c r="AD88" i="8"/>
  <c r="AD96" i="8"/>
  <c r="AD104" i="8"/>
  <c r="AD71" i="12"/>
  <c r="AD86" i="12"/>
  <c r="AD94" i="12"/>
  <c r="AD149" i="12"/>
  <c r="AD59" i="12"/>
  <c r="AD67" i="12"/>
  <c r="AD75" i="12"/>
  <c r="AD84" i="12"/>
  <c r="AD92" i="12"/>
  <c r="AD100" i="12"/>
  <c r="AD108" i="12"/>
  <c r="AD116" i="12"/>
  <c r="AD131" i="12"/>
  <c r="AD147" i="12"/>
  <c r="AD155" i="12"/>
  <c r="AD164" i="12"/>
  <c r="AD54" i="11"/>
  <c r="G18" i="11"/>
  <c r="N178" i="14" s="1"/>
  <c r="AD62" i="11"/>
  <c r="AD70" i="11"/>
  <c r="G9" i="11"/>
  <c r="N167" i="14" s="1"/>
  <c r="AD77" i="11"/>
  <c r="AD85" i="11"/>
  <c r="AD93" i="11"/>
  <c r="AD101" i="11"/>
  <c r="AD109" i="11"/>
  <c r="AD117" i="11"/>
  <c r="AD125" i="11"/>
  <c r="AD133" i="11"/>
  <c r="AD141" i="11"/>
  <c r="AD172" i="11"/>
  <c r="AD54" i="10"/>
  <c r="AD62" i="10"/>
  <c r="AD70" i="10"/>
  <c r="AD78" i="10"/>
  <c r="AD86" i="10"/>
  <c r="AD94" i="10"/>
  <c r="AD102" i="10"/>
  <c r="AD110" i="10"/>
  <c r="AD118" i="10"/>
  <c r="AD126" i="10"/>
  <c r="AD134" i="10"/>
  <c r="AD142" i="10"/>
  <c r="AD171" i="10"/>
  <c r="AD55" i="9"/>
  <c r="AD63" i="9"/>
  <c r="AD71" i="9"/>
  <c r="AD79" i="9"/>
  <c r="AD87" i="9"/>
  <c r="G7" i="9"/>
  <c r="N133" i="14" s="1"/>
  <c r="AD95" i="9"/>
  <c r="AD103" i="9"/>
  <c r="AD111" i="9"/>
  <c r="AD119" i="9"/>
  <c r="AD127" i="9"/>
  <c r="AD57" i="8"/>
  <c r="AD65" i="8"/>
  <c r="AD81" i="8"/>
  <c r="AD89" i="8"/>
  <c r="AD97" i="8"/>
  <c r="AD105" i="8"/>
  <c r="AD113" i="8"/>
  <c r="AD121" i="8"/>
  <c r="AD129" i="8"/>
  <c r="AD137" i="8"/>
  <c r="AD59" i="7"/>
  <c r="G17" i="7"/>
  <c r="N113" i="14" s="1"/>
  <c r="AD67" i="7"/>
  <c r="AD75" i="7"/>
  <c r="AD83" i="7"/>
  <c r="G11" i="7"/>
  <c r="N105" i="14" s="1"/>
  <c r="AD91" i="7"/>
  <c r="AD99" i="7"/>
  <c r="G5" i="7"/>
  <c r="N99" i="14" s="1"/>
  <c r="AD107" i="7"/>
  <c r="AD115" i="7"/>
  <c r="AD123" i="7"/>
  <c r="AD84" i="2"/>
  <c r="AD55" i="1"/>
  <c r="AD71" i="1"/>
  <c r="AD88" i="7"/>
  <c r="AD96" i="7"/>
  <c r="AD104" i="7"/>
  <c r="AD112" i="7"/>
  <c r="AD120" i="7"/>
  <c r="AD128" i="7"/>
  <c r="AD136" i="7"/>
  <c r="AD58" i="6"/>
  <c r="AD66" i="6"/>
  <c r="AD74" i="6"/>
  <c r="AD82" i="6"/>
  <c r="AD90" i="6"/>
  <c r="AD98" i="6"/>
  <c r="AD106" i="6"/>
  <c r="AD114" i="6"/>
  <c r="AD122" i="6"/>
  <c r="AD130" i="6"/>
  <c r="AD53" i="6"/>
  <c r="AD84" i="5"/>
  <c r="AD88" i="3"/>
  <c r="AD88" i="1"/>
  <c r="AD93" i="5"/>
  <c r="AD101" i="5"/>
  <c r="AD109" i="5"/>
  <c r="AD117" i="5"/>
  <c r="AD125" i="5"/>
  <c r="AD133" i="5"/>
  <c r="AD142" i="5"/>
  <c r="AD171" i="5"/>
  <c r="AD55" i="4"/>
  <c r="AD63" i="4"/>
  <c r="AD71" i="4"/>
  <c r="AD79" i="4"/>
  <c r="AD87" i="4"/>
  <c r="AD95" i="4"/>
  <c r="AD103" i="4"/>
  <c r="AD111" i="4"/>
  <c r="AD119" i="4"/>
  <c r="AD127" i="4"/>
  <c r="AD57" i="3"/>
  <c r="AD65" i="3"/>
  <c r="AD81" i="3"/>
  <c r="AD89" i="3"/>
  <c r="AD97" i="3"/>
  <c r="AD105" i="3"/>
  <c r="AD113" i="3"/>
  <c r="AD121" i="3"/>
  <c r="AD129" i="3"/>
  <c r="AD137" i="3"/>
  <c r="AD172" i="3"/>
  <c r="AD54" i="2"/>
  <c r="AD62" i="2"/>
  <c r="AD70" i="2"/>
  <c r="G9" i="2"/>
  <c r="AD78" i="2"/>
  <c r="AD86" i="2"/>
  <c r="AD94" i="2"/>
  <c r="AD102" i="2"/>
  <c r="AD110" i="2"/>
  <c r="AD118" i="2"/>
  <c r="AD126" i="2"/>
  <c r="AD134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57" i="1"/>
  <c r="AD65" i="1"/>
  <c r="AD81" i="1"/>
  <c r="AD89" i="1"/>
  <c r="AD97" i="1"/>
  <c r="AD105" i="1"/>
  <c r="AD113" i="1"/>
  <c r="AD121" i="1"/>
  <c r="AD129" i="1"/>
  <c r="AD53" i="1"/>
  <c r="AD112" i="8"/>
  <c r="AD120" i="8"/>
  <c r="AD128" i="8"/>
  <c r="AD136" i="8"/>
  <c r="AD58" i="7"/>
  <c r="AD66" i="7"/>
  <c r="AD74" i="7"/>
  <c r="AD82" i="7"/>
  <c r="AD90" i="7"/>
  <c r="AD98" i="7"/>
  <c r="AD106" i="7"/>
  <c r="AD114" i="7"/>
  <c r="AD122" i="7"/>
  <c r="AD130" i="7"/>
  <c r="AD53" i="7"/>
  <c r="AD60" i="6"/>
  <c r="AD68" i="6"/>
  <c r="AD76" i="6"/>
  <c r="AD84" i="6"/>
  <c r="AD92" i="6"/>
  <c r="AD100" i="6"/>
  <c r="AD108" i="6"/>
  <c r="AD116" i="6"/>
  <c r="AD124" i="6"/>
  <c r="AD132" i="6"/>
  <c r="AD141" i="6"/>
  <c r="AD172" i="6"/>
  <c r="AD54" i="5"/>
  <c r="AD62" i="5"/>
  <c r="AD70" i="5"/>
  <c r="AD78" i="5"/>
  <c r="AD86" i="5"/>
  <c r="AD94" i="5"/>
  <c r="AD102" i="5"/>
  <c r="AD110" i="5"/>
  <c r="AD118" i="5"/>
  <c r="AD126" i="5"/>
  <c r="AD134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56" i="4"/>
  <c r="AD64" i="4"/>
  <c r="AD72" i="4"/>
  <c r="AD80" i="4"/>
  <c r="AD88" i="4"/>
  <c r="AD96" i="4"/>
  <c r="AD104" i="4"/>
  <c r="AD112" i="4"/>
  <c r="AD120" i="4"/>
  <c r="AD128" i="4"/>
  <c r="AD136" i="4"/>
  <c r="AD58" i="3"/>
  <c r="AD66" i="3"/>
  <c r="AD74" i="3"/>
  <c r="AD82" i="3"/>
  <c r="AD90" i="3"/>
  <c r="AD98" i="3"/>
  <c r="AD106" i="3"/>
  <c r="AD114" i="3"/>
  <c r="AD122" i="3"/>
  <c r="AD130" i="3"/>
  <c r="AD53" i="3"/>
  <c r="AD55" i="2"/>
  <c r="AD63" i="2"/>
  <c r="AD71" i="2"/>
  <c r="AD79" i="2"/>
  <c r="AD87" i="2"/>
  <c r="G7" i="2"/>
  <c r="AD95" i="2"/>
  <c r="AD103" i="2"/>
  <c r="AD111" i="2"/>
  <c r="AD119" i="2"/>
  <c r="AD127" i="2"/>
  <c r="AD58" i="1"/>
  <c r="AD66" i="1"/>
  <c r="AD74" i="1"/>
  <c r="AD82" i="1"/>
  <c r="AD90" i="1"/>
  <c r="AD98" i="1"/>
  <c r="AD106" i="1"/>
  <c r="AD114" i="1"/>
  <c r="AD122" i="1"/>
  <c r="AD130" i="1"/>
  <c r="AD138" i="1"/>
  <c r="AD140" i="1"/>
  <c r="AD131" i="7"/>
  <c r="AD138" i="7"/>
  <c r="AD140" i="7"/>
  <c r="G6" i="6"/>
  <c r="N84" i="14" s="1"/>
  <c r="AD61" i="6"/>
  <c r="AD69" i="6"/>
  <c r="AD77" i="6"/>
  <c r="AD85" i="6"/>
  <c r="AD93" i="6"/>
  <c r="AD101" i="6"/>
  <c r="AD109" i="6"/>
  <c r="AD117" i="6"/>
  <c r="AD125" i="6"/>
  <c r="AD133" i="6"/>
  <c r="AD142" i="6"/>
  <c r="AD171" i="6"/>
  <c r="AD55" i="5"/>
  <c r="AD63" i="5"/>
  <c r="AD71" i="5"/>
  <c r="AD79" i="5"/>
  <c r="AD87" i="5"/>
  <c r="G11" i="3"/>
  <c r="AD88" i="2"/>
  <c r="AD59" i="1"/>
  <c r="AD67" i="1"/>
  <c r="AD75" i="1"/>
  <c r="AD83" i="1"/>
  <c r="AD107" i="1"/>
  <c r="AD115" i="1"/>
  <c r="AD123" i="1"/>
  <c r="AD131" i="1"/>
  <c r="AD141" i="1"/>
  <c r="AD84" i="7"/>
  <c r="AD88" i="5"/>
  <c r="AD58" i="4"/>
  <c r="AD66" i="4"/>
  <c r="AD74" i="4"/>
  <c r="AD82" i="4"/>
  <c r="AD90" i="4"/>
  <c r="AD98" i="4"/>
  <c r="AD106" i="4"/>
  <c r="AD114" i="4"/>
  <c r="AD122" i="4"/>
  <c r="AD130" i="4"/>
  <c r="AD53" i="4"/>
  <c r="AD60" i="3"/>
  <c r="AD68" i="3"/>
  <c r="AD76" i="3"/>
  <c r="AD84" i="3"/>
  <c r="AD92" i="3"/>
  <c r="AD100" i="3"/>
  <c r="AD108" i="3"/>
  <c r="AD116" i="3"/>
  <c r="AD124" i="3"/>
  <c r="AD132" i="3"/>
  <c r="AD141" i="3"/>
  <c r="AD57" i="2"/>
  <c r="AD65" i="2"/>
  <c r="AD81" i="2"/>
  <c r="AD89" i="2"/>
  <c r="AD97" i="2"/>
  <c r="AD105" i="2"/>
  <c r="AD113" i="2"/>
  <c r="AD121" i="2"/>
  <c r="AD129" i="2"/>
  <c r="AD137" i="2"/>
  <c r="AD60" i="1"/>
  <c r="AD68" i="1"/>
  <c r="AD76" i="1"/>
  <c r="AD84" i="1"/>
  <c r="AD92" i="1"/>
  <c r="AD100" i="1"/>
  <c r="AD108" i="1"/>
  <c r="AD116" i="1"/>
  <c r="AD124" i="1"/>
  <c r="AD132" i="1"/>
  <c r="AD142" i="1"/>
  <c r="AD121" i="5"/>
  <c r="AD129" i="5"/>
  <c r="AD137" i="5"/>
  <c r="G17" i="4"/>
  <c r="N65" i="14" s="1"/>
  <c r="AD75" i="4"/>
  <c r="AD83" i="4"/>
  <c r="G11" i="4"/>
  <c r="N57" i="14" s="1"/>
  <c r="G5" i="4"/>
  <c r="N51" i="14" s="1"/>
  <c r="G6" i="3"/>
  <c r="G12" i="3"/>
  <c r="AD58" i="5"/>
  <c r="AD66" i="5"/>
  <c r="AD74" i="5"/>
  <c r="AD82" i="5"/>
  <c r="AD90" i="5"/>
  <c r="AD98" i="5"/>
  <c r="AD106" i="5"/>
  <c r="AD114" i="5"/>
  <c r="AD122" i="5"/>
  <c r="AD130" i="5"/>
  <c r="AD53" i="5"/>
  <c r="AD84" i="4"/>
  <c r="AD75" i="2"/>
  <c r="AD83" i="2"/>
  <c r="AD123" i="2"/>
  <c r="AD94" i="1"/>
  <c r="AD102" i="1"/>
  <c r="AD110" i="1"/>
  <c r="G18" i="10"/>
  <c r="N162" i="14" s="1"/>
  <c r="G16" i="10"/>
  <c r="N160" i="14" s="1"/>
  <c r="G6" i="2"/>
  <c r="G10" i="8"/>
  <c r="N120" i="14" s="1"/>
  <c r="G12" i="7"/>
  <c r="N106" i="14" s="1"/>
  <c r="G10" i="7"/>
  <c r="N104" i="14" s="1"/>
  <c r="G12" i="6"/>
  <c r="N90" i="14" s="1"/>
  <c r="G10" i="6"/>
  <c r="N88" i="14" s="1"/>
  <c r="G7" i="10"/>
  <c r="N149" i="14" s="1"/>
  <c r="G18" i="9"/>
  <c r="N146" i="14" s="1"/>
  <c r="G9" i="9"/>
  <c r="N135" i="14" s="1"/>
  <c r="G18" i="8"/>
  <c r="N130" i="14" s="1"/>
  <c r="G9" i="8"/>
  <c r="N119" i="14" s="1"/>
  <c r="G7" i="6"/>
  <c r="N85" i="14" s="1"/>
  <c r="G7" i="5"/>
  <c r="N69" i="14" s="1"/>
  <c r="G7" i="4"/>
  <c r="N53" i="14" s="1"/>
  <c r="G6" i="11"/>
  <c r="N164" i="14" s="1"/>
  <c r="G12" i="11"/>
  <c r="N170" i="14" s="1"/>
  <c r="G12" i="10"/>
  <c r="N154" i="14" s="1"/>
  <c r="G16" i="11"/>
  <c r="N176" i="14" s="1"/>
  <c r="G15" i="11"/>
  <c r="N173" i="14" s="1"/>
  <c r="G7" i="11"/>
  <c r="N165" i="14" s="1"/>
  <c r="G9" i="10"/>
  <c r="N151" i="14" s="1"/>
  <c r="G12" i="9"/>
  <c r="N138" i="14" s="1"/>
  <c r="G10" i="9"/>
  <c r="N136" i="14" s="1"/>
  <c r="G15" i="10"/>
  <c r="N157" i="14" s="1"/>
  <c r="G8" i="11"/>
  <c r="N166" i="14" s="1"/>
  <c r="G17" i="11"/>
  <c r="N177" i="14" s="1"/>
  <c r="G11" i="11"/>
  <c r="N169" i="14" s="1"/>
  <c r="G5" i="11"/>
  <c r="N163" i="14" s="1"/>
  <c r="G8" i="10"/>
  <c r="N150" i="14" s="1"/>
  <c r="G10" i="11"/>
  <c r="N168" i="14" s="1"/>
  <c r="G17" i="10"/>
  <c r="N161" i="14" s="1"/>
  <c r="G11" i="10"/>
  <c r="N153" i="14" s="1"/>
  <c r="G5" i="10"/>
  <c r="N147" i="14" s="1"/>
  <c r="G8" i="9"/>
  <c r="N134" i="14" s="1"/>
  <c r="G8" i="8"/>
  <c r="N118" i="14" s="1"/>
  <c r="G8" i="7"/>
  <c r="N102" i="14" s="1"/>
  <c r="G8" i="6"/>
  <c r="N86" i="14" s="1"/>
  <c r="G12" i="8"/>
  <c r="N122" i="14" s="1"/>
  <c r="G18" i="7"/>
  <c r="N114" i="14" s="1"/>
  <c r="G9" i="7"/>
  <c r="N103" i="14" s="1"/>
  <c r="G18" i="6"/>
  <c r="N98" i="14" s="1"/>
  <c r="G16" i="9"/>
  <c r="N144" i="14" s="1"/>
  <c r="G16" i="8"/>
  <c r="N128" i="14" s="1"/>
  <c r="G16" i="7"/>
  <c r="N112" i="14" s="1"/>
  <c r="G16" i="6"/>
  <c r="N96" i="14" s="1"/>
  <c r="G15" i="9"/>
  <c r="N141" i="14" s="1"/>
  <c r="G15" i="8"/>
  <c r="N125" i="14" s="1"/>
  <c r="G15" i="7"/>
  <c r="N109" i="14" s="1"/>
  <c r="G15" i="6"/>
  <c r="N93" i="14" s="1"/>
  <c r="G8" i="5"/>
  <c r="N70" i="14" s="1"/>
  <c r="G8" i="4"/>
  <c r="N54" i="14" s="1"/>
  <c r="G8" i="3"/>
  <c r="G12" i="2"/>
  <c r="G10" i="2"/>
  <c r="G18" i="1"/>
  <c r="G9" i="1"/>
  <c r="G12" i="5"/>
  <c r="N74" i="14" s="1"/>
  <c r="G10" i="5"/>
  <c r="N72" i="14" s="1"/>
  <c r="G12" i="4"/>
  <c r="N58" i="14" s="1"/>
  <c r="G10" i="4"/>
  <c r="N56" i="14" s="1"/>
  <c r="G10" i="3"/>
  <c r="G15" i="2"/>
  <c r="G9" i="6"/>
  <c r="N87" i="14" s="1"/>
  <c r="G18" i="5"/>
  <c r="N82" i="14" s="1"/>
  <c r="G9" i="5"/>
  <c r="N71" i="14" s="1"/>
  <c r="G18" i="4"/>
  <c r="N66" i="14" s="1"/>
  <c r="G9" i="4"/>
  <c r="N55" i="14" s="1"/>
  <c r="G18" i="3"/>
  <c r="G9" i="3"/>
  <c r="G8" i="1"/>
  <c r="G16" i="5"/>
  <c r="N80" i="14" s="1"/>
  <c r="G16" i="4"/>
  <c r="N64" i="14" s="1"/>
  <c r="G16" i="3"/>
  <c r="G7" i="3"/>
  <c r="G8" i="2"/>
  <c r="G17" i="1"/>
  <c r="G11" i="1"/>
  <c r="G15" i="5"/>
  <c r="N77" i="14" s="1"/>
  <c r="G15" i="4"/>
  <c r="N61" i="14" s="1"/>
  <c r="G15" i="3"/>
  <c r="G17" i="2"/>
  <c r="G11" i="2"/>
  <c r="G6" i="1"/>
  <c r="G12" i="1"/>
  <c r="N48" i="14" l="1"/>
  <c r="H48" i="16"/>
  <c r="N23" i="14"/>
  <c r="H23" i="16"/>
  <c r="N9" i="14"/>
  <c r="H9" i="16"/>
  <c r="N26" i="14"/>
  <c r="H26" i="16"/>
  <c r="N16" i="14"/>
  <c r="H16" i="16"/>
  <c r="N29" i="14"/>
  <c r="H30" i="16"/>
  <c r="H31" i="16"/>
  <c r="H29" i="16"/>
  <c r="N40" i="14"/>
  <c r="H40" i="16"/>
  <c r="N17" i="14"/>
  <c r="H17" i="16"/>
  <c r="N38" i="14"/>
  <c r="H38" i="16"/>
  <c r="N42" i="14"/>
  <c r="H42" i="16"/>
  <c r="N22" i="14"/>
  <c r="H22" i="16"/>
  <c r="N10" i="14"/>
  <c r="H10" i="16"/>
  <c r="N41" i="14"/>
  <c r="H41" i="16"/>
  <c r="N13" i="14"/>
  <c r="H13" i="16"/>
  <c r="H14" i="16"/>
  <c r="H15" i="16"/>
  <c r="N4" i="14"/>
  <c r="H4" i="16"/>
  <c r="N6" i="14"/>
  <c r="H6" i="16"/>
  <c r="N35" i="14"/>
  <c r="H35" i="16"/>
  <c r="N33" i="14"/>
  <c r="H33" i="16"/>
  <c r="N49" i="14"/>
  <c r="H49" i="16"/>
  <c r="N37" i="14"/>
  <c r="H37" i="16"/>
  <c r="N20" i="14"/>
  <c r="H20" i="16"/>
  <c r="N39" i="14"/>
  <c r="H39" i="16"/>
  <c r="N7" i="14"/>
  <c r="H7" i="16"/>
  <c r="N21" i="14"/>
  <c r="H21" i="16"/>
  <c r="N32" i="14"/>
  <c r="H32" i="16"/>
  <c r="N25" i="14"/>
  <c r="H25" i="16"/>
  <c r="N45" i="14"/>
  <c r="H47" i="16"/>
  <c r="H46" i="16"/>
  <c r="H45" i="16"/>
  <c r="N50" i="14"/>
  <c r="H50" i="16"/>
  <c r="N18" i="14"/>
  <c r="H18" i="16"/>
  <c r="N36" i="14"/>
  <c r="H36" i="16"/>
  <c r="N24" i="14"/>
  <c r="H24" i="16"/>
  <c r="AB21" i="12"/>
  <c r="AA21" i="11" l="1"/>
  <c r="AD25" i="3" l="1"/>
  <c r="AD26" i="3" l="1"/>
  <c r="AD24" i="3"/>
  <c r="AA21" i="10" l="1"/>
  <c r="G18" i="12"/>
  <c r="N194" i="14" s="1"/>
  <c r="G10" i="12"/>
  <c r="N184" i="14" s="1"/>
  <c r="G11" i="12"/>
  <c r="N185" i="14" s="1"/>
  <c r="G12" i="12"/>
  <c r="N186" i="14" s="1"/>
  <c r="G5" i="12"/>
  <c r="N179" i="14" s="1"/>
  <c r="G9" i="12"/>
  <c r="N183" i="14" s="1"/>
  <c r="G14" i="12"/>
  <c r="N188" i="14" s="1"/>
  <c r="G6" i="12"/>
  <c r="N180" i="14" s="1"/>
  <c r="G15" i="12"/>
  <c r="N189" i="14" s="1"/>
  <c r="G7" i="12"/>
  <c r="N181" i="14" s="1"/>
  <c r="AA21" i="12"/>
  <c r="G16" i="12"/>
  <c r="N192" i="14" s="1"/>
  <c r="G8" i="12"/>
  <c r="N182" i="14" s="1"/>
  <c r="G17" i="12"/>
  <c r="N193" i="14" s="1"/>
  <c r="AD23" i="3" l="1"/>
  <c r="Z35" i="12"/>
  <c r="Y35" i="12"/>
  <c r="X35" i="12"/>
  <c r="W35" i="12"/>
  <c r="V35" i="12"/>
  <c r="U35" i="12"/>
  <c r="S35" i="12"/>
  <c r="R35" i="12"/>
  <c r="Z34" i="12"/>
  <c r="Y34" i="12"/>
  <c r="X34" i="12"/>
  <c r="W34" i="12"/>
  <c r="V34" i="12"/>
  <c r="U34" i="12"/>
  <c r="T34" i="12"/>
  <c r="S34" i="12"/>
  <c r="R34" i="12"/>
  <c r="Z33" i="12"/>
  <c r="Y33" i="12"/>
  <c r="X33" i="12"/>
  <c r="W33" i="12"/>
  <c r="V33" i="12"/>
  <c r="U33" i="12"/>
  <c r="T33" i="12"/>
  <c r="S33" i="12"/>
  <c r="R33" i="12"/>
  <c r="Z32" i="12"/>
  <c r="Y32" i="12"/>
  <c r="X32" i="12"/>
  <c r="W32" i="12"/>
  <c r="V32" i="12"/>
  <c r="U32" i="12"/>
  <c r="T32" i="12"/>
  <c r="S32" i="12"/>
  <c r="R32" i="12"/>
  <c r="Z31" i="12"/>
  <c r="Y31" i="12"/>
  <c r="X31" i="12"/>
  <c r="W31" i="12"/>
  <c r="V31" i="12"/>
  <c r="U31" i="12"/>
  <c r="T31" i="12"/>
  <c r="S31" i="12"/>
  <c r="R31" i="12"/>
  <c r="Z30" i="12"/>
  <c r="Y30" i="12"/>
  <c r="X30" i="12"/>
  <c r="W30" i="12"/>
  <c r="V30" i="12"/>
  <c r="U30" i="12"/>
  <c r="T30" i="12"/>
  <c r="S30" i="12"/>
  <c r="R30" i="12"/>
  <c r="Z29" i="12"/>
  <c r="Y29" i="12"/>
  <c r="X29" i="12"/>
  <c r="W29" i="12"/>
  <c r="V29" i="12"/>
  <c r="U29" i="12"/>
  <c r="T29" i="12"/>
  <c r="S29" i="12"/>
  <c r="R29" i="12"/>
  <c r="Z28" i="12"/>
  <c r="Y28" i="12"/>
  <c r="X28" i="12"/>
  <c r="W28" i="12"/>
  <c r="V28" i="12"/>
  <c r="U28" i="12"/>
  <c r="T28" i="12"/>
  <c r="S28" i="12"/>
  <c r="R28" i="12"/>
  <c r="Z27" i="12"/>
  <c r="Y27" i="12"/>
  <c r="X27" i="12"/>
  <c r="W27" i="12"/>
  <c r="V27" i="12"/>
  <c r="U27" i="12"/>
  <c r="T27" i="12"/>
  <c r="S27" i="12"/>
  <c r="R27" i="12"/>
  <c r="Z26" i="12"/>
  <c r="Y26" i="12"/>
  <c r="X26" i="12"/>
  <c r="W26" i="12"/>
  <c r="V26" i="12"/>
  <c r="U26" i="12"/>
  <c r="T26" i="12"/>
  <c r="S26" i="12"/>
  <c r="R26" i="12"/>
  <c r="Z25" i="12"/>
  <c r="Y25" i="12"/>
  <c r="X25" i="12"/>
  <c r="W25" i="12"/>
  <c r="V25" i="12"/>
  <c r="U25" i="12"/>
  <c r="T25" i="12"/>
  <c r="S25" i="12"/>
  <c r="R25" i="12"/>
  <c r="Z24" i="12"/>
  <c r="Y24" i="12"/>
  <c r="X24" i="12"/>
  <c r="W24" i="12"/>
  <c r="V24" i="12"/>
  <c r="U24" i="12"/>
  <c r="T24" i="12"/>
  <c r="S24" i="12"/>
  <c r="R24" i="12"/>
  <c r="Z23" i="12"/>
  <c r="Y23" i="12"/>
  <c r="X23" i="12"/>
  <c r="W23" i="12"/>
  <c r="V23" i="12"/>
  <c r="U23" i="12"/>
  <c r="T23" i="12"/>
  <c r="S23" i="12"/>
  <c r="R23" i="12"/>
  <c r="H35" i="12"/>
  <c r="G35" i="12"/>
  <c r="F35" i="12"/>
  <c r="E35" i="12"/>
  <c r="K34" i="12"/>
  <c r="H34" i="12"/>
  <c r="G34" i="12"/>
  <c r="F34" i="12"/>
  <c r="E34" i="12"/>
  <c r="K33" i="12"/>
  <c r="H33" i="12"/>
  <c r="G33" i="12"/>
  <c r="F33" i="12"/>
  <c r="E33" i="12"/>
  <c r="K32" i="12"/>
  <c r="H32" i="12"/>
  <c r="G32" i="12"/>
  <c r="F32" i="12"/>
  <c r="E32" i="12"/>
  <c r="K31" i="12"/>
  <c r="H31" i="12"/>
  <c r="G31" i="12"/>
  <c r="F31" i="12"/>
  <c r="E31" i="12"/>
  <c r="K30" i="12"/>
  <c r="H30" i="12"/>
  <c r="G30" i="12"/>
  <c r="F30" i="12"/>
  <c r="E30" i="12"/>
  <c r="K29" i="12"/>
  <c r="H29" i="12"/>
  <c r="G29" i="12"/>
  <c r="F29" i="12"/>
  <c r="E29" i="12"/>
  <c r="K28" i="12"/>
  <c r="H28" i="12"/>
  <c r="G28" i="12"/>
  <c r="F28" i="12"/>
  <c r="E28" i="12"/>
  <c r="K27" i="12"/>
  <c r="H27" i="12"/>
  <c r="G27" i="12"/>
  <c r="F27" i="12"/>
  <c r="E27" i="12"/>
  <c r="K26" i="12"/>
  <c r="H26" i="12"/>
  <c r="G26" i="12"/>
  <c r="F26" i="12"/>
  <c r="E26" i="12"/>
  <c r="K25" i="12"/>
  <c r="H25" i="12"/>
  <c r="G25" i="12"/>
  <c r="F25" i="12"/>
  <c r="E25" i="12"/>
  <c r="K24" i="12"/>
  <c r="H24" i="12"/>
  <c r="G24" i="12"/>
  <c r="F24" i="12"/>
  <c r="E24" i="12"/>
  <c r="H23" i="12"/>
  <c r="G23" i="12"/>
  <c r="F23" i="12"/>
  <c r="E23" i="12"/>
  <c r="P35" i="12"/>
  <c r="O35" i="12"/>
  <c r="L35" i="12"/>
  <c r="I35" i="12"/>
  <c r="P34" i="12"/>
  <c r="O34" i="12"/>
  <c r="N34" i="12"/>
  <c r="L34" i="12"/>
  <c r="J34" i="12"/>
  <c r="I34" i="12"/>
  <c r="P33" i="12"/>
  <c r="O33" i="12"/>
  <c r="N33" i="12"/>
  <c r="L33" i="12"/>
  <c r="J33" i="12"/>
  <c r="I33" i="12"/>
  <c r="P32" i="12"/>
  <c r="O32" i="12"/>
  <c r="N32" i="12"/>
  <c r="L32" i="12"/>
  <c r="J32" i="12"/>
  <c r="I32" i="12"/>
  <c r="P31" i="12"/>
  <c r="O31" i="12"/>
  <c r="N31" i="12"/>
  <c r="L31" i="12"/>
  <c r="J31" i="12"/>
  <c r="Q31" i="12" s="1"/>
  <c r="I31" i="12"/>
  <c r="P30" i="12"/>
  <c r="O30" i="12"/>
  <c r="N30" i="12"/>
  <c r="L30" i="12"/>
  <c r="J30" i="12"/>
  <c r="Q30" i="12" s="1"/>
  <c r="I30" i="12"/>
  <c r="P29" i="12"/>
  <c r="O29" i="12"/>
  <c r="N29" i="12"/>
  <c r="L29" i="12"/>
  <c r="J29" i="12"/>
  <c r="I29" i="12"/>
  <c r="P28" i="12"/>
  <c r="O28" i="12"/>
  <c r="N28" i="12"/>
  <c r="L28" i="12"/>
  <c r="J28" i="12"/>
  <c r="I28" i="12"/>
  <c r="P27" i="12"/>
  <c r="O27" i="12"/>
  <c r="N27" i="12"/>
  <c r="L27" i="12"/>
  <c r="J27" i="12"/>
  <c r="I27" i="12"/>
  <c r="P26" i="12"/>
  <c r="O26" i="12"/>
  <c r="N26" i="12"/>
  <c r="L26" i="12"/>
  <c r="J26" i="12"/>
  <c r="I26" i="12"/>
  <c r="P25" i="12"/>
  <c r="O25" i="12"/>
  <c r="N25" i="12"/>
  <c r="L25" i="12"/>
  <c r="J25" i="12"/>
  <c r="Q25" i="12" s="1"/>
  <c r="I25" i="12"/>
  <c r="P24" i="12"/>
  <c r="O24" i="12"/>
  <c r="N24" i="12"/>
  <c r="L24" i="12"/>
  <c r="J24" i="12"/>
  <c r="I24" i="12"/>
  <c r="P23" i="12"/>
  <c r="O23" i="12"/>
  <c r="N23" i="12"/>
  <c r="L23" i="12"/>
  <c r="J23" i="12"/>
  <c r="I23" i="12"/>
  <c r="L159" i="14"/>
  <c r="M159" i="14" s="1"/>
  <c r="N159" i="14"/>
  <c r="L158" i="14"/>
  <c r="M158" i="14" s="1"/>
  <c r="N158" i="14"/>
  <c r="AD24" i="10" l="1"/>
  <c r="AD32" i="10"/>
  <c r="AD29" i="12"/>
  <c r="AD29" i="11"/>
  <c r="AD25" i="12"/>
  <c r="AD33" i="12"/>
  <c r="AD25" i="11"/>
  <c r="AD23" i="10"/>
  <c r="Q27" i="12"/>
  <c r="Q26" i="12"/>
  <c r="AD29" i="10"/>
  <c r="AD26" i="11"/>
  <c r="Q23" i="12"/>
  <c r="Q34" i="12"/>
  <c r="AD26" i="12"/>
  <c r="Q29" i="12"/>
  <c r="Q33" i="12"/>
  <c r="Q24" i="12"/>
  <c r="Q28" i="12"/>
  <c r="Q32" i="12"/>
  <c r="AD25" i="10"/>
  <c r="AD33" i="10"/>
  <c r="AD30" i="12"/>
  <c r="AD30" i="11"/>
  <c r="AD28" i="10"/>
  <c r="AD23" i="11"/>
  <c r="AD34" i="10"/>
  <c r="AD31" i="10"/>
  <c r="AD23" i="12"/>
  <c r="AD28" i="12"/>
  <c r="AD28" i="11"/>
  <c r="AD33" i="11"/>
  <c r="AD27" i="12"/>
  <c r="M35" i="12"/>
  <c r="AD35" i="12"/>
  <c r="AD27" i="11"/>
  <c r="AD35" i="11"/>
  <c r="AD30" i="10"/>
  <c r="AD27" i="10"/>
  <c r="AD35" i="10"/>
  <c r="AD24" i="12"/>
  <c r="AD32" i="12"/>
  <c r="AD24" i="11"/>
  <c r="AD32" i="11"/>
  <c r="M34" i="12"/>
  <c r="AD34" i="12"/>
  <c r="AD34" i="11"/>
  <c r="AD26" i="10"/>
  <c r="M31" i="12"/>
  <c r="AD31" i="12"/>
  <c r="AD31" i="11"/>
  <c r="M25" i="12"/>
  <c r="M33" i="12"/>
  <c r="M30" i="12"/>
  <c r="M27" i="12"/>
  <c r="M24" i="12"/>
  <c r="M32" i="12"/>
  <c r="M29" i="12"/>
  <c r="M26" i="12"/>
  <c r="M23" i="12"/>
  <c r="M28" i="12"/>
  <c r="Z39" i="12" l="1"/>
  <c r="W39" i="12"/>
  <c r="V39" i="12"/>
  <c r="U39" i="12"/>
  <c r="T39" i="12"/>
  <c r="S39" i="12"/>
  <c r="R39" i="12"/>
  <c r="Q39" i="12"/>
  <c r="P39" i="12"/>
  <c r="O39" i="12"/>
  <c r="N39" i="12"/>
  <c r="L39" i="12"/>
  <c r="I39" i="12"/>
  <c r="H39" i="12"/>
  <c r="Q190" i="14" s="1"/>
  <c r="G39" i="12"/>
  <c r="N190" i="14" s="1"/>
  <c r="E39" i="12"/>
  <c r="L190" i="14" s="1"/>
  <c r="Q174" i="14"/>
  <c r="V174" i="14" s="1"/>
  <c r="T174" i="14" s="1"/>
  <c r="W174" i="14" s="1"/>
  <c r="N174" i="14"/>
  <c r="L174" i="14"/>
  <c r="Z38" i="12"/>
  <c r="W38" i="12"/>
  <c r="V38" i="12"/>
  <c r="U38" i="12"/>
  <c r="T38" i="12"/>
  <c r="S38" i="12"/>
  <c r="R38" i="12"/>
  <c r="Q38" i="12"/>
  <c r="P38" i="12"/>
  <c r="O38" i="12"/>
  <c r="N38" i="12"/>
  <c r="L38" i="12"/>
  <c r="I38" i="12"/>
  <c r="H38" i="12"/>
  <c r="Q191" i="14" s="1"/>
  <c r="G38" i="12"/>
  <c r="N191" i="14" s="1"/>
  <c r="E38" i="12"/>
  <c r="L191" i="14" s="1"/>
  <c r="Q175" i="14"/>
  <c r="N175" i="14"/>
  <c r="L175" i="14"/>
  <c r="Q159" i="14"/>
  <c r="V175" i="14" l="1"/>
  <c r="T175" i="14" s="1"/>
  <c r="W175" i="14" s="1"/>
  <c r="V190" i="14"/>
  <c r="T190" i="14" s="1"/>
  <c r="W190" i="14" s="1"/>
  <c r="P159" i="14"/>
  <c r="V159" i="14"/>
  <c r="T159" i="14" s="1"/>
  <c r="W159" i="14" s="1"/>
  <c r="V191" i="14"/>
  <c r="T191" i="14" s="1"/>
  <c r="W191" i="14" s="1"/>
  <c r="H271" i="13" l="1"/>
  <c r="K35" i="2" s="1"/>
  <c r="H272" i="13"/>
  <c r="H273" i="13"/>
  <c r="H275" i="13"/>
  <c r="H276" i="13"/>
  <c r="H277" i="13"/>
  <c r="H278" i="13"/>
  <c r="H280" i="13"/>
  <c r="K35" i="11" s="1"/>
  <c r="H281" i="13"/>
  <c r="K35" i="12" s="1"/>
  <c r="H270" i="13"/>
  <c r="K35" i="3" l="1"/>
  <c r="K35" i="1"/>
  <c r="K35" i="4"/>
  <c r="K35" i="5"/>
  <c r="K35" i="6"/>
  <c r="K35" i="7"/>
  <c r="K35" i="8"/>
  <c r="K35" i="9"/>
  <c r="F39" i="12"/>
  <c r="M190" i="14" s="1"/>
  <c r="P190" i="14" s="1"/>
  <c r="F38" i="12"/>
  <c r="M191" i="14" s="1"/>
  <c r="P191" i="14" s="1"/>
  <c r="AA35" i="12"/>
  <c r="AA34" i="12"/>
  <c r="AB33" i="12"/>
  <c r="AA33" i="12"/>
  <c r="AB32" i="12"/>
  <c r="AA32" i="12"/>
  <c r="AA31" i="12"/>
  <c r="AA30" i="12"/>
  <c r="AA29" i="12"/>
  <c r="AA28" i="12"/>
  <c r="AA27" i="12"/>
  <c r="AA26" i="12"/>
  <c r="AA25" i="12"/>
  <c r="AA24" i="12"/>
  <c r="AA23" i="12"/>
  <c r="AC22" i="12"/>
  <c r="M174" i="14"/>
  <c r="P174" i="14" s="1"/>
  <c r="M175" i="14"/>
  <c r="P175" i="14" s="1"/>
  <c r="AA35" i="11"/>
  <c r="AA34" i="11"/>
  <c r="AB33" i="11"/>
  <c r="AA33" i="11"/>
  <c r="AB32" i="11"/>
  <c r="AA32" i="11"/>
  <c r="AA31" i="11"/>
  <c r="AA30" i="11"/>
  <c r="AA29" i="11"/>
  <c r="AA28" i="11"/>
  <c r="AA27" i="11"/>
  <c r="AA26" i="11"/>
  <c r="AA25" i="11"/>
  <c r="AA24" i="11"/>
  <c r="AA23" i="11"/>
  <c r="AC22" i="11"/>
  <c r="AA35" i="10"/>
  <c r="AA34" i="10"/>
  <c r="AB33" i="10"/>
  <c r="AA33" i="10"/>
  <c r="AB32" i="10"/>
  <c r="AA32" i="10"/>
  <c r="AA31" i="10"/>
  <c r="AA30" i="10"/>
  <c r="AA29" i="10"/>
  <c r="AA28" i="10"/>
  <c r="AA27" i="10"/>
  <c r="AA26" i="10"/>
  <c r="AA25" i="10"/>
  <c r="AA24" i="10"/>
  <c r="AA23" i="10"/>
  <c r="AC22" i="10"/>
  <c r="E5" i="12" l="1"/>
  <c r="L179" i="14" s="1"/>
  <c r="K8" i="11"/>
  <c r="V166" i="14" s="1"/>
  <c r="L5" i="10"/>
  <c r="L10" i="10"/>
  <c r="Q6" i="10"/>
  <c r="L14" i="10"/>
  <c r="P17" i="10"/>
  <c r="L16" i="10"/>
  <c r="P6" i="10"/>
  <c r="I12" i="10"/>
  <c r="O6" i="10"/>
  <c r="P5" i="10"/>
  <c r="I17" i="10"/>
  <c r="L13" i="10"/>
  <c r="P14" i="10"/>
  <c r="P16" i="10"/>
  <c r="P10" i="10"/>
  <c r="O11" i="11"/>
  <c r="O9" i="11"/>
  <c r="O18" i="11"/>
  <c r="O7" i="11"/>
  <c r="R18" i="11"/>
  <c r="S353" i="14" s="1"/>
  <c r="Q18" i="11"/>
  <c r="K18" i="11"/>
  <c r="I18" i="11"/>
  <c r="Z18" i="11"/>
  <c r="AA353" i="14" s="1"/>
  <c r="Y18" i="11"/>
  <c r="T18" i="11"/>
  <c r="U353" i="14" s="1"/>
  <c r="Y9" i="11"/>
  <c r="Z7" i="11"/>
  <c r="AA342" i="14" s="1"/>
  <c r="H9" i="11"/>
  <c r="J18" i="11"/>
  <c r="L11" i="11"/>
  <c r="M9" i="11"/>
  <c r="Y11" i="11"/>
  <c r="V9" i="11"/>
  <c r="W344" i="14" s="1"/>
  <c r="I9" i="11"/>
  <c r="R9" i="11"/>
  <c r="S344" i="14" s="1"/>
  <c r="S18" i="11"/>
  <c r="T353" i="14" s="1"/>
  <c r="U11" i="11"/>
  <c r="V346" i="14" s="1"/>
  <c r="L18" i="11"/>
  <c r="F11" i="11"/>
  <c r="M169" i="14" s="1"/>
  <c r="L7" i="11"/>
  <c r="P18" i="11"/>
  <c r="I11" i="11"/>
  <c r="S11" i="11"/>
  <c r="T346" i="14" s="1"/>
  <c r="Z9" i="11"/>
  <c r="AA344" i="14" s="1"/>
  <c r="K11" i="11"/>
  <c r="U18" i="11"/>
  <c r="V353" i="14" s="1"/>
  <c r="X11" i="11"/>
  <c r="Y346" i="14" s="1"/>
  <c r="F9" i="11"/>
  <c r="M167" i="14" s="1"/>
  <c r="U7" i="11"/>
  <c r="V342" i="14" s="1"/>
  <c r="X18" i="11"/>
  <c r="Y353" i="14" s="1"/>
  <c r="R11" i="11"/>
  <c r="S346" i="14" s="1"/>
  <c r="F7" i="11"/>
  <c r="M165" i="14" s="1"/>
  <c r="K7" i="11"/>
  <c r="H18" i="11"/>
  <c r="T11" i="11"/>
  <c r="U346" i="14" s="1"/>
  <c r="H7" i="11"/>
  <c r="W11" i="11"/>
  <c r="X346" i="14" s="1"/>
  <c r="E18" i="11"/>
  <c r="L178" i="14" s="1"/>
  <c r="N7" i="11"/>
  <c r="T7" i="11"/>
  <c r="U342" i="14" s="1"/>
  <c r="P7" i="11"/>
  <c r="J9" i="11"/>
  <c r="Q7" i="11"/>
  <c r="J7" i="11"/>
  <c r="W9" i="11"/>
  <c r="X344" i="14" s="1"/>
  <c r="W7" i="11"/>
  <c r="X342" i="14" s="1"/>
  <c r="X7" i="11"/>
  <c r="Y342" i="14" s="1"/>
  <c r="S9" i="11"/>
  <c r="T344" i="14" s="1"/>
  <c r="Y7" i="11"/>
  <c r="L9" i="11"/>
  <c r="S7" i="11"/>
  <c r="T342" i="14" s="1"/>
  <c r="V11" i="11"/>
  <c r="W346" i="14" s="1"/>
  <c r="F18" i="11"/>
  <c r="M178" i="14" s="1"/>
  <c r="T9" i="11"/>
  <c r="U344" i="14" s="1"/>
  <c r="E7" i="11"/>
  <c r="L165" i="14" s="1"/>
  <c r="I7" i="11"/>
  <c r="K9" i="11"/>
  <c r="U9" i="11"/>
  <c r="V344" i="14" s="1"/>
  <c r="E9" i="11"/>
  <c r="L167" i="14" s="1"/>
  <c r="Q9" i="11"/>
  <c r="R7" i="11"/>
  <c r="S342" i="14" s="1"/>
  <c r="M11" i="11"/>
  <c r="M18" i="11"/>
  <c r="P11" i="11"/>
  <c r="W18" i="11"/>
  <c r="X353" i="14" s="1"/>
  <c r="V18" i="11"/>
  <c r="W353" i="14" s="1"/>
  <c r="X9" i="11"/>
  <c r="Y344" i="14" s="1"/>
  <c r="V7" i="11"/>
  <c r="W342" i="14" s="1"/>
  <c r="N18" i="11"/>
  <c r="M7" i="11"/>
  <c r="E11" i="11"/>
  <c r="L169" i="14" s="1"/>
  <c r="N9" i="11"/>
  <c r="P9" i="11"/>
  <c r="H11" i="11"/>
  <c r="Z11" i="11"/>
  <c r="AA346" i="14" s="1"/>
  <c r="L17" i="11"/>
  <c r="K14" i="11"/>
  <c r="W6" i="11"/>
  <c r="X341" i="14" s="1"/>
  <c r="S15" i="11"/>
  <c r="T350" i="14" s="1"/>
  <c r="O5" i="11"/>
  <c r="X5" i="11"/>
  <c r="P5" i="11"/>
  <c r="I17" i="11"/>
  <c r="P13" i="11"/>
  <c r="K6" i="11"/>
  <c r="X16" i="11"/>
  <c r="Y351" i="14" s="1"/>
  <c r="F17" i="11"/>
  <c r="M177" i="14" s="1"/>
  <c r="R14" i="11"/>
  <c r="S349" i="14" s="1"/>
  <c r="T6" i="11"/>
  <c r="U341" i="14" s="1"/>
  <c r="R16" i="11"/>
  <c r="S351" i="14" s="1"/>
  <c r="I13" i="11"/>
  <c r="O17" i="11"/>
  <c r="R17" i="11"/>
  <c r="S352" i="14" s="1"/>
  <c r="T12" i="11"/>
  <c r="U347" i="14" s="1"/>
  <c r="J10" i="11"/>
  <c r="X10" i="11"/>
  <c r="Y345" i="14" s="1"/>
  <c r="K10" i="11"/>
  <c r="V8" i="11"/>
  <c r="W343" i="14" s="1"/>
  <c r="X8" i="11"/>
  <c r="Y343" i="14" s="1"/>
  <c r="P15" i="11"/>
  <c r="V5" i="11"/>
  <c r="F15" i="11"/>
  <c r="M173" i="14" s="1"/>
  <c r="R13" i="11"/>
  <c r="S348" i="14" s="1"/>
  <c r="I10" i="11"/>
  <c r="U17" i="11"/>
  <c r="V352" i="14" s="1"/>
  <c r="O13" i="11"/>
  <c r="N14" i="11"/>
  <c r="E17" i="11"/>
  <c r="L177" i="14" s="1"/>
  <c r="R6" i="11"/>
  <c r="S341" i="14" s="1"/>
  <c r="O15" i="11"/>
  <c r="K15" i="11"/>
  <c r="V173" i="14" s="1"/>
  <c r="Z14" i="11"/>
  <c r="AA349" i="14" s="1"/>
  <c r="S5" i="11"/>
  <c r="Z16" i="11"/>
  <c r="AA351" i="14" s="1"/>
  <c r="I16" i="11"/>
  <c r="U6" i="11"/>
  <c r="V341" i="14" s="1"/>
  <c r="L8" i="11"/>
  <c r="P6" i="11"/>
  <c r="Z17" i="11"/>
  <c r="AA352" i="14" s="1"/>
  <c r="J6" i="11"/>
  <c r="S12" i="11"/>
  <c r="T347" i="14" s="1"/>
  <c r="V10" i="11"/>
  <c r="W345" i="14" s="1"/>
  <c r="V12" i="11"/>
  <c r="W347" i="14" s="1"/>
  <c r="S17" i="11"/>
  <c r="T352" i="14" s="1"/>
  <c r="K13" i="11"/>
  <c r="Z13" i="11"/>
  <c r="AA348" i="14" s="1"/>
  <c r="I6" i="11"/>
  <c r="T15" i="11"/>
  <c r="U350" i="14" s="1"/>
  <c r="I5" i="11"/>
  <c r="O16" i="11"/>
  <c r="P16" i="11"/>
  <c r="Z6" i="11"/>
  <c r="AA341" i="14" s="1"/>
  <c r="E14" i="11"/>
  <c r="L172" i="14" s="1"/>
  <c r="S6" i="11"/>
  <c r="T341" i="14" s="1"/>
  <c r="Y16" i="11"/>
  <c r="R10" i="11"/>
  <c r="S345" i="14" s="1"/>
  <c r="T5" i="11"/>
  <c r="U340" i="14" s="1"/>
  <c r="L10" i="11"/>
  <c r="P17" i="11"/>
  <c r="Y15" i="11"/>
  <c r="Y10" i="11"/>
  <c r="T10" i="11"/>
  <c r="U345" i="14" s="1"/>
  <c r="J13" i="11"/>
  <c r="X12" i="11"/>
  <c r="Y347" i="14" s="1"/>
  <c r="W8" i="11"/>
  <c r="X343" i="14" s="1"/>
  <c r="R8" i="11"/>
  <c r="S343" i="14" s="1"/>
  <c r="F12" i="11"/>
  <c r="M170" i="14" s="1"/>
  <c r="H10" i="11"/>
  <c r="H14" i="11"/>
  <c r="H13" i="11"/>
  <c r="O12" i="11"/>
  <c r="R15" i="11"/>
  <c r="S350" i="14" s="1"/>
  <c r="O8" i="11"/>
  <c r="E16" i="11"/>
  <c r="L176" i="14" s="1"/>
  <c r="Y8" i="11"/>
  <c r="I15" i="11"/>
  <c r="L15" i="11"/>
  <c r="S13" i="11"/>
  <c r="T348" i="14" s="1"/>
  <c r="L13" i="11"/>
  <c r="Y5" i="11"/>
  <c r="R5" i="11"/>
  <c r="Z10" i="11"/>
  <c r="AA345" i="14" s="1"/>
  <c r="L6" i="11"/>
  <c r="Y17" i="11"/>
  <c r="N10" i="11"/>
  <c r="E6" i="11"/>
  <c r="L164" i="14" s="1"/>
  <c r="X13" i="11"/>
  <c r="Y348" i="14" s="1"/>
  <c r="J14" i="11"/>
  <c r="J5" i="11"/>
  <c r="F10" i="11"/>
  <c r="M168" i="14" s="1"/>
  <c r="Y12" i="11"/>
  <c r="H15" i="11"/>
  <c r="L16" i="11"/>
  <c r="Z15" i="11"/>
  <c r="AA350" i="14" s="1"/>
  <c r="X6" i="11"/>
  <c r="Y341" i="14" s="1"/>
  <c r="W14" i="11"/>
  <c r="X349" i="14" s="1"/>
  <c r="I14" i="11"/>
  <c r="L14" i="11"/>
  <c r="Z8" i="11"/>
  <c r="AA343" i="14" s="1"/>
  <c r="O10" i="11"/>
  <c r="V17" i="11"/>
  <c r="W352" i="14" s="1"/>
  <c r="Z5" i="11"/>
  <c r="N6" i="11"/>
  <c r="F5" i="11"/>
  <c r="X17" i="11"/>
  <c r="Y352" i="14" s="1"/>
  <c r="O14" i="11"/>
  <c r="X15" i="11"/>
  <c r="K17" i="11"/>
  <c r="U14" i="11"/>
  <c r="V349" i="14" s="1"/>
  <c r="E10" i="11"/>
  <c r="L168" i="14" s="1"/>
  <c r="P12" i="11"/>
  <c r="J16" i="11"/>
  <c r="H16" i="11"/>
  <c r="H8" i="11"/>
  <c r="F6" i="11"/>
  <c r="M164" i="14" s="1"/>
  <c r="Y13" i="11"/>
  <c r="W5" i="11"/>
  <c r="V16" i="11"/>
  <c r="W351" i="14" s="1"/>
  <c r="F16" i="11"/>
  <c r="M176" i="14" s="1"/>
  <c r="X14" i="11"/>
  <c r="Y349" i="14" s="1"/>
  <c r="U15" i="11"/>
  <c r="V350" i="14" s="1"/>
  <c r="W17" i="11"/>
  <c r="X352" i="14" s="1"/>
  <c r="W15" i="11"/>
  <c r="X350" i="14" s="1"/>
  <c r="P14" i="11"/>
  <c r="W13" i="11"/>
  <c r="X348" i="14" s="1"/>
  <c r="T16" i="11"/>
  <c r="U351" i="14" s="1"/>
  <c r="K12" i="11"/>
  <c r="E12" i="11"/>
  <c r="L170" i="14" s="1"/>
  <c r="W10" i="11"/>
  <c r="X345" i="14" s="1"/>
  <c r="K5" i="11"/>
  <c r="V14" i="11"/>
  <c r="W349" i="14" s="1"/>
  <c r="N13" i="11"/>
  <c r="U12" i="11"/>
  <c r="V347" i="14" s="1"/>
  <c r="P8" i="11"/>
  <c r="W16" i="11"/>
  <c r="X351" i="14" s="1"/>
  <c r="N5" i="11"/>
  <c r="T13" i="11"/>
  <c r="U348" i="14" s="1"/>
  <c r="V15" i="11"/>
  <c r="W350" i="14" s="1"/>
  <c r="F14" i="11"/>
  <c r="M172" i="14" s="1"/>
  <c r="V13" i="11"/>
  <c r="W348" i="14" s="1"/>
  <c r="T14" i="11"/>
  <c r="U349" i="14" s="1"/>
  <c r="V6" i="11"/>
  <c r="W341" i="14" s="1"/>
  <c r="J15" i="11"/>
  <c r="J12" i="11"/>
  <c r="U8" i="11"/>
  <c r="V343" i="14" s="1"/>
  <c r="E8" i="11"/>
  <c r="L166" i="14" s="1"/>
  <c r="R12" i="11"/>
  <c r="S347" i="14" s="1"/>
  <c r="W12" i="11"/>
  <c r="X347" i="14" s="1"/>
  <c r="H12" i="11"/>
  <c r="H6" i="11"/>
  <c r="E15" i="11"/>
  <c r="L173" i="14" s="1"/>
  <c r="U16" i="11"/>
  <c r="V351" i="14" s="1"/>
  <c r="N16" i="11"/>
  <c r="T17" i="11"/>
  <c r="U352" i="14" s="1"/>
  <c r="P10" i="11"/>
  <c r="Y6" i="11"/>
  <c r="I12" i="11"/>
  <c r="L5" i="11"/>
  <c r="N15" i="11"/>
  <c r="Y14" i="11"/>
  <c r="E5" i="11"/>
  <c r="U13" i="11"/>
  <c r="V348" i="14" s="1"/>
  <c r="K16" i="11"/>
  <c r="S14" i="11"/>
  <c r="T349" i="14" s="1"/>
  <c r="O6" i="11"/>
  <c r="S16" i="11"/>
  <c r="T351" i="14" s="1"/>
  <c r="U5" i="11"/>
  <c r="N12" i="11"/>
  <c r="I8" i="11"/>
  <c r="L12" i="11"/>
  <c r="U10" i="11"/>
  <c r="V345" i="14" s="1"/>
  <c r="F8" i="11"/>
  <c r="M166" i="14" s="1"/>
  <c r="Z12" i="11"/>
  <c r="AA347" i="14" s="1"/>
  <c r="S10" i="11"/>
  <c r="T345" i="14" s="1"/>
  <c r="S8" i="11"/>
  <c r="T343" i="14" s="1"/>
  <c r="H17" i="11"/>
  <c r="H5" i="11"/>
  <c r="M5" i="11"/>
  <c r="M17" i="11"/>
  <c r="Q16" i="11"/>
  <c r="M6" i="11"/>
  <c r="M13" i="11"/>
  <c r="Q13" i="11"/>
  <c r="M8" i="11"/>
  <c r="Q10" i="11"/>
  <c r="M12" i="11"/>
  <c r="M14" i="11"/>
  <c r="Q12" i="11"/>
  <c r="M15" i="11"/>
  <c r="Q173" i="14" s="1"/>
  <c r="M10" i="11"/>
  <c r="M16" i="11"/>
  <c r="Q5" i="11"/>
  <c r="Q6" i="11"/>
  <c r="Q15" i="11"/>
  <c r="Q14" i="11"/>
  <c r="N13" i="10"/>
  <c r="O9" i="10"/>
  <c r="O11" i="10"/>
  <c r="O7" i="10"/>
  <c r="O18" i="10"/>
  <c r="Q9" i="10"/>
  <c r="F11" i="10"/>
  <c r="M153" i="14" s="1"/>
  <c r="H9" i="10"/>
  <c r="Z18" i="10"/>
  <c r="AA339" i="14" s="1"/>
  <c r="Q7" i="10"/>
  <c r="S9" i="10"/>
  <c r="T330" i="14" s="1"/>
  <c r="Z7" i="10"/>
  <c r="AA328" i="14" s="1"/>
  <c r="T7" i="10"/>
  <c r="U328" i="14" s="1"/>
  <c r="E9" i="10"/>
  <c r="L151" i="14" s="1"/>
  <c r="M9" i="10"/>
  <c r="Z11" i="10"/>
  <c r="AA332" i="14" s="1"/>
  <c r="Y9" i="10"/>
  <c r="K18" i="10"/>
  <c r="I9" i="10"/>
  <c r="Y7" i="10"/>
  <c r="L9" i="10"/>
  <c r="V9" i="10"/>
  <c r="W330" i="14" s="1"/>
  <c r="P18" i="10"/>
  <c r="S11" i="10"/>
  <c r="T332" i="14" s="1"/>
  <c r="K11" i="10"/>
  <c r="T18" i="10"/>
  <c r="U339" i="14" s="1"/>
  <c r="W11" i="10"/>
  <c r="X332" i="14" s="1"/>
  <c r="R9" i="10"/>
  <c r="S330" i="14" s="1"/>
  <c r="H18" i="10"/>
  <c r="U9" i="10"/>
  <c r="V330" i="14" s="1"/>
  <c r="H11" i="10"/>
  <c r="F9" i="10"/>
  <c r="M151" i="14" s="1"/>
  <c r="E7" i="10"/>
  <c r="L149" i="14" s="1"/>
  <c r="X18" i="10"/>
  <c r="Y339" i="14" s="1"/>
  <c r="T11" i="10"/>
  <c r="U332" i="14" s="1"/>
  <c r="J7" i="10"/>
  <c r="Z9" i="10"/>
  <c r="AA330" i="14" s="1"/>
  <c r="J18" i="10"/>
  <c r="E11" i="10"/>
  <c r="L153" i="14" s="1"/>
  <c r="Y11" i="10"/>
  <c r="P7" i="10"/>
  <c r="S7" i="10"/>
  <c r="T328" i="14" s="1"/>
  <c r="K9" i="10"/>
  <c r="L11" i="10"/>
  <c r="S18" i="10"/>
  <c r="T339" i="14" s="1"/>
  <c r="M11" i="10"/>
  <c r="F18" i="10"/>
  <c r="M162" i="14" s="1"/>
  <c r="W9" i="10"/>
  <c r="X330" i="14" s="1"/>
  <c r="V7" i="10"/>
  <c r="W328" i="14" s="1"/>
  <c r="X7" i="10"/>
  <c r="Y328" i="14" s="1"/>
  <c r="T9" i="10"/>
  <c r="U330" i="14" s="1"/>
  <c r="L7" i="10"/>
  <c r="U11" i="10"/>
  <c r="V332" i="14" s="1"/>
  <c r="V11" i="10"/>
  <c r="W332" i="14" s="1"/>
  <c r="L18" i="10"/>
  <c r="P11" i="10"/>
  <c r="E18" i="10"/>
  <c r="L162" i="14" s="1"/>
  <c r="N18" i="10"/>
  <c r="P9" i="10"/>
  <c r="W7" i="10"/>
  <c r="X328" i="14" s="1"/>
  <c r="Q18" i="10"/>
  <c r="U7" i="10"/>
  <c r="V328" i="14" s="1"/>
  <c r="I18" i="10"/>
  <c r="I7" i="10"/>
  <c r="U18" i="10"/>
  <c r="V339" i="14" s="1"/>
  <c r="X11" i="10"/>
  <c r="Y332" i="14" s="1"/>
  <c r="V18" i="10"/>
  <c r="W339" i="14" s="1"/>
  <c r="M18" i="10"/>
  <c r="Y18" i="10"/>
  <c r="R18" i="10"/>
  <c r="S339" i="14" s="1"/>
  <c r="H7" i="10"/>
  <c r="J9" i="10"/>
  <c r="R7" i="10"/>
  <c r="S328" i="14" s="1"/>
  <c r="K7" i="10"/>
  <c r="R11" i="10"/>
  <c r="S332" i="14" s="1"/>
  <c r="W18" i="10"/>
  <c r="X339" i="14" s="1"/>
  <c r="M7" i="10"/>
  <c r="F7" i="10"/>
  <c r="M149" i="14" s="1"/>
  <c r="N7" i="10"/>
  <c r="N9" i="10"/>
  <c r="X9" i="10"/>
  <c r="Y330" i="14" s="1"/>
  <c r="I11" i="10"/>
  <c r="E6" i="10"/>
  <c r="L148" i="14" s="1"/>
  <c r="K6" i="10"/>
  <c r="I6" i="10"/>
  <c r="J6" i="10"/>
  <c r="K17" i="10"/>
  <c r="V13" i="10"/>
  <c r="W334" i="14" s="1"/>
  <c r="F6" i="10"/>
  <c r="M148" i="14" s="1"/>
  <c r="Z14" i="10"/>
  <c r="AA335" i="14" s="1"/>
  <c r="Y5" i="10"/>
  <c r="U17" i="10"/>
  <c r="V338" i="14" s="1"/>
  <c r="U6" i="10"/>
  <c r="V327" i="14" s="1"/>
  <c r="V5" i="10"/>
  <c r="U14" i="10"/>
  <c r="V335" i="14" s="1"/>
  <c r="E10" i="10"/>
  <c r="L152" i="14" s="1"/>
  <c r="V12" i="10"/>
  <c r="W333" i="14" s="1"/>
  <c r="Y8" i="10"/>
  <c r="T10" i="10"/>
  <c r="U331" i="14" s="1"/>
  <c r="Z10" i="10"/>
  <c r="AA331" i="14" s="1"/>
  <c r="Z6" i="10"/>
  <c r="AA327" i="14" s="1"/>
  <c r="W15" i="10"/>
  <c r="X336" i="14" s="1"/>
  <c r="F15" i="10"/>
  <c r="M157" i="14" s="1"/>
  <c r="R14" i="10"/>
  <c r="S335" i="14" s="1"/>
  <c r="X5" i="10"/>
  <c r="V16" i="10"/>
  <c r="W337" i="14" s="1"/>
  <c r="T6" i="10"/>
  <c r="U327" i="14" s="1"/>
  <c r="X13" i="10"/>
  <c r="Y334" i="14" s="1"/>
  <c r="K10" i="10"/>
  <c r="H16" i="10"/>
  <c r="H17" i="10"/>
  <c r="R12" i="10"/>
  <c r="S333" i="14" s="1"/>
  <c r="S16" i="10"/>
  <c r="T337" i="14" s="1"/>
  <c r="X17" i="10"/>
  <c r="Y338" i="14" s="1"/>
  <c r="K13" i="10"/>
  <c r="U13" i="10"/>
  <c r="V334" i="14" s="1"/>
  <c r="W6" i="10"/>
  <c r="X327" i="14" s="1"/>
  <c r="E17" i="10"/>
  <c r="L161" i="14" s="1"/>
  <c r="W14" i="10"/>
  <c r="X335" i="14" s="1"/>
  <c r="U16" i="10"/>
  <c r="V337" i="14" s="1"/>
  <c r="Y15" i="10"/>
  <c r="V10" i="10"/>
  <c r="W331" i="14" s="1"/>
  <c r="H13" i="10"/>
  <c r="S10" i="10"/>
  <c r="T331" i="14" s="1"/>
  <c r="R10" i="10"/>
  <c r="S331" i="14" s="1"/>
  <c r="K12" i="10"/>
  <c r="X12" i="10"/>
  <c r="Y333" i="14" s="1"/>
  <c r="T14" i="10"/>
  <c r="U335" i="14" s="1"/>
  <c r="E15" i="10"/>
  <c r="L157" i="14" s="1"/>
  <c r="S5" i="10"/>
  <c r="E16" i="10"/>
  <c r="L160" i="14" s="1"/>
  <c r="V15" i="10"/>
  <c r="W336" i="14" s="1"/>
  <c r="X16" i="10"/>
  <c r="Y337" i="14" s="1"/>
  <c r="V6" i="10"/>
  <c r="W327" i="14" s="1"/>
  <c r="Z13" i="10"/>
  <c r="AA334" i="14" s="1"/>
  <c r="F5" i="10"/>
  <c r="V14" i="10"/>
  <c r="W335" i="14" s="1"/>
  <c r="Z17" i="10"/>
  <c r="AA338" i="14" s="1"/>
  <c r="H6" i="10"/>
  <c r="X8" i="10"/>
  <c r="Y329" i="14" s="1"/>
  <c r="F10" i="10"/>
  <c r="M152" i="14" s="1"/>
  <c r="H10" i="10"/>
  <c r="T12" i="10"/>
  <c r="U333" i="14" s="1"/>
  <c r="H12" i="10"/>
  <c r="W13" i="10"/>
  <c r="X334" i="14" s="1"/>
  <c r="K14" i="10"/>
  <c r="Y6" i="10"/>
  <c r="W17" i="10"/>
  <c r="X338" i="14" s="1"/>
  <c r="Y14" i="10"/>
  <c r="W16" i="10"/>
  <c r="X337" i="14" s="1"/>
  <c r="R13" i="10"/>
  <c r="S334" i="14" s="1"/>
  <c r="Y13" i="10"/>
  <c r="R17" i="10"/>
  <c r="S338" i="14" s="1"/>
  <c r="H15" i="10"/>
  <c r="U10" i="10"/>
  <c r="V331" i="14" s="1"/>
  <c r="E8" i="10"/>
  <c r="L150" i="14" s="1"/>
  <c r="X15" i="10"/>
  <c r="Z16" i="10"/>
  <c r="AA337" i="14" s="1"/>
  <c r="Z5" i="10"/>
  <c r="T13" i="10"/>
  <c r="U334" i="14" s="1"/>
  <c r="X14" i="10"/>
  <c r="Y335" i="14" s="1"/>
  <c r="F17" i="10"/>
  <c r="M161" i="14" s="1"/>
  <c r="S15" i="10"/>
  <c r="T336" i="14" s="1"/>
  <c r="F14" i="10"/>
  <c r="M156" i="14" s="1"/>
  <c r="Z15" i="10"/>
  <c r="AA336" i="14" s="1"/>
  <c r="R6" i="10"/>
  <c r="S327" i="14" s="1"/>
  <c r="U5" i="10"/>
  <c r="F12" i="10"/>
  <c r="M154" i="14" s="1"/>
  <c r="F8" i="10"/>
  <c r="M150" i="14" s="1"/>
  <c r="S8" i="10"/>
  <c r="T329" i="14" s="1"/>
  <c r="Y17" i="10"/>
  <c r="R16" i="10"/>
  <c r="S337" i="14" s="1"/>
  <c r="X6" i="10"/>
  <c r="Y327" i="14" s="1"/>
  <c r="R5" i="10"/>
  <c r="K5" i="10"/>
  <c r="F16" i="10"/>
  <c r="M160" i="14" s="1"/>
  <c r="U15" i="10"/>
  <c r="V336" i="14" s="1"/>
  <c r="S13" i="10"/>
  <c r="T334" i="14" s="1"/>
  <c r="K15" i="10"/>
  <c r="V157" i="14" s="1"/>
  <c r="T17" i="10"/>
  <c r="U338" i="14" s="1"/>
  <c r="K16" i="10"/>
  <c r="R15" i="10"/>
  <c r="S336" i="14" s="1"/>
  <c r="S6" i="10"/>
  <c r="T327" i="14" s="1"/>
  <c r="W12" i="10"/>
  <c r="X333" i="14" s="1"/>
  <c r="Z8" i="10"/>
  <c r="AA329" i="14" s="1"/>
  <c r="H8" i="10"/>
  <c r="W8" i="10"/>
  <c r="X329" i="14" s="1"/>
  <c r="Y10" i="10"/>
  <c r="Y12" i="10"/>
  <c r="U12" i="10"/>
  <c r="V333" i="14" s="1"/>
  <c r="T5" i="10"/>
  <c r="U326" i="14" s="1"/>
  <c r="S14" i="10"/>
  <c r="T335" i="14" s="1"/>
  <c r="Y16" i="10"/>
  <c r="V17" i="10"/>
  <c r="W338" i="14" s="1"/>
  <c r="T15" i="10"/>
  <c r="U336" i="14" s="1"/>
  <c r="E14" i="10"/>
  <c r="L156" i="14" s="1"/>
  <c r="W5" i="10"/>
  <c r="S17" i="10"/>
  <c r="T338" i="14" s="1"/>
  <c r="E5" i="10"/>
  <c r="T16" i="10"/>
  <c r="U337" i="14" s="1"/>
  <c r="X10" i="10"/>
  <c r="Y331" i="14" s="1"/>
  <c r="R8" i="10"/>
  <c r="S329" i="14" s="1"/>
  <c r="E12" i="10"/>
  <c r="L154" i="14" s="1"/>
  <c r="H5" i="10"/>
  <c r="S12" i="10"/>
  <c r="T333" i="14" s="1"/>
  <c r="V8" i="10"/>
  <c r="W329" i="14" s="1"/>
  <c r="U8" i="10"/>
  <c r="V329" i="14" s="1"/>
  <c r="Z12" i="10"/>
  <c r="AA333" i="14" s="1"/>
  <c r="W10" i="10"/>
  <c r="X331" i="14" s="1"/>
  <c r="H14" i="10"/>
  <c r="M12" i="10"/>
  <c r="M8" i="10"/>
  <c r="M10" i="10"/>
  <c r="M13" i="10"/>
  <c r="M6" i="10"/>
  <c r="M17" i="10"/>
  <c r="M14" i="10"/>
  <c r="M16" i="10"/>
  <c r="M15" i="10"/>
  <c r="Q157" i="14" s="1"/>
  <c r="M5" i="10"/>
  <c r="L17" i="10"/>
  <c r="N15" i="10"/>
  <c r="O13" i="10"/>
  <c r="P8" i="10"/>
  <c r="O9" i="12"/>
  <c r="O7" i="12"/>
  <c r="O11" i="12"/>
  <c r="O18" i="12"/>
  <c r="V7" i="12"/>
  <c r="W356" i="14" s="1"/>
  <c r="M7" i="12"/>
  <c r="E7" i="12"/>
  <c r="L181" i="14" s="1"/>
  <c r="M18" i="12"/>
  <c r="V18" i="12"/>
  <c r="W367" i="14" s="1"/>
  <c r="E18" i="12"/>
  <c r="L194" i="14" s="1"/>
  <c r="E9" i="12"/>
  <c r="L183" i="14" s="1"/>
  <c r="N7" i="12"/>
  <c r="W7" i="12"/>
  <c r="X356" i="14" s="1"/>
  <c r="R18" i="12"/>
  <c r="S367" i="14" s="1"/>
  <c r="E11" i="12"/>
  <c r="L185" i="14" s="1"/>
  <c r="K7" i="12"/>
  <c r="M9" i="12"/>
  <c r="K11" i="12"/>
  <c r="Z18" i="12"/>
  <c r="AA367" i="14" s="1"/>
  <c r="M11" i="12"/>
  <c r="T7" i="12"/>
  <c r="U356" i="14" s="1"/>
  <c r="Y18" i="12"/>
  <c r="S18" i="12"/>
  <c r="T367" i="14" s="1"/>
  <c r="K6" i="12"/>
  <c r="V9" i="12"/>
  <c r="W358" i="14" s="1"/>
  <c r="T11" i="12"/>
  <c r="U360" i="14" s="1"/>
  <c r="V11" i="12"/>
  <c r="W360" i="14" s="1"/>
  <c r="S7" i="12"/>
  <c r="T356" i="14" s="1"/>
  <c r="K9" i="12"/>
  <c r="S9" i="12"/>
  <c r="T358" i="14" s="1"/>
  <c r="L18" i="12"/>
  <c r="H11" i="12"/>
  <c r="I11" i="12"/>
  <c r="F18" i="12"/>
  <c r="M194" i="14" s="1"/>
  <c r="P7" i="12"/>
  <c r="H18" i="12"/>
  <c r="Y9" i="12"/>
  <c r="Q18" i="12"/>
  <c r="J9" i="12"/>
  <c r="R11" i="12"/>
  <c r="S360" i="14" s="1"/>
  <c r="N18" i="12"/>
  <c r="W18" i="12"/>
  <c r="X367" i="14" s="1"/>
  <c r="X7" i="12"/>
  <c r="Y356" i="14" s="1"/>
  <c r="Q9" i="12"/>
  <c r="I9" i="12"/>
  <c r="I7" i="12"/>
  <c r="L11" i="12"/>
  <c r="U11" i="12"/>
  <c r="V360" i="14" s="1"/>
  <c r="Z11" i="12"/>
  <c r="AA360" i="14" s="1"/>
  <c r="F9" i="12"/>
  <c r="M183" i="14" s="1"/>
  <c r="N9" i="12"/>
  <c r="P9" i="12"/>
  <c r="Q7" i="12"/>
  <c r="R9" i="12"/>
  <c r="S358" i="14" s="1"/>
  <c r="R7" i="12"/>
  <c r="S356" i="14" s="1"/>
  <c r="F11" i="12"/>
  <c r="M185" i="14" s="1"/>
  <c r="P11" i="12"/>
  <c r="L7" i="12"/>
  <c r="P18" i="12"/>
  <c r="W9" i="12"/>
  <c r="X358" i="14" s="1"/>
  <c r="X9" i="12"/>
  <c r="Y358" i="14" s="1"/>
  <c r="Z9" i="12"/>
  <c r="AA358" i="14" s="1"/>
  <c r="Z7" i="12"/>
  <c r="AA356" i="14" s="1"/>
  <c r="J18" i="12"/>
  <c r="H7" i="12"/>
  <c r="J7" i="12"/>
  <c r="K18" i="12"/>
  <c r="X18" i="12"/>
  <c r="Y367" i="14" s="1"/>
  <c r="S11" i="12"/>
  <c r="T360" i="14" s="1"/>
  <c r="F7" i="12"/>
  <c r="M181" i="14" s="1"/>
  <c r="I18" i="12"/>
  <c r="T18" i="12"/>
  <c r="U367" i="14" s="1"/>
  <c r="U9" i="12"/>
  <c r="V358" i="14" s="1"/>
  <c r="H9" i="12"/>
  <c r="Y7" i="12"/>
  <c r="T9" i="12"/>
  <c r="U358" i="14" s="1"/>
  <c r="L9" i="12"/>
  <c r="W11" i="12"/>
  <c r="X360" i="14" s="1"/>
  <c r="X11" i="12"/>
  <c r="Y360" i="14" s="1"/>
  <c r="Y11" i="12"/>
  <c r="U18" i="12"/>
  <c r="V367" i="14" s="1"/>
  <c r="U7" i="12"/>
  <c r="V356" i="14" s="1"/>
  <c r="S6" i="12"/>
  <c r="T355" i="14" s="1"/>
  <c r="Z14" i="12"/>
  <c r="AA363" i="14" s="1"/>
  <c r="N6" i="12"/>
  <c r="E16" i="12"/>
  <c r="L192" i="14" s="1"/>
  <c r="Y12" i="12"/>
  <c r="P5" i="12"/>
  <c r="T5" i="12"/>
  <c r="U354" i="14" s="1"/>
  <c r="T16" i="12"/>
  <c r="U365" i="14" s="1"/>
  <c r="L16" i="12"/>
  <c r="Z15" i="12"/>
  <c r="AA364" i="14" s="1"/>
  <c r="F5" i="12"/>
  <c r="M179" i="14" s="1"/>
  <c r="Z13" i="12"/>
  <c r="AA362" i="14" s="1"/>
  <c r="Y6" i="12"/>
  <c r="O16" i="12"/>
  <c r="P16" i="12"/>
  <c r="Y5" i="12"/>
  <c r="L12" i="12"/>
  <c r="J16" i="12"/>
  <c r="I8" i="12"/>
  <c r="W10" i="12"/>
  <c r="X359" i="14" s="1"/>
  <c r="S12" i="12"/>
  <c r="T361" i="14" s="1"/>
  <c r="H16" i="12"/>
  <c r="E6" i="12"/>
  <c r="L180" i="14" s="1"/>
  <c r="R5" i="12"/>
  <c r="S354" i="14" s="1"/>
  <c r="Y16" i="12"/>
  <c r="X17" i="12"/>
  <c r="Y366" i="14" s="1"/>
  <c r="P15" i="12"/>
  <c r="Y17" i="12"/>
  <c r="N13" i="12"/>
  <c r="V6" i="12"/>
  <c r="W355" i="14" s="1"/>
  <c r="O10" i="12"/>
  <c r="Y13" i="12"/>
  <c r="W14" i="12"/>
  <c r="X363" i="14" s="1"/>
  <c r="X5" i="12"/>
  <c r="Y354" i="14" s="1"/>
  <c r="V17" i="12"/>
  <c r="W366" i="14" s="1"/>
  <c r="X12" i="12"/>
  <c r="Y361" i="14" s="1"/>
  <c r="J6" i="12"/>
  <c r="F10" i="12"/>
  <c r="M184" i="14" s="1"/>
  <c r="T10" i="12"/>
  <c r="U359" i="14" s="1"/>
  <c r="V12" i="12"/>
  <c r="W361" i="14" s="1"/>
  <c r="W8" i="12"/>
  <c r="X357" i="14" s="1"/>
  <c r="P10" i="12"/>
  <c r="K5" i="12"/>
  <c r="Z5" i="12"/>
  <c r="AA354" i="14" s="1"/>
  <c r="P14" i="12"/>
  <c r="W15" i="12"/>
  <c r="X364" i="14" s="1"/>
  <c r="N16" i="12"/>
  <c r="X15" i="12"/>
  <c r="U5" i="12"/>
  <c r="V354" i="14" s="1"/>
  <c r="I5" i="12"/>
  <c r="V14" i="12"/>
  <c r="W363" i="14" s="1"/>
  <c r="F14" i="12"/>
  <c r="M188" i="14" s="1"/>
  <c r="X6" i="12"/>
  <c r="Y355" i="14" s="1"/>
  <c r="V16" i="12"/>
  <c r="W365" i="14" s="1"/>
  <c r="I6" i="12"/>
  <c r="U17" i="12"/>
  <c r="V366" i="14" s="1"/>
  <c r="K17" i="12"/>
  <c r="U15" i="12"/>
  <c r="V364" i="14" s="1"/>
  <c r="J5" i="12"/>
  <c r="S8" i="12"/>
  <c r="T357" i="14" s="1"/>
  <c r="R8" i="12"/>
  <c r="S357" i="14" s="1"/>
  <c r="R10" i="12"/>
  <c r="S359" i="14" s="1"/>
  <c r="F8" i="12"/>
  <c r="M182" i="14" s="1"/>
  <c r="H17" i="12"/>
  <c r="E15" i="12"/>
  <c r="L189" i="14" s="1"/>
  <c r="Y10" i="12"/>
  <c r="V13" i="12"/>
  <c r="W362" i="14" s="1"/>
  <c r="W13" i="12"/>
  <c r="X362" i="14" s="1"/>
  <c r="O17" i="12"/>
  <c r="P6" i="12"/>
  <c r="R17" i="12"/>
  <c r="S366" i="14" s="1"/>
  <c r="O12" i="12"/>
  <c r="W6" i="12"/>
  <c r="X355" i="14" s="1"/>
  <c r="U16" i="12"/>
  <c r="V365" i="14" s="1"/>
  <c r="K16" i="12"/>
  <c r="W5" i="12"/>
  <c r="T15" i="12"/>
  <c r="U364" i="14" s="1"/>
  <c r="L5" i="12"/>
  <c r="T13" i="12"/>
  <c r="U362" i="14" s="1"/>
  <c r="E10" i="12"/>
  <c r="L184" i="14" s="1"/>
  <c r="T12" i="12"/>
  <c r="U361" i="14" s="1"/>
  <c r="K12" i="12"/>
  <c r="Z8" i="12"/>
  <c r="AA357" i="14" s="1"/>
  <c r="Z10" i="12"/>
  <c r="AA359" i="14" s="1"/>
  <c r="R12" i="12"/>
  <c r="S361" i="14" s="1"/>
  <c r="H8" i="12"/>
  <c r="H5" i="12"/>
  <c r="H13" i="12"/>
  <c r="K14" i="12"/>
  <c r="W17" i="12"/>
  <c r="X366" i="14" s="1"/>
  <c r="L6" i="12"/>
  <c r="U8" i="12"/>
  <c r="V357" i="14" s="1"/>
  <c r="F16" i="12"/>
  <c r="M192" i="14" s="1"/>
  <c r="V8" i="12"/>
  <c r="W357" i="14" s="1"/>
  <c r="L8" i="12"/>
  <c r="P17" i="12"/>
  <c r="Z17" i="12"/>
  <c r="AA366" i="14" s="1"/>
  <c r="I15" i="12"/>
  <c r="F17" i="12"/>
  <c r="M193" i="14" s="1"/>
  <c r="V5" i="12"/>
  <c r="W354" i="14" s="1"/>
  <c r="V10" i="12"/>
  <c r="W359" i="14" s="1"/>
  <c r="S13" i="12"/>
  <c r="T362" i="14" s="1"/>
  <c r="I17" i="12"/>
  <c r="N5" i="12"/>
  <c r="Y14" i="12"/>
  <c r="N12" i="12"/>
  <c r="X8" i="12"/>
  <c r="Y357" i="14" s="1"/>
  <c r="J15" i="12"/>
  <c r="E8" i="12"/>
  <c r="L182" i="14" s="1"/>
  <c r="U12" i="12"/>
  <c r="V361" i="14" s="1"/>
  <c r="E12" i="12"/>
  <c r="L186" i="14" s="1"/>
  <c r="W12" i="12"/>
  <c r="X361" i="14" s="1"/>
  <c r="Z12" i="12"/>
  <c r="AA361" i="14" s="1"/>
  <c r="F12" i="12"/>
  <c r="M186" i="14" s="1"/>
  <c r="H12" i="12"/>
  <c r="O5" i="12"/>
  <c r="V15" i="12"/>
  <c r="W364" i="14" s="1"/>
  <c r="O15" i="12"/>
  <c r="F6" i="12"/>
  <c r="M180" i="14" s="1"/>
  <c r="S14" i="12"/>
  <c r="T363" i="14" s="1"/>
  <c r="I12" i="12"/>
  <c r="O6" i="12"/>
  <c r="T14" i="12"/>
  <c r="U363" i="14" s="1"/>
  <c r="L17" i="12"/>
  <c r="L10" i="12"/>
  <c r="N10" i="12"/>
  <c r="Y15" i="12"/>
  <c r="L13" i="12"/>
  <c r="K15" i="12"/>
  <c r="V189" i="14" s="1"/>
  <c r="U10" i="12"/>
  <c r="V359" i="14" s="1"/>
  <c r="T17" i="12"/>
  <c r="U366" i="14" s="1"/>
  <c r="X14" i="12"/>
  <c r="Y363" i="14" s="1"/>
  <c r="L15" i="12"/>
  <c r="N15" i="12"/>
  <c r="X16" i="12"/>
  <c r="Y365" i="14" s="1"/>
  <c r="X10" i="12"/>
  <c r="Y359" i="14" s="1"/>
  <c r="J12" i="12"/>
  <c r="O14" i="12"/>
  <c r="U13" i="12"/>
  <c r="V362" i="14" s="1"/>
  <c r="F15" i="12"/>
  <c r="M189" i="14" s="1"/>
  <c r="T6" i="12"/>
  <c r="U355" i="14" s="1"/>
  <c r="R16" i="12"/>
  <c r="S365" i="14" s="1"/>
  <c r="I13" i="12"/>
  <c r="S16" i="12"/>
  <c r="T365" i="14" s="1"/>
  <c r="X13" i="12"/>
  <c r="Y362" i="14" s="1"/>
  <c r="O8" i="12"/>
  <c r="E14" i="12"/>
  <c r="L188" i="14" s="1"/>
  <c r="S17" i="12"/>
  <c r="T366" i="14" s="1"/>
  <c r="S15" i="12"/>
  <c r="T364" i="14" s="1"/>
  <c r="P8" i="12"/>
  <c r="W16" i="12"/>
  <c r="X365" i="14" s="1"/>
  <c r="O13" i="12"/>
  <c r="P13" i="12"/>
  <c r="R6" i="12"/>
  <c r="S355" i="14" s="1"/>
  <c r="P12" i="12"/>
  <c r="J10" i="12"/>
  <c r="J13" i="12"/>
  <c r="J14" i="12"/>
  <c r="K10" i="12"/>
  <c r="S10" i="12"/>
  <c r="T359" i="14" s="1"/>
  <c r="H10" i="12"/>
  <c r="H14" i="12"/>
  <c r="I10" i="12"/>
  <c r="R14" i="12"/>
  <c r="S363" i="14" s="1"/>
  <c r="K13" i="12"/>
  <c r="S5" i="12"/>
  <c r="T354" i="14" s="1"/>
  <c r="Z16" i="12"/>
  <c r="AA365" i="14" s="1"/>
  <c r="I16" i="12"/>
  <c r="U6" i="12"/>
  <c r="V355" i="14" s="1"/>
  <c r="E17" i="12"/>
  <c r="L193" i="14" s="1"/>
  <c r="U14" i="12"/>
  <c r="V363" i="14" s="1"/>
  <c r="I14" i="12"/>
  <c r="R15" i="12"/>
  <c r="S364" i="14" s="1"/>
  <c r="R13" i="12"/>
  <c r="S362" i="14" s="1"/>
  <c r="L14" i="12"/>
  <c r="N14" i="12"/>
  <c r="Z6" i="12"/>
  <c r="AA355" i="14" s="1"/>
  <c r="Y8" i="12"/>
  <c r="H6" i="12"/>
  <c r="H15" i="12"/>
  <c r="M17" i="12"/>
  <c r="Q5" i="12"/>
  <c r="M16" i="12"/>
  <c r="Q12" i="12"/>
  <c r="M10" i="12"/>
  <c r="M14" i="12"/>
  <c r="M13" i="12"/>
  <c r="M8" i="12"/>
  <c r="Q16" i="12"/>
  <c r="Q14" i="12"/>
  <c r="M5" i="12"/>
  <c r="M15" i="12"/>
  <c r="Q189" i="14" s="1"/>
  <c r="Q13" i="12"/>
  <c r="M6" i="12"/>
  <c r="Q10" i="12"/>
  <c r="Q15" i="12"/>
  <c r="Q6" i="12"/>
  <c r="M12" i="12"/>
  <c r="L15" i="10"/>
  <c r="I5" i="10"/>
  <c r="O15" i="10"/>
  <c r="P13" i="10"/>
  <c r="I14" i="10"/>
  <c r="I16" i="10"/>
  <c r="I10" i="10"/>
  <c r="O8" i="10"/>
  <c r="O17" i="10"/>
  <c r="P15" i="10"/>
  <c r="L6" i="10"/>
  <c r="N5" i="10"/>
  <c r="P12" i="10"/>
  <c r="I13" i="10"/>
  <c r="N14" i="10"/>
  <c r="N16" i="10"/>
  <c r="N10" i="10"/>
  <c r="K8" i="12"/>
  <c r="N6" i="10"/>
  <c r="O5" i="10"/>
  <c r="I15" i="10"/>
  <c r="L8" i="10"/>
  <c r="O14" i="10"/>
  <c r="O16" i="10"/>
  <c r="O10" i="10"/>
  <c r="K8" i="10"/>
  <c r="L12" i="10"/>
  <c r="N12" i="10"/>
  <c r="Q15" i="10"/>
  <c r="J15" i="10"/>
  <c r="Q12" i="10"/>
  <c r="J12" i="10"/>
  <c r="I8" i="10"/>
  <c r="Q5" i="10"/>
  <c r="J5" i="10"/>
  <c r="Q14" i="10"/>
  <c r="J14" i="10"/>
  <c r="Q16" i="10"/>
  <c r="J16" i="10"/>
  <c r="Q10" i="10"/>
  <c r="J10" i="10"/>
  <c r="O12" i="10"/>
  <c r="Q13" i="10"/>
  <c r="J13" i="10"/>
  <c r="AC32" i="12"/>
  <c r="AC34" i="11"/>
  <c r="AC29" i="11"/>
  <c r="AC33" i="11"/>
  <c r="AC32" i="10"/>
  <c r="AC31" i="10"/>
  <c r="AC30" i="12"/>
  <c r="AC28" i="11"/>
  <c r="AC30" i="11"/>
  <c r="AC28" i="12"/>
  <c r="AC34" i="12"/>
  <c r="AC33" i="12"/>
  <c r="AC33" i="10"/>
  <c r="AC32" i="11"/>
  <c r="AC31" i="12"/>
  <c r="AC31" i="11"/>
  <c r="AC29" i="10"/>
  <c r="AC29" i="12"/>
  <c r="AC28" i="10"/>
  <c r="AC27" i="10"/>
  <c r="AC27" i="11"/>
  <c r="AC27" i="12"/>
  <c r="AC25" i="11"/>
  <c r="AC25" i="10"/>
  <c r="AC25" i="12"/>
  <c r="AC24" i="10"/>
  <c r="AC23" i="12"/>
  <c r="AC26" i="12"/>
  <c r="AC24" i="12"/>
  <c r="AC23" i="11"/>
  <c r="AC26" i="11"/>
  <c r="AC24" i="11"/>
  <c r="AC23" i="10"/>
  <c r="AC30" i="10"/>
  <c r="AC26" i="10"/>
  <c r="AC34" i="10"/>
  <c r="AD25" i="8"/>
  <c r="R343" i="14" l="1"/>
  <c r="L20" i="10"/>
  <c r="P20" i="10"/>
  <c r="H20" i="10"/>
  <c r="AD31" i="8"/>
  <c r="AD25" i="9"/>
  <c r="R366" i="14"/>
  <c r="Z366" i="14" s="1"/>
  <c r="V193" i="14"/>
  <c r="R355" i="14"/>
  <c r="Z355" i="14" s="1"/>
  <c r="V180" i="14"/>
  <c r="Q183" i="14"/>
  <c r="P183" i="14" s="1"/>
  <c r="M358" i="14"/>
  <c r="M335" i="14"/>
  <c r="Q156" i="14"/>
  <c r="V156" i="14"/>
  <c r="R335" i="14"/>
  <c r="Z335" i="14" s="1"/>
  <c r="T326" i="14"/>
  <c r="S20" i="10"/>
  <c r="Y20" i="10"/>
  <c r="V151" i="14"/>
  <c r="R330" i="14"/>
  <c r="Z330" i="14" s="1"/>
  <c r="Q172" i="14"/>
  <c r="M349" i="14"/>
  <c r="Q177" i="14"/>
  <c r="M352" i="14"/>
  <c r="R351" i="14"/>
  <c r="Z351" i="14" s="1"/>
  <c r="V176" i="14"/>
  <c r="R352" i="14"/>
  <c r="Z352" i="14" s="1"/>
  <c r="V177" i="14"/>
  <c r="R348" i="14"/>
  <c r="Z348" i="14" s="1"/>
  <c r="V171" i="14"/>
  <c r="R346" i="14"/>
  <c r="Z346" i="14" s="1"/>
  <c r="V169" i="14"/>
  <c r="M361" i="14"/>
  <c r="Q186" i="14"/>
  <c r="O20" i="10"/>
  <c r="R359" i="14"/>
  <c r="Z359" i="14" s="1"/>
  <c r="V184" i="14"/>
  <c r="V181" i="14"/>
  <c r="R356" i="14"/>
  <c r="Z356" i="14" s="1"/>
  <c r="Q194" i="14"/>
  <c r="P194" i="14" s="1"/>
  <c r="M367" i="14"/>
  <c r="Q161" i="14"/>
  <c r="M338" i="14"/>
  <c r="R328" i="14"/>
  <c r="Z328" i="14" s="1"/>
  <c r="V149" i="14"/>
  <c r="M347" i="14"/>
  <c r="Q170" i="14"/>
  <c r="Q163" i="14"/>
  <c r="M340" i="14"/>
  <c r="M20" i="11"/>
  <c r="L20" i="11"/>
  <c r="R340" i="14"/>
  <c r="V163" i="14"/>
  <c r="K20" i="11"/>
  <c r="Y20" i="11"/>
  <c r="W340" i="14"/>
  <c r="V20" i="11"/>
  <c r="Q165" i="14"/>
  <c r="M342" i="14"/>
  <c r="M353" i="14"/>
  <c r="Q178" i="14"/>
  <c r="V178" i="14"/>
  <c r="R353" i="14"/>
  <c r="Z353" i="14" s="1"/>
  <c r="M357" i="14"/>
  <c r="Q182" i="14"/>
  <c r="P182" i="14" s="1"/>
  <c r="M366" i="14"/>
  <c r="Q193" i="14"/>
  <c r="M327" i="14"/>
  <c r="Q148" i="14"/>
  <c r="L147" i="14"/>
  <c r="R326" i="14"/>
  <c r="V147" i="14"/>
  <c r="K20" i="10"/>
  <c r="V326" i="14"/>
  <c r="U20" i="10"/>
  <c r="AA326" i="14"/>
  <c r="Z20" i="10"/>
  <c r="M147" i="14"/>
  <c r="Y326" i="14"/>
  <c r="X20" i="10"/>
  <c r="H20" i="11"/>
  <c r="I20" i="11"/>
  <c r="L163" i="14"/>
  <c r="V164" i="14"/>
  <c r="R341" i="14"/>
  <c r="Z341" i="14" s="1"/>
  <c r="V172" i="14"/>
  <c r="R349" i="14"/>
  <c r="Z349" i="14" s="1"/>
  <c r="M346" i="14"/>
  <c r="Q169" i="14"/>
  <c r="I20" i="10"/>
  <c r="Q187" i="14"/>
  <c r="M362" i="14"/>
  <c r="R362" i="14"/>
  <c r="Z362" i="14" s="1"/>
  <c r="V187" i="14"/>
  <c r="R358" i="14"/>
  <c r="Z358" i="14" s="1"/>
  <c r="V183" i="14"/>
  <c r="M356" i="14"/>
  <c r="Q181" i="14"/>
  <c r="P181" i="14" s="1"/>
  <c r="M334" i="14"/>
  <c r="Q155" i="14"/>
  <c r="S326" i="14"/>
  <c r="R20" i="10"/>
  <c r="V153" i="14"/>
  <c r="R332" i="14"/>
  <c r="Z332" i="14" s="1"/>
  <c r="R339" i="14"/>
  <c r="Z339" i="14" s="1"/>
  <c r="V162" i="14"/>
  <c r="Q166" i="14"/>
  <c r="M343" i="14"/>
  <c r="M355" i="14"/>
  <c r="Q180" i="14"/>
  <c r="M363" i="14"/>
  <c r="Q188" i="14"/>
  <c r="V194" i="14"/>
  <c r="R367" i="14"/>
  <c r="Z367" i="14" s="1"/>
  <c r="M331" i="14"/>
  <c r="Q152" i="14"/>
  <c r="W20" i="10"/>
  <c r="R337" i="14"/>
  <c r="Z337" i="14" s="1"/>
  <c r="V160" i="14"/>
  <c r="V154" i="14"/>
  <c r="R333" i="14"/>
  <c r="Z333" i="14" s="1"/>
  <c r="R338" i="14"/>
  <c r="Z338" i="14" s="1"/>
  <c r="V161" i="14"/>
  <c r="M351" i="14"/>
  <c r="Q176" i="14"/>
  <c r="V340" i="14"/>
  <c r="U20" i="11"/>
  <c r="V170" i="14"/>
  <c r="R347" i="14"/>
  <c r="Z347" i="14" s="1"/>
  <c r="M163" i="14"/>
  <c r="S340" i="14"/>
  <c r="R20" i="11"/>
  <c r="V150" i="14"/>
  <c r="R329" i="14"/>
  <c r="R357" i="14"/>
  <c r="V182" i="14"/>
  <c r="M359" i="14"/>
  <c r="Q184" i="14"/>
  <c r="R365" i="14"/>
  <c r="Z365" i="14" s="1"/>
  <c r="V192" i="14"/>
  <c r="Q185" i="14"/>
  <c r="M360" i="14"/>
  <c r="M326" i="14"/>
  <c r="Q147" i="14"/>
  <c r="M20" i="10"/>
  <c r="Q150" i="14"/>
  <c r="P150" i="14" s="1"/>
  <c r="M329" i="14"/>
  <c r="V152" i="14"/>
  <c r="R331" i="14"/>
  <c r="Z331" i="14" s="1"/>
  <c r="W326" i="14"/>
  <c r="V20" i="10"/>
  <c r="Q153" i="14"/>
  <c r="M332" i="14"/>
  <c r="M345" i="14"/>
  <c r="Q168" i="14"/>
  <c r="M348" i="14"/>
  <c r="Q171" i="14"/>
  <c r="P20" i="11"/>
  <c r="T340" i="14"/>
  <c r="S20" i="11"/>
  <c r="R345" i="14"/>
  <c r="Z345" i="14" s="1"/>
  <c r="V168" i="14"/>
  <c r="T189" i="14"/>
  <c r="W189" i="14" s="1"/>
  <c r="P189" i="14"/>
  <c r="V186" i="14"/>
  <c r="R361" i="14"/>
  <c r="Z361" i="14" s="1"/>
  <c r="R354" i="14"/>
  <c r="Z354" i="14" s="1"/>
  <c r="V179" i="14"/>
  <c r="T157" i="14"/>
  <c r="W157" i="14" s="1"/>
  <c r="P157" i="14"/>
  <c r="M333" i="14"/>
  <c r="Q154" i="14"/>
  <c r="Q149" i="14"/>
  <c r="M328" i="14"/>
  <c r="T173" i="14"/>
  <c r="W173" i="14" s="1"/>
  <c r="P173" i="14"/>
  <c r="Q164" i="14"/>
  <c r="M341" i="14"/>
  <c r="AA340" i="14"/>
  <c r="Z20" i="11"/>
  <c r="Y340" i="14"/>
  <c r="X20" i="11"/>
  <c r="M354" i="14"/>
  <c r="Q179" i="14"/>
  <c r="Q192" i="14"/>
  <c r="M365" i="14"/>
  <c r="R363" i="14"/>
  <c r="Z363" i="14" s="1"/>
  <c r="V188" i="14"/>
  <c r="V185" i="14"/>
  <c r="R360" i="14"/>
  <c r="Z360" i="14" s="1"/>
  <c r="M337" i="14"/>
  <c r="Q160" i="14"/>
  <c r="R334" i="14"/>
  <c r="Z334" i="14" s="1"/>
  <c r="V155" i="14"/>
  <c r="V148" i="14"/>
  <c r="R327" i="14"/>
  <c r="Z327" i="14" s="1"/>
  <c r="Q162" i="14"/>
  <c r="M339" i="14"/>
  <c r="M330" i="14"/>
  <c r="Q151" i="14"/>
  <c r="W20" i="11"/>
  <c r="O20" i="11"/>
  <c r="V167" i="14"/>
  <c r="R344" i="14"/>
  <c r="Z344" i="14" s="1"/>
  <c r="R342" i="14"/>
  <c r="Z342" i="14" s="1"/>
  <c r="V165" i="14"/>
  <c r="Q167" i="14"/>
  <c r="M344" i="14"/>
  <c r="AD30" i="8"/>
  <c r="AD31" i="9"/>
  <c r="AD30" i="9"/>
  <c r="AD28" i="8"/>
  <c r="AD29" i="9"/>
  <c r="AD33" i="8"/>
  <c r="AD26" i="9"/>
  <c r="AD34" i="9"/>
  <c r="AD24" i="9"/>
  <c r="AD32" i="9"/>
  <c r="AD23" i="9"/>
  <c r="AD27" i="8"/>
  <c r="AD28" i="9"/>
  <c r="AD33" i="9"/>
  <c r="AD29" i="8"/>
  <c r="AD23" i="8"/>
  <c r="AD24" i="8"/>
  <c r="AD32" i="8"/>
  <c r="AD26" i="8"/>
  <c r="AD34" i="8"/>
  <c r="AD27" i="9"/>
  <c r="AD35" i="9"/>
  <c r="AD35" i="8"/>
  <c r="AC13" i="12"/>
  <c r="AC14" i="12"/>
  <c r="AC5" i="12"/>
  <c r="AC7" i="12"/>
  <c r="AC12" i="12"/>
  <c r="AC11" i="12"/>
  <c r="AC15" i="12"/>
  <c r="I20" i="12"/>
  <c r="AC9" i="12"/>
  <c r="AC10" i="12"/>
  <c r="Y20" i="12"/>
  <c r="U20" i="12"/>
  <c r="AC14" i="11"/>
  <c r="AC5" i="10"/>
  <c r="AC7" i="11"/>
  <c r="AC11" i="11"/>
  <c r="AC13" i="11"/>
  <c r="AC15" i="11"/>
  <c r="AC9" i="11"/>
  <c r="AC5" i="11"/>
  <c r="AC11" i="10"/>
  <c r="AC9" i="10"/>
  <c r="AC6" i="10"/>
  <c r="AC7" i="10"/>
  <c r="AC13" i="10"/>
  <c r="AC14" i="10"/>
  <c r="AC10" i="10"/>
  <c r="AC12" i="11"/>
  <c r="AC12" i="10"/>
  <c r="O20" i="12"/>
  <c r="AC10" i="11"/>
  <c r="W20" i="12"/>
  <c r="AC15" i="10"/>
  <c r="X20" i="12"/>
  <c r="P20" i="12"/>
  <c r="AC6" i="11"/>
  <c r="Z20" i="12"/>
  <c r="H20" i="12"/>
  <c r="V20" i="12"/>
  <c r="S20" i="12"/>
  <c r="AC6" i="12"/>
  <c r="R20" i="12"/>
  <c r="L20" i="12"/>
  <c r="AC16" i="11"/>
  <c r="AC18" i="12"/>
  <c r="AC16" i="12"/>
  <c r="AC17" i="12"/>
  <c r="AC17" i="11"/>
  <c r="AC18" i="11"/>
  <c r="AC16" i="10"/>
  <c r="AC18" i="10"/>
  <c r="AC17" i="10"/>
  <c r="Q335" i="14" l="1"/>
  <c r="AB335" i="14" s="1"/>
  <c r="P343" i="14"/>
  <c r="P355" i="14"/>
  <c r="AB355" i="14" s="1"/>
  <c r="P354" i="14"/>
  <c r="AB354" i="14" s="1"/>
  <c r="P333" i="14"/>
  <c r="AB333" i="14" s="1"/>
  <c r="P359" i="14"/>
  <c r="AB359" i="14" s="1"/>
  <c r="P328" i="14"/>
  <c r="AB328" i="14" s="1"/>
  <c r="T150" i="14"/>
  <c r="W150" i="14" s="1"/>
  <c r="P341" i="14"/>
  <c r="AB341" i="14" s="1"/>
  <c r="T194" i="14"/>
  <c r="W194" i="14" s="1"/>
  <c r="P356" i="14"/>
  <c r="AB356" i="14" s="1"/>
  <c r="P326" i="14"/>
  <c r="P346" i="14"/>
  <c r="AB346" i="14" s="1"/>
  <c r="P362" i="14"/>
  <c r="AB362" i="14" s="1"/>
  <c r="P337" i="14"/>
  <c r="AB337" i="14" s="1"/>
  <c r="T183" i="14"/>
  <c r="W183" i="14" s="1"/>
  <c r="P329" i="14"/>
  <c r="T181" i="14"/>
  <c r="W181" i="14" s="1"/>
  <c r="T182" i="14"/>
  <c r="W182" i="14" s="1"/>
  <c r="P353" i="14"/>
  <c r="AB353" i="14" s="1"/>
  <c r="AD25" i="7"/>
  <c r="T176" i="14"/>
  <c r="W176" i="14" s="1"/>
  <c r="P176" i="14"/>
  <c r="P166" i="14"/>
  <c r="T166" i="14"/>
  <c r="W166" i="14" s="1"/>
  <c r="P334" i="14"/>
  <c r="AB334" i="14" s="1"/>
  <c r="T187" i="14"/>
  <c r="W187" i="14" s="1"/>
  <c r="T178" i="14"/>
  <c r="W178" i="14" s="1"/>
  <c r="P178" i="14"/>
  <c r="P172" i="14"/>
  <c r="T172" i="14"/>
  <c r="W172" i="14" s="1"/>
  <c r="P156" i="14"/>
  <c r="T156" i="14"/>
  <c r="W156" i="14" s="1"/>
  <c r="P360" i="14"/>
  <c r="AB360" i="14" s="1"/>
  <c r="P351" i="14"/>
  <c r="AB351" i="14" s="1"/>
  <c r="P152" i="14"/>
  <c r="T152" i="14"/>
  <c r="W152" i="14" s="1"/>
  <c r="Z326" i="14"/>
  <c r="P357" i="14"/>
  <c r="Z340" i="14"/>
  <c r="P365" i="14"/>
  <c r="AB365" i="14" s="1"/>
  <c r="T171" i="14"/>
  <c r="W171" i="14" s="1"/>
  <c r="T185" i="14"/>
  <c r="W185" i="14" s="1"/>
  <c r="P185" i="14"/>
  <c r="P331" i="14"/>
  <c r="AB331" i="14" s="1"/>
  <c r="P342" i="14"/>
  <c r="AB342" i="14" s="1"/>
  <c r="P338" i="14"/>
  <c r="AB338" i="14" s="1"/>
  <c r="P358" i="14"/>
  <c r="AB358" i="14" s="1"/>
  <c r="T192" i="14"/>
  <c r="W192" i="14" s="1"/>
  <c r="P192" i="14"/>
  <c r="P149" i="14"/>
  <c r="T149" i="14"/>
  <c r="W149" i="14" s="1"/>
  <c r="P348" i="14"/>
  <c r="AB348" i="14" s="1"/>
  <c r="P165" i="14"/>
  <c r="T165" i="14"/>
  <c r="W165" i="14" s="1"/>
  <c r="P161" i="14"/>
  <c r="T161" i="14"/>
  <c r="W161" i="14" s="1"/>
  <c r="T186" i="14"/>
  <c r="W186" i="14" s="1"/>
  <c r="P186" i="14"/>
  <c r="P344" i="14"/>
  <c r="AB344" i="14" s="1"/>
  <c r="T151" i="14"/>
  <c r="W151" i="14" s="1"/>
  <c r="P151" i="14"/>
  <c r="P160" i="14"/>
  <c r="T160" i="14"/>
  <c r="W160" i="14" s="1"/>
  <c r="T179" i="14"/>
  <c r="W179" i="14" s="1"/>
  <c r="P179" i="14"/>
  <c r="T154" i="14"/>
  <c r="W154" i="14" s="1"/>
  <c r="P154" i="14"/>
  <c r="P168" i="14"/>
  <c r="T168" i="14"/>
  <c r="W168" i="14" s="1"/>
  <c r="P148" i="14"/>
  <c r="T148" i="14"/>
  <c r="W148" i="14" s="1"/>
  <c r="P340" i="14"/>
  <c r="P367" i="14"/>
  <c r="AB367" i="14" s="1"/>
  <c r="P361" i="14"/>
  <c r="AB361" i="14" s="1"/>
  <c r="T167" i="14"/>
  <c r="W167" i="14" s="1"/>
  <c r="P167" i="14"/>
  <c r="P330" i="14"/>
  <c r="AB330" i="14" s="1"/>
  <c r="P345" i="14"/>
  <c r="AB345" i="14" s="1"/>
  <c r="P184" i="14"/>
  <c r="T184" i="14"/>
  <c r="W184" i="14" s="1"/>
  <c r="P188" i="14"/>
  <c r="T188" i="14"/>
  <c r="W188" i="14" s="1"/>
  <c r="P169" i="14"/>
  <c r="T169" i="14"/>
  <c r="W169" i="14" s="1"/>
  <c r="P327" i="14"/>
  <c r="AB327" i="14" s="1"/>
  <c r="P163" i="14"/>
  <c r="T163" i="14"/>
  <c r="W163" i="14" s="1"/>
  <c r="P352" i="14"/>
  <c r="AB352" i="14" s="1"/>
  <c r="P339" i="14"/>
  <c r="AB339" i="14" s="1"/>
  <c r="P332" i="14"/>
  <c r="AB332" i="14" s="1"/>
  <c r="P363" i="14"/>
  <c r="AB363" i="14" s="1"/>
  <c r="T193" i="14"/>
  <c r="W193" i="14" s="1"/>
  <c r="P193" i="14"/>
  <c r="P170" i="14"/>
  <c r="T170" i="14"/>
  <c r="W170" i="14" s="1"/>
  <c r="P177" i="14"/>
  <c r="T177" i="14"/>
  <c r="W177" i="14" s="1"/>
  <c r="T162" i="14"/>
  <c r="W162" i="14" s="1"/>
  <c r="P162" i="14"/>
  <c r="P164" i="14"/>
  <c r="T164" i="14"/>
  <c r="W164" i="14" s="1"/>
  <c r="P153" i="14"/>
  <c r="T153" i="14"/>
  <c r="W153" i="14" s="1"/>
  <c r="T147" i="14"/>
  <c r="W147" i="14" s="1"/>
  <c r="P147" i="14"/>
  <c r="T180" i="14"/>
  <c r="W180" i="14" s="1"/>
  <c r="P180" i="14"/>
  <c r="T155" i="14"/>
  <c r="W155" i="14" s="1"/>
  <c r="P366" i="14"/>
  <c r="AB366" i="14" s="1"/>
  <c r="P347" i="14"/>
  <c r="AB347" i="14" s="1"/>
  <c r="P349" i="14"/>
  <c r="AB349" i="14" s="1"/>
  <c r="AD31" i="7"/>
  <c r="AD30" i="7"/>
  <c r="AD23" i="7"/>
  <c r="AD28" i="7"/>
  <c r="AD33" i="7"/>
  <c r="AD27" i="7"/>
  <c r="AD24" i="7"/>
  <c r="AD29" i="7"/>
  <c r="AD26" i="7"/>
  <c r="AD34" i="7"/>
  <c r="AD32" i="7"/>
  <c r="AD35" i="7"/>
  <c r="Q142" i="14"/>
  <c r="N142" i="14"/>
  <c r="L142" i="14"/>
  <c r="Q143" i="14"/>
  <c r="L143" i="14"/>
  <c r="AA35" i="9"/>
  <c r="AA34" i="9"/>
  <c r="AB33" i="9"/>
  <c r="AA33" i="9"/>
  <c r="AB32" i="9"/>
  <c r="AA32" i="9"/>
  <c r="AA31" i="9"/>
  <c r="AA30" i="9"/>
  <c r="AA29" i="9"/>
  <c r="AA28" i="9"/>
  <c r="AA27" i="9"/>
  <c r="AA26" i="9"/>
  <c r="AA25" i="9"/>
  <c r="AA24" i="9"/>
  <c r="AA23" i="9"/>
  <c r="AC22" i="9"/>
  <c r="Q126" i="14"/>
  <c r="N126" i="14"/>
  <c r="L126" i="14"/>
  <c r="Q127" i="14"/>
  <c r="L127" i="14"/>
  <c r="AA35" i="8"/>
  <c r="AA34" i="8"/>
  <c r="AB33" i="8"/>
  <c r="AA33" i="8"/>
  <c r="AB32" i="8"/>
  <c r="AA32" i="8"/>
  <c r="AA31" i="8"/>
  <c r="AA30" i="8"/>
  <c r="AA29" i="8"/>
  <c r="AA28" i="8"/>
  <c r="AA27" i="8"/>
  <c r="AA26" i="8"/>
  <c r="AA25" i="8"/>
  <c r="AA24" i="8"/>
  <c r="AA23" i="8"/>
  <c r="AC22" i="8"/>
  <c r="Q110" i="14"/>
  <c r="N110" i="14"/>
  <c r="L110" i="14"/>
  <c r="M110" i="14" s="1"/>
  <c r="Q111" i="14"/>
  <c r="L111" i="14"/>
  <c r="M111" i="14" s="1"/>
  <c r="AA35" i="7"/>
  <c r="AA34" i="7"/>
  <c r="AB33" i="7"/>
  <c r="AA33" i="7"/>
  <c r="AB32" i="7"/>
  <c r="AA32" i="7"/>
  <c r="AA31" i="7"/>
  <c r="AA30" i="7"/>
  <c r="AA29" i="7"/>
  <c r="AC29" i="7"/>
  <c r="AA28" i="7"/>
  <c r="AA27" i="7"/>
  <c r="AA26" i="7"/>
  <c r="AA25" i="7"/>
  <c r="AA24" i="7"/>
  <c r="AA23" i="7"/>
  <c r="AC22" i="7"/>
  <c r="AB326" i="14" l="1"/>
  <c r="H12" i="7"/>
  <c r="E16" i="7"/>
  <c r="L112" i="14" s="1"/>
  <c r="Y6" i="7"/>
  <c r="O11" i="8"/>
  <c r="O18" i="8"/>
  <c r="O9" i="8"/>
  <c r="O7" i="8"/>
  <c r="T7" i="8"/>
  <c r="U300" i="14" s="1"/>
  <c r="K7" i="8"/>
  <c r="W18" i="8"/>
  <c r="X311" i="14" s="1"/>
  <c r="N18" i="8"/>
  <c r="F18" i="8"/>
  <c r="M130" i="14" s="1"/>
  <c r="F9" i="8"/>
  <c r="M119" i="14" s="1"/>
  <c r="E7" i="8"/>
  <c r="L117" i="14" s="1"/>
  <c r="X11" i="8"/>
  <c r="Y304" i="14" s="1"/>
  <c r="Y11" i="8"/>
  <c r="P18" i="8"/>
  <c r="S11" i="8"/>
  <c r="T304" i="14" s="1"/>
  <c r="H9" i="8"/>
  <c r="P7" i="8"/>
  <c r="U11" i="8"/>
  <c r="V304" i="14" s="1"/>
  <c r="S9" i="8"/>
  <c r="T302" i="14" s="1"/>
  <c r="Z7" i="8"/>
  <c r="AA300" i="14" s="1"/>
  <c r="N9" i="8"/>
  <c r="M7" i="8"/>
  <c r="L18" i="8"/>
  <c r="E9" i="8"/>
  <c r="L119" i="14" s="1"/>
  <c r="L7" i="8"/>
  <c r="X18" i="8"/>
  <c r="Y311" i="14" s="1"/>
  <c r="Q9" i="8"/>
  <c r="X7" i="8"/>
  <c r="Y300" i="14" s="1"/>
  <c r="K9" i="8"/>
  <c r="W9" i="8"/>
  <c r="X302" i="14" s="1"/>
  <c r="V7" i="8"/>
  <c r="W300" i="14" s="1"/>
  <c r="K18" i="8"/>
  <c r="U18" i="8"/>
  <c r="V311" i="14" s="1"/>
  <c r="M9" i="8"/>
  <c r="U7" i="8"/>
  <c r="V300" i="14" s="1"/>
  <c r="F7" i="8"/>
  <c r="M117" i="14" s="1"/>
  <c r="Y9" i="8"/>
  <c r="I9" i="8"/>
  <c r="H7" i="8"/>
  <c r="T9" i="8"/>
  <c r="U302" i="14" s="1"/>
  <c r="T18" i="8"/>
  <c r="U311" i="14" s="1"/>
  <c r="V9" i="8"/>
  <c r="W302" i="14" s="1"/>
  <c r="N7" i="8"/>
  <c r="H18" i="8"/>
  <c r="J7" i="8"/>
  <c r="I11" i="8"/>
  <c r="L9" i="8"/>
  <c r="E18" i="8"/>
  <c r="L130" i="14" s="1"/>
  <c r="P9" i="8"/>
  <c r="W7" i="8"/>
  <c r="X300" i="14" s="1"/>
  <c r="Q18" i="8"/>
  <c r="K11" i="8"/>
  <c r="S7" i="8"/>
  <c r="T300" i="14" s="1"/>
  <c r="R11" i="8"/>
  <c r="S304" i="14" s="1"/>
  <c r="F11" i="8"/>
  <c r="M121" i="14" s="1"/>
  <c r="U9" i="8"/>
  <c r="V302" i="14" s="1"/>
  <c r="M18" i="8"/>
  <c r="X9" i="8"/>
  <c r="Y302" i="14" s="1"/>
  <c r="Y18" i="8"/>
  <c r="T11" i="8"/>
  <c r="U304" i="14" s="1"/>
  <c r="I18" i="8"/>
  <c r="V11" i="8"/>
  <c r="W304" i="14" s="1"/>
  <c r="Z11" i="8"/>
  <c r="AA304" i="14" s="1"/>
  <c r="V18" i="8"/>
  <c r="W311" i="14" s="1"/>
  <c r="H11" i="8"/>
  <c r="W11" i="8"/>
  <c r="X304" i="14" s="1"/>
  <c r="P11" i="8"/>
  <c r="Z18" i="8"/>
  <c r="AA311" i="14" s="1"/>
  <c r="L11" i="8"/>
  <c r="J9" i="8"/>
  <c r="R7" i="8"/>
  <c r="S300" i="14" s="1"/>
  <c r="J18" i="8"/>
  <c r="I7" i="8"/>
  <c r="S18" i="8"/>
  <c r="T311" i="14" s="1"/>
  <c r="R18" i="8"/>
  <c r="S311" i="14" s="1"/>
  <c r="Q7" i="8"/>
  <c r="Y7" i="8"/>
  <c r="R9" i="8"/>
  <c r="S302" i="14" s="1"/>
  <c r="E11" i="8"/>
  <c r="L121" i="14" s="1"/>
  <c r="Z9" i="8"/>
  <c r="AA302" i="14" s="1"/>
  <c r="M11" i="8"/>
  <c r="N13" i="8"/>
  <c r="I17" i="8"/>
  <c r="V12" i="8"/>
  <c r="W305" i="14" s="1"/>
  <c r="N10" i="8"/>
  <c r="Y5" i="8"/>
  <c r="S8" i="8"/>
  <c r="T301" i="14" s="1"/>
  <c r="K17" i="8"/>
  <c r="V15" i="8"/>
  <c r="W308" i="14" s="1"/>
  <c r="L17" i="8"/>
  <c r="K14" i="8"/>
  <c r="P17" i="8"/>
  <c r="I6" i="8"/>
  <c r="M17" i="8"/>
  <c r="T14" i="8"/>
  <c r="U307" i="14" s="1"/>
  <c r="Z6" i="8"/>
  <c r="AA299" i="14" s="1"/>
  <c r="X16" i="8"/>
  <c r="Y309" i="14" s="1"/>
  <c r="R16" i="8"/>
  <c r="S309" i="14" s="1"/>
  <c r="O8" i="8"/>
  <c r="L12" i="8"/>
  <c r="U13" i="8"/>
  <c r="V306" i="14" s="1"/>
  <c r="Y16" i="8"/>
  <c r="I12" i="8"/>
  <c r="I8" i="8"/>
  <c r="H13" i="8"/>
  <c r="H6" i="8"/>
  <c r="H8" i="8"/>
  <c r="U10" i="8"/>
  <c r="V303" i="14" s="1"/>
  <c r="Y17" i="8"/>
  <c r="I14" i="8"/>
  <c r="S17" i="8"/>
  <c r="T310" i="14" s="1"/>
  <c r="L6" i="8"/>
  <c r="Q13" i="8"/>
  <c r="T17" i="8"/>
  <c r="U310" i="14" s="1"/>
  <c r="S14" i="8"/>
  <c r="T307" i="14" s="1"/>
  <c r="Y8" i="8"/>
  <c r="Q6" i="8"/>
  <c r="U17" i="8"/>
  <c r="V310" i="14" s="1"/>
  <c r="O16" i="8"/>
  <c r="U5" i="8"/>
  <c r="S10" i="8"/>
  <c r="T303" i="14" s="1"/>
  <c r="M14" i="8"/>
  <c r="T12" i="8"/>
  <c r="U305" i="14" s="1"/>
  <c r="P8" i="8"/>
  <c r="L10" i="8"/>
  <c r="Q12" i="8"/>
  <c r="M12" i="8"/>
  <c r="T15" i="8"/>
  <c r="U308" i="14" s="1"/>
  <c r="T6" i="8"/>
  <c r="U299" i="14" s="1"/>
  <c r="L15" i="8"/>
  <c r="R17" i="8"/>
  <c r="S310" i="14" s="1"/>
  <c r="Q14" i="8"/>
  <c r="N15" i="8"/>
  <c r="L8" i="8"/>
  <c r="O15" i="8"/>
  <c r="F16" i="8"/>
  <c r="M128" i="14" s="1"/>
  <c r="Z16" i="8"/>
  <c r="AA309" i="14" s="1"/>
  <c r="Y6" i="8"/>
  <c r="P15" i="8"/>
  <c r="W16" i="8"/>
  <c r="X309" i="14" s="1"/>
  <c r="F17" i="8"/>
  <c r="M129" i="14" s="1"/>
  <c r="R6" i="8"/>
  <c r="S299" i="14" s="1"/>
  <c r="P16" i="8"/>
  <c r="O17" i="8"/>
  <c r="X8" i="8"/>
  <c r="Y301" i="14" s="1"/>
  <c r="T10" i="8"/>
  <c r="U303" i="14" s="1"/>
  <c r="Y12" i="8"/>
  <c r="U12" i="8"/>
  <c r="V305" i="14" s="1"/>
  <c r="H5" i="8"/>
  <c r="W13" i="8"/>
  <c r="X306" i="14" s="1"/>
  <c r="V13" i="8"/>
  <c r="W306" i="14" s="1"/>
  <c r="O13" i="8"/>
  <c r="F6" i="8"/>
  <c r="M116" i="14" s="1"/>
  <c r="Z17" i="8"/>
  <c r="AA310" i="14" s="1"/>
  <c r="Y14" i="8"/>
  <c r="K15" i="8"/>
  <c r="V125" i="14" s="1"/>
  <c r="I13" i="8"/>
  <c r="W14" i="8"/>
  <c r="X307" i="14" s="1"/>
  <c r="J14" i="8"/>
  <c r="W15" i="8"/>
  <c r="X308" i="14" s="1"/>
  <c r="N16" i="8"/>
  <c r="L5" i="8"/>
  <c r="X15" i="8"/>
  <c r="J10" i="8"/>
  <c r="O5" i="8"/>
  <c r="V17" i="8"/>
  <c r="W310" i="14" s="1"/>
  <c r="M5" i="8"/>
  <c r="K10" i="8"/>
  <c r="K6" i="8"/>
  <c r="W17" i="8"/>
  <c r="X310" i="14" s="1"/>
  <c r="F14" i="8"/>
  <c r="M124" i="14" s="1"/>
  <c r="H12" i="8"/>
  <c r="H10" i="8"/>
  <c r="Z8" i="8"/>
  <c r="AA301" i="14" s="1"/>
  <c r="M10" i="8"/>
  <c r="R8" i="8"/>
  <c r="S301" i="14" s="1"/>
  <c r="N6" i="8"/>
  <c r="M15" i="8"/>
  <c r="Q125" i="14" s="1"/>
  <c r="L16" i="8"/>
  <c r="J16" i="8"/>
  <c r="Y13" i="8"/>
  <c r="O6" i="8"/>
  <c r="Z14" i="8"/>
  <c r="AA307" i="14" s="1"/>
  <c r="P6" i="8"/>
  <c r="J13" i="8"/>
  <c r="V16" i="8"/>
  <c r="W309" i="14" s="1"/>
  <c r="T5" i="8"/>
  <c r="U298" i="14" s="1"/>
  <c r="K13" i="8"/>
  <c r="R10" i="8"/>
  <c r="S303" i="14" s="1"/>
  <c r="X17" i="8"/>
  <c r="Y310" i="14" s="1"/>
  <c r="Y15" i="8"/>
  <c r="S6" i="8"/>
  <c r="T299" i="14" s="1"/>
  <c r="J15" i="8"/>
  <c r="N14" i="8"/>
  <c r="O12" i="8"/>
  <c r="H16" i="8"/>
  <c r="H17" i="8"/>
  <c r="P12" i="8"/>
  <c r="U6" i="8"/>
  <c r="V299" i="14" s="1"/>
  <c r="X14" i="8"/>
  <c r="Y307" i="14" s="1"/>
  <c r="M6" i="8"/>
  <c r="P14" i="8"/>
  <c r="V6" i="8"/>
  <c r="W299" i="14" s="1"/>
  <c r="U15" i="8"/>
  <c r="V308" i="14" s="1"/>
  <c r="T16" i="8"/>
  <c r="U309" i="14" s="1"/>
  <c r="R14" i="8"/>
  <c r="S307" i="14" s="1"/>
  <c r="J5" i="8"/>
  <c r="U16" i="8"/>
  <c r="V309" i="14" s="1"/>
  <c r="X6" i="8"/>
  <c r="Y299" i="14" s="1"/>
  <c r="R13" i="8"/>
  <c r="S306" i="14" s="1"/>
  <c r="I10" i="8"/>
  <c r="J12" i="8"/>
  <c r="S13" i="8"/>
  <c r="T306" i="14" s="1"/>
  <c r="Z10" i="8"/>
  <c r="AA303" i="14" s="1"/>
  <c r="O14" i="8"/>
  <c r="T13" i="8"/>
  <c r="U306" i="14" s="1"/>
  <c r="I15" i="8"/>
  <c r="F5" i="8"/>
  <c r="M115" i="14" s="1"/>
  <c r="R15" i="8"/>
  <c r="S308" i="14" s="1"/>
  <c r="V14" i="8"/>
  <c r="W307" i="14" s="1"/>
  <c r="W12" i="8"/>
  <c r="X305" i="14" s="1"/>
  <c r="H15" i="8"/>
  <c r="H14" i="8"/>
  <c r="X12" i="8"/>
  <c r="Y305" i="14" s="1"/>
  <c r="X5" i="8"/>
  <c r="F10" i="8"/>
  <c r="M120" i="14" s="1"/>
  <c r="P5" i="8"/>
  <c r="K16" i="8"/>
  <c r="I5" i="8"/>
  <c r="P13" i="8"/>
  <c r="O10" i="8"/>
  <c r="W6" i="8"/>
  <c r="X299" i="14" s="1"/>
  <c r="M16" i="8"/>
  <c r="Z5" i="8"/>
  <c r="X10" i="8"/>
  <c r="Y303" i="14" s="1"/>
  <c r="K5" i="8"/>
  <c r="Z13" i="8"/>
  <c r="AA306" i="14" s="1"/>
  <c r="Q10" i="8"/>
  <c r="R12" i="8"/>
  <c r="S305" i="14" s="1"/>
  <c r="V8" i="8"/>
  <c r="W301" i="14" s="1"/>
  <c r="W8" i="8"/>
  <c r="X301" i="14" s="1"/>
  <c r="W5" i="8"/>
  <c r="Q15" i="8"/>
  <c r="N5" i="8"/>
  <c r="Z15" i="8"/>
  <c r="AA308" i="14" s="1"/>
  <c r="I16" i="8"/>
  <c r="K12" i="8"/>
  <c r="N12" i="8"/>
  <c r="V10" i="8"/>
  <c r="W303" i="14" s="1"/>
  <c r="F12" i="8"/>
  <c r="M122" i="14" s="1"/>
  <c r="S16" i="8"/>
  <c r="T309" i="14" s="1"/>
  <c r="Q5" i="8"/>
  <c r="X13" i="8"/>
  <c r="Y306" i="14" s="1"/>
  <c r="W10" i="8"/>
  <c r="X303" i="14" s="1"/>
  <c r="R5" i="8"/>
  <c r="P10" i="8"/>
  <c r="F15" i="8"/>
  <c r="M125" i="14" s="1"/>
  <c r="S5" i="8"/>
  <c r="U8" i="8"/>
  <c r="V301" i="14" s="1"/>
  <c r="Y10" i="8"/>
  <c r="Z12" i="8"/>
  <c r="AA305" i="14" s="1"/>
  <c r="L14" i="8"/>
  <c r="J6" i="8"/>
  <c r="U14" i="8"/>
  <c r="V307" i="14" s="1"/>
  <c r="S15" i="8"/>
  <c r="T308" i="14" s="1"/>
  <c r="L13" i="8"/>
  <c r="V5" i="8"/>
  <c r="M13" i="8"/>
  <c r="Q16" i="8"/>
  <c r="S12" i="8"/>
  <c r="T305" i="14" s="1"/>
  <c r="F8" i="8"/>
  <c r="E14" i="8"/>
  <c r="L124" i="14" s="1"/>
  <c r="E17" i="7"/>
  <c r="L113" i="14" s="1"/>
  <c r="H10" i="7"/>
  <c r="E10" i="7"/>
  <c r="L104" i="14" s="1"/>
  <c r="E17" i="9"/>
  <c r="L145" i="14" s="1"/>
  <c r="E15" i="7"/>
  <c r="L109" i="14" s="1"/>
  <c r="E16" i="8"/>
  <c r="L128" i="14" s="1"/>
  <c r="O18" i="9"/>
  <c r="O9" i="9"/>
  <c r="O11" i="9"/>
  <c r="O7" i="9"/>
  <c r="I7" i="9"/>
  <c r="Z7" i="9"/>
  <c r="AA314" i="14" s="1"/>
  <c r="R7" i="9"/>
  <c r="S314" i="14" s="1"/>
  <c r="Z9" i="9"/>
  <c r="AA316" i="14" s="1"/>
  <c r="P11" i="9"/>
  <c r="V11" i="9"/>
  <c r="W318" i="14" s="1"/>
  <c r="K18" i="9"/>
  <c r="F11" i="9"/>
  <c r="M137" i="14" s="1"/>
  <c r="E18" i="9"/>
  <c r="L146" i="14" s="1"/>
  <c r="N9" i="9"/>
  <c r="M7" i="9"/>
  <c r="F7" i="9"/>
  <c r="M133" i="14" s="1"/>
  <c r="Q18" i="9"/>
  <c r="K11" i="9"/>
  <c r="Q7" i="9"/>
  <c r="X11" i="9"/>
  <c r="Y318" i="14" s="1"/>
  <c r="H7" i="9"/>
  <c r="T18" i="9"/>
  <c r="U325" i="14" s="1"/>
  <c r="M18" i="9"/>
  <c r="W9" i="9"/>
  <c r="X316" i="14" s="1"/>
  <c r="V7" i="9"/>
  <c r="W314" i="14" s="1"/>
  <c r="N7" i="9"/>
  <c r="Y18" i="9"/>
  <c r="T11" i="9"/>
  <c r="U318" i="14" s="1"/>
  <c r="Y7" i="9"/>
  <c r="K7" i="9"/>
  <c r="J18" i="9"/>
  <c r="W11" i="9"/>
  <c r="X318" i="14" s="1"/>
  <c r="V18" i="9"/>
  <c r="W325" i="14" s="1"/>
  <c r="H11" i="9"/>
  <c r="F18" i="9"/>
  <c r="M146" i="14" s="1"/>
  <c r="P9" i="9"/>
  <c r="W7" i="9"/>
  <c r="X314" i="14" s="1"/>
  <c r="L9" i="9"/>
  <c r="T7" i="9"/>
  <c r="U314" i="14" s="1"/>
  <c r="I18" i="9"/>
  <c r="S18" i="9"/>
  <c r="T325" i="14" s="1"/>
  <c r="J7" i="9"/>
  <c r="N18" i="9"/>
  <c r="I11" i="9"/>
  <c r="U9" i="9"/>
  <c r="V316" i="14" s="1"/>
  <c r="R18" i="9"/>
  <c r="S325" i="14" s="1"/>
  <c r="J9" i="9"/>
  <c r="K9" i="9"/>
  <c r="S7" i="9"/>
  <c r="T314" i="14" s="1"/>
  <c r="Y11" i="9"/>
  <c r="W18" i="9"/>
  <c r="X325" i="14" s="1"/>
  <c r="R11" i="9"/>
  <c r="S318" i="14" s="1"/>
  <c r="L18" i="9"/>
  <c r="Z18" i="9"/>
  <c r="AA325" i="14" s="1"/>
  <c r="S9" i="9"/>
  <c r="T316" i="14" s="1"/>
  <c r="T9" i="9"/>
  <c r="U316" i="14" s="1"/>
  <c r="E9" i="9"/>
  <c r="L135" i="14" s="1"/>
  <c r="L7" i="9"/>
  <c r="Z11" i="9"/>
  <c r="AA318" i="14" s="1"/>
  <c r="Q9" i="9"/>
  <c r="X7" i="9"/>
  <c r="Y314" i="14" s="1"/>
  <c r="I9" i="9"/>
  <c r="U18" i="9"/>
  <c r="V325" i="14" s="1"/>
  <c r="L11" i="9"/>
  <c r="E11" i="9"/>
  <c r="L137" i="14" s="1"/>
  <c r="M9" i="9"/>
  <c r="U7" i="9"/>
  <c r="V314" i="14" s="1"/>
  <c r="R9" i="9"/>
  <c r="S316" i="14" s="1"/>
  <c r="U11" i="9"/>
  <c r="V318" i="14" s="1"/>
  <c r="M11" i="9"/>
  <c r="V9" i="9"/>
  <c r="W316" i="14" s="1"/>
  <c r="F9" i="9"/>
  <c r="M135" i="14" s="1"/>
  <c r="E7" i="9"/>
  <c r="L133" i="14" s="1"/>
  <c r="X18" i="9"/>
  <c r="Y325" i="14" s="1"/>
  <c r="H18" i="9"/>
  <c r="P18" i="9"/>
  <c r="P7" i="9"/>
  <c r="X9" i="9"/>
  <c r="Y316" i="14" s="1"/>
  <c r="H9" i="9"/>
  <c r="Y9" i="9"/>
  <c r="S11" i="9"/>
  <c r="T318" i="14" s="1"/>
  <c r="R6" i="9"/>
  <c r="S313" i="14" s="1"/>
  <c r="I15" i="9"/>
  <c r="U14" i="9"/>
  <c r="V321" i="14" s="1"/>
  <c r="K13" i="9"/>
  <c r="K6" i="9"/>
  <c r="R15" i="9"/>
  <c r="S322" i="14" s="1"/>
  <c r="V14" i="9"/>
  <c r="W321" i="14" s="1"/>
  <c r="T6" i="9"/>
  <c r="U313" i="14" s="1"/>
  <c r="W5" i="9"/>
  <c r="R16" i="9"/>
  <c r="S323" i="14" s="1"/>
  <c r="M6" i="9"/>
  <c r="P14" i="9"/>
  <c r="V6" i="9"/>
  <c r="W313" i="14" s="1"/>
  <c r="Z17" i="9"/>
  <c r="AA324" i="14" s="1"/>
  <c r="Y14" i="9"/>
  <c r="Q13" i="9"/>
  <c r="S17" i="9"/>
  <c r="T324" i="14" s="1"/>
  <c r="U16" i="9"/>
  <c r="V323" i="14" s="1"/>
  <c r="Q12" i="9"/>
  <c r="Z13" i="9"/>
  <c r="AA320" i="14" s="1"/>
  <c r="Q10" i="9"/>
  <c r="M5" i="9"/>
  <c r="Q15" i="9"/>
  <c r="P16" i="9"/>
  <c r="L14" i="9"/>
  <c r="J6" i="9"/>
  <c r="S6" i="9"/>
  <c r="T313" i="14" s="1"/>
  <c r="Z15" i="9"/>
  <c r="AA322" i="14" s="1"/>
  <c r="I16" i="9"/>
  <c r="O5" i="9"/>
  <c r="P17" i="9"/>
  <c r="Z16" i="9"/>
  <c r="AA323" i="14" s="1"/>
  <c r="U6" i="9"/>
  <c r="V313" i="14" s="1"/>
  <c r="Y17" i="9"/>
  <c r="X14" i="9"/>
  <c r="Y321" i="14" s="1"/>
  <c r="I5" i="9"/>
  <c r="M15" i="9"/>
  <c r="Q141" i="14" s="1"/>
  <c r="L16" i="9"/>
  <c r="J14" i="9"/>
  <c r="I6" i="9"/>
  <c r="N15" i="9"/>
  <c r="P10" i="9"/>
  <c r="Y12" i="9"/>
  <c r="U8" i="9"/>
  <c r="V315" i="14" s="1"/>
  <c r="Y10" i="9"/>
  <c r="I8" i="9"/>
  <c r="H16" i="9"/>
  <c r="H17" i="9"/>
  <c r="L5" i="9"/>
  <c r="U5" i="9"/>
  <c r="Y15" i="9"/>
  <c r="X16" i="9"/>
  <c r="Y323" i="14" s="1"/>
  <c r="O16" i="9"/>
  <c r="Z6" i="9"/>
  <c r="AA313" i="14" s="1"/>
  <c r="F5" i="9"/>
  <c r="M131" i="14" s="1"/>
  <c r="M13" i="9"/>
  <c r="Q16" i="9"/>
  <c r="X17" i="9"/>
  <c r="Y324" i="14" s="1"/>
  <c r="K15" i="9"/>
  <c r="V141" i="14" s="1"/>
  <c r="M10" i="9"/>
  <c r="P5" i="9"/>
  <c r="L15" i="9"/>
  <c r="K16" i="9"/>
  <c r="Q5" i="9"/>
  <c r="U15" i="9"/>
  <c r="V322" i="14" s="1"/>
  <c r="T16" i="9"/>
  <c r="U323" i="14" s="1"/>
  <c r="W6" i="9"/>
  <c r="X313" i="14" s="1"/>
  <c r="I13" i="9"/>
  <c r="X10" i="9"/>
  <c r="Y317" i="14" s="1"/>
  <c r="L17" i="9"/>
  <c r="K14" i="9"/>
  <c r="Z12" i="9"/>
  <c r="AA319" i="14" s="1"/>
  <c r="K12" i="9"/>
  <c r="L13" i="9"/>
  <c r="K10" i="9"/>
  <c r="J10" i="9"/>
  <c r="N5" i="9"/>
  <c r="U13" i="9"/>
  <c r="V320" i="14" s="1"/>
  <c r="Y16" i="9"/>
  <c r="S15" i="9"/>
  <c r="T322" i="14" s="1"/>
  <c r="U10" i="9"/>
  <c r="V317" i="14" s="1"/>
  <c r="X5" i="9"/>
  <c r="T15" i="9"/>
  <c r="U322" i="14" s="1"/>
  <c r="S16" i="9"/>
  <c r="T323" i="14" s="1"/>
  <c r="T5" i="9"/>
  <c r="U312" i="14" s="1"/>
  <c r="Y5" i="9"/>
  <c r="P13" i="9"/>
  <c r="O10" i="9"/>
  <c r="R5" i="9"/>
  <c r="Y13" i="9"/>
  <c r="P6" i="9"/>
  <c r="T17" i="9"/>
  <c r="U324" i="14" s="1"/>
  <c r="S14" i="9"/>
  <c r="T321" i="14" s="1"/>
  <c r="H13" i="9"/>
  <c r="H10" i="9"/>
  <c r="H15" i="9"/>
  <c r="P15" i="9"/>
  <c r="S12" i="9"/>
  <c r="T319" i="14" s="1"/>
  <c r="T13" i="9"/>
  <c r="U320" i="14" s="1"/>
  <c r="S10" i="9"/>
  <c r="T317" i="14" s="1"/>
  <c r="Z10" i="9"/>
  <c r="AA317" i="14" s="1"/>
  <c r="V5" i="9"/>
  <c r="P8" i="9"/>
  <c r="L10" i="9"/>
  <c r="N13" i="9"/>
  <c r="V13" i="9"/>
  <c r="W320" i="14" s="1"/>
  <c r="F12" i="9"/>
  <c r="M138" i="14" s="1"/>
  <c r="O13" i="9"/>
  <c r="F10" i="9"/>
  <c r="M136" i="14" s="1"/>
  <c r="M17" i="9"/>
  <c r="O12" i="9"/>
  <c r="X13" i="9"/>
  <c r="Y320" i="14" s="1"/>
  <c r="W10" i="9"/>
  <c r="X317" i="14" s="1"/>
  <c r="P12" i="9"/>
  <c r="O6" i="9"/>
  <c r="L8" i="9"/>
  <c r="X6" i="9"/>
  <c r="Y313" i="14" s="1"/>
  <c r="O15" i="9"/>
  <c r="F16" i="9"/>
  <c r="M144" i="14" s="1"/>
  <c r="S13" i="9"/>
  <c r="T320" i="14" s="1"/>
  <c r="F17" i="9"/>
  <c r="M145" i="14" s="1"/>
  <c r="O8" i="9"/>
  <c r="Y6" i="9"/>
  <c r="O17" i="9"/>
  <c r="X8" i="9"/>
  <c r="Y315" i="14" s="1"/>
  <c r="T10" i="9"/>
  <c r="U317" i="14" s="1"/>
  <c r="J12" i="9"/>
  <c r="O14" i="9"/>
  <c r="Y8" i="9"/>
  <c r="N12" i="9"/>
  <c r="W13" i="9"/>
  <c r="X320" i="14" s="1"/>
  <c r="N10" i="9"/>
  <c r="X15" i="9"/>
  <c r="W12" i="9"/>
  <c r="X319" i="14" s="1"/>
  <c r="S8" i="9"/>
  <c r="T315" i="14" s="1"/>
  <c r="K17" i="9"/>
  <c r="J5" i="9"/>
  <c r="R14" i="9"/>
  <c r="S321" i="14" s="1"/>
  <c r="K5" i="9"/>
  <c r="W15" i="9"/>
  <c r="X322" i="14" s="1"/>
  <c r="N16" i="9"/>
  <c r="H12" i="9"/>
  <c r="H5" i="9"/>
  <c r="H6" i="9"/>
  <c r="H8" i="9"/>
  <c r="T14" i="9"/>
  <c r="U321" i="14" s="1"/>
  <c r="W8" i="9"/>
  <c r="X315" i="14" s="1"/>
  <c r="R12" i="9"/>
  <c r="S319" i="14" s="1"/>
  <c r="W17" i="9"/>
  <c r="X324" i="14" s="1"/>
  <c r="F14" i="9"/>
  <c r="M140" i="14" s="1"/>
  <c r="W14" i="9"/>
  <c r="X321" i="14" s="1"/>
  <c r="V12" i="9"/>
  <c r="W319" i="14" s="1"/>
  <c r="R8" i="9"/>
  <c r="S315" i="14" s="1"/>
  <c r="V10" i="9"/>
  <c r="W317" i="14" s="1"/>
  <c r="V8" i="9"/>
  <c r="W315" i="14" s="1"/>
  <c r="F6" i="9"/>
  <c r="M132" i="14" s="1"/>
  <c r="I14" i="9"/>
  <c r="Q6" i="9"/>
  <c r="F15" i="9"/>
  <c r="M141" i="14" s="1"/>
  <c r="Z5" i="9"/>
  <c r="Z14" i="9"/>
  <c r="AA321" i="14" s="1"/>
  <c r="S5" i="9"/>
  <c r="J13" i="9"/>
  <c r="V16" i="9"/>
  <c r="W323" i="14" s="1"/>
  <c r="L12" i="9"/>
  <c r="M12" i="9"/>
  <c r="F8" i="9"/>
  <c r="R10" i="9"/>
  <c r="S317" i="14" s="1"/>
  <c r="V17" i="9"/>
  <c r="W324" i="14" s="1"/>
  <c r="M14" i="9"/>
  <c r="U17" i="9"/>
  <c r="V324" i="14" s="1"/>
  <c r="J15" i="9"/>
  <c r="N14" i="9"/>
  <c r="L6" i="9"/>
  <c r="J16" i="9"/>
  <c r="I17" i="9"/>
  <c r="Z8" i="9"/>
  <c r="AA315" i="14" s="1"/>
  <c r="W16" i="9"/>
  <c r="X323" i="14" s="1"/>
  <c r="N6" i="9"/>
  <c r="R17" i="9"/>
  <c r="S324" i="14" s="1"/>
  <c r="Q14" i="9"/>
  <c r="V15" i="9"/>
  <c r="W322" i="14" s="1"/>
  <c r="X12" i="9"/>
  <c r="Y319" i="14" s="1"/>
  <c r="M16" i="9"/>
  <c r="I12" i="9"/>
  <c r="R13" i="9"/>
  <c r="S320" i="14" s="1"/>
  <c r="I10" i="9"/>
  <c r="T12" i="9"/>
  <c r="U319" i="14" s="1"/>
  <c r="H14" i="9"/>
  <c r="U12" i="9"/>
  <c r="V319" i="14" s="1"/>
  <c r="F14" i="7"/>
  <c r="M108" i="14" s="1"/>
  <c r="W10" i="7"/>
  <c r="X289" i="14" s="1"/>
  <c r="F10" i="7"/>
  <c r="M104" i="14" s="1"/>
  <c r="W13" i="7"/>
  <c r="X292" i="14" s="1"/>
  <c r="M10" i="7"/>
  <c r="N13" i="7"/>
  <c r="W5" i="7"/>
  <c r="X8" i="7"/>
  <c r="Y287" i="14" s="1"/>
  <c r="O17" i="7"/>
  <c r="K10" i="7"/>
  <c r="T14" i="7"/>
  <c r="U293" i="14" s="1"/>
  <c r="M17" i="7"/>
  <c r="I10" i="7"/>
  <c r="R13" i="7"/>
  <c r="S292" i="14" s="1"/>
  <c r="I12" i="7"/>
  <c r="P10" i="7"/>
  <c r="Q13" i="7"/>
  <c r="Q6" i="7"/>
  <c r="O12" i="7"/>
  <c r="P5" i="7"/>
  <c r="P16" i="7"/>
  <c r="Z6" i="7"/>
  <c r="AA285" i="14" s="1"/>
  <c r="Q5" i="7"/>
  <c r="L13" i="7"/>
  <c r="E5" i="8"/>
  <c r="L115" i="14" s="1"/>
  <c r="H15" i="7"/>
  <c r="O11" i="7"/>
  <c r="O18" i="7"/>
  <c r="O7" i="7"/>
  <c r="O9" i="7"/>
  <c r="Y18" i="7"/>
  <c r="W18" i="7"/>
  <c r="X297" i="14" s="1"/>
  <c r="Q18" i="7"/>
  <c r="V7" i="7"/>
  <c r="W286" i="14" s="1"/>
  <c r="N18" i="7"/>
  <c r="M7" i="7"/>
  <c r="F18" i="7"/>
  <c r="M114" i="14" s="1"/>
  <c r="E7" i="7"/>
  <c r="L101" i="14" s="1"/>
  <c r="T11" i="7"/>
  <c r="U290" i="14" s="1"/>
  <c r="J18" i="7"/>
  <c r="I11" i="7"/>
  <c r="N7" i="7"/>
  <c r="R18" i="7"/>
  <c r="S297" i="14" s="1"/>
  <c r="I7" i="7"/>
  <c r="L18" i="7"/>
  <c r="S18" i="7"/>
  <c r="T297" i="14" s="1"/>
  <c r="R11" i="7"/>
  <c r="S290" i="14" s="1"/>
  <c r="P18" i="7"/>
  <c r="W7" i="7"/>
  <c r="X286" i="14" s="1"/>
  <c r="Z18" i="7"/>
  <c r="AA297" i="14" s="1"/>
  <c r="L11" i="7"/>
  <c r="J9" i="7"/>
  <c r="R7" i="7"/>
  <c r="S286" i="14" s="1"/>
  <c r="U18" i="7"/>
  <c r="V297" i="14" s="1"/>
  <c r="Z11" i="7"/>
  <c r="AA290" i="14" s="1"/>
  <c r="X18" i="7"/>
  <c r="Y297" i="14" s="1"/>
  <c r="U11" i="7"/>
  <c r="V290" i="14" s="1"/>
  <c r="S9" i="7"/>
  <c r="T288" i="14" s="1"/>
  <c r="Z7" i="7"/>
  <c r="AA286" i="14" s="1"/>
  <c r="P11" i="7"/>
  <c r="W11" i="7"/>
  <c r="X290" i="14" s="1"/>
  <c r="P7" i="7"/>
  <c r="P9" i="7"/>
  <c r="H18" i="7"/>
  <c r="Q9" i="7"/>
  <c r="X7" i="7"/>
  <c r="Y286" i="14" s="1"/>
  <c r="X9" i="7"/>
  <c r="Y288" i="14" s="1"/>
  <c r="I9" i="7"/>
  <c r="Y9" i="7"/>
  <c r="F9" i="7"/>
  <c r="M103" i="14" s="1"/>
  <c r="H9" i="7"/>
  <c r="R9" i="7"/>
  <c r="S288" i="14" s="1"/>
  <c r="E11" i="7"/>
  <c r="L105" i="14" s="1"/>
  <c r="L9" i="7"/>
  <c r="T7" i="7"/>
  <c r="U286" i="14" s="1"/>
  <c r="N9" i="7"/>
  <c r="S11" i="7"/>
  <c r="T290" i="14" s="1"/>
  <c r="Z9" i="7"/>
  <c r="AA288" i="14" s="1"/>
  <c r="M11" i="7"/>
  <c r="K11" i="7"/>
  <c r="W9" i="7"/>
  <c r="X288" i="14" s="1"/>
  <c r="F7" i="7"/>
  <c r="M101" i="14" s="1"/>
  <c r="I18" i="7"/>
  <c r="V11" i="7"/>
  <c r="W290" i="14" s="1"/>
  <c r="Y7" i="7"/>
  <c r="K7" i="7"/>
  <c r="K9" i="7"/>
  <c r="T9" i="7"/>
  <c r="U288" i="14" s="1"/>
  <c r="H11" i="7"/>
  <c r="E18" i="7"/>
  <c r="L114" i="14" s="1"/>
  <c r="U9" i="7"/>
  <c r="V288" i="14" s="1"/>
  <c r="M18" i="7"/>
  <c r="Y11" i="7"/>
  <c r="K18" i="7"/>
  <c r="F11" i="7"/>
  <c r="M105" i="14" s="1"/>
  <c r="V18" i="7"/>
  <c r="W297" i="14" s="1"/>
  <c r="L7" i="7"/>
  <c r="T18" i="7"/>
  <c r="U297" i="14" s="1"/>
  <c r="E9" i="7"/>
  <c r="L103" i="14" s="1"/>
  <c r="U7" i="7"/>
  <c r="V286" i="14" s="1"/>
  <c r="H7" i="7"/>
  <c r="J7" i="7"/>
  <c r="M9" i="7"/>
  <c r="X11" i="7"/>
  <c r="Y290" i="14" s="1"/>
  <c r="Q7" i="7"/>
  <c r="S7" i="7"/>
  <c r="T286" i="14" s="1"/>
  <c r="V9" i="7"/>
  <c r="W288" i="14" s="1"/>
  <c r="E10" i="9"/>
  <c r="L136" i="14" s="1"/>
  <c r="E5" i="7"/>
  <c r="L99" i="14" s="1"/>
  <c r="E14" i="7"/>
  <c r="L108" i="14" s="1"/>
  <c r="E5" i="9"/>
  <c r="L131" i="14" s="1"/>
  <c r="E15" i="9"/>
  <c r="L141" i="14" s="1"/>
  <c r="E14" i="9"/>
  <c r="L140" i="14" s="1"/>
  <c r="O10" i="7"/>
  <c r="S16" i="7"/>
  <c r="T295" i="14" s="1"/>
  <c r="O13" i="7"/>
  <c r="Z16" i="7"/>
  <c r="AA295" i="14" s="1"/>
  <c r="T10" i="7"/>
  <c r="U289" i="14" s="1"/>
  <c r="P8" i="7"/>
  <c r="T12" i="7"/>
  <c r="U291" i="14" s="1"/>
  <c r="L14" i="7"/>
  <c r="Z12" i="7"/>
  <c r="AA291" i="14" s="1"/>
  <c r="V16" i="7"/>
  <c r="W295" i="14" s="1"/>
  <c r="J13" i="7"/>
  <c r="U16" i="7"/>
  <c r="V295" i="14" s="1"/>
  <c r="I13" i="7"/>
  <c r="X13" i="7"/>
  <c r="Y292" i="14" s="1"/>
  <c r="R5" i="7"/>
  <c r="U6" i="7"/>
  <c r="V285" i="14" s="1"/>
  <c r="U14" i="7"/>
  <c r="V293" i="14" s="1"/>
  <c r="L5" i="7"/>
  <c r="V5" i="7"/>
  <c r="W284" i="14" s="1"/>
  <c r="Y15" i="7"/>
  <c r="I6" i="7"/>
  <c r="V12" i="7"/>
  <c r="W291" i="14" s="1"/>
  <c r="H16" i="7"/>
  <c r="T16" i="7"/>
  <c r="U295" i="14" s="1"/>
  <c r="K16" i="7"/>
  <c r="T15" i="7"/>
  <c r="U294" i="14" s="1"/>
  <c r="R16" i="7"/>
  <c r="S295" i="14" s="1"/>
  <c r="S15" i="7"/>
  <c r="T294" i="14" s="1"/>
  <c r="L10" i="7"/>
  <c r="U13" i="7"/>
  <c r="V292" i="14" s="1"/>
  <c r="L12" i="7"/>
  <c r="V8" i="7"/>
  <c r="W287" i="14" s="1"/>
  <c r="R12" i="7"/>
  <c r="S291" i="14" s="1"/>
  <c r="N16" i="7"/>
  <c r="W15" i="7"/>
  <c r="X294" i="14" s="1"/>
  <c r="M16" i="7"/>
  <c r="V15" i="7"/>
  <c r="W294" i="14" s="1"/>
  <c r="W12" i="7"/>
  <c r="X291" i="14" s="1"/>
  <c r="P13" i="7"/>
  <c r="M6" i="7"/>
  <c r="O8" i="7"/>
  <c r="K5" i="7"/>
  <c r="N5" i="7"/>
  <c r="I15" i="7"/>
  <c r="P6" i="7"/>
  <c r="E17" i="8"/>
  <c r="L129" i="14" s="1"/>
  <c r="E10" i="8"/>
  <c r="L120" i="14" s="1"/>
  <c r="N12" i="7"/>
  <c r="X14" i="7"/>
  <c r="Y293" i="14" s="1"/>
  <c r="L15" i="7"/>
  <c r="J16" i="7"/>
  <c r="K15" i="7"/>
  <c r="V109" i="14" s="1"/>
  <c r="AB340" i="14"/>
  <c r="Y16" i="7"/>
  <c r="M13" i="7"/>
  <c r="Z10" i="7"/>
  <c r="AA289" i="14" s="1"/>
  <c r="S13" i="7"/>
  <c r="T292" i="14" s="1"/>
  <c r="J12" i="7"/>
  <c r="F16" i="7"/>
  <c r="M112" i="14" s="1"/>
  <c r="O15" i="7"/>
  <c r="Z14" i="7"/>
  <c r="AA293" i="14" s="1"/>
  <c r="N15" i="7"/>
  <c r="T5" i="7"/>
  <c r="U284" i="14" s="1"/>
  <c r="V6" i="7"/>
  <c r="W285" i="14" s="1"/>
  <c r="N6" i="7"/>
  <c r="T13" i="7"/>
  <c r="U292" i="14" s="1"/>
  <c r="X6" i="7"/>
  <c r="Y285" i="14" s="1"/>
  <c r="F5" i="7"/>
  <c r="M99" i="14" s="1"/>
  <c r="F17" i="7"/>
  <c r="M113" i="14" s="1"/>
  <c r="J5" i="7"/>
  <c r="E16" i="9"/>
  <c r="L144" i="14" s="1"/>
  <c r="X12" i="7"/>
  <c r="Y291" i="14" s="1"/>
  <c r="F12" i="7"/>
  <c r="M106" i="14" s="1"/>
  <c r="S12" i="7"/>
  <c r="T291" i="14" s="1"/>
  <c r="P14" i="7"/>
  <c r="Y17" i="7"/>
  <c r="W14" i="7"/>
  <c r="X293" i="14" s="1"/>
  <c r="X17" i="7"/>
  <c r="Y296" i="14" s="1"/>
  <c r="Q16" i="7"/>
  <c r="Z15" i="7"/>
  <c r="AA294" i="14" s="1"/>
  <c r="R10" i="7"/>
  <c r="S289" i="14" s="1"/>
  <c r="K13" i="7"/>
  <c r="S14" i="7"/>
  <c r="T293" i="14" s="1"/>
  <c r="T17" i="7"/>
  <c r="U296" i="14" s="1"/>
  <c r="R14" i="7"/>
  <c r="S293" i="14" s="1"/>
  <c r="F15" i="7"/>
  <c r="M109" i="14" s="1"/>
  <c r="M15" i="7"/>
  <c r="Q109" i="14" s="1"/>
  <c r="L16" i="7"/>
  <c r="O5" i="7"/>
  <c r="Q15" i="7"/>
  <c r="W6" i="7"/>
  <c r="X285" i="14" s="1"/>
  <c r="S6" i="7"/>
  <c r="T285" i="14" s="1"/>
  <c r="O6" i="7"/>
  <c r="P12" i="7"/>
  <c r="H5" i="7"/>
  <c r="H17" i="7"/>
  <c r="K12" i="7"/>
  <c r="R291" i="14" s="1"/>
  <c r="H14" i="7"/>
  <c r="O14" i="7"/>
  <c r="P17" i="7"/>
  <c r="I16" i="7"/>
  <c r="R15" i="7"/>
  <c r="S294" i="14" s="1"/>
  <c r="J10" i="7"/>
  <c r="X15" i="7"/>
  <c r="K14" i="7"/>
  <c r="L17" i="7"/>
  <c r="J14" i="7"/>
  <c r="S17" i="7"/>
  <c r="T296" i="14" s="1"/>
  <c r="Y5" i="7"/>
  <c r="I14" i="7"/>
  <c r="T6" i="7"/>
  <c r="U285" i="14" s="1"/>
  <c r="V17" i="7"/>
  <c r="W296" i="14" s="1"/>
  <c r="Y14" i="7"/>
  <c r="X16" i="7"/>
  <c r="Y295" i="14" s="1"/>
  <c r="M5" i="7"/>
  <c r="Q14" i="7"/>
  <c r="H8" i="7"/>
  <c r="H6" i="7"/>
  <c r="V10" i="7"/>
  <c r="W289" i="14" s="1"/>
  <c r="Z8" i="7"/>
  <c r="AA287" i="14" s="1"/>
  <c r="I17" i="7"/>
  <c r="Y8" i="7"/>
  <c r="U12" i="7"/>
  <c r="V291" i="14" s="1"/>
  <c r="V14" i="7"/>
  <c r="W293" i="14" s="1"/>
  <c r="J15" i="7"/>
  <c r="W16" i="7"/>
  <c r="X295" i="14" s="1"/>
  <c r="P15" i="7"/>
  <c r="Y10" i="7"/>
  <c r="U8" i="7"/>
  <c r="V287" i="14" s="1"/>
  <c r="Y12" i="7"/>
  <c r="L8" i="7"/>
  <c r="K17" i="7"/>
  <c r="S5" i="7"/>
  <c r="T284" i="14" s="1"/>
  <c r="L6" i="7"/>
  <c r="S8" i="7"/>
  <c r="T287" i="14" s="1"/>
  <c r="M14" i="7"/>
  <c r="R6" i="7"/>
  <c r="S285" i="14" s="1"/>
  <c r="Z17" i="7"/>
  <c r="AA296" i="14" s="1"/>
  <c r="E15" i="8"/>
  <c r="L125" i="14" s="1"/>
  <c r="H13" i="7"/>
  <c r="F8" i="7"/>
  <c r="M102" i="14" s="1"/>
  <c r="N10" i="7"/>
  <c r="R8" i="7"/>
  <c r="S287" i="14" s="1"/>
  <c r="X5" i="7"/>
  <c r="Y284" i="14" s="1"/>
  <c r="U10" i="7"/>
  <c r="V289" i="14" s="1"/>
  <c r="V13" i="7"/>
  <c r="W292" i="14" s="1"/>
  <c r="M12" i="7"/>
  <c r="N14" i="7"/>
  <c r="W17" i="7"/>
  <c r="X296" i="14" s="1"/>
  <c r="S10" i="7"/>
  <c r="T289" i="14" s="1"/>
  <c r="O16" i="7"/>
  <c r="U17" i="7"/>
  <c r="V296" i="14" s="1"/>
  <c r="Q10" i="7"/>
  <c r="Z13" i="7"/>
  <c r="AA292" i="14" s="1"/>
  <c r="Q12" i="7"/>
  <c r="X10" i="7"/>
  <c r="Y289" i="14" s="1"/>
  <c r="Y13" i="7"/>
  <c r="Z5" i="7"/>
  <c r="U15" i="7"/>
  <c r="V294" i="14" s="1"/>
  <c r="F6" i="7"/>
  <c r="M100" i="14" s="1"/>
  <c r="K6" i="7"/>
  <c r="U5" i="7"/>
  <c r="R17" i="7"/>
  <c r="S296" i="14" s="1"/>
  <c r="W8" i="7"/>
  <c r="X287" i="14" s="1"/>
  <c r="J6" i="7"/>
  <c r="I5" i="7"/>
  <c r="E8" i="9"/>
  <c r="L134" i="14" s="1"/>
  <c r="E8" i="7"/>
  <c r="L102" i="14" s="1"/>
  <c r="E12" i="8"/>
  <c r="L122" i="14" s="1"/>
  <c r="V111" i="14"/>
  <c r="T111" i="14" s="1"/>
  <c r="W111" i="14" s="1"/>
  <c r="P111" i="14"/>
  <c r="V110" i="14"/>
  <c r="T110" i="14" s="1"/>
  <c r="W110" i="14" s="1"/>
  <c r="P110" i="14"/>
  <c r="E8" i="8"/>
  <c r="L118" i="14" s="1"/>
  <c r="E12" i="9"/>
  <c r="L138" i="14" s="1"/>
  <c r="V143" i="14"/>
  <c r="T143" i="14" s="1"/>
  <c r="W143" i="14" s="1"/>
  <c r="V142" i="14"/>
  <c r="T142" i="14" s="1"/>
  <c r="W142" i="14" s="1"/>
  <c r="E12" i="7"/>
  <c r="L106" i="14" s="1"/>
  <c r="V127" i="14"/>
  <c r="T127" i="14" s="1"/>
  <c r="W127" i="14" s="1"/>
  <c r="V126" i="14"/>
  <c r="T126" i="14" s="1"/>
  <c r="W126" i="14" s="1"/>
  <c r="M127" i="14"/>
  <c r="P127" i="14" s="1"/>
  <c r="M126" i="14"/>
  <c r="P126" i="14" s="1"/>
  <c r="M143" i="14"/>
  <c r="P143" i="14" s="1"/>
  <c r="M142" i="14"/>
  <c r="P142" i="14" s="1"/>
  <c r="AC27" i="9"/>
  <c r="AC30" i="9"/>
  <c r="AC29" i="9"/>
  <c r="AC32" i="9"/>
  <c r="AC26" i="9"/>
  <c r="AC31" i="9"/>
  <c r="AC23" i="9"/>
  <c r="AC28" i="9"/>
  <c r="AC23" i="8"/>
  <c r="AC28" i="8"/>
  <c r="AC33" i="8"/>
  <c r="AC34" i="8"/>
  <c r="AC29" i="8"/>
  <c r="AC30" i="8"/>
  <c r="AC25" i="8"/>
  <c r="AC32" i="8"/>
  <c r="AC30" i="7"/>
  <c r="AC27" i="7"/>
  <c r="AC32" i="7"/>
  <c r="AC25" i="7"/>
  <c r="AC28" i="7"/>
  <c r="AC33" i="7"/>
  <c r="AC34" i="7"/>
  <c r="AC34" i="9"/>
  <c r="AC24" i="9"/>
  <c r="AC33" i="9"/>
  <c r="E6" i="9"/>
  <c r="L132" i="14" s="1"/>
  <c r="AC25" i="9"/>
  <c r="AC26" i="8"/>
  <c r="AC24" i="8"/>
  <c r="E6" i="8"/>
  <c r="L116" i="14" s="1"/>
  <c r="AC27" i="8"/>
  <c r="AC31" i="8"/>
  <c r="E6" i="7"/>
  <c r="L100" i="14" s="1"/>
  <c r="AC23" i="7"/>
  <c r="AC26" i="7"/>
  <c r="AC24" i="7"/>
  <c r="AC31" i="7"/>
  <c r="V106" i="14" l="1"/>
  <c r="H20" i="7"/>
  <c r="T109" i="14"/>
  <c r="W109" i="14" s="1"/>
  <c r="X20" i="7"/>
  <c r="P109" i="14"/>
  <c r="V20" i="7"/>
  <c r="S20" i="7"/>
  <c r="Z291" i="14"/>
  <c r="L20" i="9"/>
  <c r="Q106" i="14"/>
  <c r="P106" i="14" s="1"/>
  <c r="M291" i="14"/>
  <c r="P291" i="14" s="1"/>
  <c r="M292" i="14"/>
  <c r="Q107" i="14"/>
  <c r="M285" i="14"/>
  <c r="Q100" i="14"/>
  <c r="Q104" i="14"/>
  <c r="M289" i="14"/>
  <c r="I20" i="9"/>
  <c r="O20" i="9"/>
  <c r="M312" i="14"/>
  <c r="Q131" i="14"/>
  <c r="R325" i="14"/>
  <c r="Z325" i="14" s="1"/>
  <c r="V146" i="14"/>
  <c r="Q128" i="14"/>
  <c r="M309" i="14"/>
  <c r="Y298" i="14"/>
  <c r="X20" i="8"/>
  <c r="M299" i="14"/>
  <c r="Q116" i="14"/>
  <c r="P125" i="14"/>
  <c r="T125" i="14"/>
  <c r="W125" i="14" s="1"/>
  <c r="L20" i="8"/>
  <c r="V130" i="14"/>
  <c r="R311" i="14"/>
  <c r="Z311" i="14" s="1"/>
  <c r="V284" i="14"/>
  <c r="U20" i="7"/>
  <c r="Y20" i="7"/>
  <c r="P20" i="7"/>
  <c r="S284" i="14"/>
  <c r="R20" i="7"/>
  <c r="Q101" i="14"/>
  <c r="P101" i="14" s="1"/>
  <c r="M286" i="14"/>
  <c r="M296" i="14"/>
  <c r="Q113" i="14"/>
  <c r="Q140" i="14"/>
  <c r="M321" i="14"/>
  <c r="T312" i="14"/>
  <c r="S20" i="9"/>
  <c r="P20" i="9"/>
  <c r="P141" i="14"/>
  <c r="T141" i="14"/>
  <c r="W141" i="14" s="1"/>
  <c r="R316" i="14"/>
  <c r="Z316" i="14" s="1"/>
  <c r="V135" i="14"/>
  <c r="V137" i="14"/>
  <c r="R318" i="14"/>
  <c r="Z318" i="14" s="1"/>
  <c r="R299" i="14"/>
  <c r="Z299" i="14" s="1"/>
  <c r="V116" i="14"/>
  <c r="Q124" i="14"/>
  <c r="M307" i="14"/>
  <c r="R285" i="14"/>
  <c r="Z285" i="14" s="1"/>
  <c r="V100" i="14"/>
  <c r="V113" i="14"/>
  <c r="R296" i="14"/>
  <c r="R312" i="14"/>
  <c r="V131" i="14"/>
  <c r="Q136" i="14"/>
  <c r="M317" i="14"/>
  <c r="R313" i="14"/>
  <c r="Z313" i="14" s="1"/>
  <c r="V132" i="14"/>
  <c r="M318" i="14"/>
  <c r="Q137" i="14"/>
  <c r="M118" i="14"/>
  <c r="S298" i="14"/>
  <c r="R20" i="8"/>
  <c r="V122" i="14"/>
  <c r="R305" i="14"/>
  <c r="Z305" i="14" s="1"/>
  <c r="R303" i="14"/>
  <c r="Z303" i="14" s="1"/>
  <c r="V120" i="14"/>
  <c r="V124" i="14"/>
  <c r="R307" i="14"/>
  <c r="Z307" i="14" s="1"/>
  <c r="Q117" i="14"/>
  <c r="M300" i="14"/>
  <c r="V117" i="14"/>
  <c r="R300" i="14"/>
  <c r="Z300" i="14" s="1"/>
  <c r="Q99" i="14"/>
  <c r="M284" i="14"/>
  <c r="M288" i="14"/>
  <c r="Q103" i="14"/>
  <c r="R289" i="14"/>
  <c r="Z289" i="14" s="1"/>
  <c r="V104" i="14"/>
  <c r="Q144" i="14"/>
  <c r="M323" i="14"/>
  <c r="AA312" i="14"/>
  <c r="Z20" i="9"/>
  <c r="Y312" i="14"/>
  <c r="X20" i="9"/>
  <c r="V136" i="14"/>
  <c r="R317" i="14"/>
  <c r="Z317" i="14" s="1"/>
  <c r="R320" i="14"/>
  <c r="Z320" i="14" s="1"/>
  <c r="V139" i="14"/>
  <c r="M325" i="14"/>
  <c r="Q146" i="14"/>
  <c r="P20" i="8"/>
  <c r="M303" i="14"/>
  <c r="Q120" i="14"/>
  <c r="M298" i="14"/>
  <c r="Q115" i="14"/>
  <c r="V298" i="14"/>
  <c r="U20" i="8"/>
  <c r="R302" i="14"/>
  <c r="Z302" i="14" s="1"/>
  <c r="V119" i="14"/>
  <c r="M293" i="14"/>
  <c r="Q108" i="14"/>
  <c r="M295" i="14"/>
  <c r="Q112" i="14"/>
  <c r="V105" i="14"/>
  <c r="R290" i="14"/>
  <c r="Z290" i="14" s="1"/>
  <c r="M134" i="14"/>
  <c r="S312" i="14"/>
  <c r="R20" i="9"/>
  <c r="V312" i="14"/>
  <c r="U20" i="9"/>
  <c r="Q132" i="14"/>
  <c r="P132" i="14" s="1"/>
  <c r="M313" i="14"/>
  <c r="R314" i="14"/>
  <c r="Z314" i="14" s="1"/>
  <c r="V133" i="14"/>
  <c r="Q133" i="14"/>
  <c r="M314" i="14"/>
  <c r="Q122" i="14"/>
  <c r="M305" i="14"/>
  <c r="Q121" i="14"/>
  <c r="M304" i="14"/>
  <c r="V121" i="14"/>
  <c r="R304" i="14"/>
  <c r="Z304" i="14" s="1"/>
  <c r="AA284" i="14"/>
  <c r="Z20" i="7"/>
  <c r="V108" i="14"/>
  <c r="R293" i="14"/>
  <c r="Z293" i="14" s="1"/>
  <c r="R292" i="14"/>
  <c r="Z292" i="14" s="1"/>
  <c r="V107" i="14"/>
  <c r="V114" i="14"/>
  <c r="R297" i="14"/>
  <c r="Z297" i="14" s="1"/>
  <c r="R288" i="14"/>
  <c r="Z288" i="14" s="1"/>
  <c r="V103" i="14"/>
  <c r="M290" i="14"/>
  <c r="Q105" i="14"/>
  <c r="M319" i="14"/>
  <c r="Q138" i="14"/>
  <c r="V145" i="14"/>
  <c r="R324" i="14"/>
  <c r="Z324" i="14" s="1"/>
  <c r="V138" i="14"/>
  <c r="R319" i="14"/>
  <c r="Z319" i="14" s="1"/>
  <c r="M306" i="14"/>
  <c r="Q123" i="14"/>
  <c r="R298" i="14"/>
  <c r="V115" i="14"/>
  <c r="R309" i="14"/>
  <c r="Z309" i="14" s="1"/>
  <c r="V128" i="14"/>
  <c r="O20" i="8"/>
  <c r="H20" i="8"/>
  <c r="I20" i="8"/>
  <c r="R310" i="14"/>
  <c r="Z310" i="14" s="1"/>
  <c r="AD310" i="14" s="1"/>
  <c r="V129" i="14"/>
  <c r="O20" i="7"/>
  <c r="R284" i="14"/>
  <c r="V99" i="14"/>
  <c r="L20" i="7"/>
  <c r="V101" i="14"/>
  <c r="R286" i="14"/>
  <c r="Z286" i="14" s="1"/>
  <c r="W20" i="7"/>
  <c r="H20" i="9"/>
  <c r="M320" i="14"/>
  <c r="Q139" i="14"/>
  <c r="W20" i="9"/>
  <c r="Q135" i="14"/>
  <c r="M316" i="14"/>
  <c r="W298" i="14"/>
  <c r="V20" i="8"/>
  <c r="R306" i="14"/>
  <c r="Z306" i="14" s="1"/>
  <c r="V123" i="14"/>
  <c r="Q119" i="14"/>
  <c r="M302" i="14"/>
  <c r="R295" i="14"/>
  <c r="Z295" i="14" s="1"/>
  <c r="V112" i="14"/>
  <c r="Q114" i="14"/>
  <c r="M297" i="14"/>
  <c r="Q145" i="14"/>
  <c r="M324" i="14"/>
  <c r="W312" i="14"/>
  <c r="V20" i="9"/>
  <c r="Y20" i="9"/>
  <c r="V140" i="14"/>
  <c r="R321" i="14"/>
  <c r="Z321" i="14" s="1"/>
  <c r="V144" i="14"/>
  <c r="R323" i="14"/>
  <c r="Z323" i="14" s="1"/>
  <c r="T298" i="14"/>
  <c r="S20" i="8"/>
  <c r="W20" i="8"/>
  <c r="AA298" i="14"/>
  <c r="Z20" i="8"/>
  <c r="Y20" i="8"/>
  <c r="M310" i="14"/>
  <c r="Q129" i="14"/>
  <c r="Q130" i="14"/>
  <c r="M311" i="14"/>
  <c r="AC15" i="9"/>
  <c r="AC17" i="9"/>
  <c r="AC9" i="9"/>
  <c r="AC16" i="7"/>
  <c r="AC17" i="7"/>
  <c r="AC18" i="7"/>
  <c r="AC13" i="9"/>
  <c r="AC11" i="9"/>
  <c r="AC18" i="9"/>
  <c r="AC10" i="9"/>
  <c r="AC6" i="9"/>
  <c r="AC5" i="9"/>
  <c r="AC7" i="9"/>
  <c r="AC16" i="9"/>
  <c r="AC14" i="9"/>
  <c r="AC12" i="9"/>
  <c r="AC16" i="8"/>
  <c r="AC7" i="8"/>
  <c r="AC13" i="8"/>
  <c r="AC11" i="8"/>
  <c r="AC9" i="8"/>
  <c r="AC6" i="8"/>
  <c r="AC17" i="8"/>
  <c r="AC18" i="8"/>
  <c r="AC15" i="8"/>
  <c r="AC5" i="8"/>
  <c r="AC14" i="8"/>
  <c r="AC12" i="8"/>
  <c r="AC10" i="8"/>
  <c r="AC15" i="7"/>
  <c r="AC6" i="7"/>
  <c r="AC13" i="7"/>
  <c r="AC11" i="7"/>
  <c r="AC9" i="7"/>
  <c r="AC7" i="7"/>
  <c r="AC5" i="7"/>
  <c r="AC14" i="7"/>
  <c r="AC12" i="7"/>
  <c r="AC10" i="7"/>
  <c r="Z296" i="14" l="1"/>
  <c r="AD296" i="14" s="1"/>
  <c r="P310" i="14"/>
  <c r="AB310" i="14" s="1"/>
  <c r="P320" i="14"/>
  <c r="AB320" i="14" s="1"/>
  <c r="P313" i="14"/>
  <c r="AB313" i="14" s="1"/>
  <c r="P307" i="14"/>
  <c r="AB307" i="14" s="1"/>
  <c r="T101" i="14"/>
  <c r="W101" i="14" s="1"/>
  <c r="T106" i="14"/>
  <c r="W106" i="14" s="1"/>
  <c r="P324" i="14"/>
  <c r="AB324" i="14" s="1"/>
  <c r="P304" i="14"/>
  <c r="AB304" i="14" s="1"/>
  <c r="P325" i="14"/>
  <c r="AB325" i="14" s="1"/>
  <c r="P297" i="14"/>
  <c r="AB297" i="14" s="1"/>
  <c r="P295" i="14"/>
  <c r="AB295" i="14" s="1"/>
  <c r="P299" i="14"/>
  <c r="AB299" i="14" s="1"/>
  <c r="AB291" i="14"/>
  <c r="P318" i="14"/>
  <c r="AB318" i="14" s="1"/>
  <c r="P319" i="14"/>
  <c r="AB319" i="14" s="1"/>
  <c r="P296" i="14"/>
  <c r="P314" i="14"/>
  <c r="AB314" i="14" s="1"/>
  <c r="P321" i="14"/>
  <c r="AB321" i="14" s="1"/>
  <c r="P305" i="14"/>
  <c r="AB305" i="14" s="1"/>
  <c r="T112" i="14"/>
  <c r="W112" i="14" s="1"/>
  <c r="P112" i="14"/>
  <c r="T115" i="14"/>
  <c r="W115" i="14" s="1"/>
  <c r="P115" i="14"/>
  <c r="P290" i="14"/>
  <c r="AB290" i="14" s="1"/>
  <c r="P122" i="14"/>
  <c r="T122" i="14"/>
  <c r="W122" i="14" s="1"/>
  <c r="P300" i="14"/>
  <c r="AB300" i="14" s="1"/>
  <c r="P317" i="14"/>
  <c r="AB317" i="14" s="1"/>
  <c r="P292" i="14"/>
  <c r="AB292" i="14" s="1"/>
  <c r="P135" i="14"/>
  <c r="T135" i="14"/>
  <c r="W135" i="14" s="1"/>
  <c r="P303" i="14"/>
  <c r="AB303" i="14" s="1"/>
  <c r="T103" i="14"/>
  <c r="W103" i="14" s="1"/>
  <c r="P103" i="14"/>
  <c r="P302" i="14"/>
  <c r="AB302" i="14" s="1"/>
  <c r="P288" i="14"/>
  <c r="AB288" i="14" s="1"/>
  <c r="Z312" i="14"/>
  <c r="P309" i="14"/>
  <c r="AB309" i="14" s="1"/>
  <c r="P289" i="14"/>
  <c r="AB289" i="14" s="1"/>
  <c r="T105" i="14"/>
  <c r="W105" i="14" s="1"/>
  <c r="P105" i="14"/>
  <c r="P113" i="14"/>
  <c r="T113" i="14"/>
  <c r="W113" i="14" s="1"/>
  <c r="P114" i="14"/>
  <c r="T114" i="14"/>
  <c r="W114" i="14" s="1"/>
  <c r="P298" i="14"/>
  <c r="P312" i="14"/>
  <c r="T108" i="14"/>
  <c r="W108" i="14" s="1"/>
  <c r="P108" i="14"/>
  <c r="P120" i="14"/>
  <c r="T120" i="14"/>
  <c r="W120" i="14" s="1"/>
  <c r="T117" i="14"/>
  <c r="W117" i="14" s="1"/>
  <c r="P117" i="14"/>
  <c r="T136" i="14"/>
  <c r="W136" i="14" s="1"/>
  <c r="P136" i="14"/>
  <c r="P124" i="14"/>
  <c r="T124" i="14"/>
  <c r="W124" i="14" s="1"/>
  <c r="P286" i="14"/>
  <c r="AB286" i="14" s="1"/>
  <c r="P133" i="14"/>
  <c r="T133" i="14"/>
  <c r="W133" i="14" s="1"/>
  <c r="P293" i="14"/>
  <c r="AB293" i="14" s="1"/>
  <c r="P311" i="14"/>
  <c r="AB311" i="14" s="1"/>
  <c r="T119" i="14"/>
  <c r="W119" i="14" s="1"/>
  <c r="P119" i="14"/>
  <c r="T139" i="14"/>
  <c r="W139" i="14" s="1"/>
  <c r="Z284" i="14"/>
  <c r="P146" i="14"/>
  <c r="T146" i="14"/>
  <c r="W146" i="14" s="1"/>
  <c r="P284" i="14"/>
  <c r="P137" i="14"/>
  <c r="T137" i="14"/>
  <c r="W137" i="14" s="1"/>
  <c r="P128" i="14"/>
  <c r="T128" i="14"/>
  <c r="W128" i="14" s="1"/>
  <c r="P104" i="14"/>
  <c r="T104" i="14"/>
  <c r="W104" i="14" s="1"/>
  <c r="T100" i="14"/>
  <c r="W100" i="14" s="1"/>
  <c r="P100" i="14"/>
  <c r="T99" i="14"/>
  <c r="W99" i="14" s="1"/>
  <c r="P99" i="14"/>
  <c r="P129" i="14"/>
  <c r="T129" i="14"/>
  <c r="W129" i="14" s="1"/>
  <c r="P145" i="14"/>
  <c r="T145" i="14"/>
  <c r="W145" i="14" s="1"/>
  <c r="Z298" i="14"/>
  <c r="P121" i="14"/>
  <c r="T121" i="14"/>
  <c r="W121" i="14" s="1"/>
  <c r="P323" i="14"/>
  <c r="AB323" i="14" s="1"/>
  <c r="T132" i="14"/>
  <c r="W132" i="14" s="1"/>
  <c r="P140" i="14"/>
  <c r="T140" i="14"/>
  <c r="W140" i="14" s="1"/>
  <c r="P285" i="14"/>
  <c r="AB285" i="14" s="1"/>
  <c r="P144" i="14"/>
  <c r="T144" i="14"/>
  <c r="W144" i="14" s="1"/>
  <c r="P116" i="14"/>
  <c r="T116" i="14"/>
  <c r="W116" i="14" s="1"/>
  <c r="T131" i="14"/>
  <c r="W131" i="14" s="1"/>
  <c r="P131" i="14"/>
  <c r="T107" i="14"/>
  <c r="W107" i="14" s="1"/>
  <c r="P130" i="14"/>
  <c r="T130" i="14"/>
  <c r="W130" i="14" s="1"/>
  <c r="T138" i="14"/>
  <c r="W138" i="14" s="1"/>
  <c r="P138" i="14"/>
  <c r="T123" i="14"/>
  <c r="W123" i="14" s="1"/>
  <c r="P306" i="14"/>
  <c r="AB306" i="14" s="1"/>
  <c r="P316" i="14"/>
  <c r="AB316" i="14" s="1"/>
  <c r="Q94" i="14"/>
  <c r="N94" i="14"/>
  <c r="L94" i="14"/>
  <c r="Q95" i="14"/>
  <c r="N95" i="14"/>
  <c r="L95" i="14"/>
  <c r="Q78" i="14"/>
  <c r="N78" i="14"/>
  <c r="L78" i="14"/>
  <c r="Q79" i="14"/>
  <c r="N79" i="14"/>
  <c r="L79" i="14"/>
  <c r="AB296" i="14" l="1"/>
  <c r="AC296" i="14"/>
  <c r="AB312" i="14"/>
  <c r="AB298" i="14"/>
  <c r="AB284" i="14"/>
  <c r="V79" i="14"/>
  <c r="T79" i="14" s="1"/>
  <c r="W79" i="14" s="1"/>
  <c r="V78" i="14"/>
  <c r="T78" i="14" s="1"/>
  <c r="W78" i="14" s="1"/>
  <c r="V95" i="14"/>
  <c r="T95" i="14" s="1"/>
  <c r="W95" i="14" s="1"/>
  <c r="V94" i="14"/>
  <c r="T94" i="14" s="1"/>
  <c r="W94" i="14" s="1"/>
  <c r="L63" i="14"/>
  <c r="M63" i="14" s="1"/>
  <c r="L62" i="14"/>
  <c r="M62" i="14" s="1"/>
  <c r="N62" i="14"/>
  <c r="Q63" i="14"/>
  <c r="N63" i="14"/>
  <c r="AD25" i="6" l="1"/>
  <c r="AD25" i="4"/>
  <c r="AD25" i="5"/>
  <c r="AD31" i="5"/>
  <c r="AD31" i="4"/>
  <c r="AD30" i="6"/>
  <c r="AD33" i="4"/>
  <c r="AD34" i="6"/>
  <c r="AD32" i="6"/>
  <c r="AD28" i="6"/>
  <c r="AD26" i="6"/>
  <c r="AD24" i="6"/>
  <c r="AD29" i="4"/>
  <c r="AD27" i="4"/>
  <c r="P63" i="14"/>
  <c r="AD33" i="5"/>
  <c r="AD29" i="5"/>
  <c r="AD27" i="5"/>
  <c r="AD23" i="5"/>
  <c r="AD34" i="4"/>
  <c r="AD32" i="4"/>
  <c r="AD30" i="4"/>
  <c r="AD28" i="4"/>
  <c r="AD26" i="4"/>
  <c r="AD24" i="4"/>
  <c r="AD33" i="6"/>
  <c r="AD31" i="6"/>
  <c r="AD29" i="6"/>
  <c r="AD27" i="6"/>
  <c r="AD23" i="6"/>
  <c r="V63" i="14"/>
  <c r="T63" i="14" s="1"/>
  <c r="W63" i="14" s="1"/>
  <c r="AD23" i="4"/>
  <c r="AD34" i="5"/>
  <c r="AD32" i="5"/>
  <c r="AD30" i="5"/>
  <c r="AD28" i="5"/>
  <c r="AD26" i="5"/>
  <c r="AD24" i="5"/>
  <c r="K271" i="13"/>
  <c r="K272" i="13"/>
  <c r="K277" i="13"/>
  <c r="K280" i="13"/>
  <c r="K281" i="13"/>
  <c r="K270" i="13"/>
  <c r="J271" i="13"/>
  <c r="J272" i="13"/>
  <c r="J276" i="13"/>
  <c r="M8" i="7" s="1"/>
  <c r="J277" i="13"/>
  <c r="M8" i="8" s="1"/>
  <c r="J278" i="13"/>
  <c r="J279" i="13"/>
  <c r="J280" i="13"/>
  <c r="J270" i="13"/>
  <c r="N37" i="12" l="1"/>
  <c r="N11" i="12" s="1"/>
  <c r="N37" i="1"/>
  <c r="N37" i="2"/>
  <c r="N37" i="3"/>
  <c r="N37" i="4"/>
  <c r="N37" i="6"/>
  <c r="N37" i="9"/>
  <c r="N11" i="9" s="1"/>
  <c r="N37" i="5"/>
  <c r="N37" i="7"/>
  <c r="N11" i="7" s="1"/>
  <c r="N37" i="8"/>
  <c r="N11" i="8" s="1"/>
  <c r="N37" i="10"/>
  <c r="N11" i="10" s="1"/>
  <c r="N37" i="11"/>
  <c r="N11" i="11" s="1"/>
  <c r="AD35" i="6"/>
  <c r="M20" i="7"/>
  <c r="M287" i="14"/>
  <c r="Q102" i="14"/>
  <c r="M20" i="8"/>
  <c r="M301" i="14"/>
  <c r="Q118" i="14"/>
  <c r="M8" i="9"/>
  <c r="K276" i="13"/>
  <c r="I8" i="7"/>
  <c r="I20" i="7" s="1"/>
  <c r="K278" i="13"/>
  <c r="G279" i="13"/>
  <c r="Q271" i="13"/>
  <c r="T35" i="2" s="1"/>
  <c r="J274" i="13"/>
  <c r="K274" i="13"/>
  <c r="K275" i="13"/>
  <c r="K279" i="13"/>
  <c r="J273" i="13"/>
  <c r="K273" i="13"/>
  <c r="J275" i="13"/>
  <c r="Q279" i="13"/>
  <c r="T8" i="10" s="1"/>
  <c r="U329" i="14" s="1"/>
  <c r="Q281" i="13"/>
  <c r="T35" i="12" s="1"/>
  <c r="T8" i="12" s="1"/>
  <c r="U357" i="14" s="1"/>
  <c r="J281" i="13"/>
  <c r="H315" i="13"/>
  <c r="K39" i="2" s="1"/>
  <c r="H316" i="13"/>
  <c r="K39" i="3" s="1"/>
  <c r="H317" i="13"/>
  <c r="K39" i="4" s="1"/>
  <c r="H318" i="13"/>
  <c r="K39" i="5" s="1"/>
  <c r="H319" i="13"/>
  <c r="H320" i="13"/>
  <c r="H321" i="13"/>
  <c r="H322" i="13"/>
  <c r="H323" i="13"/>
  <c r="K39" i="10" s="1"/>
  <c r="H324" i="13"/>
  <c r="K39" i="11" s="1"/>
  <c r="H325" i="13"/>
  <c r="K39" i="12" s="1"/>
  <c r="H314" i="13"/>
  <c r="K39" i="1" s="1"/>
  <c r="H298" i="13"/>
  <c r="G298" i="13" s="1"/>
  <c r="H302" i="13"/>
  <c r="K38" i="11" s="1"/>
  <c r="H292" i="13"/>
  <c r="K38" i="1" s="1"/>
  <c r="H293" i="13"/>
  <c r="K38" i="2" s="1"/>
  <c r="H294" i="13"/>
  <c r="K38" i="3" s="1"/>
  <c r="H295" i="13"/>
  <c r="K38" i="4" s="1"/>
  <c r="H297" i="13"/>
  <c r="H299" i="13"/>
  <c r="G299" i="13" s="1"/>
  <c r="H301" i="13"/>
  <c r="K38" i="10" s="1"/>
  <c r="H303" i="13"/>
  <c r="K39" i="9" l="1"/>
  <c r="K39" i="7"/>
  <c r="K39" i="8"/>
  <c r="K39" i="6"/>
  <c r="J36" i="1"/>
  <c r="Q36" i="1" s="1"/>
  <c r="J36" i="3"/>
  <c r="Q36" i="3" s="1"/>
  <c r="J36" i="2"/>
  <c r="Q36" i="2" s="1"/>
  <c r="J36" i="5"/>
  <c r="Q36" i="5" s="1"/>
  <c r="J36" i="4"/>
  <c r="Q36" i="4" s="1"/>
  <c r="J36" i="6"/>
  <c r="Q36" i="6" s="1"/>
  <c r="J36" i="7"/>
  <c r="J36" i="9"/>
  <c r="J36" i="8"/>
  <c r="J36" i="11"/>
  <c r="J36" i="10"/>
  <c r="N35" i="2"/>
  <c r="N35" i="3"/>
  <c r="N35" i="5"/>
  <c r="N35" i="4"/>
  <c r="N35" i="6"/>
  <c r="N35" i="1"/>
  <c r="N35" i="8"/>
  <c r="N8" i="8" s="1"/>
  <c r="N35" i="9"/>
  <c r="N8" i="9" s="1"/>
  <c r="N35" i="7"/>
  <c r="N8" i="7" s="1"/>
  <c r="N35" i="11"/>
  <c r="N35" i="10"/>
  <c r="K38" i="9"/>
  <c r="K38" i="7"/>
  <c r="K38" i="6"/>
  <c r="K38" i="8"/>
  <c r="N36" i="12"/>
  <c r="N17" i="12" s="1"/>
  <c r="N36" i="1"/>
  <c r="N36" i="3"/>
  <c r="N36" i="2"/>
  <c r="N36" i="4"/>
  <c r="N36" i="7"/>
  <c r="N17" i="7" s="1"/>
  <c r="N36" i="6"/>
  <c r="N36" i="5"/>
  <c r="N36" i="8"/>
  <c r="N17" i="8" s="1"/>
  <c r="N36" i="10"/>
  <c r="N17" i="10" s="1"/>
  <c r="N36" i="9"/>
  <c r="N17" i="9" s="1"/>
  <c r="N36" i="11"/>
  <c r="N17" i="11" s="1"/>
  <c r="N279" i="13"/>
  <c r="J36" i="12"/>
  <c r="AD35" i="5"/>
  <c r="AD35" i="4"/>
  <c r="P118" i="14"/>
  <c r="P102" i="14"/>
  <c r="M20" i="9"/>
  <c r="M315" i="14"/>
  <c r="Q134" i="14"/>
  <c r="Z329" i="14"/>
  <c r="AB329" i="14" s="1"/>
  <c r="Z357" i="14"/>
  <c r="AB357" i="14" s="1"/>
  <c r="T20" i="10"/>
  <c r="G303" i="13"/>
  <c r="J38" i="12" s="1"/>
  <c r="K38" i="12"/>
  <c r="R364" i="14" s="1"/>
  <c r="G302" i="13"/>
  <c r="J38" i="11" s="1"/>
  <c r="R350" i="14"/>
  <c r="G301" i="13"/>
  <c r="J38" i="10" s="1"/>
  <c r="R336" i="14"/>
  <c r="N8" i="11"/>
  <c r="N35" i="12"/>
  <c r="N8" i="12" s="1"/>
  <c r="G295" i="13"/>
  <c r="J38" i="4" s="1"/>
  <c r="G297" i="13"/>
  <c r="N8" i="10"/>
  <c r="Q277" i="13"/>
  <c r="K8" i="8"/>
  <c r="K8" i="9"/>
  <c r="G275" i="13"/>
  <c r="N275" i="13" s="1"/>
  <c r="Q276" i="13"/>
  <c r="K8" i="7"/>
  <c r="Q275" i="13"/>
  <c r="G271" i="13"/>
  <c r="N271" i="13" s="1"/>
  <c r="G276" i="13"/>
  <c r="G278" i="13"/>
  <c r="Q278" i="13"/>
  <c r="Q272" i="13"/>
  <c r="G272" i="13"/>
  <c r="N272" i="13" s="1"/>
  <c r="G277" i="13"/>
  <c r="G270" i="13"/>
  <c r="N270" i="13" s="1"/>
  <c r="Q270" i="13"/>
  <c r="G273" i="13"/>
  <c r="Q273" i="13"/>
  <c r="Q280" i="13"/>
  <c r="G280" i="13"/>
  <c r="G274" i="13"/>
  <c r="Q274" i="13"/>
  <c r="G281" i="13"/>
  <c r="N281" i="13" s="1"/>
  <c r="H300" i="13"/>
  <c r="G300" i="13" s="1"/>
  <c r="H296" i="13"/>
  <c r="K38" i="5" s="1"/>
  <c r="N20" i="7" l="1"/>
  <c r="N20" i="11"/>
  <c r="N20" i="9"/>
  <c r="N20" i="10"/>
  <c r="Q36" i="10"/>
  <c r="Q17" i="10" s="1"/>
  <c r="J17" i="10"/>
  <c r="N20" i="8"/>
  <c r="Q36" i="11"/>
  <c r="Q17" i="11" s="1"/>
  <c r="J17" i="11"/>
  <c r="J35" i="2"/>
  <c r="Q35" i="2" s="1"/>
  <c r="J35" i="3"/>
  <c r="Q35" i="3" s="1"/>
  <c r="J35" i="1"/>
  <c r="Q35" i="1" s="1"/>
  <c r="J35" i="4"/>
  <c r="Q35" i="4" s="1"/>
  <c r="J35" i="5"/>
  <c r="Q35" i="5" s="1"/>
  <c r="J35" i="6"/>
  <c r="Q35" i="6" s="1"/>
  <c r="J35" i="7"/>
  <c r="Q35" i="7" s="1"/>
  <c r="J35" i="8"/>
  <c r="Q35" i="8" s="1"/>
  <c r="J35" i="11"/>
  <c r="Q35" i="11" s="1"/>
  <c r="J35" i="9"/>
  <c r="Q35" i="9" s="1"/>
  <c r="J35" i="10"/>
  <c r="Q35" i="10" s="1"/>
  <c r="Q36" i="8"/>
  <c r="Q17" i="8" s="1"/>
  <c r="J17" i="8"/>
  <c r="J37" i="3"/>
  <c r="Q37" i="3" s="1"/>
  <c r="J37" i="2"/>
  <c r="Q37" i="2" s="1"/>
  <c r="J37" i="1"/>
  <c r="Q37" i="1" s="1"/>
  <c r="J37" i="5"/>
  <c r="Q37" i="5" s="1"/>
  <c r="J37" i="4"/>
  <c r="Q37" i="4" s="1"/>
  <c r="J37" i="6"/>
  <c r="Q37" i="6" s="1"/>
  <c r="J37" i="9"/>
  <c r="J37" i="7"/>
  <c r="J37" i="8"/>
  <c r="J37" i="11"/>
  <c r="J37" i="10"/>
  <c r="T35" i="11"/>
  <c r="T8" i="11" s="1"/>
  <c r="U343" i="14" s="1"/>
  <c r="Z343" i="14" s="1"/>
  <c r="AB343" i="14" s="1"/>
  <c r="Q36" i="9"/>
  <c r="Q17" i="9" s="1"/>
  <c r="J17" i="9"/>
  <c r="T35" i="3"/>
  <c r="T35" i="4"/>
  <c r="T35" i="6"/>
  <c r="T35" i="5"/>
  <c r="AC35" i="5" s="1"/>
  <c r="T35" i="1"/>
  <c r="T35" i="7"/>
  <c r="T8" i="7" s="1"/>
  <c r="T35" i="8"/>
  <c r="T8" i="8" s="1"/>
  <c r="T35" i="9"/>
  <c r="Q36" i="7"/>
  <c r="Q17" i="7" s="1"/>
  <c r="J17" i="7"/>
  <c r="J38" i="8"/>
  <c r="J38" i="6"/>
  <c r="J38" i="9"/>
  <c r="J38" i="7"/>
  <c r="N280" i="13"/>
  <c r="J37" i="12"/>
  <c r="Q36" i="12"/>
  <c r="Q17" i="12" s="1"/>
  <c r="J17" i="12"/>
  <c r="R294" i="14"/>
  <c r="R308" i="14"/>
  <c r="R322" i="14"/>
  <c r="K20" i="8"/>
  <c r="R301" i="14"/>
  <c r="V118" i="14"/>
  <c r="T118" i="14" s="1"/>
  <c r="W118" i="14" s="1"/>
  <c r="K20" i="7"/>
  <c r="R287" i="14"/>
  <c r="V102" i="14"/>
  <c r="T102" i="14" s="1"/>
  <c r="W102" i="14" s="1"/>
  <c r="K20" i="9"/>
  <c r="R315" i="14"/>
  <c r="P315" i="14" s="1"/>
  <c r="V134" i="14"/>
  <c r="T134" i="14" s="1"/>
  <c r="W134" i="14" s="1"/>
  <c r="P134" i="14"/>
  <c r="J35" i="12"/>
  <c r="M20" i="12"/>
  <c r="G296" i="13"/>
  <c r="J38" i="5" s="1"/>
  <c r="N20" i="12"/>
  <c r="AC35" i="12"/>
  <c r="N277" i="13"/>
  <c r="N278" i="13"/>
  <c r="N276" i="13"/>
  <c r="N273" i="13"/>
  <c r="M94" i="14"/>
  <c r="P94" i="14" s="1"/>
  <c r="M95" i="14"/>
  <c r="P95" i="14" s="1"/>
  <c r="AA35" i="6"/>
  <c r="AA34" i="6"/>
  <c r="AC34" i="6"/>
  <c r="AB33" i="6"/>
  <c r="AA33" i="6"/>
  <c r="AB32" i="6"/>
  <c r="AA32" i="6"/>
  <c r="AA31" i="6"/>
  <c r="AA30" i="6"/>
  <c r="AA29" i="6"/>
  <c r="AA28" i="6"/>
  <c r="AA27" i="6"/>
  <c r="AA26" i="6"/>
  <c r="AA25" i="6"/>
  <c r="AA24" i="6"/>
  <c r="AA23" i="6"/>
  <c r="AC22" i="6"/>
  <c r="M78" i="14"/>
  <c r="P78" i="14" s="1"/>
  <c r="M79" i="14"/>
  <c r="P79" i="14" s="1"/>
  <c r="AA35" i="5"/>
  <c r="AA34" i="5"/>
  <c r="AC34" i="5"/>
  <c r="AB33" i="5"/>
  <c r="AA33" i="5"/>
  <c r="AB32" i="5"/>
  <c r="AA32" i="5"/>
  <c r="AA31" i="5"/>
  <c r="AA30" i="5"/>
  <c r="AC30" i="5"/>
  <c r="AA29" i="5"/>
  <c r="AA28" i="5"/>
  <c r="AA27" i="5"/>
  <c r="AA26" i="5"/>
  <c r="AA25" i="5"/>
  <c r="AA24" i="5"/>
  <c r="AA23" i="5"/>
  <c r="AC22" i="5"/>
  <c r="Q8" i="8" l="1"/>
  <c r="J8" i="9"/>
  <c r="J8" i="7"/>
  <c r="J8" i="8"/>
  <c r="AC35" i="7"/>
  <c r="AC35" i="8"/>
  <c r="T20" i="7"/>
  <c r="U287" i="14"/>
  <c r="Z287" i="14" s="1"/>
  <c r="T20" i="8"/>
  <c r="U301" i="14"/>
  <c r="Z301" i="14" s="1"/>
  <c r="Q37" i="10"/>
  <c r="Q11" i="10" s="1"/>
  <c r="J11" i="10"/>
  <c r="Q37" i="11"/>
  <c r="Q11" i="11" s="1"/>
  <c r="J11" i="11"/>
  <c r="Q37" i="8"/>
  <c r="Q11" i="8" s="1"/>
  <c r="J11" i="8"/>
  <c r="T20" i="11"/>
  <c r="Q37" i="7"/>
  <c r="Q11" i="7" s="1"/>
  <c r="J11" i="7"/>
  <c r="Q37" i="9"/>
  <c r="Q11" i="9" s="1"/>
  <c r="J11" i="9"/>
  <c r="Q8" i="7"/>
  <c r="Q37" i="12"/>
  <c r="Q11" i="12" s="1"/>
  <c r="J11" i="12"/>
  <c r="N8" i="6"/>
  <c r="J8" i="5"/>
  <c r="O18" i="5"/>
  <c r="O9" i="5"/>
  <c r="O11" i="5"/>
  <c r="O7" i="5"/>
  <c r="U18" i="5"/>
  <c r="V269" i="14" s="1"/>
  <c r="Z7" i="5"/>
  <c r="AA258" i="14" s="1"/>
  <c r="S18" i="5"/>
  <c r="T269" i="14" s="1"/>
  <c r="X7" i="5"/>
  <c r="Y258" i="14" s="1"/>
  <c r="Q18" i="5"/>
  <c r="R7" i="5"/>
  <c r="S258" i="14" s="1"/>
  <c r="N18" i="5"/>
  <c r="P7" i="5"/>
  <c r="L18" i="5"/>
  <c r="I7" i="5"/>
  <c r="J18" i="5"/>
  <c r="Y18" i="5"/>
  <c r="F18" i="5"/>
  <c r="M82" i="14" s="1"/>
  <c r="W18" i="5"/>
  <c r="X269" i="14" s="1"/>
  <c r="L9" i="5"/>
  <c r="T7" i="5"/>
  <c r="U258" i="14" s="1"/>
  <c r="U9" i="5"/>
  <c r="V260" i="14" s="1"/>
  <c r="F9" i="5"/>
  <c r="M71" i="14" s="1"/>
  <c r="E7" i="5"/>
  <c r="L69" i="14" s="1"/>
  <c r="L7" i="5"/>
  <c r="N9" i="5"/>
  <c r="M7" i="5"/>
  <c r="E18" i="5"/>
  <c r="L82" i="14" s="1"/>
  <c r="Q11" i="5"/>
  <c r="W9" i="5"/>
  <c r="X260" i="14" s="1"/>
  <c r="U7" i="5"/>
  <c r="V258" i="14" s="1"/>
  <c r="P11" i="5"/>
  <c r="I11" i="5"/>
  <c r="X11" i="5"/>
  <c r="Y262" i="14" s="1"/>
  <c r="R11" i="5"/>
  <c r="S262" i="14" s="1"/>
  <c r="K7" i="5"/>
  <c r="Z11" i="5"/>
  <c r="AA262" i="14" s="1"/>
  <c r="V9" i="5"/>
  <c r="W260" i="14" s="1"/>
  <c r="V7" i="5"/>
  <c r="W258" i="14" s="1"/>
  <c r="N7" i="5"/>
  <c r="M9" i="5"/>
  <c r="P9" i="5"/>
  <c r="R18" i="5"/>
  <c r="S269" i="14" s="1"/>
  <c r="H7" i="5"/>
  <c r="J9" i="5"/>
  <c r="X9" i="5"/>
  <c r="Y260" i="14" s="1"/>
  <c r="H9" i="5"/>
  <c r="Z18" i="5"/>
  <c r="AA269" i="14" s="1"/>
  <c r="Q7" i="5"/>
  <c r="S9" i="5"/>
  <c r="T260" i="14" s="1"/>
  <c r="K18" i="5"/>
  <c r="F11" i="5"/>
  <c r="M73" i="14" s="1"/>
  <c r="H11" i="5"/>
  <c r="Q9" i="5"/>
  <c r="I9" i="5"/>
  <c r="Y7" i="5"/>
  <c r="E11" i="5"/>
  <c r="L73" i="14" s="1"/>
  <c r="T18" i="5"/>
  <c r="U269" i="14" s="1"/>
  <c r="N11" i="5"/>
  <c r="Y11" i="5"/>
  <c r="J11" i="5"/>
  <c r="Y9" i="5"/>
  <c r="R9" i="5"/>
  <c r="S260" i="14" s="1"/>
  <c r="M11" i="5"/>
  <c r="W11" i="5"/>
  <c r="X262" i="14" s="1"/>
  <c r="P18" i="5"/>
  <c r="S11" i="5"/>
  <c r="T262" i="14" s="1"/>
  <c r="Z9" i="5"/>
  <c r="AA260" i="14" s="1"/>
  <c r="V11" i="5"/>
  <c r="W262" i="14" s="1"/>
  <c r="J7" i="5"/>
  <c r="M18" i="5"/>
  <c r="X18" i="5"/>
  <c r="Y269" i="14" s="1"/>
  <c r="K11" i="5"/>
  <c r="L11" i="5"/>
  <c r="K9" i="5"/>
  <c r="S7" i="5"/>
  <c r="T258" i="14" s="1"/>
  <c r="V18" i="5"/>
  <c r="W269" i="14" s="1"/>
  <c r="F7" i="5"/>
  <c r="M69" i="14" s="1"/>
  <c r="H18" i="5"/>
  <c r="T11" i="5"/>
  <c r="U262" i="14" s="1"/>
  <c r="U11" i="5"/>
  <c r="V262" i="14" s="1"/>
  <c r="T9" i="5"/>
  <c r="U260" i="14" s="1"/>
  <c r="E9" i="5"/>
  <c r="L71" i="14" s="1"/>
  <c r="W7" i="5"/>
  <c r="X258" i="14" s="1"/>
  <c r="I18" i="5"/>
  <c r="S14" i="5"/>
  <c r="T265" i="14" s="1"/>
  <c r="O17" i="5"/>
  <c r="N16" i="5"/>
  <c r="Z15" i="5"/>
  <c r="AA266" i="14" s="1"/>
  <c r="V6" i="5"/>
  <c r="W257" i="14" s="1"/>
  <c r="U16" i="5"/>
  <c r="V267" i="14" s="1"/>
  <c r="Y15" i="5"/>
  <c r="U6" i="5"/>
  <c r="V257" i="14" s="1"/>
  <c r="P14" i="5"/>
  <c r="L17" i="5"/>
  <c r="S16" i="5"/>
  <c r="T267" i="14" s="1"/>
  <c r="W15" i="5"/>
  <c r="X266" i="14" s="1"/>
  <c r="J16" i="5"/>
  <c r="N15" i="5"/>
  <c r="J6" i="5"/>
  <c r="U14" i="5"/>
  <c r="V265" i="14" s="1"/>
  <c r="Y17" i="5"/>
  <c r="L10" i="5"/>
  <c r="T15" i="5"/>
  <c r="U266" i="14" s="1"/>
  <c r="P6" i="5"/>
  <c r="K14" i="5"/>
  <c r="S5" i="5"/>
  <c r="Z14" i="5"/>
  <c r="AA265" i="14" s="1"/>
  <c r="R15" i="5"/>
  <c r="S266" i="14" s="1"/>
  <c r="N6" i="5"/>
  <c r="M16" i="5"/>
  <c r="Q15" i="5"/>
  <c r="M6" i="5"/>
  <c r="X8" i="5"/>
  <c r="Y259" i="14" s="1"/>
  <c r="X5" i="5"/>
  <c r="K16" i="5"/>
  <c r="O15" i="5"/>
  <c r="V14" i="5"/>
  <c r="W265" i="14" s="1"/>
  <c r="Z17" i="5"/>
  <c r="AA268" i="14" s="1"/>
  <c r="M14" i="5"/>
  <c r="Q17" i="5"/>
  <c r="X16" i="5"/>
  <c r="Y267" i="14" s="1"/>
  <c r="L15" i="5"/>
  <c r="S8" i="5"/>
  <c r="T259" i="14" s="1"/>
  <c r="K5" i="5"/>
  <c r="R14" i="5"/>
  <c r="S265" i="14" s="1"/>
  <c r="J15" i="5"/>
  <c r="Y14" i="5"/>
  <c r="I15" i="5"/>
  <c r="P8" i="5"/>
  <c r="P5" i="5"/>
  <c r="W14" i="5"/>
  <c r="X265" i="14" s="1"/>
  <c r="S17" i="5"/>
  <c r="T268" i="14" s="1"/>
  <c r="N14" i="5"/>
  <c r="R17" i="5"/>
  <c r="S268" i="14" s="1"/>
  <c r="U8" i="5"/>
  <c r="V259" i="14" s="1"/>
  <c r="I17" i="5"/>
  <c r="P16" i="5"/>
  <c r="X17" i="5"/>
  <c r="Y268" i="14" s="1"/>
  <c r="W13" i="5"/>
  <c r="X264" i="14" s="1"/>
  <c r="W6" i="5"/>
  <c r="X257" i="14" s="1"/>
  <c r="J14" i="5"/>
  <c r="V17" i="5"/>
  <c r="W268" i="14" s="1"/>
  <c r="Q14" i="5"/>
  <c r="U17" i="5"/>
  <c r="V268" i="14" s="1"/>
  <c r="X10" i="5"/>
  <c r="Y261" i="14" s="1"/>
  <c r="T13" i="5"/>
  <c r="U264" i="14" s="1"/>
  <c r="T6" i="5"/>
  <c r="U257" i="14" s="1"/>
  <c r="O14" i="5"/>
  <c r="K17" i="5"/>
  <c r="V8" i="5"/>
  <c r="W259" i="14" s="1"/>
  <c r="J17" i="5"/>
  <c r="U10" i="5"/>
  <c r="V261" i="14" s="1"/>
  <c r="Y13" i="5"/>
  <c r="U5" i="5"/>
  <c r="T14" i="5"/>
  <c r="U265" i="14" s="1"/>
  <c r="P17" i="5"/>
  <c r="S10" i="5"/>
  <c r="T261" i="14" s="1"/>
  <c r="O13" i="5"/>
  <c r="O6" i="5"/>
  <c r="Z10" i="5"/>
  <c r="AA261" i="14" s="1"/>
  <c r="Z8" i="5"/>
  <c r="AA259" i="14" s="1"/>
  <c r="N17" i="5"/>
  <c r="I14" i="5"/>
  <c r="M17" i="5"/>
  <c r="P10" i="5"/>
  <c r="L13" i="5"/>
  <c r="L6" i="5"/>
  <c r="W8" i="5"/>
  <c r="X259" i="14" s="1"/>
  <c r="W5" i="5"/>
  <c r="V10" i="5"/>
  <c r="W261" i="14" s="1"/>
  <c r="Z13" i="5"/>
  <c r="AA264" i="14" s="1"/>
  <c r="V5" i="5"/>
  <c r="M10" i="5"/>
  <c r="Q13" i="5"/>
  <c r="M5" i="5"/>
  <c r="L14" i="5"/>
  <c r="K10" i="5"/>
  <c r="S15" i="5"/>
  <c r="T266" i="14" s="1"/>
  <c r="R10" i="5"/>
  <c r="S261" i="14" s="1"/>
  <c r="R8" i="5"/>
  <c r="S259" i="14" s="1"/>
  <c r="Z5" i="5"/>
  <c r="Y10" i="5"/>
  <c r="Y8" i="5"/>
  <c r="Y5" i="5"/>
  <c r="T16" i="5"/>
  <c r="U267" i="14" s="1"/>
  <c r="X15" i="5"/>
  <c r="O8" i="5"/>
  <c r="O5" i="5"/>
  <c r="N10" i="5"/>
  <c r="R13" i="5"/>
  <c r="S264" i="14" s="1"/>
  <c r="N5" i="5"/>
  <c r="Y16" i="5"/>
  <c r="I13" i="5"/>
  <c r="Y6" i="5"/>
  <c r="L8" i="5"/>
  <c r="T5" i="5"/>
  <c r="F15" i="5"/>
  <c r="M77" i="14" s="1"/>
  <c r="W16" i="5"/>
  <c r="X267" i="14" s="1"/>
  <c r="K15" i="5"/>
  <c r="V77" i="14" s="1"/>
  <c r="J10" i="5"/>
  <c r="V13" i="5"/>
  <c r="W264" i="14" s="1"/>
  <c r="R5" i="5"/>
  <c r="Q10" i="5"/>
  <c r="U13" i="5"/>
  <c r="V264" i="14" s="1"/>
  <c r="Q5" i="5"/>
  <c r="L16" i="5"/>
  <c r="P15" i="5"/>
  <c r="W10" i="5"/>
  <c r="X261" i="14" s="1"/>
  <c r="S13" i="5"/>
  <c r="T264" i="14" s="1"/>
  <c r="S6" i="5"/>
  <c r="T257" i="14" s="1"/>
  <c r="Z16" i="5"/>
  <c r="AA267" i="14" s="1"/>
  <c r="J13" i="5"/>
  <c r="Z6" i="5"/>
  <c r="AA257" i="14" s="1"/>
  <c r="Q16" i="5"/>
  <c r="U15" i="5"/>
  <c r="V266" i="14" s="1"/>
  <c r="Q6" i="5"/>
  <c r="X13" i="5"/>
  <c r="Y264" i="14" s="1"/>
  <c r="L5" i="5"/>
  <c r="V12" i="5"/>
  <c r="W263" i="14" s="1"/>
  <c r="H13" i="5"/>
  <c r="Z12" i="5"/>
  <c r="AA263" i="14" s="1"/>
  <c r="F10" i="5"/>
  <c r="M72" i="14" s="1"/>
  <c r="X12" i="5"/>
  <c r="Y263" i="14" s="1"/>
  <c r="O16" i="5"/>
  <c r="W17" i="5"/>
  <c r="X268" i="14" s="1"/>
  <c r="V16" i="5"/>
  <c r="W267" i="14" s="1"/>
  <c r="N13" i="5"/>
  <c r="J5" i="5"/>
  <c r="I10" i="5"/>
  <c r="M13" i="5"/>
  <c r="I5" i="5"/>
  <c r="X14" i="5"/>
  <c r="Y265" i="14" s="1"/>
  <c r="T17" i="5"/>
  <c r="U268" i="14" s="1"/>
  <c r="O10" i="5"/>
  <c r="K13" i="5"/>
  <c r="K6" i="5"/>
  <c r="R16" i="5"/>
  <c r="S267" i="14" s="1"/>
  <c r="V15" i="5"/>
  <c r="W266" i="14" s="1"/>
  <c r="R6" i="5"/>
  <c r="S257" i="14" s="1"/>
  <c r="I16" i="5"/>
  <c r="M15" i="5"/>
  <c r="Q77" i="14" s="1"/>
  <c r="I6" i="5"/>
  <c r="T10" i="5"/>
  <c r="U261" i="14" s="1"/>
  <c r="P13" i="5"/>
  <c r="X6" i="5"/>
  <c r="Y257" i="14" s="1"/>
  <c r="N12" i="5"/>
  <c r="R12" i="5"/>
  <c r="S263" i="14" s="1"/>
  <c r="P12" i="5"/>
  <c r="F8" i="5"/>
  <c r="M70" i="14" s="1"/>
  <c r="H5" i="5"/>
  <c r="L12" i="5"/>
  <c r="F6" i="5"/>
  <c r="M68" i="14" s="1"/>
  <c r="F16" i="5"/>
  <c r="M80" i="14" s="1"/>
  <c r="F5" i="5"/>
  <c r="H10" i="5"/>
  <c r="H6" i="5"/>
  <c r="H14" i="5"/>
  <c r="H16" i="5"/>
  <c r="F17" i="5"/>
  <c r="M81" i="14" s="1"/>
  <c r="U12" i="5"/>
  <c r="V263" i="14" s="1"/>
  <c r="S12" i="5"/>
  <c r="T263" i="14" s="1"/>
  <c r="J12" i="5"/>
  <c r="O12" i="5"/>
  <c r="H15" i="5"/>
  <c r="I12" i="5"/>
  <c r="F14" i="5"/>
  <c r="M76" i="14" s="1"/>
  <c r="W12" i="5"/>
  <c r="X263" i="14" s="1"/>
  <c r="M12" i="5"/>
  <c r="K12" i="5"/>
  <c r="Y12" i="5"/>
  <c r="H17" i="5"/>
  <c r="Q12" i="5"/>
  <c r="F12" i="5"/>
  <c r="M74" i="14" s="1"/>
  <c r="T12" i="5"/>
  <c r="U263" i="14" s="1"/>
  <c r="H12" i="5"/>
  <c r="E12" i="5"/>
  <c r="L74" i="14" s="1"/>
  <c r="E8" i="5"/>
  <c r="L70" i="14" s="1"/>
  <c r="E6" i="5"/>
  <c r="L68" i="14" s="1"/>
  <c r="E14" i="5"/>
  <c r="L76" i="14" s="1"/>
  <c r="E16" i="5"/>
  <c r="L80" i="14" s="1"/>
  <c r="E15" i="5"/>
  <c r="L77" i="14" s="1"/>
  <c r="E17" i="5"/>
  <c r="L81" i="14" s="1"/>
  <c r="E10" i="5"/>
  <c r="L72" i="14" s="1"/>
  <c r="E5" i="5"/>
  <c r="I8" i="5"/>
  <c r="N8" i="5"/>
  <c r="M8" i="5"/>
  <c r="H8" i="5"/>
  <c r="K8" i="5"/>
  <c r="J8" i="6"/>
  <c r="Q8" i="5"/>
  <c r="K8" i="6"/>
  <c r="Q8" i="6"/>
  <c r="O9" i="6"/>
  <c r="O18" i="6"/>
  <c r="O11" i="6"/>
  <c r="O7" i="6"/>
  <c r="P7" i="6"/>
  <c r="J18" i="6"/>
  <c r="Y18" i="6"/>
  <c r="U18" i="6"/>
  <c r="V283" i="14" s="1"/>
  <c r="S18" i="6"/>
  <c r="T283" i="14" s="1"/>
  <c r="Q18" i="6"/>
  <c r="X7" i="6"/>
  <c r="Y272" i="14" s="1"/>
  <c r="L18" i="6"/>
  <c r="E11" i="6"/>
  <c r="L89" i="14" s="1"/>
  <c r="H9" i="6"/>
  <c r="L11" i="6"/>
  <c r="W11" i="6"/>
  <c r="X276" i="14" s="1"/>
  <c r="M11" i="6"/>
  <c r="Q9" i="6"/>
  <c r="U11" i="6"/>
  <c r="V276" i="14" s="1"/>
  <c r="V11" i="6"/>
  <c r="W276" i="14" s="1"/>
  <c r="Y9" i="6"/>
  <c r="I18" i="6"/>
  <c r="P11" i="6"/>
  <c r="K9" i="6"/>
  <c r="S7" i="6"/>
  <c r="T272" i="14" s="1"/>
  <c r="M9" i="6"/>
  <c r="U7" i="6"/>
  <c r="V272" i="14" s="1"/>
  <c r="I7" i="6"/>
  <c r="K11" i="6"/>
  <c r="R18" i="6"/>
  <c r="S283" i="14" s="1"/>
  <c r="H7" i="6"/>
  <c r="X11" i="6"/>
  <c r="Y276" i="14" s="1"/>
  <c r="J9" i="6"/>
  <c r="R7" i="6"/>
  <c r="S272" i="14" s="1"/>
  <c r="T11" i="6"/>
  <c r="U276" i="14" s="1"/>
  <c r="Z18" i="6"/>
  <c r="AA283" i="14" s="1"/>
  <c r="Q7" i="6"/>
  <c r="K7" i="6"/>
  <c r="S9" i="6"/>
  <c r="T274" i="14" s="1"/>
  <c r="Z7" i="6"/>
  <c r="AA272" i="14" s="1"/>
  <c r="I9" i="6"/>
  <c r="Y7" i="6"/>
  <c r="L9" i="6"/>
  <c r="T7" i="6"/>
  <c r="U272" i="14" s="1"/>
  <c r="H18" i="6"/>
  <c r="R9" i="6"/>
  <c r="S274" i="14" s="1"/>
  <c r="U9" i="6"/>
  <c r="V274" i="14" s="1"/>
  <c r="Z9" i="6"/>
  <c r="AA274" i="14" s="1"/>
  <c r="T18" i="6"/>
  <c r="U283" i="14" s="1"/>
  <c r="N11" i="6"/>
  <c r="Q11" i="6"/>
  <c r="M18" i="6"/>
  <c r="H11" i="6"/>
  <c r="Z11" i="6"/>
  <c r="AA276" i="14" s="1"/>
  <c r="P9" i="6"/>
  <c r="T9" i="6"/>
  <c r="U274" i="14" s="1"/>
  <c r="V18" i="6"/>
  <c r="W283" i="14" s="1"/>
  <c r="Y11" i="6"/>
  <c r="X9" i="6"/>
  <c r="Y274" i="14" s="1"/>
  <c r="L7" i="6"/>
  <c r="F9" i="6"/>
  <c r="M87" i="14" s="1"/>
  <c r="E7" i="6"/>
  <c r="L85" i="14" s="1"/>
  <c r="J11" i="6"/>
  <c r="N9" i="6"/>
  <c r="M7" i="6"/>
  <c r="S11" i="6"/>
  <c r="T276" i="14" s="1"/>
  <c r="F11" i="6"/>
  <c r="M89" i="14" s="1"/>
  <c r="E9" i="6"/>
  <c r="L87" i="14" s="1"/>
  <c r="W9" i="6"/>
  <c r="X274" i="14" s="1"/>
  <c r="V7" i="6"/>
  <c r="W272" i="14" s="1"/>
  <c r="F7" i="6"/>
  <c r="M85" i="14" s="1"/>
  <c r="J7" i="6"/>
  <c r="V9" i="6"/>
  <c r="W274" i="14" s="1"/>
  <c r="F18" i="6"/>
  <c r="M98" i="14" s="1"/>
  <c r="N7" i="6"/>
  <c r="K18" i="6"/>
  <c r="N18" i="6"/>
  <c r="I11" i="6"/>
  <c r="P18" i="6"/>
  <c r="W7" i="6"/>
  <c r="X272" i="14" s="1"/>
  <c r="E18" i="6"/>
  <c r="L98" i="14" s="1"/>
  <c r="W18" i="6"/>
  <c r="X283" i="14" s="1"/>
  <c r="R11" i="6"/>
  <c r="S276" i="14" s="1"/>
  <c r="X18" i="6"/>
  <c r="Y283" i="14" s="1"/>
  <c r="P16" i="6"/>
  <c r="X17" i="6"/>
  <c r="Y282" i="14" s="1"/>
  <c r="S8" i="6"/>
  <c r="T273" i="14" s="1"/>
  <c r="K5" i="6"/>
  <c r="R14" i="6"/>
  <c r="S279" i="14" s="1"/>
  <c r="J15" i="6"/>
  <c r="U16" i="6"/>
  <c r="V281" i="14" s="1"/>
  <c r="Y15" i="6"/>
  <c r="U6" i="6"/>
  <c r="V271" i="14" s="1"/>
  <c r="X10" i="6"/>
  <c r="Y275" i="14" s="1"/>
  <c r="T13" i="6"/>
  <c r="U278" i="14" s="1"/>
  <c r="T6" i="6"/>
  <c r="U271" i="14" s="1"/>
  <c r="W8" i="6"/>
  <c r="X273" i="14" s="1"/>
  <c r="W5" i="6"/>
  <c r="V10" i="6"/>
  <c r="W275" i="14" s="1"/>
  <c r="Z13" i="6"/>
  <c r="AA278" i="14" s="1"/>
  <c r="V5" i="6"/>
  <c r="U8" i="6"/>
  <c r="V273" i="14" s="1"/>
  <c r="I17" i="6"/>
  <c r="H15" i="6"/>
  <c r="T14" i="6"/>
  <c r="U279" i="14" s="1"/>
  <c r="P17" i="6"/>
  <c r="W13" i="6"/>
  <c r="X278" i="14" s="1"/>
  <c r="W6" i="6"/>
  <c r="X271" i="14" s="1"/>
  <c r="J14" i="6"/>
  <c r="V17" i="6"/>
  <c r="W282" i="14" s="1"/>
  <c r="M16" i="6"/>
  <c r="Q15" i="6"/>
  <c r="M6" i="6"/>
  <c r="P10" i="6"/>
  <c r="L13" i="6"/>
  <c r="L6" i="6"/>
  <c r="O8" i="6"/>
  <c r="O5" i="6"/>
  <c r="N10" i="6"/>
  <c r="R13" i="6"/>
  <c r="S278" i="14" s="1"/>
  <c r="N5" i="6"/>
  <c r="U10" i="6"/>
  <c r="V275" i="14" s="1"/>
  <c r="Y13" i="6"/>
  <c r="U5" i="6"/>
  <c r="W12" i="6"/>
  <c r="X277" i="14" s="1"/>
  <c r="L14" i="6"/>
  <c r="S10" i="6"/>
  <c r="T275" i="14" s="1"/>
  <c r="O13" i="6"/>
  <c r="O6" i="6"/>
  <c r="Z10" i="6"/>
  <c r="AA275" i="14" s="1"/>
  <c r="Z8" i="6"/>
  <c r="AA273" i="14" s="1"/>
  <c r="N17" i="6"/>
  <c r="Y14" i="6"/>
  <c r="I15" i="6"/>
  <c r="T16" i="6"/>
  <c r="U281" i="14" s="1"/>
  <c r="X15" i="6"/>
  <c r="W10" i="6"/>
  <c r="X275" i="14" s="1"/>
  <c r="S13" i="6"/>
  <c r="T278" i="14" s="1"/>
  <c r="S6" i="6"/>
  <c r="T271" i="14" s="1"/>
  <c r="Z16" i="6"/>
  <c r="AA281" i="14" s="1"/>
  <c r="J13" i="6"/>
  <c r="Z6" i="6"/>
  <c r="AA271" i="14" s="1"/>
  <c r="M10" i="6"/>
  <c r="Q13" i="6"/>
  <c r="L8" i="6"/>
  <c r="T5" i="6"/>
  <c r="U270" i="14" s="1"/>
  <c r="K10" i="6"/>
  <c r="S15" i="6"/>
  <c r="T280" i="14" s="1"/>
  <c r="R10" i="6"/>
  <c r="S275" i="14" s="1"/>
  <c r="R8" i="6"/>
  <c r="S273" i="14" s="1"/>
  <c r="Z5" i="6"/>
  <c r="Q14" i="6"/>
  <c r="U17" i="6"/>
  <c r="V282" i="14" s="1"/>
  <c r="L16" i="6"/>
  <c r="P15" i="6"/>
  <c r="O10" i="6"/>
  <c r="K13" i="6"/>
  <c r="K6" i="6"/>
  <c r="R16" i="6"/>
  <c r="S281" i="14" s="1"/>
  <c r="V15" i="6"/>
  <c r="W280" i="14" s="1"/>
  <c r="R6" i="6"/>
  <c r="S271" i="14" s="1"/>
  <c r="Y16" i="6"/>
  <c r="I13" i="6"/>
  <c r="X13" i="6"/>
  <c r="Y278" i="14" s="1"/>
  <c r="L5" i="6"/>
  <c r="W16" i="6"/>
  <c r="X281" i="14" s="1"/>
  <c r="K15" i="6"/>
  <c r="J10" i="6"/>
  <c r="V13" i="6"/>
  <c r="W278" i="14" s="1"/>
  <c r="R5" i="6"/>
  <c r="I14" i="6"/>
  <c r="M17" i="6"/>
  <c r="X14" i="6"/>
  <c r="Y279" i="14" s="1"/>
  <c r="T17" i="6"/>
  <c r="U282" i="14" s="1"/>
  <c r="S16" i="6"/>
  <c r="T281" i="14" s="1"/>
  <c r="W15" i="6"/>
  <c r="X280" i="14" s="1"/>
  <c r="J16" i="6"/>
  <c r="N15" i="6"/>
  <c r="J6" i="6"/>
  <c r="Q16" i="6"/>
  <c r="U15" i="6"/>
  <c r="V280" i="14" s="1"/>
  <c r="Q6" i="6"/>
  <c r="H10" i="6"/>
  <c r="T10" i="6"/>
  <c r="U275" i="14" s="1"/>
  <c r="P13" i="6"/>
  <c r="X6" i="6"/>
  <c r="Y271" i="14" s="1"/>
  <c r="O16" i="6"/>
  <c r="W17" i="6"/>
  <c r="X282" i="14" s="1"/>
  <c r="V16" i="6"/>
  <c r="W281" i="14" s="1"/>
  <c r="N13" i="6"/>
  <c r="J5" i="6"/>
  <c r="Y10" i="6"/>
  <c r="Y8" i="6"/>
  <c r="Y5" i="6"/>
  <c r="P14" i="6"/>
  <c r="L17" i="6"/>
  <c r="K16" i="6"/>
  <c r="O15" i="6"/>
  <c r="V14" i="6"/>
  <c r="W279" i="14" s="1"/>
  <c r="Z17" i="6"/>
  <c r="AA282" i="14" s="1"/>
  <c r="I16" i="6"/>
  <c r="M15" i="6"/>
  <c r="Q93" i="14" s="1"/>
  <c r="I6" i="6"/>
  <c r="X12" i="6"/>
  <c r="Y277" i="14" s="1"/>
  <c r="H5" i="6"/>
  <c r="L10" i="6"/>
  <c r="T15" i="6"/>
  <c r="U280" i="14" s="1"/>
  <c r="P6" i="6"/>
  <c r="S14" i="6"/>
  <c r="T279" i="14" s="1"/>
  <c r="O17" i="6"/>
  <c r="N16" i="6"/>
  <c r="Z15" i="6"/>
  <c r="AA280" i="14" s="1"/>
  <c r="V6" i="6"/>
  <c r="W271" i="14" s="1"/>
  <c r="Q10" i="6"/>
  <c r="U13" i="6"/>
  <c r="V278" i="14" s="1"/>
  <c r="Q5" i="6"/>
  <c r="X8" i="6"/>
  <c r="Y273" i="14" s="1"/>
  <c r="X5" i="6"/>
  <c r="W14" i="6"/>
  <c r="X279" i="14" s="1"/>
  <c r="S17" i="6"/>
  <c r="T282" i="14" s="1"/>
  <c r="N14" i="6"/>
  <c r="R17" i="6"/>
  <c r="S282" i="14" s="1"/>
  <c r="U14" i="6"/>
  <c r="V279" i="14" s="1"/>
  <c r="Y17" i="6"/>
  <c r="P12" i="6"/>
  <c r="H14" i="6"/>
  <c r="F10" i="6"/>
  <c r="M88" i="14" s="1"/>
  <c r="L12" i="6"/>
  <c r="F5" i="6"/>
  <c r="X16" i="6"/>
  <c r="Y281" i="14" s="1"/>
  <c r="L15" i="6"/>
  <c r="K14" i="6"/>
  <c r="S5" i="6"/>
  <c r="Z14" i="6"/>
  <c r="AA279" i="14" s="1"/>
  <c r="R15" i="6"/>
  <c r="S280" i="14" s="1"/>
  <c r="N6" i="6"/>
  <c r="I10" i="6"/>
  <c r="I5" i="6"/>
  <c r="P8" i="6"/>
  <c r="P5" i="6"/>
  <c r="O14" i="6"/>
  <c r="K17" i="6"/>
  <c r="V8" i="6"/>
  <c r="W273" i="14" s="1"/>
  <c r="J17" i="6"/>
  <c r="M14" i="6"/>
  <c r="Q17" i="6"/>
  <c r="F15" i="6"/>
  <c r="M93" i="14" s="1"/>
  <c r="H16" i="6"/>
  <c r="H12" i="6"/>
  <c r="F17" i="6"/>
  <c r="M97" i="14" s="1"/>
  <c r="U12" i="6"/>
  <c r="V277" i="14" s="1"/>
  <c r="F6" i="6"/>
  <c r="M84" i="14" s="1"/>
  <c r="M5" i="6"/>
  <c r="M12" i="6"/>
  <c r="H6" i="6"/>
  <c r="Y12" i="6"/>
  <c r="Y6" i="6"/>
  <c r="V12" i="6"/>
  <c r="W277" i="14" s="1"/>
  <c r="N12" i="6"/>
  <c r="O12" i="6"/>
  <c r="H13" i="6"/>
  <c r="S12" i="6"/>
  <c r="T277" i="14" s="1"/>
  <c r="F14" i="6"/>
  <c r="M92" i="14" s="1"/>
  <c r="Q12" i="6"/>
  <c r="R12" i="6"/>
  <c r="S277" i="14" s="1"/>
  <c r="F8" i="6"/>
  <c r="M86" i="14" s="1"/>
  <c r="K12" i="6"/>
  <c r="Z12" i="6"/>
  <c r="AA277" i="14" s="1"/>
  <c r="F16" i="6"/>
  <c r="M96" i="14" s="1"/>
  <c r="I12" i="6"/>
  <c r="F12" i="6"/>
  <c r="M90" i="14" s="1"/>
  <c r="H17" i="6"/>
  <c r="T12" i="6"/>
  <c r="U277" i="14" s="1"/>
  <c r="J12" i="6"/>
  <c r="E5" i="6"/>
  <c r="E12" i="6"/>
  <c r="L90" i="14" s="1"/>
  <c r="H8" i="6"/>
  <c r="E15" i="6"/>
  <c r="L93" i="14" s="1"/>
  <c r="E10" i="6"/>
  <c r="L88" i="14" s="1"/>
  <c r="E8" i="6"/>
  <c r="L86" i="14" s="1"/>
  <c r="E17" i="6"/>
  <c r="L97" i="14" s="1"/>
  <c r="E16" i="6"/>
  <c r="L96" i="14" s="1"/>
  <c r="E6" i="6"/>
  <c r="L84" i="14" s="1"/>
  <c r="E14" i="6"/>
  <c r="L92" i="14" s="1"/>
  <c r="I8" i="6"/>
  <c r="M8" i="6"/>
  <c r="T8" i="5"/>
  <c r="U259" i="14" s="1"/>
  <c r="T8" i="6"/>
  <c r="U273" i="14" s="1"/>
  <c r="P287" i="14"/>
  <c r="P301" i="14"/>
  <c r="AC35" i="6"/>
  <c r="AC35" i="9"/>
  <c r="T8" i="9"/>
  <c r="Q35" i="12"/>
  <c r="Q8" i="12" s="1"/>
  <c r="J8" i="12"/>
  <c r="Q8" i="10"/>
  <c r="J8" i="10"/>
  <c r="Q8" i="11"/>
  <c r="J8" i="11"/>
  <c r="AC35" i="10"/>
  <c r="K20" i="12"/>
  <c r="AC35" i="11"/>
  <c r="Q8" i="9"/>
  <c r="AC8" i="7"/>
  <c r="AC32" i="5"/>
  <c r="AC32" i="6"/>
  <c r="AC30" i="6"/>
  <c r="AC31" i="6"/>
  <c r="AC25" i="5"/>
  <c r="AC25" i="6"/>
  <c r="AC23" i="6"/>
  <c r="AC33" i="6"/>
  <c r="AC24" i="6"/>
  <c r="AC26" i="6"/>
  <c r="AC27" i="6"/>
  <c r="AC29" i="6"/>
  <c r="AC23" i="5"/>
  <c r="AC33" i="5"/>
  <c r="AC24" i="5"/>
  <c r="AC31" i="5"/>
  <c r="AC26" i="5"/>
  <c r="AC27" i="5"/>
  <c r="AC29" i="5"/>
  <c r="J20" i="9" l="1"/>
  <c r="J20" i="8"/>
  <c r="Q20" i="8"/>
  <c r="J20" i="7"/>
  <c r="J20" i="12"/>
  <c r="J20" i="10"/>
  <c r="Q20" i="9"/>
  <c r="Q20" i="7"/>
  <c r="Q20" i="10"/>
  <c r="Q20" i="11"/>
  <c r="J20" i="11"/>
  <c r="O20" i="5"/>
  <c r="R266" i="14"/>
  <c r="I20" i="6"/>
  <c r="O20" i="6"/>
  <c r="Q20" i="5"/>
  <c r="L20" i="5"/>
  <c r="N20" i="6"/>
  <c r="N20" i="5"/>
  <c r="I20" i="5"/>
  <c r="Y20" i="5"/>
  <c r="T20" i="6"/>
  <c r="R282" i="14"/>
  <c r="Z282" i="14" s="1"/>
  <c r="V97" i="14"/>
  <c r="M282" i="14"/>
  <c r="Q97" i="14"/>
  <c r="V270" i="14"/>
  <c r="U20" i="6"/>
  <c r="V98" i="14"/>
  <c r="R283" i="14"/>
  <c r="Z283" i="14" s="1"/>
  <c r="M283" i="14"/>
  <c r="Q98" i="14"/>
  <c r="J20" i="6"/>
  <c r="Q74" i="14"/>
  <c r="M263" i="14"/>
  <c r="AA256" i="14"/>
  <c r="Z20" i="5"/>
  <c r="M261" i="14"/>
  <c r="Q72" i="14"/>
  <c r="R268" i="14"/>
  <c r="Z268" i="14" s="1"/>
  <c r="V81" i="14"/>
  <c r="V88" i="14"/>
  <c r="R275" i="14"/>
  <c r="Z275" i="14" s="1"/>
  <c r="R257" i="14"/>
  <c r="Z257" i="14" s="1"/>
  <c r="V68" i="14"/>
  <c r="U256" i="14"/>
  <c r="T20" i="5"/>
  <c r="W256" i="14"/>
  <c r="V20" i="5"/>
  <c r="M268" i="14"/>
  <c r="Q81" i="14"/>
  <c r="R256" i="14"/>
  <c r="V67" i="14"/>
  <c r="K20" i="5"/>
  <c r="Y20" i="6"/>
  <c r="T270" i="14"/>
  <c r="S20" i="6"/>
  <c r="Y270" i="14"/>
  <c r="X20" i="6"/>
  <c r="P93" i="14"/>
  <c r="S270" i="14"/>
  <c r="R20" i="6"/>
  <c r="W20" i="6"/>
  <c r="Q87" i="14"/>
  <c r="M274" i="14"/>
  <c r="R259" i="14"/>
  <c r="Z259" i="14" s="1"/>
  <c r="V70" i="14"/>
  <c r="V75" i="14"/>
  <c r="R264" i="14"/>
  <c r="Z264" i="14" s="1"/>
  <c r="R267" i="14"/>
  <c r="Z267" i="14" s="1"/>
  <c r="V80" i="14"/>
  <c r="V69" i="14"/>
  <c r="R258" i="14"/>
  <c r="Z258" i="14" s="1"/>
  <c r="M273" i="14"/>
  <c r="Q86" i="14"/>
  <c r="P86" i="14" s="1"/>
  <c r="V92" i="14"/>
  <c r="R279" i="14"/>
  <c r="Z279" i="14" s="1"/>
  <c r="P20" i="6"/>
  <c r="Q84" i="14"/>
  <c r="M271" i="14"/>
  <c r="M272" i="14"/>
  <c r="Q85" i="14"/>
  <c r="Q89" i="14"/>
  <c r="P89" i="14" s="1"/>
  <c r="M276" i="14"/>
  <c r="H20" i="5"/>
  <c r="S256" i="14"/>
  <c r="R20" i="5"/>
  <c r="V256" i="14"/>
  <c r="U20" i="5"/>
  <c r="Y256" i="14"/>
  <c r="X20" i="5"/>
  <c r="T256" i="14"/>
  <c r="S20" i="5"/>
  <c r="R260" i="14"/>
  <c r="Z260" i="14" s="1"/>
  <c r="V71" i="14"/>
  <c r="R269" i="14"/>
  <c r="Z269" i="14" s="1"/>
  <c r="V82" i="14"/>
  <c r="Q69" i="14"/>
  <c r="M258" i="14"/>
  <c r="Q90" i="14"/>
  <c r="M277" i="14"/>
  <c r="V83" i="14"/>
  <c r="R270" i="14"/>
  <c r="K20" i="6"/>
  <c r="V87" i="14"/>
  <c r="R274" i="14"/>
  <c r="Z274" i="14" s="1"/>
  <c r="Q20" i="6"/>
  <c r="M259" i="14"/>
  <c r="Q70" i="14"/>
  <c r="T77" i="14"/>
  <c r="W77" i="14" s="1"/>
  <c r="P77" i="14"/>
  <c r="R261" i="14"/>
  <c r="Z261" i="14" s="1"/>
  <c r="V72" i="14"/>
  <c r="W20" i="5"/>
  <c r="R265" i="14"/>
  <c r="Z265" i="14" s="1"/>
  <c r="V76" i="14"/>
  <c r="M270" i="14"/>
  <c r="Q83" i="14"/>
  <c r="M20" i="6"/>
  <c r="M279" i="14"/>
  <c r="Q92" i="14"/>
  <c r="Q91" i="14"/>
  <c r="M278" i="14"/>
  <c r="V93" i="14"/>
  <c r="T93" i="14" s="1"/>
  <c r="W93" i="14" s="1"/>
  <c r="R280" i="14"/>
  <c r="AA270" i="14"/>
  <c r="Z20" i="6"/>
  <c r="Q88" i="14"/>
  <c r="M275" i="14"/>
  <c r="M281" i="14"/>
  <c r="Q96" i="14"/>
  <c r="R273" i="14"/>
  <c r="V86" i="14"/>
  <c r="P20" i="5"/>
  <c r="M257" i="14"/>
  <c r="Q68" i="14"/>
  <c r="R262" i="14"/>
  <c r="Z262" i="14" s="1"/>
  <c r="V73" i="14"/>
  <c r="Q71" i="14"/>
  <c r="M260" i="14"/>
  <c r="J20" i="5"/>
  <c r="M83" i="14"/>
  <c r="R271" i="14"/>
  <c r="Z271" i="14" s="1"/>
  <c r="V84" i="14"/>
  <c r="R272" i="14"/>
  <c r="Z272" i="14" s="1"/>
  <c r="V85" i="14"/>
  <c r="M67" i="14"/>
  <c r="Q67" i="14"/>
  <c r="M256" i="14"/>
  <c r="M20" i="5"/>
  <c r="M265" i="14"/>
  <c r="Q76" i="14"/>
  <c r="M262" i="14"/>
  <c r="Q73" i="14"/>
  <c r="L83" i="14"/>
  <c r="R277" i="14"/>
  <c r="Z277" i="14" s="1"/>
  <c r="V90" i="14"/>
  <c r="L20" i="6"/>
  <c r="H20" i="6"/>
  <c r="R281" i="14"/>
  <c r="Z281" i="14" s="1"/>
  <c r="V96" i="14"/>
  <c r="V91" i="14"/>
  <c r="R278" i="14"/>
  <c r="Z278" i="14" s="1"/>
  <c r="W270" i="14"/>
  <c r="V20" i="6"/>
  <c r="V89" i="14"/>
  <c r="R276" i="14"/>
  <c r="Z276" i="14" s="1"/>
  <c r="L67" i="14"/>
  <c r="R263" i="14"/>
  <c r="Z263" i="14" s="1"/>
  <c r="V74" i="14"/>
  <c r="M264" i="14"/>
  <c r="Q75" i="14"/>
  <c r="Q80" i="14"/>
  <c r="M267" i="14"/>
  <c r="Q82" i="14"/>
  <c r="M269" i="14"/>
  <c r="AB301" i="14"/>
  <c r="AB287" i="14"/>
  <c r="T20" i="9"/>
  <c r="U315" i="14"/>
  <c r="Z315" i="14" s="1"/>
  <c r="AB315" i="14" s="1"/>
  <c r="T20" i="12"/>
  <c r="AC8" i="11"/>
  <c r="AC8" i="12"/>
  <c r="AC8" i="10"/>
  <c r="Q20" i="12"/>
  <c r="AC8" i="8"/>
  <c r="AC8" i="9"/>
  <c r="AC16" i="5"/>
  <c r="AC6" i="6"/>
  <c r="AC14" i="6"/>
  <c r="AC17" i="6"/>
  <c r="AC13" i="6"/>
  <c r="AC11" i="6"/>
  <c r="AC9" i="6"/>
  <c r="AC7" i="6"/>
  <c r="AC16" i="6"/>
  <c r="AC5" i="6"/>
  <c r="AC18" i="6"/>
  <c r="AC12" i="6"/>
  <c r="AC10" i="6"/>
  <c r="AC8" i="6"/>
  <c r="AC11" i="5"/>
  <c r="AC18" i="5"/>
  <c r="AC5" i="5"/>
  <c r="AC17" i="5"/>
  <c r="AC12" i="5"/>
  <c r="AC10" i="5"/>
  <c r="AC8" i="5"/>
  <c r="AC7" i="5"/>
  <c r="AC13" i="5"/>
  <c r="AC9" i="5"/>
  <c r="AC6" i="5"/>
  <c r="AC14" i="5"/>
  <c r="P262" i="14" l="1"/>
  <c r="AB262" i="14" s="1"/>
  <c r="P258" i="14"/>
  <c r="AB258" i="14" s="1"/>
  <c r="P269" i="14"/>
  <c r="AB269" i="14" s="1"/>
  <c r="P268" i="14"/>
  <c r="AB268" i="14" s="1"/>
  <c r="P257" i="14"/>
  <c r="AB257" i="14" s="1"/>
  <c r="T86" i="14"/>
  <c r="W86" i="14" s="1"/>
  <c r="P260" i="14"/>
  <c r="AB260" i="14" s="1"/>
  <c r="P273" i="14"/>
  <c r="P259" i="14"/>
  <c r="AB259" i="14" s="1"/>
  <c r="P267" i="14"/>
  <c r="AB267" i="14" s="1"/>
  <c r="T89" i="14"/>
  <c r="W89" i="14" s="1"/>
  <c r="P275" i="14"/>
  <c r="AB275" i="14" s="1"/>
  <c r="P278" i="14"/>
  <c r="AB278" i="14" s="1"/>
  <c r="P264" i="14"/>
  <c r="AB264" i="14" s="1"/>
  <c r="P283" i="14"/>
  <c r="AB283" i="14" s="1"/>
  <c r="P270" i="14"/>
  <c r="P277" i="14"/>
  <c r="AB277" i="14" s="1"/>
  <c r="T82" i="14"/>
  <c r="W82" i="14" s="1"/>
  <c r="P82" i="14"/>
  <c r="T71" i="14"/>
  <c r="W71" i="14" s="1"/>
  <c r="P71" i="14"/>
  <c r="T96" i="14"/>
  <c r="W96" i="14" s="1"/>
  <c r="P96" i="14"/>
  <c r="Z256" i="14"/>
  <c r="T76" i="14"/>
  <c r="W76" i="14" s="1"/>
  <c r="P76" i="14"/>
  <c r="P281" i="14"/>
  <c r="AB281" i="14" s="1"/>
  <c r="T91" i="14"/>
  <c r="W91" i="14" s="1"/>
  <c r="P69" i="14"/>
  <c r="T69" i="14"/>
  <c r="W69" i="14" s="1"/>
  <c r="P85" i="14"/>
  <c r="T85" i="14"/>
  <c r="W85" i="14" s="1"/>
  <c r="P81" i="14"/>
  <c r="T81" i="14"/>
  <c r="W81" i="14" s="1"/>
  <c r="P72" i="14"/>
  <c r="T72" i="14"/>
  <c r="W72" i="14" s="1"/>
  <c r="T80" i="14"/>
  <c r="W80" i="14" s="1"/>
  <c r="P80" i="14"/>
  <c r="P265" i="14"/>
  <c r="AB265" i="14" s="1"/>
  <c r="T92" i="14"/>
  <c r="W92" i="14" s="1"/>
  <c r="P92" i="14"/>
  <c r="P272" i="14"/>
  <c r="AB272" i="14" s="1"/>
  <c r="P274" i="14"/>
  <c r="AB274" i="14" s="1"/>
  <c r="P263" i="14"/>
  <c r="AB263" i="14" s="1"/>
  <c r="T75" i="14"/>
  <c r="W75" i="14" s="1"/>
  <c r="P68" i="14"/>
  <c r="T68" i="14"/>
  <c r="W68" i="14" s="1"/>
  <c r="T88" i="14"/>
  <c r="W88" i="14" s="1"/>
  <c r="P88" i="14"/>
  <c r="P279" i="14"/>
  <c r="AB279" i="14" s="1"/>
  <c r="P271" i="14"/>
  <c r="AB271" i="14" s="1"/>
  <c r="T87" i="14"/>
  <c r="W87" i="14" s="1"/>
  <c r="P87" i="14"/>
  <c r="Z273" i="14"/>
  <c r="T74" i="14"/>
  <c r="W74" i="14" s="1"/>
  <c r="P74" i="14"/>
  <c r="P97" i="14"/>
  <c r="T97" i="14"/>
  <c r="W97" i="14" s="1"/>
  <c r="Z270" i="14"/>
  <c r="T84" i="14"/>
  <c r="W84" i="14" s="1"/>
  <c r="P84" i="14"/>
  <c r="P282" i="14"/>
  <c r="AB282" i="14" s="1"/>
  <c r="T67" i="14"/>
  <c r="W67" i="14" s="1"/>
  <c r="P67" i="14"/>
  <c r="T83" i="14"/>
  <c r="W83" i="14" s="1"/>
  <c r="P83" i="14"/>
  <c r="P98" i="14"/>
  <c r="T98" i="14"/>
  <c r="W98" i="14" s="1"/>
  <c r="P256" i="14"/>
  <c r="P70" i="14"/>
  <c r="T70" i="14"/>
  <c r="W70" i="14" s="1"/>
  <c r="P73" i="14"/>
  <c r="T73" i="14"/>
  <c r="W73" i="14" s="1"/>
  <c r="P90" i="14"/>
  <c r="T90" i="14"/>
  <c r="W90" i="14" s="1"/>
  <c r="P276" i="14"/>
  <c r="AB276" i="14" s="1"/>
  <c r="P261" i="14"/>
  <c r="AB261" i="14" s="1"/>
  <c r="AA35" i="4"/>
  <c r="AA34" i="4"/>
  <c r="AB33" i="4"/>
  <c r="AA33" i="4"/>
  <c r="AB32" i="4"/>
  <c r="AA32" i="4"/>
  <c r="AA31" i="4"/>
  <c r="AA30" i="4"/>
  <c r="AC30" i="4"/>
  <c r="AA29" i="4"/>
  <c r="AA28" i="4"/>
  <c r="AA27" i="4"/>
  <c r="AA26" i="4"/>
  <c r="AA25" i="4"/>
  <c r="AA24" i="4"/>
  <c r="AA23" i="4"/>
  <c r="AC22" i="4"/>
  <c r="AB273" i="14" l="1"/>
  <c r="AB256" i="14"/>
  <c r="AB270" i="14"/>
  <c r="O18" i="4"/>
  <c r="O9" i="4"/>
  <c r="O11" i="4"/>
  <c r="O7" i="4"/>
  <c r="J18" i="4"/>
  <c r="Z7" i="4"/>
  <c r="AA244" i="14" s="1"/>
  <c r="F18" i="4"/>
  <c r="M66" i="14" s="1"/>
  <c r="T7" i="4"/>
  <c r="U244" i="14" s="1"/>
  <c r="R7" i="4"/>
  <c r="S244" i="14" s="1"/>
  <c r="Y18" i="4"/>
  <c r="K7" i="4"/>
  <c r="W18" i="4"/>
  <c r="X255" i="14" s="1"/>
  <c r="I7" i="4"/>
  <c r="S18" i="4"/>
  <c r="T255" i="14" s="1"/>
  <c r="Q18" i="4"/>
  <c r="N18" i="4"/>
  <c r="I11" i="4"/>
  <c r="J11" i="4"/>
  <c r="K11" i="4"/>
  <c r="R11" i="4"/>
  <c r="S248" i="14" s="1"/>
  <c r="Z11" i="4"/>
  <c r="AA248" i="14" s="1"/>
  <c r="Z9" i="4"/>
  <c r="AA246" i="14" s="1"/>
  <c r="Y7" i="4"/>
  <c r="F9" i="4"/>
  <c r="M55" i="14" s="1"/>
  <c r="E7" i="4"/>
  <c r="L53" i="14" s="1"/>
  <c r="N9" i="4"/>
  <c r="M7" i="4"/>
  <c r="F7" i="4"/>
  <c r="M53" i="14" s="1"/>
  <c r="W9" i="4"/>
  <c r="X246" i="14" s="1"/>
  <c r="V7" i="4"/>
  <c r="W244" i="14" s="1"/>
  <c r="N7" i="4"/>
  <c r="W7" i="4"/>
  <c r="X244" i="14" s="1"/>
  <c r="X9" i="4"/>
  <c r="Y246" i="14" s="1"/>
  <c r="H9" i="4"/>
  <c r="R9" i="4"/>
  <c r="S246" i="14" s="1"/>
  <c r="J9" i="4"/>
  <c r="T9" i="4"/>
  <c r="U246" i="14" s="1"/>
  <c r="L18" i="4"/>
  <c r="P11" i="4"/>
  <c r="E9" i="4"/>
  <c r="L55" i="14" s="1"/>
  <c r="U7" i="4"/>
  <c r="V244" i="14" s="1"/>
  <c r="Q9" i="4"/>
  <c r="S9" i="4"/>
  <c r="T246" i="14" s="1"/>
  <c r="U18" i="4"/>
  <c r="V255" i="14" s="1"/>
  <c r="X11" i="4"/>
  <c r="Y248" i="14" s="1"/>
  <c r="M9" i="4"/>
  <c r="Y9" i="4"/>
  <c r="I18" i="4"/>
  <c r="E11" i="4"/>
  <c r="L57" i="14" s="1"/>
  <c r="V9" i="4"/>
  <c r="W246" i="14" s="1"/>
  <c r="R18" i="4"/>
  <c r="S255" i="14" s="1"/>
  <c r="L11" i="4"/>
  <c r="M11" i="4"/>
  <c r="K18" i="4"/>
  <c r="F11" i="4"/>
  <c r="M57" i="14" s="1"/>
  <c r="L9" i="4"/>
  <c r="P18" i="4"/>
  <c r="T11" i="4"/>
  <c r="U248" i="14" s="1"/>
  <c r="Z18" i="4"/>
  <c r="AA255" i="14" s="1"/>
  <c r="U11" i="4"/>
  <c r="V248" i="14" s="1"/>
  <c r="V11" i="4"/>
  <c r="W248" i="14" s="1"/>
  <c r="T18" i="4"/>
  <c r="U255" i="14" s="1"/>
  <c r="N11" i="4"/>
  <c r="U9" i="4"/>
  <c r="V246" i="14" s="1"/>
  <c r="H11" i="4"/>
  <c r="X18" i="4"/>
  <c r="Y255" i="14" s="1"/>
  <c r="H18" i="4"/>
  <c r="W11" i="4"/>
  <c r="X248" i="14" s="1"/>
  <c r="E18" i="4"/>
  <c r="L66" i="14" s="1"/>
  <c r="Q11" i="4"/>
  <c r="P9" i="4"/>
  <c r="P7" i="4"/>
  <c r="H7" i="4"/>
  <c r="J7" i="4"/>
  <c r="M18" i="4"/>
  <c r="Y11" i="4"/>
  <c r="S11" i="4"/>
  <c r="T248" i="14" s="1"/>
  <c r="X7" i="4"/>
  <c r="Y244" i="14" s="1"/>
  <c r="I9" i="4"/>
  <c r="Q7" i="4"/>
  <c r="K9" i="4"/>
  <c r="S7" i="4"/>
  <c r="T244" i="14" s="1"/>
  <c r="V18" i="4"/>
  <c r="W255" i="14" s="1"/>
  <c r="L7" i="4"/>
  <c r="Z16" i="4"/>
  <c r="AA253" i="14" s="1"/>
  <c r="M13" i="4"/>
  <c r="X8" i="4"/>
  <c r="Y245" i="14" s="1"/>
  <c r="X5" i="4"/>
  <c r="N16" i="4"/>
  <c r="U13" i="4"/>
  <c r="V250" i="14" s="1"/>
  <c r="W8" i="4"/>
  <c r="X245" i="14" s="1"/>
  <c r="W5" i="4"/>
  <c r="Z13" i="4"/>
  <c r="AA250" i="14" s="1"/>
  <c r="V5" i="4"/>
  <c r="M10" i="4"/>
  <c r="I13" i="4"/>
  <c r="Y6" i="4"/>
  <c r="T14" i="4"/>
  <c r="U251" i="14" s="1"/>
  <c r="P17" i="4"/>
  <c r="K14" i="4"/>
  <c r="S5" i="4"/>
  <c r="R15" i="4"/>
  <c r="S252" i="14" s="1"/>
  <c r="V13" i="4"/>
  <c r="W250" i="14" s="1"/>
  <c r="U17" i="4"/>
  <c r="V254" i="14" s="1"/>
  <c r="T12" i="4"/>
  <c r="U249" i="14" s="1"/>
  <c r="K12" i="4"/>
  <c r="J10" i="4"/>
  <c r="Q15" i="4"/>
  <c r="P8" i="4"/>
  <c r="P5" i="4"/>
  <c r="Z8" i="4"/>
  <c r="AA245" i="14" s="1"/>
  <c r="I15" i="4"/>
  <c r="O8" i="4"/>
  <c r="O5" i="4"/>
  <c r="R13" i="4"/>
  <c r="S250" i="14" s="1"/>
  <c r="N5" i="4"/>
  <c r="Q16" i="4"/>
  <c r="U15" i="4"/>
  <c r="V252" i="14" s="1"/>
  <c r="Q6" i="4"/>
  <c r="L14" i="4"/>
  <c r="S8" i="4"/>
  <c r="T245" i="14" s="1"/>
  <c r="K5" i="4"/>
  <c r="Z5" i="4"/>
  <c r="J15" i="4"/>
  <c r="M17" i="4"/>
  <c r="L12" i="4"/>
  <c r="H16" i="4"/>
  <c r="R14" i="4"/>
  <c r="S251" i="14" s="1"/>
  <c r="X10" i="4"/>
  <c r="Y247" i="14" s="1"/>
  <c r="T13" i="4"/>
  <c r="U250" i="14" s="1"/>
  <c r="T6" i="4"/>
  <c r="U243" i="14" s="1"/>
  <c r="Z15" i="4"/>
  <c r="AA252" i="14" s="1"/>
  <c r="W10" i="4"/>
  <c r="X247" i="14" s="1"/>
  <c r="S13" i="4"/>
  <c r="T250" i="14" s="1"/>
  <c r="S6" i="4"/>
  <c r="T243" i="14" s="1"/>
  <c r="J13" i="4"/>
  <c r="Z6" i="4"/>
  <c r="AA243" i="14" s="1"/>
  <c r="I16" i="4"/>
  <c r="M15" i="4"/>
  <c r="Q61" i="14" s="1"/>
  <c r="I6" i="4"/>
  <c r="U10" i="4"/>
  <c r="V247" i="14" s="1"/>
  <c r="L8" i="4"/>
  <c r="T5" i="4"/>
  <c r="N10" i="4"/>
  <c r="W13" i="4"/>
  <c r="X250" i="14" s="1"/>
  <c r="W6" i="4"/>
  <c r="X243" i="14" s="1"/>
  <c r="N6" i="4"/>
  <c r="J5" i="4"/>
  <c r="Y5" i="4"/>
  <c r="N13" i="4"/>
  <c r="P10" i="4"/>
  <c r="L13" i="4"/>
  <c r="L6" i="4"/>
  <c r="V17" i="4"/>
  <c r="W254" i="14" s="1"/>
  <c r="O10" i="4"/>
  <c r="K13" i="4"/>
  <c r="K6" i="4"/>
  <c r="R16" i="4"/>
  <c r="S253" i="14" s="1"/>
  <c r="V15" i="4"/>
  <c r="W252" i="14" s="1"/>
  <c r="R6" i="4"/>
  <c r="S243" i="14" s="1"/>
  <c r="U14" i="4"/>
  <c r="V251" i="14" s="1"/>
  <c r="Y17" i="4"/>
  <c r="Y16" i="4"/>
  <c r="X13" i="4"/>
  <c r="Y250" i="14" s="1"/>
  <c r="L5" i="4"/>
  <c r="S10" i="4"/>
  <c r="T247" i="14" s="1"/>
  <c r="O13" i="4"/>
  <c r="O6" i="4"/>
  <c r="Y10" i="4"/>
  <c r="Q5" i="4"/>
  <c r="N17" i="4"/>
  <c r="T16" i="4"/>
  <c r="U253" i="14" s="1"/>
  <c r="X15" i="4"/>
  <c r="R5" i="4"/>
  <c r="S16" i="4"/>
  <c r="T253" i="14" s="1"/>
  <c r="W15" i="4"/>
  <c r="X252" i="14" s="1"/>
  <c r="J16" i="4"/>
  <c r="N15" i="4"/>
  <c r="J6" i="4"/>
  <c r="M14" i="4"/>
  <c r="Q17" i="4"/>
  <c r="T10" i="4"/>
  <c r="U247" i="14" s="1"/>
  <c r="P13" i="4"/>
  <c r="X6" i="4"/>
  <c r="Y243" i="14" s="1"/>
  <c r="K10" i="4"/>
  <c r="S15" i="4"/>
  <c r="T252" i="14" s="1"/>
  <c r="V10" i="4"/>
  <c r="W247" i="14" s="1"/>
  <c r="U16" i="4"/>
  <c r="V253" i="14" s="1"/>
  <c r="I5" i="4"/>
  <c r="V6" i="4"/>
  <c r="W243" i="14" s="1"/>
  <c r="L16" i="4"/>
  <c r="P15" i="4"/>
  <c r="Q10" i="4"/>
  <c r="K16" i="4"/>
  <c r="O15" i="4"/>
  <c r="V14" i="4"/>
  <c r="W251" i="14" s="1"/>
  <c r="Z17" i="4"/>
  <c r="AA254" i="14" s="1"/>
  <c r="U8" i="4"/>
  <c r="V245" i="14" s="1"/>
  <c r="I17" i="4"/>
  <c r="L10" i="4"/>
  <c r="T15" i="4"/>
  <c r="U252" i="14" s="1"/>
  <c r="P6" i="4"/>
  <c r="W16" i="4"/>
  <c r="X253" i="14" s="1"/>
  <c r="K15" i="4"/>
  <c r="R10" i="4"/>
  <c r="S247" i="14" s="1"/>
  <c r="F6" i="4"/>
  <c r="M52" i="14" s="1"/>
  <c r="I14" i="4"/>
  <c r="U6" i="4"/>
  <c r="V243" i="14" s="1"/>
  <c r="Z12" i="4"/>
  <c r="AA249" i="14" s="1"/>
  <c r="I10" i="4"/>
  <c r="X14" i="4"/>
  <c r="Y251" i="14" s="1"/>
  <c r="T17" i="4"/>
  <c r="U254" i="14" s="1"/>
  <c r="M16" i="4"/>
  <c r="W14" i="4"/>
  <c r="X251" i="14" s="1"/>
  <c r="S17" i="4"/>
  <c r="T254" i="14" s="1"/>
  <c r="N14" i="4"/>
  <c r="R17" i="4"/>
  <c r="S254" i="14" s="1"/>
  <c r="Y13" i="4"/>
  <c r="U5" i="4"/>
  <c r="X16" i="4"/>
  <c r="Y253" i="14" s="1"/>
  <c r="L15" i="4"/>
  <c r="O16" i="4"/>
  <c r="W17" i="4"/>
  <c r="X254" i="14" s="1"/>
  <c r="Z14" i="4"/>
  <c r="AA251" i="14" s="1"/>
  <c r="V16" i="4"/>
  <c r="W253" i="14" s="1"/>
  <c r="Y8" i="4"/>
  <c r="M6" i="4"/>
  <c r="R12" i="4"/>
  <c r="S249" i="14" s="1"/>
  <c r="Q12" i="4"/>
  <c r="H12" i="4"/>
  <c r="W12" i="4"/>
  <c r="X249" i="14" s="1"/>
  <c r="N12" i="4"/>
  <c r="U12" i="4"/>
  <c r="V249" i="14" s="1"/>
  <c r="Y14" i="4"/>
  <c r="P14" i="4"/>
  <c r="L17" i="4"/>
  <c r="Z10" i="4"/>
  <c r="AA247" i="14" s="1"/>
  <c r="Q14" i="4"/>
  <c r="O14" i="4"/>
  <c r="K17" i="4"/>
  <c r="V8" i="4"/>
  <c r="W245" i="14" s="1"/>
  <c r="J17" i="4"/>
  <c r="Q13" i="4"/>
  <c r="M5" i="4"/>
  <c r="P16" i="4"/>
  <c r="X17" i="4"/>
  <c r="Y254" i="14" s="1"/>
  <c r="S14" i="4"/>
  <c r="T251" i="14" s="1"/>
  <c r="O17" i="4"/>
  <c r="R8" i="4"/>
  <c r="S245" i="14" s="1"/>
  <c r="J14" i="4"/>
  <c r="Y15" i="4"/>
  <c r="H13" i="4"/>
  <c r="S12" i="4"/>
  <c r="T249" i="14" s="1"/>
  <c r="J12" i="4"/>
  <c r="I12" i="4"/>
  <c r="H14" i="4"/>
  <c r="F17" i="4"/>
  <c r="M65" i="14" s="1"/>
  <c r="O12" i="4"/>
  <c r="M12" i="4"/>
  <c r="V12" i="4"/>
  <c r="W249" i="14" s="1"/>
  <c r="H17" i="4"/>
  <c r="F16" i="4"/>
  <c r="M64" i="14" s="1"/>
  <c r="F12" i="4"/>
  <c r="M58" i="14" s="1"/>
  <c r="H15" i="4"/>
  <c r="H6" i="4"/>
  <c r="X12" i="4"/>
  <c r="Y249" i="14" s="1"/>
  <c r="F10" i="4"/>
  <c r="M56" i="14" s="1"/>
  <c r="P12" i="4"/>
  <c r="F5" i="4"/>
  <c r="Y12" i="4"/>
  <c r="H5" i="4"/>
  <c r="F14" i="4"/>
  <c r="M60" i="14" s="1"/>
  <c r="H10" i="4"/>
  <c r="F15" i="4"/>
  <c r="M61" i="14" s="1"/>
  <c r="F8" i="4"/>
  <c r="M54" i="14" s="1"/>
  <c r="E14" i="4"/>
  <c r="L60" i="14" s="1"/>
  <c r="E17" i="4"/>
  <c r="L65" i="14" s="1"/>
  <c r="E12" i="4"/>
  <c r="L58" i="14" s="1"/>
  <c r="E10" i="4"/>
  <c r="L56" i="14" s="1"/>
  <c r="E8" i="4"/>
  <c r="L54" i="14" s="1"/>
  <c r="E15" i="4"/>
  <c r="L61" i="14" s="1"/>
  <c r="E5" i="4"/>
  <c r="L51" i="14" s="1"/>
  <c r="E16" i="4"/>
  <c r="L64" i="14" s="1"/>
  <c r="I8" i="4"/>
  <c r="N8" i="4"/>
  <c r="K8" i="4"/>
  <c r="M8" i="4"/>
  <c r="H8" i="4"/>
  <c r="T8" i="4"/>
  <c r="U245" i="14" s="1"/>
  <c r="J8" i="4"/>
  <c r="Q8" i="4"/>
  <c r="AC32" i="4"/>
  <c r="AC34" i="4"/>
  <c r="AC35" i="4"/>
  <c r="AC24" i="4"/>
  <c r="AC33" i="4"/>
  <c r="AC25" i="4"/>
  <c r="AC27" i="4"/>
  <c r="AC26" i="4"/>
  <c r="AC23" i="4"/>
  <c r="AC31" i="4"/>
  <c r="AC29" i="4"/>
  <c r="N31" i="14"/>
  <c r="N30" i="14"/>
  <c r="Q30" i="14"/>
  <c r="V30" i="14" s="1"/>
  <c r="T30" i="14" s="1"/>
  <c r="W30" i="14" s="1"/>
  <c r="J314" i="13"/>
  <c r="N46" i="14"/>
  <c r="L46" i="14"/>
  <c r="N47" i="14"/>
  <c r="L47" i="14"/>
  <c r="L30" i="14"/>
  <c r="L31" i="14"/>
  <c r="N14" i="14"/>
  <c r="L14" i="14"/>
  <c r="M14" i="14" s="1"/>
  <c r="N15" i="14"/>
  <c r="L15" i="14"/>
  <c r="M15" i="14" s="1"/>
  <c r="U317" i="13"/>
  <c r="X39" i="4" s="1"/>
  <c r="U318" i="13"/>
  <c r="X39" i="5" s="1"/>
  <c r="U320" i="13"/>
  <c r="V320" i="13" s="1"/>
  <c r="U321" i="13"/>
  <c r="U322" i="13"/>
  <c r="V322" i="13" s="1"/>
  <c r="U323" i="13"/>
  <c r="X39" i="10" s="1"/>
  <c r="U325" i="13"/>
  <c r="J316" i="13"/>
  <c r="M39" i="3" s="1"/>
  <c r="U319" i="13"/>
  <c r="J317" i="13"/>
  <c r="J318" i="13"/>
  <c r="M39" i="5" s="1"/>
  <c r="J319" i="13"/>
  <c r="J320" i="13"/>
  <c r="J321" i="13"/>
  <c r="J322" i="13"/>
  <c r="J323" i="13"/>
  <c r="J324" i="13"/>
  <c r="M39" i="11" s="1"/>
  <c r="J325" i="13"/>
  <c r="M39" i="12" s="1"/>
  <c r="U295" i="13"/>
  <c r="X38" i="4" s="1"/>
  <c r="U296" i="13"/>
  <c r="X38" i="5" s="1"/>
  <c r="U297" i="13"/>
  <c r="U298" i="13"/>
  <c r="V298" i="13" s="1"/>
  <c r="U299" i="13"/>
  <c r="V299" i="13" s="1"/>
  <c r="U300" i="13"/>
  <c r="V300" i="13" s="1"/>
  <c r="U301" i="13"/>
  <c r="X38" i="10" s="1"/>
  <c r="U302" i="13"/>
  <c r="X38" i="11" s="1"/>
  <c r="U303" i="13"/>
  <c r="J295" i="13"/>
  <c r="M38" i="4" s="1"/>
  <c r="J296" i="13"/>
  <c r="M38" i="5" s="1"/>
  <c r="J297" i="13"/>
  <c r="J298" i="13"/>
  <c r="J299" i="13"/>
  <c r="J300" i="13"/>
  <c r="J301" i="13"/>
  <c r="M38" i="10" s="1"/>
  <c r="J302" i="13"/>
  <c r="M38" i="11" s="1"/>
  <c r="J303" i="13"/>
  <c r="M38" i="12" s="1"/>
  <c r="G294" i="13"/>
  <c r="J38" i="3" s="1"/>
  <c r="Q31" i="14"/>
  <c r="J292" i="13"/>
  <c r="M38" i="1" s="1"/>
  <c r="X39" i="7" l="1"/>
  <c r="X39" i="9"/>
  <c r="X39" i="8"/>
  <c r="X39" i="6"/>
  <c r="M39" i="10"/>
  <c r="Q158" i="14" s="1"/>
  <c r="M39" i="9"/>
  <c r="M39" i="7"/>
  <c r="M39" i="6"/>
  <c r="M39" i="8"/>
  <c r="M38" i="9"/>
  <c r="M38" i="7"/>
  <c r="M38" i="8"/>
  <c r="M38" i="6"/>
  <c r="X38" i="8"/>
  <c r="X38" i="6"/>
  <c r="X38" i="7"/>
  <c r="X38" i="9"/>
  <c r="M39" i="1"/>
  <c r="Q14" i="14" s="1"/>
  <c r="M39" i="4"/>
  <c r="Q62" i="14" s="1"/>
  <c r="V62" i="14" s="1"/>
  <c r="T62" i="14" s="1"/>
  <c r="W62" i="14" s="1"/>
  <c r="M364" i="14"/>
  <c r="P364" i="14" s="1"/>
  <c r="Y20" i="4"/>
  <c r="N20" i="4"/>
  <c r="Q20" i="4"/>
  <c r="I20" i="4"/>
  <c r="J20" i="4"/>
  <c r="P20" i="4"/>
  <c r="H20" i="4"/>
  <c r="O20" i="4"/>
  <c r="M245" i="14"/>
  <c r="Q54" i="14"/>
  <c r="R245" i="14"/>
  <c r="Z245" i="14" s="1"/>
  <c r="V54" i="14"/>
  <c r="R254" i="14"/>
  <c r="Z254" i="14" s="1"/>
  <c r="V65" i="14"/>
  <c r="Y242" i="14"/>
  <c r="X20" i="4"/>
  <c r="U242" i="14"/>
  <c r="T20" i="4"/>
  <c r="M247" i="14"/>
  <c r="Q56" i="14"/>
  <c r="M51" i="14"/>
  <c r="S242" i="14"/>
  <c r="R20" i="4"/>
  <c r="L20" i="4"/>
  <c r="W242" i="14"/>
  <c r="V20" i="4"/>
  <c r="Q59" i="14"/>
  <c r="M250" i="14"/>
  <c r="R255" i="14"/>
  <c r="Z255" i="14" s="1"/>
  <c r="V66" i="14"/>
  <c r="M246" i="14"/>
  <c r="Q55" i="14"/>
  <c r="Q64" i="14"/>
  <c r="M253" i="14"/>
  <c r="V52" i="14"/>
  <c r="R243" i="14"/>
  <c r="Z243" i="14" s="1"/>
  <c r="Q65" i="14"/>
  <c r="M254" i="14"/>
  <c r="T242" i="14"/>
  <c r="S20" i="4"/>
  <c r="Q57" i="14"/>
  <c r="M248" i="14"/>
  <c r="M242" i="14"/>
  <c r="Q51" i="14"/>
  <c r="M20" i="4"/>
  <c r="V61" i="14"/>
  <c r="T61" i="14" s="1"/>
  <c r="W61" i="14" s="1"/>
  <c r="R252" i="14"/>
  <c r="Q60" i="14"/>
  <c r="M251" i="14"/>
  <c r="R250" i="14"/>
  <c r="Z250" i="14" s="1"/>
  <c r="V59" i="14"/>
  <c r="R251" i="14"/>
  <c r="Z251" i="14" s="1"/>
  <c r="V60" i="14"/>
  <c r="W20" i="4"/>
  <c r="M249" i="14"/>
  <c r="Q58" i="14"/>
  <c r="M243" i="14"/>
  <c r="Q52" i="14"/>
  <c r="V242" i="14"/>
  <c r="U20" i="4"/>
  <c r="P61" i="14"/>
  <c r="AA242" i="14"/>
  <c r="Z20" i="4"/>
  <c r="M255" i="14"/>
  <c r="Q66" i="14"/>
  <c r="Q53" i="14"/>
  <c r="M244" i="14"/>
  <c r="V57" i="14"/>
  <c r="R248" i="14"/>
  <c r="Z248" i="14" s="1"/>
  <c r="R244" i="14"/>
  <c r="Z244" i="14" s="1"/>
  <c r="V53" i="14"/>
  <c r="V64" i="14"/>
  <c r="R253" i="14"/>
  <c r="Z253" i="14" s="1"/>
  <c r="R242" i="14"/>
  <c r="V51" i="14"/>
  <c r="K20" i="4"/>
  <c r="R249" i="14"/>
  <c r="Z249" i="14" s="1"/>
  <c r="V58" i="14"/>
  <c r="R247" i="14"/>
  <c r="Z247" i="14" s="1"/>
  <c r="V56" i="14"/>
  <c r="V55" i="14"/>
  <c r="R246" i="14"/>
  <c r="Z246" i="14" s="1"/>
  <c r="M266" i="14"/>
  <c r="P266" i="14" s="1"/>
  <c r="V31" i="14"/>
  <c r="T31" i="14" s="1"/>
  <c r="W31" i="14" s="1"/>
  <c r="M350" i="14"/>
  <c r="M31" i="14"/>
  <c r="P31" i="14" s="1"/>
  <c r="M46" i="14"/>
  <c r="M30" i="14"/>
  <c r="P30" i="14" s="1"/>
  <c r="M47" i="14"/>
  <c r="V301" i="13"/>
  <c r="Y38" i="10" s="1"/>
  <c r="V323" i="13"/>
  <c r="Y39" i="10" s="1"/>
  <c r="V303" i="13"/>
  <c r="Y38" i="12" s="1"/>
  <c r="X38" i="12"/>
  <c r="V302" i="13"/>
  <c r="Y38" i="11" s="1"/>
  <c r="V325" i="13"/>
  <c r="Y39" i="12" s="1"/>
  <c r="X39" i="12"/>
  <c r="V319" i="13"/>
  <c r="V318" i="13"/>
  <c r="Y39" i="5" s="1"/>
  <c r="Y266" i="14"/>
  <c r="V317" i="13"/>
  <c r="Y39" i="4" s="1"/>
  <c r="V297" i="13"/>
  <c r="V295" i="13"/>
  <c r="Y38" i="4" s="1"/>
  <c r="U315" i="13"/>
  <c r="G319" i="13"/>
  <c r="Q47" i="14"/>
  <c r="U294" i="13"/>
  <c r="G316" i="13"/>
  <c r="J39" i="3" s="1"/>
  <c r="AC5" i="4"/>
  <c r="AC10" i="4"/>
  <c r="AC12" i="4"/>
  <c r="AC14" i="4"/>
  <c r="AC7" i="4"/>
  <c r="AC17" i="4"/>
  <c r="AC8" i="4"/>
  <c r="AC6" i="4"/>
  <c r="AC9" i="4"/>
  <c r="AC11" i="4"/>
  <c r="AC13" i="4"/>
  <c r="AC16" i="4"/>
  <c r="AC18" i="4"/>
  <c r="G324" i="13"/>
  <c r="J39" i="11" s="1"/>
  <c r="G315" i="13"/>
  <c r="J39" i="2" s="1"/>
  <c r="G321" i="13"/>
  <c r="J293" i="13"/>
  <c r="M38" i="2" s="1"/>
  <c r="Q15" i="14"/>
  <c r="V296" i="13"/>
  <c r="Y38" i="5" s="1"/>
  <c r="J315" i="13"/>
  <c r="M39" i="2" s="1"/>
  <c r="G320" i="13"/>
  <c r="U324" i="13"/>
  <c r="X39" i="11" s="1"/>
  <c r="J294" i="13"/>
  <c r="M38" i="3" s="1"/>
  <c r="G325" i="13"/>
  <c r="J39" i="12" s="1"/>
  <c r="V321" i="13"/>
  <c r="U293" i="13"/>
  <c r="X38" i="2" s="1"/>
  <c r="G293" i="13"/>
  <c r="J38" i="2" s="1"/>
  <c r="G317" i="13"/>
  <c r="J39" i="4" s="1"/>
  <c r="U292" i="13"/>
  <c r="X38" i="1" s="1"/>
  <c r="Q46" i="14"/>
  <c r="G323" i="13"/>
  <c r="J39" i="10" s="1"/>
  <c r="U316" i="13"/>
  <c r="X39" i="3" s="1"/>
  <c r="G314" i="13"/>
  <c r="J39" i="1" s="1"/>
  <c r="G322" i="13"/>
  <c r="G318" i="13"/>
  <c r="J39" i="5" s="1"/>
  <c r="U314" i="13"/>
  <c r="X39" i="1" s="1"/>
  <c r="G292" i="13"/>
  <c r="J38" i="1" s="1"/>
  <c r="M252" i="14" l="1"/>
  <c r="M336" i="14"/>
  <c r="P336" i="14" s="1"/>
  <c r="V158" i="14"/>
  <c r="T158" i="14" s="1"/>
  <c r="W158" i="14" s="1"/>
  <c r="P158" i="14"/>
  <c r="P14" i="14"/>
  <c r="V14" i="14"/>
  <c r="T14" i="14" s="1"/>
  <c r="W14" i="14" s="1"/>
  <c r="J39" i="8"/>
  <c r="J39" i="6"/>
  <c r="J39" i="9"/>
  <c r="J39" i="7"/>
  <c r="V315" i="13"/>
  <c r="Y39" i="2" s="1"/>
  <c r="X39" i="2"/>
  <c r="Y39" i="8"/>
  <c r="Y39" i="6"/>
  <c r="Y39" i="7"/>
  <c r="Y39" i="9"/>
  <c r="Y38" i="7"/>
  <c r="Y38" i="8"/>
  <c r="Y38" i="6"/>
  <c r="Y38" i="9"/>
  <c r="P62" i="14"/>
  <c r="V294" i="13"/>
  <c r="Y38" i="3" s="1"/>
  <c r="X38" i="3"/>
  <c r="P250" i="14"/>
  <c r="M280" i="14"/>
  <c r="P280" i="14" s="1"/>
  <c r="Y252" i="14"/>
  <c r="Z252" i="14" s="1"/>
  <c r="P249" i="14"/>
  <c r="Q249" i="14" s="1"/>
  <c r="Y294" i="14"/>
  <c r="Z294" i="14" s="1"/>
  <c r="Z242" i="14"/>
  <c r="M322" i="14"/>
  <c r="P322" i="14" s="1"/>
  <c r="M294" i="14"/>
  <c r="P294" i="14" s="1"/>
  <c r="P251" i="14"/>
  <c r="P55" i="14"/>
  <c r="T55" i="14"/>
  <c r="W55" i="14" s="1"/>
  <c r="P54" i="14"/>
  <c r="T54" i="14"/>
  <c r="W54" i="14" s="1"/>
  <c r="P246" i="14"/>
  <c r="Q246" i="14" s="1"/>
  <c r="P254" i="14"/>
  <c r="P244" i="14"/>
  <c r="Q244" i="14" s="1"/>
  <c r="P65" i="14"/>
  <c r="T65" i="14"/>
  <c r="W65" i="14" s="1"/>
  <c r="Y308" i="14"/>
  <c r="Z308" i="14" s="1"/>
  <c r="P242" i="14"/>
  <c r="Q242" i="14" s="1"/>
  <c r="T59" i="14"/>
  <c r="W59" i="14" s="1"/>
  <c r="P53" i="14"/>
  <c r="T53" i="14"/>
  <c r="W53" i="14" s="1"/>
  <c r="P51" i="14"/>
  <c r="T51" i="14"/>
  <c r="W51" i="14" s="1"/>
  <c r="P66" i="14"/>
  <c r="T66" i="14"/>
  <c r="W66" i="14" s="1"/>
  <c r="T52" i="14"/>
  <c r="W52" i="14" s="1"/>
  <c r="P52" i="14"/>
  <c r="M308" i="14"/>
  <c r="P308" i="14" s="1"/>
  <c r="P255" i="14"/>
  <c r="P243" i="14"/>
  <c r="Q243" i="14" s="1"/>
  <c r="P248" i="14"/>
  <c r="P253" i="14"/>
  <c r="P56" i="14"/>
  <c r="T56" i="14"/>
  <c r="W56" i="14" s="1"/>
  <c r="P58" i="14"/>
  <c r="T58" i="14"/>
  <c r="W58" i="14" s="1"/>
  <c r="T57" i="14"/>
  <c r="W57" i="14" s="1"/>
  <c r="P57" i="14"/>
  <c r="T64" i="14"/>
  <c r="W64" i="14" s="1"/>
  <c r="P64" i="14"/>
  <c r="P247" i="14"/>
  <c r="Q247" i="14" s="1"/>
  <c r="T60" i="14"/>
  <c r="W60" i="14" s="1"/>
  <c r="P60" i="14"/>
  <c r="P245" i="14"/>
  <c r="Y364" i="14"/>
  <c r="Z364" i="14" s="1"/>
  <c r="Y336" i="14"/>
  <c r="Z336" i="14" s="1"/>
  <c r="Z266" i="14"/>
  <c r="AB266" i="14" s="1"/>
  <c r="P46" i="14"/>
  <c r="V46" i="14"/>
  <c r="T46" i="14" s="1"/>
  <c r="W46" i="14" s="1"/>
  <c r="V15" i="14"/>
  <c r="T15" i="14" s="1"/>
  <c r="W15" i="14" s="1"/>
  <c r="P15" i="14"/>
  <c r="V47" i="14"/>
  <c r="T47" i="14" s="1"/>
  <c r="W47" i="14" s="1"/>
  <c r="P47" i="14"/>
  <c r="Y280" i="14"/>
  <c r="Z280" i="14" s="1"/>
  <c r="Y322" i="14"/>
  <c r="Z322" i="14" s="1"/>
  <c r="P350" i="14"/>
  <c r="V324" i="13"/>
  <c r="Y39" i="11" s="1"/>
  <c r="Y350" i="14"/>
  <c r="Z350" i="14" s="1"/>
  <c r="V292" i="13"/>
  <c r="Y38" i="1" s="1"/>
  <c r="V316" i="13"/>
  <c r="Y39" i="3" s="1"/>
  <c r="V293" i="13"/>
  <c r="Y38" i="2" s="1"/>
  <c r="V314" i="13"/>
  <c r="Y39" i="1" s="1"/>
  <c r="AB247" i="14" l="1"/>
  <c r="AB243" i="14"/>
  <c r="Q255" i="14"/>
  <c r="AB255" i="14" s="1"/>
  <c r="Q253" i="14"/>
  <c r="AB253" i="14" s="1"/>
  <c r="AB244" i="14"/>
  <c r="AB249" i="14"/>
  <c r="Q245" i="14"/>
  <c r="AB245" i="14" s="1"/>
  <c r="Q251" i="14"/>
  <c r="AB251" i="14" s="1"/>
  <c r="AB246" i="14"/>
  <c r="P252" i="14"/>
  <c r="Q252" i="14" s="1"/>
  <c r="Q254" i="14"/>
  <c r="AB254" i="14" s="1"/>
  <c r="Q248" i="14"/>
  <c r="AB248" i="14" s="1"/>
  <c r="Q250" i="14"/>
  <c r="AB250" i="14" s="1"/>
  <c r="AC39" i="2"/>
  <c r="AB280" i="14"/>
  <c r="AB242" i="14"/>
  <c r="AB294" i="14"/>
  <c r="AB308" i="14"/>
  <c r="AB364" i="14"/>
  <c r="AB350" i="14"/>
  <c r="AB336" i="14"/>
  <c r="AB322" i="14"/>
  <c r="AC28" i="5"/>
  <c r="AC28" i="6"/>
  <c r="AC38" i="2"/>
  <c r="AB252" i="14" l="1"/>
  <c r="AD25" i="2"/>
  <c r="AD31" i="2"/>
  <c r="AD30" i="2"/>
  <c r="AD30" i="3"/>
  <c r="AC28" i="4"/>
  <c r="AA35" i="3"/>
  <c r="AC35" i="3"/>
  <c r="AA34" i="3"/>
  <c r="AC34" i="3"/>
  <c r="AB33" i="3"/>
  <c r="AA33" i="3"/>
  <c r="AC33" i="3"/>
  <c r="AB32" i="3"/>
  <c r="AA32" i="3"/>
  <c r="AC32" i="3"/>
  <c r="AA31" i="3"/>
  <c r="AC31" i="3"/>
  <c r="AA30" i="3"/>
  <c r="AC30" i="3"/>
  <c r="AA29" i="3"/>
  <c r="AC29" i="3"/>
  <c r="AA28" i="3"/>
  <c r="AC28" i="3"/>
  <c r="AA27" i="3"/>
  <c r="AC27" i="3"/>
  <c r="AA26" i="3"/>
  <c r="AC26" i="3"/>
  <c r="AA25" i="3"/>
  <c r="AC25" i="3"/>
  <c r="AA24" i="3"/>
  <c r="E8" i="3" s="1"/>
  <c r="F38" i="16" s="1"/>
  <c r="AC24" i="3"/>
  <c r="AA23" i="3"/>
  <c r="AC23" i="3"/>
  <c r="AC22" i="3"/>
  <c r="AA35" i="2"/>
  <c r="AC35" i="2"/>
  <c r="AA34" i="2"/>
  <c r="AC34" i="2"/>
  <c r="AB33" i="2"/>
  <c r="AA33" i="2"/>
  <c r="AC33" i="2"/>
  <c r="AB32" i="2"/>
  <c r="AA32" i="2"/>
  <c r="AC32" i="2"/>
  <c r="AA31" i="2"/>
  <c r="AC31" i="2"/>
  <c r="AA30" i="2"/>
  <c r="AC30" i="2"/>
  <c r="AA29" i="2"/>
  <c r="AC29" i="2"/>
  <c r="AA28" i="2"/>
  <c r="AC28" i="2"/>
  <c r="AA27" i="2"/>
  <c r="AC27" i="2"/>
  <c r="AA26" i="2"/>
  <c r="AC26" i="2"/>
  <c r="AA25" i="2"/>
  <c r="AC25" i="2"/>
  <c r="AA24" i="2"/>
  <c r="H12" i="2" s="1"/>
  <c r="J26" i="16" s="1"/>
  <c r="W26" i="16" s="1"/>
  <c r="AC24" i="2"/>
  <c r="AA23" i="2"/>
  <c r="AC23" i="2"/>
  <c r="AC22" i="2"/>
  <c r="O7" i="3" l="1"/>
  <c r="O18" i="3"/>
  <c r="O11" i="3"/>
  <c r="O9" i="3"/>
  <c r="U18" i="3"/>
  <c r="V241" i="14" s="1"/>
  <c r="S18" i="3"/>
  <c r="Q18" i="3"/>
  <c r="V7" i="3"/>
  <c r="W230" i="14" s="1"/>
  <c r="L18" i="3"/>
  <c r="T7" i="3"/>
  <c r="J18" i="3"/>
  <c r="I50" i="16" s="1"/>
  <c r="M7" i="3"/>
  <c r="K7" i="3"/>
  <c r="L37" i="16" s="1"/>
  <c r="E7" i="3"/>
  <c r="Y18" i="3"/>
  <c r="U50" i="16" s="1"/>
  <c r="Q9" i="3"/>
  <c r="Q7" i="3"/>
  <c r="L11" i="3"/>
  <c r="E11" i="3"/>
  <c r="Y9" i="3"/>
  <c r="U39" i="16" s="1"/>
  <c r="Y7" i="3"/>
  <c r="U37" i="16" s="1"/>
  <c r="H9" i="3"/>
  <c r="J39" i="16" s="1"/>
  <c r="W39" i="16" s="1"/>
  <c r="I18" i="3"/>
  <c r="N50" i="16" s="1"/>
  <c r="Z50" i="16" s="1"/>
  <c r="V11" i="3"/>
  <c r="W234" i="14" s="1"/>
  <c r="T18" i="3"/>
  <c r="N11" i="3"/>
  <c r="K11" i="3"/>
  <c r="L41" i="16" s="1"/>
  <c r="T11" i="3"/>
  <c r="P7" i="3"/>
  <c r="X7" i="3"/>
  <c r="H18" i="3"/>
  <c r="J50" i="16" s="1"/>
  <c r="W50" i="16" s="1"/>
  <c r="Z9" i="3"/>
  <c r="AA232" i="14" s="1"/>
  <c r="R18" i="3"/>
  <c r="S9" i="3"/>
  <c r="S7" i="3"/>
  <c r="P11" i="3"/>
  <c r="M18" i="3"/>
  <c r="W18" i="3"/>
  <c r="X241" i="14" s="1"/>
  <c r="N7" i="3"/>
  <c r="Z18" i="3"/>
  <c r="AA241" i="14" s="1"/>
  <c r="K9" i="3"/>
  <c r="L39" i="16" s="1"/>
  <c r="X11" i="3"/>
  <c r="V18" i="3"/>
  <c r="W241" i="14" s="1"/>
  <c r="H11" i="3"/>
  <c r="J41" i="16" s="1"/>
  <c r="W41" i="16" s="1"/>
  <c r="P18" i="3"/>
  <c r="W7" i="3"/>
  <c r="X230" i="14" s="1"/>
  <c r="I9" i="3"/>
  <c r="N39" i="16" s="1"/>
  <c r="Z39" i="16" s="1"/>
  <c r="T9" i="3"/>
  <c r="Q11" i="3"/>
  <c r="F9" i="3"/>
  <c r="X18" i="3"/>
  <c r="R9" i="3"/>
  <c r="M11" i="3"/>
  <c r="Y11" i="3"/>
  <c r="U41" i="16" s="1"/>
  <c r="N9" i="3"/>
  <c r="P9" i="3"/>
  <c r="U11" i="3"/>
  <c r="V234" i="14" s="1"/>
  <c r="I7" i="3"/>
  <c r="N37" i="16" s="1"/>
  <c r="Z37" i="16" s="1"/>
  <c r="E9" i="3"/>
  <c r="L7" i="3"/>
  <c r="W9" i="3"/>
  <c r="X232" i="14" s="1"/>
  <c r="X9" i="3"/>
  <c r="R7" i="3"/>
  <c r="F11" i="3"/>
  <c r="L9" i="3"/>
  <c r="M9" i="3"/>
  <c r="U7" i="3"/>
  <c r="V230" i="14" s="1"/>
  <c r="I11" i="3"/>
  <c r="N41" i="16" s="1"/>
  <c r="Z41" i="16" s="1"/>
  <c r="J11" i="3"/>
  <c r="I41" i="16" s="1"/>
  <c r="H7" i="3"/>
  <c r="J37" i="16" s="1"/>
  <c r="W37" i="16" s="1"/>
  <c r="Z7" i="3"/>
  <c r="AA230" i="14" s="1"/>
  <c r="K18" i="3"/>
  <c r="L50" i="16" s="1"/>
  <c r="W11" i="3"/>
  <c r="X234" i="14" s="1"/>
  <c r="U9" i="3"/>
  <c r="V232" i="14" s="1"/>
  <c r="V9" i="3"/>
  <c r="W232" i="14" s="1"/>
  <c r="F18" i="3"/>
  <c r="R11" i="3"/>
  <c r="S11" i="3"/>
  <c r="J9" i="3"/>
  <c r="I39" i="16" s="1"/>
  <c r="J7" i="3"/>
  <c r="I37" i="16" s="1"/>
  <c r="E18" i="3"/>
  <c r="N18" i="3"/>
  <c r="Z11" i="3"/>
  <c r="AA234" i="14" s="1"/>
  <c r="F7" i="3"/>
  <c r="K5" i="3"/>
  <c r="L35" i="16" s="1"/>
  <c r="L5" i="3"/>
  <c r="N5" i="3"/>
  <c r="I5" i="3"/>
  <c r="N35" i="16" s="1"/>
  <c r="Z35" i="16" s="1"/>
  <c r="M5" i="3"/>
  <c r="Q5" i="3"/>
  <c r="H5" i="3"/>
  <c r="J35" i="16" s="1"/>
  <c r="W35" i="16" s="1"/>
  <c r="P5" i="3"/>
  <c r="R5" i="3"/>
  <c r="AB35" i="16" s="1"/>
  <c r="J5" i="3"/>
  <c r="I35" i="16" s="1"/>
  <c r="O5" i="3"/>
  <c r="E5" i="3"/>
  <c r="F5" i="3"/>
  <c r="R6" i="3"/>
  <c r="P6" i="3"/>
  <c r="J6" i="3"/>
  <c r="I36" i="16" s="1"/>
  <c r="M6" i="3"/>
  <c r="E6" i="3"/>
  <c r="L6" i="3"/>
  <c r="K6" i="3"/>
  <c r="L36" i="16" s="1"/>
  <c r="Q6" i="3"/>
  <c r="I6" i="3"/>
  <c r="N36" i="16" s="1"/>
  <c r="Z36" i="16" s="1"/>
  <c r="H6" i="3"/>
  <c r="J36" i="16" s="1"/>
  <c r="W36" i="16" s="1"/>
  <c r="O6" i="3"/>
  <c r="N6" i="3"/>
  <c r="F6" i="3"/>
  <c r="X15" i="3"/>
  <c r="K15" i="3"/>
  <c r="Y15" i="3"/>
  <c r="M15" i="3"/>
  <c r="H15" i="3"/>
  <c r="P15" i="3"/>
  <c r="Z15" i="3"/>
  <c r="AA238" i="14" s="1"/>
  <c r="I15" i="3"/>
  <c r="L15" i="3"/>
  <c r="N15" i="3"/>
  <c r="V15" i="3"/>
  <c r="W238" i="14" s="1"/>
  <c r="W15" i="3"/>
  <c r="X238" i="14" s="1"/>
  <c r="R15" i="3"/>
  <c r="Q15" i="3"/>
  <c r="U15" i="3"/>
  <c r="V238" i="14" s="1"/>
  <c r="S15" i="3"/>
  <c r="O15" i="3"/>
  <c r="T15" i="3"/>
  <c r="J15" i="3"/>
  <c r="T12" i="3"/>
  <c r="H16" i="3"/>
  <c r="J48" i="16" s="1"/>
  <c r="W48" i="16" s="1"/>
  <c r="F17" i="3"/>
  <c r="Q8" i="3"/>
  <c r="H8" i="2"/>
  <c r="J22" i="16" s="1"/>
  <c r="W22" i="16" s="1"/>
  <c r="K12" i="2"/>
  <c r="O9" i="2"/>
  <c r="O11" i="2"/>
  <c r="O18" i="2"/>
  <c r="O7" i="2"/>
  <c r="Y7" i="2"/>
  <c r="U21" i="16" s="1"/>
  <c r="Z18" i="2"/>
  <c r="AA227" i="14" s="1"/>
  <c r="E18" i="2"/>
  <c r="S7" i="2"/>
  <c r="X18" i="2"/>
  <c r="Q7" i="2"/>
  <c r="V18" i="2"/>
  <c r="W227" i="14" s="1"/>
  <c r="J7" i="2"/>
  <c r="I21" i="16" s="1"/>
  <c r="R18" i="2"/>
  <c r="P18" i="2"/>
  <c r="M18" i="2"/>
  <c r="I18" i="2"/>
  <c r="N34" i="16" s="1"/>
  <c r="Z34" i="16" s="1"/>
  <c r="M9" i="2"/>
  <c r="N9" i="2"/>
  <c r="F7" i="2"/>
  <c r="V9" i="2"/>
  <c r="W218" i="14" s="1"/>
  <c r="E7" i="2"/>
  <c r="I11" i="2"/>
  <c r="N25" i="16" s="1"/>
  <c r="Z25" i="16" s="1"/>
  <c r="P9" i="2"/>
  <c r="W7" i="2"/>
  <c r="X216" i="14" s="1"/>
  <c r="Q11" i="2"/>
  <c r="M7" i="2"/>
  <c r="Y11" i="2"/>
  <c r="U25" i="16" s="1"/>
  <c r="V7" i="2"/>
  <c r="W216" i="14" s="1"/>
  <c r="L7" i="2"/>
  <c r="U7" i="2"/>
  <c r="V216" i="14" s="1"/>
  <c r="E9" i="2"/>
  <c r="H11" i="2"/>
  <c r="J25" i="16" s="1"/>
  <c r="W25" i="16" s="1"/>
  <c r="F9" i="2"/>
  <c r="N18" i="2"/>
  <c r="N7" i="2"/>
  <c r="Y9" i="2"/>
  <c r="U23" i="16" s="1"/>
  <c r="U11" i="2"/>
  <c r="V220" i="14" s="1"/>
  <c r="I7" i="2"/>
  <c r="N21" i="16" s="1"/>
  <c r="Z21" i="16" s="1"/>
  <c r="W11" i="2"/>
  <c r="X220" i="14" s="1"/>
  <c r="P11" i="2"/>
  <c r="W18" i="2"/>
  <c r="X227" i="14" s="1"/>
  <c r="H18" i="2"/>
  <c r="J34" i="16" s="1"/>
  <c r="W34" i="16" s="1"/>
  <c r="J9" i="2"/>
  <c r="I23" i="16" s="1"/>
  <c r="R7" i="2"/>
  <c r="X11" i="2"/>
  <c r="W9" i="2"/>
  <c r="X218" i="14" s="1"/>
  <c r="Q18" i="2"/>
  <c r="K11" i="2"/>
  <c r="L25" i="16" s="1"/>
  <c r="H7" i="2"/>
  <c r="J21" i="16" s="1"/>
  <c r="W21" i="16" s="1"/>
  <c r="S9" i="2"/>
  <c r="Z7" i="2"/>
  <c r="AA216" i="14" s="1"/>
  <c r="K18" i="2"/>
  <c r="L34" i="16" s="1"/>
  <c r="L18" i="2"/>
  <c r="K7" i="2"/>
  <c r="L21" i="16" s="1"/>
  <c r="R11" i="2"/>
  <c r="X9" i="2"/>
  <c r="Y18" i="2"/>
  <c r="U34" i="16" s="1"/>
  <c r="T11" i="2"/>
  <c r="T18" i="2"/>
  <c r="U18" i="2"/>
  <c r="V227" i="14" s="1"/>
  <c r="T7" i="2"/>
  <c r="Z11" i="2"/>
  <c r="AA220" i="14" s="1"/>
  <c r="I9" i="2"/>
  <c r="N23" i="16" s="1"/>
  <c r="Z23" i="16" s="1"/>
  <c r="K9" i="2"/>
  <c r="L23" i="16" s="1"/>
  <c r="L9" i="2"/>
  <c r="J11" i="2"/>
  <c r="I25" i="16" s="1"/>
  <c r="R9" i="2"/>
  <c r="J18" i="2"/>
  <c r="I34" i="16" s="1"/>
  <c r="E11" i="2"/>
  <c r="T9" i="2"/>
  <c r="U9" i="2"/>
  <c r="V218" i="14" s="1"/>
  <c r="S11" i="2"/>
  <c r="H9" i="2"/>
  <c r="J23" i="16" s="1"/>
  <c r="W23" i="16" s="1"/>
  <c r="P7" i="2"/>
  <c r="Z9" i="2"/>
  <c r="AA218" i="14" s="1"/>
  <c r="S18" i="2"/>
  <c r="M11" i="2"/>
  <c r="F11" i="2"/>
  <c r="F18" i="2"/>
  <c r="Q9" i="2"/>
  <c r="X7" i="2"/>
  <c r="L11" i="2"/>
  <c r="V11" i="2"/>
  <c r="W220" i="14" s="1"/>
  <c r="N11" i="2"/>
  <c r="H15" i="2"/>
  <c r="K15" i="2"/>
  <c r="X15" i="2"/>
  <c r="M15" i="2"/>
  <c r="Y15" i="2"/>
  <c r="U15" i="2"/>
  <c r="V224" i="14" s="1"/>
  <c r="S15" i="2"/>
  <c r="I15" i="2"/>
  <c r="L15" i="2"/>
  <c r="W15" i="2"/>
  <c r="X224" i="14" s="1"/>
  <c r="Q15" i="2"/>
  <c r="P15" i="2"/>
  <c r="O15" i="2"/>
  <c r="R15" i="2"/>
  <c r="V15" i="2"/>
  <c r="W224" i="14" s="1"/>
  <c r="T15" i="2"/>
  <c r="N15" i="2"/>
  <c r="J15" i="2"/>
  <c r="F16" i="3"/>
  <c r="H8" i="3"/>
  <c r="J38" i="16" s="1"/>
  <c r="W38" i="16" s="1"/>
  <c r="K8" i="3"/>
  <c r="E6" i="2"/>
  <c r="S12" i="2"/>
  <c r="H16" i="2"/>
  <c r="J32" i="16" s="1"/>
  <c r="W32" i="16" s="1"/>
  <c r="T6" i="3"/>
  <c r="L12" i="3"/>
  <c r="E17" i="3"/>
  <c r="U13" i="2"/>
  <c r="V222" i="14" s="1"/>
  <c r="I13" i="3"/>
  <c r="N43" i="16" s="1"/>
  <c r="Z43" i="16" s="1"/>
  <c r="I16" i="3"/>
  <c r="N48" i="16" s="1"/>
  <c r="Z48" i="16" s="1"/>
  <c r="Q6" i="2"/>
  <c r="Q14" i="2"/>
  <c r="R13" i="3"/>
  <c r="R16" i="3"/>
  <c r="Z6" i="2"/>
  <c r="AA215" i="14" s="1"/>
  <c r="Y14" i="2"/>
  <c r="U28" i="16" s="1"/>
  <c r="K13" i="3"/>
  <c r="L43" i="16" s="1"/>
  <c r="I10" i="3"/>
  <c r="N40" i="16" s="1"/>
  <c r="Z40" i="16" s="1"/>
  <c r="Y5" i="2"/>
  <c r="U19" i="16" s="1"/>
  <c r="R14" i="2"/>
  <c r="L13" i="3"/>
  <c r="T16" i="3"/>
  <c r="R5" i="2"/>
  <c r="W8" i="2"/>
  <c r="X217" i="14" s="1"/>
  <c r="M8" i="2"/>
  <c r="S8" i="3"/>
  <c r="S10" i="3"/>
  <c r="R13" i="2"/>
  <c r="Z16" i="2"/>
  <c r="AA225" i="14" s="1"/>
  <c r="L8" i="3"/>
  <c r="T10" i="3"/>
  <c r="V17" i="2"/>
  <c r="W226" i="14" s="1"/>
  <c r="I10" i="2"/>
  <c r="N24" i="16" s="1"/>
  <c r="Z24" i="16" s="1"/>
  <c r="L10" i="2"/>
  <c r="Q17" i="3"/>
  <c r="Y14" i="3"/>
  <c r="U44" i="16" s="1"/>
  <c r="M5" i="2"/>
  <c r="N14" i="2"/>
  <c r="K10" i="2"/>
  <c r="L24" i="16" s="1"/>
  <c r="F12" i="3"/>
  <c r="V12" i="2"/>
  <c r="W221" i="14" s="1"/>
  <c r="Q12" i="2"/>
  <c r="Y12" i="3"/>
  <c r="U42" i="16" s="1"/>
  <c r="F10" i="2"/>
  <c r="Y12" i="2"/>
  <c r="U26" i="16" s="1"/>
  <c r="X12" i="3"/>
  <c r="F10" i="3"/>
  <c r="F12" i="2"/>
  <c r="F6" i="2"/>
  <c r="J12" i="2"/>
  <c r="I26" i="16" s="1"/>
  <c r="H17" i="3"/>
  <c r="J49" i="16" s="1"/>
  <c r="W49" i="16" s="1"/>
  <c r="L12" i="2"/>
  <c r="H5" i="2"/>
  <c r="J19" i="16" s="1"/>
  <c r="W19" i="16" s="1"/>
  <c r="Z12" i="3"/>
  <c r="AA235" i="14" s="1"/>
  <c r="T5" i="3"/>
  <c r="J14" i="3"/>
  <c r="I44" i="16" s="1"/>
  <c r="P6" i="2"/>
  <c r="S8" i="2"/>
  <c r="O16" i="2"/>
  <c r="Q13" i="3"/>
  <c r="Q16" i="3"/>
  <c r="Y6" i="2"/>
  <c r="U20" i="16" s="1"/>
  <c r="U10" i="2"/>
  <c r="V219" i="14" s="1"/>
  <c r="Z13" i="3"/>
  <c r="AA236" i="14" s="1"/>
  <c r="Z16" i="3"/>
  <c r="AA239" i="14" s="1"/>
  <c r="P5" i="2"/>
  <c r="K8" i="2"/>
  <c r="L22" i="16" s="1"/>
  <c r="S13" i="3"/>
  <c r="Q10" i="3"/>
  <c r="K17" i="2"/>
  <c r="L33" i="16" s="1"/>
  <c r="Z14" i="2"/>
  <c r="AA223" i="14" s="1"/>
  <c r="T13" i="3"/>
  <c r="J10" i="3"/>
  <c r="I40" i="16" s="1"/>
  <c r="Z5" i="2"/>
  <c r="AA214" i="14" s="1"/>
  <c r="K14" i="2"/>
  <c r="L28" i="16" s="1"/>
  <c r="E10" i="2"/>
  <c r="I12" i="3"/>
  <c r="N42" i="16" s="1"/>
  <c r="Z42" i="16" s="1"/>
  <c r="M6" i="2"/>
  <c r="Z13" i="2"/>
  <c r="AA222" i="14" s="1"/>
  <c r="E16" i="2"/>
  <c r="J12" i="3"/>
  <c r="I42" i="16" s="1"/>
  <c r="J8" i="3"/>
  <c r="I38" i="16" s="1"/>
  <c r="K13" i="2"/>
  <c r="L27" i="16" s="1"/>
  <c r="Q10" i="2"/>
  <c r="I14" i="2"/>
  <c r="N28" i="16" s="1"/>
  <c r="Z28" i="16" s="1"/>
  <c r="Y17" i="3"/>
  <c r="U49" i="16" s="1"/>
  <c r="O16" i="3"/>
  <c r="U5" i="2"/>
  <c r="V14" i="2"/>
  <c r="W223" i="14" s="1"/>
  <c r="Y17" i="2"/>
  <c r="U33" i="16" s="1"/>
  <c r="E8" i="2"/>
  <c r="R12" i="2"/>
  <c r="I8" i="2"/>
  <c r="N22" i="16" s="1"/>
  <c r="Z22" i="16" s="1"/>
  <c r="V12" i="3"/>
  <c r="W235" i="14" s="1"/>
  <c r="T12" i="2"/>
  <c r="H14" i="2"/>
  <c r="J28" i="16" s="1"/>
  <c r="W28" i="16" s="1"/>
  <c r="M12" i="2"/>
  <c r="J17" i="3"/>
  <c r="I49" i="16" s="1"/>
  <c r="R14" i="3"/>
  <c r="X6" i="2"/>
  <c r="O14" i="2"/>
  <c r="P16" i="2"/>
  <c r="Y13" i="3"/>
  <c r="U43" i="16" s="1"/>
  <c r="Y16" i="3"/>
  <c r="U48" i="16" s="1"/>
  <c r="O5" i="2"/>
  <c r="V10" i="2"/>
  <c r="W219" i="14" s="1"/>
  <c r="P8" i="3"/>
  <c r="P10" i="3"/>
  <c r="X5" i="2"/>
  <c r="AC19" i="16" s="1"/>
  <c r="Y8" i="3"/>
  <c r="U38" i="16" s="1"/>
  <c r="Y10" i="3"/>
  <c r="U40" i="16" s="1"/>
  <c r="S17" i="2"/>
  <c r="N10" i="2"/>
  <c r="R8" i="3"/>
  <c r="R10" i="3"/>
  <c r="L17" i="2"/>
  <c r="S14" i="2"/>
  <c r="Y6" i="3"/>
  <c r="U36" i="16" s="1"/>
  <c r="Q12" i="3"/>
  <c r="U6" i="2"/>
  <c r="V215" i="14" s="1"/>
  <c r="P8" i="2"/>
  <c r="Z6" i="3"/>
  <c r="AA229" i="14" s="1"/>
  <c r="R12" i="3"/>
  <c r="S13" i="2"/>
  <c r="Y10" i="2"/>
  <c r="U24" i="16" s="1"/>
  <c r="M10" i="2"/>
  <c r="O13" i="3"/>
  <c r="W16" i="3"/>
  <c r="X239" i="14" s="1"/>
  <c r="O17" i="2"/>
  <c r="L16" i="2"/>
  <c r="P14" i="2"/>
  <c r="F17" i="2"/>
  <c r="F16" i="2"/>
  <c r="F14" i="3"/>
  <c r="S12" i="3"/>
  <c r="Z12" i="2"/>
  <c r="AA221" i="14" s="1"/>
  <c r="Q8" i="2"/>
  <c r="H6" i="2"/>
  <c r="J20" i="16" s="1"/>
  <c r="W20" i="16" s="1"/>
  <c r="U12" i="2"/>
  <c r="V221" i="14" s="1"/>
  <c r="R17" i="3"/>
  <c r="Z14" i="3"/>
  <c r="AA237" i="14" s="1"/>
  <c r="N5" i="2"/>
  <c r="M16" i="2"/>
  <c r="P10" i="2"/>
  <c r="O8" i="3"/>
  <c r="O10" i="3"/>
  <c r="W5" i="2"/>
  <c r="V6" i="3"/>
  <c r="W229" i="14" s="1"/>
  <c r="X8" i="3"/>
  <c r="X10" i="3"/>
  <c r="J17" i="2"/>
  <c r="I33" i="16" s="1"/>
  <c r="N8" i="2"/>
  <c r="O12" i="3"/>
  <c r="E14" i="3"/>
  <c r="Z15" i="2"/>
  <c r="AA224" i="14" s="1"/>
  <c r="E17" i="2"/>
  <c r="Z8" i="3"/>
  <c r="AA231" i="14" s="1"/>
  <c r="Z10" i="3"/>
  <c r="AA233" i="14" s="1"/>
  <c r="T17" i="2"/>
  <c r="I16" i="2"/>
  <c r="N32" i="16" s="1"/>
  <c r="Z32" i="16" s="1"/>
  <c r="Y5" i="3"/>
  <c r="U35" i="16" s="1"/>
  <c r="O14" i="3"/>
  <c r="K5" i="2"/>
  <c r="L19" i="16" s="1"/>
  <c r="X8" i="2"/>
  <c r="Z5" i="3"/>
  <c r="AA228" i="14" s="1"/>
  <c r="P14" i="3"/>
  <c r="N6" i="2"/>
  <c r="Y8" i="2"/>
  <c r="U22" i="16" s="1"/>
  <c r="E14" i="2"/>
  <c r="X16" i="2"/>
  <c r="W13" i="3"/>
  <c r="X236" i="14" s="1"/>
  <c r="M10" i="3"/>
  <c r="W17" i="2"/>
  <c r="X226" i="14" s="1"/>
  <c r="T16" i="2"/>
  <c r="T10" i="2"/>
  <c r="H10" i="2"/>
  <c r="J24" i="16" s="1"/>
  <c r="W24" i="16" s="1"/>
  <c r="H13" i="2"/>
  <c r="J27" i="16" s="1"/>
  <c r="W27" i="16" s="1"/>
  <c r="N12" i="2"/>
  <c r="P12" i="2"/>
  <c r="Z17" i="3"/>
  <c r="AA240" i="14" s="1"/>
  <c r="P16" i="3"/>
  <c r="V5" i="2"/>
  <c r="W214" i="14" s="1"/>
  <c r="S10" i="2"/>
  <c r="U6" i="3"/>
  <c r="V229" i="14" s="1"/>
  <c r="W8" i="3"/>
  <c r="X231" i="14" s="1"/>
  <c r="W10" i="3"/>
  <c r="X233" i="14" s="1"/>
  <c r="Q17" i="2"/>
  <c r="V5" i="3"/>
  <c r="W228" i="14" s="1"/>
  <c r="N12" i="3"/>
  <c r="N8" i="3"/>
  <c r="R17" i="2"/>
  <c r="W6" i="3"/>
  <c r="X229" i="14" s="1"/>
  <c r="M14" i="3"/>
  <c r="K6" i="2"/>
  <c r="L20" i="16" s="1"/>
  <c r="P13" i="2"/>
  <c r="X6" i="3"/>
  <c r="P12" i="3"/>
  <c r="E12" i="3"/>
  <c r="I13" i="2"/>
  <c r="N27" i="16" s="1"/>
  <c r="Z27" i="16" s="1"/>
  <c r="Q16" i="2"/>
  <c r="O17" i="3"/>
  <c r="W14" i="3"/>
  <c r="X237" i="14" s="1"/>
  <c r="S5" i="2"/>
  <c r="L14" i="2"/>
  <c r="P17" i="3"/>
  <c r="X14" i="3"/>
  <c r="V6" i="2"/>
  <c r="W215" i="14" s="1"/>
  <c r="M14" i="2"/>
  <c r="E5" i="2"/>
  <c r="X10" i="2"/>
  <c r="U8" i="3"/>
  <c r="V231" i="14" s="1"/>
  <c r="U10" i="3"/>
  <c r="V233" i="14" s="1"/>
  <c r="L13" i="2"/>
  <c r="J10" i="2"/>
  <c r="I24" i="16" s="1"/>
  <c r="U8" i="2"/>
  <c r="V217" i="14" s="1"/>
  <c r="F14" i="2"/>
  <c r="U12" i="3"/>
  <c r="V235" i="14" s="1"/>
  <c r="W12" i="3"/>
  <c r="X235" i="14" s="1"/>
  <c r="I8" i="3"/>
  <c r="N38" i="16" s="1"/>
  <c r="Z38" i="16" s="1"/>
  <c r="O12" i="2"/>
  <c r="X12" i="2"/>
  <c r="P13" i="3"/>
  <c r="X16" i="3"/>
  <c r="P17" i="2"/>
  <c r="I17" i="2"/>
  <c r="N33" i="16" s="1"/>
  <c r="Z33" i="16" s="1"/>
  <c r="U5" i="3"/>
  <c r="V228" i="14" s="1"/>
  <c r="M12" i="3"/>
  <c r="M8" i="3"/>
  <c r="V13" i="2"/>
  <c r="W222" i="14" s="1"/>
  <c r="L17" i="3"/>
  <c r="L14" i="3"/>
  <c r="E16" i="3"/>
  <c r="Z17" i="2"/>
  <c r="AA226" i="14" s="1"/>
  <c r="W5" i="3"/>
  <c r="U14" i="3"/>
  <c r="V237" i="14" s="1"/>
  <c r="S6" i="2"/>
  <c r="X13" i="2"/>
  <c r="X5" i="3"/>
  <c r="N14" i="3"/>
  <c r="L6" i="2"/>
  <c r="Q13" i="2"/>
  <c r="Y16" i="2"/>
  <c r="U32" i="16" s="1"/>
  <c r="W17" i="3"/>
  <c r="X240" i="14" s="1"/>
  <c r="M16" i="3"/>
  <c r="M17" i="2"/>
  <c r="T14" i="2"/>
  <c r="X17" i="3"/>
  <c r="N16" i="3"/>
  <c r="L5" i="2"/>
  <c r="U14" i="2"/>
  <c r="V223" i="14" s="1"/>
  <c r="U16" i="2"/>
  <c r="V225" i="14" s="1"/>
  <c r="S6" i="3"/>
  <c r="K12" i="3"/>
  <c r="L42" i="16" s="1"/>
  <c r="E15" i="3"/>
  <c r="T13" i="2"/>
  <c r="R10" i="2"/>
  <c r="W16" i="2"/>
  <c r="X225" i="14" s="1"/>
  <c r="I12" i="2"/>
  <c r="N26" i="16" s="1"/>
  <c r="Z26" i="16" s="1"/>
  <c r="H12" i="3"/>
  <c r="J42" i="16" s="1"/>
  <c r="W42" i="16" s="1"/>
  <c r="T8" i="3"/>
  <c r="W12" i="2"/>
  <c r="X221" i="14" s="1"/>
  <c r="X13" i="3"/>
  <c r="N10" i="3"/>
  <c r="X17" i="2"/>
  <c r="L8" i="2"/>
  <c r="K17" i="3"/>
  <c r="L49" i="16" s="1"/>
  <c r="K14" i="3"/>
  <c r="L44" i="16" s="1"/>
  <c r="E10" i="3"/>
  <c r="N16" i="2"/>
  <c r="T17" i="3"/>
  <c r="T14" i="3"/>
  <c r="J6" i="2"/>
  <c r="I20" i="16" s="1"/>
  <c r="O13" i="2"/>
  <c r="M17" i="3"/>
  <c r="K16" i="3"/>
  <c r="L48" i="16" s="1"/>
  <c r="I5" i="2"/>
  <c r="N19" i="16" s="1"/>
  <c r="Z19" i="16" s="1"/>
  <c r="V8" i="2"/>
  <c r="W217" i="14" s="1"/>
  <c r="N17" i="3"/>
  <c r="V14" i="3"/>
  <c r="W237" i="14" s="1"/>
  <c r="T6" i="2"/>
  <c r="Y13" i="2"/>
  <c r="U27" i="16" s="1"/>
  <c r="O10" i="2"/>
  <c r="M13" i="3"/>
  <c r="U16" i="3"/>
  <c r="V239" i="14" s="1"/>
  <c r="U17" i="2"/>
  <c r="V226" i="14" s="1"/>
  <c r="J16" i="2"/>
  <c r="I32" i="16" s="1"/>
  <c r="N13" i="3"/>
  <c r="V16" i="3"/>
  <c r="W239" i="14" s="1"/>
  <c r="T5" i="2"/>
  <c r="K16" i="2"/>
  <c r="L32" i="16" s="1"/>
  <c r="N13" i="2"/>
  <c r="S5" i="3"/>
  <c r="I14" i="3"/>
  <c r="N44" i="16" s="1"/>
  <c r="Z44" i="16" s="1"/>
  <c r="O6" i="2"/>
  <c r="R8" i="2"/>
  <c r="Z10" i="2"/>
  <c r="AA219" i="14" s="1"/>
  <c r="E15" i="2"/>
  <c r="H17" i="2"/>
  <c r="J33" i="16" s="1"/>
  <c r="W33" i="16" s="1"/>
  <c r="H14" i="3"/>
  <c r="J44" i="16" s="1"/>
  <c r="W44" i="16" s="1"/>
  <c r="F5" i="2"/>
  <c r="H10" i="3"/>
  <c r="J40" i="16" s="1"/>
  <c r="W40" i="16" s="1"/>
  <c r="H13" i="3"/>
  <c r="J43" i="16" s="1"/>
  <c r="W43" i="16" s="1"/>
  <c r="E12" i="2"/>
  <c r="V8" i="3"/>
  <c r="W231" i="14" s="1"/>
  <c r="V10" i="3"/>
  <c r="W233" i="14" s="1"/>
  <c r="M13" i="2"/>
  <c r="V16" i="2"/>
  <c r="W225" i="14" s="1"/>
  <c r="S17" i="3"/>
  <c r="S14" i="3"/>
  <c r="I6" i="2"/>
  <c r="N20" i="16" s="1"/>
  <c r="Z20" i="16" s="1"/>
  <c r="J8" i="2"/>
  <c r="I22" i="16" s="1"/>
  <c r="J13" i="3"/>
  <c r="I43" i="16" s="1"/>
  <c r="J16" i="3"/>
  <c r="I48" i="16" s="1"/>
  <c r="R6" i="2"/>
  <c r="W13" i="2"/>
  <c r="X222" i="14" s="1"/>
  <c r="U17" i="3"/>
  <c r="V240" i="14" s="1"/>
  <c r="S16" i="3"/>
  <c r="Q5" i="2"/>
  <c r="J14" i="2"/>
  <c r="I28" i="16" s="1"/>
  <c r="V17" i="3"/>
  <c r="W240" i="14" s="1"/>
  <c r="L16" i="3"/>
  <c r="J5" i="2"/>
  <c r="I19" i="16" s="1"/>
  <c r="O8" i="2"/>
  <c r="W10" i="2"/>
  <c r="X219" i="14" s="1"/>
  <c r="U13" i="3"/>
  <c r="V236" i="14" s="1"/>
  <c r="K10" i="3"/>
  <c r="L40" i="16" s="1"/>
  <c r="J13" i="2"/>
  <c r="I27" i="16" s="1"/>
  <c r="R16" i="2"/>
  <c r="V13" i="3"/>
  <c r="W236" i="14" s="1"/>
  <c r="L10" i="3"/>
  <c r="N17" i="2"/>
  <c r="S16" i="2"/>
  <c r="X14" i="2"/>
  <c r="I17" i="3"/>
  <c r="N49" i="16" s="1"/>
  <c r="Z49" i="16" s="1"/>
  <c r="Q14" i="3"/>
  <c r="W6" i="2"/>
  <c r="X215" i="14" s="1"/>
  <c r="Z8" i="2"/>
  <c r="AA217" i="14" s="1"/>
  <c r="W14" i="2"/>
  <c r="X223" i="14" s="1"/>
  <c r="T8" i="2"/>
  <c r="AD29" i="2"/>
  <c r="F8" i="3"/>
  <c r="AD27" i="2"/>
  <c r="F8" i="2"/>
  <c r="F15" i="3"/>
  <c r="AD28" i="3"/>
  <c r="AD34" i="3"/>
  <c r="AD27" i="3"/>
  <c r="AD24" i="2"/>
  <c r="AD31" i="3"/>
  <c r="AD32" i="2"/>
  <c r="AD29" i="3"/>
  <c r="AD34" i="2"/>
  <c r="AD26" i="2"/>
  <c r="AD23" i="2"/>
  <c r="F15" i="2"/>
  <c r="AD28" i="2"/>
  <c r="AD32" i="3"/>
  <c r="AD33" i="3"/>
  <c r="AD33" i="2"/>
  <c r="AD35" i="2"/>
  <c r="AD35" i="3"/>
  <c r="L38" i="14"/>
  <c r="AC15" i="6"/>
  <c r="AC15" i="5"/>
  <c r="AC15" i="4"/>
  <c r="U221" i="14" l="1"/>
  <c r="T26" i="16"/>
  <c r="M34" i="14"/>
  <c r="G34" i="16"/>
  <c r="U214" i="14"/>
  <c r="T19" i="16"/>
  <c r="L28" i="14"/>
  <c r="F28" i="16"/>
  <c r="M32" i="14"/>
  <c r="G32" i="16"/>
  <c r="M20" i="14"/>
  <c r="G20" i="16"/>
  <c r="S236" i="14"/>
  <c r="AB43" i="16"/>
  <c r="R231" i="14"/>
  <c r="L38" i="16"/>
  <c r="Y216" i="14"/>
  <c r="AC21" i="16"/>
  <c r="L25" i="14"/>
  <c r="F25" i="16"/>
  <c r="Y220" i="14"/>
  <c r="AC25" i="16"/>
  <c r="M23" i="14"/>
  <c r="G23" i="16"/>
  <c r="L21" i="14"/>
  <c r="F21" i="16"/>
  <c r="Y227" i="14"/>
  <c r="AC34" i="16"/>
  <c r="M49" i="14"/>
  <c r="G49" i="16"/>
  <c r="L35" i="14"/>
  <c r="F35" i="16"/>
  <c r="M37" i="14"/>
  <c r="G37" i="16"/>
  <c r="U232" i="14"/>
  <c r="T39" i="16"/>
  <c r="T214" i="14"/>
  <c r="V19" i="16"/>
  <c r="S220" i="14"/>
  <c r="AB25" i="16"/>
  <c r="Y228" i="14"/>
  <c r="AC35" i="16"/>
  <c r="M19" i="14"/>
  <c r="G19" i="16"/>
  <c r="Y226" i="14"/>
  <c r="AC33" i="16"/>
  <c r="T229" i="14"/>
  <c r="V36" i="16"/>
  <c r="M28" i="14"/>
  <c r="G28" i="16"/>
  <c r="L33" i="14"/>
  <c r="F33" i="16"/>
  <c r="M33" i="14"/>
  <c r="G33" i="16"/>
  <c r="U236" i="14"/>
  <c r="T43" i="16"/>
  <c r="M26" i="14"/>
  <c r="G26" i="16"/>
  <c r="N31" i="16"/>
  <c r="Z31" i="16" s="1"/>
  <c r="N30" i="16"/>
  <c r="Z30" i="16" s="1"/>
  <c r="N29" i="16"/>
  <c r="Z29" i="16" s="1"/>
  <c r="Y218" i="14"/>
  <c r="AC23" i="16"/>
  <c r="S216" i="14"/>
  <c r="AB21" i="16"/>
  <c r="T216" i="14"/>
  <c r="V21" i="16"/>
  <c r="L39" i="14"/>
  <c r="F39" i="16"/>
  <c r="T230" i="14"/>
  <c r="V37" i="16"/>
  <c r="S241" i="14"/>
  <c r="AB50" i="16"/>
  <c r="Y223" i="14"/>
  <c r="AC28" i="16"/>
  <c r="T223" i="14"/>
  <c r="V28" i="16"/>
  <c r="U31" i="16"/>
  <c r="U30" i="16"/>
  <c r="U29" i="16"/>
  <c r="U238" i="14"/>
  <c r="T47" i="16"/>
  <c r="T46" i="16"/>
  <c r="T45" i="16"/>
  <c r="S214" i="14"/>
  <c r="AB19" i="16"/>
  <c r="L23" i="14"/>
  <c r="F23" i="16"/>
  <c r="I47" i="16"/>
  <c r="I46" i="16"/>
  <c r="I45" i="16"/>
  <c r="L29" i="14"/>
  <c r="F29" i="16"/>
  <c r="F30" i="16"/>
  <c r="F31" i="16"/>
  <c r="M45" i="14"/>
  <c r="G47" i="16"/>
  <c r="G46" i="16"/>
  <c r="G45" i="16"/>
  <c r="T225" i="14"/>
  <c r="V32" i="16"/>
  <c r="T240" i="14"/>
  <c r="V49" i="16"/>
  <c r="U231" i="14"/>
  <c r="T38" i="16"/>
  <c r="T215" i="14"/>
  <c r="V20" i="16"/>
  <c r="Y217" i="14"/>
  <c r="AC22" i="16"/>
  <c r="S240" i="14"/>
  <c r="AB49" i="16"/>
  <c r="S221" i="14"/>
  <c r="AB26" i="16"/>
  <c r="L32" i="14"/>
  <c r="F32" i="16"/>
  <c r="T236" i="14"/>
  <c r="V43" i="16"/>
  <c r="M24" i="14"/>
  <c r="G24" i="16"/>
  <c r="S223" i="14"/>
  <c r="AB28" i="16"/>
  <c r="U224" i="14"/>
  <c r="T31" i="16"/>
  <c r="T30" i="16"/>
  <c r="T29" i="16"/>
  <c r="T227" i="14"/>
  <c r="V34" i="16"/>
  <c r="J47" i="16"/>
  <c r="W47" i="16" s="1"/>
  <c r="J46" i="16"/>
  <c r="W46" i="16" s="1"/>
  <c r="J45" i="16"/>
  <c r="W45" i="16" s="1"/>
  <c r="L41" i="14"/>
  <c r="F41" i="16"/>
  <c r="S226" i="14"/>
  <c r="AB33" i="16"/>
  <c r="M40" i="14"/>
  <c r="G40" i="16"/>
  <c r="M21" i="14"/>
  <c r="G21" i="16"/>
  <c r="T232" i="14"/>
  <c r="V39" i="16"/>
  <c r="I31" i="16"/>
  <c r="I30" i="16"/>
  <c r="I29" i="16"/>
  <c r="L50" i="14"/>
  <c r="F50" i="16"/>
  <c r="Y222" i="14"/>
  <c r="AC27" i="16"/>
  <c r="M29" i="14"/>
  <c r="G29" i="16"/>
  <c r="G30" i="16"/>
  <c r="G31" i="16"/>
  <c r="S217" i="14"/>
  <c r="AB22" i="16"/>
  <c r="Y239" i="14"/>
  <c r="AC48" i="16"/>
  <c r="U219" i="14"/>
  <c r="T24" i="16"/>
  <c r="S233" i="14"/>
  <c r="AB40" i="16"/>
  <c r="L22" i="14"/>
  <c r="F22" i="16"/>
  <c r="U228" i="14"/>
  <c r="T35" i="16"/>
  <c r="U233" i="14"/>
  <c r="T40" i="16"/>
  <c r="L49" i="14"/>
  <c r="F49" i="16"/>
  <c r="Y224" i="14"/>
  <c r="AC31" i="16"/>
  <c r="AC30" i="16"/>
  <c r="AC29" i="16"/>
  <c r="T238" i="14"/>
  <c r="V45" i="16"/>
  <c r="V47" i="16"/>
  <c r="V46" i="16"/>
  <c r="L36" i="14"/>
  <c r="F36" i="16"/>
  <c r="T234" i="14"/>
  <c r="V41" i="16"/>
  <c r="Y234" i="14"/>
  <c r="AC41" i="16"/>
  <c r="Y230" i="14"/>
  <c r="AC37" i="16"/>
  <c r="T241" i="14"/>
  <c r="V50" i="16"/>
  <c r="S218" i="14"/>
  <c r="AB23" i="16"/>
  <c r="U230" i="14"/>
  <c r="T37" i="16"/>
  <c r="M25" i="14"/>
  <c r="G25" i="16"/>
  <c r="T237" i="14"/>
  <c r="V44" i="16"/>
  <c r="M22" i="14"/>
  <c r="G22" i="16"/>
  <c r="U237" i="14"/>
  <c r="T44" i="16"/>
  <c r="Y240" i="14"/>
  <c r="AC49" i="16"/>
  <c r="U240" i="14"/>
  <c r="T49" i="16"/>
  <c r="U223" i="14"/>
  <c r="T28" i="16"/>
  <c r="Y219" i="14"/>
  <c r="AC24" i="16"/>
  <c r="L42" i="14"/>
  <c r="F42" i="16"/>
  <c r="U225" i="14"/>
  <c r="T32" i="16"/>
  <c r="Y233" i="14"/>
  <c r="AC40" i="16"/>
  <c r="S231" i="14"/>
  <c r="AB38" i="16"/>
  <c r="S224" i="14"/>
  <c r="AB29" i="16"/>
  <c r="AB31" i="16"/>
  <c r="AB30" i="16"/>
  <c r="L31" i="16"/>
  <c r="L30" i="16"/>
  <c r="L29" i="16"/>
  <c r="T218" i="14"/>
  <c r="V23" i="16"/>
  <c r="U47" i="16"/>
  <c r="U46" i="16"/>
  <c r="U45" i="16"/>
  <c r="S234" i="14"/>
  <c r="AB41" i="16"/>
  <c r="M48" i="14"/>
  <c r="G48" i="16"/>
  <c r="N47" i="16"/>
  <c r="Z47" i="16" s="1"/>
  <c r="N46" i="16"/>
  <c r="Z46" i="16" s="1"/>
  <c r="N45" i="16"/>
  <c r="Z45" i="16" s="1"/>
  <c r="M38" i="14"/>
  <c r="G38" i="16"/>
  <c r="T239" i="14"/>
  <c r="V48" i="16"/>
  <c r="Y221" i="14"/>
  <c r="AC26" i="16"/>
  <c r="L19" i="14"/>
  <c r="F19" i="16"/>
  <c r="Y231" i="14"/>
  <c r="AC38" i="16"/>
  <c r="U229" i="14"/>
  <c r="T36" i="16"/>
  <c r="J31" i="16"/>
  <c r="W31" i="16" s="1"/>
  <c r="J30" i="16"/>
  <c r="W30" i="16" s="1"/>
  <c r="J29" i="16"/>
  <c r="W29" i="16" s="1"/>
  <c r="U216" i="14"/>
  <c r="T21" i="16"/>
  <c r="S227" i="14"/>
  <c r="AB34" i="16"/>
  <c r="L47" i="16"/>
  <c r="L46" i="16"/>
  <c r="L45" i="16"/>
  <c r="M50" i="14"/>
  <c r="G50" i="16"/>
  <c r="M41" i="14"/>
  <c r="G41" i="16"/>
  <c r="S232" i="14"/>
  <c r="AB39" i="16"/>
  <c r="U234" i="14"/>
  <c r="T41" i="16"/>
  <c r="T224" i="14"/>
  <c r="V31" i="16"/>
  <c r="V30" i="16"/>
  <c r="V29" i="16"/>
  <c r="Y235" i="14"/>
  <c r="AC42" i="16"/>
  <c r="S225" i="14"/>
  <c r="AB32" i="16"/>
  <c r="T228" i="14"/>
  <c r="V35" i="16"/>
  <c r="U215" i="14"/>
  <c r="T20" i="16"/>
  <c r="L40" i="14"/>
  <c r="F40" i="16"/>
  <c r="S219" i="14"/>
  <c r="AB24" i="16"/>
  <c r="L48" i="14"/>
  <c r="F48" i="16"/>
  <c r="Y229" i="14"/>
  <c r="AC36" i="16"/>
  <c r="T222" i="14"/>
  <c r="V27" i="16"/>
  <c r="T226" i="14"/>
  <c r="V33" i="16"/>
  <c r="Y215" i="14"/>
  <c r="AC20" i="16"/>
  <c r="L24" i="14"/>
  <c r="F24" i="16"/>
  <c r="M42" i="14"/>
  <c r="G42" i="16"/>
  <c r="S222" i="14"/>
  <c r="AB27" i="16"/>
  <c r="T220" i="14"/>
  <c r="V25" i="16"/>
  <c r="R221" i="14"/>
  <c r="L26" i="16"/>
  <c r="S238" i="14"/>
  <c r="AB47" i="16"/>
  <c r="AB46" i="16"/>
  <c r="AB45" i="16"/>
  <c r="Y238" i="14"/>
  <c r="AC46" i="16"/>
  <c r="AC45" i="16"/>
  <c r="AC47" i="16"/>
  <c r="S230" i="14"/>
  <c r="AB37" i="16"/>
  <c r="Y241" i="14"/>
  <c r="AC50" i="16"/>
  <c r="L34" i="14"/>
  <c r="F34" i="16"/>
  <c r="Y236" i="14"/>
  <c r="AC43" i="16"/>
  <c r="L44" i="14"/>
  <c r="F44" i="16"/>
  <c r="U239" i="14"/>
  <c r="T48" i="16"/>
  <c r="U217" i="14"/>
  <c r="T22" i="16"/>
  <c r="L26" i="14"/>
  <c r="F26" i="16"/>
  <c r="U222" i="14"/>
  <c r="T27" i="16"/>
  <c r="T219" i="14"/>
  <c r="V24" i="16"/>
  <c r="U226" i="14"/>
  <c r="T33" i="16"/>
  <c r="T235" i="14"/>
  <c r="V42" i="16"/>
  <c r="S235" i="14"/>
  <c r="AB42" i="16"/>
  <c r="S237" i="14"/>
  <c r="AB44" i="16"/>
  <c r="T233" i="14"/>
  <c r="V40" i="16"/>
  <c r="T221" i="14"/>
  <c r="V26" i="16"/>
  <c r="U227" i="14"/>
  <c r="T34" i="16"/>
  <c r="M36" i="14"/>
  <c r="G36" i="16"/>
  <c r="S229" i="14"/>
  <c r="AB36" i="16"/>
  <c r="Y232" i="14"/>
  <c r="AC39" i="16"/>
  <c r="M39" i="14"/>
  <c r="G39" i="16"/>
  <c r="L37" i="14"/>
  <c r="F37" i="16"/>
  <c r="U235" i="14"/>
  <c r="T42" i="16"/>
  <c r="T217" i="14"/>
  <c r="V22" i="16"/>
  <c r="S215" i="14"/>
  <c r="AB20" i="16"/>
  <c r="L45" i="14"/>
  <c r="F47" i="16"/>
  <c r="F46" i="16"/>
  <c r="F45" i="16"/>
  <c r="Y237" i="14"/>
  <c r="AC44" i="16"/>
  <c r="Y225" i="14"/>
  <c r="AC32" i="16"/>
  <c r="M44" i="14"/>
  <c r="G44" i="16"/>
  <c r="T231" i="14"/>
  <c r="V38" i="16"/>
  <c r="S239" i="14"/>
  <c r="AB48" i="16"/>
  <c r="L20" i="14"/>
  <c r="F20" i="16"/>
  <c r="U218" i="14"/>
  <c r="T23" i="16"/>
  <c r="U220" i="14"/>
  <c r="T25" i="16"/>
  <c r="M35" i="14"/>
  <c r="G35" i="16"/>
  <c r="U241" i="14"/>
  <c r="T50" i="16"/>
  <c r="V38" i="14"/>
  <c r="Q20" i="2"/>
  <c r="V26" i="14"/>
  <c r="H20" i="2"/>
  <c r="H20" i="3"/>
  <c r="Z20" i="2"/>
  <c r="W20" i="3"/>
  <c r="X20" i="3"/>
  <c r="T20" i="3"/>
  <c r="I20" i="2"/>
  <c r="K20" i="2"/>
  <c r="V20" i="2"/>
  <c r="S20" i="3"/>
  <c r="T20" i="2"/>
  <c r="W20" i="2"/>
  <c r="R20" i="2"/>
  <c r="Z20" i="3"/>
  <c r="U20" i="3"/>
  <c r="V20" i="3"/>
  <c r="R235" i="14"/>
  <c r="V42" i="14"/>
  <c r="Q33" i="14"/>
  <c r="M226" i="14"/>
  <c r="M219" i="14"/>
  <c r="Q24" i="14"/>
  <c r="K20" i="3"/>
  <c r="Q23" i="14"/>
  <c r="P23" i="14" s="1"/>
  <c r="M218" i="14"/>
  <c r="V45" i="14"/>
  <c r="R238" i="14"/>
  <c r="V36" i="14"/>
  <c r="R229" i="14"/>
  <c r="V50" i="14"/>
  <c r="R241" i="14"/>
  <c r="M239" i="14"/>
  <c r="Q48" i="14"/>
  <c r="M231" i="14"/>
  <c r="P231" i="14" s="1"/>
  <c r="Q38" i="14"/>
  <c r="M215" i="14"/>
  <c r="Q20" i="14"/>
  <c r="V33" i="14"/>
  <c r="R226" i="14"/>
  <c r="V24" i="14"/>
  <c r="R219" i="14"/>
  <c r="Q29" i="14"/>
  <c r="M224" i="14"/>
  <c r="V23" i="14"/>
  <c r="R218" i="14"/>
  <c r="V25" i="14"/>
  <c r="R220" i="14"/>
  <c r="O20" i="3"/>
  <c r="N20" i="3"/>
  <c r="Q43" i="14"/>
  <c r="M236" i="14"/>
  <c r="V48" i="14"/>
  <c r="R239" i="14"/>
  <c r="V44" i="14"/>
  <c r="R237" i="14"/>
  <c r="M235" i="14"/>
  <c r="Q42" i="14"/>
  <c r="I20" i="3"/>
  <c r="Q40" i="14"/>
  <c r="M233" i="14"/>
  <c r="Y214" i="14"/>
  <c r="X20" i="2"/>
  <c r="Q34" i="14"/>
  <c r="P34" i="14" s="1"/>
  <c r="M227" i="14"/>
  <c r="L20" i="3"/>
  <c r="M222" i="14"/>
  <c r="Q27" i="14"/>
  <c r="R225" i="14"/>
  <c r="V32" i="14"/>
  <c r="Q49" i="14"/>
  <c r="M240" i="14"/>
  <c r="R240" i="14"/>
  <c r="V49" i="14"/>
  <c r="R215" i="14"/>
  <c r="V20" i="14"/>
  <c r="N20" i="2"/>
  <c r="V19" i="14"/>
  <c r="R214" i="14"/>
  <c r="L20" i="2"/>
  <c r="Y20" i="2"/>
  <c r="M214" i="14"/>
  <c r="Q19" i="14"/>
  <c r="M20" i="2"/>
  <c r="V29" i="14"/>
  <c r="R224" i="14"/>
  <c r="V21" i="14"/>
  <c r="R216" i="14"/>
  <c r="Q20" i="3"/>
  <c r="M229" i="14"/>
  <c r="Q36" i="14"/>
  <c r="S228" i="14"/>
  <c r="R20" i="3"/>
  <c r="V35" i="14"/>
  <c r="R228" i="14"/>
  <c r="M234" i="14"/>
  <c r="Q41" i="14"/>
  <c r="Q50" i="14"/>
  <c r="M241" i="14"/>
  <c r="V37" i="14"/>
  <c r="R230" i="14"/>
  <c r="M237" i="14"/>
  <c r="Q44" i="14"/>
  <c r="R222" i="14"/>
  <c r="V27" i="14"/>
  <c r="R223" i="14"/>
  <c r="V28" i="14"/>
  <c r="R217" i="14"/>
  <c r="V22" i="14"/>
  <c r="M220" i="14"/>
  <c r="Q25" i="14"/>
  <c r="P20" i="3"/>
  <c r="M230" i="14"/>
  <c r="Q37" i="14"/>
  <c r="S20" i="2"/>
  <c r="M223" i="14"/>
  <c r="Q28" i="14"/>
  <c r="J20" i="3"/>
  <c r="P20" i="2"/>
  <c r="J20" i="2"/>
  <c r="Y20" i="3"/>
  <c r="R227" i="14"/>
  <c r="V34" i="14"/>
  <c r="V41" i="14"/>
  <c r="R234" i="14"/>
  <c r="O20" i="2"/>
  <c r="Q26" i="14"/>
  <c r="M221" i="14"/>
  <c r="Q45" i="14"/>
  <c r="M238" i="14"/>
  <c r="Q39" i="14"/>
  <c r="M232" i="14"/>
  <c r="V40" i="14"/>
  <c r="R233" i="14"/>
  <c r="Q32" i="14"/>
  <c r="M225" i="14"/>
  <c r="V214" i="14"/>
  <c r="U20" i="2"/>
  <c r="Q22" i="14"/>
  <c r="M217" i="14"/>
  <c r="V43" i="14"/>
  <c r="R236" i="14"/>
  <c r="Q21" i="14"/>
  <c r="M216" i="14"/>
  <c r="Q35" i="14"/>
  <c r="M228" i="14"/>
  <c r="M20" i="3"/>
  <c r="R232" i="14"/>
  <c r="V39" i="14"/>
  <c r="AC8" i="3"/>
  <c r="AC7" i="3"/>
  <c r="AC18" i="2"/>
  <c r="AC18" i="3"/>
  <c r="AC9" i="3"/>
  <c r="AC9" i="2"/>
  <c r="AC8" i="2"/>
  <c r="AC10" i="2"/>
  <c r="AC11" i="3"/>
  <c r="AC10" i="3"/>
  <c r="AC5" i="3"/>
  <c r="AC15" i="3"/>
  <c r="AC14" i="2"/>
  <c r="AC14" i="3"/>
  <c r="AC16" i="3"/>
  <c r="AC6" i="3"/>
  <c r="AC17" i="3"/>
  <c r="AC13" i="3"/>
  <c r="AC12" i="3"/>
  <c r="AC13" i="2"/>
  <c r="AC16" i="2"/>
  <c r="AC11" i="2"/>
  <c r="AC17" i="2"/>
  <c r="AC15" i="2"/>
  <c r="AC6" i="2"/>
  <c r="AC5" i="2"/>
  <c r="AC7" i="2"/>
  <c r="AC12" i="2"/>
  <c r="AC43" i="1"/>
  <c r="AC44" i="1"/>
  <c r="AC45" i="1"/>
  <c r="AC46" i="1"/>
  <c r="AC47" i="1"/>
  <c r="AC48" i="1"/>
  <c r="AC49" i="1"/>
  <c r="AC50" i="1"/>
  <c r="AC51" i="1"/>
  <c r="AC52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9" i="1"/>
  <c r="AC22" i="1"/>
  <c r="AA35" i="1"/>
  <c r="AA34" i="1"/>
  <c r="AB33" i="1"/>
  <c r="AA33" i="1"/>
  <c r="AB32" i="1"/>
  <c r="AA32" i="1"/>
  <c r="P45" i="14" l="1"/>
  <c r="P21" i="14"/>
  <c r="Z221" i="14"/>
  <c r="Z217" i="14"/>
  <c r="Z197" i="14" s="1"/>
  <c r="Z236" i="14"/>
  <c r="Z218" i="14"/>
  <c r="Z231" i="14"/>
  <c r="AB231" i="14" s="1"/>
  <c r="P35" i="14"/>
  <c r="Z225" i="14"/>
  <c r="P38" i="14"/>
  <c r="Z229" i="14"/>
  <c r="Z222" i="14"/>
  <c r="Z223" i="14"/>
  <c r="Z219" i="14"/>
  <c r="Z235" i="14"/>
  <c r="Z220" i="14"/>
  <c r="Z237" i="14"/>
  <c r="P26" i="14"/>
  <c r="Z239" i="14"/>
  <c r="Z234" i="14"/>
  <c r="Z230" i="14"/>
  <c r="Z216" i="14"/>
  <c r="Z241" i="14"/>
  <c r="Z226" i="14"/>
  <c r="Z215" i="14"/>
  <c r="Z238" i="14"/>
  <c r="Z233" i="14"/>
  <c r="Z227" i="14"/>
  <c r="Z224" i="14"/>
  <c r="P221" i="14"/>
  <c r="Z232" i="14"/>
  <c r="Z240" i="14"/>
  <c r="P241" i="14"/>
  <c r="P224" i="14"/>
  <c r="P235" i="14"/>
  <c r="P239" i="14"/>
  <c r="P230" i="14"/>
  <c r="P225" i="14"/>
  <c r="T22" i="14"/>
  <c r="W22" i="14" s="1"/>
  <c r="T29" i="14"/>
  <c r="W29" i="14" s="1"/>
  <c r="P218" i="14"/>
  <c r="P240" i="14"/>
  <c r="P220" i="14"/>
  <c r="P217" i="14"/>
  <c r="T26" i="14"/>
  <c r="W26" i="14" s="1"/>
  <c r="P223" i="14"/>
  <c r="Z228" i="14"/>
  <c r="T21" i="14"/>
  <c r="W21" i="14" s="1"/>
  <c r="T35" i="14"/>
  <c r="W35" i="14" s="1"/>
  <c r="T39" i="14"/>
  <c r="W39" i="14" s="1"/>
  <c r="P39" i="14"/>
  <c r="T34" i="14"/>
  <c r="W34" i="14" s="1"/>
  <c r="T38" i="14"/>
  <c r="W38" i="14" s="1"/>
  <c r="P238" i="14"/>
  <c r="T27" i="14"/>
  <c r="W27" i="14" s="1"/>
  <c r="P233" i="14"/>
  <c r="P24" i="14"/>
  <c r="T24" i="14"/>
  <c r="W24" i="14" s="1"/>
  <c r="P216" i="14"/>
  <c r="T45" i="14"/>
  <c r="W45" i="14" s="1"/>
  <c r="P29" i="14"/>
  <c r="P36" i="14"/>
  <c r="T36" i="14"/>
  <c r="W36" i="14" s="1"/>
  <c r="P19" i="14"/>
  <c r="T19" i="14"/>
  <c r="W19" i="14" s="1"/>
  <c r="P222" i="14"/>
  <c r="T40" i="14"/>
  <c r="W40" i="14" s="1"/>
  <c r="P40" i="14"/>
  <c r="P236" i="14"/>
  <c r="P20" i="14"/>
  <c r="T20" i="14"/>
  <c r="W20" i="14" s="1"/>
  <c r="P219" i="14"/>
  <c r="T32" i="14"/>
  <c r="W32" i="14" s="1"/>
  <c r="P32" i="14"/>
  <c r="T37" i="14"/>
  <c r="W37" i="14" s="1"/>
  <c r="P37" i="14"/>
  <c r="T50" i="14"/>
  <c r="W50" i="14" s="1"/>
  <c r="P50" i="14"/>
  <c r="P229" i="14"/>
  <c r="P214" i="14"/>
  <c r="T43" i="14"/>
  <c r="W43" i="14" s="1"/>
  <c r="T23" i="14"/>
  <c r="W23" i="14" s="1"/>
  <c r="P215" i="14"/>
  <c r="P226" i="14"/>
  <c r="T41" i="14"/>
  <c r="W41" i="14" s="1"/>
  <c r="P41" i="14"/>
  <c r="T42" i="14"/>
  <c r="W42" i="14" s="1"/>
  <c r="P42" i="14"/>
  <c r="P33" i="14"/>
  <c r="T33" i="14"/>
  <c r="W33" i="14" s="1"/>
  <c r="P234" i="14"/>
  <c r="P227" i="14"/>
  <c r="T25" i="14"/>
  <c r="W25" i="14" s="1"/>
  <c r="P25" i="14"/>
  <c r="P44" i="14"/>
  <c r="T44" i="14"/>
  <c r="W44" i="14" s="1"/>
  <c r="Z214" i="14"/>
  <c r="P49" i="14"/>
  <c r="T49" i="14"/>
  <c r="W49" i="14" s="1"/>
  <c r="T48" i="14"/>
  <c r="W48" i="14" s="1"/>
  <c r="P48" i="14"/>
  <c r="T28" i="14"/>
  <c r="W28" i="14" s="1"/>
  <c r="P28" i="14"/>
  <c r="P228" i="14"/>
  <c r="P232" i="14"/>
  <c r="P237" i="14"/>
  <c r="P22" i="14"/>
  <c r="AD35" i="1"/>
  <c r="AC33" i="1"/>
  <c r="AC35" i="1"/>
  <c r="AC34" i="1"/>
  <c r="AC32" i="1"/>
  <c r="D286" i="13"/>
  <c r="AB221" i="14" l="1"/>
  <c r="AB236" i="14"/>
  <c r="AB237" i="14"/>
  <c r="AB224" i="14"/>
  <c r="AB217" i="14"/>
  <c r="AB227" i="14"/>
  <c r="AB220" i="14"/>
  <c r="AB219" i="14"/>
  <c r="AB239" i="14"/>
  <c r="AB232" i="14"/>
  <c r="AB215" i="14"/>
  <c r="AB234" i="14"/>
  <c r="AB218" i="14"/>
  <c r="AB223" i="14"/>
  <c r="AB229" i="14"/>
  <c r="AB222" i="14"/>
  <c r="AB225" i="14"/>
  <c r="AB226" i="14"/>
  <c r="AB230" i="14"/>
  <c r="AB216" i="14"/>
  <c r="AB235" i="14"/>
  <c r="AB233" i="14"/>
  <c r="AB238" i="14"/>
  <c r="AB240" i="14"/>
  <c r="AB241" i="14"/>
  <c r="AB228" i="14"/>
  <c r="AB214" i="14"/>
  <c r="AD34" i="1"/>
  <c r="AD32" i="1"/>
  <c r="AD33" i="1"/>
  <c r="AB35" i="12"/>
  <c r="AB35" i="11"/>
  <c r="AB35" i="10"/>
  <c r="AB35" i="9"/>
  <c r="AB35" i="7"/>
  <c r="AB35" i="8"/>
  <c r="AB35" i="6"/>
  <c r="AB35" i="5"/>
  <c r="AB35" i="4"/>
  <c r="AB35" i="2"/>
  <c r="AB35" i="3"/>
  <c r="AB35" i="1"/>
  <c r="D263" i="13"/>
  <c r="D197" i="13"/>
  <c r="D175" i="13"/>
  <c r="D153" i="13"/>
  <c r="D131" i="13"/>
  <c r="D109" i="13"/>
  <c r="D87" i="13"/>
  <c r="D65" i="13"/>
  <c r="D43" i="13"/>
  <c r="AB30" i="11" l="1"/>
  <c r="AB30" i="12"/>
  <c r="AB30" i="10"/>
  <c r="AB30" i="7"/>
  <c r="AB30" i="8"/>
  <c r="AB30" i="9"/>
  <c r="AB30" i="6"/>
  <c r="AB30" i="5"/>
  <c r="AB30" i="4"/>
  <c r="AB30" i="2"/>
  <c r="AB30" i="3"/>
  <c r="AB25" i="11"/>
  <c r="AB25" i="10"/>
  <c r="AB25" i="12"/>
  <c r="AB25" i="7"/>
  <c r="AB25" i="8"/>
  <c r="AB25" i="9"/>
  <c r="AB25" i="6"/>
  <c r="AB25" i="5"/>
  <c r="AB25" i="4"/>
  <c r="AB25" i="3"/>
  <c r="AB25" i="2"/>
  <c r="AB27" i="10"/>
  <c r="AB27" i="11"/>
  <c r="AB27" i="12"/>
  <c r="AB27" i="9"/>
  <c r="AB27" i="7"/>
  <c r="AB27" i="8"/>
  <c r="AB27" i="6"/>
  <c r="AB27" i="5"/>
  <c r="AB27" i="4"/>
  <c r="AB27" i="2"/>
  <c r="AB27" i="3"/>
  <c r="AB31" i="10"/>
  <c r="AB31" i="11"/>
  <c r="AB31" i="12"/>
  <c r="AB31" i="9"/>
  <c r="AB31" i="7"/>
  <c r="AB31" i="8"/>
  <c r="AB31" i="6"/>
  <c r="AB31" i="5"/>
  <c r="AB31" i="4"/>
  <c r="AB31" i="2"/>
  <c r="AB31" i="3"/>
  <c r="AB26" i="11"/>
  <c r="AB26" i="12"/>
  <c r="AB26" i="10"/>
  <c r="AB26" i="9"/>
  <c r="AB26" i="7"/>
  <c r="AB26" i="8"/>
  <c r="AB26" i="6"/>
  <c r="AB26" i="5"/>
  <c r="AB26" i="4"/>
  <c r="AB26" i="2"/>
  <c r="AB26" i="3"/>
  <c r="AB28" i="12"/>
  <c r="AB28" i="10"/>
  <c r="AB28" i="11"/>
  <c r="AB28" i="8"/>
  <c r="AB28" i="7"/>
  <c r="AB28" i="9"/>
  <c r="AB28" i="6"/>
  <c r="AB28" i="5"/>
  <c r="AB28" i="4"/>
  <c r="AB28" i="2"/>
  <c r="AB28" i="3"/>
  <c r="AB29" i="11"/>
  <c r="AB29" i="12"/>
  <c r="AB29" i="10"/>
  <c r="AB29" i="7"/>
  <c r="AB29" i="8"/>
  <c r="AB29" i="9"/>
  <c r="AB29" i="6"/>
  <c r="AB29" i="5"/>
  <c r="AB29" i="4"/>
  <c r="AB29" i="3"/>
  <c r="AB29" i="2"/>
  <c r="AB24" i="12"/>
  <c r="AB24" i="10"/>
  <c r="AB24" i="11"/>
  <c r="AB24" i="8"/>
  <c r="AB24" i="9"/>
  <c r="AB24" i="7"/>
  <c r="AB24" i="6"/>
  <c r="AB24" i="5"/>
  <c r="AB24" i="4"/>
  <c r="AB24" i="2"/>
  <c r="AB24" i="3"/>
  <c r="AB34" i="12"/>
  <c r="AB34" i="11"/>
  <c r="AB34" i="10"/>
  <c r="AB34" i="7"/>
  <c r="AB34" i="8"/>
  <c r="AB34" i="9"/>
  <c r="AB34" i="6"/>
  <c r="AB34" i="5"/>
  <c r="AB34" i="4"/>
  <c r="AB34" i="2"/>
  <c r="AB34" i="3"/>
  <c r="AB34" i="1"/>
  <c r="AB31" i="1"/>
  <c r="AA31" i="1"/>
  <c r="AB30" i="1"/>
  <c r="AA30" i="1"/>
  <c r="AB29" i="1"/>
  <c r="AA29" i="1"/>
  <c r="AB28" i="1"/>
  <c r="AA28" i="1"/>
  <c r="AB27" i="1"/>
  <c r="AA27" i="1"/>
  <c r="AB26" i="1"/>
  <c r="AA26" i="1"/>
  <c r="AB25" i="1"/>
  <c r="AA25" i="1"/>
  <c r="AB24" i="1"/>
  <c r="AA24" i="1"/>
  <c r="AD31" i="1" l="1"/>
  <c r="V15" i="1"/>
  <c r="W210" i="14" s="1"/>
  <c r="S5" i="1"/>
  <c r="AD25" i="1"/>
  <c r="N17" i="1"/>
  <c r="U5" i="1"/>
  <c r="V200" i="14" s="1"/>
  <c r="R12" i="1"/>
  <c r="O13" i="1"/>
  <c r="Q15" i="1"/>
  <c r="K13" i="1"/>
  <c r="U17" i="1"/>
  <c r="V212" i="14" s="1"/>
  <c r="S17" i="1"/>
  <c r="U13" i="1"/>
  <c r="V208" i="14" s="1"/>
  <c r="Z17" i="1"/>
  <c r="AA212" i="14" s="1"/>
  <c r="X17" i="1"/>
  <c r="AD27" i="1"/>
  <c r="F8" i="1"/>
  <c r="H12" i="1"/>
  <c r="J10" i="16" s="1"/>
  <c r="W10" i="16" s="1"/>
  <c r="AC26" i="1"/>
  <c r="AC30" i="1"/>
  <c r="AC25" i="1"/>
  <c r="AC28" i="1"/>
  <c r="AC29" i="1"/>
  <c r="AC27" i="1"/>
  <c r="AC31" i="1"/>
  <c r="AA23" i="1"/>
  <c r="W12" i="1" s="1"/>
  <c r="X207" i="14" s="1"/>
  <c r="I6" i="1"/>
  <c r="N4" i="16" s="1"/>
  <c r="Z4" i="16" s="1"/>
  <c r="J6" i="1"/>
  <c r="I4" i="16" s="1"/>
  <c r="K6" i="1"/>
  <c r="L4" i="16" s="1"/>
  <c r="L6" i="1"/>
  <c r="M6" i="1"/>
  <c r="N6" i="1"/>
  <c r="O6" i="1"/>
  <c r="P6" i="1"/>
  <c r="Q6" i="1"/>
  <c r="R6" i="1"/>
  <c r="U6" i="1"/>
  <c r="V201" i="14" s="1"/>
  <c r="V6" i="1"/>
  <c r="W201" i="14" s="1"/>
  <c r="W6" i="1"/>
  <c r="X201" i="14" s="1"/>
  <c r="X6" i="1"/>
  <c r="Y6" i="1"/>
  <c r="U4" i="16" s="1"/>
  <c r="Z6" i="1"/>
  <c r="AA201" i="14" s="1"/>
  <c r="Y212" i="14" l="1"/>
  <c r="AC17" i="16"/>
  <c r="T200" i="14"/>
  <c r="V3" i="16"/>
  <c r="T212" i="14"/>
  <c r="V17" i="16"/>
  <c r="V11" i="14"/>
  <c r="L11" i="16"/>
  <c r="S201" i="14"/>
  <c r="AB4" i="16"/>
  <c r="S207" i="14"/>
  <c r="AB10" i="16"/>
  <c r="M6" i="14"/>
  <c r="G6" i="16"/>
  <c r="Y201" i="14"/>
  <c r="AC4" i="16"/>
  <c r="T6" i="1"/>
  <c r="Z12" i="1"/>
  <c r="AA207" i="14" s="1"/>
  <c r="E5" i="1"/>
  <c r="F3" i="16" s="1"/>
  <c r="S6" i="1"/>
  <c r="T13" i="1"/>
  <c r="Q8" i="1"/>
  <c r="J13" i="1"/>
  <c r="I11" i="16" s="1"/>
  <c r="Q13" i="1"/>
  <c r="Y13" i="1"/>
  <c r="U11" i="16" s="1"/>
  <c r="H17" i="1"/>
  <c r="J17" i="16" s="1"/>
  <c r="W17" i="16" s="1"/>
  <c r="T12" i="1"/>
  <c r="S12" i="1"/>
  <c r="U8" i="1"/>
  <c r="V203" i="14" s="1"/>
  <c r="W8" i="1"/>
  <c r="X203" i="14" s="1"/>
  <c r="I17" i="1"/>
  <c r="N17" i="16" s="1"/>
  <c r="Z17" i="16" s="1"/>
  <c r="R208" i="14"/>
  <c r="Z13" i="1"/>
  <c r="AA208" i="14" s="1"/>
  <c r="T8" i="1"/>
  <c r="V13" i="1"/>
  <c r="W208" i="14" s="1"/>
  <c r="S15" i="1"/>
  <c r="X8" i="1"/>
  <c r="F12" i="1"/>
  <c r="K8" i="1"/>
  <c r="V5" i="1"/>
  <c r="W200" i="14" s="1"/>
  <c r="M17" i="1"/>
  <c r="X12" i="1"/>
  <c r="M12" i="1"/>
  <c r="Q10" i="14" s="1"/>
  <c r="L13" i="1"/>
  <c r="R15" i="1"/>
  <c r="Y5" i="1"/>
  <c r="U3" i="16" s="1"/>
  <c r="I5" i="1"/>
  <c r="N3" i="16" s="1"/>
  <c r="Z3" i="16" s="1"/>
  <c r="I8" i="1"/>
  <c r="N6" i="16" s="1"/>
  <c r="Z6" i="16" s="1"/>
  <c r="Y12" i="1"/>
  <c r="U10" i="16" s="1"/>
  <c r="O15" i="1"/>
  <c r="Z15" i="1"/>
  <c r="AA210" i="14" s="1"/>
  <c r="V12" i="1"/>
  <c r="W207" i="14" s="1"/>
  <c r="L17" i="1"/>
  <c r="Z8" i="1"/>
  <c r="AA203" i="14" s="1"/>
  <c r="V17" i="1"/>
  <c r="W212" i="14" s="1"/>
  <c r="M15" i="1"/>
  <c r="T15" i="1"/>
  <c r="E12" i="1"/>
  <c r="L17" i="14"/>
  <c r="N15" i="1"/>
  <c r="J17" i="1"/>
  <c r="I17" i="16" s="1"/>
  <c r="K17" i="1"/>
  <c r="P17" i="1"/>
  <c r="W5" i="1"/>
  <c r="J12" i="1"/>
  <c r="I10" i="16" s="1"/>
  <c r="O12" i="1"/>
  <c r="Q12" i="1"/>
  <c r="P12" i="1"/>
  <c r="L12" i="1"/>
  <c r="R8" i="1"/>
  <c r="K12" i="1"/>
  <c r="L10" i="16" s="1"/>
  <c r="N5" i="1"/>
  <c r="M5" i="1"/>
  <c r="I15" i="1"/>
  <c r="O8" i="1"/>
  <c r="P8" i="1"/>
  <c r="J5" i="1"/>
  <c r="I3" i="16" s="1"/>
  <c r="H8" i="1"/>
  <c r="J6" i="16" s="1"/>
  <c r="W6" i="16" s="1"/>
  <c r="E15" i="1"/>
  <c r="S8" i="1"/>
  <c r="L8" i="1"/>
  <c r="V8" i="1"/>
  <c r="W203" i="14" s="1"/>
  <c r="N13" i="1"/>
  <c r="N12" i="1"/>
  <c r="X13" i="1"/>
  <c r="Z5" i="1"/>
  <c r="AA200" i="14" s="1"/>
  <c r="I13" i="1"/>
  <c r="N11" i="16" s="1"/>
  <c r="Z11" i="16" s="1"/>
  <c r="I12" i="1"/>
  <c r="N10" i="16" s="1"/>
  <c r="Z10" i="16" s="1"/>
  <c r="F5" i="1"/>
  <c r="U12" i="1"/>
  <c r="V207" i="14" s="1"/>
  <c r="E8" i="1"/>
  <c r="H5" i="1"/>
  <c r="J3" i="16" s="1"/>
  <c r="W3" i="16" s="1"/>
  <c r="J8" i="1"/>
  <c r="I6" i="16" s="1"/>
  <c r="W15" i="1"/>
  <c r="X210" i="14" s="1"/>
  <c r="M13" i="1"/>
  <c r="O5" i="1"/>
  <c r="Y17" i="1"/>
  <c r="U17" i="16" s="1"/>
  <c r="T17" i="1"/>
  <c r="S13" i="1"/>
  <c r="P13" i="1"/>
  <c r="K5" i="1"/>
  <c r="L3" i="16" s="1"/>
  <c r="L15" i="1"/>
  <c r="O11" i="1"/>
  <c r="O9" i="1"/>
  <c r="O18" i="1"/>
  <c r="O7" i="1"/>
  <c r="K7" i="1"/>
  <c r="L5" i="16" s="1"/>
  <c r="L18" i="1"/>
  <c r="Z7" i="1"/>
  <c r="AA202" i="14" s="1"/>
  <c r="I7" i="1"/>
  <c r="N5" i="16" s="1"/>
  <c r="Z5" i="16" s="1"/>
  <c r="J18" i="1"/>
  <c r="I18" i="16" s="1"/>
  <c r="X7" i="1"/>
  <c r="Y18" i="1"/>
  <c r="U18" i="16" s="1"/>
  <c r="F18" i="1"/>
  <c r="V7" i="1"/>
  <c r="W202" i="14" s="1"/>
  <c r="E7" i="1"/>
  <c r="T9" i="1"/>
  <c r="W18" i="1"/>
  <c r="X213" i="14" s="1"/>
  <c r="T7" i="1"/>
  <c r="K9" i="1"/>
  <c r="L7" i="16" s="1"/>
  <c r="U18" i="1"/>
  <c r="V213" i="14" s="1"/>
  <c r="R7" i="1"/>
  <c r="S18" i="1"/>
  <c r="P7" i="1"/>
  <c r="Q18" i="1"/>
  <c r="M7" i="1"/>
  <c r="N18" i="1"/>
  <c r="Q9" i="1"/>
  <c r="I9" i="1"/>
  <c r="N7" i="16" s="1"/>
  <c r="Z7" i="16" s="1"/>
  <c r="Y9" i="1"/>
  <c r="U7" i="16" s="1"/>
  <c r="Z9" i="1"/>
  <c r="AA204" i="14" s="1"/>
  <c r="E11" i="1"/>
  <c r="K18" i="1"/>
  <c r="L18" i="16" s="1"/>
  <c r="K11" i="1"/>
  <c r="L9" i="16" s="1"/>
  <c r="T11" i="1"/>
  <c r="Q7" i="1"/>
  <c r="Y7" i="1"/>
  <c r="U5" i="16" s="1"/>
  <c r="Z18" i="1"/>
  <c r="AA213" i="14" s="1"/>
  <c r="S9" i="1"/>
  <c r="L11" i="1"/>
  <c r="V11" i="1"/>
  <c r="W206" i="14" s="1"/>
  <c r="S7" i="1"/>
  <c r="M9" i="1"/>
  <c r="U7" i="1"/>
  <c r="V202" i="14" s="1"/>
  <c r="X9" i="1"/>
  <c r="U11" i="1"/>
  <c r="V206" i="14" s="1"/>
  <c r="P11" i="1"/>
  <c r="V9" i="1"/>
  <c r="W204" i="14" s="1"/>
  <c r="F9" i="1"/>
  <c r="J11" i="1"/>
  <c r="I9" i="16" s="1"/>
  <c r="H18" i="1"/>
  <c r="J18" i="16" s="1"/>
  <c r="W18" i="16" s="1"/>
  <c r="X11" i="1"/>
  <c r="E18" i="1"/>
  <c r="N9" i="1"/>
  <c r="S11" i="1"/>
  <c r="H7" i="1"/>
  <c r="J5" i="16" s="1"/>
  <c r="W5" i="16" s="1"/>
  <c r="M18" i="1"/>
  <c r="W9" i="1"/>
  <c r="X204" i="14" s="1"/>
  <c r="F7" i="1"/>
  <c r="H9" i="1"/>
  <c r="J7" i="16" s="1"/>
  <c r="W7" i="16" s="1"/>
  <c r="J9" i="1"/>
  <c r="I7" i="16" s="1"/>
  <c r="F11" i="1"/>
  <c r="V18" i="1"/>
  <c r="W213" i="14" s="1"/>
  <c r="H11" i="1"/>
  <c r="J9" i="16" s="1"/>
  <c r="W9" i="16" s="1"/>
  <c r="I11" i="1"/>
  <c r="N9" i="16" s="1"/>
  <c r="Z9" i="16" s="1"/>
  <c r="N7" i="1"/>
  <c r="I18" i="1"/>
  <c r="N18" i="16" s="1"/>
  <c r="Z18" i="16" s="1"/>
  <c r="T18" i="1"/>
  <c r="N11" i="1"/>
  <c r="L9" i="1"/>
  <c r="Q11" i="1"/>
  <c r="R11" i="1"/>
  <c r="P18" i="1"/>
  <c r="W7" i="1"/>
  <c r="X202" i="14" s="1"/>
  <c r="R18" i="1"/>
  <c r="W11" i="1"/>
  <c r="X206" i="14" s="1"/>
  <c r="U9" i="1"/>
  <c r="V204" i="14" s="1"/>
  <c r="Y11" i="1"/>
  <c r="U9" i="16" s="1"/>
  <c r="Z11" i="1"/>
  <c r="AA206" i="14" s="1"/>
  <c r="X18" i="1"/>
  <c r="R9" i="1"/>
  <c r="M11" i="1"/>
  <c r="J7" i="1"/>
  <c r="I5" i="16" s="1"/>
  <c r="E9" i="1"/>
  <c r="L7" i="1"/>
  <c r="P9" i="1"/>
  <c r="Y15" i="1"/>
  <c r="K15" i="1"/>
  <c r="H15" i="1"/>
  <c r="X15" i="1"/>
  <c r="O14" i="1"/>
  <c r="J14" i="1"/>
  <c r="I12" i="16" s="1"/>
  <c r="M16" i="1"/>
  <c r="E16" i="1"/>
  <c r="N16" i="1"/>
  <c r="U16" i="1"/>
  <c r="V211" i="14" s="1"/>
  <c r="T16" i="1"/>
  <c r="T10" i="1"/>
  <c r="M10" i="1"/>
  <c r="M14" i="1"/>
  <c r="J16" i="1"/>
  <c r="I16" i="16" s="1"/>
  <c r="O16" i="1"/>
  <c r="V10" i="1"/>
  <c r="W205" i="14" s="1"/>
  <c r="E14" i="1"/>
  <c r="L16" i="1"/>
  <c r="Y10" i="1"/>
  <c r="U8" i="16" s="1"/>
  <c r="Y14" i="1"/>
  <c r="U12" i="16" s="1"/>
  <c r="T14" i="1"/>
  <c r="Q10" i="1"/>
  <c r="W14" i="1"/>
  <c r="X209" i="14" s="1"/>
  <c r="I14" i="1"/>
  <c r="N12" i="16" s="1"/>
  <c r="Z12" i="16" s="1"/>
  <c r="P10" i="1"/>
  <c r="N10" i="1"/>
  <c r="U14" i="1"/>
  <c r="V209" i="14" s="1"/>
  <c r="R10" i="1"/>
  <c r="H14" i="1"/>
  <c r="J12" i="16" s="1"/>
  <c r="W12" i="16" s="1"/>
  <c r="E10" i="1"/>
  <c r="J10" i="1"/>
  <c r="I8" i="16" s="1"/>
  <c r="S16" i="1"/>
  <c r="I10" i="1"/>
  <c r="N8" i="16" s="1"/>
  <c r="Z8" i="16" s="1"/>
  <c r="V14" i="1"/>
  <c r="W209" i="14" s="1"/>
  <c r="P16" i="1"/>
  <c r="Q14" i="1"/>
  <c r="S14" i="1"/>
  <c r="I16" i="1"/>
  <c r="N16" i="16" s="1"/>
  <c r="Z16" i="16" s="1"/>
  <c r="V16" i="1"/>
  <c r="W211" i="14" s="1"/>
  <c r="W10" i="1"/>
  <c r="X205" i="14" s="1"/>
  <c r="X16" i="1"/>
  <c r="N14" i="1"/>
  <c r="K10" i="1"/>
  <c r="L8" i="16" s="1"/>
  <c r="Z16" i="1"/>
  <c r="AA211" i="14" s="1"/>
  <c r="U10" i="1"/>
  <c r="V205" i="14" s="1"/>
  <c r="R16" i="1"/>
  <c r="Q16" i="1"/>
  <c r="W16" i="1"/>
  <c r="X211" i="14" s="1"/>
  <c r="L14" i="1"/>
  <c r="X10" i="1"/>
  <c r="L10" i="1"/>
  <c r="H16" i="1"/>
  <c r="J16" i="16" s="1"/>
  <c r="W16" i="16" s="1"/>
  <c r="K14" i="1"/>
  <c r="L12" i="16" s="1"/>
  <c r="Z14" i="1"/>
  <c r="AA209" i="14" s="1"/>
  <c r="O10" i="1"/>
  <c r="X14" i="1"/>
  <c r="S10" i="1"/>
  <c r="H10" i="1"/>
  <c r="J8" i="16" s="1"/>
  <c r="W8" i="16" s="1"/>
  <c r="P14" i="1"/>
  <c r="R14" i="1"/>
  <c r="K16" i="1"/>
  <c r="L16" i="16" s="1"/>
  <c r="Y16" i="1"/>
  <c r="U16" i="16" s="1"/>
  <c r="Z10" i="1"/>
  <c r="AA205" i="14" s="1"/>
  <c r="F14" i="1"/>
  <c r="F10" i="1"/>
  <c r="F16" i="1"/>
  <c r="H13" i="1"/>
  <c r="J11" i="16" s="1"/>
  <c r="W11" i="16" s="1"/>
  <c r="F17" i="1"/>
  <c r="Y8" i="1"/>
  <c r="U6" i="16" s="1"/>
  <c r="Q17" i="1"/>
  <c r="R17" i="1"/>
  <c r="P15" i="1"/>
  <c r="W13" i="1"/>
  <c r="X208" i="14" s="1"/>
  <c r="M8" i="1"/>
  <c r="N8" i="1"/>
  <c r="P5" i="1"/>
  <c r="J15" i="1"/>
  <c r="Q5" i="1"/>
  <c r="L5" i="1"/>
  <c r="O17" i="1"/>
  <c r="R13" i="1"/>
  <c r="W17" i="1"/>
  <c r="X212" i="14" s="1"/>
  <c r="U15" i="1"/>
  <c r="V210" i="14" s="1"/>
  <c r="R5" i="1"/>
  <c r="T5" i="1"/>
  <c r="AD26" i="1"/>
  <c r="AD30" i="1"/>
  <c r="H6" i="1"/>
  <c r="J4" i="16" s="1"/>
  <c r="W4" i="16" s="1"/>
  <c r="AD29" i="1"/>
  <c r="V4" i="14"/>
  <c r="R201" i="14"/>
  <c r="F15" i="1"/>
  <c r="AD28" i="1"/>
  <c r="M201" i="14"/>
  <c r="Q4" i="14"/>
  <c r="AC24" i="1"/>
  <c r="X5" i="1"/>
  <c r="AC3" i="16" s="1"/>
  <c r="AD24" i="1"/>
  <c r="F6" i="1"/>
  <c r="E6" i="1"/>
  <c r="AC23" i="1"/>
  <c r="L3" i="14" l="1"/>
  <c r="U208" i="14"/>
  <c r="T11" i="16"/>
  <c r="T209" i="14"/>
  <c r="V12" i="16"/>
  <c r="T203" i="14"/>
  <c r="V6" i="16"/>
  <c r="L4" i="14"/>
  <c r="F4" i="16"/>
  <c r="M12" i="14"/>
  <c r="G12" i="16"/>
  <c r="S205" i="14"/>
  <c r="AB8" i="16"/>
  <c r="T206" i="14"/>
  <c r="V9" i="16"/>
  <c r="U202" i="14"/>
  <c r="T5" i="16"/>
  <c r="M4" i="14"/>
  <c r="G4" i="16"/>
  <c r="Y210" i="14"/>
  <c r="AC14" i="16"/>
  <c r="AC13" i="16"/>
  <c r="AC15" i="16"/>
  <c r="T202" i="14"/>
  <c r="V5" i="16"/>
  <c r="S203" i="14"/>
  <c r="AB6" i="16"/>
  <c r="L10" i="14"/>
  <c r="F10" i="16"/>
  <c r="U203" i="14"/>
  <c r="T6" i="16"/>
  <c r="S210" i="14"/>
  <c r="AB15" i="16"/>
  <c r="AB14" i="16"/>
  <c r="AB13" i="16"/>
  <c r="U205" i="14"/>
  <c r="T8" i="16"/>
  <c r="M9" i="14"/>
  <c r="G9" i="16"/>
  <c r="M18" i="14"/>
  <c r="G18" i="16"/>
  <c r="Y207" i="14"/>
  <c r="AC10" i="16"/>
  <c r="L13" i="16"/>
  <c r="L14" i="16"/>
  <c r="L15" i="16"/>
  <c r="S213" i="14"/>
  <c r="AB18" i="16"/>
  <c r="U211" i="14"/>
  <c r="T16" i="16"/>
  <c r="M7" i="14"/>
  <c r="G7" i="16"/>
  <c r="M3" i="14"/>
  <c r="G3" i="16"/>
  <c r="J13" i="16"/>
  <c r="W13" i="16" s="1"/>
  <c r="J14" i="16"/>
  <c r="W14" i="16" s="1"/>
  <c r="J15" i="16"/>
  <c r="W15" i="16" s="1"/>
  <c r="U200" i="14"/>
  <c r="T3" i="16"/>
  <c r="S200" i="14"/>
  <c r="AB3" i="16"/>
  <c r="U13" i="16"/>
  <c r="U14" i="16"/>
  <c r="U15" i="16"/>
  <c r="U209" i="14"/>
  <c r="T12" i="16"/>
  <c r="L7" i="14"/>
  <c r="F7" i="16"/>
  <c r="S206" i="14"/>
  <c r="AB9" i="16"/>
  <c r="Y202" i="14"/>
  <c r="AC5" i="16"/>
  <c r="T207" i="14"/>
  <c r="V10" i="16"/>
  <c r="U201" i="14"/>
  <c r="T4" i="16"/>
  <c r="Y205" i="14"/>
  <c r="AC8" i="16"/>
  <c r="U210" i="14"/>
  <c r="T13" i="16"/>
  <c r="T15" i="16"/>
  <c r="T14" i="16"/>
  <c r="Y206" i="14"/>
  <c r="AC9" i="16"/>
  <c r="L13" i="14"/>
  <c r="F15" i="16"/>
  <c r="F13" i="16"/>
  <c r="F14" i="16"/>
  <c r="S212" i="14"/>
  <c r="AB17" i="16"/>
  <c r="S211" i="14"/>
  <c r="AB16" i="16"/>
  <c r="S208" i="14"/>
  <c r="AB11" i="16"/>
  <c r="T205" i="14"/>
  <c r="V8" i="16"/>
  <c r="M13" i="14"/>
  <c r="G14" i="16"/>
  <c r="G15" i="16"/>
  <c r="G13" i="16"/>
  <c r="M17" i="14"/>
  <c r="G17" i="16"/>
  <c r="Y209" i="14"/>
  <c r="AC12" i="16"/>
  <c r="T211" i="14"/>
  <c r="V16" i="16"/>
  <c r="M5" i="14"/>
  <c r="G5" i="16"/>
  <c r="U206" i="14"/>
  <c r="T9" i="16"/>
  <c r="T213" i="14"/>
  <c r="V18" i="16"/>
  <c r="T208" i="14"/>
  <c r="V11" i="16"/>
  <c r="V6" i="14"/>
  <c r="L6" i="16"/>
  <c r="U207" i="14"/>
  <c r="T10" i="16"/>
  <c r="U204" i="14"/>
  <c r="T7" i="16"/>
  <c r="S209" i="14"/>
  <c r="AB12" i="16"/>
  <c r="L16" i="14"/>
  <c r="F16" i="16"/>
  <c r="S202" i="14"/>
  <c r="AB5" i="16"/>
  <c r="U212" i="14"/>
  <c r="T17" i="16"/>
  <c r="N14" i="16"/>
  <c r="Z14" i="16" s="1"/>
  <c r="N13" i="16"/>
  <c r="Z13" i="16" s="1"/>
  <c r="N15" i="16"/>
  <c r="Z15" i="16" s="1"/>
  <c r="V17" i="14"/>
  <c r="L17" i="16"/>
  <c r="M10" i="14"/>
  <c r="P10" i="14" s="1"/>
  <c r="G10" i="16"/>
  <c r="L18" i="14"/>
  <c r="F18" i="16"/>
  <c r="T201" i="14"/>
  <c r="V4" i="16"/>
  <c r="L6" i="14"/>
  <c r="F6" i="16"/>
  <c r="M16" i="14"/>
  <c r="G16" i="16"/>
  <c r="L8" i="14"/>
  <c r="F8" i="16"/>
  <c r="S204" i="14"/>
  <c r="AB7" i="16"/>
  <c r="Y204" i="14"/>
  <c r="AC7" i="16"/>
  <c r="Y208" i="14"/>
  <c r="AC11" i="16"/>
  <c r="Y203" i="14"/>
  <c r="AC6" i="16"/>
  <c r="L5" i="14"/>
  <c r="F5" i="16"/>
  <c r="T204" i="14"/>
  <c r="V7" i="16"/>
  <c r="I13" i="16"/>
  <c r="I14" i="16"/>
  <c r="I15" i="16"/>
  <c r="M8" i="14"/>
  <c r="G8" i="16"/>
  <c r="Y211" i="14"/>
  <c r="AC16" i="16"/>
  <c r="L12" i="14"/>
  <c r="F12" i="16"/>
  <c r="Y213" i="14"/>
  <c r="AC18" i="16"/>
  <c r="U213" i="14"/>
  <c r="T18" i="16"/>
  <c r="L9" i="14"/>
  <c r="F9" i="16"/>
  <c r="T210" i="14"/>
  <c r="V15" i="16"/>
  <c r="V13" i="16"/>
  <c r="V14" i="16"/>
  <c r="M207" i="14"/>
  <c r="R203" i="14"/>
  <c r="Q20" i="1"/>
  <c r="J20" i="1"/>
  <c r="S20" i="1"/>
  <c r="Y20" i="1"/>
  <c r="R212" i="14"/>
  <c r="M20" i="1"/>
  <c r="I20" i="1"/>
  <c r="L20" i="1"/>
  <c r="Z20" i="1"/>
  <c r="M212" i="14"/>
  <c r="Q17" i="14"/>
  <c r="H20" i="1"/>
  <c r="Q13" i="14"/>
  <c r="M210" i="14"/>
  <c r="U20" i="1"/>
  <c r="V20" i="1"/>
  <c r="R207" i="14"/>
  <c r="V10" i="14"/>
  <c r="T10" i="14" s="1"/>
  <c r="W10" i="14" s="1"/>
  <c r="O20" i="1"/>
  <c r="P20" i="1"/>
  <c r="N20" i="1"/>
  <c r="M200" i="14"/>
  <c r="Q3" i="14"/>
  <c r="R211" i="14"/>
  <c r="V16" i="14"/>
  <c r="V12" i="14"/>
  <c r="R209" i="14"/>
  <c r="M209" i="14"/>
  <c r="Q12" i="14"/>
  <c r="V7" i="14"/>
  <c r="R204" i="14"/>
  <c r="V3" i="14"/>
  <c r="R200" i="14"/>
  <c r="M205" i="14"/>
  <c r="Q8" i="14"/>
  <c r="M204" i="14"/>
  <c r="Q7" i="14"/>
  <c r="T20" i="1"/>
  <c r="V8" i="14"/>
  <c r="R205" i="14"/>
  <c r="Q9" i="14"/>
  <c r="M206" i="14"/>
  <c r="V9" i="14"/>
  <c r="R206" i="14"/>
  <c r="M202" i="14"/>
  <c r="Q5" i="14"/>
  <c r="M203" i="14"/>
  <c r="Q6" i="14"/>
  <c r="M213" i="14"/>
  <c r="Q18" i="14"/>
  <c r="R213" i="14"/>
  <c r="V18" i="14"/>
  <c r="V13" i="14"/>
  <c r="R210" i="14"/>
  <c r="R202" i="14"/>
  <c r="V5" i="14"/>
  <c r="K20" i="1"/>
  <c r="Q11" i="14"/>
  <c r="M208" i="14"/>
  <c r="P208" i="14" s="1"/>
  <c r="W20" i="1"/>
  <c r="R20" i="1"/>
  <c r="Q16" i="14"/>
  <c r="M211" i="14"/>
  <c r="P201" i="14"/>
  <c r="Y200" i="14"/>
  <c r="X20" i="1"/>
  <c r="T4" i="14"/>
  <c r="W4" i="14" s="1"/>
  <c r="P4" i="14"/>
  <c r="AD23" i="1"/>
  <c r="D21" i="13"/>
  <c r="Z201" i="14" l="1"/>
  <c r="AB201" i="14" s="1"/>
  <c r="Z212" i="14"/>
  <c r="P3" i="14"/>
  <c r="T17" i="14"/>
  <c r="W17" i="14" s="1"/>
  <c r="Z208" i="14"/>
  <c r="AB208" i="14" s="1"/>
  <c r="Z203" i="14"/>
  <c r="P13" i="14"/>
  <c r="Z211" i="14"/>
  <c r="Z206" i="14"/>
  <c r="Z202" i="14"/>
  <c r="Z204" i="14"/>
  <c r="Z207" i="14"/>
  <c r="Z205" i="14"/>
  <c r="Z213" i="14"/>
  <c r="Z209" i="14"/>
  <c r="P203" i="14"/>
  <c r="P212" i="14"/>
  <c r="Z200" i="14"/>
  <c r="P204" i="14"/>
  <c r="P207" i="14"/>
  <c r="T3" i="14"/>
  <c r="W3" i="14" s="1"/>
  <c r="P17" i="14"/>
  <c r="P205" i="14"/>
  <c r="P211" i="14"/>
  <c r="P200" i="14"/>
  <c r="T13" i="14"/>
  <c r="W13" i="14" s="1"/>
  <c r="P202" i="14"/>
  <c r="P209" i="14"/>
  <c r="T11" i="14"/>
  <c r="W11" i="14" s="1"/>
  <c r="T18" i="14"/>
  <c r="W18" i="14" s="1"/>
  <c r="P18" i="14"/>
  <c r="P8" i="14"/>
  <c r="T8" i="14"/>
  <c r="W8" i="14" s="1"/>
  <c r="P213" i="14"/>
  <c r="P206" i="14"/>
  <c r="T16" i="14"/>
  <c r="W16" i="14" s="1"/>
  <c r="P16" i="14"/>
  <c r="Z210" i="14"/>
  <c r="P210" i="14"/>
  <c r="P7" i="14"/>
  <c r="T7" i="14"/>
  <c r="W7" i="14" s="1"/>
  <c r="T12" i="14"/>
  <c r="W12" i="14" s="1"/>
  <c r="P12" i="14"/>
  <c r="P6" i="14"/>
  <c r="T6" i="14"/>
  <c r="W6" i="14" s="1"/>
  <c r="T9" i="14"/>
  <c r="W9" i="14" s="1"/>
  <c r="P9" i="14"/>
  <c r="P5" i="14"/>
  <c r="T5" i="14"/>
  <c r="W5" i="14" s="1"/>
  <c r="AB23" i="10"/>
  <c r="AB23" i="12"/>
  <c r="AB23" i="11"/>
  <c r="AB23" i="9"/>
  <c r="AB23" i="8"/>
  <c r="AB23" i="7"/>
  <c r="AB23" i="6"/>
  <c r="AB23" i="5"/>
  <c r="AB23" i="4"/>
  <c r="AB23" i="2"/>
  <c r="AB23" i="3"/>
  <c r="AB23" i="1"/>
  <c r="AB212" i="14" l="1"/>
  <c r="AB209" i="14"/>
  <c r="AB202" i="14"/>
  <c r="AB203" i="14"/>
  <c r="AB211" i="14"/>
  <c r="AB206" i="14"/>
  <c r="AB205" i="14"/>
  <c r="AB213" i="14"/>
  <c r="AB207" i="14"/>
  <c r="AB204" i="14"/>
  <c r="AB200" i="14"/>
  <c r="AB210" i="14"/>
  <c r="AB20" i="9"/>
  <c r="AB20" i="3"/>
  <c r="AB20" i="11"/>
  <c r="AB20" i="12"/>
  <c r="AB20" i="5"/>
  <c r="AB20" i="6"/>
  <c r="AB20" i="2"/>
  <c r="AB20" i="7"/>
  <c r="AB20" i="4"/>
  <c r="AB20" i="8"/>
  <c r="AB20" i="10"/>
  <c r="E6" i="4"/>
  <c r="L52" i="14" l="1"/>
  <c r="AC5" i="1" l="1"/>
  <c r="AC17" i="1"/>
  <c r="AB20" i="1"/>
  <c r="AC11" i="1"/>
  <c r="AC14" i="1"/>
  <c r="AC8" i="1"/>
  <c r="AC6" i="1"/>
  <c r="AC9" i="1"/>
  <c r="AC12" i="1"/>
  <c r="AC15" i="1"/>
  <c r="AC18" i="1"/>
  <c r="AC7" i="1"/>
  <c r="AC10" i="1"/>
  <c r="AC13" i="1"/>
  <c r="AC16" i="1"/>
  <c r="E21" i="1" l="1"/>
  <c r="E13" i="1"/>
  <c r="F11" i="16" s="1"/>
  <c r="L11" i="14" l="1"/>
  <c r="E20" i="1"/>
  <c r="E21" i="4" l="1"/>
  <c r="E13" i="4"/>
  <c r="E21" i="8"/>
  <c r="E13" i="8"/>
  <c r="E21" i="12"/>
  <c r="E13" i="12"/>
  <c r="E21" i="9"/>
  <c r="E13" i="9"/>
  <c r="E21" i="5"/>
  <c r="E13" i="5"/>
  <c r="E21" i="7"/>
  <c r="E13" i="7"/>
  <c r="E21" i="2"/>
  <c r="E13" i="2"/>
  <c r="F27" i="16" s="1"/>
  <c r="E21" i="11"/>
  <c r="E13" i="11"/>
  <c r="E21" i="10"/>
  <c r="E13" i="10"/>
  <c r="G13" i="8"/>
  <c r="N123" i="14" s="1"/>
  <c r="L139" i="14" l="1"/>
  <c r="E20" i="9"/>
  <c r="L27" i="14"/>
  <c r="E20" i="2"/>
  <c r="L187" i="14"/>
  <c r="E20" i="12"/>
  <c r="L171" i="14"/>
  <c r="E20" i="11"/>
  <c r="L123" i="14"/>
  <c r="E20" i="8"/>
  <c r="L107" i="14"/>
  <c r="E20" i="7"/>
  <c r="L155" i="14"/>
  <c r="E20" i="10"/>
  <c r="L59" i="14"/>
  <c r="E20" i="4"/>
  <c r="L75" i="14"/>
  <c r="E20" i="5"/>
  <c r="G13" i="2"/>
  <c r="G13" i="3"/>
  <c r="G13" i="11"/>
  <c r="N171" i="14" s="1"/>
  <c r="G13" i="7"/>
  <c r="N107" i="14" s="1"/>
  <c r="G13" i="4"/>
  <c r="N59" i="14" s="1"/>
  <c r="G13" i="12"/>
  <c r="N187" i="14" s="1"/>
  <c r="G13" i="6"/>
  <c r="N91" i="14" s="1"/>
  <c r="G13" i="10"/>
  <c r="N155" i="14" s="1"/>
  <c r="G13" i="1"/>
  <c r="G13" i="5"/>
  <c r="N75" i="14" s="1"/>
  <c r="G13" i="9"/>
  <c r="N139" i="14" s="1"/>
  <c r="N27" i="14" l="1"/>
  <c r="H27" i="16"/>
  <c r="N43" i="14"/>
  <c r="H43" i="16"/>
  <c r="N11" i="14"/>
  <c r="H11" i="16"/>
  <c r="F21" i="2"/>
  <c r="AD73" i="2"/>
  <c r="F13" i="2"/>
  <c r="G27" i="16" s="1"/>
  <c r="AD73" i="1"/>
  <c r="F21" i="1"/>
  <c r="F13" i="1"/>
  <c r="G11" i="16" s="1"/>
  <c r="M11" i="14" l="1"/>
  <c r="P11" i="14" s="1"/>
  <c r="F20" i="1"/>
  <c r="M27" i="14"/>
  <c r="P27" i="14" s="1"/>
  <c r="F20" i="2"/>
  <c r="E21" i="3" l="1"/>
  <c r="E13" i="3"/>
  <c r="F43" i="16" s="1"/>
  <c r="AD73" i="3"/>
  <c r="F21" i="3"/>
  <c r="F13" i="3"/>
  <c r="G43" i="16" s="1"/>
  <c r="AD73" i="4" l="1"/>
  <c r="F21" i="4"/>
  <c r="F13" i="4"/>
  <c r="M43" i="14"/>
  <c r="P43" i="14" s="1"/>
  <c r="F20" i="3"/>
  <c r="AD73" i="5"/>
  <c r="F21" i="5"/>
  <c r="F13" i="5"/>
  <c r="L43" i="14"/>
  <c r="E20" i="3"/>
  <c r="M75" i="14" l="1"/>
  <c r="P75" i="14" s="1"/>
  <c r="F20" i="5"/>
  <c r="M59" i="14"/>
  <c r="P59" i="14" s="1"/>
  <c r="F20" i="4"/>
  <c r="E21" i="6" l="1"/>
  <c r="F21" i="6"/>
  <c r="AD73" i="6"/>
  <c r="F13" i="6"/>
  <c r="M91" i="14" l="1"/>
  <c r="P91" i="14" s="1"/>
  <c r="F20" i="6"/>
  <c r="L91" i="14"/>
  <c r="E20" i="6"/>
  <c r="AD73" i="7"/>
  <c r="F21" i="7"/>
  <c r="F13" i="7"/>
  <c r="AD73" i="8" l="1"/>
  <c r="F21" i="8"/>
  <c r="F13" i="8"/>
  <c r="M107" i="14"/>
  <c r="P107" i="14" s="1"/>
  <c r="F20" i="7"/>
  <c r="AD73" i="9" l="1"/>
  <c r="F21" i="9"/>
  <c r="F13" i="9"/>
  <c r="M123" i="14"/>
  <c r="P123" i="14" s="1"/>
  <c r="F20" i="8"/>
  <c r="AD73" i="10" l="1"/>
  <c r="F21" i="10"/>
  <c r="F13" i="10"/>
  <c r="M139" i="14"/>
  <c r="P139" i="14" s="1"/>
  <c r="F20" i="9"/>
  <c r="M155" i="14" l="1"/>
  <c r="P155" i="14" s="1"/>
  <c r="F20" i="10"/>
  <c r="AD73" i="11" l="1"/>
  <c r="F21" i="11"/>
  <c r="F13" i="11"/>
  <c r="M171" i="14" l="1"/>
  <c r="P171" i="14" s="1"/>
  <c r="F20" i="11"/>
  <c r="AD73" i="12" l="1"/>
  <c r="F21" i="12"/>
  <c r="F13" i="12"/>
  <c r="M187" i="14" l="1"/>
  <c r="P187" i="14" s="1"/>
  <c r="F20" i="12"/>
</calcChain>
</file>

<file path=xl/sharedStrings.xml><?xml version="1.0" encoding="utf-8"?>
<sst xmlns="http://schemas.openxmlformats.org/spreadsheetml/2006/main" count="7566" uniqueCount="317">
  <si>
    <t xml:space="preserve">Rok : </t>
  </si>
  <si>
    <t>Měsíc:</t>
  </si>
  <si>
    <t>Leden</t>
  </si>
  <si>
    <t>Zemní plyn</t>
  </si>
  <si>
    <t>Teplo</t>
  </si>
  <si>
    <t>Pořízení paliva celkem</t>
  </si>
  <si>
    <t>Spotřeba paliva na výrobu tepla</t>
  </si>
  <si>
    <t>Výhřevnost</t>
  </si>
  <si>
    <t>Brutto výroba</t>
  </si>
  <si>
    <t>Dodávky do vlastního podniku nebo zařízení</t>
  </si>
  <si>
    <t>Ztráty a bilanční rozdíl</t>
  </si>
  <si>
    <t>Přímé dodávky cizím subjektům</t>
  </si>
  <si>
    <t>Nákup</t>
  </si>
  <si>
    <t>Vlastní spotřeba celkem (včetně spotřeby elektřiny na přečerpávání v PVE)</t>
  </si>
  <si>
    <t>Spotřeba elektřiny na přečerpávání v PVE</t>
  </si>
  <si>
    <t>Saldo (dovoz / vývoz)</t>
  </si>
  <si>
    <t>Dodávky obchodním subjektům</t>
  </si>
  <si>
    <t>Energetika</t>
  </si>
  <si>
    <t>Průmysl</t>
  </si>
  <si>
    <t>Stavebnictví</t>
  </si>
  <si>
    <t>Doprava</t>
  </si>
  <si>
    <t>Zemědělství a lesnictví</t>
  </si>
  <si>
    <t>Obchod, služby, školství, zdravotnictví</t>
  </si>
  <si>
    <t>Domácnosti</t>
  </si>
  <si>
    <t>Ostatní</t>
  </si>
  <si>
    <t>Kraj</t>
  </si>
  <si>
    <t>Celkový instalovaný tepelný výkon         [MW t]</t>
  </si>
  <si>
    <t>Výrobna</t>
  </si>
  <si>
    <t>Měsíc</t>
  </si>
  <si>
    <t>Číslo měsíce</t>
  </si>
  <si>
    <t>MWh</t>
  </si>
  <si>
    <t>GJ</t>
  </si>
  <si>
    <t>Ivančice</t>
  </si>
  <si>
    <t>Volyně</t>
  </si>
  <si>
    <t>Příbor</t>
  </si>
  <si>
    <t>Přelouč</t>
  </si>
  <si>
    <t>x</t>
  </si>
  <si>
    <t>Jihomoravský</t>
  </si>
  <si>
    <t>Zlínský</t>
  </si>
  <si>
    <t>Středočeský</t>
  </si>
  <si>
    <t>Vysočina</t>
  </si>
  <si>
    <t>Pardubický</t>
  </si>
  <si>
    <t>Ústecký</t>
  </si>
  <si>
    <t>Liberecký</t>
  </si>
  <si>
    <t>Moravskoslezský</t>
  </si>
  <si>
    <t>Plzeňský</t>
  </si>
  <si>
    <t>Olomoucký</t>
  </si>
  <si>
    <t>Jihočeský</t>
  </si>
  <si>
    <t>Karlovarský</t>
  </si>
  <si>
    <t>Únor</t>
  </si>
  <si>
    <t>Březen</t>
  </si>
  <si>
    <t>1. Paliva</t>
  </si>
  <si>
    <t>CZT</t>
  </si>
  <si>
    <t>ID Zdroje:</t>
  </si>
  <si>
    <t>Duben</t>
  </si>
  <si>
    <t>Květen</t>
  </si>
  <si>
    <t>Červen</t>
  </si>
  <si>
    <t>Červenec</t>
  </si>
  <si>
    <t>Srpen</t>
  </si>
  <si>
    <t>Září</t>
  </si>
  <si>
    <t>Říjen</t>
  </si>
  <si>
    <t>Listopad</t>
  </si>
  <si>
    <t>Prosinec</t>
  </si>
  <si>
    <t>Rok</t>
  </si>
  <si>
    <t>Celkový instalovaný tepelný výkon [MWe]</t>
  </si>
  <si>
    <t>Kotelna Svitavy</t>
  </si>
  <si>
    <t>Kotelna Světlá</t>
  </si>
  <si>
    <t>Kotelna Zruč</t>
  </si>
  <si>
    <t>Kotelna železná Ruda</t>
  </si>
  <si>
    <t>Kotelna Smiřice</t>
  </si>
  <si>
    <t>Chuchle</t>
  </si>
  <si>
    <t>Osek</t>
  </si>
  <si>
    <t>TEVI</t>
  </si>
  <si>
    <t>Vrchlabí</t>
  </si>
  <si>
    <t>Tevi</t>
  </si>
  <si>
    <t>Zruč - dřevní hmota</t>
  </si>
  <si>
    <t>Zruč - pelety</t>
  </si>
  <si>
    <t>Zruč -pelety</t>
  </si>
  <si>
    <t>t</t>
  </si>
  <si>
    <t>gj/t</t>
  </si>
  <si>
    <t>Oddíl 2.1 a oddíl 2.2</t>
  </si>
  <si>
    <t>Vykazovaný rok</t>
  </si>
  <si>
    <t>Vykazovaný měsíc</t>
  </si>
  <si>
    <t>ID držitele licence</t>
  </si>
  <si>
    <t>Držitel licence</t>
  </si>
  <si>
    <t>IČO</t>
  </si>
  <si>
    <t>ID datové schránky (email)</t>
  </si>
  <si>
    <t>Odpovědný pracovník</t>
  </si>
  <si>
    <t>Kontaktní telefon</t>
  </si>
  <si>
    <t>Název paliva na výrobu tepelné energie</t>
  </si>
  <si>
    <t>Jednotka paliva</t>
  </si>
  <si>
    <t>Pořízení paliva</t>
  </si>
  <si>
    <t>Spotřeba paliva</t>
  </si>
  <si>
    <t>Výhřevnost paliva</t>
  </si>
  <si>
    <t>Výhřevnost paliva (jednotky)</t>
  </si>
  <si>
    <t>Účinnost teplo</t>
  </si>
  <si>
    <t>Brutto výroba [GJ]</t>
  </si>
  <si>
    <t>Technologická vlastní spotřeba [GJ]</t>
  </si>
  <si>
    <t>Dodávky do vlastního podniku nebo zařízení [GJ]</t>
  </si>
  <si>
    <t>Ztráty [GJ]</t>
  </si>
  <si>
    <t>Bilanční rozdíl [GJ]</t>
  </si>
  <si>
    <t>Přímé dodávky cizím subjektům [GJ]</t>
  </si>
  <si>
    <t>Kontrola</t>
  </si>
  <si>
    <t>Komentář</t>
  </si>
  <si>
    <t>Komentář - ERÚ</t>
  </si>
  <si>
    <t>Cenová lokalita</t>
  </si>
  <si>
    <t>18530_S</t>
  </si>
  <si>
    <t>ČEZ Energo, s.r.o.</t>
  </si>
  <si>
    <t>29060109</t>
  </si>
  <si>
    <t>jakub.urban@hotmail.com</t>
  </si>
  <si>
    <t>Jakub Urban</t>
  </si>
  <si>
    <t>MJ/m3</t>
  </si>
  <si>
    <t>Biomasa - Brikety a pelety</t>
  </si>
  <si>
    <t>GJ/t</t>
  </si>
  <si>
    <t>Biomasa - Piliny, kůra, štěpky, dřevní odpad</t>
  </si>
  <si>
    <t>Oddíl č. 2.3</t>
  </si>
  <si>
    <t>Celkový instalovaný tepelný výkon
[kWt]</t>
  </si>
  <si>
    <t>Celkový instalovaný tepelný výkon (licence)
[kWt]</t>
  </si>
  <si>
    <t>Nákup tepelné energie [GJ]</t>
  </si>
  <si>
    <t>Výroba tepelné energie [GJ]</t>
  </si>
  <si>
    <t>Vlastní spotřeba tepelné energie [GJ]</t>
  </si>
  <si>
    <t>Saldo (dovozo/vývoz) tepelné energie [GJ]</t>
  </si>
  <si>
    <t>Ztráty tepelné energie - bilance [GJ]</t>
  </si>
  <si>
    <t>Bilanční rozdíl tepelné energie - bilance [GJ]</t>
  </si>
  <si>
    <t>Přímé dodávky tepelné energie cizím subjektům [GJ]</t>
  </si>
  <si>
    <t>Dodávky tepelné energie - obchodní subjekty [GJ]</t>
  </si>
  <si>
    <t>Dodávky tepelné energie - energetika [GJ]</t>
  </si>
  <si>
    <t>Dodávky tepelné energie - průmysl [GJ]</t>
  </si>
  <si>
    <t>Dodávky tepelné energie - stavebnictví [GJ]</t>
  </si>
  <si>
    <t>Dodávky tepelné energie - doprava [GJ]</t>
  </si>
  <si>
    <t>Dodávky tepelné energie - zemědělství a lesnictví [GJ]</t>
  </si>
  <si>
    <t>Dodávky tepelné energie - obchod, služby, školství, zdravotnictví [GJ]</t>
  </si>
  <si>
    <t>Dodávky tepelné energie - domácnosti [GJ]</t>
  </si>
  <si>
    <t>Dodávky tepelné energie - ostatní [GJ]</t>
  </si>
  <si>
    <t>Kotelna Železná Ruda</t>
  </si>
  <si>
    <t>červenec</t>
  </si>
  <si>
    <t>srpen</t>
  </si>
  <si>
    <t>září</t>
  </si>
  <si>
    <t>říjen</t>
  </si>
  <si>
    <t>listopad</t>
  </si>
  <si>
    <t>prosinec</t>
  </si>
  <si>
    <t>Bochov</t>
  </si>
  <si>
    <t>Horní Slavkov</t>
  </si>
  <si>
    <t>Jáchymov</t>
  </si>
  <si>
    <t>Kdyně</t>
  </si>
  <si>
    <t>Krásná Lípa</t>
  </si>
  <si>
    <t>Rakovník</t>
  </si>
  <si>
    <t>Sedlčany - Žižkova</t>
  </si>
  <si>
    <t>Tanvald ul. Vítězná</t>
  </si>
  <si>
    <t>Vítkovice 4</t>
  </si>
  <si>
    <t>Česká_Třebová - Na_Milíři T200</t>
  </si>
  <si>
    <t>Řež ÚJV</t>
  </si>
  <si>
    <t>Šumperk K2</t>
  </si>
  <si>
    <t>Šumperk K3</t>
  </si>
  <si>
    <t>Helvíkovice</t>
  </si>
  <si>
    <t>Luby-kotelna Tovární</t>
  </si>
  <si>
    <t xml:space="preserve">Luby-kotelna U Pily </t>
  </si>
  <si>
    <t>Mondelez</t>
  </si>
  <si>
    <t>Rýmařov</t>
  </si>
  <si>
    <t xml:space="preserve">Veselí n. Lužnicí_x000D_
 </t>
  </si>
  <si>
    <t>Třinec</t>
  </si>
  <si>
    <t>Jablonec – Boženy Němcové</t>
  </si>
  <si>
    <t>Jablonec – Josefa Hory</t>
  </si>
  <si>
    <t>Jablonec – Liberecká</t>
  </si>
  <si>
    <t>Hanušovice</t>
  </si>
  <si>
    <t>Jablonec - Březová</t>
  </si>
  <si>
    <t>KJ - nemocnice Pelhřimov</t>
  </si>
  <si>
    <t>KJ - nemocnice H.B.</t>
  </si>
  <si>
    <t>KJ - Česká Třebová ul. Semanínská</t>
  </si>
  <si>
    <t>KJ - FRUTA Kunovice</t>
  </si>
  <si>
    <t>KJ - Špindlerův mlýn</t>
  </si>
  <si>
    <t>KJ - Lysá nad Labem</t>
  </si>
  <si>
    <t>KJ - JOB AIR TECHNIC</t>
  </si>
  <si>
    <t xml:space="preserve">    </t>
  </si>
  <si>
    <t>KJ - Prostějov Anglická</t>
  </si>
  <si>
    <t>KJ - Nádražní, Adamov</t>
  </si>
  <si>
    <t>KJ - Babice (areál Hamé)</t>
  </si>
  <si>
    <t>KJ - Bečov</t>
  </si>
  <si>
    <t>KJ - Benešov</t>
  </si>
  <si>
    <t>KJ - Bojkovice</t>
  </si>
  <si>
    <t>KJ - Broumov</t>
  </si>
  <si>
    <t>KJ - Brtnice</t>
  </si>
  <si>
    <t>KJ - Bystřice nad Pernštejnem</t>
  </si>
  <si>
    <t>KJ - Česká Třebová, Křib</t>
  </si>
  <si>
    <t>KJ - Česká Třebová, Lhotka</t>
  </si>
  <si>
    <t>KJ - Duchcov</t>
  </si>
  <si>
    <t>KJ - Fügnerova, Vrchlabí</t>
  </si>
  <si>
    <t>KJ - Havlíčkův Brod, Rozkošská</t>
  </si>
  <si>
    <t>KJ - Havlíčkův Brod, Na Výšině</t>
  </si>
  <si>
    <t>KJ - Havlíčkův Brod, Smetanovo náměstí</t>
  </si>
  <si>
    <t>KJ - Havlíčkův Brod, Žižkov II</t>
  </si>
  <si>
    <t>KJ - Hlučín</t>
  </si>
  <si>
    <t>KJ - Hodkovice nad Mohelkou</t>
  </si>
  <si>
    <t>KJ - Hodonice</t>
  </si>
  <si>
    <t>KJ - Horní Bříza</t>
  </si>
  <si>
    <t>KJ - Hořovice</t>
  </si>
  <si>
    <t>KJ - Hrabyně (areál RÚ)</t>
  </si>
  <si>
    <t>KJ - Humpolec, Lnářská</t>
  </si>
  <si>
    <t>KJ - Humpolec, Na Rybníčku</t>
  </si>
  <si>
    <t>KJ - Jaroměř</t>
  </si>
  <si>
    <t>KJ - Jihlava, U Břízek</t>
  </si>
  <si>
    <t>KJ - Kaznějov</t>
  </si>
  <si>
    <t>KJ - Kladruby (areál RÚ)</t>
  </si>
  <si>
    <t>KJ - Klimkovice (areál sanatoria)</t>
  </si>
  <si>
    <t>KJ - Kamenický Šenov</t>
  </si>
  <si>
    <t>KJ - Kojetín</t>
  </si>
  <si>
    <t>Kotelna Frýdlant</t>
  </si>
  <si>
    <t>Kotelna Humpolec</t>
  </si>
  <si>
    <t>Kotelna - ZŠ Velká Chuchle</t>
  </si>
  <si>
    <t>KJ - Kraslice, Školní</t>
  </si>
  <si>
    <t>KJ - Kraslice, Pohraniční stráže</t>
  </si>
  <si>
    <t>KJ - Krupka</t>
  </si>
  <si>
    <t>KJ - Lipník nad Bečvou, ul. Hranická</t>
  </si>
  <si>
    <t>KJ - Lipník nad Bečvou, ul. Na Bečvě</t>
  </si>
  <si>
    <t>KJ - Litomyšl</t>
  </si>
  <si>
    <t>KJ - Luhačovice (areál lázní)</t>
  </si>
  <si>
    <t>KJ - Malé nám., Votice</t>
  </si>
  <si>
    <t>KJ - Meziboří</t>
  </si>
  <si>
    <t>KJ - Mohelnice</t>
  </si>
  <si>
    <t>KJ - Moravský Beroun</t>
  </si>
  <si>
    <t>KJ - Moravský Krumlov</t>
  </si>
  <si>
    <t>KJ - Nové Hrady</t>
  </si>
  <si>
    <t>KJ - Nové Město nad Metují, Sokolská</t>
  </si>
  <si>
    <t>KJ - Nové Město nad Metují, Družstevní</t>
  </si>
  <si>
    <t>KJ - Nové Strašecí</t>
  </si>
  <si>
    <t>KJ - Nový Bor, Rumburských hrdinů</t>
  </si>
  <si>
    <t>KJ - Nový Bor, Wolkerova</t>
  </si>
  <si>
    <t>KJ - Nymburk</t>
  </si>
  <si>
    <t>KJ - Nýřany, Komenského</t>
  </si>
  <si>
    <t>KJ - Nýřany, Luční</t>
  </si>
  <si>
    <t>KJ - Odolena Voda (areál AERO Vodochody)</t>
  </si>
  <si>
    <t>KJ - Osek</t>
  </si>
  <si>
    <t>Kotelna Vítkovice</t>
  </si>
  <si>
    <t>KJ - Polička, Hegerova</t>
  </si>
  <si>
    <t>KJ - Polička, Jiráskova</t>
  </si>
  <si>
    <t>KJ - Polička, Svépomoc</t>
  </si>
  <si>
    <t>KJ - Postoloprty, Draguš</t>
  </si>
  <si>
    <t>KJ - Postoloprty, Dvořákova</t>
  </si>
  <si>
    <t>KJ - Prostějov, B. Šmerala</t>
  </si>
  <si>
    <t>KJ - Prostějov, S. Manharda</t>
  </si>
  <si>
    <t>KJ - Prostějov, Moravská</t>
  </si>
  <si>
    <t>KJ - Prostějov nemocnice</t>
  </si>
  <si>
    <t>KJ - Prostějov sladovny</t>
  </si>
  <si>
    <t>KJ - Prostějov, Tylova</t>
  </si>
  <si>
    <t>KJ - Rokycany</t>
  </si>
  <si>
    <t>KJ - Roudnice nad Labem</t>
  </si>
  <si>
    <t>KJ - Sedlčany, Na Severním sídlišti</t>
  </si>
  <si>
    <t>KJ - Sušice, Kaštanová</t>
  </si>
  <si>
    <t>KJ - Sušice, Studentská</t>
  </si>
  <si>
    <t>KJ - Sušice, Na Hrázi</t>
  </si>
  <si>
    <t>KJ - Sušice, Pravdova</t>
  </si>
  <si>
    <t>KJ - Sušice, Sirkařská</t>
  </si>
  <si>
    <t>KJ - Světlá nad Sázavou, Zámecká (areál sklárny)</t>
  </si>
  <si>
    <t>KJ - Šternberk</t>
  </si>
  <si>
    <t>KJ - Šumperk</t>
  </si>
  <si>
    <t>KJ - Tanvald</t>
  </si>
  <si>
    <t>KJ - Ústí nad Orlicí</t>
  </si>
  <si>
    <t>KJ - Ústí nad Orlicí, Okružní</t>
  </si>
  <si>
    <t>KJ - Vamberk</t>
  </si>
  <si>
    <t>Kotelna Volyně</t>
  </si>
  <si>
    <t>KJ - Vrchlabí, připojení Liščí kopec</t>
  </si>
  <si>
    <t>KJ - Vysoké Mýto, Generála Svatoně (kotelna Vanice)</t>
  </si>
  <si>
    <t>KJ - Vysoké Mýto, Prokopa Velikého (kotelna Družba)</t>
  </si>
  <si>
    <t>KJ - Zákupy</t>
  </si>
  <si>
    <t>Královéhradecký</t>
  </si>
  <si>
    <t>Hlavní město Praha</t>
  </si>
  <si>
    <t>KJ - Ivančice</t>
  </si>
  <si>
    <t>Kotelna Svitavy - Dimitrovova</t>
  </si>
  <si>
    <t>Kotelna Svitavy - Tovární</t>
  </si>
  <si>
    <t>Kotelna Svitavy - Větrná</t>
  </si>
  <si>
    <t>KJ - Přelouč, 17. listopadu</t>
  </si>
  <si>
    <t>Kotelna Krátká - Železná Ruda</t>
  </si>
  <si>
    <t>Kotelna Govorova - Smiřice</t>
  </si>
  <si>
    <t>Kotelna Bradlo</t>
  </si>
  <si>
    <t>Kotelna Zruč - Na Výsluní</t>
  </si>
  <si>
    <t>Kotelna - ZŠ Jiráskova</t>
  </si>
  <si>
    <t>Světlá sklárny</t>
  </si>
  <si>
    <t>Opava - Mondelez</t>
  </si>
  <si>
    <t>KJ - Vrchlabí, NKTC</t>
  </si>
  <si>
    <t>Celkem</t>
  </si>
  <si>
    <t>Z toho celkem KGJ</t>
  </si>
  <si>
    <t>LIberecký</t>
  </si>
  <si>
    <t xml:space="preserve">  </t>
  </si>
  <si>
    <t>typPaliva</t>
  </si>
  <si>
    <t>pal_porizeniPaliv</t>
  </si>
  <si>
    <t>pal_spotrebaPaliva</t>
  </si>
  <si>
    <t>pal_vyhrevnostHodnota</t>
  </si>
  <si>
    <t>h_ztraty</t>
  </si>
  <si>
    <t>h_bruttoVyroba</t>
  </si>
  <si>
    <t>h_bilancniRozdil</t>
  </si>
  <si>
    <t>h_primeDodavkyCizimSubjektum</t>
  </si>
  <si>
    <t>h_technologickaVlastniSpotreba</t>
  </si>
  <si>
    <t>h_dodavkyDoVlastnihoPodnikuNeboZarizeni</t>
  </si>
  <si>
    <t>celkovyInstalovanyVykon</t>
  </si>
  <si>
    <t>bil_nakup</t>
  </si>
  <si>
    <t>bil_saldo</t>
  </si>
  <si>
    <t>bil_ztraty</t>
  </si>
  <si>
    <t>bil_doprava</t>
  </si>
  <si>
    <t>bil_ostatni</t>
  </si>
  <si>
    <t>bil_prumysl</t>
  </si>
  <si>
    <t>bil_domacnosti</t>
  </si>
  <si>
    <t>bil_energetika</t>
  </si>
  <si>
    <t>bil_bruttoVyroba</t>
  </si>
  <si>
    <t>bil_stavebnictvi</t>
  </si>
  <si>
    <t>bil_bilancniRozdil</t>
  </si>
  <si>
    <t>bil_vlastniSpotreba</t>
  </si>
  <si>
    <t>bil_zemedelstviALesnictvi</t>
  </si>
  <si>
    <t>bil_dodavkyObchodnimSubjektum</t>
  </si>
  <si>
    <t>bil_obchodSluzbySkolstviZdravotnictvi</t>
  </si>
  <si>
    <t>month</t>
  </si>
  <si>
    <t>region</t>
  </si>
  <si>
    <t>KJ - Ústí nad Orlicí, poříční</t>
  </si>
  <si>
    <t>KJ - Kroměříž Sladovny</t>
  </si>
  <si>
    <t>KJ - RAKOVNÍK V JAMCE</t>
  </si>
  <si>
    <t>KJ - MOŠNOV</t>
  </si>
  <si>
    <t>KJ - PŘÍBOR NERUDOVA</t>
  </si>
  <si>
    <t>KJ - BROUMOV OLIVĚTÍN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</si>
</sst>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0"/>
    <numFmt numFmtId="165" formatCode="0.0000"/>
    <numFmt numFmtId="166" formatCode="#,##0.000"/>
    <numFmt numFmtId="167" formatCode="#,##0.0000"/>
    <numFmt numFmtId="168" formatCode="#,##0.00000"/>
    <numFmt numFmtId="169" formatCode="0.000"/>
  </numFmts>
  <fonts count="11" x14ac:knownFonts="1"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2"/>
      <name val="Segoe UI"/>
      <family val="2"/>
      <charset val="238"/>
    </font>
    <font>
      <b/>
      <sz val="10"/>
      <name val="Segoe UI"/>
      <family val="2"/>
      <charset val="238"/>
    </font>
    <font>
      <sz val="8"/>
      <name val="Segoe UI"/>
      <family val="2"/>
      <charset val="238"/>
    </font>
    <font>
      <sz val="11"/>
      <color theme="1"/>
      <name val="Calibri"/>
      <family val="2"/>
      <charset val="238"/>
      <scheme val="minor"/>
    </font>
    <font>
      <b/>
      <sz val="10"/>
      <color rgb="FF0070C0"/>
      <name val="Segoe UI"/>
      <family val="2"/>
      <charset val="238"/>
    </font>
    <font>
      <b/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sz val="10"/>
      <color rgb="FF98C379"/>
      <name val="Consolas"/>
      <family val="3"/>
      <charset val="238"/>
    </font>
  </fonts>
  <fills count="1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42">
    <border>
      <left/>
      <right/>
      <top/>
      <bottom/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/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indexed="64"/>
      </right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158">
    <xf numFmtId="0" fontId="0" fillId="0" borderId="0" xfId="0"/>
    <xf numFmtId="0" fontId="2" fillId="2" borderId="1" xfId="1" applyFont="1" applyFill="1" applyBorder="1" applyAlignment="1">
      <alignment horizontal="center" vertical="center"/>
    </xf>
    <xf numFmtId="0" fontId="3" fillId="2" borderId="9" xfId="1" applyFont="1" applyFill="1" applyBorder="1" applyAlignment="1">
      <alignment vertical="center" wrapText="1"/>
    </xf>
    <xf numFmtId="0" fontId="3" fillId="2" borderId="8" xfId="1" applyFont="1" applyFill="1" applyBorder="1" applyAlignment="1">
      <alignment vertical="center" wrapText="1"/>
    </xf>
    <xf numFmtId="0" fontId="4" fillId="2" borderId="10" xfId="1" applyFont="1" applyFill="1" applyBorder="1" applyAlignment="1">
      <alignment horizontal="center" vertical="center" wrapText="1"/>
    </xf>
    <xf numFmtId="0" fontId="4" fillId="2" borderId="8" xfId="1" applyFont="1" applyFill="1" applyBorder="1" applyAlignment="1">
      <alignment horizontal="center" vertical="center" wrapText="1"/>
    </xf>
    <xf numFmtId="0" fontId="4" fillId="2" borderId="11" xfId="1" applyFont="1" applyFill="1" applyBorder="1" applyAlignment="1">
      <alignment horizontal="center" vertical="center" wrapText="1"/>
    </xf>
    <xf numFmtId="0" fontId="4" fillId="2" borderId="9" xfId="1" applyFont="1" applyFill="1" applyBorder="1" applyAlignment="1">
      <alignment horizontal="center" vertical="center" wrapText="1"/>
    </xf>
    <xf numFmtId="0" fontId="4" fillId="2" borderId="12" xfId="1" applyFont="1" applyFill="1" applyBorder="1" applyAlignment="1">
      <alignment horizontal="center" vertical="center" wrapText="1"/>
    </xf>
    <xf numFmtId="0" fontId="4" fillId="2" borderId="13" xfId="1" applyFont="1" applyFill="1" applyBorder="1" applyAlignment="1">
      <alignment horizontal="center" vertical="center" wrapText="1"/>
    </xf>
    <xf numFmtId="0" fontId="4" fillId="2" borderId="14" xfId="1" applyFont="1" applyFill="1" applyBorder="1" applyAlignment="1">
      <alignment horizontal="center" vertical="center" wrapText="1"/>
    </xf>
    <xf numFmtId="164" fontId="0" fillId="0" borderId="0" xfId="0" applyNumberFormat="1"/>
    <xf numFmtId="3" fontId="0" fillId="0" borderId="0" xfId="0" applyNumberFormat="1"/>
    <xf numFmtId="0" fontId="2" fillId="2" borderId="15" xfId="1" applyFont="1" applyFill="1" applyBorder="1" applyAlignment="1">
      <alignment horizontal="center" vertical="center"/>
    </xf>
    <xf numFmtId="0" fontId="4" fillId="2" borderId="8" xfId="1" applyFont="1" applyFill="1" applyBorder="1" applyAlignment="1">
      <alignment horizontal="right" wrapText="1"/>
    </xf>
    <xf numFmtId="0" fontId="4" fillId="2" borderId="9" xfId="1" applyFont="1" applyFill="1" applyBorder="1" applyAlignment="1">
      <alignment horizontal="center" wrapText="1"/>
    </xf>
    <xf numFmtId="3" fontId="5" fillId="0" borderId="0" xfId="2" applyNumberFormat="1"/>
    <xf numFmtId="165" fontId="5" fillId="0" borderId="0" xfId="2" applyNumberFormat="1"/>
    <xf numFmtId="0" fontId="5" fillId="0" borderId="0" xfId="2"/>
    <xf numFmtId="0" fontId="5" fillId="0" borderId="16" xfId="2" applyBorder="1"/>
    <xf numFmtId="0" fontId="3" fillId="2" borderId="12" xfId="1" applyFont="1" applyFill="1" applyBorder="1" applyAlignment="1">
      <alignment horizontal="center" vertical="top" wrapText="1"/>
    </xf>
    <xf numFmtId="0" fontId="3" fillId="2" borderId="17" xfId="1" applyFont="1" applyFill="1" applyBorder="1" applyAlignment="1">
      <alignment horizontal="center" vertical="top" wrapText="1"/>
    </xf>
    <xf numFmtId="0" fontId="3" fillId="2" borderId="14" xfId="1" applyFont="1" applyFill="1" applyBorder="1" applyAlignment="1">
      <alignment horizontal="center" vertical="top" wrapText="1"/>
    </xf>
    <xf numFmtId="0" fontId="4" fillId="2" borderId="18" xfId="1" applyFont="1" applyFill="1" applyBorder="1" applyAlignment="1">
      <alignment horizontal="center" vertical="distributed" wrapText="1"/>
    </xf>
    <xf numFmtId="49" fontId="6" fillId="3" borderId="19" xfId="2" applyNumberFormat="1" applyFont="1" applyFill="1" applyBorder="1" applyAlignment="1">
      <alignment horizontal="left"/>
    </xf>
    <xf numFmtId="49" fontId="6" fillId="3" borderId="20" xfId="2" applyNumberFormat="1" applyFont="1" applyFill="1" applyBorder="1"/>
    <xf numFmtId="166" fontId="6" fillId="3" borderId="14" xfId="2" applyNumberFormat="1" applyFont="1" applyFill="1" applyBorder="1" applyAlignment="1">
      <alignment horizontal="center"/>
    </xf>
    <xf numFmtId="49" fontId="6" fillId="3" borderId="19" xfId="3" applyNumberFormat="1" applyFont="1" applyFill="1" applyBorder="1" applyAlignment="1">
      <alignment horizontal="left"/>
    </xf>
    <xf numFmtId="49" fontId="6" fillId="3" borderId="20" xfId="4" applyNumberFormat="1" applyFont="1" applyFill="1" applyBorder="1"/>
    <xf numFmtId="166" fontId="6" fillId="3" borderId="14" xfId="4" applyNumberFormat="1" applyFont="1" applyFill="1" applyBorder="1" applyAlignment="1">
      <alignment horizontal="center"/>
    </xf>
    <xf numFmtId="0" fontId="0" fillId="4" borderId="21" xfId="0" applyFill="1" applyBorder="1"/>
    <xf numFmtId="0" fontId="0" fillId="4" borderId="0" xfId="0" applyFill="1"/>
    <xf numFmtId="3" fontId="0" fillId="4" borderId="0" xfId="0" applyNumberFormat="1" applyFill="1"/>
    <xf numFmtId="0" fontId="0" fillId="5" borderId="0" xfId="0" applyFill="1"/>
    <xf numFmtId="0" fontId="0" fillId="6" borderId="0" xfId="0" applyFill="1"/>
    <xf numFmtId="164" fontId="0" fillId="6" borderId="0" xfId="0" applyNumberFormat="1" applyFill="1"/>
    <xf numFmtId="166" fontId="0" fillId="6" borderId="0" xfId="0" applyNumberFormat="1" applyFill="1"/>
    <xf numFmtId="3" fontId="0" fillId="6" borderId="0" xfId="0" applyNumberFormat="1" applyFill="1"/>
    <xf numFmtId="166" fontId="5" fillId="0" borderId="0" xfId="2" applyNumberFormat="1"/>
    <xf numFmtId="9" fontId="0" fillId="0" borderId="0" xfId="5" applyFont="1"/>
    <xf numFmtId="0" fontId="0" fillId="7" borderId="22" xfId="0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 wrapText="1"/>
    </xf>
    <xf numFmtId="0" fontId="0" fillId="8" borderId="23" xfId="0" applyFill="1" applyBorder="1" applyAlignment="1">
      <alignment horizontal="center" vertical="center" wrapText="1"/>
    </xf>
    <xf numFmtId="0" fontId="7" fillId="9" borderId="23" xfId="0" applyFont="1" applyFill="1" applyBorder="1" applyAlignment="1">
      <alignment horizontal="center" vertical="center" wrapText="1"/>
    </xf>
    <xf numFmtId="0" fontId="0" fillId="7" borderId="24" xfId="0" applyFill="1" applyBorder="1" applyAlignment="1">
      <alignment horizontal="center" vertical="center" wrapText="1"/>
    </xf>
    <xf numFmtId="0" fontId="0" fillId="8" borderId="25" xfId="0" applyFill="1" applyBorder="1" applyAlignment="1">
      <alignment horizontal="center" vertical="center" wrapText="1"/>
    </xf>
    <xf numFmtId="0" fontId="0" fillId="0" borderId="26" xfId="0" applyBorder="1"/>
    <xf numFmtId="0" fontId="0" fillId="0" borderId="27" xfId="0" applyBorder="1"/>
    <xf numFmtId="166" fontId="0" fillId="0" borderId="27" xfId="0" applyNumberFormat="1" applyBorder="1"/>
    <xf numFmtId="10" fontId="0" fillId="9" borderId="27" xfId="5" applyNumberFormat="1" applyFont="1" applyFill="1" applyBorder="1"/>
    <xf numFmtId="166" fontId="0" fillId="9" borderId="27" xfId="0" applyNumberFormat="1" applyFill="1" applyBorder="1"/>
    <xf numFmtId="0" fontId="0" fillId="0" borderId="28" xfId="0" applyBorder="1"/>
    <xf numFmtId="0" fontId="0" fillId="0" borderId="29" xfId="0" applyBorder="1"/>
    <xf numFmtId="166" fontId="0" fillId="0" borderId="0" xfId="0" applyNumberFormat="1"/>
    <xf numFmtId="10" fontId="0" fillId="9" borderId="0" xfId="5" applyNumberFormat="1" applyFont="1" applyFill="1" applyBorder="1"/>
    <xf numFmtId="166" fontId="0" fillId="9" borderId="0" xfId="0" applyNumberFormat="1" applyFill="1"/>
    <xf numFmtId="0" fontId="0" fillId="0" borderId="30" xfId="0" applyBorder="1"/>
    <xf numFmtId="0" fontId="0" fillId="0" borderId="31" xfId="0" applyBorder="1"/>
    <xf numFmtId="0" fontId="0" fillId="0" borderId="32" xfId="0" applyBorder="1"/>
    <xf numFmtId="166" fontId="0" fillId="0" borderId="32" xfId="0" applyNumberFormat="1" applyBorder="1"/>
    <xf numFmtId="10" fontId="0" fillId="9" borderId="32" xfId="5" applyNumberFormat="1" applyFont="1" applyFill="1" applyBorder="1"/>
    <xf numFmtId="166" fontId="0" fillId="9" borderId="32" xfId="0" applyNumberFormat="1" applyFill="1" applyBorder="1"/>
    <xf numFmtId="0" fontId="0" fillId="0" borderId="33" xfId="0" applyBorder="1"/>
    <xf numFmtId="0" fontId="0" fillId="10" borderId="22" xfId="0" applyFill="1" applyBorder="1" applyAlignment="1">
      <alignment horizontal="center" vertical="center" wrapText="1"/>
    </xf>
    <xf numFmtId="0" fontId="0" fillId="10" borderId="23" xfId="0" applyFill="1" applyBorder="1" applyAlignment="1">
      <alignment horizontal="center" vertical="center" wrapText="1"/>
    </xf>
    <xf numFmtId="0" fontId="0" fillId="11" borderId="23" xfId="0" applyFill="1" applyBorder="1" applyAlignment="1">
      <alignment horizontal="center" vertical="center" wrapText="1"/>
    </xf>
    <xf numFmtId="0" fontId="0" fillId="9" borderId="23" xfId="0" applyFill="1" applyBorder="1" applyAlignment="1">
      <alignment horizontal="center" vertical="center" wrapText="1"/>
    </xf>
    <xf numFmtId="0" fontId="0" fillId="11" borderId="24" xfId="0" applyFill="1" applyBorder="1" applyAlignment="1">
      <alignment horizontal="center" vertical="center" wrapText="1"/>
    </xf>
    <xf numFmtId="0" fontId="0" fillId="10" borderId="25" xfId="0" applyFill="1" applyBorder="1" applyAlignment="1">
      <alignment horizontal="center" vertical="center" wrapText="1"/>
    </xf>
    <xf numFmtId="168" fontId="0" fillId="0" borderId="27" xfId="0" applyNumberFormat="1" applyBorder="1"/>
    <xf numFmtId="168" fontId="0" fillId="0" borderId="0" xfId="0" applyNumberFormat="1"/>
    <xf numFmtId="168" fontId="0" fillId="0" borderId="32" xfId="0" applyNumberFormat="1" applyBorder="1"/>
    <xf numFmtId="3" fontId="5" fillId="0" borderId="16" xfId="2" applyNumberFormat="1" applyBorder="1"/>
    <xf numFmtId="43" fontId="0" fillId="0" borderId="0" xfId="6" applyFont="1"/>
    <xf numFmtId="0" fontId="0" fillId="13" borderId="0" xfId="0" applyFill="1"/>
    <xf numFmtId="0" fontId="0" fillId="9" borderId="0" xfId="0" applyFill="1"/>
    <xf numFmtId="49" fontId="9" fillId="0" borderId="0" xfId="0" applyNumberFormat="1" applyFont="1"/>
    <xf numFmtId="166" fontId="5" fillId="0" borderId="16" xfId="2" applyNumberFormat="1" applyBorder="1"/>
    <xf numFmtId="0" fontId="0" fillId="12" borderId="26" xfId="0" applyFill="1" applyBorder="1"/>
    <xf numFmtId="0" fontId="0" fillId="12" borderId="35" xfId="0" applyFill="1" applyBorder="1"/>
    <xf numFmtId="164" fontId="0" fillId="12" borderId="27" xfId="0" applyNumberFormat="1" applyFill="1" applyBorder="1"/>
    <xf numFmtId="0" fontId="0" fillId="12" borderId="27" xfId="0" applyFill="1" applyBorder="1"/>
    <xf numFmtId="0" fontId="0" fillId="12" borderId="28" xfId="0" applyFill="1" applyBorder="1"/>
    <xf numFmtId="0" fontId="9" fillId="14" borderId="0" xfId="0" applyFont="1" applyFill="1"/>
    <xf numFmtId="0" fontId="0" fillId="15" borderId="29" xfId="0" applyFill="1" applyBorder="1"/>
    <xf numFmtId="0" fontId="0" fillId="15" borderId="0" xfId="0" applyFill="1"/>
    <xf numFmtId="0" fontId="0" fillId="15" borderId="30" xfId="0" applyFill="1" applyBorder="1"/>
    <xf numFmtId="0" fontId="7" fillId="0" borderId="26" xfId="0" applyFont="1" applyBorder="1"/>
    <xf numFmtId="0" fontId="7" fillId="0" borderId="27" xfId="0" applyFont="1" applyBorder="1"/>
    <xf numFmtId="164" fontId="7" fillId="0" borderId="27" xfId="0" applyNumberFormat="1" applyFont="1" applyBorder="1"/>
    <xf numFmtId="0" fontId="7" fillId="0" borderId="28" xfId="0" applyFont="1" applyBorder="1"/>
    <xf numFmtId="0" fontId="7" fillId="0" borderId="31" xfId="0" applyFont="1" applyBorder="1"/>
    <xf numFmtId="0" fontId="7" fillId="0" borderId="32" xfId="0" applyFont="1" applyBorder="1"/>
    <xf numFmtId="164" fontId="7" fillId="0" borderId="32" xfId="0" applyNumberFormat="1" applyFont="1" applyBorder="1"/>
    <xf numFmtId="0" fontId="7" fillId="0" borderId="33" xfId="0" applyFont="1" applyBorder="1"/>
    <xf numFmtId="0" fontId="0" fillId="6" borderId="29" xfId="0" applyFill="1" applyBorder="1"/>
    <xf numFmtId="0" fontId="0" fillId="6" borderId="30" xfId="0" applyFill="1" applyBorder="1"/>
    <xf numFmtId="0" fontId="0" fillId="6" borderId="31" xfId="0" applyFill="1" applyBorder="1"/>
    <xf numFmtId="0" fontId="0" fillId="6" borderId="32" xfId="0" applyFill="1" applyBorder="1"/>
    <xf numFmtId="164" fontId="0" fillId="6" borderId="32" xfId="0" applyNumberFormat="1" applyFill="1" applyBorder="1"/>
    <xf numFmtId="166" fontId="0" fillId="6" borderId="32" xfId="0" applyNumberFormat="1" applyFill="1" applyBorder="1"/>
    <xf numFmtId="3" fontId="0" fillId="6" borderId="32" xfId="0" applyNumberFormat="1" applyFill="1" applyBorder="1"/>
    <xf numFmtId="0" fontId="0" fillId="6" borderId="33" xfId="0" applyFill="1" applyBorder="1"/>
    <xf numFmtId="0" fontId="3" fillId="2" borderId="34" xfId="1" applyFont="1" applyFill="1" applyBorder="1" applyAlignment="1">
      <alignment vertical="center" wrapText="1"/>
    </xf>
    <xf numFmtId="0" fontId="3" fillId="2" borderId="34" xfId="1" applyFont="1" applyFill="1" applyBorder="1" applyAlignment="1">
      <alignment horizontal="right" vertical="center"/>
    </xf>
    <xf numFmtId="0" fontId="4" fillId="2" borderId="34" xfId="1" applyFont="1" applyFill="1" applyBorder="1" applyAlignment="1">
      <alignment horizontal="center" vertical="center" wrapText="1"/>
    </xf>
    <xf numFmtId="0" fontId="2" fillId="2" borderId="36" xfId="1" applyFont="1" applyFill="1" applyBorder="1" applyAlignment="1">
      <alignment horizontal="center" vertical="center"/>
    </xf>
    <xf numFmtId="0" fontId="2" fillId="2" borderId="37" xfId="1" applyFont="1" applyFill="1" applyBorder="1" applyAlignment="1">
      <alignment horizontal="center" vertical="center"/>
    </xf>
    <xf numFmtId="0" fontId="3" fillId="2" borderId="37" xfId="1" applyFont="1" applyFill="1" applyBorder="1" applyAlignment="1">
      <alignment vertical="center"/>
    </xf>
    <xf numFmtId="0" fontId="3" fillId="2" borderId="38" xfId="1" applyFont="1" applyFill="1" applyBorder="1" applyAlignment="1">
      <alignment vertical="center"/>
    </xf>
    <xf numFmtId="0" fontId="3" fillId="2" borderId="39" xfId="1" applyFont="1" applyFill="1" applyBorder="1" applyAlignment="1">
      <alignment horizontal="center" vertical="center" wrapText="1"/>
    </xf>
    <xf numFmtId="0" fontId="3" fillId="2" borderId="40" xfId="1" applyFont="1" applyFill="1" applyBorder="1" applyAlignment="1">
      <alignment horizontal="right" vertical="center"/>
    </xf>
    <xf numFmtId="0" fontId="3" fillId="2" borderId="39" xfId="1" applyFont="1" applyFill="1" applyBorder="1" applyAlignment="1">
      <alignment vertical="center" wrapText="1"/>
    </xf>
    <xf numFmtId="0" fontId="4" fillId="2" borderId="40" xfId="1" applyFont="1" applyFill="1" applyBorder="1" applyAlignment="1">
      <alignment horizontal="center" vertical="center" wrapText="1"/>
    </xf>
    <xf numFmtId="0" fontId="4" fillId="2" borderId="39" xfId="1" applyFont="1" applyFill="1" applyBorder="1" applyAlignment="1">
      <alignment horizontal="center" vertical="center" wrapText="1"/>
    </xf>
    <xf numFmtId="0" fontId="0" fillId="16" borderId="26" xfId="0" applyFill="1" applyBorder="1"/>
    <xf numFmtId="0" fontId="0" fillId="16" borderId="27" xfId="0" applyFill="1" applyBorder="1"/>
    <xf numFmtId="164" fontId="0" fillId="16" borderId="27" xfId="0" applyNumberFormat="1" applyFill="1" applyBorder="1"/>
    <xf numFmtId="3" fontId="0" fillId="16" borderId="27" xfId="0" applyNumberFormat="1" applyFill="1" applyBorder="1"/>
    <xf numFmtId="167" fontId="0" fillId="16" borderId="27" xfId="0" applyNumberFormat="1" applyFill="1" applyBorder="1"/>
    <xf numFmtId="49" fontId="0" fillId="16" borderId="27" xfId="0" applyNumberFormat="1" applyFill="1" applyBorder="1"/>
    <xf numFmtId="0" fontId="0" fillId="16" borderId="28" xfId="0" applyFill="1" applyBorder="1"/>
    <xf numFmtId="0" fontId="0" fillId="16" borderId="29" xfId="0" applyFill="1" applyBorder="1"/>
    <xf numFmtId="0" fontId="0" fillId="16" borderId="0" xfId="0" applyFill="1"/>
    <xf numFmtId="164" fontId="0" fillId="16" borderId="0" xfId="0" applyNumberFormat="1" applyFill="1"/>
    <xf numFmtId="3" fontId="0" fillId="16" borderId="0" xfId="0" applyNumberFormat="1" applyFill="1"/>
    <xf numFmtId="167" fontId="0" fillId="16" borderId="0" xfId="0" applyNumberFormat="1" applyFill="1"/>
    <xf numFmtId="49" fontId="0" fillId="16" borderId="0" xfId="0" applyNumberFormat="1" applyFill="1"/>
    <xf numFmtId="0" fontId="0" fillId="16" borderId="30" xfId="0" applyFill="1" applyBorder="1"/>
    <xf numFmtId="166" fontId="0" fillId="16" borderId="0" xfId="0" applyNumberFormat="1" applyFill="1"/>
    <xf numFmtId="0" fontId="0" fillId="16" borderId="31" xfId="0" applyFill="1" applyBorder="1"/>
    <xf numFmtId="0" fontId="0" fillId="16" borderId="32" xfId="0" applyFill="1" applyBorder="1"/>
    <xf numFmtId="3" fontId="0" fillId="16" borderId="32" xfId="0" applyNumberFormat="1" applyFill="1" applyBorder="1"/>
    <xf numFmtId="0" fontId="0" fillId="16" borderId="33" xfId="0" applyFill="1" applyBorder="1"/>
    <xf numFmtId="166" fontId="0" fillId="16" borderId="27" xfId="0" applyNumberFormat="1" applyFill="1" applyBorder="1"/>
    <xf numFmtId="1" fontId="0" fillId="16" borderId="0" xfId="0" applyNumberFormat="1" applyFill="1"/>
    <xf numFmtId="1" fontId="0" fillId="16" borderId="32" xfId="0" applyNumberFormat="1" applyFill="1" applyBorder="1"/>
    <xf numFmtId="169" fontId="0" fillId="16" borderId="27" xfId="0" applyNumberFormat="1" applyFill="1" applyBorder="1"/>
    <xf numFmtId="169" fontId="0" fillId="16" borderId="0" xfId="0" applyNumberFormat="1" applyFill="1"/>
    <xf numFmtId="169" fontId="0" fillId="16" borderId="32" xfId="0" applyNumberFormat="1" applyFill="1" applyBorder="1"/>
    <xf numFmtId="0" fontId="9" fillId="14" borderId="26" xfId="0" applyFont="1" applyFill="1" applyBorder="1"/>
    <xf numFmtId="0" fontId="9" fillId="14" borderId="27" xfId="0" applyFont="1" applyFill="1" applyBorder="1"/>
    <xf numFmtId="0" fontId="9" fillId="14" borderId="29" xfId="0" applyFont="1" applyFill="1" applyBorder="1"/>
    <xf numFmtId="0" fontId="0" fillId="14" borderId="41" xfId="0" applyFill="1" applyBorder="1"/>
    <xf numFmtId="166" fontId="0" fillId="16" borderId="32" xfId="0" applyNumberFormat="1" applyFill="1" applyBorder="1"/>
    <xf numFmtId="0" fontId="10" fillId="0" borderId="0" xfId="0" applyFont="1" applyAlignment="1">
      <alignment vertical="center"/>
    </xf>
    <xf numFmtId="0" fontId="3" fillId="2" borderId="3" xfId="1" applyFont="1" applyFill="1" applyBorder="1" applyAlignment="1">
      <alignment horizontal="center" vertical="center"/>
    </xf>
    <xf numFmtId="0" fontId="3" fillId="2" borderId="4" xfId="1" applyFont="1" applyFill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0" fontId="3" fillId="2" borderId="8" xfId="1" applyFont="1" applyFill="1" applyBorder="1" applyAlignment="1">
      <alignment horizontal="center" vertical="center" wrapText="1"/>
    </xf>
    <xf numFmtId="0" fontId="3" fillId="2" borderId="9" xfId="1" applyFont="1" applyFill="1" applyBorder="1" applyAlignment="1">
      <alignment horizontal="center" vertical="center" wrapText="1"/>
    </xf>
    <xf numFmtId="0" fontId="3" fillId="2" borderId="6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7" xfId="1" applyFont="1" applyFill="1" applyBorder="1" applyAlignment="1">
      <alignment horizontal="center" vertical="center"/>
    </xf>
    <xf numFmtId="0" fontId="4" fillId="2" borderId="6" xfId="1" applyFont="1" applyFill="1" applyBorder="1" applyAlignment="1">
      <alignment horizontal="center" vertical="distributed" wrapText="1"/>
    </xf>
    <xf numFmtId="0" fontId="4" fillId="2" borderId="2" xfId="1" applyFont="1" applyFill="1" applyBorder="1" applyAlignment="1">
      <alignment horizontal="center" vertical="distributed" wrapText="1"/>
    </xf>
    <xf numFmtId="0" fontId="3" fillId="2" borderId="34" xfId="1" applyFont="1" applyFill="1" applyBorder="1" applyAlignment="1">
      <alignment horizontal="center" vertical="center"/>
    </xf>
    <xf numFmtId="0" fontId="3" fillId="2" borderId="37" xfId="1" applyFont="1" applyFill="1" applyBorder="1" applyAlignment="1">
      <alignment horizontal="center" vertical="center"/>
    </xf>
  </cellXfs>
  <cellStyles count="7">
    <cellStyle name="Čárka" xfId="6" builtinId="3"/>
    <cellStyle name="Normální" xfId="0" builtinId="0"/>
    <cellStyle name="Normální 5 3 2" xfId="3" xr:uid="{00000000-0005-0000-0000-000001000000}"/>
    <cellStyle name="Normální 5 5" xfId="2" xr:uid="{00000000-0005-0000-0000-000002000000}"/>
    <cellStyle name="Normální 5 5 2" xfId="4" xr:uid="{00000000-0005-0000-0000-000003000000}"/>
    <cellStyle name="normální_Humpolec PH" xfId="1" xr:uid="{00000000-0005-0000-0000-000004000000}"/>
    <cellStyle name="Procenta" xfId="5" builtinId="5"/>
  </cellStyles>
  <dxfs count="22"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8BE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1.xml"/><Relationship Id="rId21" Type="http://schemas.openxmlformats.org/officeDocument/2006/relationships/externalLink" Target="externalLinks/externalLink5.xml"/><Relationship Id="rId42" Type="http://schemas.openxmlformats.org/officeDocument/2006/relationships/externalLink" Target="externalLinks/externalLink26.xml"/><Relationship Id="rId63" Type="http://schemas.openxmlformats.org/officeDocument/2006/relationships/externalLink" Target="externalLinks/externalLink47.xml"/><Relationship Id="rId84" Type="http://schemas.openxmlformats.org/officeDocument/2006/relationships/externalLink" Target="externalLinks/externalLink68.xml"/><Relationship Id="rId138" Type="http://schemas.openxmlformats.org/officeDocument/2006/relationships/externalLink" Target="externalLinks/externalLink122.xml"/><Relationship Id="rId159" Type="http://schemas.openxmlformats.org/officeDocument/2006/relationships/externalLink" Target="externalLinks/externalLink143.xml"/><Relationship Id="rId170" Type="http://schemas.openxmlformats.org/officeDocument/2006/relationships/externalLink" Target="externalLinks/externalLink154.xml"/><Relationship Id="rId107" Type="http://schemas.openxmlformats.org/officeDocument/2006/relationships/externalLink" Target="externalLinks/externalLink9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6.xml"/><Relationship Id="rId53" Type="http://schemas.openxmlformats.org/officeDocument/2006/relationships/externalLink" Target="externalLinks/externalLink37.xml"/><Relationship Id="rId74" Type="http://schemas.openxmlformats.org/officeDocument/2006/relationships/externalLink" Target="externalLinks/externalLink58.xml"/><Relationship Id="rId128" Type="http://schemas.openxmlformats.org/officeDocument/2006/relationships/externalLink" Target="externalLinks/externalLink112.xml"/><Relationship Id="rId149" Type="http://schemas.openxmlformats.org/officeDocument/2006/relationships/externalLink" Target="externalLinks/externalLink133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79.xml"/><Relationship Id="rId160" Type="http://schemas.openxmlformats.org/officeDocument/2006/relationships/externalLink" Target="externalLinks/externalLink144.xml"/><Relationship Id="rId22" Type="http://schemas.openxmlformats.org/officeDocument/2006/relationships/externalLink" Target="externalLinks/externalLink6.xml"/><Relationship Id="rId43" Type="http://schemas.openxmlformats.org/officeDocument/2006/relationships/externalLink" Target="externalLinks/externalLink27.xml"/><Relationship Id="rId64" Type="http://schemas.openxmlformats.org/officeDocument/2006/relationships/externalLink" Target="externalLinks/externalLink48.xml"/><Relationship Id="rId118" Type="http://schemas.openxmlformats.org/officeDocument/2006/relationships/externalLink" Target="externalLinks/externalLink102.xml"/><Relationship Id="rId139" Type="http://schemas.openxmlformats.org/officeDocument/2006/relationships/externalLink" Target="externalLinks/externalLink123.xml"/><Relationship Id="rId85" Type="http://schemas.openxmlformats.org/officeDocument/2006/relationships/externalLink" Target="externalLinks/externalLink69.xml"/><Relationship Id="rId150" Type="http://schemas.openxmlformats.org/officeDocument/2006/relationships/externalLink" Target="externalLinks/externalLink134.xml"/><Relationship Id="rId171" Type="http://schemas.openxmlformats.org/officeDocument/2006/relationships/externalLink" Target="externalLinks/externalLink155.xml"/><Relationship Id="rId12" Type="http://schemas.openxmlformats.org/officeDocument/2006/relationships/worksheet" Target="worksheets/sheet12.xml"/><Relationship Id="rId33" Type="http://schemas.openxmlformats.org/officeDocument/2006/relationships/externalLink" Target="externalLinks/externalLink17.xml"/><Relationship Id="rId108" Type="http://schemas.openxmlformats.org/officeDocument/2006/relationships/externalLink" Target="externalLinks/externalLink92.xml"/><Relationship Id="rId129" Type="http://schemas.openxmlformats.org/officeDocument/2006/relationships/externalLink" Target="externalLinks/externalLink113.xml"/><Relationship Id="rId54" Type="http://schemas.openxmlformats.org/officeDocument/2006/relationships/externalLink" Target="externalLinks/externalLink38.xml"/><Relationship Id="rId75" Type="http://schemas.openxmlformats.org/officeDocument/2006/relationships/externalLink" Target="externalLinks/externalLink59.xml"/><Relationship Id="rId96" Type="http://schemas.openxmlformats.org/officeDocument/2006/relationships/externalLink" Target="externalLinks/externalLink80.xml"/><Relationship Id="rId140" Type="http://schemas.openxmlformats.org/officeDocument/2006/relationships/externalLink" Target="externalLinks/externalLink124.xml"/><Relationship Id="rId161" Type="http://schemas.openxmlformats.org/officeDocument/2006/relationships/externalLink" Target="externalLinks/externalLink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49" Type="http://schemas.openxmlformats.org/officeDocument/2006/relationships/externalLink" Target="externalLinks/externalLink33.xml"/><Relationship Id="rId114" Type="http://schemas.openxmlformats.org/officeDocument/2006/relationships/externalLink" Target="externalLinks/externalLink98.xml"/><Relationship Id="rId119" Type="http://schemas.openxmlformats.org/officeDocument/2006/relationships/externalLink" Target="externalLinks/externalLink103.xml"/><Relationship Id="rId44" Type="http://schemas.openxmlformats.org/officeDocument/2006/relationships/externalLink" Target="externalLinks/externalLink28.xml"/><Relationship Id="rId60" Type="http://schemas.openxmlformats.org/officeDocument/2006/relationships/externalLink" Target="externalLinks/externalLink44.xml"/><Relationship Id="rId65" Type="http://schemas.openxmlformats.org/officeDocument/2006/relationships/externalLink" Target="externalLinks/externalLink49.xml"/><Relationship Id="rId81" Type="http://schemas.openxmlformats.org/officeDocument/2006/relationships/externalLink" Target="externalLinks/externalLink65.xml"/><Relationship Id="rId86" Type="http://schemas.openxmlformats.org/officeDocument/2006/relationships/externalLink" Target="externalLinks/externalLink70.xml"/><Relationship Id="rId130" Type="http://schemas.openxmlformats.org/officeDocument/2006/relationships/externalLink" Target="externalLinks/externalLink114.xml"/><Relationship Id="rId135" Type="http://schemas.openxmlformats.org/officeDocument/2006/relationships/externalLink" Target="externalLinks/externalLink119.xml"/><Relationship Id="rId151" Type="http://schemas.openxmlformats.org/officeDocument/2006/relationships/externalLink" Target="externalLinks/externalLink135.xml"/><Relationship Id="rId156" Type="http://schemas.openxmlformats.org/officeDocument/2006/relationships/externalLink" Target="externalLinks/externalLink140.xml"/><Relationship Id="rId172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9" Type="http://schemas.openxmlformats.org/officeDocument/2006/relationships/externalLink" Target="externalLinks/externalLink23.xml"/><Relationship Id="rId109" Type="http://schemas.openxmlformats.org/officeDocument/2006/relationships/externalLink" Target="externalLinks/externalLink93.xml"/><Relationship Id="rId34" Type="http://schemas.openxmlformats.org/officeDocument/2006/relationships/externalLink" Target="externalLinks/externalLink18.xml"/><Relationship Id="rId50" Type="http://schemas.openxmlformats.org/officeDocument/2006/relationships/externalLink" Target="externalLinks/externalLink34.xml"/><Relationship Id="rId55" Type="http://schemas.openxmlformats.org/officeDocument/2006/relationships/externalLink" Target="externalLinks/externalLink39.xml"/><Relationship Id="rId76" Type="http://schemas.openxmlformats.org/officeDocument/2006/relationships/externalLink" Target="externalLinks/externalLink60.xml"/><Relationship Id="rId97" Type="http://schemas.openxmlformats.org/officeDocument/2006/relationships/externalLink" Target="externalLinks/externalLink81.xml"/><Relationship Id="rId104" Type="http://schemas.openxmlformats.org/officeDocument/2006/relationships/externalLink" Target="externalLinks/externalLink88.xml"/><Relationship Id="rId120" Type="http://schemas.openxmlformats.org/officeDocument/2006/relationships/externalLink" Target="externalLinks/externalLink104.xml"/><Relationship Id="rId125" Type="http://schemas.openxmlformats.org/officeDocument/2006/relationships/externalLink" Target="externalLinks/externalLink109.xml"/><Relationship Id="rId141" Type="http://schemas.openxmlformats.org/officeDocument/2006/relationships/externalLink" Target="externalLinks/externalLink125.xml"/><Relationship Id="rId146" Type="http://schemas.openxmlformats.org/officeDocument/2006/relationships/externalLink" Target="externalLinks/externalLink130.xml"/><Relationship Id="rId167" Type="http://schemas.openxmlformats.org/officeDocument/2006/relationships/externalLink" Target="externalLinks/externalLink15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5.xml"/><Relationship Id="rId92" Type="http://schemas.openxmlformats.org/officeDocument/2006/relationships/externalLink" Target="externalLinks/externalLink76.xml"/><Relationship Id="rId162" Type="http://schemas.openxmlformats.org/officeDocument/2006/relationships/externalLink" Target="externalLinks/externalLink14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3.xml"/><Relationship Id="rId24" Type="http://schemas.openxmlformats.org/officeDocument/2006/relationships/externalLink" Target="externalLinks/externalLink8.xml"/><Relationship Id="rId40" Type="http://schemas.openxmlformats.org/officeDocument/2006/relationships/externalLink" Target="externalLinks/externalLink24.xml"/><Relationship Id="rId45" Type="http://schemas.openxmlformats.org/officeDocument/2006/relationships/externalLink" Target="externalLinks/externalLink29.xml"/><Relationship Id="rId66" Type="http://schemas.openxmlformats.org/officeDocument/2006/relationships/externalLink" Target="externalLinks/externalLink50.xml"/><Relationship Id="rId87" Type="http://schemas.openxmlformats.org/officeDocument/2006/relationships/externalLink" Target="externalLinks/externalLink71.xml"/><Relationship Id="rId110" Type="http://schemas.openxmlformats.org/officeDocument/2006/relationships/externalLink" Target="externalLinks/externalLink94.xml"/><Relationship Id="rId115" Type="http://schemas.openxmlformats.org/officeDocument/2006/relationships/externalLink" Target="externalLinks/externalLink99.xml"/><Relationship Id="rId131" Type="http://schemas.openxmlformats.org/officeDocument/2006/relationships/externalLink" Target="externalLinks/externalLink115.xml"/><Relationship Id="rId136" Type="http://schemas.openxmlformats.org/officeDocument/2006/relationships/externalLink" Target="externalLinks/externalLink120.xml"/><Relationship Id="rId157" Type="http://schemas.openxmlformats.org/officeDocument/2006/relationships/externalLink" Target="externalLinks/externalLink141.xml"/><Relationship Id="rId61" Type="http://schemas.openxmlformats.org/officeDocument/2006/relationships/externalLink" Target="externalLinks/externalLink45.xml"/><Relationship Id="rId82" Type="http://schemas.openxmlformats.org/officeDocument/2006/relationships/externalLink" Target="externalLinks/externalLink66.xml"/><Relationship Id="rId152" Type="http://schemas.openxmlformats.org/officeDocument/2006/relationships/externalLink" Target="externalLinks/externalLink136.xml"/><Relationship Id="rId173" Type="http://schemas.openxmlformats.org/officeDocument/2006/relationships/styles" Target="styles.xml"/><Relationship Id="rId19" Type="http://schemas.openxmlformats.org/officeDocument/2006/relationships/externalLink" Target="externalLinks/externalLink3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56" Type="http://schemas.openxmlformats.org/officeDocument/2006/relationships/externalLink" Target="externalLinks/externalLink40.xml"/><Relationship Id="rId77" Type="http://schemas.openxmlformats.org/officeDocument/2006/relationships/externalLink" Target="externalLinks/externalLink61.xml"/><Relationship Id="rId100" Type="http://schemas.openxmlformats.org/officeDocument/2006/relationships/externalLink" Target="externalLinks/externalLink84.xml"/><Relationship Id="rId105" Type="http://schemas.openxmlformats.org/officeDocument/2006/relationships/externalLink" Target="externalLinks/externalLink89.xml"/><Relationship Id="rId126" Type="http://schemas.openxmlformats.org/officeDocument/2006/relationships/externalLink" Target="externalLinks/externalLink110.xml"/><Relationship Id="rId147" Type="http://schemas.openxmlformats.org/officeDocument/2006/relationships/externalLink" Target="externalLinks/externalLink131.xml"/><Relationship Id="rId168" Type="http://schemas.openxmlformats.org/officeDocument/2006/relationships/externalLink" Target="externalLinks/externalLink15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5.xml"/><Relationship Id="rId72" Type="http://schemas.openxmlformats.org/officeDocument/2006/relationships/externalLink" Target="externalLinks/externalLink56.xml"/><Relationship Id="rId93" Type="http://schemas.openxmlformats.org/officeDocument/2006/relationships/externalLink" Target="externalLinks/externalLink77.xml"/><Relationship Id="rId98" Type="http://schemas.openxmlformats.org/officeDocument/2006/relationships/externalLink" Target="externalLinks/externalLink82.xml"/><Relationship Id="rId121" Type="http://schemas.openxmlformats.org/officeDocument/2006/relationships/externalLink" Target="externalLinks/externalLink105.xml"/><Relationship Id="rId142" Type="http://schemas.openxmlformats.org/officeDocument/2006/relationships/externalLink" Target="externalLinks/externalLink126.xml"/><Relationship Id="rId163" Type="http://schemas.openxmlformats.org/officeDocument/2006/relationships/externalLink" Target="externalLinks/externalLink147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9.xml"/><Relationship Id="rId46" Type="http://schemas.openxmlformats.org/officeDocument/2006/relationships/externalLink" Target="externalLinks/externalLink30.xml"/><Relationship Id="rId67" Type="http://schemas.openxmlformats.org/officeDocument/2006/relationships/externalLink" Target="externalLinks/externalLink51.xml"/><Relationship Id="rId116" Type="http://schemas.openxmlformats.org/officeDocument/2006/relationships/externalLink" Target="externalLinks/externalLink100.xml"/><Relationship Id="rId137" Type="http://schemas.openxmlformats.org/officeDocument/2006/relationships/externalLink" Target="externalLinks/externalLink121.xml"/><Relationship Id="rId158" Type="http://schemas.openxmlformats.org/officeDocument/2006/relationships/externalLink" Target="externalLinks/externalLink142.xml"/><Relationship Id="rId20" Type="http://schemas.openxmlformats.org/officeDocument/2006/relationships/externalLink" Target="externalLinks/externalLink4.xml"/><Relationship Id="rId41" Type="http://schemas.openxmlformats.org/officeDocument/2006/relationships/externalLink" Target="externalLinks/externalLink25.xml"/><Relationship Id="rId62" Type="http://schemas.openxmlformats.org/officeDocument/2006/relationships/externalLink" Target="externalLinks/externalLink46.xml"/><Relationship Id="rId83" Type="http://schemas.openxmlformats.org/officeDocument/2006/relationships/externalLink" Target="externalLinks/externalLink67.xml"/><Relationship Id="rId88" Type="http://schemas.openxmlformats.org/officeDocument/2006/relationships/externalLink" Target="externalLinks/externalLink72.xml"/><Relationship Id="rId111" Type="http://schemas.openxmlformats.org/officeDocument/2006/relationships/externalLink" Target="externalLinks/externalLink95.xml"/><Relationship Id="rId132" Type="http://schemas.openxmlformats.org/officeDocument/2006/relationships/externalLink" Target="externalLinks/externalLink116.xml"/><Relationship Id="rId153" Type="http://schemas.openxmlformats.org/officeDocument/2006/relationships/externalLink" Target="externalLinks/externalLink137.xml"/><Relationship Id="rId174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20.xml"/><Relationship Id="rId57" Type="http://schemas.openxmlformats.org/officeDocument/2006/relationships/externalLink" Target="externalLinks/externalLink41.xml"/><Relationship Id="rId106" Type="http://schemas.openxmlformats.org/officeDocument/2006/relationships/externalLink" Target="externalLinks/externalLink90.xml"/><Relationship Id="rId127" Type="http://schemas.openxmlformats.org/officeDocument/2006/relationships/externalLink" Target="externalLinks/externalLink11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5.xml"/><Relationship Id="rId52" Type="http://schemas.openxmlformats.org/officeDocument/2006/relationships/externalLink" Target="externalLinks/externalLink36.xml"/><Relationship Id="rId73" Type="http://schemas.openxmlformats.org/officeDocument/2006/relationships/externalLink" Target="externalLinks/externalLink57.xml"/><Relationship Id="rId78" Type="http://schemas.openxmlformats.org/officeDocument/2006/relationships/externalLink" Target="externalLinks/externalLink62.xml"/><Relationship Id="rId94" Type="http://schemas.openxmlformats.org/officeDocument/2006/relationships/externalLink" Target="externalLinks/externalLink78.xml"/><Relationship Id="rId99" Type="http://schemas.openxmlformats.org/officeDocument/2006/relationships/externalLink" Target="externalLinks/externalLink83.xml"/><Relationship Id="rId101" Type="http://schemas.openxmlformats.org/officeDocument/2006/relationships/externalLink" Target="externalLinks/externalLink85.xml"/><Relationship Id="rId122" Type="http://schemas.openxmlformats.org/officeDocument/2006/relationships/externalLink" Target="externalLinks/externalLink106.xml"/><Relationship Id="rId143" Type="http://schemas.openxmlformats.org/officeDocument/2006/relationships/externalLink" Target="externalLinks/externalLink127.xml"/><Relationship Id="rId148" Type="http://schemas.openxmlformats.org/officeDocument/2006/relationships/externalLink" Target="externalLinks/externalLink132.xml"/><Relationship Id="rId164" Type="http://schemas.openxmlformats.org/officeDocument/2006/relationships/externalLink" Target="externalLinks/externalLink148.xml"/><Relationship Id="rId169" Type="http://schemas.openxmlformats.org/officeDocument/2006/relationships/externalLink" Target="externalLinks/externalLink15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0.xml"/><Relationship Id="rId47" Type="http://schemas.openxmlformats.org/officeDocument/2006/relationships/externalLink" Target="externalLinks/externalLink31.xml"/><Relationship Id="rId68" Type="http://schemas.openxmlformats.org/officeDocument/2006/relationships/externalLink" Target="externalLinks/externalLink52.xml"/><Relationship Id="rId89" Type="http://schemas.openxmlformats.org/officeDocument/2006/relationships/externalLink" Target="externalLinks/externalLink73.xml"/><Relationship Id="rId112" Type="http://schemas.openxmlformats.org/officeDocument/2006/relationships/externalLink" Target="externalLinks/externalLink96.xml"/><Relationship Id="rId133" Type="http://schemas.openxmlformats.org/officeDocument/2006/relationships/externalLink" Target="externalLinks/externalLink117.xml"/><Relationship Id="rId154" Type="http://schemas.openxmlformats.org/officeDocument/2006/relationships/externalLink" Target="externalLinks/externalLink138.xml"/><Relationship Id="rId175" Type="http://schemas.openxmlformats.org/officeDocument/2006/relationships/calcChain" Target="calcChain.xml"/><Relationship Id="rId16" Type="http://schemas.openxmlformats.org/officeDocument/2006/relationships/worksheet" Target="worksheets/sheet16.xml"/><Relationship Id="rId37" Type="http://schemas.openxmlformats.org/officeDocument/2006/relationships/externalLink" Target="externalLinks/externalLink21.xml"/><Relationship Id="rId58" Type="http://schemas.openxmlformats.org/officeDocument/2006/relationships/externalLink" Target="externalLinks/externalLink42.xml"/><Relationship Id="rId79" Type="http://schemas.openxmlformats.org/officeDocument/2006/relationships/externalLink" Target="externalLinks/externalLink63.xml"/><Relationship Id="rId102" Type="http://schemas.openxmlformats.org/officeDocument/2006/relationships/externalLink" Target="externalLinks/externalLink86.xml"/><Relationship Id="rId123" Type="http://schemas.openxmlformats.org/officeDocument/2006/relationships/externalLink" Target="externalLinks/externalLink107.xml"/><Relationship Id="rId144" Type="http://schemas.openxmlformats.org/officeDocument/2006/relationships/externalLink" Target="externalLinks/externalLink128.xml"/><Relationship Id="rId90" Type="http://schemas.openxmlformats.org/officeDocument/2006/relationships/externalLink" Target="externalLinks/externalLink74.xml"/><Relationship Id="rId165" Type="http://schemas.openxmlformats.org/officeDocument/2006/relationships/externalLink" Target="externalLinks/externalLink149.xml"/><Relationship Id="rId27" Type="http://schemas.openxmlformats.org/officeDocument/2006/relationships/externalLink" Target="externalLinks/externalLink11.xml"/><Relationship Id="rId48" Type="http://schemas.openxmlformats.org/officeDocument/2006/relationships/externalLink" Target="externalLinks/externalLink32.xml"/><Relationship Id="rId69" Type="http://schemas.openxmlformats.org/officeDocument/2006/relationships/externalLink" Target="externalLinks/externalLink53.xml"/><Relationship Id="rId113" Type="http://schemas.openxmlformats.org/officeDocument/2006/relationships/externalLink" Target="externalLinks/externalLink97.xml"/><Relationship Id="rId134" Type="http://schemas.openxmlformats.org/officeDocument/2006/relationships/externalLink" Target="externalLinks/externalLink118.xml"/><Relationship Id="rId80" Type="http://schemas.openxmlformats.org/officeDocument/2006/relationships/externalLink" Target="externalLinks/externalLink64.xml"/><Relationship Id="rId155" Type="http://schemas.openxmlformats.org/officeDocument/2006/relationships/externalLink" Target="externalLinks/externalLink139.xml"/><Relationship Id="rId17" Type="http://schemas.openxmlformats.org/officeDocument/2006/relationships/externalLink" Target="externalLinks/externalLink1.xml"/><Relationship Id="rId38" Type="http://schemas.openxmlformats.org/officeDocument/2006/relationships/externalLink" Target="externalLinks/externalLink22.xml"/><Relationship Id="rId59" Type="http://schemas.openxmlformats.org/officeDocument/2006/relationships/externalLink" Target="externalLinks/externalLink43.xml"/><Relationship Id="rId103" Type="http://schemas.openxmlformats.org/officeDocument/2006/relationships/externalLink" Target="externalLinks/externalLink87.xml"/><Relationship Id="rId124" Type="http://schemas.openxmlformats.org/officeDocument/2006/relationships/externalLink" Target="externalLinks/externalLink108.xml"/><Relationship Id="rId70" Type="http://schemas.openxmlformats.org/officeDocument/2006/relationships/externalLink" Target="externalLinks/externalLink54.xml"/><Relationship Id="rId91" Type="http://schemas.openxmlformats.org/officeDocument/2006/relationships/externalLink" Target="externalLinks/externalLink75.xml"/><Relationship Id="rId145" Type="http://schemas.openxmlformats.org/officeDocument/2006/relationships/externalLink" Target="externalLinks/externalLink129.xml"/><Relationship Id="rId166" Type="http://schemas.openxmlformats.org/officeDocument/2006/relationships/externalLink" Target="externalLinks/externalLink150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Tepla/2024%20Provozn&#237;%20hodnoty%20Ivan&#269;ice.xlsm" TargetMode="External"/><Relationship Id="rId1" Type="http://schemas.openxmlformats.org/officeDocument/2006/relationships/externalLinkPath" Target="https://cezenergocz.sharepoint.com/sites/Provoznhodnoty111/Sdilene%20dokumenty/General/Provozn&#237;%20hodnoty%202024/Tepla/2024%20Provozn&#237;%20hodnoty%20Ivan&#269;ic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Tepla/2024%20Provozn&#237;%20hodnoty%20P&#345;elou&#269;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Tepla/2024%20Provozn&#237;%20hodnoty%20&#381;elezn&#225;%20Ruda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Tepla/2024%20Provozn&#237;%20hodnoty%20Smi&#345;ice.xlsm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Tepla/2024%20Provozn&#237;%20hodnoty%20Sv&#283;tl&#225;%20nad%20S&#225;zavou.xlsm" TargetMode="External"/><Relationship Id="rId1" Type="http://schemas.openxmlformats.org/officeDocument/2006/relationships/externalLinkPath" Target="https://cezenergocz.sharepoint.com/sites/Provoznhodnoty111/Sdilene%20dokumenty/General/Provozn&#237;%20hodnoty%202024/Tepla/2024%20Provozn&#237;%20hodnoty%20Sv&#283;tl&#225;%20nad%20S&#225;zavou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Tepla/2024%20Provozn&#237;%20hodnoty%20Svitavy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Tepla/2024%20Provozn&#237;%20hodnoty%20Volyn&#283;.xlsm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Tepla/2024%20Provozn&#237;%20hodnoty%20Zru&#269;%20nad%20S&#225;zavou.xlsm" TargetMode="External"/><Relationship Id="rId1" Type="http://schemas.openxmlformats.org/officeDocument/2006/relationships/externalLinkPath" Target="https://cezenergocz.sharepoint.com/sites/Provoznhodnoty111/Sdilene%20dokumenty/General/Provozn&#237;%20hodnoty%202024/Tepla/2024%20Provozn&#237;%20hodnoty%20Zru&#269;%20nad%20S&#225;zavou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Velk&#225;%20Chuchl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Osek%20(KGJ)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Tepl&#225;rna%20V&#237;tkovice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Tepl&#225;rna%20V&#237;tkovice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Vrchlab&#237;%20NKTC.xlsx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Sv&#283;tl&#225;%20nad%20S&#225;zavou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Sv&#283;tl&#225;%20nad%20S&#225;zavou.xlsx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Opava%20Mondelez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Opava%20Mondelez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XQ2024" TargetMode="External"/></Relationships>
</file>

<file path=xl/externalLinks/_rels/externalLink16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-my.sharepoint.com/personal/jakub_urban_cezenergo_cz/Documents/_Pracovn&#237;%202024/02_ERU/XML%20Generov&#225;n&#237;.xlsm" TargetMode="External"/><Relationship Id="rId1" Type="http://schemas.openxmlformats.org/officeDocument/2006/relationships/externalLinkPath" Target="XML%20Generov&#225;n&#237;.xlsm" TargetMode="External"/></Relationships>
</file>

<file path=xl/externalLinks/_rels/externalLink1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Adamov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Adamov.xlsx" TargetMode="External"/></Relationships>
</file>

<file path=xl/externalLinks/_rels/externalLink18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Babice%20-%20Ham&#233;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Babice%20-%20Ham&#233;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Be&#269;ov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Bene&#353;ov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Bojkovice.xlsx" TargetMode="External"/></Relationships>
</file>

<file path=xl/externalLinks/_rels/externalLink2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Broumov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Broumov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Brtnice.xlsx" TargetMode="External"/></Relationships>
</file>

<file path=xl/externalLinks/_rels/externalLink2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Byst&#345;ice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Byst&#345;ice.xlsx" TargetMode="External"/></Relationships>
</file>

<file path=xl/externalLinks/_rels/externalLink2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&#268;esk&#225;%20T&#345;ebov&#225;%20K&#345;ib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&#268;esk&#225;%20T&#345;ebov&#225;%20K&#345;ib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&#268;esk&#225;%20T&#345;ebov&#225;%20Lhotka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Duchcov.xlsx" TargetMode="External"/></Relationships>
</file>

<file path=xl/externalLinks/_rels/externalLink28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Vrchlab&#237;%20F&#252;gnerova%20AZ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Vrchlab&#237;%20F&#252;gnerova%20AZ.xlsx" TargetMode="External"/></Relationships>
</file>

<file path=xl/externalLinks/_rels/externalLink29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Havl&#237;&#269;k&#367;v%20Brod%20Rozko&#353;sk&#225;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avl&#237;&#269;k&#367;v%20Brod%20Rozko&#353;sk&#225;.xlsx" TargetMode="External"/></Relationships>
</file>

<file path=xl/externalLinks/_rels/externalLink3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Havl&#237;&#269;k&#367;v%20Brod%20Na%20V&#253;&#353;in&#283;%20KGJ1+KGJ2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avl&#237;&#269;k&#367;v%20Brod%20Na%20V&#253;&#353;in&#283;%20KGJ1+KGJ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avl&#237;&#269;k&#367;v%20Brod%20Smetanovo%20n&#225;m..xlsx" TargetMode="External"/></Relationships>
</file>

<file path=xl/externalLinks/_rels/externalLink3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Havl&#237;&#269;k&#367;v%20Brod%20&#381;i&#382;kov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avl&#237;&#269;k&#367;v%20Brod%20&#381;i&#382;kov.xlsx" TargetMode="External"/></Relationships>
</file>

<file path=xl/externalLinks/_rels/externalLink3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Hlu&#269;&#237;n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lu&#269;&#237;n.xlsx" TargetMode="External"/></Relationships>
</file>

<file path=xl/externalLinks/_rels/externalLink3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Hodkovice%20nad%20Mohelkou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odkovice%20nad%20Mohelkou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odonice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orn&#237;%20B&#345;&#237;za.xlsx" TargetMode="External"/></Relationships>
</file>

<file path=xl/externalLinks/_rels/externalLink3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Ho&#345;ovice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o&#345;ovice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rabyn&#283;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umpolec%20Ln&#225;&#345;sk&#225;.xlsx" TargetMode="External"/></Relationships>
</file>

<file path=xl/externalLinks/_rels/externalLink4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Humpolec%20na%20Rybn&#237;&#269;ku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umpolec%20na%20Rybn&#237;&#269;ku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Jarom&#283;&#345;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Jihlava.xlsx" TargetMode="External"/></Relationships>
</file>

<file path=xl/externalLinks/_rels/externalLink4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Kazn&#283;jov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Kazn&#283;jov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Kladruby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Klimkovice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Kamenick&#253;%20&#352;enov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Kojet&#237;n.xlsx" TargetMode="External"/></Relationships>
</file>

<file path=xl/externalLinks/_rels/externalLink48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Fr&#253;dlant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Fr&#253;dla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umpolec%20F&#252;gnerova.xlsx" TargetMode="External"/></Relationships>
</file>

<file path=xl/externalLinks/_rels/externalLink5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Kraslice%20sever%20-%20&#352;koln&#237;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Kraslice%20sever%20-%20&#352;koln&#237;.xlsx" TargetMode="External"/></Relationships>
</file>

<file path=xl/externalLinks/_rels/externalLink5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Kraslice%20st&#345;ed%20-%20Pohr.%20str&#225;&#382;e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Kraslice%20st&#345;ed%20-%20Pohr.%20str&#225;&#382;e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Krupka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Lipn&#237;k%20nad%20Be&#269;vou%20Hranick&#225;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Lipn&#237;k%20nad%20Be&#269;vou%20Zahradn&#237;.xlsx" TargetMode="External"/></Relationships>
</file>

<file path=xl/externalLinks/_rels/externalLink5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Litomy&#353;l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Litomy&#353;l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Luha&#269;ovice.xlsx" TargetMode="External"/></Relationships>
</file>

<file path=xl/externalLinks/_rels/externalLink5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Votice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Votice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Mezibo&#345;&#237;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Mohelnice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Moravsk&#253;%20Beroun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Moravsk&#253;%20Krumlov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Nov&#233;%20Hrady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Nov&#233;%20M&#283;sto%20nad%20Metuj&#237;%20-%20Bo&#345;et&#237;n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Nov&#233;%20M&#283;sto%20nad%20Metuj&#237;%20-%20Malec&#237;.xlsx" TargetMode="External"/></Relationships>
</file>

<file path=xl/externalLinks/_rels/externalLink6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Nov&#233;%20Stra&#353;ec&#237;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Nov&#233;%20Stra&#353;ec&#237;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Nov&#253;%20Bor%20Rumbursk&#253;ch%20hrdin&#367;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Nov&#253;%20Bor%20Wolkerova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Nymburk.xlsx" TargetMode="External"/></Relationships>
</file>

<file path=xl/externalLinks/_rels/externalLink69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N&#253;&#345;any%20Komensk&#233;ho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N&#253;&#345;any%20Komensk&#233;ho.xlsx" TargetMode="External"/></Relationships>
</file>

<file path=xl/externalLinks/_rels/externalLink7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N&#253;&#345;any%20Lu&#269;n&#237;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N&#253;&#345;any%20Lu&#269;n&#237;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Odolena%20Voda.xlsx" TargetMode="External"/></Relationships>
</file>

<file path=xl/externalLinks/_rels/externalLink7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Poli&#269;ka%20Hegerova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Poli&#269;ka%20Hegerova.xlsx" TargetMode="External"/></Relationships>
</file>

<file path=xl/externalLinks/_rels/externalLink7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Poli&#269;ka%20Jir&#225;skova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Poli&#269;ka%20Jir&#225;skova.xlsx" TargetMode="External"/></Relationships>
</file>

<file path=xl/externalLinks/_rels/externalLink7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Poli&#269;ka%20Sv&#233;pomoc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Poli&#269;ka%20Sv&#233;pomoc.xlsx" TargetMode="External"/></Relationships>
</file>

<file path=xl/externalLinks/_rels/externalLink7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Postoloprty%20Dragu&#353;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Postoloprty%20Dragu&#353;.xlsx" TargetMode="External"/></Relationships>
</file>

<file path=xl/externalLinks/_rels/externalLink76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Postoloprty%20Dvo&#345;&#225;kova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Postoloprty%20Dvo&#345;&#225;kova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Prost&#283;jov%20Svoboda,%20B.%20&#352;merala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Prost&#283;jov%20Mozartova,%20Manharda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Prost&#283;jov%20Krasick&#225;.xlsx" TargetMode="External"/></Relationships>
</file>

<file path=xl/externalLinks/_rels/externalLink8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Prost&#283;jov%20Nemocnice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Prost&#283;jov%20Nemocnice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Prost&#283;jov%20Sladovny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Prost&#283;jov%20Tylova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Rokycany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Roudnice%20nad%20Labem.xlsx" TargetMode="External"/></Relationships>
</file>

<file path=xl/externalLinks/_rels/externalLink8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Sedl&#269;any%20Severn&#237;%20s&#237;dli&#353;t&#283;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Sedl&#269;any%20Severn&#237;%20s&#237;dli&#353;t&#283;.xlsx" TargetMode="External"/></Relationships>
</file>

<file path=xl/externalLinks/_rels/externalLink86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Su&#353;ice%20Ka&#353;tanov&#225;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Su&#353;ice%20Ka&#353;tanov&#225;.xlsx" TargetMode="External"/></Relationships>
</file>

<file path=xl/externalLinks/_rels/externalLink8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Su&#353;ice%20Lerchova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Su&#353;ice%20Lerchova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Su&#353;ice%20Na%20Hr&#225;zi.xlsx" TargetMode="External"/></Relationships>
</file>

<file path=xl/externalLinks/_rels/externalLink89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Su&#353;ice%20Pravdova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Su&#353;ice%20Pravdova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Su&#353;ice%20Sirka&#345;sk&#225;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&#352;ternberk.xlsx" TargetMode="External"/></Relationships>
</file>

<file path=xl/externalLinks/_rels/externalLink9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&#352;umperk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&#352;umperk.xlsx" TargetMode="External"/></Relationships>
</file>

<file path=xl/externalLinks/_rels/externalLink9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Tanvald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Tanvald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&#218;st&#237;%20nad%20Orlic&#237;%20-%20Maz&#225;nkova.xlsx" TargetMode="External"/></Relationships>
</file>

<file path=xl/externalLinks/_rels/externalLink9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&#218;st&#237;%20nad%20Orlic&#237;%20-%20Podm&#283;st&#237;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&#218;st&#237;%20nad%20Orlic&#237;%20-%20Podm&#283;st&#237;.xlsx" TargetMode="External"/></Relationships>
</file>

<file path=xl/externalLinks/_rels/externalLink96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Vamberk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Vamberk.xlsx" TargetMode="External"/></Relationships>
</file>

<file path=xl/externalLinks/_rels/externalLink9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Vysok&#233;%20M&#253;to%20Gen.%20Svaton&#283;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Vysok&#233;%20M&#253;to%20Gen.%20Svaton&#283;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Vysok&#233;%20M&#253;to%20-%20Prokopa%20Velik&#233;ho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Z&#225;kupy.xlsx" TargetMode="External"/></Relationships>
</file>

<file path=xl/externalLinks/_rels/externalLink10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Bochov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Bochov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orn&#237;%20Slavkov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J&#225;chymov.xlsx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Kdyn&#283;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Kr&#225;sn&#225;%20L&#237;pa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P&#345;&#237;bor.xlsx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Rakovn&#237;k.xlsx" TargetMode="External"/></Relationships>
</file>

<file path=xl/externalLinks/_rels/externalLink10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Sedl&#269;any%20&#381;i&#382;kova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Sedl&#269;any%20&#381;i&#382;kova.xlsx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Tanvald%20ul.%20V&#237;t&#283;zn&#225;.xlsx" TargetMode="External"/></Relationships>
</file>

<file path=xl/externalLinks/_rels/externalLink109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Energocentrum%20V&#237;tkovice%20III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Energocentrum%20V&#237;tkovice%20III.xlsx" TargetMode="External"/></Relationships>
</file>

<file path=xl/externalLinks/_rels/externalLink11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&#268;esk&#225;%20T&#345;ebov&#225;%20-%20Na%20Mil&#237;&#345;i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&#268;esk&#225;%20T&#345;ebov&#225;%20-%20Na%20Mil&#237;&#345;i.xlsx" TargetMode="External"/></Relationships>
</file>

<file path=xl/externalLinks/_rels/externalLink11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&#344;e&#382;%20&#218;JV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&#344;e&#382;%20&#218;JV.xlsx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&#352;umperk%20K2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&#352;umperk%20K3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elv&#237;kovice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Luby%20Tov&#225;rn&#237;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Luby%20Pila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R&#253;ma&#345;ov.xlsx" TargetMode="External"/></Relationships>
</file>

<file path=xl/externalLinks/_rels/externalLink118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Vesel&#237;%20nad%20Lu&#382;nici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Vesel&#237;%20nad%20Lu&#382;nici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T&#345;inec.xlsx" TargetMode="External"/></Relationships>
</file>

<file path=xl/externalLinks/_rels/externalLink12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Jablonec%20nad%20Nisou%20Bo&#382;eny%20N&#283;mcov&#233;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Jablonec%20nad%20Nisou%20Bo&#382;eny%20N&#283;mcov&#233;.xlsx" TargetMode="External"/></Relationships>
</file>

<file path=xl/externalLinks/_rels/externalLink12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Jablonec%20nad%20Nisou%20J.%20Hory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Jablonec%20nad%20Nisou%20J.%20Hory.xlsx" TargetMode="External"/></Relationships>
</file>

<file path=xl/externalLinks/_rels/externalLink12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Jablonec%20nad%20Nisou%20Libereck&#225;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Jablonec%20nad%20Nisou%20Libereck&#225;.xlsx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anu&#353;ovice.xlsx" TargetMode="External"/></Relationships>
</file>

<file path=xl/externalLinks/_rels/externalLink12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Jablonec%20nad%20Nisou%20B&#345;ezov&#225;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Jablonec%20nad%20Nisou%20B&#345;ezov&#225;.xlsx" TargetMode="External"/></Relationships>
</file>

<file path=xl/externalLinks/_rels/externalLink12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Pelh&#345;imov%20Nemocnice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Pelh&#345;imov%20Nemocnice.xlsx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avl&#237;&#269;k&#367;v%20Brod%20Nemocnice.xlsx" TargetMode="External"/></Relationships>
</file>

<file path=xl/externalLinks/_rels/externalLink12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&#268;esk&#225;%20T&#345;ebov&#225;%20Seman&#237;n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&#268;esk&#225;%20T&#345;ebov&#225;%20Seman&#237;n.xlsx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Kunovice.xlsx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&#352;pindler&#367;v%20Ml&#253;n.xlsx" TargetMode="External"/></Relationships>
</file>

<file path=xl/externalLinks/_rels/externalLink13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Lys&#225;%20nad%20Labem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Lys&#225;%20nad%20Labem.xlsx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Mo&#353;nov.xlsx" TargetMode="External"/></Relationships>
</file>

<file path=xl/externalLinks/_rels/externalLink13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Prost&#283;jov%20Anglick&#225;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Prost&#283;jov%20Anglick&#225;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Police%20nad%20Metuj&#237;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Pod&#283;brady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e&#345;man&#367;v%20M&#283;stec%20SK6.xlsx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e&#345;man&#367;v%20M&#283;stec%20SK5.xlsx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Nov&#233;%20Z&#225;kupy.xlsx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Klatovy.xlsx" TargetMode="External"/></Relationships>
</file>

<file path=xl/externalLinks/_rels/externalLink139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Jihlava%20Sapeli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Jihlava%20Sapeli.xlsx" TargetMode="External"/></Relationships>
</file>

<file path=xl/externalLinks/_rels/externalLink14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Rokycany%20Na%20p&#225;tku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Rokycany%20Na%20p&#225;tku.xlsx" TargetMode="External"/></Relationships>
</file>

<file path=xl/externalLinks/_rels/externalLink14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Star&#233;%20M&#283;sto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Star&#233;%20M&#283;sto.xlsx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ora&#382;&#271;ovice%20Okru&#382;n&#237;.xlsx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Kraslice%20jih%20-%20Soukenick&#225;.xlsx" TargetMode="External"/></Relationships>
</file>

<file path=xl/externalLinks/_rels/externalLink14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Hora&#382;&#271;ovice%20Sportovn&#237;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Hora&#382;&#271;ovice%20Sportovn&#237;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Vesel&#237;%20nad%20Lu&#382;nic&#237;%20Blatsk&#233;%20s&#237;dli&#353;t&#283;.xlsx" TargetMode="External"/></Relationships>
</file>

<file path=xl/externalLinks/_rels/externalLink146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&#268;esk&#225;%20T&#345;ebov&#225;%20Baz&#233;n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&#268;esk&#225;%20T&#345;ebov&#225;%20Baz&#233;n.xlsx" TargetMode="External"/></Relationships>
</file>

<file path=xl/externalLinks/_rels/externalLink14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Broumov%20Energo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Broumov%20Energo.xlsx" TargetMode="External"/></Relationships>
</file>

<file path=xl/externalLinks/_rels/externalLink148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Teplice%20nad%20Metuj&#237;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Teplice%20nad%20Metuj&#237;.xlsx" TargetMode="External"/></Relationships>
</file>

<file path=xl/externalLinks/_rels/externalLink149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Prost&#283;jov%20E,%20Bene&#353;e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Prost&#283;jov%20E,%20Bene&#353;e.xlsx" TargetMode="External"/></Relationships>
</file>

<file path=xl/externalLinks/_rels/externalLink15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&#218;st&#237;%20nad%20Orlic&#237;%20-%20Po&#345;&#237;&#269;n&#237;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&#218;st&#237;%20nad%20Orlic&#237;%20-%20Po&#345;&#237;&#269;n&#237;.xlsx" TargetMode="External"/></Relationships>
</file>

<file path=xl/externalLinks/_rels/externalLink15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Krom&#283;&#345;&#237;&#382;%20sladovny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Krom&#283;&#345;&#237;&#382;%20sladovny.xlsx" TargetMode="External"/></Relationships>
</file>

<file path=xl/externalLinks/_rels/externalLink15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Jablonec%20nad%20Nisou%20J.%20Hory.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Jablonec%20nad%20Nisou%20J.%20Hory..xlsx" TargetMode="External"/></Relationships>
</file>

<file path=xl/externalLinks/_rels/externalLink15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zenergocz.sharepoint.com/sites/Provoznhodnoty111/Sdilene%20dokumenty/General/Provozn&#237;%20hodnoty%202024/Jednotky/2024%20Provozn&#237;%20hodnoty%20Rakovn&#237;k%20V%20Jamce.xlsx" TargetMode="External"/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Rakovn&#237;k%20V%20Jamce.xlsx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P&#345;&#237;bor%20Nerudova.xlsx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zenergocz.sharepoint.com/sites/Provoznhodnoty111/Sdilene%20dokumenty/General/Provozn&#237;%20hodnoty%202024/Jednotky/2024%20Provozn&#237;%20hodnoty%20Broumov%20Oliv&#283;t&#237;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ze"/>
      <sheetName val="účinnosti"/>
      <sheetName val="Vyhodnocení PROVOZ"/>
      <sheetName val="Kogenerace"/>
      <sheetName val="ERU-1"/>
      <sheetName val="TČ"/>
      <sheetName val="TČ vzduch_voda"/>
      <sheetName val="Měsíční výkaz"/>
      <sheetName val="OTE D2000"/>
      <sheetName val="Domovní kotelny-plyn "/>
      <sheetName val="MTH kotlů"/>
      <sheetName val="Hodnocení provozu"/>
      <sheetName val="Domovní kotelny-GJ"/>
      <sheetName val="kotelna GJB"/>
      <sheetName val="elektřina"/>
      <sheetName val="Vyhodnocení IKVET"/>
      <sheetName val="Fakturace"/>
      <sheetName val="plyn"/>
      <sheetName val="Spotřeba tepla velín"/>
      <sheetName val="měřidla sídliště staré"/>
      <sheetName val="Odběratelé"/>
      <sheetName val="voda"/>
      <sheetName val="Odběratelé GJ m2"/>
      <sheetName val="Podklady fakturace"/>
      <sheetName val="teplo"/>
      <sheetName val="Stropovani_EE_ZP"/>
      <sheetName val="Spotřeba elektřiny DPS"/>
      <sheetName val="patní měřiče-DPS"/>
      <sheetName val="p1"/>
      <sheetName val="p2"/>
      <sheetName val="p3"/>
      <sheetName val="p4"/>
      <sheetName val="List1"/>
      <sheetName val="List2"/>
      <sheetName val="p5"/>
      <sheetName val="p6"/>
      <sheetName val="p7"/>
      <sheetName val="p8"/>
      <sheetName val="p9"/>
      <sheetName val="p10"/>
      <sheetName val="p11"/>
      <sheetName val="p12"/>
      <sheetName val="evidence nad 300 kW příkonu"/>
      <sheetName val="importy"/>
      <sheetName val="Export"/>
      <sheetName val="ExportDB"/>
      <sheetName val="Bilance"/>
    </sheetNames>
    <sheetDataSet>
      <sheetData sheetId="0"/>
      <sheetData sheetId="1"/>
      <sheetData sheetId="2"/>
      <sheetData sheetId="3"/>
      <sheetData sheetId="4">
        <row r="6">
          <cell r="A6" t="str">
            <v>Leden</v>
          </cell>
          <cell r="B6">
            <v>1</v>
          </cell>
          <cell r="C6" t="str">
            <v>OK</v>
          </cell>
          <cell r="D6">
            <v>2611.0520000000001</v>
          </cell>
          <cell r="E6">
            <v>1163.222</v>
          </cell>
          <cell r="F6">
            <v>1447.83</v>
          </cell>
          <cell r="G6">
            <v>35.286999999999999</v>
          </cell>
          <cell r="H6">
            <v>0</v>
          </cell>
          <cell r="I6">
            <v>954.29</v>
          </cell>
          <cell r="J6">
            <v>11.45</v>
          </cell>
          <cell r="K6">
            <v>14.250999999999999</v>
          </cell>
          <cell r="L6">
            <v>7.4889999999999999</v>
          </cell>
          <cell r="M6">
            <v>0</v>
          </cell>
          <cell r="N6">
            <v>921.1</v>
          </cell>
          <cell r="O6">
            <v>0</v>
          </cell>
          <cell r="P6">
            <v>4276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4276</v>
          </cell>
          <cell r="V6">
            <v>0</v>
          </cell>
          <cell r="W6">
            <v>6.9349999999999996</v>
          </cell>
          <cell r="X6">
            <v>954.29</v>
          </cell>
          <cell r="Y6">
            <v>40.125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4276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921.1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2851</v>
          </cell>
          <cell r="AZ6">
            <v>1425</v>
          </cell>
          <cell r="BA6">
            <v>0</v>
          </cell>
          <cell r="BB6">
            <v>954.29</v>
          </cell>
          <cell r="BC6">
            <v>4276</v>
          </cell>
          <cell r="BD6">
            <v>2611.0520000000001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2202.3780000000002</v>
          </cell>
          <cell r="E7">
            <v>975.81500000000005</v>
          </cell>
          <cell r="F7">
            <v>1226.5630000000001</v>
          </cell>
          <cell r="G7">
            <v>35.234000000000002</v>
          </cell>
          <cell r="H7">
            <v>0</v>
          </cell>
          <cell r="I7">
            <v>802.64</v>
          </cell>
          <cell r="J7">
            <v>10.098000000000001</v>
          </cell>
          <cell r="K7">
            <v>12.692</v>
          </cell>
          <cell r="L7">
            <v>5.4560000000000004</v>
          </cell>
          <cell r="M7">
            <v>0</v>
          </cell>
          <cell r="N7">
            <v>774.39400000000001</v>
          </cell>
          <cell r="O7">
            <v>0</v>
          </cell>
          <cell r="P7">
            <v>3632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3632</v>
          </cell>
          <cell r="V7">
            <v>0</v>
          </cell>
          <cell r="W7">
            <v>6.5629999999999997</v>
          </cell>
          <cell r="X7">
            <v>802.64</v>
          </cell>
          <cell r="Y7">
            <v>34.808999999999997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3632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774.39400000000001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2421</v>
          </cell>
          <cell r="AZ7">
            <v>1211</v>
          </cell>
          <cell r="BA7">
            <v>0</v>
          </cell>
          <cell r="BB7">
            <v>802.64</v>
          </cell>
          <cell r="BC7">
            <v>3632</v>
          </cell>
          <cell r="BD7">
            <v>2202.3780000000002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1945.51</v>
          </cell>
          <cell r="E8">
            <v>862.94200000000001</v>
          </cell>
          <cell r="F8">
            <v>1082.568</v>
          </cell>
          <cell r="G8">
            <v>35.152999999999999</v>
          </cell>
          <cell r="H8">
            <v>0</v>
          </cell>
          <cell r="I8">
            <v>709.22</v>
          </cell>
          <cell r="J8">
            <v>9.1519999999999992</v>
          </cell>
          <cell r="K8">
            <v>11.481999999999999</v>
          </cell>
          <cell r="L8">
            <v>4.5209999999999999</v>
          </cell>
          <cell r="M8">
            <v>0</v>
          </cell>
          <cell r="N8">
            <v>684.06500000000005</v>
          </cell>
          <cell r="O8">
            <v>0</v>
          </cell>
          <cell r="P8">
            <v>3203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3203</v>
          </cell>
          <cell r="V8">
            <v>0</v>
          </cell>
          <cell r="W8">
            <v>14.281000000000001</v>
          </cell>
          <cell r="X8">
            <v>709.22</v>
          </cell>
          <cell r="Y8">
            <v>39.436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3203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684.06500000000005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2135</v>
          </cell>
          <cell r="AZ8">
            <v>1068</v>
          </cell>
          <cell r="BA8">
            <v>0</v>
          </cell>
          <cell r="BB8">
            <v>709.22</v>
          </cell>
          <cell r="BC8">
            <v>3203</v>
          </cell>
          <cell r="BD8">
            <v>1945.51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1151.0419999999999</v>
          </cell>
          <cell r="E9">
            <v>509.88</v>
          </cell>
          <cell r="F9">
            <v>641.16200000000003</v>
          </cell>
          <cell r="G9">
            <v>35.299999999999997</v>
          </cell>
          <cell r="H9">
            <v>0</v>
          </cell>
          <cell r="I9">
            <v>416.62</v>
          </cell>
          <cell r="J9">
            <v>5.819</v>
          </cell>
          <cell r="K9">
            <v>7.3170000000000002</v>
          </cell>
          <cell r="L9">
            <v>2.4649999999999999</v>
          </cell>
          <cell r="M9">
            <v>0</v>
          </cell>
          <cell r="N9">
            <v>401.01900000000001</v>
          </cell>
          <cell r="O9">
            <v>0</v>
          </cell>
          <cell r="P9">
            <v>1886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1886</v>
          </cell>
          <cell r="V9">
            <v>0</v>
          </cell>
          <cell r="W9">
            <v>15.13</v>
          </cell>
          <cell r="X9">
            <v>416.62</v>
          </cell>
          <cell r="Y9">
            <v>30.730999999999998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1886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401.01900000000001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1257</v>
          </cell>
          <cell r="AZ9">
            <v>629</v>
          </cell>
          <cell r="BA9">
            <v>0</v>
          </cell>
          <cell r="BB9">
            <v>416.62</v>
          </cell>
          <cell r="BC9">
            <v>1886</v>
          </cell>
          <cell r="BD9">
            <v>1151.0419999999999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591.96100000000001</v>
          </cell>
          <cell r="E10">
            <v>261.065</v>
          </cell>
          <cell r="F10">
            <v>330.89600000000002</v>
          </cell>
          <cell r="G10">
            <v>35.542000000000002</v>
          </cell>
          <cell r="H10">
            <v>0</v>
          </cell>
          <cell r="I10">
            <v>213.24</v>
          </cell>
          <cell r="J10">
            <v>3.3580000000000001</v>
          </cell>
          <cell r="K10">
            <v>4.2569999999999997</v>
          </cell>
          <cell r="L10">
            <v>1.103</v>
          </cell>
          <cell r="M10">
            <v>0</v>
          </cell>
          <cell r="N10">
            <v>204.52199999999999</v>
          </cell>
          <cell r="O10">
            <v>0</v>
          </cell>
          <cell r="P10">
            <v>973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973</v>
          </cell>
          <cell r="V10">
            <v>0</v>
          </cell>
          <cell r="W10">
            <v>32.012999999999998</v>
          </cell>
          <cell r="X10">
            <v>213.24</v>
          </cell>
          <cell r="Y10">
            <v>40.731000000000002</v>
          </cell>
          <cell r="Z10">
            <v>0</v>
          </cell>
          <cell r="AA10">
            <v>0</v>
          </cell>
          <cell r="AB10">
            <v>0</v>
          </cell>
          <cell r="AC10">
            <v>3.7747582837255322E-15</v>
          </cell>
          <cell r="AD10">
            <v>0</v>
          </cell>
          <cell r="AE10">
            <v>973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204.52199999999999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649</v>
          </cell>
          <cell r="AZ10">
            <v>324</v>
          </cell>
          <cell r="BA10">
            <v>0</v>
          </cell>
          <cell r="BB10">
            <v>213.24</v>
          </cell>
          <cell r="BC10">
            <v>973</v>
          </cell>
          <cell r="BD10">
            <v>591.96100000000001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685.52099999999996</v>
          </cell>
          <cell r="E11">
            <v>304.25900000000001</v>
          </cell>
          <cell r="F11">
            <v>381.262</v>
          </cell>
          <cell r="G11">
            <v>35.402999999999999</v>
          </cell>
          <cell r="H11">
            <v>0</v>
          </cell>
          <cell r="I11">
            <v>248.72</v>
          </cell>
          <cell r="J11">
            <v>3.899</v>
          </cell>
          <cell r="K11">
            <v>4.8860000000000001</v>
          </cell>
          <cell r="L11">
            <v>1.0669999999999999</v>
          </cell>
          <cell r="M11">
            <v>0</v>
          </cell>
          <cell r="N11">
            <v>238.86799999999999</v>
          </cell>
          <cell r="O11">
            <v>0</v>
          </cell>
          <cell r="P11">
            <v>1122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1122</v>
          </cell>
          <cell r="V11">
            <v>0</v>
          </cell>
          <cell r="W11">
            <v>26.308</v>
          </cell>
          <cell r="X11">
            <v>248.72</v>
          </cell>
          <cell r="Y11">
            <v>36.160000000000004</v>
          </cell>
          <cell r="Z11">
            <v>0</v>
          </cell>
          <cell r="AA11">
            <v>0</v>
          </cell>
          <cell r="AB11">
            <v>0</v>
          </cell>
          <cell r="AC11">
            <v>3.7747582837255322E-15</v>
          </cell>
          <cell r="AD11">
            <v>0</v>
          </cell>
          <cell r="AE11">
            <v>1122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238.86799999999999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748</v>
          </cell>
          <cell r="AZ11">
            <v>374</v>
          </cell>
          <cell r="BA11">
            <v>0</v>
          </cell>
          <cell r="BB11">
            <v>248.72</v>
          </cell>
          <cell r="BC11">
            <v>1122</v>
          </cell>
          <cell r="BD11">
            <v>685.52099999999996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622.19299999999998</v>
          </cell>
          <cell r="E12">
            <v>274.04500000000002</v>
          </cell>
          <cell r="F12">
            <v>348.14800000000002</v>
          </cell>
          <cell r="G12">
            <v>35.420999999999999</v>
          </cell>
          <cell r="H12">
            <v>0</v>
          </cell>
          <cell r="I12">
            <v>222.37</v>
          </cell>
          <cell r="J12">
            <v>1.9510000000000001</v>
          </cell>
          <cell r="K12">
            <v>2.4790000000000001</v>
          </cell>
          <cell r="L12">
            <v>0.995</v>
          </cell>
          <cell r="M12">
            <v>0</v>
          </cell>
          <cell r="N12">
            <v>216.94550000000001</v>
          </cell>
          <cell r="O12">
            <v>-5.0000000001659828E-4</v>
          </cell>
          <cell r="P12">
            <v>1017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1017</v>
          </cell>
          <cell r="V12">
            <v>0</v>
          </cell>
          <cell r="W12">
            <v>20.513000000000002</v>
          </cell>
          <cell r="X12">
            <v>222.37</v>
          </cell>
          <cell r="Y12">
            <v>25.938000000000002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1017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216.946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678</v>
          </cell>
          <cell r="AZ12">
            <v>339</v>
          </cell>
          <cell r="BA12">
            <v>0</v>
          </cell>
          <cell r="BB12">
            <v>222.37</v>
          </cell>
          <cell r="BC12">
            <v>1017</v>
          </cell>
          <cell r="BD12">
            <v>622.19299999999998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590.37599999999998</v>
          </cell>
          <cell r="E13">
            <v>262.62099999999998</v>
          </cell>
          <cell r="F13">
            <v>327.755</v>
          </cell>
          <cell r="G13">
            <v>35.442</v>
          </cell>
          <cell r="H13">
            <v>0</v>
          </cell>
          <cell r="I13">
            <v>215.23</v>
          </cell>
          <cell r="J13">
            <v>4.49</v>
          </cell>
          <cell r="K13">
            <v>5.6029999999999998</v>
          </cell>
          <cell r="L13">
            <v>0.94699999999999995</v>
          </cell>
          <cell r="M13">
            <v>0</v>
          </cell>
          <cell r="N13">
            <v>204.19</v>
          </cell>
          <cell r="O13">
            <v>0</v>
          </cell>
          <cell r="P13">
            <v>967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967</v>
          </cell>
          <cell r="V13">
            <v>0</v>
          </cell>
          <cell r="W13">
            <v>22.219249999999999</v>
          </cell>
          <cell r="X13">
            <v>215.23</v>
          </cell>
          <cell r="Y13">
            <v>33.259250000000002</v>
          </cell>
          <cell r="Z13">
            <v>0</v>
          </cell>
          <cell r="AA13">
            <v>0</v>
          </cell>
          <cell r="AB13">
            <v>0</v>
          </cell>
          <cell r="AC13">
            <v>2.7755575615628914E-15</v>
          </cell>
          <cell r="AD13">
            <v>0</v>
          </cell>
          <cell r="AE13">
            <v>967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204.19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645</v>
          </cell>
          <cell r="AZ13">
            <v>322</v>
          </cell>
          <cell r="BA13">
            <v>0</v>
          </cell>
          <cell r="BB13">
            <v>215.23</v>
          </cell>
          <cell r="BC13">
            <v>967</v>
          </cell>
          <cell r="BD13">
            <v>590.37599999999998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666.66600000000005</v>
          </cell>
          <cell r="E14">
            <v>297.12599999999998</v>
          </cell>
          <cell r="F14">
            <v>369.54</v>
          </cell>
          <cell r="G14">
            <v>35.488</v>
          </cell>
          <cell r="H14">
            <v>0</v>
          </cell>
          <cell r="I14">
            <v>241.66</v>
          </cell>
          <cell r="J14">
            <v>2.9649999999999999</v>
          </cell>
          <cell r="K14">
            <v>3.6869999999999998</v>
          </cell>
          <cell r="L14">
            <v>1.1859999999999999</v>
          </cell>
          <cell r="M14">
            <v>0</v>
          </cell>
          <cell r="N14">
            <v>233.82225</v>
          </cell>
          <cell r="O14">
            <v>-2.5000000002250999E-4</v>
          </cell>
          <cell r="P14">
            <v>1082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1082</v>
          </cell>
          <cell r="V14">
            <v>0</v>
          </cell>
          <cell r="W14">
            <v>17.648499999999999</v>
          </cell>
          <cell r="X14">
            <v>241.66</v>
          </cell>
          <cell r="Y14">
            <v>25.486499999999999</v>
          </cell>
          <cell r="Z14">
            <v>0</v>
          </cell>
          <cell r="AA14">
            <v>0</v>
          </cell>
          <cell r="AB14">
            <v>0</v>
          </cell>
          <cell r="AC14">
            <v>1.7763568394002505E-15</v>
          </cell>
          <cell r="AD14">
            <v>0</v>
          </cell>
          <cell r="AE14">
            <v>1082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233.822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721</v>
          </cell>
          <cell r="AZ14">
            <v>361</v>
          </cell>
          <cell r="BA14">
            <v>0</v>
          </cell>
          <cell r="BB14">
            <v>241.66</v>
          </cell>
          <cell r="BC14">
            <v>1082</v>
          </cell>
          <cell r="BD14">
            <v>666.66600000000005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1330.6980000000001</v>
          </cell>
          <cell r="E15">
            <v>589.22</v>
          </cell>
          <cell r="F15">
            <v>741.47799999999995</v>
          </cell>
          <cell r="G15">
            <v>35.482999999999997</v>
          </cell>
          <cell r="H15">
            <v>0</v>
          </cell>
          <cell r="I15">
            <v>481.87</v>
          </cell>
          <cell r="J15">
            <v>4.8209999999999997</v>
          </cell>
          <cell r="K15">
            <v>6.0670000000000002</v>
          </cell>
          <cell r="L15">
            <v>3.1320000000000001</v>
          </cell>
          <cell r="M15">
            <v>0</v>
          </cell>
          <cell r="N15">
            <v>467.85</v>
          </cell>
          <cell r="O15">
            <v>0</v>
          </cell>
          <cell r="P15">
            <v>2183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2183</v>
          </cell>
          <cell r="V15">
            <v>0</v>
          </cell>
          <cell r="W15">
            <v>15.96725</v>
          </cell>
          <cell r="X15">
            <v>481.87</v>
          </cell>
          <cell r="Y15">
            <v>29.98725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2183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467.85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1455</v>
          </cell>
          <cell r="AZ15">
            <v>728</v>
          </cell>
          <cell r="BA15">
            <v>0</v>
          </cell>
          <cell r="BB15">
            <v>481.87</v>
          </cell>
          <cell r="BC15">
            <v>2183</v>
          </cell>
          <cell r="BD15">
            <v>1330.6980000000001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726.67</v>
          </cell>
          <cell r="E16">
            <v>321.63299999999998</v>
          </cell>
          <cell r="F16">
            <v>405.03699999999998</v>
          </cell>
          <cell r="G16">
            <v>35.402000000000001</v>
          </cell>
          <cell r="H16">
            <v>0</v>
          </cell>
          <cell r="I16">
            <v>263.14999999999998</v>
          </cell>
          <cell r="J16">
            <v>2.6139999999999999</v>
          </cell>
          <cell r="K16">
            <v>3.2909999999999999</v>
          </cell>
          <cell r="L16">
            <v>1.9419999999999999</v>
          </cell>
          <cell r="M16">
            <v>0</v>
          </cell>
          <cell r="N16">
            <v>255.30324999999999</v>
          </cell>
          <cell r="O16">
            <v>-2.4999999999408828E-4</v>
          </cell>
          <cell r="P16">
            <v>1193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1193</v>
          </cell>
          <cell r="V16">
            <v>0</v>
          </cell>
          <cell r="W16">
            <v>15.469749999999999</v>
          </cell>
          <cell r="X16">
            <v>263.14999999999998</v>
          </cell>
          <cell r="Y16">
            <v>23.316749999999999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1193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255.303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795</v>
          </cell>
          <cell r="AZ16">
            <v>398</v>
          </cell>
          <cell r="BA16">
            <v>0</v>
          </cell>
          <cell r="BB16">
            <v>263.14999999999998</v>
          </cell>
          <cell r="BC16">
            <v>1193</v>
          </cell>
          <cell r="BD16">
            <v>726.67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1153.3420000000001</v>
          </cell>
          <cell r="E17">
            <v>518.05100000000004</v>
          </cell>
          <cell r="F17">
            <v>635.29100000000005</v>
          </cell>
          <cell r="G17">
            <v>35.283000000000001</v>
          </cell>
          <cell r="H17">
            <v>0</v>
          </cell>
          <cell r="I17">
            <v>417.92</v>
          </cell>
          <cell r="J17">
            <v>4.3</v>
          </cell>
          <cell r="K17">
            <v>5.274</v>
          </cell>
          <cell r="L17">
            <v>3.0569999999999999</v>
          </cell>
          <cell r="M17">
            <v>0</v>
          </cell>
          <cell r="N17">
            <v>405.28899999999999</v>
          </cell>
          <cell r="O17">
            <v>0</v>
          </cell>
          <cell r="P17">
            <v>1845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1845</v>
          </cell>
          <cell r="V17">
            <v>0</v>
          </cell>
          <cell r="W17">
            <v>16.088750000000001</v>
          </cell>
          <cell r="X17">
            <v>417.92</v>
          </cell>
          <cell r="Y17">
            <v>28.719750000000001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1845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405.28899999999999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1230</v>
          </cell>
          <cell r="AZ17">
            <v>615</v>
          </cell>
          <cell r="BA17">
            <v>0</v>
          </cell>
          <cell r="BB17">
            <v>417.92</v>
          </cell>
          <cell r="BC17">
            <v>1845</v>
          </cell>
          <cell r="BD17">
            <v>1153.3420000000001</v>
          </cell>
          <cell r="BE17">
            <v>0</v>
          </cell>
        </row>
        <row r="31">
          <cell r="C31">
            <v>615.87298080000005</v>
          </cell>
          <cell r="D31">
            <v>35.286839999999998</v>
          </cell>
          <cell r="E31">
            <v>2556</v>
          </cell>
          <cell r="F31">
            <v>0</v>
          </cell>
          <cell r="G31">
            <v>1054</v>
          </cell>
          <cell r="H31">
            <v>1502</v>
          </cell>
          <cell r="I31">
            <v>0</v>
          </cell>
          <cell r="J31">
            <v>2556</v>
          </cell>
          <cell r="K31">
            <v>0</v>
          </cell>
          <cell r="L31">
            <v>0</v>
          </cell>
          <cell r="M31">
            <v>0</v>
          </cell>
          <cell r="N31">
            <v>1054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1001</v>
          </cell>
          <cell r="V31">
            <v>501</v>
          </cell>
          <cell r="W31">
            <v>0</v>
          </cell>
        </row>
        <row r="32">
          <cell r="C32">
            <v>208.23906284999998</v>
          </cell>
          <cell r="D32">
            <v>35.234387343534742</v>
          </cell>
          <cell r="E32">
            <v>991</v>
          </cell>
          <cell r="F32">
            <v>0</v>
          </cell>
          <cell r="G32">
            <v>782</v>
          </cell>
          <cell r="H32">
            <v>209</v>
          </cell>
          <cell r="I32">
            <v>0</v>
          </cell>
          <cell r="J32">
            <v>991</v>
          </cell>
          <cell r="K32">
            <v>0</v>
          </cell>
          <cell r="L32">
            <v>0</v>
          </cell>
          <cell r="M32">
            <v>0</v>
          </cell>
          <cell r="N32">
            <v>782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139</v>
          </cell>
          <cell r="V32">
            <v>70</v>
          </cell>
          <cell r="W32">
            <v>0</v>
          </cell>
        </row>
        <row r="33">
          <cell r="C33">
            <v>207.04897907999998</v>
          </cell>
          <cell r="D33">
            <v>35.152955083512261</v>
          </cell>
          <cell r="E33">
            <v>955</v>
          </cell>
          <cell r="F33">
            <v>0</v>
          </cell>
          <cell r="G33">
            <v>683.00000000000045</v>
          </cell>
          <cell r="H33">
            <v>271.99999999999955</v>
          </cell>
          <cell r="I33">
            <v>0</v>
          </cell>
          <cell r="J33">
            <v>955</v>
          </cell>
          <cell r="K33">
            <v>0</v>
          </cell>
          <cell r="L33">
            <v>0</v>
          </cell>
          <cell r="M33">
            <v>0</v>
          </cell>
          <cell r="N33">
            <v>683.00000000000045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181</v>
          </cell>
          <cell r="V33">
            <v>91</v>
          </cell>
          <cell r="W33">
            <v>0</v>
          </cell>
        </row>
        <row r="34">
          <cell r="C34">
            <v>195.48213489000003</v>
          </cell>
          <cell r="D34">
            <v>35.300027862335305</v>
          </cell>
          <cell r="E34">
            <v>788</v>
          </cell>
          <cell r="F34">
            <v>0</v>
          </cell>
          <cell r="G34">
            <v>545.99999899999966</v>
          </cell>
          <cell r="H34">
            <v>242.00000100000034</v>
          </cell>
          <cell r="I34">
            <v>0</v>
          </cell>
          <cell r="J34">
            <v>788</v>
          </cell>
          <cell r="K34">
            <v>0</v>
          </cell>
          <cell r="L34">
            <v>0</v>
          </cell>
          <cell r="M34">
            <v>0</v>
          </cell>
          <cell r="N34">
            <v>545.99999899999966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161</v>
          </cell>
          <cell r="V34">
            <v>81</v>
          </cell>
          <cell r="W34">
            <v>0</v>
          </cell>
        </row>
        <row r="35">
          <cell r="C35">
            <v>112.22560548</v>
          </cell>
          <cell r="D35">
            <v>35.541985241739717</v>
          </cell>
          <cell r="E35">
            <v>441</v>
          </cell>
          <cell r="F35">
            <v>0</v>
          </cell>
          <cell r="H35">
            <v>123</v>
          </cell>
          <cell r="I35">
            <v>0</v>
          </cell>
          <cell r="J35">
            <v>441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82</v>
          </cell>
          <cell r="V35">
            <v>41</v>
          </cell>
          <cell r="W35">
            <v>0</v>
          </cell>
        </row>
        <row r="36">
          <cell r="C36">
            <v>3.4421939999999998</v>
          </cell>
          <cell r="D36">
            <v>35.403149012544432</v>
          </cell>
          <cell r="E36">
            <v>58</v>
          </cell>
          <cell r="F36">
            <v>0</v>
          </cell>
          <cell r="H36">
            <v>-241.73913043478262</v>
          </cell>
          <cell r="I36">
            <v>0</v>
          </cell>
          <cell r="J36">
            <v>58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-161</v>
          </cell>
          <cell r="V36">
            <v>-81</v>
          </cell>
          <cell r="W36">
            <v>0</v>
          </cell>
        </row>
        <row r="37">
          <cell r="C37">
            <v>3.0500001000000001</v>
          </cell>
          <cell r="D37">
            <v>35.420796605345011</v>
          </cell>
          <cell r="E37">
            <v>49</v>
          </cell>
          <cell r="F37">
            <v>0</v>
          </cell>
          <cell r="H37">
            <v>-201.10000000000002</v>
          </cell>
          <cell r="I37">
            <v>0</v>
          </cell>
          <cell r="J37">
            <v>49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-134</v>
          </cell>
          <cell r="V37">
            <v>-67</v>
          </cell>
          <cell r="W37">
            <v>0</v>
          </cell>
        </row>
        <row r="38">
          <cell r="C38">
            <v>13.742945826138003</v>
          </cell>
          <cell r="D38">
            <v>35.442266948304614</v>
          </cell>
          <cell r="E38">
            <v>85</v>
          </cell>
          <cell r="F38">
            <v>0</v>
          </cell>
          <cell r="H38">
            <v>-165</v>
          </cell>
          <cell r="I38">
            <v>0</v>
          </cell>
          <cell r="J38">
            <v>85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-110</v>
          </cell>
          <cell r="V38">
            <v>-55</v>
          </cell>
          <cell r="W38">
            <v>0</v>
          </cell>
        </row>
        <row r="39">
          <cell r="C39">
            <v>102.31867296</v>
          </cell>
          <cell r="D39">
            <v>35.48832552041403</v>
          </cell>
          <cell r="E39">
            <v>396</v>
          </cell>
          <cell r="F39">
            <v>0</v>
          </cell>
          <cell r="H39">
            <v>56.999999000000116</v>
          </cell>
          <cell r="I39">
            <v>0</v>
          </cell>
          <cell r="J39">
            <v>396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38</v>
          </cell>
          <cell r="V39">
            <v>19</v>
          </cell>
          <cell r="W39">
            <v>0</v>
          </cell>
        </row>
        <row r="40">
          <cell r="C40">
            <v>238.04824050000002</v>
          </cell>
          <cell r="D40">
            <v>35.482651655432939</v>
          </cell>
          <cell r="E40">
            <v>925</v>
          </cell>
          <cell r="F40">
            <v>0</v>
          </cell>
          <cell r="H40">
            <v>411</v>
          </cell>
          <cell r="I40">
            <v>0</v>
          </cell>
          <cell r="J40">
            <v>925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274</v>
          </cell>
          <cell r="V40">
            <v>137</v>
          </cell>
          <cell r="W40">
            <v>0</v>
          </cell>
        </row>
        <row r="41">
          <cell r="C41">
            <v>1100.8281818104201</v>
          </cell>
          <cell r="D41">
            <v>35.40199336591234</v>
          </cell>
          <cell r="E41">
            <v>4041</v>
          </cell>
          <cell r="F41">
            <v>0</v>
          </cell>
          <cell r="H41">
            <v>3135.9999989999997</v>
          </cell>
          <cell r="I41">
            <v>0</v>
          </cell>
          <cell r="J41">
            <v>4041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2091</v>
          </cell>
          <cell r="V41">
            <v>1045</v>
          </cell>
          <cell r="W41">
            <v>0</v>
          </cell>
        </row>
        <row r="42">
          <cell r="C42">
            <v>1183.7398330799999</v>
          </cell>
          <cell r="D42">
            <v>35.28272232346027</v>
          </cell>
          <cell r="E42">
            <v>4396</v>
          </cell>
          <cell r="F42">
            <v>0</v>
          </cell>
          <cell r="H42">
            <v>3549</v>
          </cell>
          <cell r="I42">
            <v>0</v>
          </cell>
          <cell r="J42">
            <v>4396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2366</v>
          </cell>
          <cell r="V42">
            <v>1183</v>
          </cell>
          <cell r="W42">
            <v>0</v>
          </cell>
        </row>
      </sheetData>
      <sheetData sheetId="5"/>
      <sheetData sheetId="6"/>
      <sheetData sheetId="7">
        <row r="5">
          <cell r="C5">
            <v>488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rze"/>
      <sheetName val="Souhrn přelouč"/>
      <sheetName val="Účinnosti "/>
      <sheetName val="Vyhodnocení PROVOZ"/>
      <sheetName val="Měsíční výkaz"/>
      <sheetName val="Kogenerace"/>
      <sheetName val="Evidence"/>
      <sheetName val="elektřina"/>
      <sheetName val="ERU-1"/>
      <sheetName val="Hodnocení Přelouč"/>
      <sheetName val="OTE"/>
      <sheetName val="plyn"/>
      <sheetName val="evidence ED"/>
      <sheetName val="patní měřiče-DPS"/>
      <sheetName val="teplo"/>
      <sheetName val="spotřeba elektřiny DPS"/>
      <sheetName val="voda"/>
      <sheetName val="importy"/>
      <sheetName val="GJ - VS"/>
      <sheetName val="Fakturace"/>
      <sheetName val="centrální TV"/>
      <sheetName val="měrné spotřeby"/>
      <sheetName val="něrné spotřeby 2"/>
      <sheetName val="MV MPO"/>
      <sheetName val="ERU Větrná"/>
      <sheetName val="ERU Tovární"/>
      <sheetName val="ERU Dimitrovova"/>
      <sheetName val="OTE Větrná"/>
      <sheetName val="OTE Tovární"/>
      <sheetName val="OTE Dimitrovova"/>
      <sheetName val="Odběratelé"/>
      <sheetName val="Stropovani_EE_ZP"/>
      <sheetName val="MTH kotlů"/>
      <sheetName val="Odběratelé GJ m2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List1"/>
      <sheetName val="List2"/>
      <sheetName val="Export"/>
      <sheetName val="ExportDB"/>
      <sheetName val="Schémata"/>
      <sheetName val="Bilance"/>
      <sheetName val="List4"/>
      <sheetName val="evidence nad 300 kW"/>
      <sheetName val="evidence do 300 kW"/>
      <sheetName val="Lis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264.72000000000003</v>
          </cell>
          <cell r="E6">
            <v>113.67400000000001</v>
          </cell>
          <cell r="F6">
            <v>151.04599999999999</v>
          </cell>
          <cell r="G6">
            <v>35.281999999999996</v>
          </cell>
          <cell r="H6">
            <v>0</v>
          </cell>
          <cell r="I6">
            <v>98.671999999999997</v>
          </cell>
          <cell r="J6">
            <v>0.66600000000000004</v>
          </cell>
          <cell r="K6">
            <v>0.88400000000000001</v>
          </cell>
          <cell r="L6">
            <v>0</v>
          </cell>
          <cell r="M6">
            <v>0</v>
          </cell>
          <cell r="N6">
            <v>97.122</v>
          </cell>
          <cell r="O6">
            <v>0</v>
          </cell>
          <cell r="P6">
            <v>472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472</v>
          </cell>
          <cell r="V6">
            <v>0</v>
          </cell>
          <cell r="W6">
            <v>1.0999999999999999E-2</v>
          </cell>
          <cell r="X6">
            <v>98.671999999999997</v>
          </cell>
          <cell r="Y6">
            <v>1.5609999999999999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472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97.122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94</v>
          </cell>
          <cell r="AZ6">
            <v>378</v>
          </cell>
          <cell r="BA6">
            <v>0</v>
          </cell>
          <cell r="BB6">
            <v>98.671999999999997</v>
          </cell>
          <cell r="BC6">
            <v>472</v>
          </cell>
          <cell r="BD6">
            <v>264.72000000000003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207.18899999999999</v>
          </cell>
          <cell r="E7">
            <v>88.873999999999995</v>
          </cell>
          <cell r="F7">
            <v>118.315</v>
          </cell>
          <cell r="G7">
            <v>35.284999999999997</v>
          </cell>
          <cell r="H7">
            <v>0</v>
          </cell>
          <cell r="I7">
            <v>77.412000000000006</v>
          </cell>
          <cell r="J7">
            <v>0.65700000000000003</v>
          </cell>
          <cell r="K7">
            <v>0.875</v>
          </cell>
          <cell r="L7">
            <v>0</v>
          </cell>
          <cell r="M7">
            <v>0</v>
          </cell>
          <cell r="N7">
            <v>75.88</v>
          </cell>
          <cell r="O7">
            <v>0</v>
          </cell>
          <cell r="P7">
            <v>371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371</v>
          </cell>
          <cell r="V7">
            <v>0</v>
          </cell>
          <cell r="W7">
            <v>1.7000000000000001E-2</v>
          </cell>
          <cell r="X7">
            <v>77.412000000000006</v>
          </cell>
          <cell r="Y7">
            <v>1.5489999999999999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371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75.88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74</v>
          </cell>
          <cell r="AZ7">
            <v>297</v>
          </cell>
          <cell r="BA7">
            <v>0</v>
          </cell>
          <cell r="BB7">
            <v>77.412000000000006</v>
          </cell>
          <cell r="BC7">
            <v>371</v>
          </cell>
          <cell r="BD7">
            <v>207.18899999999999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254.13300000000001</v>
          </cell>
          <cell r="E8">
            <v>109.17700000000001</v>
          </cell>
          <cell r="F8">
            <v>144.95599999999999</v>
          </cell>
          <cell r="G8">
            <v>35.134999999999998</v>
          </cell>
          <cell r="H8">
            <v>0</v>
          </cell>
          <cell r="I8">
            <v>94.983000000000004</v>
          </cell>
          <cell r="J8">
            <v>0.69899999999999995</v>
          </cell>
          <cell r="K8">
            <v>0.92800000000000005</v>
          </cell>
          <cell r="L8">
            <v>0</v>
          </cell>
          <cell r="M8">
            <v>0</v>
          </cell>
          <cell r="N8">
            <v>93.355999999999995</v>
          </cell>
          <cell r="O8">
            <v>0</v>
          </cell>
          <cell r="P8">
            <v>454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454</v>
          </cell>
          <cell r="V8">
            <v>0</v>
          </cell>
          <cell r="W8">
            <v>1.2999999999999999E-2</v>
          </cell>
          <cell r="X8">
            <v>94.983000000000004</v>
          </cell>
          <cell r="Y8">
            <v>1.64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454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93.355999999999995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91</v>
          </cell>
          <cell r="AZ8">
            <v>363</v>
          </cell>
          <cell r="BA8">
            <v>0</v>
          </cell>
          <cell r="BB8">
            <v>94.983000000000004</v>
          </cell>
          <cell r="BC8">
            <v>454</v>
          </cell>
          <cell r="BD8">
            <v>254.13300000000001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213.99600000000001</v>
          </cell>
          <cell r="E9">
            <v>91.835999999999999</v>
          </cell>
          <cell r="F9">
            <v>122.16</v>
          </cell>
          <cell r="G9">
            <v>35.225999999999999</v>
          </cell>
          <cell r="H9">
            <v>0</v>
          </cell>
          <cell r="I9">
            <v>79.771000000000001</v>
          </cell>
          <cell r="J9">
            <v>0.56000000000000005</v>
          </cell>
          <cell r="K9">
            <v>0.745</v>
          </cell>
          <cell r="L9">
            <v>0</v>
          </cell>
          <cell r="M9">
            <v>0</v>
          </cell>
          <cell r="N9">
            <v>78.465999999999994</v>
          </cell>
          <cell r="O9">
            <v>0</v>
          </cell>
          <cell r="P9">
            <v>382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382</v>
          </cell>
          <cell r="V9">
            <v>0</v>
          </cell>
          <cell r="W9">
            <v>2.7E-2</v>
          </cell>
          <cell r="X9">
            <v>79.771000000000001</v>
          </cell>
          <cell r="Y9">
            <v>1.3320000000000001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382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78.465999999999994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76</v>
          </cell>
          <cell r="AZ9">
            <v>306</v>
          </cell>
          <cell r="BA9">
            <v>0</v>
          </cell>
          <cell r="BB9">
            <v>79.771000000000001</v>
          </cell>
          <cell r="BC9">
            <v>382</v>
          </cell>
          <cell r="BD9">
            <v>213.99600000000001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107.97199999999999</v>
          </cell>
          <cell r="E10">
            <v>46.463000000000001</v>
          </cell>
          <cell r="F10">
            <v>61.509</v>
          </cell>
          <cell r="G10">
            <v>35.426000000000002</v>
          </cell>
          <cell r="H10">
            <v>0</v>
          </cell>
          <cell r="I10">
            <v>40.076999999999998</v>
          </cell>
          <cell r="J10">
            <v>0.20300000000000001</v>
          </cell>
          <cell r="K10">
            <v>0.26900000000000002</v>
          </cell>
          <cell r="L10">
            <v>0</v>
          </cell>
          <cell r="M10">
            <v>0</v>
          </cell>
          <cell r="N10">
            <v>39.604999999999997</v>
          </cell>
          <cell r="O10">
            <v>0</v>
          </cell>
          <cell r="P10">
            <v>191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191</v>
          </cell>
          <cell r="V10">
            <v>0</v>
          </cell>
          <cell r="W10">
            <v>3.4000000000000002E-2</v>
          </cell>
          <cell r="X10">
            <v>40.076999999999998</v>
          </cell>
          <cell r="Y10">
            <v>0.50600000000000001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191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39.604999999999997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38</v>
          </cell>
          <cell r="AZ10">
            <v>153</v>
          </cell>
          <cell r="BA10">
            <v>0</v>
          </cell>
          <cell r="BB10">
            <v>40.076999999999998</v>
          </cell>
          <cell r="BC10">
            <v>191</v>
          </cell>
          <cell r="BD10">
            <v>107.97199999999999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114.56699999999999</v>
          </cell>
          <cell r="E11">
            <v>48.89</v>
          </cell>
          <cell r="F11">
            <v>65.677000000000007</v>
          </cell>
          <cell r="G11">
            <v>35.273000000000003</v>
          </cell>
          <cell r="H11">
            <v>0</v>
          </cell>
          <cell r="I11">
            <v>42.595999999999997</v>
          </cell>
          <cell r="J11">
            <v>0.33200000000000002</v>
          </cell>
          <cell r="K11">
            <v>0.44600000000000001</v>
          </cell>
          <cell r="L11">
            <v>0</v>
          </cell>
          <cell r="M11">
            <v>0</v>
          </cell>
          <cell r="N11">
            <v>41.817999999999998</v>
          </cell>
          <cell r="O11">
            <v>0</v>
          </cell>
          <cell r="P11">
            <v>206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206</v>
          </cell>
          <cell r="V11">
            <v>0</v>
          </cell>
          <cell r="W11">
            <v>0.151</v>
          </cell>
          <cell r="X11">
            <v>42.595999999999997</v>
          </cell>
          <cell r="Y11">
            <v>0.92900000000000005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206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41.817999999999998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41</v>
          </cell>
          <cell r="AZ11">
            <v>165</v>
          </cell>
          <cell r="BA11">
            <v>0</v>
          </cell>
          <cell r="BB11">
            <v>42.595999999999997</v>
          </cell>
          <cell r="BC11">
            <v>206</v>
          </cell>
          <cell r="BD11">
            <v>114.56699999999999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122.072</v>
          </cell>
          <cell r="E12">
            <v>52.070999999999998</v>
          </cell>
          <cell r="F12">
            <v>70.001000000000005</v>
          </cell>
          <cell r="G12">
            <v>35.314999999999998</v>
          </cell>
          <cell r="H12">
            <v>0</v>
          </cell>
          <cell r="I12">
            <v>45.457999999999998</v>
          </cell>
          <cell r="J12">
            <v>0.36599999999999999</v>
          </cell>
          <cell r="K12">
            <v>0.49199999999999999</v>
          </cell>
          <cell r="L12">
            <v>0</v>
          </cell>
          <cell r="M12">
            <v>0</v>
          </cell>
          <cell r="N12">
            <v>44.600250000000003</v>
          </cell>
          <cell r="O12">
            <v>-2.5000000000119371E-4</v>
          </cell>
          <cell r="P12">
            <v>220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220</v>
          </cell>
          <cell r="V12">
            <v>0</v>
          </cell>
          <cell r="W12">
            <v>0.22700000000000001</v>
          </cell>
          <cell r="X12">
            <v>45.457999999999998</v>
          </cell>
          <cell r="Y12">
            <v>1.085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220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44.6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44</v>
          </cell>
          <cell r="AZ12">
            <v>176</v>
          </cell>
          <cell r="BA12">
            <v>0</v>
          </cell>
          <cell r="BB12">
            <v>45.457999999999998</v>
          </cell>
          <cell r="BC12">
            <v>220</v>
          </cell>
          <cell r="BD12">
            <v>122.072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101.98399999999999</v>
          </cell>
          <cell r="E13">
            <v>43.39</v>
          </cell>
          <cell r="F13">
            <v>58.594000000000001</v>
          </cell>
          <cell r="G13">
            <v>35.353000000000002</v>
          </cell>
          <cell r="H13">
            <v>0</v>
          </cell>
          <cell r="I13">
            <v>37.848999999999997</v>
          </cell>
          <cell r="J13">
            <v>0.31900000000000001</v>
          </cell>
          <cell r="K13">
            <v>0.43</v>
          </cell>
          <cell r="L13">
            <v>0</v>
          </cell>
          <cell r="M13">
            <v>0</v>
          </cell>
          <cell r="N13">
            <v>37.100250000000003</v>
          </cell>
          <cell r="O13">
            <v>-2.5000000000829914E-4</v>
          </cell>
          <cell r="P13">
            <v>184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184</v>
          </cell>
          <cell r="V13">
            <v>0</v>
          </cell>
          <cell r="W13">
            <v>0.20974999999999999</v>
          </cell>
          <cell r="X13">
            <v>37.848999999999997</v>
          </cell>
          <cell r="Y13">
            <v>0.95874999999999999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184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37.1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37</v>
          </cell>
          <cell r="AZ13">
            <v>147</v>
          </cell>
          <cell r="BA13">
            <v>0</v>
          </cell>
          <cell r="BB13">
            <v>37.848999999999997</v>
          </cell>
          <cell r="BC13">
            <v>184</v>
          </cell>
          <cell r="BD13">
            <v>101.98399999999999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107.06</v>
          </cell>
          <cell r="E14">
            <v>45.597999999999999</v>
          </cell>
          <cell r="F14">
            <v>61.462000000000003</v>
          </cell>
          <cell r="G14">
            <v>35.436999999999998</v>
          </cell>
          <cell r="H14">
            <v>0</v>
          </cell>
          <cell r="I14">
            <v>39.360999999999997</v>
          </cell>
          <cell r="J14">
            <v>0.30199999999999999</v>
          </cell>
          <cell r="K14">
            <v>0.40699999999999997</v>
          </cell>
          <cell r="L14">
            <v>0</v>
          </cell>
          <cell r="M14">
            <v>0</v>
          </cell>
          <cell r="N14">
            <v>38.652000000000001</v>
          </cell>
          <cell r="O14">
            <v>0</v>
          </cell>
          <cell r="P14">
            <v>191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191</v>
          </cell>
          <cell r="V14">
            <v>0</v>
          </cell>
          <cell r="W14">
            <v>0.12425</v>
          </cell>
          <cell r="X14">
            <v>39.360999999999997</v>
          </cell>
          <cell r="Y14">
            <v>0.83324999999999994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191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38.652000000000001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38</v>
          </cell>
          <cell r="AZ14">
            <v>153</v>
          </cell>
          <cell r="BA14">
            <v>0</v>
          </cell>
          <cell r="BB14">
            <v>39.360999999999997</v>
          </cell>
          <cell r="BC14">
            <v>191</v>
          </cell>
          <cell r="BD14">
            <v>107.06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194.084</v>
          </cell>
          <cell r="E15">
            <v>81.899000000000001</v>
          </cell>
          <cell r="F15">
            <v>112.185</v>
          </cell>
          <cell r="G15">
            <v>35.469000000000001</v>
          </cell>
          <cell r="H15">
            <v>0</v>
          </cell>
          <cell r="I15">
            <v>71.179000000000002</v>
          </cell>
          <cell r="J15">
            <v>0.66400000000000003</v>
          </cell>
          <cell r="K15">
            <v>0.91</v>
          </cell>
          <cell r="L15">
            <v>0</v>
          </cell>
          <cell r="M15">
            <v>0</v>
          </cell>
          <cell r="N15">
            <v>69.605249999999998</v>
          </cell>
          <cell r="O15">
            <v>-2.4999999999408828E-4</v>
          </cell>
          <cell r="P15">
            <v>351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351</v>
          </cell>
          <cell r="V15">
            <v>0</v>
          </cell>
          <cell r="W15">
            <v>1.7000000000000001E-2</v>
          </cell>
          <cell r="X15">
            <v>71.179000000000002</v>
          </cell>
          <cell r="Y15">
            <v>1.591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351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69.605000000000004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70</v>
          </cell>
          <cell r="AZ15">
            <v>281</v>
          </cell>
          <cell r="BA15">
            <v>0</v>
          </cell>
          <cell r="BB15">
            <v>71.179000000000002</v>
          </cell>
          <cell r="BC15">
            <v>351</v>
          </cell>
          <cell r="BD15">
            <v>194.084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233.518</v>
          </cell>
          <cell r="E16">
            <v>99.619</v>
          </cell>
          <cell r="F16">
            <v>133.899</v>
          </cell>
          <cell r="G16">
            <v>35.378999999999998</v>
          </cell>
          <cell r="H16">
            <v>0</v>
          </cell>
          <cell r="I16">
            <v>85.971000000000004</v>
          </cell>
          <cell r="J16">
            <v>0.68</v>
          </cell>
          <cell r="K16">
            <v>0.91500000000000004</v>
          </cell>
          <cell r="L16">
            <v>0</v>
          </cell>
          <cell r="M16">
            <v>0</v>
          </cell>
          <cell r="N16">
            <v>84.376000000000005</v>
          </cell>
          <cell r="O16">
            <v>0</v>
          </cell>
          <cell r="P16">
            <v>416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416</v>
          </cell>
          <cell r="V16">
            <v>0</v>
          </cell>
          <cell r="W16">
            <v>1.2E-2</v>
          </cell>
          <cell r="X16">
            <v>85.971000000000004</v>
          </cell>
          <cell r="Y16">
            <v>1.6070000000000002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416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84.376000000000005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83</v>
          </cell>
          <cell r="AZ16">
            <v>333</v>
          </cell>
          <cell r="BA16">
            <v>0</v>
          </cell>
          <cell r="BB16">
            <v>85.971000000000004</v>
          </cell>
          <cell r="BC16">
            <v>416</v>
          </cell>
          <cell r="BD16">
            <v>233.518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238.685</v>
          </cell>
          <cell r="E17">
            <v>101.601</v>
          </cell>
          <cell r="F17">
            <v>137.084</v>
          </cell>
          <cell r="G17">
            <v>35.304000000000002</v>
          </cell>
          <cell r="H17">
            <v>0</v>
          </cell>
          <cell r="I17">
            <v>87.909000000000006</v>
          </cell>
          <cell r="J17">
            <v>0.442</v>
          </cell>
          <cell r="K17">
            <v>0.59699999999999998</v>
          </cell>
          <cell r="L17">
            <v>0</v>
          </cell>
          <cell r="M17">
            <v>0</v>
          </cell>
          <cell r="N17">
            <v>86.870249999999999</v>
          </cell>
          <cell r="O17">
            <v>-2.4999999997987743E-4</v>
          </cell>
          <cell r="P17">
            <v>427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427</v>
          </cell>
          <cell r="V17">
            <v>0</v>
          </cell>
          <cell r="W17">
            <v>1.0749999999999999E-2</v>
          </cell>
          <cell r="X17">
            <v>87.909000000000006</v>
          </cell>
          <cell r="Y17">
            <v>1.04975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427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86.87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85</v>
          </cell>
          <cell r="AZ17">
            <v>342</v>
          </cell>
          <cell r="BA17">
            <v>0</v>
          </cell>
          <cell r="BB17">
            <v>87.909000000000006</v>
          </cell>
          <cell r="BC17">
            <v>427</v>
          </cell>
          <cell r="BD17">
            <v>238.685</v>
          </cell>
          <cell r="BE17">
            <v>0</v>
          </cell>
        </row>
        <row r="31">
          <cell r="C31">
            <v>510.01430499000008</v>
          </cell>
          <cell r="D31">
            <v>35.281999999999996</v>
          </cell>
          <cell r="E31">
            <v>1632.6310446311202</v>
          </cell>
          <cell r="F31">
            <v>0</v>
          </cell>
          <cell r="G31">
            <v>156.42104463112014</v>
          </cell>
          <cell r="H31">
            <v>1476.21</v>
          </cell>
          <cell r="I31">
            <v>0</v>
          </cell>
          <cell r="J31">
            <v>1632.6310446311202</v>
          </cell>
          <cell r="K31">
            <v>0</v>
          </cell>
          <cell r="L31">
            <v>0</v>
          </cell>
          <cell r="M31">
            <v>0</v>
          </cell>
          <cell r="N31">
            <v>156.42104463112014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295</v>
          </cell>
          <cell r="V31">
            <v>1181</v>
          </cell>
          <cell r="W31">
            <v>0</v>
          </cell>
        </row>
        <row r="32">
          <cell r="C32">
            <v>312.03649881000001</v>
          </cell>
          <cell r="D32">
            <v>35.284999999999997</v>
          </cell>
          <cell r="E32">
            <v>992.1000000000015</v>
          </cell>
          <cell r="F32">
            <v>0</v>
          </cell>
          <cell r="G32">
            <v>129.50000000000102</v>
          </cell>
          <cell r="H32">
            <v>862.60000000000048</v>
          </cell>
          <cell r="I32">
            <v>0</v>
          </cell>
          <cell r="J32">
            <v>992.1000000000015</v>
          </cell>
          <cell r="K32">
            <v>0</v>
          </cell>
          <cell r="L32">
            <v>0</v>
          </cell>
          <cell r="M32">
            <v>0</v>
          </cell>
          <cell r="N32">
            <v>129.50000000000102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173</v>
          </cell>
          <cell r="V32">
            <v>690</v>
          </cell>
          <cell r="W32">
            <v>0</v>
          </cell>
        </row>
        <row r="33">
          <cell r="C33">
            <v>228.50586127664997</v>
          </cell>
          <cell r="D33">
            <v>35.134999999999998</v>
          </cell>
          <cell r="E33">
            <v>717.19999999999948</v>
          </cell>
          <cell r="F33">
            <v>0</v>
          </cell>
          <cell r="G33">
            <v>116.89999999999986</v>
          </cell>
          <cell r="H33">
            <v>600.29999999999961</v>
          </cell>
          <cell r="I33">
            <v>0</v>
          </cell>
          <cell r="J33">
            <v>717.19999999999948</v>
          </cell>
          <cell r="K33">
            <v>0</v>
          </cell>
          <cell r="L33">
            <v>0</v>
          </cell>
          <cell r="M33">
            <v>0</v>
          </cell>
          <cell r="N33">
            <v>116.89999999999986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120</v>
          </cell>
          <cell r="V33">
            <v>480</v>
          </cell>
          <cell r="W33">
            <v>0</v>
          </cell>
        </row>
        <row r="34">
          <cell r="C34">
            <v>132.56899483840002</v>
          </cell>
          <cell r="D34">
            <v>35.225999999999999</v>
          </cell>
          <cell r="E34">
            <v>407.59999999999934</v>
          </cell>
          <cell r="F34">
            <v>0</v>
          </cell>
          <cell r="G34">
            <v>108.79999999999927</v>
          </cell>
          <cell r="H34">
            <v>298.80000000000007</v>
          </cell>
          <cell r="I34">
            <v>0</v>
          </cell>
          <cell r="J34">
            <v>407.59999999999934</v>
          </cell>
          <cell r="K34">
            <v>0</v>
          </cell>
          <cell r="L34">
            <v>0</v>
          </cell>
          <cell r="M34">
            <v>0</v>
          </cell>
          <cell r="N34">
            <v>108.79999999999927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60</v>
          </cell>
          <cell r="V34">
            <v>239</v>
          </cell>
          <cell r="W34">
            <v>0</v>
          </cell>
        </row>
        <row r="35">
          <cell r="C35">
            <v>88.978458208288586</v>
          </cell>
          <cell r="D35">
            <v>35.426000000000002</v>
          </cell>
          <cell r="E35">
            <v>263.30800000000045</v>
          </cell>
          <cell r="F35">
            <v>0</v>
          </cell>
          <cell r="G35">
            <v>85.881000000000881</v>
          </cell>
          <cell r="H35">
            <v>177.42699999999957</v>
          </cell>
          <cell r="I35">
            <v>0</v>
          </cell>
          <cell r="J35">
            <v>263.30800000000045</v>
          </cell>
          <cell r="K35">
            <v>0</v>
          </cell>
          <cell r="L35">
            <v>0</v>
          </cell>
          <cell r="M35">
            <v>0</v>
          </cell>
          <cell r="N35">
            <v>85.881000000000881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35</v>
          </cell>
          <cell r="V35">
            <v>142</v>
          </cell>
          <cell r="W35">
            <v>0</v>
          </cell>
        </row>
        <row r="36">
          <cell r="C36">
            <v>43.582870109999995</v>
          </cell>
          <cell r="D36">
            <v>35.273000000000003</v>
          </cell>
          <cell r="E36">
            <v>116.90299999999978</v>
          </cell>
          <cell r="F36">
            <v>0</v>
          </cell>
          <cell r="G36">
            <v>90.799999999999642</v>
          </cell>
          <cell r="H36">
            <v>26.103000000000137</v>
          </cell>
          <cell r="I36">
            <v>0</v>
          </cell>
          <cell r="J36">
            <v>116.90299999999978</v>
          </cell>
          <cell r="K36">
            <v>0</v>
          </cell>
          <cell r="L36">
            <v>0</v>
          </cell>
          <cell r="M36">
            <v>0</v>
          </cell>
          <cell r="N36">
            <v>90.799999999999642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5</v>
          </cell>
          <cell r="V36">
            <v>21</v>
          </cell>
          <cell r="W36">
            <v>0</v>
          </cell>
        </row>
        <row r="37">
          <cell r="C37">
            <v>28.31011235115</v>
          </cell>
          <cell r="D37">
            <v>35.314999999999998</v>
          </cell>
          <cell r="E37">
            <v>68.871000000000123</v>
          </cell>
          <cell r="F37">
            <v>0</v>
          </cell>
          <cell r="G37">
            <v>84.980000000000189</v>
          </cell>
          <cell r="H37">
            <v>-16.109000000000066</v>
          </cell>
          <cell r="I37">
            <v>0</v>
          </cell>
          <cell r="J37">
            <v>68.871000000000123</v>
          </cell>
          <cell r="K37">
            <v>0</v>
          </cell>
          <cell r="L37">
            <v>0</v>
          </cell>
          <cell r="M37">
            <v>0</v>
          </cell>
          <cell r="N37">
            <v>84.980000000000189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-3</v>
          </cell>
          <cell r="V37">
            <v>-13</v>
          </cell>
          <cell r="W37">
            <v>0</v>
          </cell>
        </row>
        <row r="38">
          <cell r="C38">
            <v>36.958407119</v>
          </cell>
          <cell r="D38">
            <v>35.353000000000002</v>
          </cell>
          <cell r="E38">
            <v>95.060000000000144</v>
          </cell>
          <cell r="F38">
            <v>0</v>
          </cell>
          <cell r="G38">
            <v>79.280000000000115</v>
          </cell>
          <cell r="H38">
            <v>15.78000000000003</v>
          </cell>
          <cell r="I38">
            <v>0</v>
          </cell>
          <cell r="J38">
            <v>95.060000000000144</v>
          </cell>
          <cell r="K38">
            <v>0</v>
          </cell>
          <cell r="L38">
            <v>0</v>
          </cell>
          <cell r="M38">
            <v>0</v>
          </cell>
          <cell r="N38">
            <v>79.280000000000115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3</v>
          </cell>
          <cell r="V38">
            <v>13</v>
          </cell>
          <cell r="W38">
            <v>0</v>
          </cell>
        </row>
        <row r="39">
          <cell r="C39">
            <v>77.328057837900005</v>
          </cell>
          <cell r="D39">
            <v>35.436999999999998</v>
          </cell>
          <cell r="E39">
            <v>222.43399999999991</v>
          </cell>
          <cell r="F39">
            <v>0</v>
          </cell>
          <cell r="G39">
            <v>72.322999999999581</v>
          </cell>
          <cell r="H39">
            <v>150.11100000000033</v>
          </cell>
          <cell r="I39">
            <v>0</v>
          </cell>
          <cell r="J39">
            <v>222.43399999999991</v>
          </cell>
          <cell r="K39">
            <v>0</v>
          </cell>
          <cell r="L39">
            <v>0</v>
          </cell>
          <cell r="M39">
            <v>0</v>
          </cell>
          <cell r="N39">
            <v>72.322999999999581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30</v>
          </cell>
          <cell r="V39">
            <v>120</v>
          </cell>
          <cell r="W39">
            <v>0</v>
          </cell>
        </row>
        <row r="40">
          <cell r="C40">
            <v>170.85071169759999</v>
          </cell>
          <cell r="D40">
            <v>35.469000000000001</v>
          </cell>
          <cell r="E40">
            <v>532.8239999999995</v>
          </cell>
          <cell r="F40">
            <v>0</v>
          </cell>
          <cell r="G40">
            <v>121.62599999999929</v>
          </cell>
          <cell r="H40">
            <v>411.19800000000021</v>
          </cell>
          <cell r="I40">
            <v>0</v>
          </cell>
          <cell r="J40">
            <v>532.8239999999995</v>
          </cell>
          <cell r="K40">
            <v>0</v>
          </cell>
          <cell r="L40">
            <v>0</v>
          </cell>
          <cell r="M40">
            <v>0</v>
          </cell>
          <cell r="N40">
            <v>121.62599999999929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82</v>
          </cell>
          <cell r="V40">
            <v>329</v>
          </cell>
          <cell r="W40">
            <v>0</v>
          </cell>
        </row>
        <row r="41">
          <cell r="C41">
            <v>358.08104905510004</v>
          </cell>
          <cell r="D41">
            <v>35.378999999999998</v>
          </cell>
          <cell r="E41">
            <v>1138.5000000000007</v>
          </cell>
          <cell r="F41">
            <v>0</v>
          </cell>
          <cell r="G41">
            <v>116.21000000000049</v>
          </cell>
          <cell r="H41">
            <v>1022.2900000000002</v>
          </cell>
          <cell r="I41">
            <v>0</v>
          </cell>
          <cell r="J41">
            <v>1138.5000000000007</v>
          </cell>
          <cell r="K41">
            <v>0</v>
          </cell>
          <cell r="L41">
            <v>0</v>
          </cell>
          <cell r="M41">
            <v>0</v>
          </cell>
          <cell r="N41">
            <v>116.21000000000049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204</v>
          </cell>
          <cell r="V41">
            <v>818</v>
          </cell>
          <cell r="W41">
            <v>0</v>
          </cell>
        </row>
        <row r="42">
          <cell r="C42">
            <v>454.16906711864999</v>
          </cell>
          <cell r="D42">
            <v>35.304000000000002</v>
          </cell>
          <cell r="E42">
            <v>1463.3</v>
          </cell>
          <cell r="F42">
            <v>0</v>
          </cell>
          <cell r="G42">
            <v>141.40000000000009</v>
          </cell>
          <cell r="H42">
            <v>1321.8999999999999</v>
          </cell>
          <cell r="I42">
            <v>0</v>
          </cell>
          <cell r="J42">
            <v>1463.3</v>
          </cell>
          <cell r="K42">
            <v>0</v>
          </cell>
          <cell r="L42">
            <v>0</v>
          </cell>
          <cell r="M42">
            <v>0</v>
          </cell>
          <cell r="N42">
            <v>141.40000000000009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264</v>
          </cell>
          <cell r="V42">
            <v>1058</v>
          </cell>
          <cell r="W42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rze"/>
      <sheetName val="účinnosti"/>
      <sheetName val="Vyhodnocení PROVOZ"/>
      <sheetName val="Kogenerace"/>
      <sheetName val="měsíční výkaz"/>
      <sheetName val="Teplo"/>
      <sheetName val="voda"/>
      <sheetName val="plyn"/>
      <sheetName val="elektřina"/>
      <sheetName val="Eletřina DK"/>
      <sheetName val="Mth kotlů"/>
      <sheetName val="evidence ED"/>
      <sheetName val="patní měřiče"/>
      <sheetName val="importy"/>
      <sheetName val="Odběratelé"/>
      <sheetName val="domovní kotelny"/>
      <sheetName val="hodnocení Ruda"/>
      <sheetName val="Odběratelé GJ_m2"/>
      <sheetName val="Fakturace"/>
      <sheetName val="měrné spotřeby"/>
      <sheetName val="měrné spotřeby - objekty"/>
      <sheetName val="měs. hlášení MPO"/>
      <sheetName val="ERU-1"/>
      <sheetName val="OTE"/>
      <sheetName val="Stropovani_EE_ZP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EFISAN"/>
      <sheetName val="evidence"/>
      <sheetName val="pro tisk 2013"/>
      <sheetName val="Bytservis"/>
      <sheetName val="Export"/>
      <sheetName val="ExportDB"/>
      <sheetName val="Bilan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6">
          <cell r="A6" t="str">
            <v>Leden</v>
          </cell>
          <cell r="B6">
            <v>1</v>
          </cell>
          <cell r="C6" t="str">
            <v>OK</v>
          </cell>
          <cell r="D6">
            <v>13.686</v>
          </cell>
          <cell r="E6">
            <v>2.794</v>
          </cell>
          <cell r="F6">
            <v>10.891999999999999</v>
          </cell>
          <cell r="G6">
            <v>35.344999999999999</v>
          </cell>
          <cell r="H6">
            <v>0</v>
          </cell>
          <cell r="I6">
            <v>2.2799999999999998</v>
          </cell>
          <cell r="J6">
            <v>0</v>
          </cell>
          <cell r="K6">
            <v>0</v>
          </cell>
          <cell r="L6">
            <v>1.9969999999999999</v>
          </cell>
          <cell r="M6">
            <v>0</v>
          </cell>
          <cell r="N6">
            <v>0.28299999999999997</v>
          </cell>
          <cell r="O6">
            <v>0</v>
          </cell>
          <cell r="P6">
            <v>32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32</v>
          </cell>
          <cell r="V6">
            <v>0</v>
          </cell>
          <cell r="W6">
            <v>1.27</v>
          </cell>
          <cell r="X6">
            <v>2.2799999999999998</v>
          </cell>
          <cell r="Y6">
            <v>3.2669999999999999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32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0.28299999999999997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3</v>
          </cell>
          <cell r="AZ6">
            <v>29</v>
          </cell>
          <cell r="BA6">
            <v>0</v>
          </cell>
          <cell r="BB6">
            <v>2.2799999999999998</v>
          </cell>
          <cell r="BC6">
            <v>32</v>
          </cell>
          <cell r="BD6">
            <v>13.686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13.817</v>
          </cell>
          <cell r="E7">
            <v>2.77</v>
          </cell>
          <cell r="F7">
            <v>11.047000000000001</v>
          </cell>
          <cell r="G7">
            <v>35.328000000000003</v>
          </cell>
          <cell r="H7">
            <v>0</v>
          </cell>
          <cell r="I7">
            <v>2.298</v>
          </cell>
          <cell r="J7">
            <v>0</v>
          </cell>
          <cell r="K7">
            <v>0</v>
          </cell>
          <cell r="L7">
            <v>1.865</v>
          </cell>
          <cell r="M7">
            <v>0</v>
          </cell>
          <cell r="N7">
            <v>0.433</v>
          </cell>
          <cell r="O7">
            <v>0</v>
          </cell>
          <cell r="P7">
            <v>33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33</v>
          </cell>
          <cell r="V7">
            <v>0</v>
          </cell>
          <cell r="W7">
            <v>0.95299999999999996</v>
          </cell>
          <cell r="X7">
            <v>2.298</v>
          </cell>
          <cell r="Y7">
            <v>2.8180000000000001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33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0.433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3</v>
          </cell>
          <cell r="AZ7">
            <v>30</v>
          </cell>
          <cell r="BA7">
            <v>0</v>
          </cell>
          <cell r="BB7">
            <v>2.298</v>
          </cell>
          <cell r="BC7">
            <v>33</v>
          </cell>
          <cell r="BD7">
            <v>13.817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9.8010000000000002</v>
          </cell>
          <cell r="E8">
            <v>1.9279999999999999</v>
          </cell>
          <cell r="F8">
            <v>7.8730000000000002</v>
          </cell>
          <cell r="G8">
            <v>35.213000000000001</v>
          </cell>
          <cell r="H8">
            <v>0</v>
          </cell>
          <cell r="I8">
            <v>1.5649999999999999</v>
          </cell>
          <cell r="J8">
            <v>0</v>
          </cell>
          <cell r="K8">
            <v>0</v>
          </cell>
          <cell r="L8">
            <v>1.2149999999999999</v>
          </cell>
          <cell r="M8">
            <v>0</v>
          </cell>
          <cell r="N8">
            <v>0.35</v>
          </cell>
          <cell r="O8">
            <v>0</v>
          </cell>
          <cell r="P8">
            <v>23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23</v>
          </cell>
          <cell r="V8">
            <v>0</v>
          </cell>
          <cell r="W8">
            <v>1.6379999999999999</v>
          </cell>
          <cell r="X8">
            <v>1.5649999999999999</v>
          </cell>
          <cell r="Y8">
            <v>2.8529999999999998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23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0.35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2</v>
          </cell>
          <cell r="AZ8">
            <v>21</v>
          </cell>
          <cell r="BA8">
            <v>0</v>
          </cell>
          <cell r="BB8">
            <v>1.5649999999999999</v>
          </cell>
          <cell r="BC8">
            <v>23</v>
          </cell>
          <cell r="BD8">
            <v>9.8010000000000002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0</v>
          </cell>
          <cell r="E9">
            <v>0</v>
          </cell>
          <cell r="F9">
            <v>0</v>
          </cell>
          <cell r="G9">
            <v>35.271000000000001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2.2429999999999999</v>
          </cell>
          <cell r="X9">
            <v>0</v>
          </cell>
          <cell r="Y9">
            <v>2.2429999999999999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0</v>
          </cell>
          <cell r="E10">
            <v>0</v>
          </cell>
          <cell r="F10">
            <v>0</v>
          </cell>
          <cell r="G10">
            <v>35.457999999999998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1.748</v>
          </cell>
          <cell r="X10">
            <v>0</v>
          </cell>
          <cell r="Y10">
            <v>1.748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0</v>
          </cell>
          <cell r="E11">
            <v>0</v>
          </cell>
          <cell r="F11">
            <v>0</v>
          </cell>
          <cell r="G11">
            <v>35.415999999999997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1.65</v>
          </cell>
          <cell r="X11">
            <v>0</v>
          </cell>
          <cell r="Y11">
            <v>1.65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0</v>
          </cell>
          <cell r="E12">
            <v>0</v>
          </cell>
          <cell r="F12">
            <v>0</v>
          </cell>
          <cell r="G12">
            <v>35.322000000000003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1.5576099999999999</v>
          </cell>
          <cell r="X12">
            <v>0</v>
          </cell>
          <cell r="Y12">
            <v>1.5576099999999999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0</v>
          </cell>
          <cell r="E13">
            <v>0</v>
          </cell>
          <cell r="F13">
            <v>0</v>
          </cell>
          <cell r="G13">
            <v>35.371000000000002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1.55924</v>
          </cell>
          <cell r="X13">
            <v>0</v>
          </cell>
          <cell r="Y13">
            <v>1.55924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0</v>
          </cell>
          <cell r="E14">
            <v>0</v>
          </cell>
          <cell r="F14">
            <v>0</v>
          </cell>
          <cell r="G14">
            <v>35.488999999999997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1.8620099999999999</v>
          </cell>
          <cell r="X14">
            <v>0</v>
          </cell>
          <cell r="Y14">
            <v>1.8620099999999999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0</v>
          </cell>
          <cell r="E15">
            <v>0</v>
          </cell>
          <cell r="F15">
            <v>0</v>
          </cell>
          <cell r="G15">
            <v>35.493000000000002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2.2691599999999998</v>
          </cell>
          <cell r="X15">
            <v>0</v>
          </cell>
          <cell r="Y15">
            <v>2.2691599999999998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0</v>
          </cell>
          <cell r="E16">
            <v>0</v>
          </cell>
          <cell r="F16">
            <v>0</v>
          </cell>
          <cell r="G16">
            <v>35.332999999999998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2.6369099999999999</v>
          </cell>
          <cell r="X16">
            <v>0</v>
          </cell>
          <cell r="Y16">
            <v>2.6369099999999999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0</v>
          </cell>
          <cell r="E17">
            <v>0</v>
          </cell>
          <cell r="F17">
            <v>0</v>
          </cell>
          <cell r="G17">
            <v>35.268999999999998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3.0423800000000001</v>
          </cell>
          <cell r="X17">
            <v>0</v>
          </cell>
          <cell r="Y17">
            <v>3.0423800000000001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</row>
        <row r="31">
          <cell r="C31">
            <v>435.174722304</v>
          </cell>
          <cell r="D31">
            <v>35.344999999999999</v>
          </cell>
          <cell r="E31">
            <v>1345.0908356455996</v>
          </cell>
          <cell r="F31">
            <v>0</v>
          </cell>
          <cell r="H31">
            <v>1291.2</v>
          </cell>
          <cell r="I31">
            <v>0</v>
          </cell>
          <cell r="J31">
            <v>1345.0908356455996</v>
          </cell>
          <cell r="K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129</v>
          </cell>
          <cell r="V31">
            <v>1162</v>
          </cell>
          <cell r="W31">
            <v>0</v>
          </cell>
        </row>
        <row r="32">
          <cell r="C32">
            <v>315.47554231584002</v>
          </cell>
          <cell r="D32">
            <v>35.328000000000003</v>
          </cell>
          <cell r="E32">
            <v>969.90495211679956</v>
          </cell>
          <cell r="F32">
            <v>0</v>
          </cell>
          <cell r="H32">
            <v>920.6</v>
          </cell>
          <cell r="I32">
            <v>0</v>
          </cell>
          <cell r="J32">
            <v>969.90495211679956</v>
          </cell>
          <cell r="K32">
            <v>0</v>
          </cell>
          <cell r="L32">
            <v>0</v>
          </cell>
          <cell r="M32">
            <v>0</v>
          </cell>
          <cell r="N32">
            <v>49.304952116799541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92</v>
          </cell>
          <cell r="V32">
            <v>829</v>
          </cell>
          <cell r="W32">
            <v>0</v>
          </cell>
        </row>
        <row r="33">
          <cell r="C33">
            <v>282.85017825064</v>
          </cell>
          <cell r="D33">
            <v>35.213000000000001</v>
          </cell>
          <cell r="E33">
            <v>883.84924940704036</v>
          </cell>
          <cell r="F33">
            <v>0</v>
          </cell>
          <cell r="H33">
            <v>823.8</v>
          </cell>
          <cell r="I33">
            <v>0</v>
          </cell>
          <cell r="J33">
            <v>883.84924940704036</v>
          </cell>
          <cell r="K33">
            <v>0</v>
          </cell>
          <cell r="L33">
            <v>0</v>
          </cell>
          <cell r="M33">
            <v>0</v>
          </cell>
          <cell r="N33">
            <v>60.049249407040406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83</v>
          </cell>
          <cell r="V33">
            <v>741</v>
          </cell>
          <cell r="W33">
            <v>0</v>
          </cell>
        </row>
        <row r="34">
          <cell r="C34">
            <v>239.66769133120002</v>
          </cell>
          <cell r="D34">
            <v>35.271000000000001</v>
          </cell>
          <cell r="E34">
            <v>745.78885140527962</v>
          </cell>
          <cell r="F34">
            <v>0</v>
          </cell>
          <cell r="H34">
            <v>678.4</v>
          </cell>
          <cell r="I34">
            <v>0</v>
          </cell>
          <cell r="J34">
            <v>745.78885140527962</v>
          </cell>
          <cell r="K34">
            <v>0</v>
          </cell>
          <cell r="L34">
            <v>0</v>
          </cell>
          <cell r="M34">
            <v>0</v>
          </cell>
          <cell r="N34">
            <v>67.388851405279638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67</v>
          </cell>
          <cell r="V34">
            <v>611</v>
          </cell>
          <cell r="W34">
            <v>0</v>
          </cell>
        </row>
        <row r="35">
          <cell r="C35">
            <v>139.94095819044</v>
          </cell>
          <cell r="D35">
            <v>35.457999999999998</v>
          </cell>
          <cell r="E35">
            <v>426.2839443033605</v>
          </cell>
          <cell r="F35">
            <v>0</v>
          </cell>
          <cell r="H35">
            <v>369.6</v>
          </cell>
          <cell r="I35">
            <v>0</v>
          </cell>
          <cell r="J35">
            <v>426.2839443033605</v>
          </cell>
          <cell r="K35">
            <v>0</v>
          </cell>
          <cell r="L35">
            <v>0</v>
          </cell>
          <cell r="M35">
            <v>0</v>
          </cell>
          <cell r="N35">
            <v>56.683944303360477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37</v>
          </cell>
          <cell r="V35">
            <v>333</v>
          </cell>
          <cell r="W35">
            <v>0</v>
          </cell>
        </row>
        <row r="36">
          <cell r="C36">
            <v>117.2744544864</v>
          </cell>
          <cell r="D36">
            <v>35.415999999999997</v>
          </cell>
          <cell r="E36">
            <v>356.92634315424073</v>
          </cell>
          <cell r="F36">
            <v>0</v>
          </cell>
          <cell r="H36">
            <v>320.39999999999998</v>
          </cell>
          <cell r="I36">
            <v>0</v>
          </cell>
          <cell r="J36">
            <v>356.92634315424073</v>
          </cell>
          <cell r="K36">
            <v>0</v>
          </cell>
          <cell r="L36">
            <v>0</v>
          </cell>
          <cell r="M36">
            <v>0</v>
          </cell>
          <cell r="N36">
            <v>36.526343154240749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32</v>
          </cell>
          <cell r="V36">
            <v>288</v>
          </cell>
          <cell r="W36">
            <v>0</v>
          </cell>
        </row>
        <row r="37">
          <cell r="C37">
            <v>92.998265481600001</v>
          </cell>
          <cell r="D37">
            <v>35.322000000000003</v>
          </cell>
          <cell r="E37">
            <v>287.02619186719932</v>
          </cell>
          <cell r="F37">
            <v>0</v>
          </cell>
          <cell r="H37">
            <v>248.8</v>
          </cell>
          <cell r="I37">
            <v>0</v>
          </cell>
          <cell r="J37">
            <v>287.02619186719932</v>
          </cell>
          <cell r="K37">
            <v>0</v>
          </cell>
          <cell r="L37">
            <v>0</v>
          </cell>
          <cell r="M37">
            <v>0</v>
          </cell>
          <cell r="N37">
            <v>38.226191867199304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25</v>
          </cell>
          <cell r="V37">
            <v>224</v>
          </cell>
          <cell r="W37">
            <v>0</v>
          </cell>
        </row>
        <row r="38">
          <cell r="C38">
            <v>93.745360408839986</v>
          </cell>
          <cell r="D38">
            <v>35.371000000000002</v>
          </cell>
          <cell r="E38">
            <v>283.55416424768043</v>
          </cell>
          <cell r="F38">
            <v>0</v>
          </cell>
          <cell r="H38">
            <v>258.39999999999998</v>
          </cell>
          <cell r="I38">
            <v>0</v>
          </cell>
          <cell r="J38">
            <v>283.55416424768043</v>
          </cell>
          <cell r="K38">
            <v>0</v>
          </cell>
          <cell r="L38">
            <v>0</v>
          </cell>
          <cell r="M38">
            <v>0</v>
          </cell>
          <cell r="N38">
            <v>25.154164247680455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25</v>
          </cell>
          <cell r="V38">
            <v>233</v>
          </cell>
          <cell r="W38">
            <v>0</v>
          </cell>
        </row>
        <row r="39">
          <cell r="C39">
            <v>145.97654373684003</v>
          </cell>
          <cell r="D39">
            <v>35.488999999999997</v>
          </cell>
          <cell r="E39">
            <v>445.63797665663986</v>
          </cell>
          <cell r="F39">
            <v>0</v>
          </cell>
          <cell r="H39">
            <v>394.2</v>
          </cell>
          <cell r="I39">
            <v>0</v>
          </cell>
          <cell r="J39">
            <v>445.63797665663986</v>
          </cell>
          <cell r="K39">
            <v>0</v>
          </cell>
          <cell r="L39">
            <v>0</v>
          </cell>
          <cell r="M39">
            <v>0</v>
          </cell>
          <cell r="N39">
            <v>51.437976656639876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39</v>
          </cell>
          <cell r="V39">
            <v>355</v>
          </cell>
          <cell r="W39">
            <v>0</v>
          </cell>
        </row>
        <row r="40">
          <cell r="C40">
            <v>210.23625315976</v>
          </cell>
          <cell r="D40">
            <v>35.493000000000002</v>
          </cell>
          <cell r="E40">
            <v>648.13909772847944</v>
          </cell>
          <cell r="F40">
            <v>0</v>
          </cell>
          <cell r="H40">
            <v>580.4</v>
          </cell>
          <cell r="I40">
            <v>0</v>
          </cell>
          <cell r="J40">
            <v>648.13909772847944</v>
          </cell>
          <cell r="K40">
            <v>0</v>
          </cell>
          <cell r="L40">
            <v>0</v>
          </cell>
          <cell r="M40">
            <v>0</v>
          </cell>
          <cell r="N40">
            <v>67.739097728479464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58</v>
          </cell>
          <cell r="V40">
            <v>522</v>
          </cell>
          <cell r="W40">
            <v>0</v>
          </cell>
        </row>
        <row r="41">
          <cell r="C41">
            <v>327.03808639572003</v>
          </cell>
          <cell r="D41">
            <v>35.332999999999998</v>
          </cell>
          <cell r="E41">
            <v>1018.2781489023997</v>
          </cell>
          <cell r="F41">
            <v>0</v>
          </cell>
          <cell r="H41">
            <v>923.6</v>
          </cell>
          <cell r="I41">
            <v>0</v>
          </cell>
          <cell r="J41">
            <v>1018.2781489023997</v>
          </cell>
          <cell r="K41">
            <v>0</v>
          </cell>
          <cell r="L41">
            <v>0</v>
          </cell>
          <cell r="M41">
            <v>0</v>
          </cell>
          <cell r="N41">
            <v>94.678148902399698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93</v>
          </cell>
          <cell r="V41">
            <v>831</v>
          </cell>
          <cell r="W41">
            <v>0</v>
          </cell>
        </row>
        <row r="42">
          <cell r="C42">
            <v>400.56761541895997</v>
          </cell>
          <cell r="D42">
            <v>35.268999999999998</v>
          </cell>
          <cell r="E42">
            <v>1247.9149618172801</v>
          </cell>
          <cell r="F42">
            <v>0</v>
          </cell>
          <cell r="H42">
            <v>1144.4000000000001</v>
          </cell>
          <cell r="I42">
            <v>0</v>
          </cell>
          <cell r="J42">
            <v>1247.9149618172801</v>
          </cell>
          <cell r="K42">
            <v>0</v>
          </cell>
          <cell r="L42">
            <v>0</v>
          </cell>
          <cell r="M42">
            <v>0</v>
          </cell>
          <cell r="N42">
            <v>103.51496181727998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114</v>
          </cell>
          <cell r="V42">
            <v>1030</v>
          </cell>
          <cell r="W42">
            <v>0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znam listů"/>
      <sheetName val="Verze"/>
      <sheetName val="účinnosti"/>
      <sheetName val="Vyhodnocení PROVOZ"/>
      <sheetName val="Vyhodnocení KGJ ZŠ"/>
      <sheetName val="měsíční výkaz KGJ Govorova"/>
      <sheetName val="měsíční list ZŠ"/>
      <sheetName val="Kogenerace KGJ Govorova"/>
      <sheetName val="elektřina"/>
      <sheetName val="Kogenerace ZŠ"/>
      <sheetName val="evidence ED"/>
      <sheetName val="Teplo"/>
      <sheetName val="plyn"/>
      <sheetName val="MTH Kotlů"/>
      <sheetName val="voda"/>
      <sheetName val="Odběratelé "/>
      <sheetName val="patní měřiče"/>
      <sheetName val="Odběratelé GJ m2"/>
      <sheetName val="Spotřeby elektřiny DPS"/>
      <sheetName val="Základní škola"/>
      <sheetName val="hodnocení Smiřice"/>
      <sheetName val="měrné spotřeby - objekty"/>
      <sheetName val="importy"/>
      <sheetName val="měrné spotřeby"/>
      <sheetName val="Fakturace"/>
      <sheetName val="hlášení MPO"/>
      <sheetName val="OTE Govorova"/>
      <sheetName val="OTE Jiráskova"/>
      <sheetName val="ERU-1"/>
      <sheetName val="Stropovani_EE_ZP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ro tisk"/>
      <sheetName val="evidence"/>
      <sheetName val="Export"/>
      <sheetName val="ExportDB"/>
      <sheetName val="Bilan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6">
          <cell r="A6" t="str">
            <v>Leden</v>
          </cell>
          <cell r="B6">
            <v>1</v>
          </cell>
          <cell r="C6" t="str">
            <v>OK</v>
          </cell>
          <cell r="D6">
            <v>265.41399999999999</v>
          </cell>
          <cell r="E6">
            <v>107.536</v>
          </cell>
          <cell r="F6">
            <v>157.87799999999999</v>
          </cell>
          <cell r="G6">
            <v>35.283000000000001</v>
          </cell>
          <cell r="H6">
            <v>0</v>
          </cell>
          <cell r="I6">
            <v>83.438999999999993</v>
          </cell>
          <cell r="J6">
            <v>0.89300000000000002</v>
          </cell>
          <cell r="K6">
            <v>1.3120000000000001</v>
          </cell>
          <cell r="L6">
            <v>2.8660000000000001</v>
          </cell>
          <cell r="M6">
            <v>0</v>
          </cell>
          <cell r="N6">
            <v>78.367999999999995</v>
          </cell>
          <cell r="O6">
            <v>0</v>
          </cell>
          <cell r="P6">
            <v>441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441</v>
          </cell>
          <cell r="V6">
            <v>0</v>
          </cell>
          <cell r="W6">
            <v>0.82399999999999995</v>
          </cell>
          <cell r="X6">
            <v>83.438999999999993</v>
          </cell>
          <cell r="Y6">
            <v>5.8949999999999996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441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78.367999999999995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110</v>
          </cell>
          <cell r="AZ6">
            <v>331</v>
          </cell>
          <cell r="BA6">
            <v>0</v>
          </cell>
          <cell r="BB6">
            <v>83.438999999999993</v>
          </cell>
          <cell r="BC6">
            <v>441</v>
          </cell>
          <cell r="BD6">
            <v>265.41399999999999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253.279</v>
          </cell>
          <cell r="E7">
            <v>102.248</v>
          </cell>
          <cell r="F7">
            <v>151.03100000000001</v>
          </cell>
          <cell r="G7">
            <v>35.286999999999999</v>
          </cell>
          <cell r="H7">
            <v>0</v>
          </cell>
          <cell r="I7">
            <v>79.548000000000002</v>
          </cell>
          <cell r="J7">
            <v>0.83099999999999996</v>
          </cell>
          <cell r="K7">
            <v>1.2270000000000001</v>
          </cell>
          <cell r="L7">
            <v>2.6739999999999999</v>
          </cell>
          <cell r="M7">
            <v>0</v>
          </cell>
          <cell r="N7">
            <v>74.816000000000003</v>
          </cell>
          <cell r="O7">
            <v>0</v>
          </cell>
          <cell r="P7">
            <v>423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423</v>
          </cell>
          <cell r="V7">
            <v>0</v>
          </cell>
          <cell r="W7">
            <v>0.60599999999999998</v>
          </cell>
          <cell r="X7">
            <v>79.548000000000002</v>
          </cell>
          <cell r="Y7">
            <v>5.3379999999999992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423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74.816000000000003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106</v>
          </cell>
          <cell r="AZ7">
            <v>317</v>
          </cell>
          <cell r="BA7">
            <v>0</v>
          </cell>
          <cell r="BB7">
            <v>79.548000000000002</v>
          </cell>
          <cell r="BC7">
            <v>423</v>
          </cell>
          <cell r="BD7">
            <v>253.279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264.61099999999999</v>
          </cell>
          <cell r="E8">
            <v>106.70399999999999</v>
          </cell>
          <cell r="F8">
            <v>157.90700000000001</v>
          </cell>
          <cell r="G8">
            <v>35.130000000000003</v>
          </cell>
          <cell r="H8">
            <v>0</v>
          </cell>
          <cell r="I8">
            <v>83.528999999999996</v>
          </cell>
          <cell r="J8">
            <v>0.87</v>
          </cell>
          <cell r="K8">
            <v>1.288</v>
          </cell>
          <cell r="L8">
            <v>2.74</v>
          </cell>
          <cell r="M8">
            <v>0</v>
          </cell>
          <cell r="N8">
            <v>78.631</v>
          </cell>
          <cell r="O8">
            <v>0</v>
          </cell>
          <cell r="P8">
            <v>445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445</v>
          </cell>
          <cell r="V8">
            <v>0</v>
          </cell>
          <cell r="W8">
            <v>0.64</v>
          </cell>
          <cell r="X8">
            <v>83.528999999999996</v>
          </cell>
          <cell r="Y8">
            <v>5.5380000000000003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445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78.631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111</v>
          </cell>
          <cell r="AZ8">
            <v>334</v>
          </cell>
          <cell r="BA8">
            <v>0</v>
          </cell>
          <cell r="BB8">
            <v>83.528999999999996</v>
          </cell>
          <cell r="BC8">
            <v>445</v>
          </cell>
          <cell r="BD8">
            <v>264.61099999999999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203.93199999999999</v>
          </cell>
          <cell r="E9">
            <v>82.546000000000006</v>
          </cell>
          <cell r="F9">
            <v>121.386</v>
          </cell>
          <cell r="G9">
            <v>35.225999999999999</v>
          </cell>
          <cell r="H9">
            <v>0</v>
          </cell>
          <cell r="I9">
            <v>64.602999999999994</v>
          </cell>
          <cell r="J9">
            <v>0.66900000000000004</v>
          </cell>
          <cell r="K9">
            <v>0.98499999999999999</v>
          </cell>
          <cell r="L9">
            <v>1.6830000000000001</v>
          </cell>
          <cell r="M9">
            <v>0</v>
          </cell>
          <cell r="N9">
            <v>61.265999999999998</v>
          </cell>
          <cell r="O9">
            <v>0</v>
          </cell>
          <cell r="P9">
            <v>342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342</v>
          </cell>
          <cell r="V9">
            <v>0</v>
          </cell>
          <cell r="W9">
            <v>0.84699999999999998</v>
          </cell>
          <cell r="X9">
            <v>64.602999999999994</v>
          </cell>
          <cell r="Y9">
            <v>4.1840000000000002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342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61.265999999999998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85</v>
          </cell>
          <cell r="AZ9">
            <v>257</v>
          </cell>
          <cell r="BA9">
            <v>0</v>
          </cell>
          <cell r="BB9">
            <v>64.602999999999994</v>
          </cell>
          <cell r="BC9">
            <v>342</v>
          </cell>
          <cell r="BD9">
            <v>203.93199999999999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117.726</v>
          </cell>
          <cell r="E10">
            <v>47.59</v>
          </cell>
          <cell r="F10">
            <v>70.135999999999996</v>
          </cell>
          <cell r="G10">
            <v>35.423000000000002</v>
          </cell>
          <cell r="H10">
            <v>0</v>
          </cell>
          <cell r="I10">
            <v>37.131</v>
          </cell>
          <cell r="J10">
            <v>0.39300000000000002</v>
          </cell>
          <cell r="K10">
            <v>0.57899999999999996</v>
          </cell>
          <cell r="L10">
            <v>0.67700000000000005</v>
          </cell>
          <cell r="M10">
            <v>0</v>
          </cell>
          <cell r="N10">
            <v>35.481999999999999</v>
          </cell>
          <cell r="O10">
            <v>0</v>
          </cell>
          <cell r="P10">
            <v>197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197</v>
          </cell>
          <cell r="V10">
            <v>0</v>
          </cell>
          <cell r="W10">
            <v>1.339</v>
          </cell>
          <cell r="X10">
            <v>37.131</v>
          </cell>
          <cell r="Y10">
            <v>2.988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197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35.481999999999999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49</v>
          </cell>
          <cell r="AZ10">
            <v>148</v>
          </cell>
          <cell r="BA10">
            <v>0</v>
          </cell>
          <cell r="BB10">
            <v>37.131</v>
          </cell>
          <cell r="BC10">
            <v>197</v>
          </cell>
          <cell r="BD10">
            <v>117.726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84.369</v>
          </cell>
          <cell r="E11">
            <v>34.018000000000001</v>
          </cell>
          <cell r="F11">
            <v>50.350999999999999</v>
          </cell>
          <cell r="G11">
            <v>35.271000000000001</v>
          </cell>
          <cell r="H11">
            <v>0</v>
          </cell>
          <cell r="I11">
            <v>26.649000000000001</v>
          </cell>
          <cell r="J11">
            <v>0.29799999999999999</v>
          </cell>
          <cell r="K11">
            <v>0.441</v>
          </cell>
          <cell r="L11">
            <v>0.69499999999999995</v>
          </cell>
          <cell r="M11">
            <v>0</v>
          </cell>
          <cell r="N11">
            <v>25.215</v>
          </cell>
          <cell r="O11">
            <v>0</v>
          </cell>
          <cell r="P11">
            <v>142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142</v>
          </cell>
          <cell r="V11">
            <v>0</v>
          </cell>
          <cell r="W11">
            <v>1.496</v>
          </cell>
          <cell r="X11">
            <v>26.649000000000001</v>
          </cell>
          <cell r="Y11">
            <v>2.9299999999999997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142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25.215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35</v>
          </cell>
          <cell r="AZ11">
            <v>107</v>
          </cell>
          <cell r="BA11">
            <v>0</v>
          </cell>
          <cell r="BB11">
            <v>26.649000000000001</v>
          </cell>
          <cell r="BC11">
            <v>142</v>
          </cell>
          <cell r="BD11">
            <v>84.369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80.849999999999994</v>
          </cell>
          <cell r="E12">
            <v>32.850999999999999</v>
          </cell>
          <cell r="F12">
            <v>47.999000000000002</v>
          </cell>
          <cell r="G12">
            <v>35.313000000000002</v>
          </cell>
          <cell r="H12">
            <v>0</v>
          </cell>
          <cell r="I12">
            <v>25.664999999999999</v>
          </cell>
          <cell r="J12">
            <v>0.29199999999999998</v>
          </cell>
          <cell r="K12">
            <v>0.42699999999999999</v>
          </cell>
          <cell r="L12">
            <v>0.50975000000000004</v>
          </cell>
          <cell r="M12">
            <v>0</v>
          </cell>
          <cell r="N12">
            <v>24.436250000000001</v>
          </cell>
          <cell r="O12">
            <v>0</v>
          </cell>
          <cell r="P12">
            <v>135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135</v>
          </cell>
          <cell r="V12">
            <v>0</v>
          </cell>
          <cell r="W12">
            <v>1.5267500000000001</v>
          </cell>
          <cell r="X12">
            <v>25.664999999999999</v>
          </cell>
          <cell r="Y12">
            <v>2.7555000000000001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135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24.436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34</v>
          </cell>
          <cell r="AZ12">
            <v>101</v>
          </cell>
          <cell r="BA12">
            <v>0</v>
          </cell>
          <cell r="BB12">
            <v>25.664999999999999</v>
          </cell>
          <cell r="BC12">
            <v>135</v>
          </cell>
          <cell r="BD12">
            <v>80.849999999999994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84.525000000000006</v>
          </cell>
          <cell r="E13">
            <v>34.326999999999998</v>
          </cell>
          <cell r="F13">
            <v>50.198</v>
          </cell>
          <cell r="G13">
            <v>35.353999999999999</v>
          </cell>
          <cell r="H13">
            <v>0</v>
          </cell>
          <cell r="I13">
            <v>26.783000000000001</v>
          </cell>
          <cell r="J13">
            <v>0.318</v>
          </cell>
          <cell r="K13">
            <v>0.46600000000000003</v>
          </cell>
          <cell r="L13">
            <v>0.81574999999999998</v>
          </cell>
          <cell r="M13">
            <v>0</v>
          </cell>
          <cell r="N13">
            <v>25.183250000000001</v>
          </cell>
          <cell r="O13">
            <v>0</v>
          </cell>
          <cell r="P13">
            <v>141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141</v>
          </cell>
          <cell r="V13">
            <v>0</v>
          </cell>
          <cell r="W13">
            <v>1.5840000000000001</v>
          </cell>
          <cell r="X13">
            <v>26.783000000000001</v>
          </cell>
          <cell r="Y13">
            <v>3.1837500000000003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141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25.183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35</v>
          </cell>
          <cell r="AZ13">
            <v>106</v>
          </cell>
          <cell r="BA13">
            <v>0</v>
          </cell>
          <cell r="BB13">
            <v>26.783000000000001</v>
          </cell>
          <cell r="BC13">
            <v>141</v>
          </cell>
          <cell r="BD13">
            <v>84.525000000000006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82.984999999999999</v>
          </cell>
          <cell r="E14">
            <v>33.729999999999997</v>
          </cell>
          <cell r="F14">
            <v>49.255000000000003</v>
          </cell>
          <cell r="G14">
            <v>35.438000000000002</v>
          </cell>
          <cell r="H14">
            <v>0</v>
          </cell>
          <cell r="I14">
            <v>26.251000000000001</v>
          </cell>
          <cell r="J14">
            <v>0.308</v>
          </cell>
          <cell r="K14">
            <v>0.45</v>
          </cell>
          <cell r="L14">
            <v>0.50949999999999995</v>
          </cell>
          <cell r="M14">
            <v>0</v>
          </cell>
          <cell r="N14">
            <v>24.983499999999999</v>
          </cell>
          <cell r="O14">
            <v>0</v>
          </cell>
          <cell r="P14">
            <v>138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138</v>
          </cell>
          <cell r="V14">
            <v>0</v>
          </cell>
          <cell r="W14">
            <v>1.7152499999999999</v>
          </cell>
          <cell r="X14">
            <v>26.251000000000001</v>
          </cell>
          <cell r="Y14">
            <v>2.9827500000000002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138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24.984000000000002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34</v>
          </cell>
          <cell r="AZ14">
            <v>104</v>
          </cell>
          <cell r="BA14">
            <v>0</v>
          </cell>
          <cell r="BB14">
            <v>26.251000000000001</v>
          </cell>
          <cell r="BC14">
            <v>138</v>
          </cell>
          <cell r="BD14">
            <v>82.984999999999999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182.93600000000001</v>
          </cell>
          <cell r="E15">
            <v>74.058000000000007</v>
          </cell>
          <cell r="F15">
            <v>108.878</v>
          </cell>
          <cell r="G15">
            <v>35.47</v>
          </cell>
          <cell r="H15">
            <v>0</v>
          </cell>
          <cell r="I15">
            <v>57.816000000000003</v>
          </cell>
          <cell r="J15">
            <v>0.623</v>
          </cell>
          <cell r="K15">
            <v>0.91500000000000004</v>
          </cell>
          <cell r="L15">
            <v>1.5249999999999999</v>
          </cell>
          <cell r="M15">
            <v>0</v>
          </cell>
          <cell r="N15">
            <v>54.753</v>
          </cell>
          <cell r="O15">
            <v>0</v>
          </cell>
          <cell r="P15">
            <v>306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306</v>
          </cell>
          <cell r="V15">
            <v>0</v>
          </cell>
          <cell r="W15">
            <v>1.4355</v>
          </cell>
          <cell r="X15">
            <v>57.816000000000003</v>
          </cell>
          <cell r="Y15">
            <v>4.4984999999999999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306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54.753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76</v>
          </cell>
          <cell r="AZ15">
            <v>230</v>
          </cell>
          <cell r="BA15">
            <v>0</v>
          </cell>
          <cell r="BB15">
            <v>57.816000000000003</v>
          </cell>
          <cell r="BC15">
            <v>306</v>
          </cell>
          <cell r="BD15">
            <v>182.93600000000001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250.024</v>
          </cell>
          <cell r="E16">
            <v>101.836</v>
          </cell>
          <cell r="F16">
            <v>148.18799999999999</v>
          </cell>
          <cell r="G16">
            <v>35.378999999999998</v>
          </cell>
          <cell r="H16">
            <v>0</v>
          </cell>
          <cell r="I16">
            <v>79.22</v>
          </cell>
          <cell r="J16">
            <v>0.80800000000000005</v>
          </cell>
          <cell r="K16">
            <v>1.1759999999999999</v>
          </cell>
          <cell r="L16">
            <v>2.7014999999999998</v>
          </cell>
          <cell r="M16">
            <v>0</v>
          </cell>
          <cell r="N16">
            <v>74.534499999999994</v>
          </cell>
          <cell r="O16">
            <v>0</v>
          </cell>
          <cell r="P16">
            <v>415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415</v>
          </cell>
          <cell r="V16">
            <v>0</v>
          </cell>
          <cell r="W16">
            <v>0.71575</v>
          </cell>
          <cell r="X16">
            <v>79.22</v>
          </cell>
          <cell r="Y16">
            <v>5.4012499999999992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415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74.534999999999997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104</v>
          </cell>
          <cell r="AZ16">
            <v>311</v>
          </cell>
          <cell r="BA16">
            <v>0</v>
          </cell>
          <cell r="BB16">
            <v>79.22</v>
          </cell>
          <cell r="BC16">
            <v>415</v>
          </cell>
          <cell r="BD16">
            <v>250.024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240.04900000000001</v>
          </cell>
          <cell r="E17">
            <v>97.873999999999995</v>
          </cell>
          <cell r="F17">
            <v>142.17500000000001</v>
          </cell>
          <cell r="G17">
            <v>35.304000000000002</v>
          </cell>
          <cell r="H17">
            <v>0</v>
          </cell>
          <cell r="I17">
            <v>75.724999999999994</v>
          </cell>
          <cell r="J17">
            <v>0.73899999999999999</v>
          </cell>
          <cell r="K17">
            <v>1.0740000000000001</v>
          </cell>
          <cell r="L17">
            <v>1.7962499999999999</v>
          </cell>
          <cell r="M17">
            <v>0</v>
          </cell>
          <cell r="N17">
            <v>72.115750000000006</v>
          </cell>
          <cell r="O17">
            <v>0</v>
          </cell>
          <cell r="P17">
            <v>396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396</v>
          </cell>
          <cell r="V17">
            <v>0</v>
          </cell>
          <cell r="W17">
            <v>0.9365</v>
          </cell>
          <cell r="X17">
            <v>75.724999999999994</v>
          </cell>
          <cell r="Y17">
            <v>4.54575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396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72.116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99</v>
          </cell>
          <cell r="AZ17">
            <v>297</v>
          </cell>
          <cell r="BA17">
            <v>0</v>
          </cell>
          <cell r="BB17">
            <v>75.724999999999994</v>
          </cell>
          <cell r="BC17">
            <v>396</v>
          </cell>
          <cell r="BD17">
            <v>240.04900000000001</v>
          </cell>
          <cell r="BE17">
            <v>0</v>
          </cell>
        </row>
        <row r="28">
          <cell r="A28" t="str">
            <v>Leden</v>
          </cell>
          <cell r="B28">
            <v>1</v>
          </cell>
          <cell r="C28" t="str">
            <v>OK</v>
          </cell>
          <cell r="D28">
            <v>16.885999999999999</v>
          </cell>
          <cell r="E28">
            <v>4.8010000000000002</v>
          </cell>
          <cell r="F28">
            <v>12.085000000000001</v>
          </cell>
          <cell r="G28">
            <v>35.281999999999996</v>
          </cell>
          <cell r="H28">
            <v>0</v>
          </cell>
          <cell r="I28">
            <v>4.1929999999999996</v>
          </cell>
          <cell r="J28">
            <v>0</v>
          </cell>
          <cell r="K28">
            <v>0</v>
          </cell>
          <cell r="L28">
            <v>1.9319999999999999</v>
          </cell>
          <cell r="M28">
            <v>0</v>
          </cell>
          <cell r="N28">
            <v>2.2610000000000001</v>
          </cell>
          <cell r="O28">
            <v>0</v>
          </cell>
          <cell r="P28">
            <v>38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38</v>
          </cell>
          <cell r="V28">
            <v>0</v>
          </cell>
          <cell r="W28">
            <v>4.8099999999999996</v>
          </cell>
          <cell r="X28">
            <v>4.1929999999999996</v>
          </cell>
          <cell r="Y28">
            <v>6.7419999999999991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38</v>
          </cell>
          <cell r="AF28">
            <v>0</v>
          </cell>
          <cell r="AG28" t="str">
            <v>x</v>
          </cell>
          <cell r="AH28">
            <v>0</v>
          </cell>
          <cell r="AI28">
            <v>0</v>
          </cell>
          <cell r="AJ28">
            <v>2.2610000000000001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38</v>
          </cell>
          <cell r="AZ28">
            <v>0</v>
          </cell>
          <cell r="BA28">
            <v>0</v>
          </cell>
          <cell r="BB28">
            <v>4.1929999999999996</v>
          </cell>
          <cell r="BC28">
            <v>38</v>
          </cell>
          <cell r="BD28">
            <v>16.885999999999999</v>
          </cell>
          <cell r="BE28">
            <v>0</v>
          </cell>
        </row>
        <row r="29">
          <cell r="A29" t="str">
            <v>Únor</v>
          </cell>
          <cell r="B29">
            <v>2</v>
          </cell>
          <cell r="C29" t="str">
            <v>OK</v>
          </cell>
          <cell r="D29">
            <v>6.0529999999999999</v>
          </cell>
          <cell r="E29">
            <v>1.6919999999999999</v>
          </cell>
          <cell r="F29">
            <v>4.3609999999999998</v>
          </cell>
          <cell r="G29">
            <v>35.284999999999997</v>
          </cell>
          <cell r="H29">
            <v>0</v>
          </cell>
          <cell r="I29">
            <v>1.401</v>
          </cell>
          <cell r="J29">
            <v>0</v>
          </cell>
          <cell r="K29">
            <v>0</v>
          </cell>
          <cell r="L29">
            <v>0.78600000000000003</v>
          </cell>
          <cell r="M29">
            <v>0</v>
          </cell>
          <cell r="N29">
            <v>0.61499999999999999</v>
          </cell>
          <cell r="O29">
            <v>0</v>
          </cell>
          <cell r="P29">
            <v>13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13</v>
          </cell>
          <cell r="V29">
            <v>0</v>
          </cell>
          <cell r="W29">
            <v>4.8540000000000001</v>
          </cell>
          <cell r="X29">
            <v>1.401</v>
          </cell>
          <cell r="Y29">
            <v>5.6400000000000006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13</v>
          </cell>
          <cell r="AF29">
            <v>0</v>
          </cell>
          <cell r="AG29" t="str">
            <v>x</v>
          </cell>
          <cell r="AH29">
            <v>0</v>
          </cell>
          <cell r="AI29">
            <v>0</v>
          </cell>
          <cell r="AJ29">
            <v>0.61499999999999999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13</v>
          </cell>
          <cell r="AZ29">
            <v>0</v>
          </cell>
          <cell r="BA29">
            <v>0</v>
          </cell>
          <cell r="BB29">
            <v>1.401</v>
          </cell>
          <cell r="BC29">
            <v>13</v>
          </cell>
          <cell r="BD29">
            <v>6.0529999999999999</v>
          </cell>
          <cell r="BE29">
            <v>0</v>
          </cell>
        </row>
        <row r="30">
          <cell r="A30" t="str">
            <v>Březen</v>
          </cell>
          <cell r="B30">
            <v>3</v>
          </cell>
          <cell r="C30" t="str">
            <v>OK</v>
          </cell>
          <cell r="D30">
            <v>16.895</v>
          </cell>
          <cell r="E30">
            <v>4.8470000000000004</v>
          </cell>
          <cell r="F30">
            <v>12.048</v>
          </cell>
          <cell r="G30">
            <v>35.134999999999998</v>
          </cell>
          <cell r="H30">
            <v>0</v>
          </cell>
          <cell r="I30">
            <v>4.2460000000000004</v>
          </cell>
          <cell r="J30">
            <v>0</v>
          </cell>
          <cell r="K30">
            <v>0</v>
          </cell>
          <cell r="L30">
            <v>2.1469999999999998</v>
          </cell>
          <cell r="M30">
            <v>0</v>
          </cell>
          <cell r="N30">
            <v>2.0990000000000002</v>
          </cell>
          <cell r="O30">
            <v>0</v>
          </cell>
          <cell r="P30">
            <v>38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38</v>
          </cell>
          <cell r="V30">
            <v>0</v>
          </cell>
          <cell r="W30">
            <v>4.7190000000000003</v>
          </cell>
          <cell r="X30">
            <v>4.2460000000000004</v>
          </cell>
          <cell r="Y30">
            <v>6.8659999999999997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38</v>
          </cell>
          <cell r="AF30">
            <v>0</v>
          </cell>
          <cell r="AG30" t="str">
            <v>x</v>
          </cell>
          <cell r="AH30">
            <v>0</v>
          </cell>
          <cell r="AI30">
            <v>0</v>
          </cell>
          <cell r="AJ30">
            <v>2.0990000000000002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38</v>
          </cell>
          <cell r="AZ30">
            <v>0</v>
          </cell>
          <cell r="BA30">
            <v>0</v>
          </cell>
          <cell r="BB30">
            <v>4.2460000000000004</v>
          </cell>
          <cell r="BC30">
            <v>38</v>
          </cell>
          <cell r="BD30">
            <v>16.895</v>
          </cell>
          <cell r="BE30">
            <v>0</v>
          </cell>
        </row>
        <row r="31">
          <cell r="A31" t="str">
            <v>Duben</v>
          </cell>
          <cell r="B31">
            <v>4</v>
          </cell>
          <cell r="C31" t="str">
            <v>OK</v>
          </cell>
          <cell r="D31">
            <v>13.493</v>
          </cell>
          <cell r="E31">
            <v>3.8809999999999998</v>
          </cell>
          <cell r="F31">
            <v>9.6120000000000001</v>
          </cell>
          <cell r="G31">
            <v>35.225999999999999</v>
          </cell>
          <cell r="H31">
            <v>0</v>
          </cell>
          <cell r="I31">
            <v>3.2530000000000001</v>
          </cell>
          <cell r="J31">
            <v>0</v>
          </cell>
          <cell r="K31">
            <v>0</v>
          </cell>
          <cell r="L31">
            <v>1.851</v>
          </cell>
          <cell r="M31">
            <v>0</v>
          </cell>
          <cell r="N31">
            <v>1.4019999999999999</v>
          </cell>
          <cell r="O31">
            <v>0</v>
          </cell>
          <cell r="P31">
            <v>29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29</v>
          </cell>
          <cell r="V31">
            <v>0</v>
          </cell>
          <cell r="W31">
            <v>5.4029999999999996</v>
          </cell>
          <cell r="X31">
            <v>3.2530000000000001</v>
          </cell>
          <cell r="Y31">
            <v>7.2539999999999996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29</v>
          </cell>
          <cell r="AF31">
            <v>0</v>
          </cell>
          <cell r="AG31" t="str">
            <v>x</v>
          </cell>
          <cell r="AH31">
            <v>0</v>
          </cell>
          <cell r="AI31">
            <v>0</v>
          </cell>
          <cell r="AJ31">
            <v>1.4019999999999999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29</v>
          </cell>
          <cell r="AZ31">
            <v>0</v>
          </cell>
          <cell r="BA31">
            <v>0</v>
          </cell>
          <cell r="BB31">
            <v>3.2530000000000001</v>
          </cell>
          <cell r="BC31">
            <v>29</v>
          </cell>
          <cell r="BD31">
            <v>13.493</v>
          </cell>
          <cell r="BE31">
            <v>0</v>
          </cell>
        </row>
        <row r="32">
          <cell r="A32" t="str">
            <v>Květen</v>
          </cell>
          <cell r="B32">
            <v>5</v>
          </cell>
          <cell r="C32" t="str">
            <v>OK</v>
          </cell>
          <cell r="D32">
            <v>0</v>
          </cell>
          <cell r="E32">
            <v>0</v>
          </cell>
          <cell r="F32">
            <v>0</v>
          </cell>
          <cell r="G32">
            <v>35.426000000000002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7.6120000000000001</v>
          </cell>
          <cell r="X32">
            <v>0</v>
          </cell>
          <cell r="Y32">
            <v>7.6120000000000001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x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</row>
        <row r="33">
          <cell r="A33" t="str">
            <v>Červen</v>
          </cell>
          <cell r="B33">
            <v>6</v>
          </cell>
          <cell r="C33" t="str">
            <v>OK</v>
          </cell>
          <cell r="D33">
            <v>0</v>
          </cell>
          <cell r="E33">
            <v>0</v>
          </cell>
          <cell r="F33">
            <v>0</v>
          </cell>
          <cell r="G33">
            <v>35.273000000000003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7.3680000000000003</v>
          </cell>
          <cell r="X33">
            <v>0</v>
          </cell>
          <cell r="Y33">
            <v>7.3680000000000003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 t="str">
            <v>x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</row>
        <row r="34">
          <cell r="A34" t="str">
            <v>Červenec</v>
          </cell>
          <cell r="B34">
            <v>7</v>
          </cell>
          <cell r="C34" t="str">
            <v>OK</v>
          </cell>
          <cell r="D34">
            <v>0</v>
          </cell>
          <cell r="E34">
            <v>0</v>
          </cell>
          <cell r="F34">
            <v>0</v>
          </cell>
          <cell r="G34">
            <v>35.314999999999998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3.2362500000000001</v>
          </cell>
          <cell r="X34">
            <v>0</v>
          </cell>
          <cell r="Y34">
            <v>3.2362500000000001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x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</row>
        <row r="35">
          <cell r="A35" t="str">
            <v>Srpen</v>
          </cell>
          <cell r="B35">
            <v>8</v>
          </cell>
          <cell r="C35" t="str">
            <v>OK</v>
          </cell>
          <cell r="D35">
            <v>0</v>
          </cell>
          <cell r="E35">
            <v>0</v>
          </cell>
          <cell r="F35">
            <v>0</v>
          </cell>
          <cell r="G35">
            <v>35.353000000000002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4.5467500000000003</v>
          </cell>
          <cell r="X35">
            <v>0</v>
          </cell>
          <cell r="Y35">
            <v>4.5467500000000003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 t="str">
            <v>x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</row>
        <row r="36">
          <cell r="A36" t="str">
            <v>Září</v>
          </cell>
          <cell r="B36">
            <v>9</v>
          </cell>
          <cell r="C36" t="str">
            <v>OK</v>
          </cell>
          <cell r="D36">
            <v>0.80400000000000005</v>
          </cell>
          <cell r="E36">
            <v>0.2</v>
          </cell>
          <cell r="F36">
            <v>0.60399999999999998</v>
          </cell>
          <cell r="G36">
            <v>35.436999999999998</v>
          </cell>
          <cell r="H36">
            <v>0</v>
          </cell>
          <cell r="I36">
            <v>0.184</v>
          </cell>
          <cell r="J36">
            <v>0</v>
          </cell>
          <cell r="K36">
            <v>0</v>
          </cell>
          <cell r="L36">
            <v>0.11175</v>
          </cell>
          <cell r="M36">
            <v>0</v>
          </cell>
          <cell r="N36">
            <v>7.2249999999999995E-2</v>
          </cell>
          <cell r="O36">
            <v>0</v>
          </cell>
          <cell r="P36">
            <v>2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2</v>
          </cell>
          <cell r="V36">
            <v>0</v>
          </cell>
          <cell r="W36">
            <v>8.2390000000000008</v>
          </cell>
          <cell r="X36">
            <v>0.184</v>
          </cell>
          <cell r="Y36">
            <v>8.3507500000000014</v>
          </cell>
          <cell r="Z36">
            <v>0</v>
          </cell>
          <cell r="AA36">
            <v>0</v>
          </cell>
          <cell r="AB36">
            <v>0</v>
          </cell>
          <cell r="AC36">
            <v>6.8001160258290838E-16</v>
          </cell>
          <cell r="AD36">
            <v>0</v>
          </cell>
          <cell r="AE36">
            <v>2</v>
          </cell>
          <cell r="AF36">
            <v>0</v>
          </cell>
          <cell r="AG36" t="str">
            <v>x</v>
          </cell>
          <cell r="AH36">
            <v>0</v>
          </cell>
          <cell r="AI36">
            <v>0</v>
          </cell>
          <cell r="AJ36">
            <v>7.1999999999999995E-2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2</v>
          </cell>
          <cell r="AZ36">
            <v>0</v>
          </cell>
          <cell r="BA36">
            <v>0</v>
          </cell>
          <cell r="BB36">
            <v>0.184</v>
          </cell>
          <cell r="BC36">
            <v>2</v>
          </cell>
          <cell r="BD36">
            <v>0.80400000000000005</v>
          </cell>
          <cell r="BE36">
            <v>0</v>
          </cell>
        </row>
        <row r="37">
          <cell r="A37" t="str">
            <v>Říjen</v>
          </cell>
          <cell r="B37">
            <v>10</v>
          </cell>
          <cell r="C37" t="str">
            <v>OK</v>
          </cell>
          <cell r="D37">
            <v>14.089</v>
          </cell>
          <cell r="E37">
            <v>3.9119999999999999</v>
          </cell>
          <cell r="F37">
            <v>10.177</v>
          </cell>
          <cell r="G37">
            <v>35.469000000000001</v>
          </cell>
          <cell r="H37">
            <v>0</v>
          </cell>
          <cell r="I37">
            <v>3.2029999999999998</v>
          </cell>
          <cell r="J37">
            <v>0</v>
          </cell>
          <cell r="K37">
            <v>0</v>
          </cell>
          <cell r="L37">
            <v>1.8187500000000001</v>
          </cell>
          <cell r="M37">
            <v>0</v>
          </cell>
          <cell r="N37">
            <v>1.38425</v>
          </cell>
          <cell r="O37">
            <v>0</v>
          </cell>
          <cell r="P37">
            <v>30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30</v>
          </cell>
          <cell r="V37">
            <v>0</v>
          </cell>
          <cell r="W37">
            <v>5.0577500000000004</v>
          </cell>
          <cell r="X37">
            <v>3.2029999999999998</v>
          </cell>
          <cell r="Y37">
            <v>6.8765000000000001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30</v>
          </cell>
          <cell r="AF37">
            <v>0</v>
          </cell>
          <cell r="AG37" t="str">
            <v>x</v>
          </cell>
          <cell r="AH37">
            <v>0</v>
          </cell>
          <cell r="AI37">
            <v>0</v>
          </cell>
          <cell r="AJ37">
            <v>1.3839999999999999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30</v>
          </cell>
          <cell r="AZ37">
            <v>0</v>
          </cell>
          <cell r="BA37">
            <v>0</v>
          </cell>
          <cell r="BB37">
            <v>3.2029999999999998</v>
          </cell>
          <cell r="BC37">
            <v>30</v>
          </cell>
          <cell r="BD37">
            <v>14.089</v>
          </cell>
          <cell r="BE37">
            <v>0</v>
          </cell>
        </row>
        <row r="38">
          <cell r="A38" t="str">
            <v>Listopad</v>
          </cell>
          <cell r="B38">
            <v>11</v>
          </cell>
          <cell r="C38" t="str">
            <v>OK</v>
          </cell>
          <cell r="D38">
            <v>14.986000000000001</v>
          </cell>
          <cell r="E38">
            <v>4.1879999999999997</v>
          </cell>
          <cell r="F38">
            <v>10.798</v>
          </cell>
          <cell r="G38">
            <v>35.378999999999998</v>
          </cell>
          <cell r="H38">
            <v>0</v>
          </cell>
          <cell r="I38">
            <v>3.6629999999999998</v>
          </cell>
          <cell r="J38">
            <v>0</v>
          </cell>
          <cell r="K38">
            <v>0</v>
          </cell>
          <cell r="L38">
            <v>1.8807499999999999</v>
          </cell>
          <cell r="M38">
            <v>0</v>
          </cell>
          <cell r="N38">
            <v>1.7822499999999999</v>
          </cell>
          <cell r="O38">
            <v>0</v>
          </cell>
          <cell r="P38">
            <v>34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34</v>
          </cell>
          <cell r="V38">
            <v>0</v>
          </cell>
          <cell r="W38">
            <v>4.9892500000000002</v>
          </cell>
          <cell r="X38">
            <v>3.6629999999999998</v>
          </cell>
          <cell r="Y38">
            <v>6.87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34</v>
          </cell>
          <cell r="AF38">
            <v>0</v>
          </cell>
          <cell r="AG38" t="str">
            <v>x</v>
          </cell>
          <cell r="AH38">
            <v>0</v>
          </cell>
          <cell r="AI38">
            <v>0</v>
          </cell>
          <cell r="AJ38">
            <v>1.782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34</v>
          </cell>
          <cell r="AZ38">
            <v>0</v>
          </cell>
          <cell r="BA38">
            <v>0</v>
          </cell>
          <cell r="BB38">
            <v>3.6629999999999998</v>
          </cell>
          <cell r="BC38">
            <v>34</v>
          </cell>
          <cell r="BD38">
            <v>14.986000000000001</v>
          </cell>
          <cell r="BE38">
            <v>0</v>
          </cell>
        </row>
        <row r="39">
          <cell r="A39" t="str">
            <v>Prosinec</v>
          </cell>
          <cell r="B39">
            <v>12</v>
          </cell>
          <cell r="C39" t="str">
            <v>OK</v>
          </cell>
          <cell r="D39">
            <v>21.381</v>
          </cell>
          <cell r="E39">
            <v>6.04</v>
          </cell>
          <cell r="F39">
            <v>15.340999999999999</v>
          </cell>
          <cell r="G39">
            <v>35.304000000000002</v>
          </cell>
          <cell r="H39">
            <v>0</v>
          </cell>
          <cell r="I39">
            <v>5.25</v>
          </cell>
          <cell r="J39">
            <v>0</v>
          </cell>
          <cell r="K39">
            <v>0</v>
          </cell>
          <cell r="L39">
            <v>2.1259999999999999</v>
          </cell>
          <cell r="M39">
            <v>0</v>
          </cell>
          <cell r="N39">
            <v>3.1240000000000001</v>
          </cell>
          <cell r="O39">
            <v>0</v>
          </cell>
          <cell r="P39">
            <v>48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48</v>
          </cell>
          <cell r="V39">
            <v>0</v>
          </cell>
          <cell r="W39">
            <v>3.22925</v>
          </cell>
          <cell r="X39">
            <v>5.25</v>
          </cell>
          <cell r="Y39">
            <v>5.3552499999999998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48</v>
          </cell>
          <cell r="AF39">
            <v>0</v>
          </cell>
          <cell r="AG39" t="str">
            <v>x</v>
          </cell>
          <cell r="AH39">
            <v>0</v>
          </cell>
          <cell r="AI39">
            <v>0</v>
          </cell>
          <cell r="AJ39">
            <v>3.1240000000000001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48</v>
          </cell>
          <cell r="AZ39">
            <v>0</v>
          </cell>
          <cell r="BA39">
            <v>0</v>
          </cell>
          <cell r="BB39">
            <v>5.25</v>
          </cell>
          <cell r="BC39">
            <v>48</v>
          </cell>
          <cell r="BD39">
            <v>21.381</v>
          </cell>
          <cell r="BE39">
            <v>0</v>
          </cell>
        </row>
        <row r="53">
          <cell r="C53">
            <v>414.4370773326828</v>
          </cell>
          <cell r="D53">
            <v>35.283000000000001</v>
          </cell>
          <cell r="E53">
            <v>1902</v>
          </cell>
          <cell r="F53">
            <v>0</v>
          </cell>
          <cell r="H53">
            <v>1810</v>
          </cell>
          <cell r="I53">
            <v>0</v>
          </cell>
          <cell r="J53">
            <v>1902</v>
          </cell>
          <cell r="K53">
            <v>0</v>
          </cell>
          <cell r="L53">
            <v>0</v>
          </cell>
          <cell r="M53">
            <v>0</v>
          </cell>
          <cell r="N53">
            <v>92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452</v>
          </cell>
          <cell r="V53">
            <v>1358</v>
          </cell>
          <cell r="W53">
            <v>0</v>
          </cell>
        </row>
        <row r="54">
          <cell r="C54">
            <v>298.62755720649011</v>
          </cell>
          <cell r="D54">
            <v>35.286999999999999</v>
          </cell>
          <cell r="E54">
            <v>1174</v>
          </cell>
          <cell r="F54">
            <v>0</v>
          </cell>
          <cell r="H54">
            <v>1096</v>
          </cell>
          <cell r="I54">
            <v>0</v>
          </cell>
          <cell r="J54">
            <v>1174</v>
          </cell>
          <cell r="K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274</v>
          </cell>
          <cell r="V54">
            <v>822</v>
          </cell>
          <cell r="W54">
            <v>0</v>
          </cell>
        </row>
        <row r="55">
          <cell r="C55">
            <v>110.16497884686072</v>
          </cell>
          <cell r="D55">
            <v>35.130000000000003</v>
          </cell>
          <cell r="E55">
            <v>848</v>
          </cell>
          <cell r="F55">
            <v>0</v>
          </cell>
          <cell r="H55">
            <v>758</v>
          </cell>
          <cell r="I55">
            <v>0</v>
          </cell>
          <cell r="J55">
            <v>848</v>
          </cell>
          <cell r="K55">
            <v>0</v>
          </cell>
          <cell r="L55">
            <v>0</v>
          </cell>
          <cell r="M55">
            <v>0</v>
          </cell>
          <cell r="N55">
            <v>90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189</v>
          </cell>
          <cell r="V55">
            <v>569</v>
          </cell>
          <cell r="W55">
            <v>0</v>
          </cell>
        </row>
        <row r="56">
          <cell r="C56">
            <v>40.589267139931188</v>
          </cell>
          <cell r="D56">
            <v>35.225999999999999</v>
          </cell>
          <cell r="E56">
            <v>511</v>
          </cell>
          <cell r="F56">
            <v>0</v>
          </cell>
          <cell r="H56">
            <v>448</v>
          </cell>
          <cell r="I56">
            <v>0</v>
          </cell>
          <cell r="J56">
            <v>511</v>
          </cell>
          <cell r="K56">
            <v>0</v>
          </cell>
          <cell r="L56">
            <v>0</v>
          </cell>
          <cell r="M56">
            <v>0</v>
          </cell>
          <cell r="N56">
            <v>63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112</v>
          </cell>
          <cell r="V56">
            <v>336</v>
          </cell>
          <cell r="W56">
            <v>0</v>
          </cell>
        </row>
        <row r="57">
          <cell r="C57">
            <v>37.765588359020065</v>
          </cell>
          <cell r="D57">
            <v>35.423000000000002</v>
          </cell>
          <cell r="E57">
            <v>95</v>
          </cell>
          <cell r="F57">
            <v>0</v>
          </cell>
          <cell r="H57">
            <v>95</v>
          </cell>
          <cell r="I57">
            <v>0</v>
          </cell>
          <cell r="J57">
            <v>95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24</v>
          </cell>
          <cell r="V57">
            <v>71</v>
          </cell>
          <cell r="W57">
            <v>0</v>
          </cell>
        </row>
        <row r="58">
          <cell r="C58">
            <v>40.150417270309489</v>
          </cell>
          <cell r="D58">
            <v>35.271000000000001</v>
          </cell>
          <cell r="E58">
            <v>119</v>
          </cell>
          <cell r="F58">
            <v>0</v>
          </cell>
          <cell r="H58">
            <v>119</v>
          </cell>
          <cell r="I58">
            <v>0</v>
          </cell>
          <cell r="J58">
            <v>119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30</v>
          </cell>
          <cell r="V58">
            <v>89</v>
          </cell>
          <cell r="W58">
            <v>0</v>
          </cell>
        </row>
        <row r="59">
          <cell r="C59">
            <v>41.726278704737709</v>
          </cell>
          <cell r="D59">
            <v>35.313000000000002</v>
          </cell>
          <cell r="E59">
            <v>99</v>
          </cell>
          <cell r="F59">
            <v>0</v>
          </cell>
          <cell r="H59">
            <v>99</v>
          </cell>
          <cell r="I59">
            <v>0</v>
          </cell>
          <cell r="J59">
            <v>99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25</v>
          </cell>
          <cell r="V59">
            <v>74</v>
          </cell>
          <cell r="W59">
            <v>0</v>
          </cell>
        </row>
        <row r="60">
          <cell r="C60">
            <v>36.550453588360249</v>
          </cell>
          <cell r="D60">
            <v>35.353999999999999</v>
          </cell>
          <cell r="E60">
            <v>98</v>
          </cell>
          <cell r="F60">
            <v>0</v>
          </cell>
          <cell r="H60">
            <v>98</v>
          </cell>
          <cell r="I60">
            <v>0</v>
          </cell>
          <cell r="J60">
            <v>98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24</v>
          </cell>
          <cell r="V60">
            <v>74</v>
          </cell>
          <cell r="W60">
            <v>0</v>
          </cell>
        </row>
        <row r="61">
          <cell r="C61">
            <v>73.617211800584386</v>
          </cell>
          <cell r="D61">
            <v>35.438000000000002</v>
          </cell>
          <cell r="E61">
            <v>244</v>
          </cell>
          <cell r="F61">
            <v>0</v>
          </cell>
          <cell r="H61">
            <v>229</v>
          </cell>
          <cell r="I61">
            <v>0</v>
          </cell>
          <cell r="J61">
            <v>244</v>
          </cell>
          <cell r="K61">
            <v>0</v>
          </cell>
          <cell r="L61">
            <v>0</v>
          </cell>
          <cell r="M61">
            <v>0</v>
          </cell>
          <cell r="N61">
            <v>15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57</v>
          </cell>
          <cell r="V61">
            <v>172</v>
          </cell>
          <cell r="W61">
            <v>0</v>
          </cell>
        </row>
        <row r="62">
          <cell r="C62">
            <v>88.774257830330157</v>
          </cell>
          <cell r="D62">
            <v>35.47</v>
          </cell>
          <cell r="E62">
            <v>694</v>
          </cell>
          <cell r="F62">
            <v>0</v>
          </cell>
          <cell r="H62">
            <v>639</v>
          </cell>
          <cell r="I62">
            <v>0</v>
          </cell>
          <cell r="J62">
            <v>694</v>
          </cell>
          <cell r="K62">
            <v>0</v>
          </cell>
          <cell r="L62">
            <v>0</v>
          </cell>
          <cell r="M62">
            <v>0</v>
          </cell>
          <cell r="N62">
            <v>55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160</v>
          </cell>
          <cell r="V62">
            <v>479</v>
          </cell>
          <cell r="W62">
            <v>0</v>
          </cell>
        </row>
        <row r="63">
          <cell r="C63">
            <v>228.4145107693285</v>
          </cell>
          <cell r="D63">
            <v>35.378999999999998</v>
          </cell>
          <cell r="E63">
            <v>1206</v>
          </cell>
          <cell r="F63">
            <v>0</v>
          </cell>
          <cell r="H63">
            <v>1123</v>
          </cell>
          <cell r="I63">
            <v>0</v>
          </cell>
          <cell r="J63">
            <v>1206</v>
          </cell>
          <cell r="K63">
            <v>0</v>
          </cell>
          <cell r="L63">
            <v>0</v>
          </cell>
          <cell r="M63">
            <v>0</v>
          </cell>
          <cell r="N63">
            <v>83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281</v>
          </cell>
          <cell r="V63">
            <v>842</v>
          </cell>
          <cell r="W63">
            <v>0</v>
          </cell>
        </row>
        <row r="64">
          <cell r="C64">
            <v>283.05040488710443</v>
          </cell>
          <cell r="D64">
            <v>35.304000000000002</v>
          </cell>
          <cell r="E64">
            <v>1592</v>
          </cell>
          <cell r="F64">
            <v>0</v>
          </cell>
          <cell r="H64">
            <v>1516</v>
          </cell>
          <cell r="I64">
            <v>0</v>
          </cell>
          <cell r="J64">
            <v>1592</v>
          </cell>
          <cell r="K64">
            <v>0</v>
          </cell>
          <cell r="L64">
            <v>0</v>
          </cell>
          <cell r="M64">
            <v>0</v>
          </cell>
          <cell r="N64">
            <v>76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379</v>
          </cell>
          <cell r="V64">
            <v>1137</v>
          </cell>
          <cell r="W64">
            <v>0</v>
          </cell>
        </row>
      </sheetData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ze"/>
      <sheetName val="účinnosti"/>
      <sheetName val="Vyhodnocení PROVOZ"/>
      <sheetName val="Kogenerace"/>
      <sheetName val="plyn"/>
      <sheetName val="měsíční výkaz"/>
      <sheetName val="Teplo"/>
      <sheetName val="voda"/>
      <sheetName val="evidence plynu k ED"/>
      <sheetName val="Domovní kotelny"/>
      <sheetName val="MTH Kotlů"/>
      <sheetName val="Odběratelé"/>
      <sheetName val="Odběratelé GJ_m2"/>
      <sheetName val="Fakturace"/>
      <sheetName val="importy"/>
      <sheetName val="měrné spotřeby"/>
      <sheetName val="měrné spotřeby - odběratelé"/>
      <sheetName val="Patní měřiče"/>
      <sheetName val="měs. hlášení MPO"/>
      <sheetName val="ERU-1"/>
      <sheetName val="Hodnocení Světlá"/>
      <sheetName val="Hodnocení KJ Světlá"/>
      <sheetName val="OTE 2000"/>
      <sheetName val="vodoměry UT- DPS, kotelny"/>
      <sheetName val="Spotřeby elektřiny dps"/>
      <sheetName val="Stropovani_EE_ZP"/>
      <sheetName val="OTE 22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evidence"/>
      <sheetName val="Export"/>
      <sheetName val="ExportDB"/>
      <sheetName val="elektřina"/>
      <sheetName val="Bilan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6">
          <cell r="A6" t="str">
            <v>Leden</v>
          </cell>
          <cell r="B6">
            <v>1</v>
          </cell>
          <cell r="C6" t="str">
            <v>OK</v>
          </cell>
          <cell r="D6">
            <v>1627.798</v>
          </cell>
          <cell r="E6">
            <v>800.95100000000002</v>
          </cell>
          <cell r="F6">
            <v>826.84699999999998</v>
          </cell>
          <cell r="G6">
            <v>35.281999999999996</v>
          </cell>
          <cell r="H6">
            <v>0</v>
          </cell>
          <cell r="I6">
            <v>664.35400000000004</v>
          </cell>
          <cell r="J6">
            <v>1.2929999999999999</v>
          </cell>
          <cell r="K6">
            <v>1.335</v>
          </cell>
          <cell r="L6">
            <v>0</v>
          </cell>
          <cell r="M6">
            <v>0</v>
          </cell>
          <cell r="N6">
            <v>661.726</v>
          </cell>
          <cell r="O6">
            <v>0</v>
          </cell>
          <cell r="P6">
            <v>2469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2469</v>
          </cell>
          <cell r="V6">
            <v>0</v>
          </cell>
          <cell r="W6">
            <v>5.26</v>
          </cell>
          <cell r="X6">
            <v>664.35400000000004</v>
          </cell>
          <cell r="Y6">
            <v>7.8879999999999999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2469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661.726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988</v>
          </cell>
          <cell r="AZ6">
            <v>1481</v>
          </cell>
          <cell r="BA6">
            <v>0</v>
          </cell>
          <cell r="BB6">
            <v>664.35400000000004</v>
          </cell>
          <cell r="BC6">
            <v>2469</v>
          </cell>
          <cell r="BD6">
            <v>1627.798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2292.0659999999998</v>
          </cell>
          <cell r="E7">
            <v>1106.251</v>
          </cell>
          <cell r="F7">
            <v>1185.8150000000001</v>
          </cell>
          <cell r="G7">
            <v>35.284999999999997</v>
          </cell>
          <cell r="H7">
            <v>0</v>
          </cell>
          <cell r="I7">
            <v>915.8</v>
          </cell>
          <cell r="J7">
            <v>5.5819999999999999</v>
          </cell>
          <cell r="K7">
            <v>5.984</v>
          </cell>
          <cell r="L7">
            <v>0</v>
          </cell>
          <cell r="M7">
            <v>0</v>
          </cell>
          <cell r="N7">
            <v>904.23400000000004</v>
          </cell>
          <cell r="O7">
            <v>0</v>
          </cell>
          <cell r="P7">
            <v>3534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3534</v>
          </cell>
          <cell r="V7">
            <v>0</v>
          </cell>
          <cell r="W7">
            <v>1.806</v>
          </cell>
          <cell r="X7">
            <v>915.8</v>
          </cell>
          <cell r="Y7">
            <v>13.372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3534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904.23400000000004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1414</v>
          </cell>
          <cell r="AZ7">
            <v>2120</v>
          </cell>
          <cell r="BA7">
            <v>0</v>
          </cell>
          <cell r="BB7">
            <v>915.8</v>
          </cell>
          <cell r="BC7">
            <v>3534</v>
          </cell>
          <cell r="BD7">
            <v>2292.0659999999998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2635.4969999999998</v>
          </cell>
          <cell r="E8">
            <v>1289.912</v>
          </cell>
          <cell r="F8">
            <v>1345.585</v>
          </cell>
          <cell r="G8">
            <v>35.134999999999998</v>
          </cell>
          <cell r="H8">
            <v>0</v>
          </cell>
          <cell r="I8">
            <v>1058.748</v>
          </cell>
          <cell r="J8">
            <v>1.4590000000000001</v>
          </cell>
          <cell r="K8">
            <v>1.522</v>
          </cell>
          <cell r="L8">
            <v>0</v>
          </cell>
          <cell r="M8">
            <v>0</v>
          </cell>
          <cell r="N8">
            <v>1055.7670000000001</v>
          </cell>
          <cell r="O8">
            <v>0</v>
          </cell>
          <cell r="P8">
            <v>3976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3976</v>
          </cell>
          <cell r="V8">
            <v>0</v>
          </cell>
          <cell r="W8">
            <v>2.0870000000000002</v>
          </cell>
          <cell r="X8">
            <v>1058.748</v>
          </cell>
          <cell r="Y8">
            <v>5.0679999999999996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3976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1055.7670000000001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1590</v>
          </cell>
          <cell r="AZ8">
            <v>2386</v>
          </cell>
          <cell r="BA8">
            <v>0</v>
          </cell>
          <cell r="BB8">
            <v>1058.748</v>
          </cell>
          <cell r="BC8">
            <v>3976</v>
          </cell>
          <cell r="BD8">
            <v>2635.4969999999998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1393.681</v>
          </cell>
          <cell r="E9">
            <v>678.072</v>
          </cell>
          <cell r="F9">
            <v>715.60900000000004</v>
          </cell>
          <cell r="G9">
            <v>35.225999999999999</v>
          </cell>
          <cell r="H9">
            <v>0</v>
          </cell>
          <cell r="I9">
            <v>565.36800000000005</v>
          </cell>
          <cell r="J9">
            <v>0.216</v>
          </cell>
          <cell r="K9">
            <v>0.22700000000000001</v>
          </cell>
          <cell r="L9">
            <v>0</v>
          </cell>
          <cell r="M9">
            <v>0</v>
          </cell>
          <cell r="N9">
            <v>564.92499999999995</v>
          </cell>
          <cell r="O9">
            <v>0</v>
          </cell>
          <cell r="P9">
            <v>2148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2148</v>
          </cell>
          <cell r="V9">
            <v>0</v>
          </cell>
          <cell r="W9">
            <v>4.5960000000000001</v>
          </cell>
          <cell r="X9">
            <v>565.36800000000005</v>
          </cell>
          <cell r="Y9">
            <v>5.0389999999999997</v>
          </cell>
          <cell r="Z9">
            <v>0</v>
          </cell>
          <cell r="AA9">
            <v>0</v>
          </cell>
          <cell r="AB9">
            <v>0</v>
          </cell>
          <cell r="AC9">
            <v>-3.8857805861880479E-16</v>
          </cell>
          <cell r="AD9">
            <v>0</v>
          </cell>
          <cell r="AE9">
            <v>2148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564.92499999999995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859</v>
          </cell>
          <cell r="AZ9">
            <v>1289</v>
          </cell>
          <cell r="BA9">
            <v>0</v>
          </cell>
          <cell r="BB9">
            <v>565.36800000000005</v>
          </cell>
          <cell r="BC9">
            <v>2148</v>
          </cell>
          <cell r="BD9">
            <v>1393.681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706.85699999999997</v>
          </cell>
          <cell r="E10">
            <v>343.84100000000001</v>
          </cell>
          <cell r="F10">
            <v>363.01600000000002</v>
          </cell>
          <cell r="G10">
            <v>35.426000000000002</v>
          </cell>
          <cell r="H10">
            <v>0</v>
          </cell>
          <cell r="I10">
            <v>288.10000000000002</v>
          </cell>
          <cell r="J10">
            <v>0.11700000000000001</v>
          </cell>
          <cell r="K10">
            <v>0.124</v>
          </cell>
          <cell r="L10">
            <v>0</v>
          </cell>
          <cell r="M10">
            <v>0</v>
          </cell>
          <cell r="N10">
            <v>287.85899999999998</v>
          </cell>
          <cell r="O10">
            <v>0</v>
          </cell>
          <cell r="P10">
            <v>1095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1095</v>
          </cell>
          <cell r="V10">
            <v>0</v>
          </cell>
          <cell r="W10">
            <v>6.6909999999999998</v>
          </cell>
          <cell r="X10">
            <v>288.10000000000002</v>
          </cell>
          <cell r="Y10">
            <v>6.9319999999999995</v>
          </cell>
          <cell r="Z10">
            <v>0</v>
          </cell>
          <cell r="AA10">
            <v>0</v>
          </cell>
          <cell r="AB10">
            <v>0</v>
          </cell>
          <cell r="AC10">
            <v>-3.4694469519536142E-16</v>
          </cell>
          <cell r="AD10">
            <v>0</v>
          </cell>
          <cell r="AE10">
            <v>1095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287.85899999999998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438</v>
          </cell>
          <cell r="AZ10">
            <v>657</v>
          </cell>
          <cell r="BA10">
            <v>0</v>
          </cell>
          <cell r="BB10">
            <v>288.10000000000002</v>
          </cell>
          <cell r="BC10">
            <v>1095</v>
          </cell>
          <cell r="BD10">
            <v>706.85699999999997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588.17999999999995</v>
          </cell>
          <cell r="E11">
            <v>283.548</v>
          </cell>
          <cell r="F11">
            <v>304.63200000000001</v>
          </cell>
          <cell r="G11">
            <v>35.273000000000003</v>
          </cell>
          <cell r="H11">
            <v>0</v>
          </cell>
          <cell r="I11">
            <v>237.60900000000001</v>
          </cell>
          <cell r="J11">
            <v>0.16300000000000001</v>
          </cell>
          <cell r="K11">
            <v>0.17499999999999999</v>
          </cell>
          <cell r="L11">
            <v>0</v>
          </cell>
          <cell r="M11">
            <v>0</v>
          </cell>
          <cell r="N11">
            <v>237.27099999999999</v>
          </cell>
          <cell r="O11">
            <v>0</v>
          </cell>
          <cell r="P11">
            <v>919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919</v>
          </cell>
          <cell r="V11">
            <v>0</v>
          </cell>
          <cell r="W11">
            <v>5.82</v>
          </cell>
          <cell r="X11">
            <v>237.60900000000001</v>
          </cell>
          <cell r="Y11">
            <v>6.1580000000000004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919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237.27099999999999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368</v>
          </cell>
          <cell r="AZ11">
            <v>551</v>
          </cell>
          <cell r="BA11">
            <v>0</v>
          </cell>
          <cell r="BB11">
            <v>237.60900000000001</v>
          </cell>
          <cell r="BC11">
            <v>919</v>
          </cell>
          <cell r="BD11">
            <v>588.17999999999995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483.01100000000002</v>
          </cell>
          <cell r="E12">
            <v>223.40700000000001</v>
          </cell>
          <cell r="F12">
            <v>259.60399999999998</v>
          </cell>
          <cell r="G12">
            <v>35.314999999999998</v>
          </cell>
          <cell r="H12">
            <v>0</v>
          </cell>
          <cell r="I12">
            <v>186.45599999999999</v>
          </cell>
          <cell r="J12">
            <v>0.05</v>
          </cell>
          <cell r="K12">
            <v>5.8000000000000003E-2</v>
          </cell>
          <cell r="L12">
            <v>0</v>
          </cell>
          <cell r="M12">
            <v>0</v>
          </cell>
          <cell r="N12">
            <v>186.34774999999999</v>
          </cell>
          <cell r="O12">
            <v>2.4999999999408828E-4</v>
          </cell>
          <cell r="P12">
            <v>780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780</v>
          </cell>
          <cell r="V12">
            <v>0</v>
          </cell>
          <cell r="W12">
            <v>5.5587499999999999</v>
          </cell>
          <cell r="X12">
            <v>186.45599999999999</v>
          </cell>
          <cell r="Y12">
            <v>5.6667499999999995</v>
          </cell>
          <cell r="Z12">
            <v>0</v>
          </cell>
          <cell r="AA12">
            <v>0</v>
          </cell>
          <cell r="AB12">
            <v>0</v>
          </cell>
          <cell r="AC12">
            <v>-3.5388358909926865E-16</v>
          </cell>
          <cell r="AD12">
            <v>0</v>
          </cell>
          <cell r="AE12">
            <v>780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186.34800000000001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312</v>
          </cell>
          <cell r="AZ12">
            <v>468</v>
          </cell>
          <cell r="BA12">
            <v>0</v>
          </cell>
          <cell r="BB12">
            <v>186.45599999999999</v>
          </cell>
          <cell r="BC12">
            <v>780</v>
          </cell>
          <cell r="BD12">
            <v>483.01100000000002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619.74300000000005</v>
          </cell>
          <cell r="E13">
            <v>297.464</v>
          </cell>
          <cell r="F13">
            <v>322.279</v>
          </cell>
          <cell r="G13">
            <v>35.353000000000002</v>
          </cell>
          <cell r="H13">
            <v>0</v>
          </cell>
          <cell r="I13">
            <v>249.46600000000001</v>
          </cell>
          <cell r="J13">
            <v>0.126</v>
          </cell>
          <cell r="K13">
            <v>0.13700000000000001</v>
          </cell>
          <cell r="L13">
            <v>0</v>
          </cell>
          <cell r="M13">
            <v>0</v>
          </cell>
          <cell r="N13">
            <v>249.20275000000001</v>
          </cell>
          <cell r="O13">
            <v>2.4999999999408828E-4</v>
          </cell>
          <cell r="P13">
            <v>973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973</v>
          </cell>
          <cell r="V13">
            <v>0</v>
          </cell>
          <cell r="W13">
            <v>6.0484999999999998</v>
          </cell>
          <cell r="X13">
            <v>249.46600000000001</v>
          </cell>
          <cell r="Y13">
            <v>6.3114999999999997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973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249.203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389</v>
          </cell>
          <cell r="AZ13">
            <v>584</v>
          </cell>
          <cell r="BA13">
            <v>0</v>
          </cell>
          <cell r="BB13">
            <v>249.46600000000001</v>
          </cell>
          <cell r="BC13">
            <v>973</v>
          </cell>
          <cell r="BD13">
            <v>619.74300000000005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574.82100000000003</v>
          </cell>
          <cell r="E14">
            <v>278.46199999999999</v>
          </cell>
          <cell r="F14">
            <v>296.35899999999998</v>
          </cell>
          <cell r="G14">
            <v>35.436999999999998</v>
          </cell>
          <cell r="H14">
            <v>0</v>
          </cell>
          <cell r="I14">
            <v>232.03200000000001</v>
          </cell>
          <cell r="J14">
            <v>0.44800000000000001</v>
          </cell>
          <cell r="K14">
            <v>0.47699999999999998</v>
          </cell>
          <cell r="L14">
            <v>0</v>
          </cell>
          <cell r="M14">
            <v>0</v>
          </cell>
          <cell r="N14">
            <v>231.10749999999999</v>
          </cell>
          <cell r="O14">
            <v>-4.9999999998817657E-4</v>
          </cell>
          <cell r="P14">
            <v>889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889</v>
          </cell>
          <cell r="V14">
            <v>0</v>
          </cell>
          <cell r="W14">
            <v>6.2394999999999996</v>
          </cell>
          <cell r="X14">
            <v>232.03200000000001</v>
          </cell>
          <cell r="Y14">
            <v>7.1644999999999994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889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231.108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356</v>
          </cell>
          <cell r="AZ14">
            <v>533</v>
          </cell>
          <cell r="BA14">
            <v>0</v>
          </cell>
          <cell r="BB14">
            <v>232.03200000000001</v>
          </cell>
          <cell r="BC14">
            <v>889</v>
          </cell>
          <cell r="BD14">
            <v>574.82100000000003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1698.9570000000001</v>
          </cell>
          <cell r="E15">
            <v>819.11900000000003</v>
          </cell>
          <cell r="F15">
            <v>879.83799999999997</v>
          </cell>
          <cell r="G15">
            <v>35.436999999999998</v>
          </cell>
          <cell r="H15">
            <v>0</v>
          </cell>
          <cell r="I15">
            <v>688.673</v>
          </cell>
          <cell r="J15">
            <v>0.189</v>
          </cell>
          <cell r="K15">
            <v>0.20300000000000001</v>
          </cell>
          <cell r="L15">
            <v>0</v>
          </cell>
          <cell r="M15">
            <v>0</v>
          </cell>
          <cell r="N15">
            <v>688.28125</v>
          </cell>
          <cell r="O15">
            <v>-2.4999999993724487E-4</v>
          </cell>
          <cell r="P15">
            <v>2663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2663</v>
          </cell>
          <cell r="V15">
            <v>0</v>
          </cell>
          <cell r="W15">
            <v>4.33725</v>
          </cell>
          <cell r="X15">
            <v>688.673</v>
          </cell>
          <cell r="Y15">
            <v>4.7292500000000004</v>
          </cell>
          <cell r="Z15">
            <v>0</v>
          </cell>
          <cell r="AA15">
            <v>0</v>
          </cell>
          <cell r="AB15">
            <v>0</v>
          </cell>
          <cell r="AC15">
            <v>3.3306690738754696E-16</v>
          </cell>
          <cell r="AD15">
            <v>0</v>
          </cell>
          <cell r="AE15">
            <v>2663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688.28099999999995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1065</v>
          </cell>
          <cell r="AZ15">
            <v>1598</v>
          </cell>
          <cell r="BA15">
            <v>0</v>
          </cell>
          <cell r="BB15">
            <v>688.673</v>
          </cell>
          <cell r="BC15">
            <v>2663</v>
          </cell>
          <cell r="BD15">
            <v>1698.9570000000001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1897.999</v>
          </cell>
          <cell r="E16">
            <v>926.8</v>
          </cell>
          <cell r="F16">
            <v>971.19899999999996</v>
          </cell>
          <cell r="G16">
            <v>35.378999999999998</v>
          </cell>
          <cell r="H16">
            <v>0</v>
          </cell>
          <cell r="I16">
            <v>772.70500000000004</v>
          </cell>
          <cell r="J16">
            <v>3.0550000000000002</v>
          </cell>
          <cell r="K16">
            <v>3.2010000000000001</v>
          </cell>
          <cell r="L16">
            <v>0</v>
          </cell>
          <cell r="M16">
            <v>0</v>
          </cell>
          <cell r="N16">
            <v>766.44899999999996</v>
          </cell>
          <cell r="O16">
            <v>0</v>
          </cell>
          <cell r="P16">
            <v>2915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2915</v>
          </cell>
          <cell r="V16">
            <v>0</v>
          </cell>
          <cell r="W16">
            <v>3.85975</v>
          </cell>
          <cell r="X16">
            <v>772.70500000000004</v>
          </cell>
          <cell r="Y16">
            <v>10.11575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2915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766.44899999999996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1166</v>
          </cell>
          <cell r="AZ16">
            <v>1749</v>
          </cell>
          <cell r="BA16">
            <v>0</v>
          </cell>
          <cell r="BB16">
            <v>772.70500000000004</v>
          </cell>
          <cell r="BC16">
            <v>2915</v>
          </cell>
          <cell r="BD16">
            <v>1897.999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1936.366</v>
          </cell>
          <cell r="E17">
            <v>947.61400000000003</v>
          </cell>
          <cell r="F17">
            <v>988.75199999999995</v>
          </cell>
          <cell r="G17">
            <v>35.304000000000002</v>
          </cell>
          <cell r="H17">
            <v>0</v>
          </cell>
          <cell r="I17">
            <v>789.61</v>
          </cell>
          <cell r="J17">
            <v>0.2</v>
          </cell>
          <cell r="K17">
            <v>0.20899999999999999</v>
          </cell>
          <cell r="L17">
            <v>0</v>
          </cell>
          <cell r="M17">
            <v>0</v>
          </cell>
          <cell r="N17">
            <v>789.20150000000001</v>
          </cell>
          <cell r="O17">
            <v>-4.9999999998817657E-4</v>
          </cell>
          <cell r="P17">
            <v>2966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2966</v>
          </cell>
          <cell r="V17">
            <v>0</v>
          </cell>
          <cell r="W17">
            <v>2.6372499999999999</v>
          </cell>
          <cell r="X17">
            <v>789.61</v>
          </cell>
          <cell r="Y17">
            <v>3.0462499999999997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2966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789.202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1186</v>
          </cell>
          <cell r="AZ17">
            <v>1780</v>
          </cell>
          <cell r="BA17">
            <v>0</v>
          </cell>
          <cell r="BB17">
            <v>789.61</v>
          </cell>
          <cell r="BC17">
            <v>2966</v>
          </cell>
          <cell r="BD17">
            <v>1936.366</v>
          </cell>
          <cell r="BE17">
            <v>0</v>
          </cell>
        </row>
        <row r="53">
          <cell r="C53">
            <v>1279.3629378000001</v>
          </cell>
          <cell r="D53">
            <v>35.281999999999996</v>
          </cell>
          <cell r="E53">
            <v>3937.8791225484001</v>
          </cell>
          <cell r="F53">
            <v>0</v>
          </cell>
          <cell r="G53">
            <v>760.87912254840012</v>
          </cell>
          <cell r="H53">
            <v>3177</v>
          </cell>
          <cell r="I53">
            <v>0</v>
          </cell>
          <cell r="J53">
            <v>3937.8791225484001</v>
          </cell>
          <cell r="K53">
            <v>0</v>
          </cell>
          <cell r="L53">
            <v>0</v>
          </cell>
          <cell r="M53">
            <v>0</v>
          </cell>
          <cell r="N53">
            <v>760.87912254840012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1271</v>
          </cell>
          <cell r="V53">
            <v>1906</v>
          </cell>
          <cell r="W53">
            <v>0</v>
          </cell>
        </row>
        <row r="54">
          <cell r="C54">
            <v>256.0618638548433</v>
          </cell>
          <cell r="D54">
            <v>35.292999999999999</v>
          </cell>
          <cell r="E54">
            <v>787.96271230379989</v>
          </cell>
          <cell r="F54">
            <v>0</v>
          </cell>
          <cell r="G54">
            <v>459.96271230380034</v>
          </cell>
          <cell r="H54">
            <v>327.99999999999955</v>
          </cell>
          <cell r="I54">
            <v>0</v>
          </cell>
          <cell r="J54">
            <v>787.96271230379989</v>
          </cell>
          <cell r="K54">
            <v>0</v>
          </cell>
          <cell r="L54">
            <v>0</v>
          </cell>
          <cell r="M54">
            <v>0</v>
          </cell>
          <cell r="N54">
            <v>459.96271230380034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131</v>
          </cell>
          <cell r="V54">
            <v>197</v>
          </cell>
          <cell r="W54">
            <v>0</v>
          </cell>
        </row>
        <row r="55">
          <cell r="C55">
            <v>30.977834797204508</v>
          </cell>
          <cell r="D55">
            <v>35.131</v>
          </cell>
          <cell r="E55">
            <v>95.361345408599973</v>
          </cell>
          <cell r="F55">
            <v>0</v>
          </cell>
          <cell r="G55">
            <v>594.36134540859996</v>
          </cell>
          <cell r="H55">
            <v>-499</v>
          </cell>
          <cell r="I55">
            <v>0</v>
          </cell>
          <cell r="J55">
            <v>95.361345408599973</v>
          </cell>
          <cell r="K55">
            <v>0</v>
          </cell>
          <cell r="L55">
            <v>0</v>
          </cell>
          <cell r="M55">
            <v>0</v>
          </cell>
          <cell r="N55">
            <v>594.36134540859996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-200</v>
          </cell>
          <cell r="V55">
            <v>-299</v>
          </cell>
          <cell r="W55">
            <v>0</v>
          </cell>
        </row>
        <row r="56">
          <cell r="C56">
            <v>184.81105681532426</v>
          </cell>
          <cell r="D56">
            <v>35.226999999999997</v>
          </cell>
          <cell r="E56">
            <v>568.82657595240005</v>
          </cell>
          <cell r="F56">
            <v>0</v>
          </cell>
          <cell r="G56">
            <v>222.8265759524005</v>
          </cell>
          <cell r="H56">
            <v>345.99999999999955</v>
          </cell>
          <cell r="I56">
            <v>0</v>
          </cell>
          <cell r="J56">
            <v>568.82657595240005</v>
          </cell>
          <cell r="K56">
            <v>0</v>
          </cell>
          <cell r="L56">
            <v>0</v>
          </cell>
          <cell r="M56">
            <v>0</v>
          </cell>
          <cell r="N56">
            <v>222.8265759524005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138</v>
          </cell>
          <cell r="V56">
            <v>208</v>
          </cell>
          <cell r="W56">
            <v>0</v>
          </cell>
        </row>
        <row r="57">
          <cell r="C57">
            <v>70.924890993615662</v>
          </cell>
          <cell r="D57">
            <v>35.43</v>
          </cell>
          <cell r="E57">
            <v>218.28736646280001</v>
          </cell>
          <cell r="F57">
            <v>0</v>
          </cell>
          <cell r="G57">
            <v>343.28736646280004</v>
          </cell>
          <cell r="H57">
            <v>-125</v>
          </cell>
          <cell r="I57">
            <v>0</v>
          </cell>
          <cell r="J57">
            <v>218.28736646280001</v>
          </cell>
          <cell r="K57">
            <v>0</v>
          </cell>
          <cell r="L57">
            <v>0</v>
          </cell>
          <cell r="M57">
            <v>0</v>
          </cell>
          <cell r="N57">
            <v>343.28736646280004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-50</v>
          </cell>
          <cell r="V57">
            <v>-75</v>
          </cell>
          <cell r="W57">
            <v>0</v>
          </cell>
        </row>
        <row r="58">
          <cell r="C58">
            <v>49.132153721947638</v>
          </cell>
          <cell r="D58">
            <v>35.273000000000003</v>
          </cell>
          <cell r="E58">
            <v>151.12538614799999</v>
          </cell>
          <cell r="F58">
            <v>0</v>
          </cell>
          <cell r="G58">
            <v>349.12538614799996</v>
          </cell>
          <cell r="H58">
            <v>-198</v>
          </cell>
          <cell r="I58">
            <v>0</v>
          </cell>
          <cell r="J58">
            <v>151.12538614799999</v>
          </cell>
          <cell r="K58">
            <v>0</v>
          </cell>
          <cell r="L58">
            <v>0</v>
          </cell>
          <cell r="M58">
            <v>0</v>
          </cell>
          <cell r="N58">
            <v>349.12538614799996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-79</v>
          </cell>
          <cell r="V58">
            <v>-119</v>
          </cell>
          <cell r="W58">
            <v>0</v>
          </cell>
        </row>
        <row r="59">
          <cell r="C59">
            <v>64.049902427208224</v>
          </cell>
          <cell r="D59">
            <v>35.314999999999998</v>
          </cell>
          <cell r="E59">
            <v>197.13554930160001</v>
          </cell>
          <cell r="F59">
            <v>0</v>
          </cell>
          <cell r="G59">
            <v>346.13554930160001</v>
          </cell>
          <cell r="H59">
            <v>-149</v>
          </cell>
          <cell r="I59">
            <v>0</v>
          </cell>
          <cell r="J59">
            <v>197.13554930160001</v>
          </cell>
          <cell r="K59">
            <v>0</v>
          </cell>
          <cell r="L59">
            <v>0</v>
          </cell>
          <cell r="M59">
            <v>0</v>
          </cell>
          <cell r="N59">
            <v>346.13554930160001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-60</v>
          </cell>
          <cell r="V59">
            <v>-89</v>
          </cell>
          <cell r="W59">
            <v>0</v>
          </cell>
        </row>
        <row r="60">
          <cell r="C60">
            <v>2.6405655219657955</v>
          </cell>
          <cell r="D60">
            <v>35.353000000000002</v>
          </cell>
          <cell r="E60">
            <v>8.1277144740000011</v>
          </cell>
          <cell r="F60">
            <v>0</v>
          </cell>
          <cell r="G60">
            <v>338.12771447400002</v>
          </cell>
          <cell r="H60">
            <v>-330</v>
          </cell>
          <cell r="I60">
            <v>0</v>
          </cell>
          <cell r="J60">
            <v>8.1277144740000011</v>
          </cell>
          <cell r="K60">
            <v>0</v>
          </cell>
          <cell r="L60">
            <v>0</v>
          </cell>
          <cell r="M60">
            <v>0</v>
          </cell>
          <cell r="N60">
            <v>338.12771447400002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-132</v>
          </cell>
          <cell r="V60">
            <v>-198</v>
          </cell>
          <cell r="W60">
            <v>0</v>
          </cell>
        </row>
        <row r="61">
          <cell r="C61">
            <v>189.56105783494183</v>
          </cell>
          <cell r="D61">
            <v>35.436999999999998</v>
          </cell>
          <cell r="E61">
            <v>583.48727771040001</v>
          </cell>
          <cell r="F61">
            <v>0</v>
          </cell>
          <cell r="G61">
            <v>89.487277710400008</v>
          </cell>
          <cell r="H61">
            <v>494</v>
          </cell>
          <cell r="I61">
            <v>0</v>
          </cell>
          <cell r="J61">
            <v>583.48727771040001</v>
          </cell>
          <cell r="K61">
            <v>0</v>
          </cell>
          <cell r="L61">
            <v>0</v>
          </cell>
          <cell r="M61">
            <v>0</v>
          </cell>
          <cell r="N61">
            <v>89.487277710400008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198</v>
          </cell>
          <cell r="V61">
            <v>296</v>
          </cell>
          <cell r="W61">
            <v>0</v>
          </cell>
        </row>
        <row r="62">
          <cell r="C62">
            <v>129.72054849022862</v>
          </cell>
          <cell r="D62">
            <v>35.436999999999998</v>
          </cell>
          <cell r="E62">
            <v>398.90034350279996</v>
          </cell>
          <cell r="F62">
            <v>0</v>
          </cell>
          <cell r="G62">
            <v>577.90034350279996</v>
          </cell>
          <cell r="H62">
            <v>-179</v>
          </cell>
          <cell r="I62">
            <v>0</v>
          </cell>
          <cell r="J62">
            <v>398.90034350279996</v>
          </cell>
          <cell r="K62">
            <v>0</v>
          </cell>
          <cell r="L62">
            <v>0</v>
          </cell>
          <cell r="M62">
            <v>0</v>
          </cell>
          <cell r="N62">
            <v>577.90034350279996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-72</v>
          </cell>
          <cell r="V62">
            <v>-107</v>
          </cell>
          <cell r="W62">
            <v>0</v>
          </cell>
        </row>
        <row r="63">
          <cell r="C63">
            <v>636.57847637524208</v>
          </cell>
          <cell r="D63">
            <v>35.378999999999998</v>
          </cell>
          <cell r="E63">
            <v>1959.3055563984001</v>
          </cell>
          <cell r="F63">
            <v>0</v>
          </cell>
          <cell r="G63">
            <v>115.30555639840009</v>
          </cell>
          <cell r="H63">
            <v>1844</v>
          </cell>
          <cell r="I63">
            <v>0</v>
          </cell>
          <cell r="J63">
            <v>1959.3055563984001</v>
          </cell>
          <cell r="K63">
            <v>0</v>
          </cell>
          <cell r="L63">
            <v>0</v>
          </cell>
          <cell r="M63">
            <v>0</v>
          </cell>
          <cell r="N63">
            <v>115.30555639840009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738</v>
          </cell>
          <cell r="V63">
            <v>1106</v>
          </cell>
          <cell r="W63">
            <v>0</v>
          </cell>
        </row>
        <row r="64">
          <cell r="C64">
            <v>960.16026413445968</v>
          </cell>
          <cell r="D64">
            <v>35.304000000000002</v>
          </cell>
          <cell r="E64">
            <v>2955.3394441338</v>
          </cell>
          <cell r="F64">
            <v>0</v>
          </cell>
          <cell r="G64">
            <v>400.33944413380004</v>
          </cell>
          <cell r="H64">
            <v>2555</v>
          </cell>
          <cell r="I64">
            <v>0</v>
          </cell>
          <cell r="J64">
            <v>2955.3394441338</v>
          </cell>
          <cell r="K64">
            <v>0</v>
          </cell>
          <cell r="L64">
            <v>0</v>
          </cell>
          <cell r="M64">
            <v>0</v>
          </cell>
          <cell r="N64">
            <v>400.33944413380004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1022</v>
          </cell>
          <cell r="V64">
            <v>1533</v>
          </cell>
          <cell r="W64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znam listů"/>
      <sheetName val="Účinnosti "/>
      <sheetName val="Souhrn Svitavy"/>
      <sheetName val="vyhodnocení Lány D2000"/>
      <sheetName val="vyhodnocení Tovární"/>
      <sheetName val="vyhodnocení Lázeňská"/>
      <sheetName val="MV-Lázeňská"/>
      <sheetName val="MV-Tovární"/>
      <sheetName val="MV-KJ 2000 Lány"/>
      <sheetName val="Kogenerace Lány D2000"/>
      <sheetName val="kogenerace Tovární"/>
      <sheetName val="kogenerace Lázeňská"/>
      <sheetName val="Domovní kotelny"/>
      <sheetName val="TČ"/>
      <sheetName val="evidence plynu k ED"/>
      <sheetName val="elektřina"/>
      <sheetName val="voda"/>
      <sheetName val="teplo"/>
      <sheetName val="Vodoměry"/>
      <sheetName val="importy"/>
      <sheetName val="plyn"/>
      <sheetName val="evidence plynu k ED,roční fa "/>
      <sheetName val="evidence plynu k ED měsíční fa"/>
      <sheetName val="GJ - VS"/>
      <sheetName val="centrální TV"/>
      <sheetName val="Odběratelé GJ m2"/>
      <sheetName val="měrné spotřeby"/>
      <sheetName val="něrné spotřeby 2"/>
      <sheetName val="Fakturace"/>
      <sheetName val="Fakturace_01"/>
      <sheetName val="MV MPO"/>
      <sheetName val="ERU-1"/>
      <sheetName val="OTE Větrná"/>
      <sheetName val="OTE Tovární"/>
      <sheetName val="OTE Dimitrovova"/>
      <sheetName val="Stropovani_EE_ZP"/>
      <sheetName val="mth kotle"/>
      <sheetName val="Odběratelé"/>
      <sheetName val="spotřeba elektřiny DPS"/>
      <sheetName val="patní měřiče-DPS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hodnocení Svitavy"/>
      <sheetName val="evidence nad 300 kW"/>
      <sheetName val="evidence do 300 kW"/>
      <sheetName val="Denní rezerv. plyn"/>
      <sheetName val="Export"/>
      <sheetName val="ExportDB"/>
      <sheetName val="Schéma"/>
      <sheetName val="Bilance"/>
      <sheetName val="List2"/>
      <sheetName val="List3"/>
      <sheetName val="List4"/>
      <sheetName val="List5"/>
      <sheetName val="Lis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B4">
            <v>13302.032825379247</v>
          </cell>
          <cell r="D4">
            <v>4867.9479999999949</v>
          </cell>
          <cell r="G4">
            <v>12204.55170114782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6">
          <cell r="A6" t="str">
            <v>Leden</v>
          </cell>
          <cell r="B6">
            <v>1</v>
          </cell>
          <cell r="C6" t="str">
            <v>OK</v>
          </cell>
          <cell r="D6">
            <v>1920.2339999999999</v>
          </cell>
          <cell r="E6">
            <v>932.96199999999999</v>
          </cell>
          <cell r="F6">
            <v>987.27200000000005</v>
          </cell>
          <cell r="G6">
            <v>35.281999999999996</v>
          </cell>
          <cell r="H6">
            <v>0</v>
          </cell>
          <cell r="I6">
            <v>796.154</v>
          </cell>
          <cell r="J6">
            <v>5.2569999999999997</v>
          </cell>
          <cell r="K6">
            <v>5.5620000000000003</v>
          </cell>
          <cell r="L6">
            <v>27.448</v>
          </cell>
          <cell r="M6">
            <v>0</v>
          </cell>
          <cell r="N6">
            <v>757.88699999999994</v>
          </cell>
          <cell r="O6">
            <v>0</v>
          </cell>
          <cell r="P6">
            <v>3033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3033</v>
          </cell>
          <cell r="V6">
            <v>0</v>
          </cell>
          <cell r="W6">
            <v>13.303000000000001</v>
          </cell>
          <cell r="X6">
            <v>796.154</v>
          </cell>
          <cell r="Y6">
            <v>51.57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3033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751.85699999999997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6.03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303</v>
          </cell>
          <cell r="AZ6">
            <v>2730</v>
          </cell>
          <cell r="BA6">
            <v>0</v>
          </cell>
          <cell r="BB6">
            <v>796.154</v>
          </cell>
          <cell r="BC6">
            <v>3033</v>
          </cell>
          <cell r="BD6">
            <v>1920.2339999999999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2443.6329999999998</v>
          </cell>
          <cell r="E7">
            <v>1187.6179999999999</v>
          </cell>
          <cell r="F7">
            <v>1256.0150000000001</v>
          </cell>
          <cell r="G7">
            <v>35.286000000000001</v>
          </cell>
          <cell r="H7">
            <v>0</v>
          </cell>
          <cell r="I7">
            <v>1013.308</v>
          </cell>
          <cell r="J7">
            <v>7.8289999999999997</v>
          </cell>
          <cell r="K7">
            <v>8.2799999999999994</v>
          </cell>
          <cell r="L7">
            <v>35.313000000000002</v>
          </cell>
          <cell r="M7">
            <v>0</v>
          </cell>
          <cell r="N7">
            <v>961.88599999999997</v>
          </cell>
          <cell r="O7">
            <v>0</v>
          </cell>
          <cell r="P7">
            <v>3858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3858</v>
          </cell>
          <cell r="V7">
            <v>0</v>
          </cell>
          <cell r="W7">
            <v>5.242</v>
          </cell>
          <cell r="X7">
            <v>1013.308</v>
          </cell>
          <cell r="Y7">
            <v>56.664000000000001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3858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954.245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7.641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386</v>
          </cell>
          <cell r="AZ7">
            <v>3472</v>
          </cell>
          <cell r="BA7">
            <v>0</v>
          </cell>
          <cell r="BB7">
            <v>1013.308</v>
          </cell>
          <cell r="BC7">
            <v>3858</v>
          </cell>
          <cell r="BD7">
            <v>2443.6329999999998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2344.2289999999998</v>
          </cell>
          <cell r="E8">
            <v>1146.1769999999999</v>
          </cell>
          <cell r="F8">
            <v>1198.0519999999999</v>
          </cell>
          <cell r="G8">
            <v>35.131</v>
          </cell>
          <cell r="H8">
            <v>0</v>
          </cell>
          <cell r="I8">
            <v>973.97400000000005</v>
          </cell>
          <cell r="J8">
            <v>8.7620000000000005</v>
          </cell>
          <cell r="K8">
            <v>9.1579999999999995</v>
          </cell>
          <cell r="L8">
            <v>33.506</v>
          </cell>
          <cell r="M8">
            <v>0</v>
          </cell>
          <cell r="N8">
            <v>922.548</v>
          </cell>
          <cell r="O8">
            <v>0</v>
          </cell>
          <cell r="P8">
            <v>3665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3665</v>
          </cell>
          <cell r="V8">
            <v>0</v>
          </cell>
          <cell r="W8">
            <v>7.7409999999999997</v>
          </cell>
          <cell r="X8">
            <v>973.97400000000005</v>
          </cell>
          <cell r="Y8">
            <v>59.167000000000002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3665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915.53399999999999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7.0140000000000002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366</v>
          </cell>
          <cell r="AZ8">
            <v>3299</v>
          </cell>
          <cell r="BA8">
            <v>0</v>
          </cell>
          <cell r="BB8">
            <v>973.97400000000005</v>
          </cell>
          <cell r="BC8">
            <v>3665</v>
          </cell>
          <cell r="BD8">
            <v>2344.2289999999998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1458.9079999999999</v>
          </cell>
          <cell r="E9">
            <v>714.29499999999996</v>
          </cell>
          <cell r="F9">
            <v>744.61300000000006</v>
          </cell>
          <cell r="G9">
            <v>35.234000000000002</v>
          </cell>
          <cell r="H9">
            <v>0</v>
          </cell>
          <cell r="I9">
            <v>604.61500000000001</v>
          </cell>
          <cell r="J9">
            <v>5.3970000000000002</v>
          </cell>
          <cell r="K9">
            <v>5.6260000000000003</v>
          </cell>
          <cell r="L9">
            <v>20.577999999999999</v>
          </cell>
          <cell r="M9">
            <v>0</v>
          </cell>
          <cell r="N9">
            <v>573.01400000000001</v>
          </cell>
          <cell r="O9">
            <v>0</v>
          </cell>
          <cell r="P9">
            <v>2269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2269</v>
          </cell>
          <cell r="V9">
            <v>0</v>
          </cell>
          <cell r="W9">
            <v>12.667</v>
          </cell>
          <cell r="X9">
            <v>604.61500000000001</v>
          </cell>
          <cell r="Y9">
            <v>44.268000000000001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2269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568.697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4.3170000000000002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227</v>
          </cell>
          <cell r="AZ9">
            <v>2042</v>
          </cell>
          <cell r="BA9">
            <v>0</v>
          </cell>
          <cell r="BB9">
            <v>604.61500000000001</v>
          </cell>
          <cell r="BC9">
            <v>2269</v>
          </cell>
          <cell r="BD9">
            <v>1458.9079999999999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874.05</v>
          </cell>
          <cell r="E10">
            <v>428.74599999999998</v>
          </cell>
          <cell r="F10">
            <v>445.30399999999997</v>
          </cell>
          <cell r="G10">
            <v>35.423999999999999</v>
          </cell>
          <cell r="H10">
            <v>0</v>
          </cell>
          <cell r="I10">
            <v>362.661</v>
          </cell>
          <cell r="J10">
            <v>3.7109999999999999</v>
          </cell>
          <cell r="K10">
            <v>3.855</v>
          </cell>
          <cell r="L10">
            <v>11.811999999999999</v>
          </cell>
          <cell r="M10">
            <v>0</v>
          </cell>
          <cell r="N10">
            <v>343.28300000000002</v>
          </cell>
          <cell r="O10">
            <v>0</v>
          </cell>
          <cell r="P10">
            <v>1356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1356</v>
          </cell>
          <cell r="V10">
            <v>0</v>
          </cell>
          <cell r="W10">
            <v>17.792999999999999</v>
          </cell>
          <cell r="X10">
            <v>362.661</v>
          </cell>
          <cell r="Y10">
            <v>37.170999999999999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1356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340.22899999999998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3.0539999999999998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136</v>
          </cell>
          <cell r="AZ10">
            <v>1220</v>
          </cell>
          <cell r="BA10">
            <v>0</v>
          </cell>
          <cell r="BB10">
            <v>362.661</v>
          </cell>
          <cell r="BC10">
            <v>1356</v>
          </cell>
          <cell r="BD10">
            <v>874.05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764.26900000000001</v>
          </cell>
          <cell r="E11">
            <v>373.52499999999998</v>
          </cell>
          <cell r="F11">
            <v>390.74400000000003</v>
          </cell>
          <cell r="G11">
            <v>35.268999999999998</v>
          </cell>
          <cell r="H11">
            <v>0</v>
          </cell>
          <cell r="I11">
            <v>315.19299999999998</v>
          </cell>
          <cell r="J11">
            <v>3.4990000000000001</v>
          </cell>
          <cell r="K11">
            <v>3.66</v>
          </cell>
          <cell r="L11">
            <v>9.9540000000000006</v>
          </cell>
          <cell r="M11">
            <v>0</v>
          </cell>
          <cell r="N11">
            <v>298.08</v>
          </cell>
          <cell r="O11">
            <v>0</v>
          </cell>
          <cell r="P11">
            <v>1187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1187</v>
          </cell>
          <cell r="V11">
            <v>0</v>
          </cell>
          <cell r="W11">
            <v>16.885000000000002</v>
          </cell>
          <cell r="X11">
            <v>315.19299999999998</v>
          </cell>
          <cell r="Y11">
            <v>33.998000000000005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1187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295.339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2.7410000000000001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119</v>
          </cell>
          <cell r="AZ11">
            <v>1068</v>
          </cell>
          <cell r="BA11">
            <v>0</v>
          </cell>
          <cell r="BB11">
            <v>315.19299999999998</v>
          </cell>
          <cell r="BC11">
            <v>1187</v>
          </cell>
          <cell r="BD11">
            <v>764.26900000000001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763.74599999999998</v>
          </cell>
          <cell r="E12">
            <v>372.66800000000001</v>
          </cell>
          <cell r="F12">
            <v>391.07799999999997</v>
          </cell>
          <cell r="G12">
            <v>35.317999999999998</v>
          </cell>
          <cell r="H12">
            <v>0</v>
          </cell>
          <cell r="I12">
            <v>313.40699999999998</v>
          </cell>
          <cell r="J12">
            <v>3.726</v>
          </cell>
          <cell r="K12">
            <v>3.91</v>
          </cell>
          <cell r="L12">
            <v>9.8870000000000005</v>
          </cell>
          <cell r="M12">
            <v>0</v>
          </cell>
          <cell r="N12">
            <v>295.88375000000002</v>
          </cell>
          <cell r="O12">
            <v>2.4999999993724487E-4</v>
          </cell>
          <cell r="P12">
            <v>1184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1184</v>
          </cell>
          <cell r="V12">
            <v>0</v>
          </cell>
          <cell r="W12">
            <v>17.468</v>
          </cell>
          <cell r="X12">
            <v>313.40699999999998</v>
          </cell>
          <cell r="Y12">
            <v>34.991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1184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293.16275000000002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2.7210000000000001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118</v>
          </cell>
          <cell r="AZ12">
            <v>1066</v>
          </cell>
          <cell r="BA12">
            <v>0</v>
          </cell>
          <cell r="BB12">
            <v>313.40699999999998</v>
          </cell>
          <cell r="BC12">
            <v>1184</v>
          </cell>
          <cell r="BD12">
            <v>763.74599999999998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540.50199999999995</v>
          </cell>
          <cell r="E13">
            <v>263.096</v>
          </cell>
          <cell r="F13">
            <v>277.40600000000001</v>
          </cell>
          <cell r="G13">
            <v>35.341000000000001</v>
          </cell>
          <cell r="H13">
            <v>0</v>
          </cell>
          <cell r="I13">
            <v>221.56</v>
          </cell>
          <cell r="J13">
            <v>2.843</v>
          </cell>
          <cell r="K13">
            <v>2.9969999999999999</v>
          </cell>
          <cell r="L13">
            <v>7.1749999999999998</v>
          </cell>
          <cell r="M13">
            <v>0</v>
          </cell>
          <cell r="N13">
            <v>208.54525000000001</v>
          </cell>
          <cell r="O13">
            <v>-2.4999999999408828E-4</v>
          </cell>
          <cell r="P13">
            <v>841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841</v>
          </cell>
          <cell r="V13">
            <v>0</v>
          </cell>
          <cell r="W13">
            <v>18.669499999999999</v>
          </cell>
          <cell r="X13">
            <v>221.56</v>
          </cell>
          <cell r="Y13">
            <v>31.6845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841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206.48625000000001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2.0590000000000002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84</v>
          </cell>
          <cell r="AZ13">
            <v>757</v>
          </cell>
          <cell r="BA13">
            <v>0</v>
          </cell>
          <cell r="BB13">
            <v>221.56</v>
          </cell>
          <cell r="BC13">
            <v>841</v>
          </cell>
          <cell r="BD13">
            <v>540.50199999999995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367.58199999999999</v>
          </cell>
          <cell r="E14">
            <v>178.91200000000001</v>
          </cell>
          <cell r="F14">
            <v>188.67</v>
          </cell>
          <cell r="G14">
            <v>35.430999999999997</v>
          </cell>
          <cell r="H14">
            <v>0</v>
          </cell>
          <cell r="I14">
            <v>148.03700000000001</v>
          </cell>
          <cell r="J14">
            <v>1.7849999999999999</v>
          </cell>
          <cell r="K14">
            <v>1.883</v>
          </cell>
          <cell r="L14">
            <v>4.1890000000000001</v>
          </cell>
          <cell r="M14">
            <v>0</v>
          </cell>
          <cell r="N14">
            <v>140.18025</v>
          </cell>
          <cell r="O14">
            <v>-2.4999999999408828E-4</v>
          </cell>
          <cell r="P14">
            <v>562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562</v>
          </cell>
          <cell r="V14">
            <v>0</v>
          </cell>
          <cell r="W14">
            <v>19.027000000000001</v>
          </cell>
          <cell r="X14">
            <v>148.03700000000001</v>
          </cell>
          <cell r="Y14">
            <v>26.884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562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138.82325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1.357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56</v>
          </cell>
          <cell r="AZ14">
            <v>506</v>
          </cell>
          <cell r="BA14">
            <v>0</v>
          </cell>
          <cell r="BB14">
            <v>148.03700000000001</v>
          </cell>
          <cell r="BC14">
            <v>562</v>
          </cell>
          <cell r="BD14">
            <v>367.58199999999999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1655.01</v>
          </cell>
          <cell r="E15">
            <v>804.49</v>
          </cell>
          <cell r="F15">
            <v>850.52</v>
          </cell>
          <cell r="G15">
            <v>35.472999999999999</v>
          </cell>
          <cell r="H15">
            <v>0</v>
          </cell>
          <cell r="I15">
            <v>681.03399999999999</v>
          </cell>
          <cell r="J15">
            <v>5.8630000000000004</v>
          </cell>
          <cell r="K15">
            <v>6.1980000000000004</v>
          </cell>
          <cell r="L15">
            <v>22.498000000000001</v>
          </cell>
          <cell r="M15">
            <v>0</v>
          </cell>
          <cell r="N15">
            <v>646.47474999999997</v>
          </cell>
          <cell r="O15">
            <v>2.4999999993724487E-4</v>
          </cell>
          <cell r="P15">
            <v>2592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2592</v>
          </cell>
          <cell r="V15">
            <v>0</v>
          </cell>
          <cell r="W15">
            <v>13.218500000000001</v>
          </cell>
          <cell r="X15">
            <v>681.03399999999999</v>
          </cell>
          <cell r="Y15">
            <v>47.777500000000003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2592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640.88975000000005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5.585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259</v>
          </cell>
          <cell r="AZ15">
            <v>2333</v>
          </cell>
          <cell r="BA15">
            <v>0</v>
          </cell>
          <cell r="BB15">
            <v>681.03399999999999</v>
          </cell>
          <cell r="BC15">
            <v>2592</v>
          </cell>
          <cell r="BD15">
            <v>1655.01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2685.7809999999999</v>
          </cell>
          <cell r="E16">
            <v>1305.2909999999999</v>
          </cell>
          <cell r="F16">
            <v>1380.49</v>
          </cell>
          <cell r="G16">
            <v>35.378999999999998</v>
          </cell>
          <cell r="H16">
            <v>0</v>
          </cell>
          <cell r="I16">
            <v>1112.57</v>
          </cell>
          <cell r="J16">
            <v>8.8870000000000005</v>
          </cell>
          <cell r="K16">
            <v>9.4</v>
          </cell>
          <cell r="L16">
            <v>37.21</v>
          </cell>
          <cell r="M16">
            <v>0</v>
          </cell>
          <cell r="N16">
            <v>1057.0725</v>
          </cell>
          <cell r="O16">
            <v>4.9999999987448973E-4</v>
          </cell>
          <cell r="P16">
            <v>4236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4236</v>
          </cell>
          <cell r="V16">
            <v>0</v>
          </cell>
          <cell r="W16">
            <v>5.6237500000000002</v>
          </cell>
          <cell r="X16">
            <v>1112.57</v>
          </cell>
          <cell r="Y16">
            <v>61.120750000000001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4236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1048.3375000000001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8.7349999999999994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424</v>
          </cell>
          <cell r="AZ16">
            <v>3812</v>
          </cell>
          <cell r="BA16">
            <v>0</v>
          </cell>
          <cell r="BB16">
            <v>1112.57</v>
          </cell>
          <cell r="BC16">
            <v>4236</v>
          </cell>
          <cell r="BD16">
            <v>2685.7809999999999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1818.627</v>
          </cell>
          <cell r="E17">
            <v>875.10799999999995</v>
          </cell>
          <cell r="F17">
            <v>943.51900000000001</v>
          </cell>
          <cell r="G17">
            <v>35.296999999999997</v>
          </cell>
          <cell r="H17">
            <v>0</v>
          </cell>
          <cell r="I17">
            <v>743.54100000000005</v>
          </cell>
          <cell r="J17">
            <v>5.8330000000000002</v>
          </cell>
          <cell r="K17">
            <v>6.2889999999999997</v>
          </cell>
          <cell r="L17">
            <v>26.335000000000001</v>
          </cell>
          <cell r="M17">
            <v>0</v>
          </cell>
          <cell r="N17">
            <v>705.08375000000001</v>
          </cell>
          <cell r="O17">
            <v>2.500000000509317E-4</v>
          </cell>
          <cell r="P17">
            <v>2886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2886</v>
          </cell>
          <cell r="V17">
            <v>0</v>
          </cell>
          <cell r="W17">
            <v>12.529</v>
          </cell>
          <cell r="X17">
            <v>743.54100000000005</v>
          </cell>
          <cell r="Y17">
            <v>50.986000000000004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2886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698.69574999999998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6.3879999999999999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289</v>
          </cell>
          <cell r="AZ17">
            <v>2597</v>
          </cell>
          <cell r="BA17">
            <v>0</v>
          </cell>
          <cell r="BB17">
            <v>743.54100000000005</v>
          </cell>
          <cell r="BC17">
            <v>2886</v>
          </cell>
          <cell r="BD17">
            <v>1818.627</v>
          </cell>
          <cell r="BE17">
            <v>0</v>
          </cell>
        </row>
        <row r="28">
          <cell r="A28" t="str">
            <v>Leden</v>
          </cell>
          <cell r="B28">
            <v>1</v>
          </cell>
          <cell r="C28" t="str">
            <v>OK</v>
          </cell>
          <cell r="D28">
            <v>710.053</v>
          </cell>
          <cell r="E28">
            <v>311.47399999999999</v>
          </cell>
          <cell r="F28">
            <v>398.57900000000001</v>
          </cell>
          <cell r="G28">
            <v>35.281999999999996</v>
          </cell>
          <cell r="H28">
            <v>0</v>
          </cell>
          <cell r="I28">
            <v>289.14100000000002</v>
          </cell>
          <cell r="J28">
            <v>1.851</v>
          </cell>
          <cell r="K28">
            <v>2.3690000000000002</v>
          </cell>
          <cell r="L28">
            <v>6.101</v>
          </cell>
          <cell r="M28">
            <v>0</v>
          </cell>
          <cell r="N28">
            <v>278.82</v>
          </cell>
          <cell r="O28">
            <v>0</v>
          </cell>
          <cell r="P28">
            <v>1332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1332</v>
          </cell>
          <cell r="V28">
            <v>0</v>
          </cell>
          <cell r="W28">
            <v>1.238</v>
          </cell>
          <cell r="X28">
            <v>289.14100000000002</v>
          </cell>
          <cell r="Y28">
            <v>11.559000000000001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1332</v>
          </cell>
          <cell r="AF28">
            <v>0</v>
          </cell>
          <cell r="AG28" t="str">
            <v>x</v>
          </cell>
          <cell r="AH28">
            <v>0</v>
          </cell>
          <cell r="AI28">
            <v>0</v>
          </cell>
          <cell r="AJ28">
            <v>278.82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133</v>
          </cell>
          <cell r="AZ28">
            <v>1199</v>
          </cell>
          <cell r="BA28">
            <v>0</v>
          </cell>
          <cell r="BB28">
            <v>289.14100000000002</v>
          </cell>
          <cell r="BC28">
            <v>1332</v>
          </cell>
          <cell r="BD28">
            <v>710.053</v>
          </cell>
          <cell r="BE28">
            <v>0</v>
          </cell>
        </row>
        <row r="29">
          <cell r="A29" t="str">
            <v>Únor</v>
          </cell>
          <cell r="B29">
            <v>2</v>
          </cell>
          <cell r="C29" t="str">
            <v>OK</v>
          </cell>
          <cell r="D29">
            <v>739.33900000000006</v>
          </cell>
          <cell r="E29">
            <v>319.74599999999998</v>
          </cell>
          <cell r="F29">
            <v>419.59300000000002</v>
          </cell>
          <cell r="G29">
            <v>35.284999999999997</v>
          </cell>
          <cell r="H29">
            <v>0</v>
          </cell>
          <cell r="I29">
            <v>301.64</v>
          </cell>
          <cell r="J29">
            <v>1.8160000000000001</v>
          </cell>
          <cell r="K29">
            <v>2.3839999999999999</v>
          </cell>
          <cell r="L29">
            <v>5.742</v>
          </cell>
          <cell r="M29">
            <v>0</v>
          </cell>
          <cell r="N29">
            <v>291.69799999999998</v>
          </cell>
          <cell r="O29">
            <v>0</v>
          </cell>
          <cell r="P29">
            <v>1425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1425</v>
          </cell>
          <cell r="V29">
            <v>0</v>
          </cell>
          <cell r="W29">
            <v>0.52300000000000002</v>
          </cell>
          <cell r="X29">
            <v>301.64</v>
          </cell>
          <cell r="Y29">
            <v>10.465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1425</v>
          </cell>
          <cell r="AF29">
            <v>0</v>
          </cell>
          <cell r="AG29" t="str">
            <v>x</v>
          </cell>
          <cell r="AH29">
            <v>0</v>
          </cell>
          <cell r="AI29">
            <v>0</v>
          </cell>
          <cell r="AJ29">
            <v>291.69799999999998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142</v>
          </cell>
          <cell r="AZ29">
            <v>1283</v>
          </cell>
          <cell r="BA29">
            <v>0</v>
          </cell>
          <cell r="BB29">
            <v>301.64</v>
          </cell>
          <cell r="BC29">
            <v>1425</v>
          </cell>
          <cell r="BD29">
            <v>739.33900000000006</v>
          </cell>
          <cell r="BE29">
            <v>0</v>
          </cell>
        </row>
        <row r="30">
          <cell r="A30" t="str">
            <v>Březen</v>
          </cell>
          <cell r="B30">
            <v>3</v>
          </cell>
          <cell r="C30" t="str">
            <v>OK</v>
          </cell>
          <cell r="D30">
            <v>643.495</v>
          </cell>
          <cell r="E30">
            <v>278.38200000000001</v>
          </cell>
          <cell r="F30">
            <v>365.113</v>
          </cell>
          <cell r="G30">
            <v>35.134999999999998</v>
          </cell>
          <cell r="H30">
            <v>0</v>
          </cell>
          <cell r="I30">
            <v>261.988</v>
          </cell>
          <cell r="J30">
            <v>1.65</v>
          </cell>
          <cell r="K30">
            <v>2.165</v>
          </cell>
          <cell r="L30">
            <v>4.8179999999999996</v>
          </cell>
          <cell r="M30">
            <v>0</v>
          </cell>
          <cell r="N30">
            <v>253.35499999999999</v>
          </cell>
          <cell r="O30">
            <v>0</v>
          </cell>
          <cell r="P30">
            <v>1237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1237</v>
          </cell>
          <cell r="V30">
            <v>0</v>
          </cell>
          <cell r="W30">
            <v>0.97</v>
          </cell>
          <cell r="X30">
            <v>261.988</v>
          </cell>
          <cell r="Y30">
            <v>9.6029999999999998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1237</v>
          </cell>
          <cell r="AF30">
            <v>0</v>
          </cell>
          <cell r="AG30" t="str">
            <v>x</v>
          </cell>
          <cell r="AH30">
            <v>0</v>
          </cell>
          <cell r="AI30">
            <v>0</v>
          </cell>
          <cell r="AJ30">
            <v>253.35499999999999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124</v>
          </cell>
          <cell r="AZ30">
            <v>1113</v>
          </cell>
          <cell r="BA30">
            <v>0</v>
          </cell>
          <cell r="BB30">
            <v>261.988</v>
          </cell>
          <cell r="BC30">
            <v>1237</v>
          </cell>
          <cell r="BD30">
            <v>643.495</v>
          </cell>
          <cell r="BE30">
            <v>0</v>
          </cell>
        </row>
        <row r="31">
          <cell r="A31" t="str">
            <v>Duben</v>
          </cell>
          <cell r="B31">
            <v>4</v>
          </cell>
          <cell r="C31" t="str">
            <v>OK</v>
          </cell>
          <cell r="D31">
            <v>427.59</v>
          </cell>
          <cell r="E31">
            <v>185.84200000000001</v>
          </cell>
          <cell r="F31">
            <v>241.74799999999999</v>
          </cell>
          <cell r="G31">
            <v>35.225999999999999</v>
          </cell>
          <cell r="H31">
            <v>0</v>
          </cell>
          <cell r="I31">
            <v>174.46199999999999</v>
          </cell>
          <cell r="J31">
            <v>1.2210000000000001</v>
          </cell>
          <cell r="K31">
            <v>1.589</v>
          </cell>
          <cell r="L31">
            <v>3.0190000000000001</v>
          </cell>
          <cell r="M31">
            <v>0</v>
          </cell>
          <cell r="N31">
            <v>168.63300000000001</v>
          </cell>
          <cell r="O31">
            <v>0</v>
          </cell>
          <cell r="P31">
            <v>817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817</v>
          </cell>
          <cell r="V31">
            <v>0</v>
          </cell>
          <cell r="W31">
            <v>1.5740000000000001</v>
          </cell>
          <cell r="X31">
            <v>174.46199999999999</v>
          </cell>
          <cell r="Y31">
            <v>7.4030000000000005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817</v>
          </cell>
          <cell r="AF31">
            <v>0</v>
          </cell>
          <cell r="AG31" t="str">
            <v>x</v>
          </cell>
          <cell r="AH31">
            <v>0</v>
          </cell>
          <cell r="AI31">
            <v>0</v>
          </cell>
          <cell r="AJ31">
            <v>168.63300000000001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82</v>
          </cell>
          <cell r="AZ31">
            <v>735</v>
          </cell>
          <cell r="BA31">
            <v>0</v>
          </cell>
          <cell r="BB31">
            <v>174.46199999999999</v>
          </cell>
          <cell r="BC31">
            <v>817</v>
          </cell>
          <cell r="BD31">
            <v>427.59</v>
          </cell>
          <cell r="BE31">
            <v>0</v>
          </cell>
        </row>
        <row r="32">
          <cell r="A32" t="str">
            <v>Květen</v>
          </cell>
          <cell r="B32">
            <v>5</v>
          </cell>
          <cell r="C32" t="str">
            <v>OK</v>
          </cell>
          <cell r="D32">
            <v>274.49599999999998</v>
          </cell>
          <cell r="E32">
            <v>119.21899999999999</v>
          </cell>
          <cell r="F32">
            <v>155.27699999999999</v>
          </cell>
          <cell r="G32">
            <v>35.426000000000002</v>
          </cell>
          <cell r="H32">
            <v>0</v>
          </cell>
          <cell r="I32">
            <v>110.902</v>
          </cell>
          <cell r="J32">
            <v>0.85099999999999998</v>
          </cell>
          <cell r="K32">
            <v>1.109</v>
          </cell>
          <cell r="L32">
            <v>1.7110000000000001</v>
          </cell>
          <cell r="M32">
            <v>0</v>
          </cell>
          <cell r="N32">
            <v>107.23099999999999</v>
          </cell>
          <cell r="O32">
            <v>0</v>
          </cell>
          <cell r="P32">
            <v>520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520</v>
          </cell>
          <cell r="V32">
            <v>0</v>
          </cell>
          <cell r="W32">
            <v>1.8819999999999999</v>
          </cell>
          <cell r="X32">
            <v>110.902</v>
          </cell>
          <cell r="Y32">
            <v>5.5529999999999999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520</v>
          </cell>
          <cell r="AF32">
            <v>0</v>
          </cell>
          <cell r="AG32" t="str">
            <v>x</v>
          </cell>
          <cell r="AH32">
            <v>0</v>
          </cell>
          <cell r="AI32">
            <v>0</v>
          </cell>
          <cell r="AJ32">
            <v>107.23099999999999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52</v>
          </cell>
          <cell r="AZ32">
            <v>468</v>
          </cell>
          <cell r="BA32">
            <v>0</v>
          </cell>
          <cell r="BB32">
            <v>110.902</v>
          </cell>
          <cell r="BC32">
            <v>520</v>
          </cell>
          <cell r="BD32">
            <v>274.49599999999998</v>
          </cell>
          <cell r="BE32">
            <v>0</v>
          </cell>
        </row>
        <row r="33">
          <cell r="A33" t="str">
            <v>Červen</v>
          </cell>
          <cell r="B33">
            <v>6</v>
          </cell>
          <cell r="C33" t="str">
            <v>OK</v>
          </cell>
          <cell r="D33">
            <v>208.91200000000001</v>
          </cell>
          <cell r="E33">
            <v>90.376000000000005</v>
          </cell>
          <cell r="F33">
            <v>118.536</v>
          </cell>
          <cell r="G33">
            <v>35.273000000000003</v>
          </cell>
          <cell r="H33">
            <v>0</v>
          </cell>
          <cell r="I33">
            <v>84.504000000000005</v>
          </cell>
          <cell r="J33">
            <v>0.70599999999999996</v>
          </cell>
          <cell r="K33">
            <v>0.92500000000000004</v>
          </cell>
          <cell r="L33">
            <v>1.216</v>
          </cell>
          <cell r="M33">
            <v>0</v>
          </cell>
          <cell r="N33">
            <v>81.656999999999996</v>
          </cell>
          <cell r="O33">
            <v>0</v>
          </cell>
          <cell r="P33">
            <v>399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399</v>
          </cell>
          <cell r="V33">
            <v>0</v>
          </cell>
          <cell r="W33">
            <v>1.6459999999999999</v>
          </cell>
          <cell r="X33">
            <v>84.504000000000005</v>
          </cell>
          <cell r="Y33">
            <v>4.4930000000000003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399</v>
          </cell>
          <cell r="AF33">
            <v>0</v>
          </cell>
          <cell r="AG33" t="str">
            <v>x</v>
          </cell>
          <cell r="AH33">
            <v>0</v>
          </cell>
          <cell r="AI33">
            <v>0</v>
          </cell>
          <cell r="AJ33">
            <v>81.656999999999996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40</v>
          </cell>
          <cell r="AZ33">
            <v>359</v>
          </cell>
          <cell r="BA33">
            <v>0</v>
          </cell>
          <cell r="BB33">
            <v>84.504000000000005</v>
          </cell>
          <cell r="BC33">
            <v>399</v>
          </cell>
          <cell r="BD33">
            <v>208.91200000000001</v>
          </cell>
          <cell r="BE33">
            <v>0</v>
          </cell>
        </row>
        <row r="34">
          <cell r="A34" t="str">
            <v>Červenec</v>
          </cell>
          <cell r="B34">
            <v>7</v>
          </cell>
          <cell r="C34" t="str">
            <v>OK</v>
          </cell>
          <cell r="D34">
            <v>195.34100000000001</v>
          </cell>
          <cell r="E34">
            <v>86.611000000000004</v>
          </cell>
          <cell r="F34">
            <v>108.73</v>
          </cell>
          <cell r="G34">
            <v>35.314999999999998</v>
          </cell>
          <cell r="H34">
            <v>0</v>
          </cell>
          <cell r="I34">
            <v>78.328999999999994</v>
          </cell>
          <cell r="J34">
            <v>0.73499999999999999</v>
          </cell>
          <cell r="K34">
            <v>0.92300000000000004</v>
          </cell>
          <cell r="L34">
            <v>1.0325</v>
          </cell>
          <cell r="M34">
            <v>0</v>
          </cell>
          <cell r="N34">
            <v>75.638499999999993</v>
          </cell>
          <cell r="O34">
            <v>0</v>
          </cell>
          <cell r="P34">
            <v>354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354</v>
          </cell>
          <cell r="V34">
            <v>0</v>
          </cell>
          <cell r="W34">
            <v>1.7322500000000001</v>
          </cell>
          <cell r="X34">
            <v>78.328999999999994</v>
          </cell>
          <cell r="Y34">
            <v>4.4227499999999997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354</v>
          </cell>
          <cell r="AF34">
            <v>0</v>
          </cell>
          <cell r="AG34" t="str">
            <v>x</v>
          </cell>
          <cell r="AH34">
            <v>0</v>
          </cell>
          <cell r="AI34">
            <v>0</v>
          </cell>
          <cell r="AJ34">
            <v>75.638999999999996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35</v>
          </cell>
          <cell r="AZ34">
            <v>319</v>
          </cell>
          <cell r="BA34">
            <v>0</v>
          </cell>
          <cell r="BB34">
            <v>78.328999999999994</v>
          </cell>
          <cell r="BC34">
            <v>354</v>
          </cell>
          <cell r="BD34">
            <v>195.34100000000001</v>
          </cell>
          <cell r="BE34">
            <v>0</v>
          </cell>
        </row>
        <row r="35">
          <cell r="A35" t="str">
            <v>Srpen</v>
          </cell>
          <cell r="B35">
            <v>8</v>
          </cell>
          <cell r="C35" t="str">
            <v>OK</v>
          </cell>
          <cell r="D35">
            <v>182.23699999999999</v>
          </cell>
          <cell r="E35">
            <v>79.843000000000004</v>
          </cell>
          <cell r="F35">
            <v>102.39400000000001</v>
          </cell>
          <cell r="G35">
            <v>35.353000000000002</v>
          </cell>
          <cell r="H35">
            <v>0</v>
          </cell>
          <cell r="I35">
            <v>72.995000000000005</v>
          </cell>
          <cell r="J35">
            <v>0.71399999999999997</v>
          </cell>
          <cell r="K35">
            <v>0.91600000000000004</v>
          </cell>
          <cell r="L35">
            <v>0.83574999999999999</v>
          </cell>
          <cell r="M35">
            <v>0</v>
          </cell>
          <cell r="N35">
            <v>70.529250000000005</v>
          </cell>
          <cell r="O35">
            <v>0</v>
          </cell>
          <cell r="P35">
            <v>337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337</v>
          </cell>
          <cell r="V35">
            <v>0</v>
          </cell>
          <cell r="W35">
            <v>1.9662500000000001</v>
          </cell>
          <cell r="X35">
            <v>72.995000000000005</v>
          </cell>
          <cell r="Y35">
            <v>4.4320000000000004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337</v>
          </cell>
          <cell r="AF35">
            <v>0</v>
          </cell>
          <cell r="AG35" t="str">
            <v>x</v>
          </cell>
          <cell r="AH35">
            <v>0</v>
          </cell>
          <cell r="AI35">
            <v>0</v>
          </cell>
          <cell r="AJ35">
            <v>70.528999999999996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34</v>
          </cell>
          <cell r="AZ35">
            <v>303</v>
          </cell>
          <cell r="BA35">
            <v>0</v>
          </cell>
          <cell r="BB35">
            <v>72.995000000000005</v>
          </cell>
          <cell r="BC35">
            <v>337</v>
          </cell>
          <cell r="BD35">
            <v>182.23699999999999</v>
          </cell>
          <cell r="BE35">
            <v>0</v>
          </cell>
        </row>
        <row r="36">
          <cell r="A36" t="str">
            <v>Září</v>
          </cell>
          <cell r="B36">
            <v>9</v>
          </cell>
          <cell r="C36" t="str">
            <v>OK</v>
          </cell>
          <cell r="D36">
            <v>189.15600000000001</v>
          </cell>
          <cell r="E36">
            <v>82.21</v>
          </cell>
          <cell r="F36">
            <v>106.946</v>
          </cell>
          <cell r="G36">
            <v>35.436999999999998</v>
          </cell>
          <cell r="H36">
            <v>0</v>
          </cell>
          <cell r="I36">
            <v>75.588999999999999</v>
          </cell>
          <cell r="J36">
            <v>0.72799999999999998</v>
          </cell>
          <cell r="K36">
            <v>0.94799999999999995</v>
          </cell>
          <cell r="L36">
            <v>0.79749999999999999</v>
          </cell>
          <cell r="M36">
            <v>0</v>
          </cell>
          <cell r="N36">
            <v>73.115499999999997</v>
          </cell>
          <cell r="O36">
            <v>0</v>
          </cell>
          <cell r="P36">
            <v>354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354</v>
          </cell>
          <cell r="V36">
            <v>0</v>
          </cell>
          <cell r="W36">
            <v>2.3140000000000001</v>
          </cell>
          <cell r="X36">
            <v>75.588999999999999</v>
          </cell>
          <cell r="Y36">
            <v>4.7875000000000005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354</v>
          </cell>
          <cell r="AF36">
            <v>0</v>
          </cell>
          <cell r="AG36" t="str">
            <v>x</v>
          </cell>
          <cell r="AH36">
            <v>0</v>
          </cell>
          <cell r="AI36">
            <v>0</v>
          </cell>
          <cell r="AJ36">
            <v>73.116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35</v>
          </cell>
          <cell r="AZ36">
            <v>319</v>
          </cell>
          <cell r="BA36">
            <v>0</v>
          </cell>
          <cell r="BB36">
            <v>75.588999999999999</v>
          </cell>
          <cell r="BC36">
            <v>354</v>
          </cell>
          <cell r="BD36">
            <v>189.15600000000001</v>
          </cell>
          <cell r="BE36">
            <v>0</v>
          </cell>
        </row>
        <row r="37">
          <cell r="A37" t="str">
            <v>Říjen</v>
          </cell>
          <cell r="B37">
            <v>10</v>
          </cell>
          <cell r="C37" t="str">
            <v>OK</v>
          </cell>
          <cell r="D37">
            <v>510.06900000000002</v>
          </cell>
          <cell r="E37">
            <v>217.87799999999999</v>
          </cell>
          <cell r="F37">
            <v>292.19099999999997</v>
          </cell>
          <cell r="G37">
            <v>35.469000000000001</v>
          </cell>
          <cell r="H37">
            <v>0</v>
          </cell>
          <cell r="I37">
            <v>204.23099999999999</v>
          </cell>
          <cell r="J37">
            <v>1.347</v>
          </cell>
          <cell r="K37">
            <v>1.8069999999999999</v>
          </cell>
          <cell r="L37">
            <v>3.75875</v>
          </cell>
          <cell r="M37">
            <v>0</v>
          </cell>
          <cell r="N37">
            <v>197.31825000000001</v>
          </cell>
          <cell r="O37">
            <v>0</v>
          </cell>
          <cell r="P37">
            <v>986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986</v>
          </cell>
          <cell r="V37">
            <v>0</v>
          </cell>
          <cell r="W37">
            <v>1.67425</v>
          </cell>
          <cell r="X37">
            <v>204.23099999999999</v>
          </cell>
          <cell r="Y37">
            <v>8.5869999999999997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986</v>
          </cell>
          <cell r="AF37">
            <v>0</v>
          </cell>
          <cell r="AG37" t="str">
            <v>x</v>
          </cell>
          <cell r="AH37">
            <v>0</v>
          </cell>
          <cell r="AI37">
            <v>0</v>
          </cell>
          <cell r="AJ37">
            <v>197.31800000000001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99</v>
          </cell>
          <cell r="AZ37">
            <v>887</v>
          </cell>
          <cell r="BA37">
            <v>0</v>
          </cell>
          <cell r="BB37">
            <v>204.23099999999999</v>
          </cell>
          <cell r="BC37">
            <v>986</v>
          </cell>
          <cell r="BD37">
            <v>510.06900000000002</v>
          </cell>
          <cell r="BE37">
            <v>0</v>
          </cell>
        </row>
        <row r="38">
          <cell r="A38" t="str">
            <v>Listopad</v>
          </cell>
          <cell r="B38">
            <v>11</v>
          </cell>
          <cell r="C38" t="str">
            <v>OK</v>
          </cell>
          <cell r="D38">
            <v>808.35</v>
          </cell>
          <cell r="E38">
            <v>350.76100000000002</v>
          </cell>
          <cell r="F38">
            <v>457.589</v>
          </cell>
          <cell r="G38">
            <v>35.378999999999998</v>
          </cell>
          <cell r="H38">
            <v>0</v>
          </cell>
          <cell r="I38">
            <v>325.56799999999998</v>
          </cell>
          <cell r="J38">
            <v>1.9590000000000001</v>
          </cell>
          <cell r="K38">
            <v>2.556</v>
          </cell>
          <cell r="L38">
            <v>7.6972500000000004</v>
          </cell>
          <cell r="M38">
            <v>0</v>
          </cell>
          <cell r="N38">
            <v>313.35575</v>
          </cell>
          <cell r="O38">
            <v>0</v>
          </cell>
          <cell r="P38">
            <v>1529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1529</v>
          </cell>
          <cell r="V38">
            <v>0</v>
          </cell>
          <cell r="W38">
            <v>0.57174999999999998</v>
          </cell>
          <cell r="X38">
            <v>325.56799999999998</v>
          </cell>
          <cell r="Y38">
            <v>12.784000000000001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1529</v>
          </cell>
          <cell r="AF38">
            <v>0</v>
          </cell>
          <cell r="AG38" t="str">
            <v>x</v>
          </cell>
          <cell r="AH38">
            <v>0</v>
          </cell>
          <cell r="AI38">
            <v>0</v>
          </cell>
          <cell r="AJ38">
            <v>313.35599999999999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153</v>
          </cell>
          <cell r="AZ38">
            <v>1376</v>
          </cell>
          <cell r="BA38">
            <v>0</v>
          </cell>
          <cell r="BB38">
            <v>325.56799999999998</v>
          </cell>
          <cell r="BC38">
            <v>1529</v>
          </cell>
          <cell r="BD38">
            <v>808.35</v>
          </cell>
          <cell r="BE38">
            <v>0</v>
          </cell>
        </row>
        <row r="39">
          <cell r="A39" t="str">
            <v>Prosinec</v>
          </cell>
          <cell r="B39">
            <v>12</v>
          </cell>
          <cell r="C39" t="str">
            <v>OK</v>
          </cell>
          <cell r="D39">
            <v>788.96600000000001</v>
          </cell>
          <cell r="E39">
            <v>344.14499999999998</v>
          </cell>
          <cell r="F39">
            <v>444.82100000000003</v>
          </cell>
          <cell r="G39">
            <v>35.304000000000002</v>
          </cell>
          <cell r="H39">
            <v>0</v>
          </cell>
          <cell r="I39">
            <v>319.13900000000001</v>
          </cell>
          <cell r="J39">
            <v>1.9850000000000001</v>
          </cell>
          <cell r="K39">
            <v>2.5649999999999999</v>
          </cell>
          <cell r="L39">
            <v>6.4397500000000001</v>
          </cell>
          <cell r="M39">
            <v>0</v>
          </cell>
          <cell r="N39">
            <v>308.14924999999999</v>
          </cell>
          <cell r="O39">
            <v>0</v>
          </cell>
          <cell r="P39">
            <v>1485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1485</v>
          </cell>
          <cell r="V39">
            <v>0</v>
          </cell>
          <cell r="W39">
            <v>0.95674999999999999</v>
          </cell>
          <cell r="X39">
            <v>319.13900000000001</v>
          </cell>
          <cell r="Y39">
            <v>11.9465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1485</v>
          </cell>
          <cell r="AF39">
            <v>0</v>
          </cell>
          <cell r="AG39" t="str">
            <v>x</v>
          </cell>
          <cell r="AH39">
            <v>0</v>
          </cell>
          <cell r="AI39">
            <v>0</v>
          </cell>
          <cell r="AJ39">
            <v>308.149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148</v>
          </cell>
          <cell r="AZ39">
            <v>1337</v>
          </cell>
          <cell r="BA39">
            <v>0</v>
          </cell>
          <cell r="BB39">
            <v>319.13900000000001</v>
          </cell>
          <cell r="BC39">
            <v>1485</v>
          </cell>
          <cell r="BD39">
            <v>788.96600000000001</v>
          </cell>
          <cell r="BE39">
            <v>0</v>
          </cell>
        </row>
        <row r="50">
          <cell r="A50" t="str">
            <v>Leden</v>
          </cell>
          <cell r="B50">
            <v>1</v>
          </cell>
          <cell r="C50" t="str">
            <v>OK</v>
          </cell>
          <cell r="D50">
            <v>268.04300000000001</v>
          </cell>
          <cell r="E50">
            <v>112.84099999999999</v>
          </cell>
          <cell r="F50">
            <v>155.202</v>
          </cell>
          <cell r="G50">
            <v>35.281999999999996</v>
          </cell>
          <cell r="H50">
            <v>0</v>
          </cell>
          <cell r="I50">
            <v>101.587</v>
          </cell>
          <cell r="J50">
            <v>0.56699999999999995</v>
          </cell>
          <cell r="K50">
            <v>0.77900000000000003</v>
          </cell>
          <cell r="L50">
            <v>3.7349999999999999</v>
          </cell>
          <cell r="M50">
            <v>0</v>
          </cell>
          <cell r="N50">
            <v>96.506</v>
          </cell>
          <cell r="O50">
            <v>0</v>
          </cell>
          <cell r="P50">
            <v>503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503</v>
          </cell>
          <cell r="V50">
            <v>0</v>
          </cell>
          <cell r="W50">
            <v>0.60599999999999998</v>
          </cell>
          <cell r="X50">
            <v>101.587</v>
          </cell>
          <cell r="Y50">
            <v>5.6869999999999994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503</v>
          </cell>
          <cell r="AF50">
            <v>0</v>
          </cell>
          <cell r="AG50" t="str">
            <v>x</v>
          </cell>
          <cell r="AH50">
            <v>0</v>
          </cell>
          <cell r="AI50">
            <v>0</v>
          </cell>
          <cell r="AJ50">
            <v>96.506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101</v>
          </cell>
          <cell r="AZ50">
            <v>402</v>
          </cell>
          <cell r="BA50">
            <v>0</v>
          </cell>
          <cell r="BB50">
            <v>101.587</v>
          </cell>
          <cell r="BC50">
            <v>503</v>
          </cell>
          <cell r="BD50">
            <v>268.04300000000001</v>
          </cell>
          <cell r="BE50">
            <v>0</v>
          </cell>
        </row>
        <row r="51">
          <cell r="A51" t="str">
            <v>Únor</v>
          </cell>
          <cell r="B51">
            <v>2</v>
          </cell>
          <cell r="C51" t="str">
            <v>OK</v>
          </cell>
          <cell r="D51">
            <v>301.20299999999997</v>
          </cell>
          <cell r="E51">
            <v>123.995</v>
          </cell>
          <cell r="F51">
            <v>177.208</v>
          </cell>
          <cell r="G51">
            <v>35.287999999999997</v>
          </cell>
          <cell r="H51">
            <v>0</v>
          </cell>
          <cell r="I51">
            <v>114.28700000000001</v>
          </cell>
          <cell r="J51">
            <v>0.61699999999999999</v>
          </cell>
          <cell r="K51">
            <v>0.88200000000000001</v>
          </cell>
          <cell r="L51">
            <v>3.8679999999999999</v>
          </cell>
          <cell r="M51">
            <v>0</v>
          </cell>
          <cell r="N51">
            <v>108.92</v>
          </cell>
          <cell r="O51">
            <v>0</v>
          </cell>
          <cell r="P51">
            <v>588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588</v>
          </cell>
          <cell r="V51">
            <v>0</v>
          </cell>
          <cell r="W51">
            <v>0.26700000000000002</v>
          </cell>
          <cell r="X51">
            <v>114.28700000000001</v>
          </cell>
          <cell r="Y51">
            <v>5.6340000000000003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588</v>
          </cell>
          <cell r="AF51">
            <v>0</v>
          </cell>
          <cell r="AG51" t="str">
            <v>x</v>
          </cell>
          <cell r="AH51">
            <v>0</v>
          </cell>
          <cell r="AI51">
            <v>0</v>
          </cell>
          <cell r="AJ51">
            <v>108.92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118</v>
          </cell>
          <cell r="AZ51">
            <v>470</v>
          </cell>
          <cell r="BA51">
            <v>0</v>
          </cell>
          <cell r="BB51">
            <v>114.28700000000001</v>
          </cell>
          <cell r="BC51">
            <v>588</v>
          </cell>
          <cell r="BD51">
            <v>301.20299999999997</v>
          </cell>
          <cell r="BE51">
            <v>0</v>
          </cell>
        </row>
        <row r="52">
          <cell r="A52" t="str">
            <v>Březen</v>
          </cell>
          <cell r="B52">
            <v>3</v>
          </cell>
          <cell r="C52" t="str">
            <v>OK</v>
          </cell>
          <cell r="D52">
            <v>343.14100000000002</v>
          </cell>
          <cell r="E52">
            <v>140.892</v>
          </cell>
          <cell r="F52">
            <v>202.249</v>
          </cell>
          <cell r="G52">
            <v>35.130000000000003</v>
          </cell>
          <cell r="H52">
            <v>0</v>
          </cell>
          <cell r="I52">
            <v>130.61699999999999</v>
          </cell>
          <cell r="J52">
            <v>0.69</v>
          </cell>
          <cell r="K52">
            <v>0.99</v>
          </cell>
          <cell r="L52">
            <v>3.1549999999999998</v>
          </cell>
          <cell r="M52">
            <v>0</v>
          </cell>
          <cell r="N52">
            <v>125.782</v>
          </cell>
          <cell r="O52">
            <v>0</v>
          </cell>
          <cell r="P52">
            <v>675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675</v>
          </cell>
          <cell r="V52">
            <v>0</v>
          </cell>
          <cell r="W52">
            <v>0.184</v>
          </cell>
          <cell r="X52">
            <v>130.61699999999999</v>
          </cell>
          <cell r="Y52">
            <v>5.0190000000000001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675</v>
          </cell>
          <cell r="AF52">
            <v>0</v>
          </cell>
          <cell r="AG52" t="str">
            <v>x</v>
          </cell>
          <cell r="AH52">
            <v>0</v>
          </cell>
          <cell r="AI52">
            <v>0</v>
          </cell>
          <cell r="AJ52">
            <v>125.782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135</v>
          </cell>
          <cell r="AZ52">
            <v>540</v>
          </cell>
          <cell r="BA52">
            <v>0</v>
          </cell>
          <cell r="BB52">
            <v>130.61699999999999</v>
          </cell>
          <cell r="BC52">
            <v>675</v>
          </cell>
          <cell r="BD52">
            <v>343.14100000000002</v>
          </cell>
          <cell r="BE52">
            <v>0</v>
          </cell>
        </row>
        <row r="53">
          <cell r="A53" t="str">
            <v>Duben</v>
          </cell>
          <cell r="B53">
            <v>4</v>
          </cell>
          <cell r="C53" t="str">
            <v>OK</v>
          </cell>
          <cell r="D53">
            <v>254.34800000000001</v>
          </cell>
          <cell r="E53">
            <v>104.95699999999999</v>
          </cell>
          <cell r="F53">
            <v>149.39099999999999</v>
          </cell>
          <cell r="G53">
            <v>35.228999999999999</v>
          </cell>
          <cell r="H53">
            <v>0</v>
          </cell>
          <cell r="I53">
            <v>97.188000000000002</v>
          </cell>
          <cell r="J53">
            <v>0.59299999999999997</v>
          </cell>
          <cell r="K53">
            <v>0.84499999999999997</v>
          </cell>
          <cell r="L53">
            <v>2.5470000000000002</v>
          </cell>
          <cell r="M53">
            <v>0</v>
          </cell>
          <cell r="N53">
            <v>93.203000000000003</v>
          </cell>
          <cell r="O53">
            <v>0</v>
          </cell>
          <cell r="P53">
            <v>498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498</v>
          </cell>
          <cell r="V53">
            <v>0</v>
          </cell>
          <cell r="W53">
            <v>0.44</v>
          </cell>
          <cell r="X53">
            <v>97.188000000000002</v>
          </cell>
          <cell r="Y53">
            <v>4.4249999999999998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498</v>
          </cell>
          <cell r="AF53">
            <v>0</v>
          </cell>
          <cell r="AG53" t="str">
            <v>x</v>
          </cell>
          <cell r="AH53">
            <v>0</v>
          </cell>
          <cell r="AI53">
            <v>0</v>
          </cell>
          <cell r="AJ53">
            <v>93.203000000000003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100</v>
          </cell>
          <cell r="AZ53">
            <v>398</v>
          </cell>
          <cell r="BA53">
            <v>0</v>
          </cell>
          <cell r="BB53">
            <v>97.188000000000002</v>
          </cell>
          <cell r="BC53">
            <v>498</v>
          </cell>
          <cell r="BD53">
            <v>254.34800000000001</v>
          </cell>
          <cell r="BE53">
            <v>0</v>
          </cell>
        </row>
        <row r="54">
          <cell r="A54" t="str">
            <v>Květen</v>
          </cell>
          <cell r="B54">
            <v>5</v>
          </cell>
          <cell r="C54" t="str">
            <v>OK</v>
          </cell>
          <cell r="D54">
            <v>133.833</v>
          </cell>
          <cell r="E54">
            <v>55.152000000000001</v>
          </cell>
          <cell r="F54">
            <v>78.680999999999997</v>
          </cell>
          <cell r="G54">
            <v>35.423000000000002</v>
          </cell>
          <cell r="H54">
            <v>0</v>
          </cell>
          <cell r="I54">
            <v>50.819000000000003</v>
          </cell>
          <cell r="J54">
            <v>0.42699999999999999</v>
          </cell>
          <cell r="K54">
            <v>0.60799999999999998</v>
          </cell>
          <cell r="L54">
            <v>0.79800000000000004</v>
          </cell>
          <cell r="M54">
            <v>0</v>
          </cell>
          <cell r="N54">
            <v>48.985999999999997</v>
          </cell>
          <cell r="O54">
            <v>0</v>
          </cell>
          <cell r="P54">
            <v>261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261</v>
          </cell>
          <cell r="V54">
            <v>0</v>
          </cell>
          <cell r="W54">
            <v>0.98599999999999999</v>
          </cell>
          <cell r="X54">
            <v>50.819000000000003</v>
          </cell>
          <cell r="Y54">
            <v>2.819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261</v>
          </cell>
          <cell r="AF54">
            <v>0</v>
          </cell>
          <cell r="AG54" t="str">
            <v>x</v>
          </cell>
          <cell r="AH54">
            <v>0</v>
          </cell>
          <cell r="AI54">
            <v>0</v>
          </cell>
          <cell r="AJ54">
            <v>48.985999999999997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52</v>
          </cell>
          <cell r="AZ54">
            <v>209</v>
          </cell>
          <cell r="BA54">
            <v>0</v>
          </cell>
          <cell r="BB54">
            <v>50.819000000000003</v>
          </cell>
          <cell r="BC54">
            <v>261</v>
          </cell>
          <cell r="BD54">
            <v>133.833</v>
          </cell>
          <cell r="BE54">
            <v>0</v>
          </cell>
        </row>
        <row r="55">
          <cell r="A55" t="str">
            <v>Červen</v>
          </cell>
          <cell r="B55">
            <v>6</v>
          </cell>
          <cell r="C55" t="str">
            <v>OK</v>
          </cell>
          <cell r="D55">
            <v>114.783</v>
          </cell>
          <cell r="E55">
            <v>47.561</v>
          </cell>
          <cell r="F55">
            <v>67.221999999999994</v>
          </cell>
          <cell r="G55">
            <v>35.273000000000003</v>
          </cell>
          <cell r="H55">
            <v>0</v>
          </cell>
          <cell r="I55">
            <v>43.433999999999997</v>
          </cell>
          <cell r="J55">
            <v>0.436</v>
          </cell>
          <cell r="K55">
            <v>0.61599999999999999</v>
          </cell>
          <cell r="L55">
            <v>0.73199999999999998</v>
          </cell>
          <cell r="M55">
            <v>0</v>
          </cell>
          <cell r="N55">
            <v>41.65</v>
          </cell>
          <cell r="O55">
            <v>0</v>
          </cell>
          <cell r="P55">
            <v>221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221</v>
          </cell>
          <cell r="V55">
            <v>0</v>
          </cell>
          <cell r="W55">
            <v>0.86199999999999999</v>
          </cell>
          <cell r="X55">
            <v>43.433999999999997</v>
          </cell>
          <cell r="Y55">
            <v>2.6459999999999999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221</v>
          </cell>
          <cell r="AF55">
            <v>0</v>
          </cell>
          <cell r="AG55" t="str">
            <v>x</v>
          </cell>
          <cell r="AH55">
            <v>0</v>
          </cell>
          <cell r="AI55">
            <v>0</v>
          </cell>
          <cell r="AJ55">
            <v>41.65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44</v>
          </cell>
          <cell r="AZ55">
            <v>177</v>
          </cell>
          <cell r="BA55">
            <v>0</v>
          </cell>
          <cell r="BB55">
            <v>43.433999999999997</v>
          </cell>
          <cell r="BC55">
            <v>221</v>
          </cell>
          <cell r="BD55">
            <v>114.783</v>
          </cell>
          <cell r="BE55">
            <v>0</v>
          </cell>
        </row>
        <row r="56">
          <cell r="A56" t="str">
            <v>Červenec</v>
          </cell>
          <cell r="B56">
            <v>7</v>
          </cell>
          <cell r="C56" t="str">
            <v>OK</v>
          </cell>
          <cell r="D56">
            <v>112.223</v>
          </cell>
          <cell r="E56">
            <v>47.27</v>
          </cell>
          <cell r="F56">
            <v>64.953000000000003</v>
          </cell>
          <cell r="G56">
            <v>35.316000000000003</v>
          </cell>
          <cell r="H56">
            <v>0</v>
          </cell>
          <cell r="I56">
            <v>42.453000000000003</v>
          </cell>
          <cell r="J56">
            <v>0.45100000000000001</v>
          </cell>
          <cell r="K56">
            <v>0.61899999999999999</v>
          </cell>
          <cell r="L56">
            <v>0.74350000000000005</v>
          </cell>
          <cell r="M56">
            <v>0</v>
          </cell>
          <cell r="N56">
            <v>40.639499999999998</v>
          </cell>
          <cell r="O56">
            <v>0</v>
          </cell>
          <cell r="P56">
            <v>210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210</v>
          </cell>
          <cell r="V56">
            <v>0</v>
          </cell>
          <cell r="W56">
            <v>0.997</v>
          </cell>
          <cell r="X56">
            <v>42.453000000000003</v>
          </cell>
          <cell r="Y56">
            <v>2.8105000000000002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210</v>
          </cell>
          <cell r="AF56">
            <v>0</v>
          </cell>
          <cell r="AG56" t="str">
            <v>x</v>
          </cell>
          <cell r="AH56">
            <v>0</v>
          </cell>
          <cell r="AI56">
            <v>0</v>
          </cell>
          <cell r="AJ56">
            <v>40.64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42</v>
          </cell>
          <cell r="AZ56">
            <v>168</v>
          </cell>
          <cell r="BA56">
            <v>0</v>
          </cell>
          <cell r="BB56">
            <v>42.453000000000003</v>
          </cell>
          <cell r="BC56">
            <v>210</v>
          </cell>
          <cell r="BD56">
            <v>112.223</v>
          </cell>
          <cell r="BE56">
            <v>0</v>
          </cell>
        </row>
        <row r="57">
          <cell r="A57" t="str">
            <v>Srpen</v>
          </cell>
          <cell r="B57">
            <v>8</v>
          </cell>
          <cell r="C57" t="str">
            <v>OK</v>
          </cell>
          <cell r="D57">
            <v>106.30500000000001</v>
          </cell>
          <cell r="E57">
            <v>44.241999999999997</v>
          </cell>
          <cell r="F57">
            <v>62.063000000000002</v>
          </cell>
          <cell r="G57">
            <v>35.353000000000002</v>
          </cell>
          <cell r="H57">
            <v>0</v>
          </cell>
          <cell r="I57">
            <v>40.197000000000003</v>
          </cell>
          <cell r="J57">
            <v>0.45500000000000002</v>
          </cell>
          <cell r="K57">
            <v>0.63900000000000001</v>
          </cell>
          <cell r="L57">
            <v>0.63349999999999995</v>
          </cell>
          <cell r="M57">
            <v>0</v>
          </cell>
          <cell r="N57">
            <v>38.469499999999996</v>
          </cell>
          <cell r="O57">
            <v>0</v>
          </cell>
          <cell r="P57">
            <v>203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203</v>
          </cell>
          <cell r="V57">
            <v>0</v>
          </cell>
          <cell r="W57">
            <v>1.0465</v>
          </cell>
          <cell r="X57">
            <v>40.197000000000003</v>
          </cell>
          <cell r="Y57">
            <v>2.774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203</v>
          </cell>
          <cell r="AF57">
            <v>0</v>
          </cell>
          <cell r="AG57" t="str">
            <v>x</v>
          </cell>
          <cell r="AH57">
            <v>0</v>
          </cell>
          <cell r="AI57">
            <v>0</v>
          </cell>
          <cell r="AJ57">
            <v>38.47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41</v>
          </cell>
          <cell r="AZ57">
            <v>162</v>
          </cell>
          <cell r="BA57">
            <v>0</v>
          </cell>
          <cell r="BB57">
            <v>40.197000000000003</v>
          </cell>
          <cell r="BC57">
            <v>203</v>
          </cell>
          <cell r="BD57">
            <v>106.30500000000001</v>
          </cell>
          <cell r="BE57">
            <v>0</v>
          </cell>
        </row>
        <row r="58">
          <cell r="A58" t="str">
            <v>Září</v>
          </cell>
          <cell r="B58">
            <v>9</v>
          </cell>
          <cell r="C58" t="str">
            <v>OK</v>
          </cell>
          <cell r="D58">
            <v>93.465999999999994</v>
          </cell>
          <cell r="E58">
            <v>38.725999999999999</v>
          </cell>
          <cell r="F58">
            <v>54.74</v>
          </cell>
          <cell r="G58">
            <v>35.438000000000002</v>
          </cell>
          <cell r="H58">
            <v>0</v>
          </cell>
          <cell r="I58">
            <v>35.765999999999998</v>
          </cell>
          <cell r="J58">
            <v>0.34699999999999998</v>
          </cell>
          <cell r="K58">
            <v>0.49099999999999999</v>
          </cell>
          <cell r="L58">
            <v>0.65700000000000003</v>
          </cell>
          <cell r="M58">
            <v>0</v>
          </cell>
          <cell r="N58">
            <v>34.271000000000001</v>
          </cell>
          <cell r="O58">
            <v>0</v>
          </cell>
          <cell r="P58">
            <v>182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182</v>
          </cell>
          <cell r="V58">
            <v>0</v>
          </cell>
          <cell r="W58">
            <v>1.1220000000000001</v>
          </cell>
          <cell r="X58">
            <v>35.765999999999998</v>
          </cell>
          <cell r="Y58">
            <v>2.617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182</v>
          </cell>
          <cell r="AF58">
            <v>0</v>
          </cell>
          <cell r="AG58" t="str">
            <v>x</v>
          </cell>
          <cell r="AH58">
            <v>0</v>
          </cell>
          <cell r="AI58">
            <v>0</v>
          </cell>
          <cell r="AJ58">
            <v>34.271000000000001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36</v>
          </cell>
          <cell r="AZ58">
            <v>146</v>
          </cell>
          <cell r="BA58">
            <v>0</v>
          </cell>
          <cell r="BB58">
            <v>35.765999999999998</v>
          </cell>
          <cell r="BC58">
            <v>182</v>
          </cell>
          <cell r="BD58">
            <v>93.465999999999994</v>
          </cell>
          <cell r="BE58">
            <v>0</v>
          </cell>
        </row>
        <row r="59">
          <cell r="A59" t="str">
            <v>Říjen</v>
          </cell>
          <cell r="B59">
            <v>10</v>
          </cell>
          <cell r="C59" t="str">
            <v>OK</v>
          </cell>
          <cell r="D59">
            <v>247.09</v>
          </cell>
          <cell r="E59">
            <v>100.97799999999999</v>
          </cell>
          <cell r="F59">
            <v>146.11199999999999</v>
          </cell>
          <cell r="G59">
            <v>35.472000000000001</v>
          </cell>
          <cell r="H59">
            <v>0</v>
          </cell>
          <cell r="I59">
            <v>92.914000000000001</v>
          </cell>
          <cell r="J59">
            <v>0.60299999999999998</v>
          </cell>
          <cell r="K59">
            <v>0.872</v>
          </cell>
          <cell r="L59">
            <v>2.6345000000000001</v>
          </cell>
          <cell r="M59">
            <v>0</v>
          </cell>
          <cell r="N59">
            <v>88.804500000000004</v>
          </cell>
          <cell r="O59">
            <v>0</v>
          </cell>
          <cell r="P59">
            <v>484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484</v>
          </cell>
          <cell r="V59">
            <v>0</v>
          </cell>
          <cell r="W59">
            <v>0.64924999999999999</v>
          </cell>
          <cell r="X59">
            <v>92.914000000000001</v>
          </cell>
          <cell r="Y59">
            <v>4.75875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484</v>
          </cell>
          <cell r="AF59">
            <v>0</v>
          </cell>
          <cell r="AG59" t="str">
            <v>x</v>
          </cell>
          <cell r="AH59">
            <v>0</v>
          </cell>
          <cell r="AI59">
            <v>0</v>
          </cell>
          <cell r="AJ59">
            <v>88.805000000000007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97</v>
          </cell>
          <cell r="AZ59">
            <v>387</v>
          </cell>
          <cell r="BA59">
            <v>0</v>
          </cell>
          <cell r="BB59">
            <v>92.914000000000001</v>
          </cell>
          <cell r="BC59">
            <v>484</v>
          </cell>
          <cell r="BD59">
            <v>247.09</v>
          </cell>
          <cell r="BE59">
            <v>0</v>
          </cell>
        </row>
        <row r="60">
          <cell r="A60" t="str">
            <v>Listopad</v>
          </cell>
          <cell r="B60">
            <v>11</v>
          </cell>
          <cell r="C60" t="str">
            <v>OK</v>
          </cell>
          <cell r="D60">
            <v>334.74</v>
          </cell>
          <cell r="E60">
            <v>136.744</v>
          </cell>
          <cell r="F60">
            <v>197.99600000000001</v>
          </cell>
          <cell r="G60">
            <v>35.378</v>
          </cell>
          <cell r="H60">
            <v>0</v>
          </cell>
          <cell r="I60">
            <v>127.384</v>
          </cell>
          <cell r="J60">
            <v>0.626</v>
          </cell>
          <cell r="K60">
            <v>0.90700000000000003</v>
          </cell>
          <cell r="L60">
            <v>4.5759999999999996</v>
          </cell>
          <cell r="M60">
            <v>0</v>
          </cell>
          <cell r="N60">
            <v>121.27500000000001</v>
          </cell>
          <cell r="O60">
            <v>0</v>
          </cell>
          <cell r="P60">
            <v>664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664</v>
          </cell>
          <cell r="V60">
            <v>0</v>
          </cell>
          <cell r="W60">
            <v>0.18099999999999999</v>
          </cell>
          <cell r="X60">
            <v>127.384</v>
          </cell>
          <cell r="Y60">
            <v>6.2899999999999991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664</v>
          </cell>
          <cell r="AF60">
            <v>0</v>
          </cell>
          <cell r="AG60" t="str">
            <v>x</v>
          </cell>
          <cell r="AH60">
            <v>0</v>
          </cell>
          <cell r="AI60">
            <v>0</v>
          </cell>
          <cell r="AJ60">
            <v>121.27500000000001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133</v>
          </cell>
          <cell r="AZ60">
            <v>531</v>
          </cell>
          <cell r="BA60">
            <v>0</v>
          </cell>
          <cell r="BB60">
            <v>127.384</v>
          </cell>
          <cell r="BC60">
            <v>664</v>
          </cell>
          <cell r="BD60">
            <v>334.74</v>
          </cell>
          <cell r="BE60">
            <v>0</v>
          </cell>
        </row>
        <row r="61">
          <cell r="A61" t="str">
            <v>Prosinec</v>
          </cell>
          <cell r="B61">
            <v>12</v>
          </cell>
          <cell r="C61" t="str">
            <v>OK</v>
          </cell>
          <cell r="D61">
            <v>339.66399999999999</v>
          </cell>
          <cell r="E61">
            <v>138.88900000000001</v>
          </cell>
          <cell r="F61">
            <v>200.77500000000001</v>
          </cell>
          <cell r="G61">
            <v>35.304000000000002</v>
          </cell>
          <cell r="H61">
            <v>0</v>
          </cell>
          <cell r="I61">
            <v>129.321</v>
          </cell>
          <cell r="J61">
            <v>0.628</v>
          </cell>
          <cell r="K61">
            <v>0.90900000000000003</v>
          </cell>
          <cell r="L61">
            <v>3.8322500000000002</v>
          </cell>
          <cell r="M61">
            <v>0</v>
          </cell>
          <cell r="N61">
            <v>123.95175</v>
          </cell>
          <cell r="O61">
            <v>0</v>
          </cell>
          <cell r="P61">
            <v>673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673</v>
          </cell>
          <cell r="V61">
            <v>0</v>
          </cell>
          <cell r="W61">
            <v>0.27274999999999999</v>
          </cell>
          <cell r="X61">
            <v>129.321</v>
          </cell>
          <cell r="Y61">
            <v>5.6420000000000003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673</v>
          </cell>
          <cell r="AF61">
            <v>0</v>
          </cell>
          <cell r="AG61" t="str">
            <v>x</v>
          </cell>
          <cell r="AH61">
            <v>0</v>
          </cell>
          <cell r="AI61">
            <v>0</v>
          </cell>
          <cell r="AJ61">
            <v>123.952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135</v>
          </cell>
          <cell r="AZ61">
            <v>538</v>
          </cell>
          <cell r="BA61">
            <v>0</v>
          </cell>
          <cell r="BB61">
            <v>129.321</v>
          </cell>
          <cell r="BC61">
            <v>673</v>
          </cell>
          <cell r="BD61">
            <v>339.66399999999999</v>
          </cell>
          <cell r="BE61">
            <v>0</v>
          </cell>
        </row>
        <row r="75">
          <cell r="C75">
            <v>2104.7555708121599</v>
          </cell>
          <cell r="D75">
            <v>35.281999999999996</v>
          </cell>
          <cell r="E75">
            <v>8434.0848253792519</v>
          </cell>
          <cell r="F75">
            <v>0</v>
          </cell>
          <cell r="G75">
            <v>1097.4811242314263</v>
          </cell>
          <cell r="H75">
            <v>7336.6037011478256</v>
          </cell>
          <cell r="I75">
            <v>0</v>
          </cell>
          <cell r="J75">
            <v>8434.0848253792519</v>
          </cell>
          <cell r="K75">
            <v>0</v>
          </cell>
          <cell r="L75">
            <v>0</v>
          </cell>
          <cell r="M75">
            <v>0</v>
          </cell>
          <cell r="N75">
            <v>1097.4811242314263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734</v>
          </cell>
          <cell r="V75">
            <v>6603</v>
          </cell>
          <cell r="W75">
            <v>0</v>
          </cell>
        </row>
        <row r="76">
          <cell r="C76">
            <v>510.82471564655998</v>
          </cell>
          <cell r="D76">
            <v>35.287999999999997</v>
          </cell>
          <cell r="E76">
            <v>2855.010084830712</v>
          </cell>
          <cell r="F76">
            <v>0</v>
          </cell>
          <cell r="G76">
            <v>554.56324493871398</v>
          </cell>
          <cell r="H76">
            <v>2300.446839891998</v>
          </cell>
          <cell r="I76">
            <v>0</v>
          </cell>
          <cell r="J76">
            <v>2855.010084830712</v>
          </cell>
          <cell r="K76">
            <v>0</v>
          </cell>
          <cell r="L76">
            <v>0</v>
          </cell>
          <cell r="M76">
            <v>0</v>
          </cell>
          <cell r="N76">
            <v>554.56324493871398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230</v>
          </cell>
          <cell r="V76">
            <v>2070</v>
          </cell>
          <cell r="W76">
            <v>0</v>
          </cell>
        </row>
        <row r="77">
          <cell r="C77">
            <v>357.35997621311998</v>
          </cell>
          <cell r="D77">
            <v>35.130000000000003</v>
          </cell>
          <cell r="E77">
            <v>2155.7366956035185</v>
          </cell>
          <cell r="F77">
            <v>0</v>
          </cell>
          <cell r="G77">
            <v>575.81677194458462</v>
          </cell>
          <cell r="H77">
            <v>1579.9199236589338</v>
          </cell>
          <cell r="I77">
            <v>0</v>
          </cell>
          <cell r="J77">
            <v>2155.7366956035185</v>
          </cell>
          <cell r="K77">
            <v>0</v>
          </cell>
          <cell r="L77">
            <v>0</v>
          </cell>
          <cell r="M77">
            <v>0</v>
          </cell>
          <cell r="N77">
            <v>575.81677194458462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158</v>
          </cell>
          <cell r="V77">
            <v>1422</v>
          </cell>
          <cell r="W77">
            <v>0</v>
          </cell>
        </row>
        <row r="78">
          <cell r="C78">
            <v>417.66846453399995</v>
          </cell>
          <cell r="D78">
            <v>35.228999999999999</v>
          </cell>
          <cell r="E78">
            <v>1998.5211318276015</v>
          </cell>
          <cell r="F78">
            <v>0</v>
          </cell>
          <cell r="G78">
            <v>611.46742982245087</v>
          </cell>
          <cell r="H78">
            <v>1387.0537020051506</v>
          </cell>
          <cell r="I78">
            <v>0</v>
          </cell>
          <cell r="J78">
            <v>1998.5211318276015</v>
          </cell>
          <cell r="K78">
            <v>0</v>
          </cell>
          <cell r="L78">
            <v>0</v>
          </cell>
          <cell r="M78">
            <v>0</v>
          </cell>
          <cell r="N78">
            <v>611.46742982245087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139</v>
          </cell>
          <cell r="V78">
            <v>1248</v>
          </cell>
          <cell r="W78">
            <v>0</v>
          </cell>
        </row>
        <row r="79">
          <cell r="C79">
            <v>282.02428222632</v>
          </cell>
          <cell r="D79">
            <v>35.423000000000002</v>
          </cell>
          <cell r="E79">
            <v>1206.3365318086499</v>
          </cell>
          <cell r="F79">
            <v>0</v>
          </cell>
          <cell r="G79">
            <v>669.92934548121184</v>
          </cell>
          <cell r="H79">
            <v>536.40718632743801</v>
          </cell>
          <cell r="I79">
            <v>0</v>
          </cell>
          <cell r="J79">
            <v>1206.3365318086499</v>
          </cell>
          <cell r="K79">
            <v>0</v>
          </cell>
          <cell r="L79">
            <v>0</v>
          </cell>
          <cell r="M79">
            <v>0</v>
          </cell>
          <cell r="N79">
            <v>669.92934548121184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53</v>
          </cell>
          <cell r="V79">
            <v>483</v>
          </cell>
          <cell r="W79">
            <v>0</v>
          </cell>
        </row>
        <row r="80">
          <cell r="C80">
            <v>109.81602568095998</v>
          </cell>
          <cell r="D80">
            <v>35.273000000000003</v>
          </cell>
          <cell r="E80">
            <v>531.26072078160814</v>
          </cell>
          <cell r="F80">
            <v>0</v>
          </cell>
          <cell r="G80">
            <v>609.78894859079787</v>
          </cell>
          <cell r="H80">
            <v>-78.52822780918973</v>
          </cell>
          <cell r="I80">
            <v>0</v>
          </cell>
          <cell r="J80">
            <v>531.26072078160814</v>
          </cell>
          <cell r="K80">
            <v>0</v>
          </cell>
          <cell r="L80">
            <v>0</v>
          </cell>
          <cell r="M80">
            <v>0</v>
          </cell>
          <cell r="N80">
            <v>609.78894859079787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-8</v>
          </cell>
          <cell r="V80">
            <v>-71</v>
          </cell>
          <cell r="W80">
            <v>0</v>
          </cell>
        </row>
        <row r="81">
          <cell r="C81">
            <v>75.696158082159997</v>
          </cell>
          <cell r="D81">
            <v>35.316000000000003</v>
          </cell>
          <cell r="E81">
            <v>419.14220179255335</v>
          </cell>
          <cell r="F81">
            <v>0</v>
          </cell>
          <cell r="G81">
            <v>550.98726051088352</v>
          </cell>
          <cell r="H81">
            <v>-131.84505871833016</v>
          </cell>
          <cell r="I81">
            <v>0</v>
          </cell>
          <cell r="J81">
            <v>419.14220179255335</v>
          </cell>
          <cell r="K81">
            <v>0</v>
          </cell>
          <cell r="L81">
            <v>0</v>
          </cell>
          <cell r="M81">
            <v>0</v>
          </cell>
          <cell r="N81">
            <v>550.98726051088352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-13</v>
          </cell>
          <cell r="V81">
            <v>-119</v>
          </cell>
          <cell r="W81">
            <v>0</v>
          </cell>
        </row>
        <row r="82">
          <cell r="C82">
            <v>192.64459913809972</v>
          </cell>
          <cell r="D82">
            <v>35.353000000000002</v>
          </cell>
          <cell r="E82">
            <v>749.52391680947903</v>
          </cell>
          <cell r="F82">
            <v>0</v>
          </cell>
          <cell r="G82">
            <v>470.28756189336832</v>
          </cell>
          <cell r="H82">
            <v>279.23635491611071</v>
          </cell>
          <cell r="I82">
            <v>0</v>
          </cell>
          <cell r="J82">
            <v>749.52391680947903</v>
          </cell>
          <cell r="K82">
            <v>0</v>
          </cell>
          <cell r="L82">
            <v>0</v>
          </cell>
          <cell r="M82">
            <v>0</v>
          </cell>
          <cell r="N82">
            <v>470.28756189336832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28</v>
          </cell>
          <cell r="V82">
            <v>251</v>
          </cell>
          <cell r="W82">
            <v>0</v>
          </cell>
        </row>
        <row r="83">
          <cell r="C83">
            <v>560.70080604575969</v>
          </cell>
          <cell r="D83">
            <v>35.438000000000002</v>
          </cell>
          <cell r="E83">
            <v>1984.7161506191335</v>
          </cell>
          <cell r="F83">
            <v>0</v>
          </cell>
          <cell r="G83">
            <v>509.17526373272312</v>
          </cell>
          <cell r="H83">
            <v>1475.5408868864104</v>
          </cell>
          <cell r="I83">
            <v>0</v>
          </cell>
          <cell r="J83">
            <v>1984.7161506191335</v>
          </cell>
          <cell r="K83">
            <v>0</v>
          </cell>
          <cell r="L83">
            <v>0</v>
          </cell>
          <cell r="M83">
            <v>0</v>
          </cell>
          <cell r="N83">
            <v>509.17526373272312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148</v>
          </cell>
          <cell r="V83">
            <v>1328</v>
          </cell>
          <cell r="W83">
            <v>0</v>
          </cell>
        </row>
        <row r="84">
          <cell r="C84">
            <v>557.8163100364801</v>
          </cell>
          <cell r="D84">
            <v>35.472000000000001</v>
          </cell>
          <cell r="E84">
            <v>2363.5409154273566</v>
          </cell>
          <cell r="F84">
            <v>0</v>
          </cell>
          <cell r="G84">
            <v>634.1129073252514</v>
          </cell>
          <cell r="H84">
            <v>1729.4280081021052</v>
          </cell>
          <cell r="I84">
            <v>0</v>
          </cell>
          <cell r="J84">
            <v>2363.5409154273566</v>
          </cell>
          <cell r="K84">
            <v>0</v>
          </cell>
          <cell r="L84">
            <v>0</v>
          </cell>
          <cell r="M84">
            <v>0</v>
          </cell>
          <cell r="N84">
            <v>634.1129073252514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173</v>
          </cell>
          <cell r="V84">
            <v>1556</v>
          </cell>
          <cell r="W84">
            <v>0</v>
          </cell>
        </row>
        <row r="85">
          <cell r="C85">
            <v>812.69806139872003</v>
          </cell>
          <cell r="D85">
            <v>35.378</v>
          </cell>
          <cell r="E85">
            <v>3883.848316256498</v>
          </cell>
          <cell r="F85">
            <v>0</v>
          </cell>
          <cell r="G85">
            <v>492.38930358365906</v>
          </cell>
          <cell r="H85">
            <v>3391.459012672839</v>
          </cell>
          <cell r="I85">
            <v>0</v>
          </cell>
          <cell r="J85">
            <v>3883.848316256498</v>
          </cell>
          <cell r="K85">
            <v>0</v>
          </cell>
          <cell r="L85">
            <v>0</v>
          </cell>
          <cell r="M85">
            <v>0</v>
          </cell>
          <cell r="N85">
            <v>492.38930358365906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339</v>
          </cell>
          <cell r="V85">
            <v>3052</v>
          </cell>
          <cell r="W85">
            <v>0</v>
          </cell>
        </row>
        <row r="86">
          <cell r="C86">
            <v>1865.4918711739201</v>
          </cell>
          <cell r="D86">
            <v>35.304000000000002</v>
          </cell>
          <cell r="E86">
            <v>7608.311425380778</v>
          </cell>
          <cell r="F86">
            <v>0</v>
          </cell>
          <cell r="G86">
            <v>1194.3574265505231</v>
          </cell>
          <cell r="H86">
            <v>6413.9539988302549</v>
          </cell>
          <cell r="I86">
            <v>0</v>
          </cell>
          <cell r="J86">
            <v>7608.311425380778</v>
          </cell>
          <cell r="K86">
            <v>0</v>
          </cell>
          <cell r="L86">
            <v>0</v>
          </cell>
          <cell r="M86">
            <v>0</v>
          </cell>
          <cell r="N86">
            <v>1194.3574265505231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641</v>
          </cell>
          <cell r="V86">
            <v>5773</v>
          </cell>
          <cell r="W86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rze"/>
      <sheetName val="účinnosti"/>
      <sheetName val="vyhodnocení PROVOZ"/>
      <sheetName val="Kogenerace"/>
      <sheetName val="měsíční výkaz"/>
      <sheetName val="kotelna pošta"/>
      <sheetName val="MTH kotlů"/>
      <sheetName val="plyn"/>
      <sheetName val="elektřina"/>
      <sheetName val="evidence plynu k ED"/>
      <sheetName val="Teplo"/>
      <sheetName val="voda"/>
      <sheetName val="Spotřeba tepla kancelář"/>
      <sheetName val="importy"/>
      <sheetName val="Fakturace"/>
      <sheetName val="Odběratelé"/>
      <sheetName val="patní měřiče"/>
      <sheetName val="hodnocení Volyně"/>
      <sheetName val="Měrné spotřeby"/>
      <sheetName val="Odběratelé GJ m2"/>
      <sheetName val="Spotřeby elektřiny DPS"/>
      <sheetName val="hlášení MPO"/>
      <sheetName val="ERU-1"/>
      <sheetName val="OTE"/>
      <sheetName val="měrné ukazatele"/>
      <sheetName val="evidence"/>
      <sheetName val="Stropovani_EE_ZP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Schéma"/>
      <sheetName val="Export"/>
      <sheetName val="ExportDB"/>
      <sheetName val="Bilan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6">
          <cell r="A6" t="str">
            <v>Leden</v>
          </cell>
          <cell r="B6">
            <v>1</v>
          </cell>
          <cell r="C6" t="str">
            <v>OK</v>
          </cell>
          <cell r="D6">
            <v>801.16300000000001</v>
          </cell>
          <cell r="E6">
            <v>364.113</v>
          </cell>
          <cell r="F6">
            <v>437.05</v>
          </cell>
          <cell r="G6">
            <v>35.302</v>
          </cell>
          <cell r="H6">
            <v>0</v>
          </cell>
          <cell r="I6">
            <v>297.14400000000001</v>
          </cell>
          <cell r="J6">
            <v>3.3460000000000001</v>
          </cell>
          <cell r="K6">
            <v>4.0170000000000003</v>
          </cell>
          <cell r="L6">
            <v>2.7410000000000001</v>
          </cell>
          <cell r="M6">
            <v>-0.36699999999997734</v>
          </cell>
          <cell r="N6">
            <v>287.40699999999998</v>
          </cell>
          <cell r="O6">
            <v>0</v>
          </cell>
          <cell r="P6">
            <v>1284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1284</v>
          </cell>
          <cell r="V6">
            <v>0</v>
          </cell>
          <cell r="W6">
            <v>2.0110000000000001</v>
          </cell>
          <cell r="X6">
            <v>297.14400000000001</v>
          </cell>
          <cell r="Y6">
            <v>12.115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1284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287.40699999999998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313.29600000000005</v>
          </cell>
          <cell r="AZ6">
            <v>970.70399999999995</v>
          </cell>
          <cell r="BA6">
            <v>0</v>
          </cell>
          <cell r="BB6">
            <v>297.14400000000001</v>
          </cell>
          <cell r="BC6">
            <v>1284</v>
          </cell>
          <cell r="BD6">
            <v>801.16300000000001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761.38699999999994</v>
          </cell>
          <cell r="E7">
            <v>345.84300000000002</v>
          </cell>
          <cell r="F7">
            <v>415.54399999999998</v>
          </cell>
          <cell r="G7">
            <v>35.298000000000002</v>
          </cell>
          <cell r="H7">
            <v>0</v>
          </cell>
          <cell r="I7">
            <v>282.04500000000002</v>
          </cell>
          <cell r="J7">
            <v>2.6720000000000002</v>
          </cell>
          <cell r="K7">
            <v>3.21</v>
          </cell>
          <cell r="L7">
            <v>2.4300000000000002</v>
          </cell>
          <cell r="M7">
            <v>1.1102230246251565E-14</v>
          </cell>
          <cell r="N7">
            <v>273.733</v>
          </cell>
          <cell r="O7">
            <v>0</v>
          </cell>
          <cell r="P7">
            <v>1220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1220</v>
          </cell>
          <cell r="V7">
            <v>0</v>
          </cell>
          <cell r="W7">
            <v>1.6719999999999999</v>
          </cell>
          <cell r="X7">
            <v>282.04500000000002</v>
          </cell>
          <cell r="Y7">
            <v>9.984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1220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273.733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297.67999999999995</v>
          </cell>
          <cell r="AZ7">
            <v>922.32</v>
          </cell>
          <cell r="BA7">
            <v>0</v>
          </cell>
          <cell r="BB7">
            <v>282.04500000000002</v>
          </cell>
          <cell r="BC7">
            <v>1220</v>
          </cell>
          <cell r="BD7">
            <v>761.38699999999994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703.27300000000002</v>
          </cell>
          <cell r="E8">
            <v>318.22699999999998</v>
          </cell>
          <cell r="F8">
            <v>385.04599999999999</v>
          </cell>
          <cell r="G8">
            <v>35.301000000000002</v>
          </cell>
          <cell r="H8">
            <v>0</v>
          </cell>
          <cell r="I8">
            <v>257.81099999999998</v>
          </cell>
          <cell r="J8">
            <v>3.9</v>
          </cell>
          <cell r="K8">
            <v>4.7190000000000003</v>
          </cell>
          <cell r="L8">
            <v>2.0840000000000001</v>
          </cell>
          <cell r="M8">
            <v>-2.6201263381153694E-14</v>
          </cell>
          <cell r="N8">
            <v>247.108</v>
          </cell>
          <cell r="O8">
            <v>0</v>
          </cell>
          <cell r="P8">
            <v>1123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1123</v>
          </cell>
          <cell r="V8">
            <v>0</v>
          </cell>
          <cell r="W8">
            <v>2.2309999999999999</v>
          </cell>
          <cell r="X8">
            <v>257.81099999999998</v>
          </cell>
          <cell r="Y8">
            <v>12.933999999999999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1123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247.108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274.01199999999994</v>
          </cell>
          <cell r="AZ8">
            <v>848.98800000000006</v>
          </cell>
          <cell r="BA8">
            <v>0</v>
          </cell>
          <cell r="BB8">
            <v>257.81099999999998</v>
          </cell>
          <cell r="BC8">
            <v>1123</v>
          </cell>
          <cell r="BD8">
            <v>703.27300000000002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489.15499999999997</v>
          </cell>
          <cell r="E9">
            <v>219.398</v>
          </cell>
          <cell r="F9">
            <v>269.75700000000001</v>
          </cell>
          <cell r="G9">
            <v>35.286999999999999</v>
          </cell>
          <cell r="H9">
            <v>0</v>
          </cell>
          <cell r="I9">
            <v>175.315</v>
          </cell>
          <cell r="J9">
            <v>1.123</v>
          </cell>
          <cell r="K9">
            <v>1.381</v>
          </cell>
          <cell r="L9">
            <v>1.298</v>
          </cell>
          <cell r="M9">
            <v>-7.7715611723760958E-15</v>
          </cell>
          <cell r="N9">
            <v>171.51300000000001</v>
          </cell>
          <cell r="O9">
            <v>0</v>
          </cell>
          <cell r="P9">
            <v>776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776</v>
          </cell>
          <cell r="V9">
            <v>0</v>
          </cell>
          <cell r="W9">
            <v>2.609</v>
          </cell>
          <cell r="X9">
            <v>175.315</v>
          </cell>
          <cell r="Y9">
            <v>6.4109999999999996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776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171.51300000000001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189.34400000000005</v>
          </cell>
          <cell r="AZ9">
            <v>586.65599999999995</v>
          </cell>
          <cell r="BA9">
            <v>0</v>
          </cell>
          <cell r="BB9">
            <v>175.315</v>
          </cell>
          <cell r="BC9">
            <v>776</v>
          </cell>
          <cell r="BD9">
            <v>489.15499999999997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282.67700000000002</v>
          </cell>
          <cell r="E10">
            <v>125.861</v>
          </cell>
          <cell r="F10">
            <v>156.816</v>
          </cell>
          <cell r="G10">
            <v>35.409999999999997</v>
          </cell>
          <cell r="H10">
            <v>0</v>
          </cell>
          <cell r="I10">
            <v>100.994</v>
          </cell>
          <cell r="J10">
            <v>1.6970000000000001</v>
          </cell>
          <cell r="K10">
            <v>2.1150000000000002</v>
          </cell>
          <cell r="L10">
            <v>0.53100000000000003</v>
          </cell>
          <cell r="M10">
            <v>3.219646771412954E-15</v>
          </cell>
          <cell r="N10">
            <v>96.650999999999996</v>
          </cell>
          <cell r="O10">
            <v>0</v>
          </cell>
          <cell r="P10">
            <v>453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453</v>
          </cell>
          <cell r="V10">
            <v>0</v>
          </cell>
          <cell r="W10">
            <v>2.79</v>
          </cell>
          <cell r="X10">
            <v>100.994</v>
          </cell>
          <cell r="Y10">
            <v>7.133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453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96.650999999999996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110.53199999999998</v>
          </cell>
          <cell r="AZ10">
            <v>342.46800000000002</v>
          </cell>
          <cell r="BA10">
            <v>0</v>
          </cell>
          <cell r="BB10">
            <v>100.994</v>
          </cell>
          <cell r="BC10">
            <v>453</v>
          </cell>
          <cell r="BD10">
            <v>282.67700000000002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202.51900000000001</v>
          </cell>
          <cell r="E11">
            <v>89.611999999999995</v>
          </cell>
          <cell r="F11">
            <v>112.907</v>
          </cell>
          <cell r="G11">
            <v>35.524000000000001</v>
          </cell>
          <cell r="H11">
            <v>0</v>
          </cell>
          <cell r="I11">
            <v>70.549000000000007</v>
          </cell>
          <cell r="J11">
            <v>0.376</v>
          </cell>
          <cell r="K11">
            <v>0.47399999999999998</v>
          </cell>
          <cell r="L11">
            <v>0.32200000000000001</v>
          </cell>
          <cell r="M11">
            <v>1.1268763699945339E-14</v>
          </cell>
          <cell r="N11">
            <v>69.376999999999995</v>
          </cell>
          <cell r="O11">
            <v>0</v>
          </cell>
          <cell r="P11">
            <v>320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320</v>
          </cell>
          <cell r="V11">
            <v>0</v>
          </cell>
          <cell r="W11">
            <v>2.5630000000000002</v>
          </cell>
          <cell r="X11">
            <v>70.549000000000007</v>
          </cell>
          <cell r="Y11">
            <v>3.7350000000000003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320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69.376999999999995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78.079999999999984</v>
          </cell>
          <cell r="AZ11">
            <v>241.92000000000002</v>
          </cell>
          <cell r="BA11">
            <v>0</v>
          </cell>
          <cell r="BB11">
            <v>70.549000000000007</v>
          </cell>
          <cell r="BC11">
            <v>320</v>
          </cell>
          <cell r="BD11">
            <v>202.51900000000001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198.74299999999999</v>
          </cell>
          <cell r="E12">
            <v>86.95</v>
          </cell>
          <cell r="F12">
            <v>111.79300000000001</v>
          </cell>
          <cell r="G12">
            <v>35.344000000000001</v>
          </cell>
          <cell r="H12">
            <v>0</v>
          </cell>
          <cell r="I12">
            <v>68.486999999999995</v>
          </cell>
          <cell r="J12">
            <v>1.1240000000000001</v>
          </cell>
          <cell r="K12">
            <v>1.4450000000000001</v>
          </cell>
          <cell r="L12">
            <v>0.317</v>
          </cell>
          <cell r="M12">
            <v>-7.5000000000097211E-4</v>
          </cell>
          <cell r="N12">
            <v>65.601749999999996</v>
          </cell>
          <cell r="O12">
            <v>0</v>
          </cell>
          <cell r="P12">
            <v>317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317</v>
          </cell>
          <cell r="V12">
            <v>0</v>
          </cell>
          <cell r="W12">
            <v>2.7602500000000001</v>
          </cell>
          <cell r="X12">
            <v>68.486999999999995</v>
          </cell>
          <cell r="Y12">
            <v>5.6462500000000002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317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65.602000000000004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77.347999999999985</v>
          </cell>
          <cell r="AZ12">
            <v>239.65200000000002</v>
          </cell>
          <cell r="BA12">
            <v>0</v>
          </cell>
          <cell r="BB12">
            <v>68.486999999999995</v>
          </cell>
          <cell r="BC12">
            <v>317</v>
          </cell>
          <cell r="BD12">
            <v>198.74299999999999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190.60400000000001</v>
          </cell>
          <cell r="E13">
            <v>83.344999999999999</v>
          </cell>
          <cell r="F13">
            <v>107.259</v>
          </cell>
          <cell r="G13">
            <v>35.363</v>
          </cell>
          <cell r="H13">
            <v>0</v>
          </cell>
          <cell r="I13">
            <v>65.400999999999996</v>
          </cell>
          <cell r="J13">
            <v>0.84499999999999997</v>
          </cell>
          <cell r="K13">
            <v>1.087</v>
          </cell>
          <cell r="L13">
            <v>0.29799999999999999</v>
          </cell>
          <cell r="M13">
            <v>-3.0531133177191805E-15</v>
          </cell>
          <cell r="N13">
            <v>63.170999999999999</v>
          </cell>
          <cell r="O13">
            <v>0</v>
          </cell>
          <cell r="P13">
            <v>303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303</v>
          </cell>
          <cell r="V13">
            <v>0</v>
          </cell>
          <cell r="W13">
            <v>2.8235000000000001</v>
          </cell>
          <cell r="X13">
            <v>65.400999999999996</v>
          </cell>
          <cell r="Y13">
            <v>5.0534999999999997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303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63.170999999999999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73.931999999999988</v>
          </cell>
          <cell r="AZ13">
            <v>229.06800000000001</v>
          </cell>
          <cell r="BA13">
            <v>0</v>
          </cell>
          <cell r="BB13">
            <v>65.400999999999996</v>
          </cell>
          <cell r="BC13">
            <v>303</v>
          </cell>
          <cell r="BD13">
            <v>190.60400000000001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223.35300000000001</v>
          </cell>
          <cell r="E14">
            <v>98.497</v>
          </cell>
          <cell r="F14">
            <v>124.85599999999999</v>
          </cell>
          <cell r="G14">
            <v>35.447000000000003</v>
          </cell>
          <cell r="H14">
            <v>0</v>
          </cell>
          <cell r="I14">
            <v>77.793000000000006</v>
          </cell>
          <cell r="J14">
            <v>0.63200000000000001</v>
          </cell>
          <cell r="K14">
            <v>0.80200000000000005</v>
          </cell>
          <cell r="L14">
            <v>0.48199999999999998</v>
          </cell>
          <cell r="M14">
            <v>1.0880185641326534E-14</v>
          </cell>
          <cell r="N14">
            <v>75.876999999999995</v>
          </cell>
          <cell r="O14">
            <v>0</v>
          </cell>
          <cell r="P14">
            <v>355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355</v>
          </cell>
          <cell r="V14">
            <v>0</v>
          </cell>
          <cell r="W14">
            <v>3.2145000000000001</v>
          </cell>
          <cell r="X14">
            <v>77.793000000000006</v>
          </cell>
          <cell r="Y14">
            <v>5.1305000000000005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355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75.876999999999995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86.62</v>
          </cell>
          <cell r="AZ14">
            <v>268.38</v>
          </cell>
          <cell r="BA14">
            <v>0</v>
          </cell>
          <cell r="BB14">
            <v>77.793000000000006</v>
          </cell>
          <cell r="BC14">
            <v>355</v>
          </cell>
          <cell r="BD14">
            <v>223.35300000000001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465.47</v>
          </cell>
          <cell r="E15">
            <v>208.15</v>
          </cell>
          <cell r="F15">
            <v>257.32</v>
          </cell>
          <cell r="G15">
            <v>35.517000000000003</v>
          </cell>
          <cell r="H15">
            <v>0</v>
          </cell>
          <cell r="I15">
            <v>166.726</v>
          </cell>
          <cell r="J15">
            <v>1.7689999999999999</v>
          </cell>
          <cell r="K15">
            <v>2.1869999999999998</v>
          </cell>
          <cell r="L15">
            <v>1.339</v>
          </cell>
          <cell r="M15">
            <v>-1.2434497875801753E-14</v>
          </cell>
          <cell r="N15">
            <v>161.43100000000001</v>
          </cell>
          <cell r="O15">
            <v>0</v>
          </cell>
          <cell r="P15">
            <v>742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742</v>
          </cell>
          <cell r="V15">
            <v>0</v>
          </cell>
          <cell r="W15">
            <v>3.1392500000000001</v>
          </cell>
          <cell r="X15">
            <v>166.726</v>
          </cell>
          <cell r="Y15">
            <v>8.4342500000000005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742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161.43100000000001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181.048</v>
          </cell>
          <cell r="AZ15">
            <v>560.952</v>
          </cell>
          <cell r="BA15">
            <v>0</v>
          </cell>
          <cell r="BB15">
            <v>166.726</v>
          </cell>
          <cell r="BC15">
            <v>742</v>
          </cell>
          <cell r="BD15">
            <v>465.47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691.45100000000002</v>
          </cell>
          <cell r="E16">
            <v>311.05200000000002</v>
          </cell>
          <cell r="F16">
            <v>380.399</v>
          </cell>
          <cell r="G16">
            <v>35.340000000000003</v>
          </cell>
          <cell r="H16">
            <v>0</v>
          </cell>
          <cell r="I16">
            <v>250.761</v>
          </cell>
          <cell r="J16">
            <v>3.6320000000000001</v>
          </cell>
          <cell r="K16">
            <v>4.4420000000000002</v>
          </cell>
          <cell r="L16">
            <v>2.1080000000000001</v>
          </cell>
          <cell r="M16">
            <v>7.4999999999869615E-4</v>
          </cell>
          <cell r="N16">
            <v>240.57825</v>
          </cell>
          <cell r="O16">
            <v>0</v>
          </cell>
          <cell r="P16">
            <v>1104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1104</v>
          </cell>
          <cell r="V16">
            <v>0</v>
          </cell>
          <cell r="W16">
            <v>2.2832499999999998</v>
          </cell>
          <cell r="X16">
            <v>250.761</v>
          </cell>
          <cell r="Y16">
            <v>12.465250000000001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1104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240.578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269.37599999999998</v>
          </cell>
          <cell r="AZ16">
            <v>834.62400000000002</v>
          </cell>
          <cell r="BA16">
            <v>0</v>
          </cell>
          <cell r="BB16">
            <v>250.761</v>
          </cell>
          <cell r="BC16">
            <v>1104</v>
          </cell>
          <cell r="BD16">
            <v>691.45100000000002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683.53099999999995</v>
          </cell>
          <cell r="E17">
            <v>307.14100000000002</v>
          </cell>
          <cell r="F17">
            <v>376.39</v>
          </cell>
          <cell r="G17">
            <v>35.253</v>
          </cell>
          <cell r="H17">
            <v>0</v>
          </cell>
          <cell r="I17">
            <v>247.97900000000001</v>
          </cell>
          <cell r="J17">
            <v>3.2549999999999999</v>
          </cell>
          <cell r="K17">
            <v>3.9889999999999999</v>
          </cell>
          <cell r="L17">
            <v>2.101</v>
          </cell>
          <cell r="M17">
            <v>-4.9999999998906475E-4</v>
          </cell>
          <cell r="N17">
            <v>238.6345</v>
          </cell>
          <cell r="O17">
            <v>0</v>
          </cell>
          <cell r="P17">
            <v>1094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1094</v>
          </cell>
          <cell r="V17">
            <v>0</v>
          </cell>
          <cell r="W17">
            <v>2.71</v>
          </cell>
          <cell r="X17">
            <v>247.97900000000001</v>
          </cell>
          <cell r="Y17">
            <v>12.055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1094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238.63499999999999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266.93600000000004</v>
          </cell>
          <cell r="AZ17">
            <v>827.06399999999996</v>
          </cell>
          <cell r="BA17">
            <v>0</v>
          </cell>
          <cell r="BB17">
            <v>247.97900000000001</v>
          </cell>
          <cell r="BC17">
            <v>1094</v>
          </cell>
          <cell r="BD17">
            <v>683.53099999999995</v>
          </cell>
          <cell r="BE17">
            <v>0</v>
          </cell>
        </row>
        <row r="31">
          <cell r="C31">
            <v>167.27078639999999</v>
          </cell>
          <cell r="D31">
            <v>35.302</v>
          </cell>
          <cell r="E31">
            <v>523.63200000000143</v>
          </cell>
          <cell r="F31">
            <v>0</v>
          </cell>
          <cell r="G31">
            <v>0</v>
          </cell>
          <cell r="H31">
            <v>523.63200000000143</v>
          </cell>
          <cell r="I31">
            <v>0</v>
          </cell>
          <cell r="J31">
            <v>523.63200000000143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128</v>
          </cell>
          <cell r="V31">
            <v>396</v>
          </cell>
          <cell r="W31">
            <v>0</v>
          </cell>
        </row>
        <row r="32">
          <cell r="C32">
            <v>8.6173912999999995</v>
          </cell>
          <cell r="D32">
            <v>35.298000000000002</v>
          </cell>
          <cell r="E32">
            <v>23.857999999996537</v>
          </cell>
          <cell r="F32">
            <v>0</v>
          </cell>
          <cell r="G32">
            <v>0</v>
          </cell>
          <cell r="H32">
            <v>23.857999999996537</v>
          </cell>
          <cell r="I32">
            <v>0</v>
          </cell>
          <cell r="J32">
            <v>23.857999999996537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6</v>
          </cell>
          <cell r="V32">
            <v>18</v>
          </cell>
          <cell r="W32">
            <v>0</v>
          </cell>
        </row>
        <row r="33">
          <cell r="C33">
            <v>14.294764800000001</v>
          </cell>
          <cell r="D33">
            <v>35.301000000000002</v>
          </cell>
          <cell r="E33">
            <v>42.139000000005581</v>
          </cell>
          <cell r="F33">
            <v>0</v>
          </cell>
          <cell r="G33">
            <v>0</v>
          </cell>
          <cell r="H33">
            <v>42.139000000005581</v>
          </cell>
          <cell r="I33">
            <v>0</v>
          </cell>
          <cell r="J33">
            <v>42.139000000005581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10</v>
          </cell>
          <cell r="V33">
            <v>32</v>
          </cell>
          <cell r="W33">
            <v>0</v>
          </cell>
        </row>
        <row r="34">
          <cell r="C34">
            <v>11.285035634429383</v>
          </cell>
          <cell r="D34">
            <v>35.286999999999999</v>
          </cell>
          <cell r="E34">
            <v>30.937999999999874</v>
          </cell>
          <cell r="F34">
            <v>0</v>
          </cell>
          <cell r="G34">
            <v>0</v>
          </cell>
          <cell r="H34">
            <v>30.937999999999874</v>
          </cell>
          <cell r="I34">
            <v>0</v>
          </cell>
          <cell r="J34">
            <v>30.937999999999874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8</v>
          </cell>
          <cell r="V34">
            <v>23</v>
          </cell>
          <cell r="W34">
            <v>0</v>
          </cell>
        </row>
        <row r="35">
          <cell r="C35">
            <v>4.6557965999999995</v>
          </cell>
          <cell r="D35">
            <v>35.409999999999997</v>
          </cell>
          <cell r="E35">
            <v>13.214999999998895</v>
          </cell>
          <cell r="F35">
            <v>0</v>
          </cell>
          <cell r="G35">
            <v>0</v>
          </cell>
          <cell r="H35">
            <v>13.214999999998895</v>
          </cell>
          <cell r="I35">
            <v>0</v>
          </cell>
          <cell r="J35">
            <v>13.214999999998895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3</v>
          </cell>
          <cell r="V35">
            <v>10</v>
          </cell>
          <cell r="W35">
            <v>0</v>
          </cell>
        </row>
        <row r="36">
          <cell r="C36">
            <v>0</v>
          </cell>
          <cell r="D36">
            <v>35.524000000000001</v>
          </cell>
          <cell r="E36">
            <v>25.329999999999927</v>
          </cell>
          <cell r="F36">
            <v>0</v>
          </cell>
          <cell r="G36">
            <v>0</v>
          </cell>
          <cell r="H36">
            <v>25.329999999999927</v>
          </cell>
          <cell r="I36">
            <v>0</v>
          </cell>
          <cell r="J36">
            <v>25.329999999999927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6</v>
          </cell>
          <cell r="V36">
            <v>19</v>
          </cell>
          <cell r="W36">
            <v>0</v>
          </cell>
        </row>
        <row r="37">
          <cell r="C37">
            <v>0</v>
          </cell>
          <cell r="D37">
            <v>35.344000000000001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</row>
        <row r="38">
          <cell r="C38">
            <v>0</v>
          </cell>
          <cell r="D38">
            <v>35.363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</row>
        <row r="39">
          <cell r="C39">
            <v>66.758320800000007</v>
          </cell>
          <cell r="D39">
            <v>35.447000000000003</v>
          </cell>
          <cell r="E39">
            <v>195.35799999999909</v>
          </cell>
          <cell r="F39">
            <v>0</v>
          </cell>
          <cell r="G39">
            <v>0</v>
          </cell>
          <cell r="H39">
            <v>195.35799999999909</v>
          </cell>
          <cell r="I39">
            <v>0</v>
          </cell>
          <cell r="J39">
            <v>195.35799999999909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47</v>
          </cell>
          <cell r="V39">
            <v>148</v>
          </cell>
          <cell r="W39">
            <v>0</v>
          </cell>
        </row>
        <row r="40">
          <cell r="C40">
            <v>68.118489399999987</v>
          </cell>
          <cell r="D40">
            <v>35.517000000000003</v>
          </cell>
          <cell r="E40">
            <v>231.20900000000051</v>
          </cell>
          <cell r="F40">
            <v>0</v>
          </cell>
          <cell r="G40">
            <v>0</v>
          </cell>
          <cell r="H40">
            <v>231.20900000000051</v>
          </cell>
          <cell r="I40">
            <v>0</v>
          </cell>
          <cell r="J40">
            <v>231.20900000000051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56</v>
          </cell>
          <cell r="V40">
            <v>175</v>
          </cell>
          <cell r="W40">
            <v>0</v>
          </cell>
        </row>
        <row r="41">
          <cell r="C41">
            <v>67.068987699999994</v>
          </cell>
          <cell r="D41">
            <v>35.340000000000003</v>
          </cell>
          <cell r="E41">
            <v>188.83500000000049</v>
          </cell>
          <cell r="F41">
            <v>0</v>
          </cell>
          <cell r="G41">
            <v>0</v>
          </cell>
          <cell r="H41">
            <v>188.83500000000049</v>
          </cell>
          <cell r="I41">
            <v>0</v>
          </cell>
          <cell r="J41">
            <v>188.83500000000049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46</v>
          </cell>
          <cell r="V41">
            <v>143</v>
          </cell>
          <cell r="W41">
            <v>0</v>
          </cell>
        </row>
        <row r="42">
          <cell r="C42">
            <v>147.28115519999997</v>
          </cell>
          <cell r="D42">
            <v>35.253</v>
          </cell>
          <cell r="E42">
            <v>430.77899999999977</v>
          </cell>
          <cell r="F42">
            <v>0</v>
          </cell>
          <cell r="G42">
            <v>0</v>
          </cell>
          <cell r="H42">
            <v>430.77899999999977</v>
          </cell>
          <cell r="I42">
            <v>0</v>
          </cell>
          <cell r="J42">
            <v>430.77899999999977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105</v>
          </cell>
          <cell r="V42">
            <v>326</v>
          </cell>
          <cell r="W42">
            <v>0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ze"/>
      <sheetName val="účinnosti"/>
      <sheetName val="Teplo"/>
      <sheetName val="vyhodnocení PROVOZ"/>
      <sheetName val="kogenerace Quanto D800"/>
      <sheetName val="Spotřeba biomasy"/>
      <sheetName val="MV QUANTO D800"/>
      <sheetName val="plyn_bio"/>
      <sheetName val="TČ"/>
      <sheetName val="hodnocení Zruč"/>
      <sheetName val="voda"/>
      <sheetName val="Domovní kotelny"/>
      <sheetName val="vodoměry"/>
      <sheetName val="Fakturace"/>
      <sheetName val="patní měřiče"/>
      <sheetName val="Odběratelé"/>
      <sheetName val="elektřina"/>
      <sheetName val="Měrné spotřeby"/>
      <sheetName val="MPO"/>
      <sheetName val="ERU-1"/>
      <sheetName val="OTE Sázavan"/>
      <sheetName val="OTE Bio"/>
      <sheetName val="Spotřeby elektřiny DPS"/>
      <sheetName val="OTE Na Výsluní"/>
      <sheetName val="importy"/>
      <sheetName val="mth Kotle"/>
      <sheetName val="Stropovani_EE_ZP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evidence"/>
      <sheetName val="Schéma"/>
      <sheetName val="Export"/>
      <sheetName val="ExportDB"/>
      <sheetName val="Bilance"/>
    </sheetNames>
    <sheetDataSet>
      <sheetData sheetId="0"/>
      <sheetData sheetId="1"/>
      <sheetData sheetId="2">
        <row r="4">
          <cell r="H4">
            <v>6112</v>
          </cell>
        </row>
        <row r="5">
          <cell r="H5">
            <v>4554</v>
          </cell>
        </row>
        <row r="6">
          <cell r="H6">
            <v>4068</v>
          </cell>
        </row>
        <row r="7">
          <cell r="H7">
            <v>2223</v>
          </cell>
        </row>
        <row r="8">
          <cell r="H8">
            <v>0</v>
          </cell>
        </row>
        <row r="9">
          <cell r="H9">
            <v>0</v>
          </cell>
        </row>
        <row r="10">
          <cell r="H10">
            <v>0</v>
          </cell>
        </row>
        <row r="11">
          <cell r="H11">
            <v>0</v>
          </cell>
        </row>
        <row r="12">
          <cell r="H12">
            <v>0</v>
          </cell>
        </row>
        <row r="13">
          <cell r="H13">
            <v>2004</v>
          </cell>
        </row>
        <row r="14">
          <cell r="H14">
            <v>4831</v>
          </cell>
        </row>
        <row r="15">
          <cell r="H15">
            <v>5466</v>
          </cell>
        </row>
      </sheetData>
      <sheetData sheetId="3"/>
      <sheetData sheetId="4"/>
      <sheetData sheetId="5"/>
      <sheetData sheetId="6"/>
      <sheetData sheetId="7">
        <row r="4">
          <cell r="J4">
            <v>408.15000000000003</v>
          </cell>
          <cell r="K4">
            <v>11.387840401813053</v>
          </cell>
          <cell r="L4">
            <v>4647.9470599999977</v>
          </cell>
          <cell r="M4">
            <v>261.56</v>
          </cell>
          <cell r="N4">
            <v>15.948979755691918</v>
          </cell>
          <cell r="O4">
            <v>4171.6151448987775</v>
          </cell>
        </row>
        <row r="5">
          <cell r="J5">
            <v>373.50000000000006</v>
          </cell>
          <cell r="K5">
            <v>12.324260722891568</v>
          </cell>
          <cell r="L5">
            <v>4603.1113800000012</v>
          </cell>
          <cell r="M5">
            <v>139.13</v>
          </cell>
          <cell r="N5">
            <v>14.28</v>
          </cell>
          <cell r="O5">
            <v>1986.7763999999997</v>
          </cell>
        </row>
        <row r="6">
          <cell r="J6">
            <v>338.39999999999992</v>
          </cell>
          <cell r="K6">
            <v>13.293669769503547</v>
          </cell>
          <cell r="L6">
            <v>4498.5778499999988</v>
          </cell>
          <cell r="M6">
            <v>93.02</v>
          </cell>
          <cell r="N6">
            <v>14.851345481911521</v>
          </cell>
          <cell r="O6">
            <v>1381.4721567274096</v>
          </cell>
        </row>
        <row r="7">
          <cell r="J7">
            <v>189.9</v>
          </cell>
          <cell r="K7">
            <v>10.255251184834124</v>
          </cell>
          <cell r="L7">
            <v>1947.4722000000004</v>
          </cell>
          <cell r="M7">
            <v>73.94</v>
          </cell>
          <cell r="N7">
            <v>15.14</v>
          </cell>
          <cell r="O7">
            <v>1119.4516000000001</v>
          </cell>
        </row>
        <row r="8"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</row>
        <row r="9"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</row>
        <row r="10"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  <row r="11"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J13">
            <v>318.60000000000002</v>
          </cell>
          <cell r="K13">
            <v>6.3564478970495921</v>
          </cell>
          <cell r="L13">
            <v>2025.1643000000001</v>
          </cell>
          <cell r="M13">
            <v>57.24</v>
          </cell>
          <cell r="N13">
            <v>15.14</v>
          </cell>
          <cell r="O13">
            <v>866.61360000000002</v>
          </cell>
        </row>
        <row r="14">
          <cell r="J14">
            <v>582.29999999999995</v>
          </cell>
          <cell r="K14">
            <v>8.6050436544736399</v>
          </cell>
          <cell r="L14">
            <v>5010.7169199999998</v>
          </cell>
          <cell r="M14">
            <v>130.38</v>
          </cell>
          <cell r="N14">
            <v>15.14</v>
          </cell>
          <cell r="O14">
            <v>1973.9531999999999</v>
          </cell>
        </row>
        <row r="15">
          <cell r="J15">
            <v>562.49999999999989</v>
          </cell>
          <cell r="K15">
            <v>10.555114293333345</v>
          </cell>
          <cell r="L15">
            <v>5937.2517900000057</v>
          </cell>
          <cell r="M15">
            <v>123.23</v>
          </cell>
          <cell r="N15">
            <v>15.14</v>
          </cell>
          <cell r="O15">
            <v>1865.7022000000002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8">
          <cell r="A28" t="str">
            <v>Leden</v>
          </cell>
          <cell r="B28">
            <v>1</v>
          </cell>
          <cell r="C28" t="str">
            <v>OK</v>
          </cell>
          <cell r="D28">
            <v>244.76499999999999</v>
          </cell>
          <cell r="E28">
            <v>108.54300000000001</v>
          </cell>
          <cell r="F28">
            <v>136.22200000000001</v>
          </cell>
          <cell r="G28">
            <v>35.354999999999997</v>
          </cell>
          <cell r="H28">
            <v>0</v>
          </cell>
          <cell r="I28">
            <v>90.527070000000009</v>
          </cell>
          <cell r="J28">
            <v>1.4990000000000001</v>
          </cell>
          <cell r="K28">
            <v>1.8819999999999999</v>
          </cell>
          <cell r="L28">
            <v>1.2950700000000097</v>
          </cell>
          <cell r="M28"/>
          <cell r="N28">
            <v>85.850999999999999</v>
          </cell>
          <cell r="O28">
            <v>0</v>
          </cell>
          <cell r="P28">
            <v>409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409</v>
          </cell>
          <cell r="V28">
            <v>0</v>
          </cell>
          <cell r="W28">
            <v>6.9960000000000004</v>
          </cell>
          <cell r="X28">
            <v>90.527000000000001</v>
          </cell>
          <cell r="Y28">
            <v>11.67207000000001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409</v>
          </cell>
          <cell r="AF28">
            <v>0</v>
          </cell>
          <cell r="AG28" t="str">
            <v>x</v>
          </cell>
          <cell r="AH28">
            <v>0</v>
          </cell>
          <cell r="AI28">
            <v>0</v>
          </cell>
          <cell r="AJ28">
            <v>85.850999999999999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205</v>
          </cell>
          <cell r="AZ28">
            <v>204</v>
          </cell>
          <cell r="BA28">
            <v>0</v>
          </cell>
          <cell r="BB28">
            <v>90.527000000000001</v>
          </cell>
          <cell r="BC28">
            <v>409</v>
          </cell>
          <cell r="BD28">
            <v>244.76499999999999</v>
          </cell>
          <cell r="BE28">
            <v>-7.0000000050640665E-5</v>
          </cell>
        </row>
        <row r="29">
          <cell r="A29" t="str">
            <v>Únor</v>
          </cell>
          <cell r="B29">
            <v>2</v>
          </cell>
          <cell r="C29" t="str">
            <v>OK</v>
          </cell>
          <cell r="D29">
            <v>6.4009999999999998</v>
          </cell>
          <cell r="E29">
            <v>2.915</v>
          </cell>
          <cell r="F29">
            <v>3.4860000000000002</v>
          </cell>
          <cell r="G29">
            <v>35.335000000000001</v>
          </cell>
          <cell r="H29">
            <v>0</v>
          </cell>
          <cell r="I29">
            <v>2.3229000000000002</v>
          </cell>
          <cell r="J29">
            <v>4.7E-2</v>
          </cell>
          <cell r="K29">
            <v>5.6000000000000001E-2</v>
          </cell>
          <cell r="L29"/>
          <cell r="M29"/>
          <cell r="N29">
            <v>2.2200000000000002</v>
          </cell>
          <cell r="O29">
            <v>-1.0000000000021103E-4</v>
          </cell>
          <cell r="P29">
            <v>10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10</v>
          </cell>
          <cell r="V29">
            <v>0</v>
          </cell>
          <cell r="W29">
            <v>8.2379999999999995</v>
          </cell>
          <cell r="X29">
            <v>2.323</v>
          </cell>
          <cell r="Y29">
            <v>8.3409999999999993</v>
          </cell>
          <cell r="Z29">
            <v>0</v>
          </cell>
          <cell r="AA29">
            <v>0</v>
          </cell>
          <cell r="AB29">
            <v>0</v>
          </cell>
          <cell r="AC29">
            <v>-2.4286128663675299E-16</v>
          </cell>
          <cell r="AD29">
            <v>0</v>
          </cell>
          <cell r="AE29">
            <v>10</v>
          </cell>
          <cell r="AF29">
            <v>0</v>
          </cell>
          <cell r="AG29" t="str">
            <v>x</v>
          </cell>
          <cell r="AH29">
            <v>0</v>
          </cell>
          <cell r="AI29">
            <v>0</v>
          </cell>
          <cell r="AJ29">
            <v>2.2200000000000002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5</v>
          </cell>
          <cell r="AZ29">
            <v>5</v>
          </cell>
          <cell r="BA29">
            <v>0</v>
          </cell>
          <cell r="BB29">
            <v>2.323</v>
          </cell>
          <cell r="BC29">
            <v>10</v>
          </cell>
          <cell r="BD29">
            <v>6.4009999999999998</v>
          </cell>
          <cell r="BE29">
            <v>9.9999999999766942E-5</v>
          </cell>
        </row>
        <row r="30">
          <cell r="A30" t="str">
            <v>Březen</v>
          </cell>
          <cell r="B30">
            <v>3</v>
          </cell>
          <cell r="C30" t="str">
            <v>OK</v>
          </cell>
          <cell r="D30">
            <v>5.2670000000000003</v>
          </cell>
          <cell r="E30">
            <v>2.4300000000000002</v>
          </cell>
          <cell r="F30">
            <v>2.8370000000000002</v>
          </cell>
          <cell r="G30">
            <v>35.314</v>
          </cell>
          <cell r="H30">
            <v>0</v>
          </cell>
          <cell r="I30">
            <v>1.90279</v>
          </cell>
          <cell r="J30">
            <v>1.2E-2</v>
          </cell>
          <cell r="K30">
            <v>1.6E-2</v>
          </cell>
          <cell r="L30">
            <v>5.7790000000000008E-2</v>
          </cell>
          <cell r="M30"/>
          <cell r="N30">
            <v>1.8169999999999999</v>
          </cell>
          <cell r="O30">
            <v>0</v>
          </cell>
          <cell r="P30">
            <v>8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8</v>
          </cell>
          <cell r="V30">
            <v>0</v>
          </cell>
          <cell r="W30">
            <v>8.5660000000000007</v>
          </cell>
          <cell r="X30">
            <v>1.903</v>
          </cell>
          <cell r="Y30">
            <v>8.6517900000000019</v>
          </cell>
          <cell r="Z30">
            <v>0</v>
          </cell>
          <cell r="AA30">
            <v>0</v>
          </cell>
          <cell r="AB30">
            <v>0</v>
          </cell>
          <cell r="AC30">
            <v>1.1379786002407855E-15</v>
          </cell>
          <cell r="AD30">
            <v>0</v>
          </cell>
          <cell r="AE30">
            <v>8</v>
          </cell>
          <cell r="AF30">
            <v>0</v>
          </cell>
          <cell r="AG30" t="str">
            <v>x</v>
          </cell>
          <cell r="AH30">
            <v>0</v>
          </cell>
          <cell r="AI30">
            <v>0</v>
          </cell>
          <cell r="AJ30">
            <v>1.8169999999999999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4</v>
          </cell>
          <cell r="AZ30">
            <v>4</v>
          </cell>
          <cell r="BA30">
            <v>0</v>
          </cell>
          <cell r="BB30">
            <v>1.903</v>
          </cell>
          <cell r="BC30">
            <v>8</v>
          </cell>
          <cell r="BD30">
            <v>5.2670000000000003</v>
          </cell>
          <cell r="BE30">
            <v>2.1000000000093166E-4</v>
          </cell>
        </row>
        <row r="31">
          <cell r="A31" t="str">
            <v>Duben</v>
          </cell>
          <cell r="B31">
            <v>4</v>
          </cell>
          <cell r="C31" t="str">
            <v>OK</v>
          </cell>
          <cell r="D31">
            <v>120.822</v>
          </cell>
          <cell r="E31">
            <v>53.726999999999997</v>
          </cell>
          <cell r="F31">
            <v>67.094999999999999</v>
          </cell>
          <cell r="G31">
            <v>35.271000000000001</v>
          </cell>
          <cell r="H31">
            <v>0</v>
          </cell>
          <cell r="I31">
            <v>44.487199999999994</v>
          </cell>
          <cell r="J31">
            <v>1.0529999999999999</v>
          </cell>
          <cell r="K31">
            <v>1.1180000000000001</v>
          </cell>
          <cell r="L31">
            <v>1.9999999999242846E-4</v>
          </cell>
          <cell r="M31"/>
          <cell r="N31">
            <v>42.316000000000003</v>
          </cell>
          <cell r="O31">
            <v>0</v>
          </cell>
          <cell r="P31">
            <v>200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200</v>
          </cell>
          <cell r="V31">
            <v>0</v>
          </cell>
          <cell r="W31">
            <v>5.5629999999999997</v>
          </cell>
          <cell r="X31">
            <v>44.487000000000002</v>
          </cell>
          <cell r="Y31">
            <v>7.7341999999999924</v>
          </cell>
          <cell r="Z31">
            <v>0</v>
          </cell>
          <cell r="AA31">
            <v>0</v>
          </cell>
          <cell r="AB31">
            <v>0</v>
          </cell>
          <cell r="AC31">
            <v>2.2204460492503131E-16</v>
          </cell>
          <cell r="AD31">
            <v>0</v>
          </cell>
          <cell r="AE31">
            <v>200</v>
          </cell>
          <cell r="AF31">
            <v>0</v>
          </cell>
          <cell r="AG31" t="str">
            <v>x</v>
          </cell>
          <cell r="AH31">
            <v>0</v>
          </cell>
          <cell r="AI31">
            <v>0</v>
          </cell>
          <cell r="AJ31">
            <v>42.316000000000003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100</v>
          </cell>
          <cell r="AZ31">
            <v>100</v>
          </cell>
          <cell r="BA31">
            <v>0</v>
          </cell>
          <cell r="BB31">
            <v>44.487000000000002</v>
          </cell>
          <cell r="BC31">
            <v>200</v>
          </cell>
          <cell r="BD31">
            <v>120.822</v>
          </cell>
          <cell r="BE31">
            <v>-2.0000000006348273E-4</v>
          </cell>
        </row>
        <row r="32">
          <cell r="A32" t="str">
            <v>Květen</v>
          </cell>
          <cell r="B32">
            <v>5</v>
          </cell>
          <cell r="C32" t="str">
            <v>OK</v>
          </cell>
          <cell r="D32">
            <v>525.08100000000002</v>
          </cell>
          <cell r="E32">
            <v>226.309</v>
          </cell>
          <cell r="F32">
            <v>298.77199999999999</v>
          </cell>
          <cell r="G32">
            <v>35.457000000000001</v>
          </cell>
          <cell r="H32">
            <v>0</v>
          </cell>
          <cell r="I32">
            <v>193.36342000000002</v>
          </cell>
          <cell r="J32">
            <v>1.754</v>
          </cell>
          <cell r="K32">
            <v>2.3159999999999998</v>
          </cell>
          <cell r="L32">
            <v>4.7984200000000214</v>
          </cell>
          <cell r="M32"/>
          <cell r="N32">
            <v>184.495</v>
          </cell>
          <cell r="O32">
            <v>0</v>
          </cell>
          <cell r="P32">
            <v>919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919</v>
          </cell>
          <cell r="V32">
            <v>0</v>
          </cell>
          <cell r="W32">
            <v>3.4769999999999999</v>
          </cell>
          <cell r="X32">
            <v>193.363</v>
          </cell>
          <cell r="Y32">
            <v>12.345420000000022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919</v>
          </cell>
          <cell r="AF32">
            <v>0</v>
          </cell>
          <cell r="AG32" t="str">
            <v>x</v>
          </cell>
          <cell r="AH32">
            <v>0</v>
          </cell>
          <cell r="AI32">
            <v>0</v>
          </cell>
          <cell r="AJ32">
            <v>184.495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460</v>
          </cell>
          <cell r="AZ32">
            <v>459</v>
          </cell>
          <cell r="BA32">
            <v>0</v>
          </cell>
          <cell r="BB32">
            <v>193.363</v>
          </cell>
          <cell r="BC32">
            <v>919</v>
          </cell>
          <cell r="BD32">
            <v>525.08100000000002</v>
          </cell>
          <cell r="BE32">
            <v>-4.2000000007647031E-4</v>
          </cell>
        </row>
        <row r="33">
          <cell r="A33" t="str">
            <v>Červen</v>
          </cell>
          <cell r="B33">
            <v>6</v>
          </cell>
          <cell r="C33" t="str">
            <v>OK</v>
          </cell>
          <cell r="D33">
            <v>470.00299999999999</v>
          </cell>
          <cell r="E33">
            <v>202.15100000000001</v>
          </cell>
          <cell r="F33">
            <v>267.85199999999998</v>
          </cell>
          <cell r="G33">
            <v>35.555</v>
          </cell>
          <cell r="H33">
            <v>0</v>
          </cell>
          <cell r="I33">
            <v>172.11608999999999</v>
          </cell>
          <cell r="J33">
            <v>1.6739999999999999</v>
          </cell>
          <cell r="K33">
            <v>2.218</v>
          </cell>
          <cell r="L33">
            <v>4.2870899999999779</v>
          </cell>
          <cell r="M33"/>
          <cell r="N33">
            <v>163.93700000000001</v>
          </cell>
          <cell r="O33">
            <v>0</v>
          </cell>
          <cell r="P33">
            <v>821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821</v>
          </cell>
          <cell r="V33">
            <v>0</v>
          </cell>
          <cell r="W33">
            <v>3.4249999999999998</v>
          </cell>
          <cell r="X33">
            <v>172.11600000000001</v>
          </cell>
          <cell r="Y33">
            <v>11.604089999999978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821</v>
          </cell>
          <cell r="AF33">
            <v>0</v>
          </cell>
          <cell r="AG33" t="str">
            <v>x</v>
          </cell>
          <cell r="AH33">
            <v>0</v>
          </cell>
          <cell r="AI33">
            <v>0</v>
          </cell>
          <cell r="AJ33">
            <v>163.93700000000001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411</v>
          </cell>
          <cell r="AZ33">
            <v>410</v>
          </cell>
          <cell r="BA33">
            <v>0</v>
          </cell>
          <cell r="BB33">
            <v>172.11600000000001</v>
          </cell>
          <cell r="BC33">
            <v>821</v>
          </cell>
          <cell r="BD33">
            <v>470.00299999999999</v>
          </cell>
          <cell r="BE33">
            <v>-9.0000000000145519E-5</v>
          </cell>
        </row>
        <row r="34">
          <cell r="A34" t="str">
            <v>Červenec</v>
          </cell>
          <cell r="B34">
            <v>7</v>
          </cell>
          <cell r="C34" t="str">
            <v>OK</v>
          </cell>
          <cell r="D34">
            <v>470.54899999999998</v>
          </cell>
          <cell r="E34">
            <v>203.41900000000001</v>
          </cell>
          <cell r="F34">
            <v>267.13</v>
          </cell>
          <cell r="G34">
            <v>35.423000000000002</v>
          </cell>
          <cell r="H34">
            <v>0</v>
          </cell>
          <cell r="I34">
            <v>174.29828000000001</v>
          </cell>
          <cell r="J34">
            <v>1.6579999999999999</v>
          </cell>
          <cell r="K34">
            <v>2.177</v>
          </cell>
          <cell r="L34">
            <v>4.5635300000000143</v>
          </cell>
          <cell r="M34"/>
          <cell r="N34">
            <v>165.89975000000001</v>
          </cell>
          <cell r="O34">
            <v>0</v>
          </cell>
          <cell r="P34">
            <v>824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824</v>
          </cell>
          <cell r="V34">
            <v>0</v>
          </cell>
          <cell r="W34">
            <v>3.2795000000000001</v>
          </cell>
          <cell r="X34">
            <v>174.298</v>
          </cell>
          <cell r="Y34">
            <v>11.678030000000014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824</v>
          </cell>
          <cell r="AF34">
            <v>0</v>
          </cell>
          <cell r="AG34" t="str">
            <v>x</v>
          </cell>
          <cell r="AH34">
            <v>0</v>
          </cell>
          <cell r="AI34">
            <v>0</v>
          </cell>
          <cell r="AJ34">
            <v>165.9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412</v>
          </cell>
          <cell r="AZ34">
            <v>412</v>
          </cell>
          <cell r="BA34">
            <v>0</v>
          </cell>
          <cell r="BB34">
            <v>174.298</v>
          </cell>
          <cell r="BC34">
            <v>824</v>
          </cell>
          <cell r="BD34">
            <v>470.54899999999998</v>
          </cell>
          <cell r="BE34">
            <v>-2.7999999997518898E-4</v>
          </cell>
        </row>
        <row r="35">
          <cell r="A35" t="str">
            <v>Srpen</v>
          </cell>
          <cell r="B35">
            <v>8</v>
          </cell>
          <cell r="C35" t="str">
            <v>OK</v>
          </cell>
          <cell r="D35">
            <v>500.99599999999998</v>
          </cell>
          <cell r="E35">
            <v>216.10400000000001</v>
          </cell>
          <cell r="F35">
            <v>284.892</v>
          </cell>
          <cell r="G35">
            <v>35.295000000000002</v>
          </cell>
          <cell r="H35">
            <v>0</v>
          </cell>
          <cell r="I35">
            <v>186.47691</v>
          </cell>
          <cell r="J35">
            <v>1.6930000000000001</v>
          </cell>
          <cell r="K35">
            <v>2.2320000000000002</v>
          </cell>
          <cell r="L35">
            <v>5.0501600000000053</v>
          </cell>
          <cell r="M35"/>
          <cell r="N35">
            <v>177.50174999999999</v>
          </cell>
          <cell r="O35">
            <v>0</v>
          </cell>
          <cell r="P35">
            <v>885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885</v>
          </cell>
          <cell r="V35">
            <v>0</v>
          </cell>
          <cell r="W35">
            <v>3.0165000000000002</v>
          </cell>
          <cell r="X35">
            <v>186.477</v>
          </cell>
          <cell r="Y35">
            <v>11.991660000000007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885</v>
          </cell>
          <cell r="AF35">
            <v>0</v>
          </cell>
          <cell r="AG35" t="str">
            <v>x</v>
          </cell>
          <cell r="AH35">
            <v>0</v>
          </cell>
          <cell r="AI35">
            <v>0</v>
          </cell>
          <cell r="AJ35">
            <v>177.50200000000001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443</v>
          </cell>
          <cell r="AZ35">
            <v>442</v>
          </cell>
          <cell r="BA35">
            <v>0</v>
          </cell>
          <cell r="BB35">
            <v>186.477</v>
          </cell>
          <cell r="BC35">
            <v>885</v>
          </cell>
          <cell r="BD35">
            <v>500.99599999999998</v>
          </cell>
          <cell r="BE35">
            <v>9.0000000000145519E-5</v>
          </cell>
        </row>
        <row r="36">
          <cell r="A36" t="str">
            <v>Září</v>
          </cell>
          <cell r="B36">
            <v>9</v>
          </cell>
          <cell r="C36" t="str">
            <v>OK</v>
          </cell>
          <cell r="D36">
            <v>613.27599999999995</v>
          </cell>
          <cell r="E36">
            <v>265.04599999999999</v>
          </cell>
          <cell r="F36">
            <v>348.23</v>
          </cell>
          <cell r="G36">
            <v>35.448999999999998</v>
          </cell>
          <cell r="H36">
            <v>0</v>
          </cell>
          <cell r="I36">
            <v>227.91436999999999</v>
          </cell>
          <cell r="J36">
            <v>1.7649999999999999</v>
          </cell>
          <cell r="K36">
            <v>2.319</v>
          </cell>
          <cell r="L36">
            <v>6.574370000000016</v>
          </cell>
          <cell r="M36"/>
          <cell r="N36">
            <v>217.256</v>
          </cell>
          <cell r="O36">
            <v>0</v>
          </cell>
          <cell r="P36">
            <v>1078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1078</v>
          </cell>
          <cell r="V36">
            <v>0</v>
          </cell>
          <cell r="W36">
            <v>2.6597499999999998</v>
          </cell>
          <cell r="X36">
            <v>227.91399999999999</v>
          </cell>
          <cell r="Y36">
            <v>13.318120000000015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1078</v>
          </cell>
          <cell r="AF36">
            <v>0</v>
          </cell>
          <cell r="AG36" t="str">
            <v>x</v>
          </cell>
          <cell r="AH36">
            <v>0</v>
          </cell>
          <cell r="AI36">
            <v>0</v>
          </cell>
          <cell r="AJ36">
            <v>217.256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539</v>
          </cell>
          <cell r="AZ36">
            <v>539</v>
          </cell>
          <cell r="BA36">
            <v>0</v>
          </cell>
          <cell r="BB36">
            <v>227.91399999999999</v>
          </cell>
          <cell r="BC36">
            <v>1078</v>
          </cell>
          <cell r="BD36">
            <v>613.27599999999995</v>
          </cell>
          <cell r="BE36">
            <v>-3.6999999974796083E-4</v>
          </cell>
        </row>
        <row r="37">
          <cell r="A37" t="str">
            <v>Říjen</v>
          </cell>
          <cell r="B37">
            <v>10</v>
          </cell>
          <cell r="C37" t="str">
            <v>OK</v>
          </cell>
          <cell r="D37">
            <v>241.291</v>
          </cell>
          <cell r="E37">
            <v>105.926</v>
          </cell>
          <cell r="F37">
            <v>135.36500000000001</v>
          </cell>
          <cell r="G37">
            <v>35.380000000000003</v>
          </cell>
          <cell r="H37">
            <v>0</v>
          </cell>
          <cell r="I37">
            <v>89.337850000000003</v>
          </cell>
          <cell r="J37">
            <v>1.403</v>
          </cell>
          <cell r="K37">
            <v>1.7929999999999999</v>
          </cell>
          <cell r="L37">
            <v>1.6473499999999888</v>
          </cell>
          <cell r="M37"/>
          <cell r="N37">
            <v>84.494500000000002</v>
          </cell>
          <cell r="O37">
            <v>0</v>
          </cell>
          <cell r="P37">
            <v>411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411</v>
          </cell>
          <cell r="V37">
            <v>0</v>
          </cell>
          <cell r="W37">
            <v>6.234</v>
          </cell>
          <cell r="X37">
            <v>89.337999999999994</v>
          </cell>
          <cell r="Y37">
            <v>11.077349999999988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411</v>
          </cell>
          <cell r="AF37">
            <v>0</v>
          </cell>
          <cell r="AG37" t="str">
            <v>x</v>
          </cell>
          <cell r="AH37">
            <v>0</v>
          </cell>
          <cell r="AI37">
            <v>0</v>
          </cell>
          <cell r="AJ37">
            <v>84.495000000000005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206</v>
          </cell>
          <cell r="AZ37">
            <v>205</v>
          </cell>
          <cell r="BA37">
            <v>0</v>
          </cell>
          <cell r="BB37">
            <v>89.337999999999994</v>
          </cell>
          <cell r="BC37">
            <v>411</v>
          </cell>
          <cell r="BD37">
            <v>241.291</v>
          </cell>
          <cell r="BE37">
            <v>1.4999999984866008E-4</v>
          </cell>
        </row>
        <row r="38">
          <cell r="A38" t="str">
            <v>Listopad</v>
          </cell>
          <cell r="B38">
            <v>11</v>
          </cell>
          <cell r="C38" t="str">
            <v>OK</v>
          </cell>
          <cell r="D38">
            <v>14.512</v>
          </cell>
          <cell r="E38">
            <v>6.8170000000000002</v>
          </cell>
          <cell r="F38">
            <v>7.6950000000000003</v>
          </cell>
          <cell r="G38">
            <v>35.356999999999999</v>
          </cell>
          <cell r="H38">
            <v>0</v>
          </cell>
          <cell r="I38">
            <v>5.4139300000000006</v>
          </cell>
          <cell r="J38">
            <v>0.14699999999999999</v>
          </cell>
          <cell r="K38">
            <v>0.16600000000000001</v>
          </cell>
          <cell r="L38">
            <v>0</v>
          </cell>
          <cell r="M38"/>
          <cell r="N38">
            <v>5.1014999999999997</v>
          </cell>
          <cell r="O38">
            <v>-5.6999999999973738E-4</v>
          </cell>
          <cell r="P38">
            <v>22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22</v>
          </cell>
          <cell r="V38">
            <v>0</v>
          </cell>
          <cell r="W38">
            <v>8.6419999999999995</v>
          </cell>
          <cell r="X38">
            <v>5.4139999999999997</v>
          </cell>
          <cell r="Y38">
            <v>8.9550000000000001</v>
          </cell>
          <cell r="Z38">
            <v>0</v>
          </cell>
          <cell r="AA38">
            <v>0</v>
          </cell>
          <cell r="AB38">
            <v>0</v>
          </cell>
          <cell r="AC38">
            <v>6.106226635438361E-16</v>
          </cell>
          <cell r="AD38">
            <v>0</v>
          </cell>
          <cell r="AE38">
            <v>22</v>
          </cell>
          <cell r="AF38">
            <v>0</v>
          </cell>
          <cell r="AG38" t="str">
            <v>x</v>
          </cell>
          <cell r="AH38">
            <v>0</v>
          </cell>
          <cell r="AI38">
            <v>0</v>
          </cell>
          <cell r="AJ38">
            <v>5.1020000000000003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11</v>
          </cell>
          <cell r="AZ38">
            <v>11</v>
          </cell>
          <cell r="BA38">
            <v>0</v>
          </cell>
          <cell r="BB38">
            <v>5.4139999999999997</v>
          </cell>
          <cell r="BC38">
            <v>22</v>
          </cell>
          <cell r="BD38">
            <v>14.512</v>
          </cell>
          <cell r="BE38">
            <v>7.0000000000902673E-5</v>
          </cell>
        </row>
        <row r="39">
          <cell r="A39" t="str">
            <v>Prosinec</v>
          </cell>
          <cell r="B39">
            <v>12</v>
          </cell>
          <cell r="C39" t="str">
            <v>Chyba</v>
          </cell>
          <cell r="D39">
            <v>10.124000000000001</v>
          </cell>
          <cell r="E39">
            <v>4.891</v>
          </cell>
          <cell r="F39">
            <v>5.2329999999999997</v>
          </cell>
          <cell r="G39">
            <v>35.28</v>
          </cell>
          <cell r="H39">
            <v>0</v>
          </cell>
          <cell r="I39">
            <v>3.63456</v>
          </cell>
          <cell r="J39">
            <v>4.7E-2</v>
          </cell>
          <cell r="K39">
            <v>5.0999999999999997E-2</v>
          </cell>
          <cell r="L39">
            <v>0</v>
          </cell>
          <cell r="M39"/>
          <cell r="N39">
            <v>3.5362499999999999</v>
          </cell>
          <cell r="O39">
            <v>3.0999999999981043E-4</v>
          </cell>
          <cell r="P39">
            <v>14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14</v>
          </cell>
          <cell r="V39">
            <v>0</v>
          </cell>
          <cell r="W39">
            <v>9.2047500000000007</v>
          </cell>
          <cell r="X39">
            <v>3.6349999999999998</v>
          </cell>
          <cell r="Y39">
            <v>9.3027500000000014</v>
          </cell>
          <cell r="Z39">
            <v>0</v>
          </cell>
          <cell r="AA39">
            <v>0</v>
          </cell>
          <cell r="AB39">
            <v>0</v>
          </cell>
          <cell r="AC39">
            <v>7.5633943552588789E-16</v>
          </cell>
          <cell r="AD39">
            <v>0</v>
          </cell>
          <cell r="AE39">
            <v>14</v>
          </cell>
          <cell r="AF39">
            <v>0</v>
          </cell>
          <cell r="AG39" t="str">
            <v>x</v>
          </cell>
          <cell r="AH39">
            <v>0</v>
          </cell>
          <cell r="AI39">
            <v>0</v>
          </cell>
          <cell r="AJ39">
            <v>3.536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7</v>
          </cell>
          <cell r="AZ39">
            <v>7</v>
          </cell>
          <cell r="BA39">
            <v>0</v>
          </cell>
          <cell r="BB39">
            <v>3.6349999999999998</v>
          </cell>
          <cell r="BC39">
            <v>14</v>
          </cell>
          <cell r="BD39">
            <v>10.124000000000001</v>
          </cell>
          <cell r="BE39">
            <v>4.3999999999755346E-4</v>
          </cell>
        </row>
        <row r="53">
          <cell r="C53">
            <v>24.342781452560999</v>
          </cell>
          <cell r="D53">
            <v>35.354999999999997</v>
          </cell>
          <cell r="E53">
            <v>84</v>
          </cell>
          <cell r="F53">
            <v>0</v>
          </cell>
          <cell r="G53">
            <v>0</v>
          </cell>
          <cell r="H53">
            <v>84</v>
          </cell>
          <cell r="I53">
            <v>0</v>
          </cell>
          <cell r="J53">
            <v>84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42</v>
          </cell>
          <cell r="V53">
            <v>42</v>
          </cell>
          <cell r="W53">
            <v>0</v>
          </cell>
        </row>
        <row r="54">
          <cell r="C54">
            <v>0</v>
          </cell>
          <cell r="D54">
            <v>35.335000000000001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C55">
            <v>0</v>
          </cell>
          <cell r="D55">
            <v>35.314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C56">
            <v>26.896527584550004</v>
          </cell>
          <cell r="D56">
            <v>35.271000000000001</v>
          </cell>
          <cell r="E56">
            <v>95</v>
          </cell>
          <cell r="F56">
            <v>0</v>
          </cell>
          <cell r="G56">
            <v>0</v>
          </cell>
          <cell r="H56">
            <v>95</v>
          </cell>
          <cell r="I56">
            <v>0</v>
          </cell>
          <cell r="J56">
            <v>95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47</v>
          </cell>
          <cell r="V56">
            <v>48</v>
          </cell>
          <cell r="W56">
            <v>0</v>
          </cell>
        </row>
        <row r="57">
          <cell r="C57">
            <v>56.310949416384005</v>
          </cell>
          <cell r="D57">
            <v>35.457000000000001</v>
          </cell>
          <cell r="E57">
            <v>206</v>
          </cell>
          <cell r="F57">
            <v>0</v>
          </cell>
          <cell r="G57">
            <v>0</v>
          </cell>
          <cell r="H57">
            <v>206</v>
          </cell>
          <cell r="I57">
            <v>0</v>
          </cell>
          <cell r="J57">
            <v>206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103</v>
          </cell>
          <cell r="V57">
            <v>103</v>
          </cell>
          <cell r="W57">
            <v>0</v>
          </cell>
        </row>
        <row r="58">
          <cell r="C58">
            <v>48.541982448960006</v>
          </cell>
          <cell r="D58">
            <v>35.555</v>
          </cell>
          <cell r="E58">
            <v>175</v>
          </cell>
          <cell r="F58">
            <v>0</v>
          </cell>
          <cell r="G58">
            <v>0</v>
          </cell>
          <cell r="H58">
            <v>175</v>
          </cell>
          <cell r="I58">
            <v>0</v>
          </cell>
          <cell r="J58">
            <v>175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87</v>
          </cell>
          <cell r="V58">
            <v>88</v>
          </cell>
          <cell r="W58">
            <v>0</v>
          </cell>
        </row>
        <row r="59">
          <cell r="C59">
            <v>26.522761412862</v>
          </cell>
          <cell r="D59">
            <v>35.423000000000002</v>
          </cell>
          <cell r="E59">
            <v>96</v>
          </cell>
          <cell r="F59">
            <v>0</v>
          </cell>
          <cell r="G59">
            <v>0</v>
          </cell>
          <cell r="H59">
            <v>96</v>
          </cell>
          <cell r="I59">
            <v>0</v>
          </cell>
          <cell r="J59">
            <v>96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48</v>
          </cell>
          <cell r="V59">
            <v>48</v>
          </cell>
          <cell r="W59">
            <v>0</v>
          </cell>
        </row>
        <row r="60">
          <cell r="C60">
            <v>9.184305018213001</v>
          </cell>
          <cell r="D60">
            <v>35.295000000000002</v>
          </cell>
          <cell r="E60">
            <v>30</v>
          </cell>
          <cell r="F60">
            <v>0</v>
          </cell>
          <cell r="G60">
            <v>0</v>
          </cell>
          <cell r="H60">
            <v>30</v>
          </cell>
          <cell r="I60">
            <v>0</v>
          </cell>
          <cell r="J60">
            <v>30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15</v>
          </cell>
          <cell r="V60">
            <v>15</v>
          </cell>
          <cell r="W60">
            <v>0</v>
          </cell>
        </row>
        <row r="61">
          <cell r="C61">
            <v>58.178789024381999</v>
          </cell>
          <cell r="D61">
            <v>35.448999999999998</v>
          </cell>
          <cell r="E61">
            <v>211</v>
          </cell>
          <cell r="F61">
            <v>0</v>
          </cell>
          <cell r="G61">
            <v>0</v>
          </cell>
          <cell r="H61">
            <v>211</v>
          </cell>
          <cell r="I61">
            <v>0</v>
          </cell>
          <cell r="J61">
            <v>211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105</v>
          </cell>
          <cell r="V61">
            <v>106</v>
          </cell>
          <cell r="W61">
            <v>0</v>
          </cell>
        </row>
        <row r="62">
          <cell r="C62">
            <v>150.69720737915998</v>
          </cell>
          <cell r="D62">
            <v>35.380000000000003</v>
          </cell>
          <cell r="E62">
            <v>547</v>
          </cell>
          <cell r="F62">
            <v>0</v>
          </cell>
          <cell r="G62">
            <v>0</v>
          </cell>
          <cell r="H62">
            <v>547</v>
          </cell>
          <cell r="I62">
            <v>0</v>
          </cell>
          <cell r="J62">
            <v>547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273</v>
          </cell>
          <cell r="V62">
            <v>274</v>
          </cell>
          <cell r="W62">
            <v>0</v>
          </cell>
        </row>
        <row r="63">
          <cell r="C63">
            <v>6.7164041631959988</v>
          </cell>
          <cell r="D63">
            <v>35.356999999999999</v>
          </cell>
          <cell r="E63">
            <v>24</v>
          </cell>
          <cell r="F63">
            <v>0</v>
          </cell>
          <cell r="G63">
            <v>0</v>
          </cell>
          <cell r="H63">
            <v>24</v>
          </cell>
          <cell r="I63">
            <v>0</v>
          </cell>
          <cell r="J63">
            <v>24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12</v>
          </cell>
          <cell r="V63">
            <v>12</v>
          </cell>
          <cell r="W63">
            <v>0</v>
          </cell>
        </row>
        <row r="64">
          <cell r="C64">
            <v>0</v>
          </cell>
          <cell r="D64">
            <v>35.28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Měsíční výkaz"/>
      <sheetName val="Vyhodnocení PROVOZ"/>
      <sheetName val="Reporting"/>
      <sheetName val="Evidence"/>
      <sheetName val="Kogenera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List1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74.045000000000002</v>
          </cell>
          <cell r="E6">
            <v>24.452000000000002</v>
          </cell>
          <cell r="F6">
            <v>49.593000000000004</v>
          </cell>
          <cell r="G6">
            <v>35.332000000000001</v>
          </cell>
          <cell r="H6">
            <v>0</v>
          </cell>
          <cell r="I6">
            <v>19.722000000000001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19.722000000000001</v>
          </cell>
          <cell r="O6">
            <v>0</v>
          </cell>
          <cell r="P6">
            <v>144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144</v>
          </cell>
          <cell r="V6">
            <v>0</v>
          </cell>
          <cell r="W6">
            <v>8.0459999999999994</v>
          </cell>
          <cell r="X6">
            <v>19.722000000000001</v>
          </cell>
          <cell r="Y6">
            <v>8.0459999999999994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144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11.676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8.0459999999999994</v>
          </cell>
          <cell r="AQ6">
            <v>0</v>
          </cell>
          <cell r="AR6">
            <v>0</v>
          </cell>
          <cell r="AS6">
            <v>144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19.722000000000001</v>
          </cell>
          <cell r="BC6">
            <v>144</v>
          </cell>
          <cell r="BD6">
            <v>74.045000000000002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57.456000000000003</v>
          </cell>
          <cell r="E7">
            <v>18.931000000000001</v>
          </cell>
          <cell r="F7">
            <v>38.524999999999999</v>
          </cell>
          <cell r="G7">
            <v>35.378</v>
          </cell>
          <cell r="H7">
            <v>0</v>
          </cell>
          <cell r="I7">
            <v>15.015000000000001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15.015000000000001</v>
          </cell>
          <cell r="O7">
            <v>0</v>
          </cell>
          <cell r="P7">
            <v>110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110</v>
          </cell>
          <cell r="V7">
            <v>0</v>
          </cell>
          <cell r="W7">
            <v>5.5750000000000002</v>
          </cell>
          <cell r="X7">
            <v>15.015000000000001</v>
          </cell>
          <cell r="Y7">
            <v>5.5750000000000002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110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9.44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5.5750000000000002</v>
          </cell>
          <cell r="AQ7">
            <v>0</v>
          </cell>
          <cell r="AR7">
            <v>0</v>
          </cell>
          <cell r="AS7">
            <v>110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15.015000000000001</v>
          </cell>
          <cell r="BC7">
            <v>110</v>
          </cell>
          <cell r="BD7">
            <v>57.456000000000003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50.832999999999998</v>
          </cell>
          <cell r="E8">
            <v>16.829999999999998</v>
          </cell>
          <cell r="F8">
            <v>34.003</v>
          </cell>
          <cell r="G8">
            <v>35.29</v>
          </cell>
          <cell r="H8">
            <v>0</v>
          </cell>
          <cell r="I8">
            <v>13.199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13.199</v>
          </cell>
          <cell r="O8">
            <v>0</v>
          </cell>
          <cell r="P8">
            <v>96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96</v>
          </cell>
          <cell r="V8">
            <v>0</v>
          </cell>
          <cell r="W8">
            <v>4.8979999999999997</v>
          </cell>
          <cell r="X8">
            <v>13.199</v>
          </cell>
          <cell r="Y8">
            <v>4.8979999999999997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96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8.3010000000000002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4.8979999999999997</v>
          </cell>
          <cell r="AQ8">
            <v>0</v>
          </cell>
          <cell r="AR8">
            <v>0</v>
          </cell>
          <cell r="AS8">
            <v>96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13.199</v>
          </cell>
          <cell r="BC8">
            <v>96</v>
          </cell>
          <cell r="BD8">
            <v>50.832999999999998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31.111000000000001</v>
          </cell>
          <cell r="E9">
            <v>10.234</v>
          </cell>
          <cell r="F9">
            <v>20.876999999999999</v>
          </cell>
          <cell r="G9">
            <v>35.244999999999997</v>
          </cell>
          <cell r="H9">
            <v>0</v>
          </cell>
          <cell r="I9">
            <v>8.0340000000000007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8.0340000000000007</v>
          </cell>
          <cell r="O9">
            <v>0</v>
          </cell>
          <cell r="P9">
            <v>59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59</v>
          </cell>
          <cell r="V9">
            <v>0</v>
          </cell>
          <cell r="W9">
            <v>2.7879999999999998</v>
          </cell>
          <cell r="X9">
            <v>8.0340000000000007</v>
          </cell>
          <cell r="Y9">
            <v>2.7879999999999998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59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5.2460000000000004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2.7879999999999998</v>
          </cell>
          <cell r="AQ9">
            <v>0</v>
          </cell>
          <cell r="AR9">
            <v>0</v>
          </cell>
          <cell r="AS9">
            <v>59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8.0340000000000007</v>
          </cell>
          <cell r="BC9">
            <v>59</v>
          </cell>
          <cell r="BD9">
            <v>31.111000000000001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16.129000000000001</v>
          </cell>
          <cell r="E10">
            <v>5.5259999999999998</v>
          </cell>
          <cell r="F10">
            <v>10.603</v>
          </cell>
          <cell r="G10">
            <v>35.478000000000002</v>
          </cell>
          <cell r="H10">
            <v>0</v>
          </cell>
          <cell r="I10">
            <v>4.1980000000000004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4.1980000000000004</v>
          </cell>
          <cell r="O10">
            <v>0</v>
          </cell>
          <cell r="P10">
            <v>29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29</v>
          </cell>
          <cell r="V10">
            <v>0</v>
          </cell>
          <cell r="W10">
            <v>1.4710000000000001</v>
          </cell>
          <cell r="X10">
            <v>4.1980000000000004</v>
          </cell>
          <cell r="Y10">
            <v>1.4710000000000001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29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2.7269999999999999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1.4710000000000001</v>
          </cell>
          <cell r="AQ10">
            <v>0</v>
          </cell>
          <cell r="AR10">
            <v>0</v>
          </cell>
          <cell r="AS10">
            <v>29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4.1980000000000004</v>
          </cell>
          <cell r="BC10">
            <v>29</v>
          </cell>
          <cell r="BD10">
            <v>16.129000000000001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12.5</v>
          </cell>
          <cell r="E11">
            <v>4.3470000000000004</v>
          </cell>
          <cell r="F11">
            <v>8.1530000000000005</v>
          </cell>
          <cell r="G11">
            <v>35.527000000000001</v>
          </cell>
          <cell r="H11">
            <v>0</v>
          </cell>
          <cell r="I11">
            <v>3.258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3.258</v>
          </cell>
          <cell r="O11">
            <v>0</v>
          </cell>
          <cell r="P11">
            <v>22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22</v>
          </cell>
          <cell r="V11">
            <v>0</v>
          </cell>
          <cell r="W11">
            <v>1.19</v>
          </cell>
          <cell r="X11">
            <v>3.258</v>
          </cell>
          <cell r="Y11">
            <v>1.19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22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2.0680000000000001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1.19</v>
          </cell>
          <cell r="AQ11">
            <v>0</v>
          </cell>
          <cell r="AR11">
            <v>0</v>
          </cell>
          <cell r="AS11">
            <v>22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3.258</v>
          </cell>
          <cell r="BC11">
            <v>22</v>
          </cell>
          <cell r="BD11">
            <v>12.5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0.94899999999999995</v>
          </cell>
          <cell r="E12">
            <v>0.28299999999999997</v>
          </cell>
          <cell r="F12">
            <v>0.66600000000000004</v>
          </cell>
          <cell r="G12">
            <v>35.353999999999999</v>
          </cell>
          <cell r="H12">
            <v>0</v>
          </cell>
          <cell r="I12">
            <v>0.23599999999999999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0.23599999999999999</v>
          </cell>
          <cell r="O12">
            <v>0</v>
          </cell>
          <cell r="P12">
            <v>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</v>
          </cell>
          <cell r="V12">
            <v>0</v>
          </cell>
          <cell r="W12">
            <v>0.03</v>
          </cell>
          <cell r="X12">
            <v>0.23599999999999999</v>
          </cell>
          <cell r="Y12">
            <v>0.03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0.20599999999999999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0.03</v>
          </cell>
          <cell r="AQ12">
            <v>0</v>
          </cell>
          <cell r="AR12">
            <v>0</v>
          </cell>
          <cell r="AS12">
            <v>2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0.23599999999999999</v>
          </cell>
          <cell r="BC12">
            <v>2</v>
          </cell>
          <cell r="BD12">
            <v>0.94899999999999995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0</v>
          </cell>
          <cell r="E13">
            <v>0</v>
          </cell>
          <cell r="F13">
            <v>0</v>
          </cell>
          <cell r="G13">
            <v>35.393999999999998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1.5960000000000001</v>
          </cell>
          <cell r="E14">
            <v>0.54200000000000004</v>
          </cell>
          <cell r="F14">
            <v>1.054</v>
          </cell>
          <cell r="G14">
            <v>35.417000000000002</v>
          </cell>
          <cell r="H14">
            <v>0</v>
          </cell>
          <cell r="I14">
            <v>0.42899999999999999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0.42899999999999999</v>
          </cell>
          <cell r="O14">
            <v>0</v>
          </cell>
          <cell r="P14">
            <v>3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</v>
          </cell>
          <cell r="V14">
            <v>0</v>
          </cell>
          <cell r="W14">
            <v>0.309</v>
          </cell>
          <cell r="X14">
            <v>0.42899999999999999</v>
          </cell>
          <cell r="Y14">
            <v>0.309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0.12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0.309</v>
          </cell>
          <cell r="AQ14">
            <v>0</v>
          </cell>
          <cell r="AR14">
            <v>0</v>
          </cell>
          <cell r="AS14">
            <v>3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0.42899999999999999</v>
          </cell>
          <cell r="BC14">
            <v>3</v>
          </cell>
          <cell r="BD14">
            <v>1.5960000000000001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35.128</v>
          </cell>
          <cell r="E15">
            <v>11.907999999999999</v>
          </cell>
          <cell r="F15">
            <v>23.22</v>
          </cell>
          <cell r="G15">
            <v>35.478000000000002</v>
          </cell>
          <cell r="H15">
            <v>0</v>
          </cell>
          <cell r="I15">
            <v>9.2590000000000003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9.2590000000000003</v>
          </cell>
          <cell r="O15">
            <v>0</v>
          </cell>
          <cell r="P15">
            <v>65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65</v>
          </cell>
          <cell r="V15">
            <v>0</v>
          </cell>
          <cell r="W15">
            <v>3.5017499999999999</v>
          </cell>
          <cell r="X15">
            <v>9.2590000000000003</v>
          </cell>
          <cell r="Y15">
            <v>3.5017499999999999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65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5.75725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3.5017499999999999</v>
          </cell>
          <cell r="AQ15">
            <v>0</v>
          </cell>
          <cell r="AR15">
            <v>0</v>
          </cell>
          <cell r="AS15">
            <v>65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9.2590000000000003</v>
          </cell>
          <cell r="BC15">
            <v>65</v>
          </cell>
          <cell r="BD15">
            <v>35.128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60.561999999999998</v>
          </cell>
          <cell r="E16">
            <v>20.460999999999999</v>
          </cell>
          <cell r="F16">
            <v>40.100999999999999</v>
          </cell>
          <cell r="G16">
            <v>35.381</v>
          </cell>
          <cell r="H16">
            <v>0</v>
          </cell>
          <cell r="I16">
            <v>16.298999999999999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16.298999999999999</v>
          </cell>
          <cell r="O16">
            <v>0</v>
          </cell>
          <cell r="P16">
            <v>115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115</v>
          </cell>
          <cell r="V16">
            <v>0</v>
          </cell>
          <cell r="W16">
            <v>6.4029999999999996</v>
          </cell>
          <cell r="X16">
            <v>16.298999999999999</v>
          </cell>
          <cell r="Y16">
            <v>6.4029999999999996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115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9.8960000000000008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6.4029999999999996</v>
          </cell>
          <cell r="AQ16">
            <v>0</v>
          </cell>
          <cell r="AR16">
            <v>0</v>
          </cell>
          <cell r="AS16">
            <v>115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16.298999999999999</v>
          </cell>
          <cell r="BC16">
            <v>115</v>
          </cell>
          <cell r="BD16">
            <v>60.561999999999998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73.055999999999997</v>
          </cell>
          <cell r="E17">
            <v>24.669</v>
          </cell>
          <cell r="F17">
            <v>48.387</v>
          </cell>
          <cell r="G17">
            <v>35.296999999999997</v>
          </cell>
          <cell r="H17">
            <v>0</v>
          </cell>
          <cell r="I17">
            <v>19.826000000000001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19.826000000000001</v>
          </cell>
          <cell r="O17">
            <v>0</v>
          </cell>
          <cell r="P17">
            <v>140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140</v>
          </cell>
          <cell r="V17">
            <v>0</v>
          </cell>
          <cell r="W17">
            <v>6.8392499999999998</v>
          </cell>
          <cell r="X17">
            <v>19.826000000000001</v>
          </cell>
          <cell r="Y17">
            <v>6.8392499999999998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140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12.986750000000001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6.8392499999999998</v>
          </cell>
          <cell r="AQ17">
            <v>0</v>
          </cell>
          <cell r="AR17">
            <v>0</v>
          </cell>
          <cell r="AS17">
            <v>140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19.826000000000001</v>
          </cell>
          <cell r="BC17">
            <v>140</v>
          </cell>
          <cell r="BD17">
            <v>73.055999999999997</v>
          </cell>
          <cell r="BE17">
            <v>0</v>
          </cell>
        </row>
        <row r="31">
          <cell r="C31">
            <v>6.3000093375000068</v>
          </cell>
          <cell r="D31">
            <v>35.332000000000001</v>
          </cell>
          <cell r="E31">
            <v>35.800000000000068</v>
          </cell>
          <cell r="F31">
            <v>0</v>
          </cell>
          <cell r="G31">
            <v>0</v>
          </cell>
          <cell r="H31">
            <v>35.800000000000068</v>
          </cell>
          <cell r="I31">
            <v>0</v>
          </cell>
          <cell r="J31">
            <v>35.800000000000068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35.800000000000068</v>
          </cell>
          <cell r="V31">
            <v>0</v>
          </cell>
          <cell r="W31">
            <v>0</v>
          </cell>
        </row>
        <row r="32">
          <cell r="C32">
            <v>-1.2832008799999948</v>
          </cell>
          <cell r="D32">
            <v>35.378</v>
          </cell>
          <cell r="E32">
            <v>0.89999999999997726</v>
          </cell>
          <cell r="F32">
            <v>0</v>
          </cell>
          <cell r="G32">
            <v>0</v>
          </cell>
          <cell r="H32">
            <v>0.89999999999997726</v>
          </cell>
          <cell r="I32">
            <v>0</v>
          </cell>
          <cell r="J32">
            <v>0.89999999999997726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0.89999999999997726</v>
          </cell>
          <cell r="V32">
            <v>0</v>
          </cell>
          <cell r="W32">
            <v>0</v>
          </cell>
        </row>
        <row r="33">
          <cell r="C33">
            <v>0.91174209000000472</v>
          </cell>
          <cell r="D33">
            <v>35.29</v>
          </cell>
          <cell r="E33">
            <v>3.4999999999998863</v>
          </cell>
          <cell r="F33">
            <v>0</v>
          </cell>
          <cell r="G33">
            <v>0</v>
          </cell>
          <cell r="H33">
            <v>3.4999999999998863</v>
          </cell>
          <cell r="I33">
            <v>0</v>
          </cell>
          <cell r="J33">
            <v>3.4999999999998863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3.4999999999998863</v>
          </cell>
          <cell r="V33">
            <v>0</v>
          </cell>
          <cell r="W33">
            <v>0</v>
          </cell>
        </row>
        <row r="34">
          <cell r="C34">
            <v>3.0458943900000013</v>
          </cell>
          <cell r="D34">
            <v>35.244999999999997</v>
          </cell>
          <cell r="E34">
            <v>6.9000000000000909</v>
          </cell>
          <cell r="F34">
            <v>0</v>
          </cell>
          <cell r="G34">
            <v>0</v>
          </cell>
          <cell r="H34">
            <v>6.9000000000000909</v>
          </cell>
          <cell r="I34">
            <v>0</v>
          </cell>
          <cell r="J34">
            <v>6.9000000000000909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6.9000000000000909</v>
          </cell>
          <cell r="V34">
            <v>0</v>
          </cell>
          <cell r="W34">
            <v>0</v>
          </cell>
        </row>
        <row r="35">
          <cell r="C35">
            <v>3.3127856250000014</v>
          </cell>
          <cell r="D35">
            <v>35.478000000000002</v>
          </cell>
          <cell r="E35">
            <v>2.1999999999999318</v>
          </cell>
          <cell r="F35">
            <v>0</v>
          </cell>
          <cell r="G35"/>
          <cell r="H35">
            <v>2.1999999999999318</v>
          </cell>
          <cell r="I35">
            <v>0</v>
          </cell>
          <cell r="J35">
            <v>2.1999999999999318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2.1999999999999318</v>
          </cell>
          <cell r="V35">
            <v>0</v>
          </cell>
          <cell r="W35">
            <v>0</v>
          </cell>
        </row>
        <row r="36">
          <cell r="C36">
            <v>1.2340510210000002</v>
          </cell>
          <cell r="D36">
            <v>35.527000000000001</v>
          </cell>
          <cell r="E36">
            <v>-2.5999999999999091</v>
          </cell>
          <cell r="F36">
            <v>0</v>
          </cell>
          <cell r="G36"/>
          <cell r="H36">
            <v>-2.5999999999999091</v>
          </cell>
          <cell r="I36">
            <v>0</v>
          </cell>
          <cell r="J36">
            <v>-2.5999999999999091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-2.5999999999999091</v>
          </cell>
          <cell r="V36">
            <v>0</v>
          </cell>
          <cell r="W36">
            <v>0</v>
          </cell>
        </row>
        <row r="37">
          <cell r="D37">
            <v>35.353999999999999</v>
          </cell>
          <cell r="F37">
            <v>0</v>
          </cell>
          <cell r="G37"/>
          <cell r="I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V37">
            <v>0</v>
          </cell>
          <cell r="W37">
            <v>0</v>
          </cell>
        </row>
        <row r="38">
          <cell r="C38">
            <v>1.87846373</v>
          </cell>
          <cell r="D38">
            <v>35.393999999999998</v>
          </cell>
          <cell r="E38">
            <v>5</v>
          </cell>
          <cell r="F38">
            <v>0</v>
          </cell>
          <cell r="G38"/>
          <cell r="H38">
            <v>5</v>
          </cell>
          <cell r="I38">
            <v>0</v>
          </cell>
          <cell r="J38">
            <v>5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5</v>
          </cell>
          <cell r="V38">
            <v>0</v>
          </cell>
          <cell r="W38">
            <v>0</v>
          </cell>
        </row>
        <row r="39">
          <cell r="C39">
            <v>9.4264383360000004</v>
          </cell>
          <cell r="D39">
            <v>35.417000000000002</v>
          </cell>
          <cell r="E39">
            <v>27.800000000000068</v>
          </cell>
          <cell r="F39">
            <v>0</v>
          </cell>
          <cell r="G39"/>
          <cell r="H39">
            <v>27.800000000000068</v>
          </cell>
          <cell r="I39">
            <v>0</v>
          </cell>
          <cell r="J39">
            <v>27.800000000000068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27.800000000000068</v>
          </cell>
          <cell r="V39">
            <v>0</v>
          </cell>
          <cell r="W39">
            <v>0</v>
          </cell>
        </row>
        <row r="40">
          <cell r="C40">
            <v>0.40304212500000375</v>
          </cell>
          <cell r="D40">
            <v>35.478000000000002</v>
          </cell>
          <cell r="E40">
            <v>-9</v>
          </cell>
          <cell r="F40">
            <v>0</v>
          </cell>
          <cell r="I40">
            <v>0</v>
          </cell>
          <cell r="J40">
            <v>-9</v>
          </cell>
          <cell r="K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V40">
            <v>0</v>
          </cell>
          <cell r="W40">
            <v>0</v>
          </cell>
        </row>
        <row r="41">
          <cell r="C41">
            <v>2.3598392999999995</v>
          </cell>
          <cell r="D41">
            <v>35.381</v>
          </cell>
          <cell r="E41">
            <v>16.799999999999955</v>
          </cell>
          <cell r="F41">
            <v>0</v>
          </cell>
          <cell r="G41"/>
          <cell r="H41">
            <v>16.799999999999955</v>
          </cell>
          <cell r="I41">
            <v>0</v>
          </cell>
          <cell r="J41">
            <v>16.799999999999955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16.799999999999955</v>
          </cell>
          <cell r="V41">
            <v>0</v>
          </cell>
          <cell r="W41">
            <v>0</v>
          </cell>
        </row>
        <row r="42">
          <cell r="C42">
            <v>3.0076975985000005</v>
          </cell>
          <cell r="D42">
            <v>35.296999999999997</v>
          </cell>
          <cell r="E42">
            <v>22</v>
          </cell>
          <cell r="F42">
            <v>0</v>
          </cell>
          <cell r="G42"/>
          <cell r="H42">
            <v>22</v>
          </cell>
          <cell r="I42">
            <v>0</v>
          </cell>
          <cell r="J42">
            <v>22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22</v>
          </cell>
          <cell r="V42">
            <v>0</v>
          </cell>
          <cell r="W42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Reporting"/>
      <sheetName val="Vyhodnocení PROVOZ"/>
      <sheetName val="Kogenerace"/>
      <sheetName val="Měsíční výkaz"/>
      <sheetName val="ED plyn"/>
      <sheetName val="Evidence"/>
      <sheetName val="MPO"/>
      <sheetName val="ERU-1"/>
      <sheetName val="OTE"/>
      <sheetName val="Stropovani_EE_ZP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197.33</v>
          </cell>
          <cell r="E6">
            <v>83.037999999999997</v>
          </cell>
          <cell r="F6">
            <v>114.292</v>
          </cell>
          <cell r="G6">
            <v>35.148000000000003</v>
          </cell>
          <cell r="H6">
            <v>0</v>
          </cell>
          <cell r="I6">
            <v>73.864999999999995</v>
          </cell>
          <cell r="J6">
            <v>0.54700000000000004</v>
          </cell>
          <cell r="K6">
            <v>0.754</v>
          </cell>
          <cell r="L6">
            <v>0</v>
          </cell>
          <cell r="M6">
            <v>0</v>
          </cell>
          <cell r="N6">
            <v>72.563999999999993</v>
          </cell>
          <cell r="O6">
            <v>0</v>
          </cell>
          <cell r="P6">
            <v>366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366</v>
          </cell>
          <cell r="V6">
            <v>0</v>
          </cell>
          <cell r="W6">
            <v>0</v>
          </cell>
          <cell r="X6">
            <v>73.864999999999995</v>
          </cell>
          <cell r="Y6">
            <v>1.3010000000000002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366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72.563999999999993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366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73.864999999999995</v>
          </cell>
          <cell r="BC6">
            <v>366</v>
          </cell>
          <cell r="BD6">
            <v>197.33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182.053</v>
          </cell>
          <cell r="E7">
            <v>75.378</v>
          </cell>
          <cell r="F7">
            <v>106.675</v>
          </cell>
          <cell r="G7">
            <v>35.430999999999997</v>
          </cell>
          <cell r="H7">
            <v>0</v>
          </cell>
          <cell r="I7">
            <v>68.11</v>
          </cell>
          <cell r="J7">
            <v>0.53</v>
          </cell>
          <cell r="K7">
            <v>0.75</v>
          </cell>
          <cell r="L7">
            <v>0</v>
          </cell>
          <cell r="M7">
            <v>0</v>
          </cell>
          <cell r="N7">
            <v>66.83</v>
          </cell>
          <cell r="O7">
            <v>0</v>
          </cell>
          <cell r="P7">
            <v>347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347</v>
          </cell>
          <cell r="V7">
            <v>0</v>
          </cell>
          <cell r="W7">
            <v>0</v>
          </cell>
          <cell r="X7">
            <v>68.11</v>
          </cell>
          <cell r="Y7">
            <v>1.28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347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66.83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347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68.11</v>
          </cell>
          <cell r="BC7">
            <v>347</v>
          </cell>
          <cell r="BD7">
            <v>182.053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158.334</v>
          </cell>
          <cell r="E8">
            <v>65.843999999999994</v>
          </cell>
          <cell r="F8">
            <v>92.49</v>
          </cell>
          <cell r="G8">
            <v>35.457999999999998</v>
          </cell>
          <cell r="H8">
            <v>0</v>
          </cell>
          <cell r="I8">
            <v>59.127000000000002</v>
          </cell>
          <cell r="J8">
            <v>0.45600000000000002</v>
          </cell>
          <cell r="K8">
            <v>0.64</v>
          </cell>
          <cell r="L8">
            <v>0</v>
          </cell>
          <cell r="M8">
            <v>0</v>
          </cell>
          <cell r="N8">
            <v>58.030999999999999</v>
          </cell>
          <cell r="O8">
            <v>0</v>
          </cell>
          <cell r="P8">
            <v>299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299</v>
          </cell>
          <cell r="V8">
            <v>0</v>
          </cell>
          <cell r="W8">
            <v>0</v>
          </cell>
          <cell r="X8">
            <v>59.127000000000002</v>
          </cell>
          <cell r="Y8">
            <v>1.0960000000000001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299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58.030999999999999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299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59.127000000000002</v>
          </cell>
          <cell r="BC8">
            <v>299</v>
          </cell>
          <cell r="BD8">
            <v>158.334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97.617000000000004</v>
          </cell>
          <cell r="E9">
            <v>40.926000000000002</v>
          </cell>
          <cell r="F9">
            <v>56.691000000000003</v>
          </cell>
          <cell r="G9">
            <v>35.329000000000001</v>
          </cell>
          <cell r="H9">
            <v>0</v>
          </cell>
          <cell r="I9">
            <v>36.094999999999999</v>
          </cell>
          <cell r="J9">
            <v>0.246</v>
          </cell>
          <cell r="K9">
            <v>0.34100000000000003</v>
          </cell>
          <cell r="L9">
            <v>0</v>
          </cell>
          <cell r="M9">
            <v>0</v>
          </cell>
          <cell r="N9">
            <v>35.508000000000003</v>
          </cell>
          <cell r="O9">
            <v>0</v>
          </cell>
          <cell r="P9">
            <v>180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180</v>
          </cell>
          <cell r="V9">
            <v>0</v>
          </cell>
          <cell r="W9">
            <v>0</v>
          </cell>
          <cell r="X9">
            <v>36.094999999999999</v>
          </cell>
          <cell r="Y9">
            <v>0.58699999999999997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180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35.508000000000003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180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36.094999999999999</v>
          </cell>
          <cell r="BC9">
            <v>180</v>
          </cell>
          <cell r="BD9">
            <v>97.617000000000004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55.959000000000003</v>
          </cell>
          <cell r="E10">
            <v>24.007999999999999</v>
          </cell>
          <cell r="F10">
            <v>31.951000000000001</v>
          </cell>
          <cell r="G10">
            <v>35.445</v>
          </cell>
          <cell r="H10">
            <v>0</v>
          </cell>
          <cell r="I10">
            <v>20.664000000000001</v>
          </cell>
          <cell r="J10">
            <v>0.124</v>
          </cell>
          <cell r="K10">
            <v>0.16500000000000001</v>
          </cell>
          <cell r="L10">
            <v>0</v>
          </cell>
          <cell r="M10">
            <v>0</v>
          </cell>
          <cell r="N10">
            <v>20.375</v>
          </cell>
          <cell r="O10">
            <v>0</v>
          </cell>
          <cell r="P10">
            <v>99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99</v>
          </cell>
          <cell r="V10">
            <v>0</v>
          </cell>
          <cell r="W10">
            <v>0</v>
          </cell>
          <cell r="X10">
            <v>20.664000000000001</v>
          </cell>
          <cell r="Y10">
            <v>0.28900000000000003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99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20.375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99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20.664000000000001</v>
          </cell>
          <cell r="BC10">
            <v>99</v>
          </cell>
          <cell r="BD10">
            <v>55.959000000000003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48.067</v>
          </cell>
          <cell r="E11">
            <v>20.541</v>
          </cell>
          <cell r="F11">
            <v>27.526</v>
          </cell>
          <cell r="G11">
            <v>35.313000000000002</v>
          </cell>
          <cell r="H11">
            <v>0</v>
          </cell>
          <cell r="I11">
            <v>17.827000000000002</v>
          </cell>
          <cell r="J11">
            <v>0.129</v>
          </cell>
          <cell r="K11">
            <v>0.17399999999999999</v>
          </cell>
          <cell r="L11">
            <v>0</v>
          </cell>
          <cell r="M11">
            <v>0</v>
          </cell>
          <cell r="N11">
            <v>17.524000000000001</v>
          </cell>
          <cell r="O11">
            <v>0</v>
          </cell>
          <cell r="P11">
            <v>86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86</v>
          </cell>
          <cell r="V11">
            <v>0</v>
          </cell>
          <cell r="W11">
            <v>0</v>
          </cell>
          <cell r="X11">
            <v>17.827000000000002</v>
          </cell>
          <cell r="Y11">
            <v>0.30299999999999999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86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17.524000000000001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86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17.827000000000002</v>
          </cell>
          <cell r="BC11">
            <v>86</v>
          </cell>
          <cell r="BD11">
            <v>48.067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35.703000000000003</v>
          </cell>
          <cell r="E12">
            <v>15.282999999999999</v>
          </cell>
          <cell r="F12">
            <v>20.420000000000002</v>
          </cell>
          <cell r="G12">
            <v>35.39</v>
          </cell>
          <cell r="H12">
            <v>0</v>
          </cell>
          <cell r="I12">
            <v>13.097</v>
          </cell>
          <cell r="J12">
            <v>0.13500000000000001</v>
          </cell>
          <cell r="K12">
            <v>0.18099999999999999</v>
          </cell>
          <cell r="L12">
            <v>0</v>
          </cell>
          <cell r="M12">
            <v>0</v>
          </cell>
          <cell r="N12">
            <v>12.7805</v>
          </cell>
          <cell r="O12">
            <v>5.0000000000061107E-4</v>
          </cell>
          <cell r="P12">
            <v>63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63</v>
          </cell>
          <cell r="V12">
            <v>0</v>
          </cell>
          <cell r="W12">
            <v>0</v>
          </cell>
          <cell r="X12">
            <v>13.097</v>
          </cell>
          <cell r="Y12">
            <v>0.316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63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12.781000000000001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63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13.097</v>
          </cell>
          <cell r="BC12">
            <v>63</v>
          </cell>
          <cell r="BD12">
            <v>35.703000000000003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36.722000000000001</v>
          </cell>
          <cell r="E13">
            <v>15.872999999999999</v>
          </cell>
          <cell r="F13">
            <v>20.849</v>
          </cell>
          <cell r="G13">
            <v>35.424999999999997</v>
          </cell>
          <cell r="H13">
            <v>0</v>
          </cell>
          <cell r="I13">
            <v>13.535</v>
          </cell>
          <cell r="J13">
            <v>7.5999999999999998E-2</v>
          </cell>
          <cell r="K13">
            <v>9.9000000000000005E-2</v>
          </cell>
          <cell r="L13">
            <v>0</v>
          </cell>
          <cell r="M13">
            <v>0</v>
          </cell>
          <cell r="N13">
            <v>13.360250000000001</v>
          </cell>
          <cell r="O13">
            <v>-2.5000000000119371E-4</v>
          </cell>
          <cell r="P13">
            <v>64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64</v>
          </cell>
          <cell r="V13">
            <v>0</v>
          </cell>
          <cell r="W13">
            <v>0</v>
          </cell>
          <cell r="X13">
            <v>13.535</v>
          </cell>
          <cell r="Y13">
            <v>0.17499999999999999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64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13.36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64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13.535</v>
          </cell>
          <cell r="BC13">
            <v>64</v>
          </cell>
          <cell r="BD13">
            <v>36.722000000000001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34.359000000000002</v>
          </cell>
          <cell r="E14">
            <v>14.715999999999999</v>
          </cell>
          <cell r="F14">
            <v>19.643000000000001</v>
          </cell>
          <cell r="G14">
            <v>35.423000000000002</v>
          </cell>
          <cell r="H14">
            <v>0</v>
          </cell>
          <cell r="I14">
            <v>12.695</v>
          </cell>
          <cell r="J14">
            <v>0.14000000000000001</v>
          </cell>
          <cell r="K14">
            <v>0.187</v>
          </cell>
          <cell r="L14">
            <v>0</v>
          </cell>
          <cell r="M14">
            <v>0</v>
          </cell>
          <cell r="N14">
            <v>12.36875</v>
          </cell>
          <cell r="O14">
            <v>-7.5000000000002842E-4</v>
          </cell>
          <cell r="P14">
            <v>61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61</v>
          </cell>
          <cell r="V14">
            <v>0</v>
          </cell>
          <cell r="W14">
            <v>0</v>
          </cell>
          <cell r="X14">
            <v>12.695</v>
          </cell>
          <cell r="Y14">
            <v>0.32700000000000001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61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12.369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61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12.695</v>
          </cell>
          <cell r="BC14">
            <v>61</v>
          </cell>
          <cell r="BD14">
            <v>34.359000000000002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109.24299999999999</v>
          </cell>
          <cell r="E15">
            <v>45.523000000000003</v>
          </cell>
          <cell r="F15">
            <v>63.72</v>
          </cell>
          <cell r="G15">
            <v>35.488999999999997</v>
          </cell>
          <cell r="H15">
            <v>0</v>
          </cell>
          <cell r="I15">
            <v>40.683</v>
          </cell>
          <cell r="J15">
            <v>0.36299999999999999</v>
          </cell>
          <cell r="K15">
            <v>0.50900000000000001</v>
          </cell>
          <cell r="L15">
            <v>0</v>
          </cell>
          <cell r="M15">
            <v>0</v>
          </cell>
          <cell r="N15">
            <v>39.811</v>
          </cell>
          <cell r="O15">
            <v>0</v>
          </cell>
          <cell r="P15">
            <v>205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205</v>
          </cell>
          <cell r="V15">
            <v>0</v>
          </cell>
          <cell r="W15">
            <v>0</v>
          </cell>
          <cell r="X15">
            <v>40.683</v>
          </cell>
          <cell r="Y15">
            <v>0.872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205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39.811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205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40.683</v>
          </cell>
          <cell r="BC15">
            <v>205</v>
          </cell>
          <cell r="BD15">
            <v>109.24299999999999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116.809</v>
          </cell>
          <cell r="E16">
            <v>49.674999999999997</v>
          </cell>
          <cell r="F16">
            <v>67.134</v>
          </cell>
          <cell r="G16">
            <v>35.353000000000002</v>
          </cell>
          <cell r="H16">
            <v>0</v>
          </cell>
          <cell r="I16">
            <v>43.984999999999999</v>
          </cell>
          <cell r="J16">
            <v>0.33</v>
          </cell>
          <cell r="K16">
            <v>0.44600000000000001</v>
          </cell>
          <cell r="L16">
            <v>0</v>
          </cell>
          <cell r="M16">
            <v>0</v>
          </cell>
          <cell r="N16">
            <v>43.20825</v>
          </cell>
          <cell r="O16">
            <v>7.5000000000358114E-4</v>
          </cell>
          <cell r="P16">
            <v>214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214</v>
          </cell>
          <cell r="V16">
            <v>0</v>
          </cell>
          <cell r="W16">
            <v>0</v>
          </cell>
          <cell r="X16">
            <v>43.984999999999999</v>
          </cell>
          <cell r="Y16">
            <v>0.77600000000000002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214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43.207999999999998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214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43.984999999999999</v>
          </cell>
          <cell r="BC16">
            <v>214</v>
          </cell>
          <cell r="BD16">
            <v>116.809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154.96</v>
          </cell>
          <cell r="E17">
            <v>65.587000000000003</v>
          </cell>
          <cell r="F17">
            <v>89.373000000000005</v>
          </cell>
          <cell r="G17">
            <v>35.296999999999997</v>
          </cell>
          <cell r="H17">
            <v>0</v>
          </cell>
          <cell r="I17">
            <v>58.097000000000001</v>
          </cell>
          <cell r="J17">
            <v>0.36</v>
          </cell>
          <cell r="K17">
            <v>0.49</v>
          </cell>
          <cell r="L17">
            <v>0</v>
          </cell>
          <cell r="M17">
            <v>0</v>
          </cell>
          <cell r="N17">
            <v>57.247</v>
          </cell>
          <cell r="O17">
            <v>0</v>
          </cell>
          <cell r="P17">
            <v>285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285</v>
          </cell>
          <cell r="V17">
            <v>0</v>
          </cell>
          <cell r="W17">
            <v>0</v>
          </cell>
          <cell r="X17">
            <v>58.097000000000001</v>
          </cell>
          <cell r="Y17">
            <v>0.85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285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57.247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285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58.097000000000001</v>
          </cell>
          <cell r="BC17">
            <v>285</v>
          </cell>
          <cell r="BD17">
            <v>154.96</v>
          </cell>
          <cell r="BE17">
            <v>0</v>
          </cell>
        </row>
        <row r="31">
          <cell r="C31">
            <v>99.618944179399733</v>
          </cell>
          <cell r="D31">
            <v>35.148141036834929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C32">
            <v>29.952688076275937</v>
          </cell>
          <cell r="D32">
            <v>35.431438250140218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C33">
            <v>31.967222119928902</v>
          </cell>
          <cell r="D33">
            <v>35.458336072772902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C34">
            <v>32.798820021641681</v>
          </cell>
          <cell r="D34">
            <v>35.328516246715111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C35">
            <v>19.385477689724652</v>
          </cell>
          <cell r="D35">
            <v>35.445230087306925</v>
          </cell>
          <cell r="E35">
            <v>0</v>
          </cell>
          <cell r="F35">
            <v>0</v>
          </cell>
          <cell r="G35"/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>
            <v>18.659261824252539</v>
          </cell>
          <cell r="D36">
            <v>35.313088966459247</v>
          </cell>
          <cell r="E36">
            <v>0</v>
          </cell>
          <cell r="F36">
            <v>0</v>
          </cell>
          <cell r="G36"/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</row>
        <row r="37">
          <cell r="C37">
            <v>19.442652329881657</v>
          </cell>
          <cell r="D37">
            <v>35.389996375739649</v>
          </cell>
          <cell r="E37">
            <v>0</v>
          </cell>
          <cell r="F37">
            <v>0</v>
          </cell>
          <cell r="G37"/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</row>
        <row r="38">
          <cell r="C38">
            <v>17.778053268620496</v>
          </cell>
          <cell r="D38">
            <v>35.424903192085125</v>
          </cell>
          <cell r="E38">
            <v>0</v>
          </cell>
          <cell r="F38">
            <v>0</v>
          </cell>
          <cell r="G38"/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</row>
        <row r="39">
          <cell r="C39">
            <v>32.317951212544635</v>
          </cell>
          <cell r="D39">
            <v>35.422923521192367</v>
          </cell>
          <cell r="E39">
            <v>0</v>
          </cell>
          <cell r="F39">
            <v>0</v>
          </cell>
          <cell r="G39"/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</row>
        <row r="40">
          <cell r="C40">
            <v>44.142133313484187</v>
          </cell>
          <cell r="D40">
            <v>35.488960778086543</v>
          </cell>
          <cell r="E40">
            <v>0</v>
          </cell>
          <cell r="F40">
            <v>0</v>
          </cell>
          <cell r="G40"/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</row>
        <row r="41">
          <cell r="C41">
            <v>106.8672418400664</v>
          </cell>
          <cell r="D41">
            <v>35.353263586054233</v>
          </cell>
          <cell r="E41">
            <v>0</v>
          </cell>
          <cell r="F41">
            <v>0</v>
          </cell>
          <cell r="G41"/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</row>
        <row r="42">
          <cell r="C42">
            <v>123.93063680800205</v>
          </cell>
          <cell r="D42">
            <v>35.296700356709444</v>
          </cell>
          <cell r="E42">
            <v>0</v>
          </cell>
          <cell r="F42">
            <v>0</v>
          </cell>
          <cell r="G42"/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Měsíční výkaz"/>
      <sheetName val="Kogenerace"/>
      <sheetName val="Reporting"/>
      <sheetName val="Tevi Baterie - BESS"/>
      <sheetName val="evidence k ED"/>
      <sheetName val="Evidence"/>
      <sheetName val="MPO"/>
      <sheetName val="ERU-1"/>
      <sheetName val="OTE"/>
      <sheetName val="Stropovani_EE_ZP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3233.4659999999999</v>
          </cell>
          <cell r="E6">
            <v>1501.297</v>
          </cell>
          <cell r="F6">
            <v>1732.1690000000001</v>
          </cell>
          <cell r="G6">
            <v>35.279000000000003</v>
          </cell>
          <cell r="H6">
            <v>0</v>
          </cell>
          <cell r="I6">
            <v>1156.1020000000001</v>
          </cell>
          <cell r="J6">
            <v>117.538</v>
          </cell>
          <cell r="K6">
            <v>135.614</v>
          </cell>
          <cell r="L6">
            <v>0</v>
          </cell>
          <cell r="M6">
            <v>0</v>
          </cell>
          <cell r="N6">
            <v>902.95</v>
          </cell>
          <cell r="O6">
            <v>0</v>
          </cell>
          <cell r="P6">
            <v>4802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4802</v>
          </cell>
          <cell r="V6">
            <v>0</v>
          </cell>
          <cell r="W6">
            <v>71.61</v>
          </cell>
          <cell r="X6">
            <v>1156.1020000000001</v>
          </cell>
          <cell r="Y6">
            <v>324.762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4802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902.95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4802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1156.1020000000001</v>
          </cell>
          <cell r="BC6">
            <v>4802</v>
          </cell>
          <cell r="BD6">
            <v>3233.4659999999999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1877.8320000000001</v>
          </cell>
          <cell r="E7">
            <v>869.24099999999999</v>
          </cell>
          <cell r="F7">
            <v>1008.591</v>
          </cell>
          <cell r="G7">
            <v>35.124000000000002</v>
          </cell>
          <cell r="H7">
            <v>0</v>
          </cell>
          <cell r="I7">
            <v>669.12</v>
          </cell>
          <cell r="J7">
            <v>80.17</v>
          </cell>
          <cell r="K7">
            <v>93.022000000000006</v>
          </cell>
          <cell r="L7">
            <v>0</v>
          </cell>
          <cell r="M7">
            <v>0</v>
          </cell>
          <cell r="N7">
            <v>495.928</v>
          </cell>
          <cell r="O7">
            <v>0</v>
          </cell>
          <cell r="P7">
            <v>2795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2795</v>
          </cell>
          <cell r="V7">
            <v>0</v>
          </cell>
          <cell r="W7">
            <v>30.193999999999999</v>
          </cell>
          <cell r="X7">
            <v>669.12</v>
          </cell>
          <cell r="Y7">
            <v>203.386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2795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495.928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2795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669.12</v>
          </cell>
          <cell r="BC7">
            <v>2795</v>
          </cell>
          <cell r="BD7">
            <v>1877.8320000000001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1692.2539999999999</v>
          </cell>
          <cell r="E8">
            <v>781.61300000000006</v>
          </cell>
          <cell r="F8">
            <v>910.64099999999996</v>
          </cell>
          <cell r="G8">
            <v>35.170999999999999</v>
          </cell>
          <cell r="H8">
            <v>0</v>
          </cell>
          <cell r="I8">
            <v>604.87</v>
          </cell>
          <cell r="J8">
            <v>47.878</v>
          </cell>
          <cell r="K8">
            <v>55.781999999999996</v>
          </cell>
          <cell r="L8">
            <v>0</v>
          </cell>
          <cell r="M8">
            <v>0</v>
          </cell>
          <cell r="N8">
            <v>501.21</v>
          </cell>
          <cell r="O8">
            <v>0</v>
          </cell>
          <cell r="P8">
            <v>2537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2537</v>
          </cell>
          <cell r="V8">
            <v>0</v>
          </cell>
          <cell r="W8">
            <v>97.308999999999997</v>
          </cell>
          <cell r="X8">
            <v>604.87</v>
          </cell>
          <cell r="Y8">
            <v>200.96899999999999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2537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501.21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2537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604.87</v>
          </cell>
          <cell r="BC8">
            <v>2537</v>
          </cell>
          <cell r="BD8">
            <v>1692.2539999999999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Chyba</v>
          </cell>
          <cell r="D9">
            <v>1044.5239999999999</v>
          </cell>
          <cell r="E9">
            <v>481.87700000000001</v>
          </cell>
          <cell r="F9">
            <v>562.64700000000005</v>
          </cell>
          <cell r="G9">
            <v>35.384</v>
          </cell>
          <cell r="H9">
            <v>0</v>
          </cell>
          <cell r="I9">
            <v>371.60199999999998</v>
          </cell>
          <cell r="J9">
            <v>-70.373000000000005</v>
          </cell>
          <cell r="K9">
            <v>-82.168000000000006</v>
          </cell>
          <cell r="L9">
            <v>0</v>
          </cell>
          <cell r="M9">
            <v>0</v>
          </cell>
          <cell r="N9">
            <v>524.14300000000003</v>
          </cell>
          <cell r="O9">
            <v>0</v>
          </cell>
          <cell r="P9">
            <v>1562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1562</v>
          </cell>
          <cell r="V9">
            <v>0</v>
          </cell>
          <cell r="W9">
            <v>7.9429999999999996</v>
          </cell>
          <cell r="X9">
            <v>371.60199999999998</v>
          </cell>
          <cell r="Y9">
            <v>9.754999999999999</v>
          </cell>
          <cell r="Z9">
            <v>0</v>
          </cell>
          <cell r="AA9">
            <v>0</v>
          </cell>
          <cell r="AB9">
            <v>0</v>
          </cell>
          <cell r="AC9">
            <v>154.35300000000001</v>
          </cell>
          <cell r="AD9">
            <v>0</v>
          </cell>
          <cell r="AE9">
            <v>1562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524.14300000000003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1562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371.60199999999998</v>
          </cell>
          <cell r="BC9">
            <v>1562</v>
          </cell>
          <cell r="BD9">
            <v>1044.5239999999999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635.86900000000003</v>
          </cell>
          <cell r="E10">
            <v>295.21199999999999</v>
          </cell>
          <cell r="F10">
            <v>340.65699999999998</v>
          </cell>
          <cell r="G10">
            <v>35.546999999999997</v>
          </cell>
          <cell r="H10">
            <v>0</v>
          </cell>
          <cell r="I10">
            <v>225.315</v>
          </cell>
          <cell r="J10">
            <v>0.84099999999999997</v>
          </cell>
          <cell r="K10">
            <v>0.97099999999999997</v>
          </cell>
          <cell r="L10">
            <v>0</v>
          </cell>
          <cell r="M10">
            <v>0</v>
          </cell>
          <cell r="N10">
            <v>223.50299999999999</v>
          </cell>
          <cell r="O10">
            <v>0</v>
          </cell>
          <cell r="P10">
            <v>936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936</v>
          </cell>
          <cell r="V10">
            <v>0</v>
          </cell>
          <cell r="W10">
            <v>85.84</v>
          </cell>
          <cell r="X10">
            <v>225.315</v>
          </cell>
          <cell r="Y10">
            <v>87.652000000000001</v>
          </cell>
          <cell r="Z10">
            <v>0</v>
          </cell>
          <cell r="AA10">
            <v>0</v>
          </cell>
          <cell r="AB10">
            <v>0</v>
          </cell>
          <cell r="AC10">
            <v>-2.3314683517128287E-15</v>
          </cell>
          <cell r="AD10">
            <v>0</v>
          </cell>
          <cell r="AE10">
            <v>936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223.50299999999999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936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225.315</v>
          </cell>
          <cell r="BC10">
            <v>936</v>
          </cell>
          <cell r="BD10">
            <v>635.86900000000003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1708.6469999999999</v>
          </cell>
          <cell r="E11">
            <v>795.88300000000004</v>
          </cell>
          <cell r="F11">
            <v>912.76400000000001</v>
          </cell>
          <cell r="G11">
            <v>35.484000000000002</v>
          </cell>
          <cell r="H11">
            <v>0</v>
          </cell>
          <cell r="I11">
            <v>609.15300000000002</v>
          </cell>
          <cell r="J11">
            <v>0.17899999999999999</v>
          </cell>
          <cell r="K11">
            <v>0.20599999999999999</v>
          </cell>
          <cell r="L11">
            <v>0</v>
          </cell>
          <cell r="M11">
            <v>0</v>
          </cell>
          <cell r="N11">
            <v>608.76800000000003</v>
          </cell>
          <cell r="O11">
            <v>0</v>
          </cell>
          <cell r="P11">
            <v>2515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2515</v>
          </cell>
          <cell r="V11">
            <v>0</v>
          </cell>
          <cell r="W11">
            <v>106.217</v>
          </cell>
          <cell r="X11">
            <v>609.15300000000002</v>
          </cell>
          <cell r="Y11">
            <v>106.602</v>
          </cell>
          <cell r="Z11">
            <v>0</v>
          </cell>
          <cell r="AA11">
            <v>0</v>
          </cell>
          <cell r="AB11">
            <v>0</v>
          </cell>
          <cell r="AC11">
            <v>5.134781488891349E-15</v>
          </cell>
          <cell r="AD11">
            <v>0</v>
          </cell>
          <cell r="AE11">
            <v>2515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608.76800000000003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2515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609.15300000000002</v>
          </cell>
          <cell r="BC11">
            <v>2515</v>
          </cell>
          <cell r="BD11">
            <v>1708.6469999999999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2207.7809999999999</v>
          </cell>
          <cell r="E12">
            <v>1022.499</v>
          </cell>
          <cell r="F12">
            <v>1185.2819999999999</v>
          </cell>
          <cell r="G12">
            <v>35.430999999999997</v>
          </cell>
          <cell r="H12">
            <v>0</v>
          </cell>
          <cell r="I12">
            <v>780.47</v>
          </cell>
          <cell r="J12">
            <v>20.068999999999999</v>
          </cell>
          <cell r="K12">
            <v>23.263999999999999</v>
          </cell>
          <cell r="L12">
            <v>0</v>
          </cell>
          <cell r="M12">
            <v>0</v>
          </cell>
          <cell r="N12">
            <v>737.13649999999996</v>
          </cell>
          <cell r="O12">
            <v>5.0000000010186341E-4</v>
          </cell>
          <cell r="P12">
            <v>3257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3257</v>
          </cell>
          <cell r="V12">
            <v>0</v>
          </cell>
          <cell r="W12">
            <v>71.960999999999999</v>
          </cell>
          <cell r="X12">
            <v>780.47</v>
          </cell>
          <cell r="Y12">
            <v>115.294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3257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737.13699999999994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3257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780.47</v>
          </cell>
          <cell r="BC12">
            <v>3257</v>
          </cell>
          <cell r="BD12">
            <v>2207.7809999999999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2074.4180000000001</v>
          </cell>
          <cell r="E13">
            <v>965.15599999999995</v>
          </cell>
          <cell r="F13">
            <v>1109.2619999999999</v>
          </cell>
          <cell r="G13">
            <v>35.441000000000003</v>
          </cell>
          <cell r="H13">
            <v>0</v>
          </cell>
          <cell r="I13">
            <v>741.75</v>
          </cell>
          <cell r="J13">
            <v>2.6949999999999998</v>
          </cell>
          <cell r="K13">
            <v>3.097</v>
          </cell>
          <cell r="L13">
            <v>45.028749999999945</v>
          </cell>
          <cell r="M13">
            <v>0</v>
          </cell>
          <cell r="N13">
            <v>690.92925000000002</v>
          </cell>
          <cell r="O13">
            <v>0</v>
          </cell>
          <cell r="P13">
            <v>3069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3069</v>
          </cell>
          <cell r="V13">
            <v>0</v>
          </cell>
          <cell r="W13">
            <v>62.823999999999998</v>
          </cell>
          <cell r="X13">
            <v>741.75</v>
          </cell>
          <cell r="Y13">
            <v>113.64474999999995</v>
          </cell>
          <cell r="Z13">
            <v>0</v>
          </cell>
          <cell r="AA13">
            <v>0</v>
          </cell>
          <cell r="AB13">
            <v>0</v>
          </cell>
          <cell r="AC13">
            <v>45.028749999999945</v>
          </cell>
          <cell r="AD13">
            <v>0</v>
          </cell>
          <cell r="AE13">
            <v>3069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690.92899999999997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3069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741.75</v>
          </cell>
          <cell r="BC13">
            <v>3069</v>
          </cell>
          <cell r="BD13">
            <v>2074.4180000000001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2272.6489999999999</v>
          </cell>
          <cell r="E14">
            <v>1062.865</v>
          </cell>
          <cell r="F14">
            <v>1209.7840000000001</v>
          </cell>
          <cell r="G14">
            <v>35.484000000000002</v>
          </cell>
          <cell r="H14">
            <v>0</v>
          </cell>
          <cell r="I14">
            <v>815.35</v>
          </cell>
          <cell r="J14">
            <v>15.529</v>
          </cell>
          <cell r="K14">
            <v>17.675000000000001</v>
          </cell>
          <cell r="L14">
            <v>0</v>
          </cell>
          <cell r="M14">
            <v>0</v>
          </cell>
          <cell r="N14">
            <v>736.06100000000004</v>
          </cell>
          <cell r="O14">
            <v>46.085000000000036</v>
          </cell>
          <cell r="P14">
            <v>3341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3341</v>
          </cell>
          <cell r="V14">
            <v>0</v>
          </cell>
          <cell r="W14">
            <v>50.286999999999999</v>
          </cell>
          <cell r="X14">
            <v>815.35</v>
          </cell>
          <cell r="Y14">
            <v>83.491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3341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736.06100000000004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3341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815.35</v>
          </cell>
          <cell r="BC14">
            <v>3341</v>
          </cell>
          <cell r="BD14">
            <v>2272.6489999999999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3742.6390000000001</v>
          </cell>
          <cell r="E15">
            <v>1753.306</v>
          </cell>
          <cell r="F15">
            <v>1989.3330000000001</v>
          </cell>
          <cell r="G15">
            <v>35.476999999999997</v>
          </cell>
          <cell r="H15">
            <v>0</v>
          </cell>
          <cell r="I15">
            <v>1349.94</v>
          </cell>
          <cell r="J15">
            <v>5.4059999999999997</v>
          </cell>
          <cell r="K15">
            <v>6.133</v>
          </cell>
          <cell r="L15">
            <v>0</v>
          </cell>
          <cell r="M15">
            <v>0</v>
          </cell>
          <cell r="N15">
            <v>1292.98125</v>
          </cell>
          <cell r="O15">
            <v>45.419750000000022</v>
          </cell>
          <cell r="P15">
            <v>5514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5514</v>
          </cell>
          <cell r="V15">
            <v>0</v>
          </cell>
          <cell r="W15">
            <v>55.917000000000002</v>
          </cell>
          <cell r="X15">
            <v>1349.94</v>
          </cell>
          <cell r="Y15">
            <v>67.456000000000003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5514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1292.981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5514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1349.94</v>
          </cell>
          <cell r="BC15">
            <v>5514</v>
          </cell>
          <cell r="BD15">
            <v>3742.6390000000001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2443.5329999999999</v>
          </cell>
          <cell r="E16">
            <v>1154.288</v>
          </cell>
          <cell r="F16">
            <v>1289.2449999999999</v>
          </cell>
          <cell r="G16">
            <v>35.366</v>
          </cell>
          <cell r="H16">
            <v>0</v>
          </cell>
          <cell r="I16">
            <v>883.88</v>
          </cell>
          <cell r="J16">
            <v>3.6539999999999999</v>
          </cell>
          <cell r="K16">
            <v>4.0819999999999999</v>
          </cell>
          <cell r="L16">
            <v>0</v>
          </cell>
          <cell r="M16">
            <v>0</v>
          </cell>
          <cell r="N16">
            <v>836.08275000000003</v>
          </cell>
          <cell r="O16">
            <v>40.061249999999973</v>
          </cell>
          <cell r="P16">
            <v>3554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3554</v>
          </cell>
          <cell r="V16">
            <v>0</v>
          </cell>
          <cell r="W16">
            <v>59.829000000000001</v>
          </cell>
          <cell r="X16">
            <v>883.88</v>
          </cell>
          <cell r="Y16">
            <v>67.564999999999998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3554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836.08299999999997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3554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883.88</v>
          </cell>
          <cell r="BC16">
            <v>3554</v>
          </cell>
          <cell r="BD16">
            <v>2443.5329999999999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2984.19</v>
          </cell>
          <cell r="E17">
            <v>1408.0650000000001</v>
          </cell>
          <cell r="F17">
            <v>1576.125</v>
          </cell>
          <cell r="G17">
            <v>35.194000000000003</v>
          </cell>
          <cell r="H17">
            <v>0</v>
          </cell>
          <cell r="I17">
            <v>1076.76</v>
          </cell>
          <cell r="J17">
            <v>48.122</v>
          </cell>
          <cell r="K17">
            <v>53.865000000000002</v>
          </cell>
          <cell r="L17">
            <v>0</v>
          </cell>
          <cell r="M17">
            <v>0</v>
          </cell>
          <cell r="N17">
            <v>1090.90275</v>
          </cell>
          <cell r="O17">
            <v>-116.12975000000006</v>
          </cell>
          <cell r="P17">
            <v>4339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4339</v>
          </cell>
          <cell r="V17">
            <v>0</v>
          </cell>
          <cell r="W17">
            <v>134.393</v>
          </cell>
          <cell r="X17">
            <v>1076.76</v>
          </cell>
          <cell r="Y17">
            <v>236.38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4339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1090.903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4339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1076.76</v>
          </cell>
          <cell r="BC17">
            <v>4339</v>
          </cell>
          <cell r="BD17">
            <v>2984.19</v>
          </cell>
          <cell r="BE17">
            <v>0</v>
          </cell>
        </row>
        <row r="31">
          <cell r="C31">
            <v>0</v>
          </cell>
          <cell r="D31">
            <v>35.279000000000003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C32">
            <v>0</v>
          </cell>
          <cell r="D32">
            <v>35.124000000000002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C33">
            <v>0</v>
          </cell>
          <cell r="D33">
            <v>35.170999999999999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C34">
            <v>0</v>
          </cell>
          <cell r="D34">
            <v>35.384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C35">
            <v>0</v>
          </cell>
          <cell r="D35">
            <v>35.546999999999997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>
            <v>0.62426135864084198</v>
          </cell>
          <cell r="D36">
            <v>35.484000000000002</v>
          </cell>
          <cell r="E36">
            <v>1.9477703503224639</v>
          </cell>
          <cell r="F36">
            <v>0</v>
          </cell>
          <cell r="G36">
            <v>0</v>
          </cell>
          <cell r="H36">
            <v>1.9477703503224639</v>
          </cell>
          <cell r="I36">
            <v>0</v>
          </cell>
          <cell r="J36">
            <v>1.9477703503224639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1.9477703503224639</v>
          </cell>
          <cell r="V36">
            <v>0</v>
          </cell>
          <cell r="W36">
            <v>0</v>
          </cell>
        </row>
        <row r="37">
          <cell r="C37">
            <v>0</v>
          </cell>
          <cell r="D37">
            <v>35.430999999999997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</row>
        <row r="38">
          <cell r="C38">
            <v>0</v>
          </cell>
          <cell r="D38">
            <v>35.441000000000003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</row>
        <row r="39">
          <cell r="C39">
            <v>0</v>
          </cell>
          <cell r="D39">
            <v>35.484000000000002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</row>
        <row r="40">
          <cell r="C40">
            <v>140.83376603370914</v>
          </cell>
          <cell r="D40">
            <v>35.476999999999997</v>
          </cell>
          <cell r="E40">
            <v>439.41825007709662</v>
          </cell>
          <cell r="F40">
            <v>0</v>
          </cell>
          <cell r="G40">
            <v>0</v>
          </cell>
          <cell r="H40">
            <v>439.41825007709662</v>
          </cell>
          <cell r="I40">
            <v>0</v>
          </cell>
          <cell r="J40">
            <v>439.41825007709662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439.41825007709662</v>
          </cell>
          <cell r="V40">
            <v>0</v>
          </cell>
          <cell r="W40">
            <v>0</v>
          </cell>
        </row>
        <row r="41">
          <cell r="C41">
            <v>0</v>
          </cell>
          <cell r="D41">
            <v>35.366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</row>
        <row r="42">
          <cell r="C42">
            <v>0</v>
          </cell>
          <cell r="D42">
            <v>35.194000000000003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 LK"/>
      <sheetName val="TČ"/>
      <sheetName val="Reporting NKTC"/>
      <sheetName val="Kotle"/>
      <sheetName val="evidence k ED"/>
      <sheetName val="Evidence"/>
      <sheetName val="MPO"/>
      <sheetName val="OTE"/>
      <sheetName val="ERU NKTC"/>
      <sheetName val="ERU LK"/>
      <sheetName val="ERU-1"/>
      <sheetName val="Stropovani_EE_ZP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  <sheetName val="Bilance"/>
      <sheetName val="List1"/>
      <sheetName val="List2"/>
    </sheetNames>
    <sheetDataSet>
      <sheetData sheetId="0">
        <row r="5">
          <cell r="G5">
            <v>248.62773853857914</v>
          </cell>
          <cell r="Q5">
            <v>7.3999999999999773</v>
          </cell>
        </row>
        <row r="6">
          <cell r="G6">
            <v>1.1433628691879349</v>
          </cell>
          <cell r="Q6">
            <v>1.3999999999999773</v>
          </cell>
        </row>
        <row r="7">
          <cell r="G7">
            <v>1.2988140797359051</v>
          </cell>
          <cell r="Q7">
            <v>1.9000000000000341</v>
          </cell>
        </row>
        <row r="8">
          <cell r="G8">
            <v>0</v>
          </cell>
          <cell r="Q8">
            <v>1.0999999999999659</v>
          </cell>
        </row>
        <row r="9">
          <cell r="G9">
            <v>0</v>
          </cell>
          <cell r="Q9">
            <v>0</v>
          </cell>
        </row>
        <row r="10">
          <cell r="G10"/>
          <cell r="Q10">
            <v>0</v>
          </cell>
        </row>
        <row r="11">
          <cell r="G11">
            <v>0</v>
          </cell>
          <cell r="Q11">
            <v>0</v>
          </cell>
        </row>
        <row r="12">
          <cell r="G12">
            <v>0</v>
          </cell>
          <cell r="Q12">
            <v>0</v>
          </cell>
        </row>
        <row r="13">
          <cell r="G13">
            <v>0</v>
          </cell>
          <cell r="Q13">
            <v>0</v>
          </cell>
        </row>
        <row r="14">
          <cell r="G14">
            <v>0</v>
          </cell>
          <cell r="Q14">
            <v>0.80000000000001137</v>
          </cell>
        </row>
        <row r="15">
          <cell r="G15">
            <v>153.09907632509939</v>
          </cell>
          <cell r="Q15">
            <v>7.6999999999999886</v>
          </cell>
        </row>
        <row r="16">
          <cell r="G16">
            <v>113.42102533869611</v>
          </cell>
          <cell r="Q16">
            <v>7.8000000000000114</v>
          </cell>
        </row>
      </sheetData>
      <sheetData sheetId="1"/>
      <sheetData sheetId="2">
        <row r="5">
          <cell r="O5">
            <v>10.8894</v>
          </cell>
          <cell r="T5">
            <v>35.280335455393924</v>
          </cell>
        </row>
        <row r="6">
          <cell r="O6">
            <v>10.8903</v>
          </cell>
          <cell r="T6">
            <v>35.28679538904899</v>
          </cell>
        </row>
        <row r="7">
          <cell r="O7">
            <v>10.844099999999999</v>
          </cell>
          <cell r="T7">
            <v>35.132980200261215</v>
          </cell>
        </row>
        <row r="8">
          <cell r="O8">
            <v>10.8721</v>
          </cell>
          <cell r="T8">
            <v>35.216981701018533</v>
          </cell>
        </row>
        <row r="9">
          <cell r="O9">
            <v>10.934100000000001</v>
          </cell>
          <cell r="T9">
            <v>35.427410442309721</v>
          </cell>
        </row>
        <row r="10">
          <cell r="O10">
            <v>10.8866</v>
          </cell>
          <cell r="T10">
            <v>35.288277992031873</v>
          </cell>
        </row>
        <row r="11">
          <cell r="O11">
            <v>10.899699999999999</v>
          </cell>
          <cell r="T11">
            <v>35.312669310810328</v>
          </cell>
        </row>
        <row r="12">
          <cell r="O12">
            <v>10.9115</v>
          </cell>
          <cell r="T12">
            <v>35.354989312771472</v>
          </cell>
        </row>
        <row r="13">
          <cell r="O13">
            <v>10.9374</v>
          </cell>
          <cell r="T13">
            <v>35.435902195091167</v>
          </cell>
        </row>
        <row r="14">
          <cell r="O14">
            <v>10.9472</v>
          </cell>
          <cell r="T14">
            <v>35.474253066257184</v>
          </cell>
        </row>
        <row r="15">
          <cell r="O15">
            <v>10.9193</v>
          </cell>
          <cell r="T15">
            <v>35.376867658954687</v>
          </cell>
        </row>
        <row r="16">
          <cell r="O16">
            <v>10.8963</v>
          </cell>
          <cell r="T16">
            <v>35.304263474853798</v>
          </cell>
        </row>
      </sheetData>
      <sheetData sheetId="3"/>
      <sheetData sheetId="4"/>
      <sheetData sheetId="5"/>
      <sheetData sheetId="6"/>
      <sheetData sheetId="7">
        <row r="5">
          <cell r="D5">
            <v>7736.4794879595602</v>
          </cell>
        </row>
        <row r="6">
          <cell r="D6">
            <v>35.606597299092321</v>
          </cell>
        </row>
        <row r="7">
          <cell r="D7">
            <v>40.624740951506119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0</v>
          </cell>
        </row>
        <row r="12">
          <cell r="D12">
            <v>0</v>
          </cell>
        </row>
        <row r="13">
          <cell r="D13">
            <v>0</v>
          </cell>
        </row>
        <row r="14">
          <cell r="D14">
            <v>0</v>
          </cell>
        </row>
        <row r="15">
          <cell r="D15">
            <v>4646.8776098303615</v>
          </cell>
        </row>
        <row r="16">
          <cell r="D16">
            <v>3530.4089964080099</v>
          </cell>
        </row>
      </sheetData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Leden</v>
          </cell>
          <cell r="B6">
            <v>1</v>
          </cell>
          <cell r="C6" t="str">
            <v>OK</v>
          </cell>
          <cell r="D6">
            <v>2018.204</v>
          </cell>
          <cell r="E6">
            <v>910.38099999999997</v>
          </cell>
          <cell r="F6">
            <v>1107.8230000000001</v>
          </cell>
          <cell r="G6">
            <v>35.28</v>
          </cell>
          <cell r="H6">
            <v>0</v>
          </cell>
          <cell r="I6">
            <v>759.22900000000004</v>
          </cell>
          <cell r="J6">
            <v>14.035</v>
          </cell>
          <cell r="K6">
            <v>17.077999999999999</v>
          </cell>
          <cell r="L6">
            <v>0</v>
          </cell>
          <cell r="M6">
            <v>0</v>
          </cell>
          <cell r="N6">
            <v>728.11599999999999</v>
          </cell>
          <cell r="O6">
            <v>0</v>
          </cell>
          <cell r="P6">
            <v>3326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3326</v>
          </cell>
          <cell r="V6">
            <v>0</v>
          </cell>
          <cell r="W6">
            <v>1.3440000000000001</v>
          </cell>
          <cell r="X6">
            <v>759.22900000000004</v>
          </cell>
          <cell r="Y6">
            <v>32.457000000000001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3326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728.11599999999999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3326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759.22900000000004</v>
          </cell>
          <cell r="BC6">
            <v>3326</v>
          </cell>
          <cell r="BD6">
            <v>2018.204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1772.84</v>
          </cell>
          <cell r="E7">
            <v>798.18499999999995</v>
          </cell>
          <cell r="F7">
            <v>974.65499999999997</v>
          </cell>
          <cell r="G7">
            <v>35.286999999999999</v>
          </cell>
          <cell r="H7">
            <v>0</v>
          </cell>
          <cell r="I7">
            <v>667.66399999999999</v>
          </cell>
          <cell r="J7">
            <v>11.052</v>
          </cell>
          <cell r="K7">
            <v>13.494999999999999</v>
          </cell>
          <cell r="L7">
            <v>0</v>
          </cell>
          <cell r="M7">
            <v>0</v>
          </cell>
          <cell r="N7">
            <v>643.11699999999996</v>
          </cell>
          <cell r="O7">
            <v>0</v>
          </cell>
          <cell r="P7">
            <v>2935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2935</v>
          </cell>
          <cell r="V7">
            <v>0</v>
          </cell>
          <cell r="W7">
            <v>1.335</v>
          </cell>
          <cell r="X7">
            <v>667.66399999999999</v>
          </cell>
          <cell r="Y7">
            <v>25.881999999999998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2935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643.11699999999996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2935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667.66399999999999</v>
          </cell>
          <cell r="BC7">
            <v>2935</v>
          </cell>
          <cell r="BD7">
            <v>1772.84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1260.1369999999999</v>
          </cell>
          <cell r="E8">
            <v>570.29700000000003</v>
          </cell>
          <cell r="F8">
            <v>689.84</v>
          </cell>
          <cell r="G8">
            <v>35.133000000000003</v>
          </cell>
          <cell r="H8">
            <v>0</v>
          </cell>
          <cell r="I8">
            <v>475.12799999999999</v>
          </cell>
          <cell r="J8">
            <v>11.362</v>
          </cell>
          <cell r="K8">
            <v>13.744</v>
          </cell>
          <cell r="L8">
            <v>0</v>
          </cell>
          <cell r="M8">
            <v>0</v>
          </cell>
          <cell r="N8">
            <v>450.02199999999999</v>
          </cell>
          <cell r="O8">
            <v>0</v>
          </cell>
          <cell r="P8">
            <v>2069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2069</v>
          </cell>
          <cell r="V8">
            <v>0</v>
          </cell>
          <cell r="W8">
            <v>2.4670000000000001</v>
          </cell>
          <cell r="X8">
            <v>475.12799999999999</v>
          </cell>
          <cell r="Y8">
            <v>27.573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2069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450.02199999999999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2069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475.12799999999999</v>
          </cell>
          <cell r="BC8">
            <v>2069</v>
          </cell>
          <cell r="BD8">
            <v>1260.1369999999999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1006.662</v>
          </cell>
          <cell r="E9">
            <v>457.77300000000002</v>
          </cell>
          <cell r="F9">
            <v>548.88900000000001</v>
          </cell>
          <cell r="G9">
            <v>35.216999999999999</v>
          </cell>
          <cell r="H9">
            <v>0</v>
          </cell>
          <cell r="I9">
            <v>372.51900000000001</v>
          </cell>
          <cell r="J9">
            <v>3.71</v>
          </cell>
          <cell r="K9">
            <v>4.4489999999999998</v>
          </cell>
          <cell r="L9">
            <v>0</v>
          </cell>
          <cell r="M9">
            <v>0</v>
          </cell>
          <cell r="N9">
            <v>364.36</v>
          </cell>
          <cell r="O9">
            <v>0</v>
          </cell>
          <cell r="P9">
            <v>1608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1608</v>
          </cell>
          <cell r="V9">
            <v>0</v>
          </cell>
          <cell r="W9">
            <v>2.6040000000000001</v>
          </cell>
          <cell r="X9">
            <v>372.51900000000001</v>
          </cell>
          <cell r="Y9">
            <v>10.762999999999998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1608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364.36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1608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372.51900000000001</v>
          </cell>
          <cell r="BC9">
            <v>1608</v>
          </cell>
          <cell r="BD9">
            <v>1006.662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528.05700000000002</v>
          </cell>
          <cell r="E10">
            <v>242.02500000000001</v>
          </cell>
          <cell r="F10">
            <v>286.03199999999998</v>
          </cell>
          <cell r="G10">
            <v>35.427</v>
          </cell>
          <cell r="H10">
            <v>0</v>
          </cell>
          <cell r="I10">
            <v>194.37899999999999</v>
          </cell>
          <cell r="J10">
            <v>3.6579999999999999</v>
          </cell>
          <cell r="K10">
            <v>4.3230000000000004</v>
          </cell>
          <cell r="L10">
            <v>0</v>
          </cell>
          <cell r="M10">
            <v>0</v>
          </cell>
          <cell r="N10">
            <v>186.398</v>
          </cell>
          <cell r="O10">
            <v>0</v>
          </cell>
          <cell r="P10">
            <v>827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827</v>
          </cell>
          <cell r="V10">
            <v>0</v>
          </cell>
          <cell r="W10">
            <v>2.9910000000000001</v>
          </cell>
          <cell r="X10">
            <v>194.37899999999999</v>
          </cell>
          <cell r="Y10">
            <v>10.972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827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186.398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827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194.37899999999999</v>
          </cell>
          <cell r="BC10">
            <v>827</v>
          </cell>
          <cell r="BD10">
            <v>528.05700000000002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440.75700000000001</v>
          </cell>
          <cell r="E11">
            <v>201.57499999999999</v>
          </cell>
          <cell r="F11">
            <v>239.18199999999999</v>
          </cell>
          <cell r="G11">
            <v>35.287999999999997</v>
          </cell>
          <cell r="H11">
            <v>0</v>
          </cell>
          <cell r="I11">
            <v>161.76499999999999</v>
          </cell>
          <cell r="J11">
            <v>3.1909999999999998</v>
          </cell>
          <cell r="K11">
            <v>3.786</v>
          </cell>
          <cell r="L11">
            <v>0</v>
          </cell>
          <cell r="M11">
            <v>0</v>
          </cell>
          <cell r="N11">
            <v>154.78800000000001</v>
          </cell>
          <cell r="O11">
            <v>0</v>
          </cell>
          <cell r="P11">
            <v>691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691</v>
          </cell>
          <cell r="V11">
            <v>0</v>
          </cell>
          <cell r="W11">
            <v>2.306</v>
          </cell>
          <cell r="X11">
            <v>161.76499999999999</v>
          </cell>
          <cell r="Y11">
            <v>9.2830000000000013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691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154.78800000000001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691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161.76499999999999</v>
          </cell>
          <cell r="BC11">
            <v>691</v>
          </cell>
          <cell r="BD11">
            <v>440.75700000000001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307.53300000000002</v>
          </cell>
          <cell r="E12">
            <v>140.82499999999999</v>
          </cell>
          <cell r="F12">
            <v>166.708</v>
          </cell>
          <cell r="G12">
            <v>35.313000000000002</v>
          </cell>
          <cell r="H12">
            <v>0</v>
          </cell>
          <cell r="I12">
            <v>112.39700000000001</v>
          </cell>
          <cell r="J12">
            <v>2.2690000000000001</v>
          </cell>
          <cell r="K12">
            <v>2.6859999999999999</v>
          </cell>
          <cell r="L12">
            <v>0</v>
          </cell>
          <cell r="M12">
            <v>0</v>
          </cell>
          <cell r="N12">
            <v>107.44175</v>
          </cell>
          <cell r="O12">
            <v>2.5000000000829914E-4</v>
          </cell>
          <cell r="P12">
            <v>479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479</v>
          </cell>
          <cell r="V12">
            <v>0</v>
          </cell>
          <cell r="W12">
            <v>2.0379999999999998</v>
          </cell>
          <cell r="X12">
            <v>112.39700000000001</v>
          </cell>
          <cell r="Y12">
            <v>6.9930000000000003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479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107.44199999999999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479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112.39700000000001</v>
          </cell>
          <cell r="BC12">
            <v>479</v>
          </cell>
          <cell r="BD12">
            <v>307.53300000000002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462.81900000000002</v>
          </cell>
          <cell r="E13">
            <v>211.5</v>
          </cell>
          <cell r="F13">
            <v>251.31899999999999</v>
          </cell>
          <cell r="G13">
            <v>35.354999999999997</v>
          </cell>
          <cell r="H13">
            <v>0</v>
          </cell>
          <cell r="I13">
            <v>171.11689999999999</v>
          </cell>
          <cell r="J13">
            <v>3.581</v>
          </cell>
          <cell r="K13">
            <v>4.2549999999999999</v>
          </cell>
          <cell r="L13">
            <v>0</v>
          </cell>
          <cell r="M13">
            <v>0</v>
          </cell>
          <cell r="N13">
            <v>163.28025</v>
          </cell>
          <cell r="O13">
            <v>6.5000000000736691E-4</v>
          </cell>
          <cell r="P13">
            <v>732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732</v>
          </cell>
          <cell r="V13">
            <v>0</v>
          </cell>
          <cell r="W13">
            <v>2.1444999999999999</v>
          </cell>
          <cell r="X13">
            <v>171.11699999999999</v>
          </cell>
          <cell r="Y13">
            <v>9.9804999999999993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732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163.28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732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171.11699999999999</v>
          </cell>
          <cell r="BC13">
            <v>732</v>
          </cell>
          <cell r="BD13">
            <v>462.81900000000002</v>
          </cell>
          <cell r="BE13">
            <v>9.9999999974897946E-5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465.18400000000003</v>
          </cell>
          <cell r="E14">
            <v>213.518</v>
          </cell>
          <cell r="F14">
            <v>251.666</v>
          </cell>
          <cell r="G14">
            <v>35.436</v>
          </cell>
          <cell r="H14">
            <v>0</v>
          </cell>
          <cell r="I14">
            <v>172.983</v>
          </cell>
          <cell r="J14">
            <v>3.3969999999999998</v>
          </cell>
          <cell r="K14">
            <v>4.0049999999999999</v>
          </cell>
          <cell r="L14">
            <v>0</v>
          </cell>
          <cell r="M14">
            <v>0</v>
          </cell>
          <cell r="N14">
            <v>165.58099999999999</v>
          </cell>
          <cell r="O14">
            <v>0</v>
          </cell>
          <cell r="P14">
            <v>734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734</v>
          </cell>
          <cell r="V14">
            <v>0</v>
          </cell>
          <cell r="W14">
            <v>1.9862500000000001</v>
          </cell>
          <cell r="X14">
            <v>172.983</v>
          </cell>
          <cell r="Y14">
            <v>9.3882499999999993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734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165.58099999999999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734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172.983</v>
          </cell>
          <cell r="BC14">
            <v>734</v>
          </cell>
          <cell r="BD14">
            <v>465.18400000000003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1431.2</v>
          </cell>
          <cell r="E15">
            <v>645.86699999999996</v>
          </cell>
          <cell r="F15">
            <v>785.33299999999997</v>
          </cell>
          <cell r="G15">
            <v>35.473999999999997</v>
          </cell>
          <cell r="H15">
            <v>0</v>
          </cell>
          <cell r="I15">
            <v>535.48099999999999</v>
          </cell>
          <cell r="J15">
            <v>9.109</v>
          </cell>
          <cell r="K15">
            <v>11.076000000000001</v>
          </cell>
          <cell r="L15">
            <v>0</v>
          </cell>
          <cell r="M15">
            <v>0</v>
          </cell>
          <cell r="N15">
            <v>515.29650000000004</v>
          </cell>
          <cell r="O15">
            <v>-5.0000000010186341E-4</v>
          </cell>
          <cell r="P15">
            <v>2344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2344</v>
          </cell>
          <cell r="V15">
            <v>0</v>
          </cell>
          <cell r="W15">
            <v>1.2982499999999999</v>
          </cell>
          <cell r="X15">
            <v>535.48099999999999</v>
          </cell>
          <cell r="Y15">
            <v>21.483250000000002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2344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515.29700000000003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2344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535.48099999999999</v>
          </cell>
          <cell r="BC15">
            <v>2344</v>
          </cell>
          <cell r="BD15">
            <v>1431.2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2258.7579999999998</v>
          </cell>
          <cell r="E16">
            <v>1010.575</v>
          </cell>
          <cell r="F16">
            <v>1248.183</v>
          </cell>
          <cell r="G16">
            <v>35.377000000000002</v>
          </cell>
          <cell r="H16">
            <v>0</v>
          </cell>
          <cell r="I16">
            <v>837.75</v>
          </cell>
          <cell r="J16">
            <v>17.82</v>
          </cell>
          <cell r="K16">
            <v>22.01</v>
          </cell>
          <cell r="L16">
            <v>0</v>
          </cell>
          <cell r="M16">
            <v>0</v>
          </cell>
          <cell r="N16">
            <v>797.91949999999997</v>
          </cell>
          <cell r="O16">
            <v>4.9999999998817657E-4</v>
          </cell>
          <cell r="P16">
            <v>3725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3725</v>
          </cell>
          <cell r="V16">
            <v>0</v>
          </cell>
          <cell r="W16">
            <v>0.64624999999999999</v>
          </cell>
          <cell r="X16">
            <v>837.75</v>
          </cell>
          <cell r="Y16">
            <v>40.47625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3725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797.92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3725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837.75</v>
          </cell>
          <cell r="BC16">
            <v>3725</v>
          </cell>
          <cell r="BD16">
            <v>2258.7579999999998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2425.627</v>
          </cell>
          <cell r="E17">
            <v>1088.7809999999999</v>
          </cell>
          <cell r="F17">
            <v>1336.846</v>
          </cell>
          <cell r="G17">
            <v>35.304000000000002</v>
          </cell>
          <cell r="H17">
            <v>0</v>
          </cell>
          <cell r="I17">
            <v>899.27700000000004</v>
          </cell>
          <cell r="J17">
            <v>11.717000000000001</v>
          </cell>
          <cell r="K17">
            <v>14.385999999999999</v>
          </cell>
          <cell r="L17">
            <v>0</v>
          </cell>
          <cell r="M17">
            <v>0</v>
          </cell>
          <cell r="N17">
            <v>873.17399999999998</v>
          </cell>
          <cell r="O17">
            <v>0</v>
          </cell>
          <cell r="P17">
            <v>3975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3975</v>
          </cell>
          <cell r="V17">
            <v>0</v>
          </cell>
          <cell r="W17">
            <v>0.61775000000000002</v>
          </cell>
          <cell r="X17">
            <v>899.27700000000004</v>
          </cell>
          <cell r="Y17">
            <v>26.720750000000002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3975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873.17399999999998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3975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899.27700000000004</v>
          </cell>
          <cell r="BC17">
            <v>3975</v>
          </cell>
          <cell r="BD17">
            <v>2425.627</v>
          </cell>
          <cell r="BE17">
            <v>0</v>
          </cell>
        </row>
        <row r="28">
          <cell r="A28" t="str">
            <v>Leden</v>
          </cell>
          <cell r="B28">
            <v>1</v>
          </cell>
          <cell r="C28" t="str">
            <v>OK</v>
          </cell>
          <cell r="D28">
            <v>1992.616</v>
          </cell>
          <cell r="E28">
            <v>937.21299999999997</v>
          </cell>
          <cell r="F28">
            <v>1055.403</v>
          </cell>
          <cell r="G28">
            <v>35.28</v>
          </cell>
          <cell r="H28">
            <v>0</v>
          </cell>
          <cell r="I28">
            <v>744.69799999999998</v>
          </cell>
          <cell r="J28">
            <v>6.4649999999999999</v>
          </cell>
          <cell r="K28">
            <v>7.28</v>
          </cell>
          <cell r="L28">
            <v>0</v>
          </cell>
          <cell r="M28">
            <v>0</v>
          </cell>
          <cell r="N28">
            <v>730.95299999999997</v>
          </cell>
          <cell r="O28">
            <v>0</v>
          </cell>
          <cell r="P28">
            <v>3019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3019</v>
          </cell>
          <cell r="V28">
            <v>0</v>
          </cell>
          <cell r="W28">
            <v>1.121</v>
          </cell>
          <cell r="X28">
            <v>744.69799999999998</v>
          </cell>
          <cell r="Y28">
            <v>14.866000000000001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3019</v>
          </cell>
          <cell r="AF28">
            <v>0</v>
          </cell>
          <cell r="AG28" t="str">
            <v>x</v>
          </cell>
          <cell r="AH28">
            <v>0</v>
          </cell>
          <cell r="AI28">
            <v>0</v>
          </cell>
          <cell r="AJ28">
            <v>730.95299999999997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3019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744.69799999999998</v>
          </cell>
          <cell r="BC28">
            <v>3019</v>
          </cell>
          <cell r="BD28">
            <v>1992.616</v>
          </cell>
          <cell r="BE28">
            <v>0</v>
          </cell>
        </row>
        <row r="29">
          <cell r="A29" t="str">
            <v>Únor</v>
          </cell>
          <cell r="B29">
            <v>2</v>
          </cell>
          <cell r="C29" t="str">
            <v>OK</v>
          </cell>
          <cell r="D29">
            <v>1730.0650000000001</v>
          </cell>
          <cell r="E29">
            <v>814.34900000000005</v>
          </cell>
          <cell r="F29">
            <v>915.71600000000001</v>
          </cell>
          <cell r="G29">
            <v>35.286999999999999</v>
          </cell>
          <cell r="H29">
            <v>0</v>
          </cell>
          <cell r="I29">
            <v>646.47400000000005</v>
          </cell>
          <cell r="J29">
            <v>5.8339999999999996</v>
          </cell>
          <cell r="K29">
            <v>6.56</v>
          </cell>
          <cell r="L29">
            <v>0</v>
          </cell>
          <cell r="M29">
            <v>0</v>
          </cell>
          <cell r="N29">
            <v>634.08000000000004</v>
          </cell>
          <cell r="O29">
            <v>0</v>
          </cell>
          <cell r="P29">
            <v>2617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2617</v>
          </cell>
          <cell r="V29">
            <v>0</v>
          </cell>
          <cell r="W29">
            <v>1.173</v>
          </cell>
          <cell r="X29">
            <v>646.47400000000005</v>
          </cell>
          <cell r="Y29">
            <v>13.566999999999998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2617</v>
          </cell>
          <cell r="AF29">
            <v>0</v>
          </cell>
          <cell r="AG29" t="str">
            <v>x</v>
          </cell>
          <cell r="AH29">
            <v>0</v>
          </cell>
          <cell r="AI29">
            <v>0</v>
          </cell>
          <cell r="AJ29">
            <v>634.08000000000004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2617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646.47400000000005</v>
          </cell>
          <cell r="BC29">
            <v>2617</v>
          </cell>
          <cell r="BD29">
            <v>1730.0650000000001</v>
          </cell>
          <cell r="BE29">
            <v>0</v>
          </cell>
        </row>
        <row r="30">
          <cell r="A30" t="str">
            <v>Březen</v>
          </cell>
          <cell r="B30">
            <v>3</v>
          </cell>
          <cell r="C30" t="str">
            <v>OK</v>
          </cell>
          <cell r="D30">
            <v>1852.864</v>
          </cell>
          <cell r="E30">
            <v>864.15300000000002</v>
          </cell>
          <cell r="F30">
            <v>988.71100000000001</v>
          </cell>
          <cell r="G30">
            <v>35.133000000000003</v>
          </cell>
          <cell r="H30">
            <v>0</v>
          </cell>
          <cell r="I30">
            <v>681.00699999999995</v>
          </cell>
          <cell r="J30">
            <v>6.5529999999999999</v>
          </cell>
          <cell r="K30">
            <v>7.4969999999999999</v>
          </cell>
          <cell r="L30">
            <v>0</v>
          </cell>
          <cell r="M30">
            <v>0</v>
          </cell>
          <cell r="N30">
            <v>666.95699999999999</v>
          </cell>
          <cell r="O30">
            <v>0</v>
          </cell>
          <cell r="P30">
            <v>2805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2805</v>
          </cell>
          <cell r="V30">
            <v>0</v>
          </cell>
          <cell r="W30">
            <v>0.82799999999999996</v>
          </cell>
          <cell r="X30">
            <v>681.00699999999995</v>
          </cell>
          <cell r="Y30">
            <v>14.878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2805</v>
          </cell>
          <cell r="AF30">
            <v>0</v>
          </cell>
          <cell r="AG30" t="str">
            <v>x</v>
          </cell>
          <cell r="AH30">
            <v>0</v>
          </cell>
          <cell r="AI30">
            <v>0</v>
          </cell>
          <cell r="AJ30">
            <v>666.95699999999999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2805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681.00699999999995</v>
          </cell>
          <cell r="BC30">
            <v>2805</v>
          </cell>
          <cell r="BD30">
            <v>1852.864</v>
          </cell>
          <cell r="BE30">
            <v>0</v>
          </cell>
        </row>
        <row r="31">
          <cell r="A31" t="str">
            <v>Duben</v>
          </cell>
          <cell r="B31">
            <v>4</v>
          </cell>
          <cell r="C31" t="str">
            <v>OK</v>
          </cell>
          <cell r="D31">
            <v>1253.5940000000001</v>
          </cell>
          <cell r="E31">
            <v>591.41099999999994</v>
          </cell>
          <cell r="F31">
            <v>662.18299999999999</v>
          </cell>
          <cell r="G31">
            <v>35.216999999999999</v>
          </cell>
          <cell r="H31">
            <v>0</v>
          </cell>
          <cell r="I31">
            <v>474.1</v>
          </cell>
          <cell r="J31">
            <v>4.4180000000000001</v>
          </cell>
          <cell r="K31">
            <v>4.9470000000000001</v>
          </cell>
          <cell r="L31">
            <v>0</v>
          </cell>
          <cell r="M31">
            <v>0</v>
          </cell>
          <cell r="N31">
            <v>464.73500000000001</v>
          </cell>
          <cell r="O31">
            <v>0</v>
          </cell>
          <cell r="P31">
            <v>1911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1911</v>
          </cell>
          <cell r="V31">
            <v>0</v>
          </cell>
          <cell r="W31">
            <v>1.9750000000000001</v>
          </cell>
          <cell r="X31">
            <v>474.1</v>
          </cell>
          <cell r="Y31">
            <v>11.34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1911</v>
          </cell>
          <cell r="AF31">
            <v>0</v>
          </cell>
          <cell r="AG31" t="str">
            <v>x</v>
          </cell>
          <cell r="AH31">
            <v>0</v>
          </cell>
          <cell r="AI31">
            <v>0</v>
          </cell>
          <cell r="AJ31">
            <v>464.73500000000001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1911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474.1</v>
          </cell>
          <cell r="BC31">
            <v>1911</v>
          </cell>
          <cell r="BD31">
            <v>1253.5940000000001</v>
          </cell>
          <cell r="BE31">
            <v>0</v>
          </cell>
        </row>
        <row r="32">
          <cell r="A32" t="str">
            <v>Květen</v>
          </cell>
          <cell r="B32">
            <v>5</v>
          </cell>
          <cell r="C32" t="str">
            <v>OK</v>
          </cell>
          <cell r="D32">
            <v>507.75700000000001</v>
          </cell>
          <cell r="E32">
            <v>239.977</v>
          </cell>
          <cell r="F32">
            <v>267.77999999999997</v>
          </cell>
          <cell r="G32">
            <v>35.427</v>
          </cell>
          <cell r="H32">
            <v>0</v>
          </cell>
          <cell r="I32">
            <v>191.18299999999999</v>
          </cell>
          <cell r="J32">
            <v>1.954</v>
          </cell>
          <cell r="K32">
            <v>2.1800000000000002</v>
          </cell>
          <cell r="L32">
            <v>0</v>
          </cell>
          <cell r="M32">
            <v>0</v>
          </cell>
          <cell r="N32">
            <v>187.04900000000001</v>
          </cell>
          <cell r="O32">
            <v>0</v>
          </cell>
          <cell r="P32">
            <v>768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768</v>
          </cell>
          <cell r="V32">
            <v>0</v>
          </cell>
          <cell r="W32">
            <v>2.6579999999999999</v>
          </cell>
          <cell r="X32">
            <v>191.18299999999999</v>
          </cell>
          <cell r="Y32">
            <v>6.7919999999999998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768</v>
          </cell>
          <cell r="AF32">
            <v>0</v>
          </cell>
          <cell r="AG32" t="str">
            <v>x</v>
          </cell>
          <cell r="AH32">
            <v>0</v>
          </cell>
          <cell r="AI32">
            <v>0</v>
          </cell>
          <cell r="AJ32">
            <v>187.04900000000001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768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191.18299999999999</v>
          </cell>
          <cell r="BC32">
            <v>768</v>
          </cell>
          <cell r="BD32">
            <v>507.75700000000001</v>
          </cell>
          <cell r="BE32">
            <v>0</v>
          </cell>
        </row>
        <row r="33">
          <cell r="A33" t="str">
            <v>Červen</v>
          </cell>
          <cell r="B33">
            <v>6</v>
          </cell>
          <cell r="C33" t="str">
            <v>OK</v>
          </cell>
          <cell r="D33">
            <v>447.71199999999999</v>
          </cell>
          <cell r="E33">
            <v>211.131</v>
          </cell>
          <cell r="F33">
            <v>236.58099999999999</v>
          </cell>
          <cell r="G33">
            <v>35.287999999999997</v>
          </cell>
          <cell r="H33">
            <v>0</v>
          </cell>
          <cell r="I33">
            <v>168.57</v>
          </cell>
          <cell r="J33">
            <v>1.8779999999999999</v>
          </cell>
          <cell r="K33">
            <v>2.1040000000000001</v>
          </cell>
          <cell r="L33">
            <v>0</v>
          </cell>
          <cell r="M33">
            <v>0</v>
          </cell>
          <cell r="N33">
            <v>164.58799999999999</v>
          </cell>
          <cell r="O33">
            <v>0</v>
          </cell>
          <cell r="P33">
            <v>680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680</v>
          </cell>
          <cell r="V33">
            <v>0</v>
          </cell>
          <cell r="W33">
            <v>1.772</v>
          </cell>
          <cell r="X33">
            <v>168.57</v>
          </cell>
          <cell r="Y33">
            <v>5.7540000000000004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680</v>
          </cell>
          <cell r="AF33">
            <v>0</v>
          </cell>
          <cell r="AG33" t="str">
            <v>x</v>
          </cell>
          <cell r="AH33">
            <v>0</v>
          </cell>
          <cell r="AI33">
            <v>0</v>
          </cell>
          <cell r="AJ33">
            <v>164.58799999999999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680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168.57</v>
          </cell>
          <cell r="BC33">
            <v>680</v>
          </cell>
          <cell r="BD33">
            <v>447.71199999999999</v>
          </cell>
          <cell r="BE33">
            <v>0</v>
          </cell>
        </row>
        <row r="34">
          <cell r="A34" t="str">
            <v>Červenec</v>
          </cell>
          <cell r="B34">
            <v>7</v>
          </cell>
          <cell r="C34" t="str">
            <v>OK</v>
          </cell>
          <cell r="D34">
            <v>604.78800000000001</v>
          </cell>
          <cell r="E34">
            <v>283.50099999999998</v>
          </cell>
          <cell r="F34">
            <v>321.28699999999998</v>
          </cell>
          <cell r="G34">
            <v>35.313000000000002</v>
          </cell>
          <cell r="H34">
            <v>0</v>
          </cell>
          <cell r="I34">
            <v>226.48099999999999</v>
          </cell>
          <cell r="J34">
            <v>2.6059999999999999</v>
          </cell>
          <cell r="K34">
            <v>2.9540000000000002</v>
          </cell>
          <cell r="L34">
            <v>0</v>
          </cell>
          <cell r="M34">
            <v>0</v>
          </cell>
          <cell r="N34">
            <v>220.92075</v>
          </cell>
          <cell r="O34">
            <v>2.4999999999408828E-4</v>
          </cell>
          <cell r="P34">
            <v>924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924</v>
          </cell>
          <cell r="V34">
            <v>0</v>
          </cell>
          <cell r="W34">
            <v>1.48525</v>
          </cell>
          <cell r="X34">
            <v>226.48099999999999</v>
          </cell>
          <cell r="Y34">
            <v>7.0452500000000002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924</v>
          </cell>
          <cell r="AF34">
            <v>0</v>
          </cell>
          <cell r="AG34" t="str">
            <v>x</v>
          </cell>
          <cell r="AH34">
            <v>0</v>
          </cell>
          <cell r="AI34">
            <v>0</v>
          </cell>
          <cell r="AJ34">
            <v>220.92099999999999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924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226.48099999999999</v>
          </cell>
          <cell r="BC34">
            <v>924</v>
          </cell>
          <cell r="BD34">
            <v>604.78800000000001</v>
          </cell>
          <cell r="BE34">
            <v>0</v>
          </cell>
        </row>
        <row r="35">
          <cell r="A35" t="str">
            <v>Srpen</v>
          </cell>
          <cell r="B35">
            <v>8</v>
          </cell>
          <cell r="C35" t="str">
            <v>OK</v>
          </cell>
          <cell r="D35">
            <v>509.41</v>
          </cell>
          <cell r="E35">
            <v>241.24</v>
          </cell>
          <cell r="F35">
            <v>268.17</v>
          </cell>
          <cell r="G35">
            <v>35.354999999999997</v>
          </cell>
          <cell r="H35">
            <v>0</v>
          </cell>
          <cell r="I35">
            <v>190.41149999999999</v>
          </cell>
          <cell r="J35">
            <v>2.3170000000000002</v>
          </cell>
          <cell r="K35">
            <v>2.5760000000000001</v>
          </cell>
          <cell r="L35">
            <v>0</v>
          </cell>
          <cell r="M35">
            <v>0</v>
          </cell>
          <cell r="N35">
            <v>185.51875000000001</v>
          </cell>
          <cell r="O35">
            <v>-2.5000000002250999E-4</v>
          </cell>
          <cell r="P35">
            <v>762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762</v>
          </cell>
          <cell r="V35">
            <v>0</v>
          </cell>
          <cell r="W35">
            <v>1.5389999999999999</v>
          </cell>
          <cell r="X35">
            <v>190.41200000000001</v>
          </cell>
          <cell r="Y35">
            <v>6.4320000000000004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762</v>
          </cell>
          <cell r="AF35">
            <v>0</v>
          </cell>
          <cell r="AG35" t="str">
            <v>x</v>
          </cell>
          <cell r="AH35">
            <v>0</v>
          </cell>
          <cell r="AI35">
            <v>0</v>
          </cell>
          <cell r="AJ35">
            <v>185.51900000000001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762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190.41200000000001</v>
          </cell>
          <cell r="BC35">
            <v>762</v>
          </cell>
          <cell r="BD35">
            <v>509.41</v>
          </cell>
          <cell r="BE35">
            <v>5.0000000010186341E-4</v>
          </cell>
        </row>
        <row r="36">
          <cell r="A36" t="str">
            <v>Září</v>
          </cell>
          <cell r="B36">
            <v>9</v>
          </cell>
          <cell r="C36" t="str">
            <v>OK</v>
          </cell>
          <cell r="D36">
            <v>487.96499999999997</v>
          </cell>
          <cell r="E36">
            <v>231.44499999999999</v>
          </cell>
          <cell r="F36">
            <v>256.52</v>
          </cell>
          <cell r="G36">
            <v>35.436</v>
          </cell>
          <cell r="H36">
            <v>0</v>
          </cell>
          <cell r="I36">
            <v>181.452</v>
          </cell>
          <cell r="J36">
            <v>1.9470000000000001</v>
          </cell>
          <cell r="K36">
            <v>2.1579999999999999</v>
          </cell>
          <cell r="L36">
            <v>0</v>
          </cell>
          <cell r="M36">
            <v>0</v>
          </cell>
          <cell r="N36">
            <v>177.34725</v>
          </cell>
          <cell r="O36">
            <v>-2.4999999999408828E-4</v>
          </cell>
          <cell r="P36">
            <v>724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724</v>
          </cell>
          <cell r="V36">
            <v>0</v>
          </cell>
          <cell r="W36">
            <v>1.45225</v>
          </cell>
          <cell r="X36">
            <v>181.452</v>
          </cell>
          <cell r="Y36">
            <v>5.5572500000000007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724</v>
          </cell>
          <cell r="AF36">
            <v>0</v>
          </cell>
          <cell r="AG36" t="str">
            <v>x</v>
          </cell>
          <cell r="AH36">
            <v>0</v>
          </cell>
          <cell r="AI36">
            <v>0</v>
          </cell>
          <cell r="AJ36">
            <v>177.34700000000001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724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181.452</v>
          </cell>
          <cell r="BC36">
            <v>724</v>
          </cell>
          <cell r="BD36">
            <v>487.96499999999997</v>
          </cell>
          <cell r="BE36">
            <v>0</v>
          </cell>
        </row>
        <row r="37">
          <cell r="A37" t="str">
            <v>Říjen</v>
          </cell>
          <cell r="B37">
            <v>10</v>
          </cell>
          <cell r="C37" t="str">
            <v>OK</v>
          </cell>
          <cell r="D37">
            <v>486.82900000000001</v>
          </cell>
          <cell r="E37">
            <v>229.74299999999999</v>
          </cell>
          <cell r="F37">
            <v>257.08600000000001</v>
          </cell>
          <cell r="G37">
            <v>35.473999999999997</v>
          </cell>
          <cell r="H37">
            <v>0</v>
          </cell>
          <cell r="I37">
            <v>185.18299999999999</v>
          </cell>
          <cell r="J37">
            <v>1.8560000000000001</v>
          </cell>
          <cell r="K37">
            <v>2.077</v>
          </cell>
          <cell r="L37">
            <v>0</v>
          </cell>
          <cell r="M37">
            <v>0</v>
          </cell>
          <cell r="N37">
            <v>181.24975000000001</v>
          </cell>
          <cell r="O37">
            <v>2.4999999999408828E-4</v>
          </cell>
          <cell r="P37">
            <v>746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746</v>
          </cell>
          <cell r="V37">
            <v>0</v>
          </cell>
          <cell r="W37">
            <v>1.5914999999999999</v>
          </cell>
          <cell r="X37">
            <v>185.18299999999999</v>
          </cell>
          <cell r="Y37">
            <v>5.5244999999999997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746</v>
          </cell>
          <cell r="AF37">
            <v>0</v>
          </cell>
          <cell r="AG37" t="str">
            <v>x</v>
          </cell>
          <cell r="AH37">
            <v>0</v>
          </cell>
          <cell r="AI37">
            <v>0</v>
          </cell>
          <cell r="AJ37">
            <v>181.25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746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185.18299999999999</v>
          </cell>
          <cell r="BC37">
            <v>746</v>
          </cell>
          <cell r="BD37">
            <v>486.82900000000001</v>
          </cell>
          <cell r="BE37">
            <v>0</v>
          </cell>
        </row>
        <row r="38">
          <cell r="A38" t="str">
            <v>Listopad</v>
          </cell>
          <cell r="B38">
            <v>11</v>
          </cell>
          <cell r="C38" t="str">
            <v>OK</v>
          </cell>
          <cell r="D38">
            <v>1587.48</v>
          </cell>
          <cell r="E38">
            <v>752.19500000000005</v>
          </cell>
          <cell r="F38">
            <v>835.28499999999997</v>
          </cell>
          <cell r="G38">
            <v>35.377000000000002</v>
          </cell>
          <cell r="H38">
            <v>0</v>
          </cell>
          <cell r="I38">
            <v>604.85199999999998</v>
          </cell>
          <cell r="J38">
            <v>5.8959999999999999</v>
          </cell>
          <cell r="K38">
            <v>6.548</v>
          </cell>
          <cell r="L38">
            <v>0</v>
          </cell>
          <cell r="M38">
            <v>0</v>
          </cell>
          <cell r="N38">
            <v>592.40774999999996</v>
          </cell>
          <cell r="O38">
            <v>2.500000000509317E-4</v>
          </cell>
          <cell r="P38">
            <v>2418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2418</v>
          </cell>
          <cell r="V38">
            <v>0</v>
          </cell>
          <cell r="W38">
            <v>0.83925000000000005</v>
          </cell>
          <cell r="X38">
            <v>604.85199999999998</v>
          </cell>
          <cell r="Y38">
            <v>13.283249999999999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2418</v>
          </cell>
          <cell r="AF38">
            <v>0</v>
          </cell>
          <cell r="AG38" t="str">
            <v>x</v>
          </cell>
          <cell r="AH38">
            <v>0</v>
          </cell>
          <cell r="AI38">
            <v>0</v>
          </cell>
          <cell r="AJ38">
            <v>592.40800000000002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2418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604.85199999999998</v>
          </cell>
          <cell r="BC38">
            <v>2418</v>
          </cell>
          <cell r="BD38">
            <v>1587.48</v>
          </cell>
          <cell r="BE38">
            <v>0</v>
          </cell>
        </row>
        <row r="39">
          <cell r="A39" t="str">
            <v>Prosinec</v>
          </cell>
          <cell r="B39">
            <v>12</v>
          </cell>
          <cell r="C39" t="str">
            <v>Chyba</v>
          </cell>
          <cell r="D39">
            <v>2074.5219999999999</v>
          </cell>
          <cell r="E39">
            <v>984.70600000000002</v>
          </cell>
          <cell r="F39">
            <v>1089.816</v>
          </cell>
          <cell r="G39">
            <v>35.304000000000002</v>
          </cell>
          <cell r="H39">
            <v>0</v>
          </cell>
          <cell r="I39">
            <v>789.35299999999995</v>
          </cell>
          <cell r="J39">
            <v>7.8019999999999996</v>
          </cell>
          <cell r="K39">
            <v>8.6349999999999998</v>
          </cell>
          <cell r="L39">
            <v>0</v>
          </cell>
          <cell r="M39">
            <v>0</v>
          </cell>
          <cell r="N39">
            <v>772.91525000000001</v>
          </cell>
          <cell r="O39">
            <v>7.4999999992542143E-4</v>
          </cell>
          <cell r="P39">
            <v>3145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3145</v>
          </cell>
          <cell r="V39">
            <v>0</v>
          </cell>
          <cell r="W39">
            <v>0.62775000000000003</v>
          </cell>
          <cell r="X39">
            <v>789.35299999999995</v>
          </cell>
          <cell r="Y39">
            <v>17.064749999999997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3145</v>
          </cell>
          <cell r="AF39">
            <v>0</v>
          </cell>
          <cell r="AG39" t="str">
            <v>x</v>
          </cell>
          <cell r="AH39">
            <v>0</v>
          </cell>
          <cell r="AI39">
            <v>0</v>
          </cell>
          <cell r="AJ39">
            <v>772.91499999999996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3145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789.35299999999995</v>
          </cell>
          <cell r="BC39">
            <v>3145</v>
          </cell>
          <cell r="BD39">
            <v>2074.5219999999999</v>
          </cell>
          <cell r="BE39">
            <v>0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účinnosti"/>
      <sheetName val="Přehled Provozu"/>
      <sheetName val="Reporting"/>
      <sheetName val="Kogenerace"/>
      <sheetName val="MTH kotle"/>
      <sheetName val="Měsíční výkaz"/>
      <sheetName val="Vyhodnocení PROVOZ"/>
      <sheetName val="ED plyn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Podklady k fakturaci"/>
      <sheetName val="Schéma"/>
      <sheetName val="Export"/>
      <sheetName val="ExportDB"/>
      <sheetName val="Bilance"/>
    </sheetNames>
    <sheetDataSet>
      <sheetData sheetId="0"/>
      <sheetData sheetId="1"/>
      <sheetData sheetId="2"/>
      <sheetData sheetId="3">
        <row r="5">
          <cell r="P5">
            <v>9.8004600000000011</v>
          </cell>
          <cell r="S5">
            <v>35.281656000000005</v>
          </cell>
          <cell r="X5">
            <v>2169.7000000000007</v>
          </cell>
          <cell r="Y5">
            <v>67310</v>
          </cell>
        </row>
        <row r="6">
          <cell r="P6">
            <v>9.8012700000000006</v>
          </cell>
          <cell r="S6">
            <v>35.285153989236711</v>
          </cell>
          <cell r="X6">
            <v>384.01000000000204</v>
          </cell>
          <cell r="Y6">
            <v>12079</v>
          </cell>
        </row>
        <row r="7">
          <cell r="P7">
            <v>9.7596899999999991</v>
          </cell>
          <cell r="S7">
            <v>35.134755764121905</v>
          </cell>
          <cell r="X7">
            <v>382.77999999999884</v>
          </cell>
          <cell r="Y7">
            <v>11846</v>
          </cell>
        </row>
        <row r="8">
          <cell r="P8">
            <v>9.7848900000000008</v>
          </cell>
          <cell r="S8">
            <v>35.245659441691465</v>
          </cell>
          <cell r="X8">
            <v>765.65999999999985</v>
          </cell>
          <cell r="Y8">
            <v>24374</v>
          </cell>
        </row>
        <row r="9">
          <cell r="P9">
            <v>9.8406900000000004</v>
          </cell>
          <cell r="S9">
            <v>35.42354946597743</v>
          </cell>
          <cell r="X9">
            <v>0</v>
          </cell>
          <cell r="Y9">
            <v>150</v>
          </cell>
        </row>
        <row r="10">
          <cell r="P10">
            <v>9.7979400000000005</v>
          </cell>
          <cell r="S10">
            <v>35.264996314065684</v>
          </cell>
          <cell r="Y10">
            <v>0</v>
          </cell>
        </row>
        <row r="11">
          <cell r="P11">
            <v>9.8097300000000001</v>
          </cell>
          <cell r="S11">
            <v>35.315854249995645</v>
          </cell>
          <cell r="X11">
            <v>-4.8699999999989814</v>
          </cell>
          <cell r="Y11">
            <v>264</v>
          </cell>
        </row>
        <row r="12">
          <cell r="P12">
            <v>9.8203500000000012</v>
          </cell>
          <cell r="S12">
            <v>35.356789468557011</v>
          </cell>
          <cell r="X12">
            <v>-26.720000000001164</v>
          </cell>
          <cell r="Y12">
            <v>0</v>
          </cell>
        </row>
        <row r="13">
          <cell r="P13">
            <v>9.8436599999999999</v>
          </cell>
          <cell r="S13">
            <v>35.436862286366676</v>
          </cell>
          <cell r="X13">
            <v>0.31000000000130967</v>
          </cell>
          <cell r="Y13">
            <v>498</v>
          </cell>
        </row>
        <row r="14">
          <cell r="P14">
            <v>9.8524799999999999</v>
          </cell>
          <cell r="S14">
            <v>35.470618093209325</v>
          </cell>
          <cell r="X14">
            <v>241.93999999999869</v>
          </cell>
          <cell r="Y14">
            <v>8088</v>
          </cell>
        </row>
        <row r="15">
          <cell r="P15">
            <v>9.8273700000000002</v>
          </cell>
          <cell r="S15">
            <v>35.37920673959264</v>
          </cell>
          <cell r="X15">
            <v>1023.8099999999977</v>
          </cell>
          <cell r="Y15">
            <v>29370</v>
          </cell>
        </row>
        <row r="16">
          <cell r="P16">
            <v>9.8066700000000004</v>
          </cell>
          <cell r="S16">
            <v>35.303776598651311</v>
          </cell>
          <cell r="X16">
            <v>917.19000000000233</v>
          </cell>
          <cell r="Y16">
            <v>26220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>
        <row r="6">
          <cell r="A6" t="str">
            <v>Leden</v>
          </cell>
          <cell r="B6">
            <v>1</v>
          </cell>
          <cell r="C6" t="str">
            <v>OK</v>
          </cell>
          <cell r="D6">
            <v>1832.9690000000001</v>
          </cell>
          <cell r="E6">
            <v>872.49900000000002</v>
          </cell>
          <cell r="F6">
            <v>960.47</v>
          </cell>
          <cell r="G6">
            <v>35.281999999999996</v>
          </cell>
          <cell r="H6">
            <v>0</v>
          </cell>
          <cell r="I6">
            <v>728.24</v>
          </cell>
          <cell r="J6">
            <v>8.3780000000000001</v>
          </cell>
          <cell r="K6">
            <v>9.2219999999999995</v>
          </cell>
          <cell r="L6">
            <v>0</v>
          </cell>
          <cell r="M6">
            <v>0</v>
          </cell>
          <cell r="N6">
            <v>710.64</v>
          </cell>
          <cell r="O6">
            <v>0</v>
          </cell>
          <cell r="P6">
            <v>2886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2886</v>
          </cell>
          <cell r="V6">
            <v>0</v>
          </cell>
          <cell r="W6">
            <v>4436.0140000000001</v>
          </cell>
          <cell r="X6">
            <v>728.24</v>
          </cell>
          <cell r="Y6">
            <v>4453.6140000000005</v>
          </cell>
          <cell r="Z6">
            <v>0</v>
          </cell>
          <cell r="AA6">
            <v>0</v>
          </cell>
          <cell r="AB6">
            <v>0</v>
          </cell>
          <cell r="AC6">
            <v>3.6415315207705135E-13</v>
          </cell>
          <cell r="AD6">
            <v>0</v>
          </cell>
          <cell r="AE6">
            <v>2886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710.64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2886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728.24</v>
          </cell>
          <cell r="BC6">
            <v>2886</v>
          </cell>
          <cell r="BD6">
            <v>1832.9690000000001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1687.6320000000001</v>
          </cell>
          <cell r="E7">
            <v>798.08399999999995</v>
          </cell>
          <cell r="F7">
            <v>889.548</v>
          </cell>
          <cell r="G7">
            <v>35.284999999999997</v>
          </cell>
          <cell r="H7">
            <v>0</v>
          </cell>
          <cell r="I7">
            <v>667.9</v>
          </cell>
          <cell r="J7">
            <v>6.4219999999999997</v>
          </cell>
          <cell r="K7">
            <v>7.1580000000000004</v>
          </cell>
          <cell r="L7">
            <v>0</v>
          </cell>
          <cell r="M7">
            <v>0</v>
          </cell>
          <cell r="N7">
            <v>654.32000000000005</v>
          </cell>
          <cell r="O7">
            <v>0</v>
          </cell>
          <cell r="P7">
            <v>2680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2680</v>
          </cell>
          <cell r="V7">
            <v>0</v>
          </cell>
          <cell r="W7">
            <v>3547.4349999999999</v>
          </cell>
          <cell r="X7">
            <v>667.9</v>
          </cell>
          <cell r="Y7">
            <v>3561.0149999999999</v>
          </cell>
          <cell r="Z7">
            <v>0</v>
          </cell>
          <cell r="AA7">
            <v>0</v>
          </cell>
          <cell r="AB7">
            <v>0</v>
          </cell>
          <cell r="AC7">
            <v>-7.2830630415410269E-14</v>
          </cell>
          <cell r="AD7">
            <v>0</v>
          </cell>
          <cell r="AE7">
            <v>2680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654.32000000000005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2680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667.9</v>
          </cell>
          <cell r="BC7">
            <v>2680</v>
          </cell>
          <cell r="BD7">
            <v>1687.6320000000001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1630.394</v>
          </cell>
          <cell r="E8">
            <v>770.22500000000002</v>
          </cell>
          <cell r="F8">
            <v>860.16899999999998</v>
          </cell>
          <cell r="G8">
            <v>35.134999999999998</v>
          </cell>
          <cell r="H8">
            <v>0</v>
          </cell>
          <cell r="I8">
            <v>641.23</v>
          </cell>
          <cell r="J8">
            <v>4.0439999999999996</v>
          </cell>
          <cell r="K8">
            <v>4.516</v>
          </cell>
          <cell r="L8">
            <v>0</v>
          </cell>
          <cell r="M8">
            <v>0</v>
          </cell>
          <cell r="N8">
            <v>632.66999999999996</v>
          </cell>
          <cell r="O8">
            <v>0</v>
          </cell>
          <cell r="P8">
            <v>2578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2578</v>
          </cell>
          <cell r="V8">
            <v>0</v>
          </cell>
          <cell r="W8">
            <v>2727.72</v>
          </cell>
          <cell r="X8">
            <v>641.23</v>
          </cell>
          <cell r="Y8">
            <v>2736.2799999999997</v>
          </cell>
          <cell r="Z8">
            <v>0</v>
          </cell>
          <cell r="AA8">
            <v>0</v>
          </cell>
          <cell r="AB8">
            <v>0</v>
          </cell>
          <cell r="AC8">
            <v>-5.4178883601707639E-14</v>
          </cell>
          <cell r="AD8">
            <v>0</v>
          </cell>
          <cell r="AE8">
            <v>2578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632.66999999999996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2578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641.23</v>
          </cell>
          <cell r="BC8">
            <v>2578</v>
          </cell>
          <cell r="BD8">
            <v>1630.394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461.29399999999998</v>
          </cell>
          <cell r="E9">
            <v>218.15199999999999</v>
          </cell>
          <cell r="F9">
            <v>243.142</v>
          </cell>
          <cell r="G9">
            <v>35.246000000000002</v>
          </cell>
          <cell r="H9">
            <v>0</v>
          </cell>
          <cell r="I9">
            <v>180.69</v>
          </cell>
          <cell r="J9">
            <v>1.248</v>
          </cell>
          <cell r="K9">
            <v>1.3919999999999999</v>
          </cell>
          <cell r="L9">
            <v>0</v>
          </cell>
          <cell r="M9">
            <v>0</v>
          </cell>
          <cell r="N9">
            <v>178.05</v>
          </cell>
          <cell r="O9">
            <v>0</v>
          </cell>
          <cell r="P9">
            <v>725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725</v>
          </cell>
          <cell r="V9">
            <v>0</v>
          </cell>
          <cell r="W9">
            <v>4495.2060000000001</v>
          </cell>
          <cell r="X9">
            <v>180.69</v>
          </cell>
          <cell r="Y9">
            <v>4497.8460000000005</v>
          </cell>
          <cell r="Z9">
            <v>0</v>
          </cell>
          <cell r="AA9">
            <v>0</v>
          </cell>
          <cell r="AB9">
            <v>0</v>
          </cell>
          <cell r="AC9">
            <v>3.2751579226442118E-13</v>
          </cell>
          <cell r="AD9">
            <v>0</v>
          </cell>
          <cell r="AE9">
            <v>725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178.05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725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180.69</v>
          </cell>
          <cell r="BC9">
            <v>725</v>
          </cell>
          <cell r="BD9">
            <v>461.29399999999998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123.86199999999999</v>
          </cell>
          <cell r="E10">
            <v>59.174999999999997</v>
          </cell>
          <cell r="F10">
            <v>64.686999999999998</v>
          </cell>
          <cell r="G10">
            <v>35.423999999999999</v>
          </cell>
          <cell r="H10">
            <v>0</v>
          </cell>
          <cell r="I10">
            <v>48.28</v>
          </cell>
          <cell r="J10">
            <v>0.42</v>
          </cell>
          <cell r="K10">
            <v>0.46</v>
          </cell>
          <cell r="L10">
            <v>0</v>
          </cell>
          <cell r="M10">
            <v>0</v>
          </cell>
          <cell r="N10">
            <v>47.4</v>
          </cell>
          <cell r="O10">
            <v>0</v>
          </cell>
          <cell r="P10">
            <v>190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190</v>
          </cell>
          <cell r="V10">
            <v>0</v>
          </cell>
          <cell r="W10">
            <v>4790.893</v>
          </cell>
          <cell r="X10">
            <v>48.28</v>
          </cell>
          <cell r="Y10">
            <v>4791.7730000000001</v>
          </cell>
          <cell r="Z10">
            <v>0</v>
          </cell>
          <cell r="AA10">
            <v>0</v>
          </cell>
          <cell r="AB10">
            <v>0</v>
          </cell>
          <cell r="AC10">
            <v>1.0913492332065289E-13</v>
          </cell>
          <cell r="AD10">
            <v>0</v>
          </cell>
          <cell r="AE10">
            <v>190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47.4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190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48.28</v>
          </cell>
          <cell r="BC10">
            <v>190</v>
          </cell>
          <cell r="BD10">
            <v>123.86199999999999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31.815000000000001</v>
          </cell>
          <cell r="E11">
            <v>15.318</v>
          </cell>
          <cell r="F11">
            <v>16.497</v>
          </cell>
          <cell r="G11">
            <v>35.265000000000001</v>
          </cell>
          <cell r="H11">
            <v>0</v>
          </cell>
          <cell r="I11">
            <v>12.38</v>
          </cell>
          <cell r="J11">
            <v>0.13</v>
          </cell>
          <cell r="K11">
            <v>0.14000000000000001</v>
          </cell>
          <cell r="L11">
            <v>0</v>
          </cell>
          <cell r="M11">
            <v>0</v>
          </cell>
          <cell r="N11">
            <v>12.11</v>
          </cell>
          <cell r="O11">
            <v>0</v>
          </cell>
          <cell r="P11">
            <v>48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48</v>
          </cell>
          <cell r="V11">
            <v>0</v>
          </cell>
          <cell r="W11">
            <v>4763.6949999999997</v>
          </cell>
          <cell r="X11">
            <v>12.38</v>
          </cell>
          <cell r="Y11">
            <v>4763.9650000000001</v>
          </cell>
          <cell r="Z11">
            <v>0</v>
          </cell>
          <cell r="AA11">
            <v>0</v>
          </cell>
          <cell r="AB11">
            <v>0</v>
          </cell>
          <cell r="AC11">
            <v>4.3653969328261155E-13</v>
          </cell>
          <cell r="AD11">
            <v>0</v>
          </cell>
          <cell r="AE11">
            <v>48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12.11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48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12.38</v>
          </cell>
          <cell r="BC11">
            <v>48</v>
          </cell>
          <cell r="BD11">
            <v>31.815000000000001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19.576000000000001</v>
          </cell>
          <cell r="E12">
            <v>9.35</v>
          </cell>
          <cell r="F12">
            <v>10.226000000000001</v>
          </cell>
          <cell r="G12">
            <v>35.316000000000003</v>
          </cell>
          <cell r="H12">
            <v>0</v>
          </cell>
          <cell r="I12">
            <v>7.62</v>
          </cell>
          <cell r="J12">
            <v>8.5999999999999993E-2</v>
          </cell>
          <cell r="K12">
            <v>9.4E-2</v>
          </cell>
          <cell r="L12">
            <v>0</v>
          </cell>
          <cell r="M12">
            <v>0</v>
          </cell>
          <cell r="N12">
            <v>7.44</v>
          </cell>
          <cell r="O12">
            <v>0</v>
          </cell>
          <cell r="P12">
            <v>30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30</v>
          </cell>
          <cell r="V12">
            <v>0</v>
          </cell>
          <cell r="W12">
            <v>4914.7214999999997</v>
          </cell>
          <cell r="X12">
            <v>7.62</v>
          </cell>
          <cell r="Y12">
            <v>4914.9014999999999</v>
          </cell>
          <cell r="Z12">
            <v>0</v>
          </cell>
          <cell r="AA12">
            <v>0</v>
          </cell>
          <cell r="AB12">
            <v>0</v>
          </cell>
          <cell r="AC12">
            <v>2.9104496590548479E-13</v>
          </cell>
          <cell r="AD12">
            <v>0</v>
          </cell>
          <cell r="AE12">
            <v>30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7.44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7.62</v>
          </cell>
          <cell r="BC12">
            <v>30</v>
          </cell>
          <cell r="BD12">
            <v>19.576000000000001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30.303999999999998</v>
          </cell>
          <cell r="E13">
            <v>14.574999999999999</v>
          </cell>
          <cell r="F13">
            <v>15.728999999999999</v>
          </cell>
          <cell r="G13">
            <v>35.356999999999999</v>
          </cell>
          <cell r="H13">
            <v>0</v>
          </cell>
          <cell r="I13">
            <v>11.84</v>
          </cell>
          <cell r="J13">
            <v>0.13900000000000001</v>
          </cell>
          <cell r="K13">
            <v>0.151</v>
          </cell>
          <cell r="L13">
            <v>0</v>
          </cell>
          <cell r="M13">
            <v>0</v>
          </cell>
          <cell r="N13">
            <v>11.55</v>
          </cell>
          <cell r="O13">
            <v>0</v>
          </cell>
          <cell r="P13">
            <v>46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46</v>
          </cell>
          <cell r="V13">
            <v>0</v>
          </cell>
          <cell r="W13">
            <v>4953.8244999999997</v>
          </cell>
          <cell r="X13">
            <v>11.84</v>
          </cell>
          <cell r="Y13">
            <v>4954.1144999999997</v>
          </cell>
          <cell r="Z13">
            <v>0</v>
          </cell>
          <cell r="AA13">
            <v>0</v>
          </cell>
          <cell r="AB13">
            <v>0</v>
          </cell>
          <cell r="AC13">
            <v>-3.6387559632089506E-14</v>
          </cell>
          <cell r="AD13">
            <v>0</v>
          </cell>
          <cell r="AE13">
            <v>46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11.55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46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11.84</v>
          </cell>
          <cell r="BC13">
            <v>46</v>
          </cell>
          <cell r="BD13">
            <v>30.303999999999998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87.903000000000006</v>
          </cell>
          <cell r="E14">
            <v>42.079000000000001</v>
          </cell>
          <cell r="F14">
            <v>45.823999999999998</v>
          </cell>
          <cell r="G14">
            <v>35.436999999999998</v>
          </cell>
          <cell r="H14">
            <v>0</v>
          </cell>
          <cell r="I14">
            <v>35.200000000000003</v>
          </cell>
          <cell r="J14">
            <v>0.33500000000000002</v>
          </cell>
          <cell r="K14">
            <v>0.36499999999999999</v>
          </cell>
          <cell r="L14">
            <v>0</v>
          </cell>
          <cell r="M14">
            <v>0</v>
          </cell>
          <cell r="N14">
            <v>34.5</v>
          </cell>
          <cell r="O14">
            <v>0</v>
          </cell>
          <cell r="P14">
            <v>138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138</v>
          </cell>
          <cell r="V14">
            <v>0</v>
          </cell>
          <cell r="W14">
            <v>4808.2212499999996</v>
          </cell>
          <cell r="X14">
            <v>35.200000000000003</v>
          </cell>
          <cell r="Y14">
            <v>4808.9212499999994</v>
          </cell>
          <cell r="Z14">
            <v>0</v>
          </cell>
          <cell r="AA14">
            <v>0</v>
          </cell>
          <cell r="AB14">
            <v>0</v>
          </cell>
          <cell r="AC14">
            <v>-1.819100425848319E-13</v>
          </cell>
          <cell r="AD14">
            <v>0</v>
          </cell>
          <cell r="AE14">
            <v>138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34.5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138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35.200000000000003</v>
          </cell>
          <cell r="BC14">
            <v>138</v>
          </cell>
          <cell r="BD14">
            <v>87.903000000000006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963.43200000000002</v>
          </cell>
          <cell r="E15">
            <v>452.11200000000002</v>
          </cell>
          <cell r="F15">
            <v>511.32</v>
          </cell>
          <cell r="G15">
            <v>35.470999999999997</v>
          </cell>
          <cell r="H15">
            <v>0</v>
          </cell>
          <cell r="I15">
            <v>382.91</v>
          </cell>
          <cell r="J15">
            <v>3.3180000000000001</v>
          </cell>
          <cell r="K15">
            <v>3.7519999999999998</v>
          </cell>
          <cell r="L15">
            <v>0</v>
          </cell>
          <cell r="M15">
            <v>0</v>
          </cell>
          <cell r="N15">
            <v>375.84</v>
          </cell>
          <cell r="O15">
            <v>0</v>
          </cell>
          <cell r="P15">
            <v>1559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1559</v>
          </cell>
          <cell r="V15">
            <v>0</v>
          </cell>
          <cell r="W15">
            <v>4660.0484999999999</v>
          </cell>
          <cell r="X15">
            <v>382.91</v>
          </cell>
          <cell r="Y15">
            <v>4667.1184999999996</v>
          </cell>
          <cell r="Z15">
            <v>0</v>
          </cell>
          <cell r="AA15">
            <v>0</v>
          </cell>
          <cell r="AB15">
            <v>0</v>
          </cell>
          <cell r="AC15">
            <v>-2.9087843245179101E-13</v>
          </cell>
          <cell r="AD15">
            <v>0</v>
          </cell>
          <cell r="AE15">
            <v>1559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375.84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1559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382.91</v>
          </cell>
          <cell r="BC15">
            <v>1559</v>
          </cell>
          <cell r="BD15">
            <v>963.43200000000002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1728.4490000000001</v>
          </cell>
          <cell r="E16">
            <v>813.25199999999995</v>
          </cell>
          <cell r="F16">
            <v>915.197</v>
          </cell>
          <cell r="G16">
            <v>35.378999999999998</v>
          </cell>
          <cell r="H16">
            <v>0</v>
          </cell>
          <cell r="I16">
            <v>672.38</v>
          </cell>
          <cell r="J16">
            <v>10.050000000000001</v>
          </cell>
          <cell r="K16">
            <v>11.31</v>
          </cell>
          <cell r="L16">
            <v>0</v>
          </cell>
          <cell r="M16">
            <v>0</v>
          </cell>
          <cell r="N16">
            <v>651.02</v>
          </cell>
          <cell r="O16">
            <v>0</v>
          </cell>
          <cell r="P16">
            <v>2724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2724</v>
          </cell>
          <cell r="V16">
            <v>0</v>
          </cell>
          <cell r="W16">
            <v>3383.5169999999998</v>
          </cell>
          <cell r="X16">
            <v>672.38</v>
          </cell>
          <cell r="Y16">
            <v>3404.877</v>
          </cell>
          <cell r="Z16">
            <v>0</v>
          </cell>
          <cell r="AA16">
            <v>0</v>
          </cell>
          <cell r="AB16">
            <v>0</v>
          </cell>
          <cell r="AC16">
            <v>1.2612133559741778E-13</v>
          </cell>
          <cell r="AD16">
            <v>0</v>
          </cell>
          <cell r="AE16">
            <v>2724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651.02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2724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672.38</v>
          </cell>
          <cell r="BC16">
            <v>2724</v>
          </cell>
          <cell r="BD16">
            <v>1728.4490000000001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1896.4449999999999</v>
          </cell>
          <cell r="E17">
            <v>892.59199999999998</v>
          </cell>
          <cell r="F17">
            <v>1003.853</v>
          </cell>
          <cell r="G17">
            <v>35.304000000000002</v>
          </cell>
          <cell r="H17">
            <v>0</v>
          </cell>
          <cell r="I17">
            <v>740.23</v>
          </cell>
          <cell r="J17">
            <v>8.3209999999999997</v>
          </cell>
          <cell r="K17">
            <v>9.359</v>
          </cell>
          <cell r="L17">
            <v>0</v>
          </cell>
          <cell r="M17">
            <v>0</v>
          </cell>
          <cell r="N17">
            <v>722.55</v>
          </cell>
          <cell r="O17">
            <v>0</v>
          </cell>
          <cell r="P17">
            <v>2997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2997</v>
          </cell>
          <cell r="V17">
            <v>0</v>
          </cell>
          <cell r="W17">
            <v>3381.1320000000001</v>
          </cell>
          <cell r="X17">
            <v>740.23</v>
          </cell>
          <cell r="Y17">
            <v>3398.8119999999999</v>
          </cell>
          <cell r="Z17">
            <v>0</v>
          </cell>
          <cell r="AA17">
            <v>0</v>
          </cell>
          <cell r="AB17">
            <v>0</v>
          </cell>
          <cell r="AC17">
            <v>-1.6342482922482304E-13</v>
          </cell>
          <cell r="AD17">
            <v>0</v>
          </cell>
          <cell r="AE17">
            <v>2997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722.55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2997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740.23</v>
          </cell>
          <cell r="BC17">
            <v>2997</v>
          </cell>
          <cell r="BD17">
            <v>1896.4449999999999</v>
          </cell>
          <cell r="BE17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Reporting"/>
      <sheetName val="Vyhodnocení PROVOZ"/>
      <sheetName val="Kogenerace"/>
      <sheetName val="Měsíční výkaz"/>
      <sheetName val="účinnost kotle"/>
      <sheetName val="ED plyn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  <sheetName val="Bilance"/>
    </sheetNames>
    <sheetDataSet>
      <sheetData sheetId="0"/>
      <sheetData sheetId="1"/>
      <sheetData sheetId="2"/>
      <sheetData sheetId="3">
        <row r="5">
          <cell r="O5">
            <v>10.888199999999999</v>
          </cell>
          <cell r="S5">
            <v>35.276087407168852</v>
          </cell>
          <cell r="X5">
            <v>33033.770000000019</v>
          </cell>
          <cell r="Y5">
            <v>601.5</v>
          </cell>
          <cell r="Z5">
            <v>491.79999999999995</v>
          </cell>
        </row>
        <row r="6">
          <cell r="O6">
            <v>10.8421</v>
          </cell>
          <cell r="S6">
            <v>35.131972840634738</v>
          </cell>
          <cell r="X6">
            <v>20797</v>
          </cell>
          <cell r="Y6">
            <v>446</v>
          </cell>
          <cell r="Z6">
            <v>247.20000000000005</v>
          </cell>
        </row>
        <row r="7">
          <cell r="O7">
            <v>10.855</v>
          </cell>
          <cell r="S7">
            <v>35.168824374115871</v>
          </cell>
          <cell r="X7">
            <v>21144.399999999907</v>
          </cell>
          <cell r="Y7">
            <v>419.29999999999995</v>
          </cell>
          <cell r="Z7">
            <v>299.29999999999995</v>
          </cell>
        </row>
        <row r="8">
          <cell r="O8">
            <v>10.922800000000001</v>
          </cell>
          <cell r="S8">
            <v>35.378227605544396</v>
          </cell>
          <cell r="X8">
            <v>24033.200000000092</v>
          </cell>
          <cell r="Y8">
            <v>560</v>
          </cell>
          <cell r="Z8">
            <v>328.39999999999986</v>
          </cell>
        </row>
        <row r="9">
          <cell r="O9">
            <v>10.960100000000001</v>
          </cell>
          <cell r="S9">
            <v>35.516690358035596</v>
          </cell>
          <cell r="X9">
            <v>22774</v>
          </cell>
          <cell r="Y9">
            <v>334.90000000000009</v>
          </cell>
          <cell r="Z9">
            <v>353.60000000000036</v>
          </cell>
        </row>
        <row r="10">
          <cell r="O10">
            <v>10.951000000000001</v>
          </cell>
          <cell r="S10">
            <v>35.48124</v>
          </cell>
          <cell r="X10">
            <v>14641.199999999999</v>
          </cell>
          <cell r="Y10">
            <v>235.5</v>
          </cell>
          <cell r="Z10">
            <v>234.39999999999964</v>
          </cell>
        </row>
        <row r="11">
          <cell r="O11">
            <v>10.9344</v>
          </cell>
          <cell r="S11">
            <v>35.427456000000006</v>
          </cell>
          <cell r="X11">
            <v>17523.900000000001</v>
          </cell>
          <cell r="Y11">
            <v>320.69999999999982</v>
          </cell>
          <cell r="Z11">
            <v>252.20000000000027</v>
          </cell>
        </row>
        <row r="12">
          <cell r="O12">
            <v>10.9359</v>
          </cell>
          <cell r="S12">
            <v>35.433131692429747</v>
          </cell>
          <cell r="X12">
            <v>15425.720000000001</v>
          </cell>
          <cell r="Y12">
            <v>224</v>
          </cell>
          <cell r="Z12">
            <v>261.40000000000009</v>
          </cell>
        </row>
        <row r="13">
          <cell r="O13">
            <v>10.954700000000001</v>
          </cell>
          <cell r="S13">
            <v>35.488799466911694</v>
          </cell>
          <cell r="X13">
            <v>21301.380000000005</v>
          </cell>
          <cell r="Y13">
            <v>481.30000000000018</v>
          </cell>
          <cell r="Z13">
            <v>226.5</v>
          </cell>
        </row>
        <row r="14">
          <cell r="O14">
            <v>10.951000000000001</v>
          </cell>
          <cell r="S14">
            <v>35.482792971015407</v>
          </cell>
          <cell r="X14">
            <v>23225.899999999994</v>
          </cell>
          <cell r="Y14">
            <v>410.30000000000018</v>
          </cell>
          <cell r="Z14">
            <v>365.09999999999991</v>
          </cell>
        </row>
        <row r="15">
          <cell r="O15">
            <v>10.915699999999999</v>
          </cell>
          <cell r="S15">
            <v>35.373076202383032</v>
          </cell>
          <cell r="X15">
            <v>43285</v>
          </cell>
          <cell r="Y15">
            <v>565.59999999999945</v>
          </cell>
          <cell r="Z15">
            <v>871.29999999999973</v>
          </cell>
        </row>
        <row r="16">
          <cell r="O16">
            <v>10.8856</v>
          </cell>
          <cell r="S16">
            <v>0</v>
          </cell>
          <cell r="X16">
            <v>52699.399999999994</v>
          </cell>
          <cell r="Y16">
            <v>950.40000000000055</v>
          </cell>
          <cell r="Z16">
            <v>794.19999999999982</v>
          </cell>
        </row>
      </sheetData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922.57899999999995</v>
          </cell>
          <cell r="E6">
            <v>434.34100000000001</v>
          </cell>
          <cell r="F6">
            <v>488.238</v>
          </cell>
          <cell r="G6">
            <v>35.276000000000003</v>
          </cell>
          <cell r="H6">
            <v>0</v>
          </cell>
          <cell r="I6">
            <v>339.28699999999998</v>
          </cell>
          <cell r="J6">
            <v>0.34200000000000003</v>
          </cell>
          <cell r="K6">
            <v>0.38400000000000001</v>
          </cell>
          <cell r="L6">
            <v>0</v>
          </cell>
          <cell r="M6">
            <v>0</v>
          </cell>
          <cell r="N6">
            <v>338.56099999999998</v>
          </cell>
          <cell r="O6">
            <v>0</v>
          </cell>
          <cell r="P6">
            <v>1373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1373</v>
          </cell>
          <cell r="V6">
            <v>0</v>
          </cell>
          <cell r="W6">
            <v>2.0230000000000001</v>
          </cell>
          <cell r="X6">
            <v>339.28699999999998</v>
          </cell>
          <cell r="Y6">
            <v>2.7490000000000001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1373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338.56099999999998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1373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339.28699999999998</v>
          </cell>
          <cell r="BC6">
            <v>1373</v>
          </cell>
          <cell r="BD6">
            <v>922.57899999999995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916.95500000000004</v>
          </cell>
          <cell r="E7">
            <v>427.76900000000001</v>
          </cell>
          <cell r="F7">
            <v>489.18599999999998</v>
          </cell>
          <cell r="G7">
            <v>35.131999999999998</v>
          </cell>
          <cell r="H7">
            <v>0</v>
          </cell>
          <cell r="I7">
            <v>342.25</v>
          </cell>
          <cell r="J7">
            <v>3.121</v>
          </cell>
          <cell r="K7">
            <v>3.569</v>
          </cell>
          <cell r="L7">
            <v>0</v>
          </cell>
          <cell r="M7">
            <v>0</v>
          </cell>
          <cell r="N7">
            <v>335.56</v>
          </cell>
          <cell r="O7">
            <v>0</v>
          </cell>
          <cell r="P7">
            <v>1409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1409</v>
          </cell>
          <cell r="V7">
            <v>0</v>
          </cell>
          <cell r="W7">
            <v>1.3160000000000001</v>
          </cell>
          <cell r="X7">
            <v>342.25</v>
          </cell>
          <cell r="Y7">
            <v>8.0060000000000002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1409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335.56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1409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342.25</v>
          </cell>
          <cell r="BC7">
            <v>1409</v>
          </cell>
          <cell r="BD7">
            <v>916.95500000000004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760.89300000000003</v>
          </cell>
          <cell r="E8">
            <v>353.49099999999999</v>
          </cell>
          <cell r="F8">
            <v>407.40199999999999</v>
          </cell>
          <cell r="G8">
            <v>35.168999999999997</v>
          </cell>
          <cell r="H8">
            <v>0</v>
          </cell>
          <cell r="I8">
            <v>283.68</v>
          </cell>
          <cell r="J8">
            <v>3.0750000000000002</v>
          </cell>
          <cell r="K8">
            <v>3.5430000000000001</v>
          </cell>
          <cell r="L8">
            <v>0</v>
          </cell>
          <cell r="M8">
            <v>0</v>
          </cell>
          <cell r="N8">
            <v>277.06200000000001</v>
          </cell>
          <cell r="O8">
            <v>0</v>
          </cell>
          <cell r="P8">
            <v>1177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1177</v>
          </cell>
          <cell r="V8">
            <v>0</v>
          </cell>
          <cell r="W8">
            <v>1.7569999999999999</v>
          </cell>
          <cell r="X8">
            <v>283.68</v>
          </cell>
          <cell r="Y8">
            <v>8.375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1177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277.06200000000001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1177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283.68</v>
          </cell>
          <cell r="BC8">
            <v>1177</v>
          </cell>
          <cell r="BD8">
            <v>760.89300000000003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434.62799999999999</v>
          </cell>
          <cell r="E9">
            <v>202.69</v>
          </cell>
          <cell r="F9">
            <v>231.93799999999999</v>
          </cell>
          <cell r="G9">
            <v>35.378</v>
          </cell>
          <cell r="H9">
            <v>0</v>
          </cell>
          <cell r="I9">
            <v>162.4</v>
          </cell>
          <cell r="J9">
            <v>1.476</v>
          </cell>
          <cell r="K9">
            <v>1.6879999999999999</v>
          </cell>
          <cell r="L9">
            <v>0</v>
          </cell>
          <cell r="M9">
            <v>0</v>
          </cell>
          <cell r="N9">
            <v>159.23599999999999</v>
          </cell>
          <cell r="O9">
            <v>0</v>
          </cell>
          <cell r="P9">
            <v>669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669</v>
          </cell>
          <cell r="V9">
            <v>0</v>
          </cell>
          <cell r="W9">
            <v>1.95</v>
          </cell>
          <cell r="X9">
            <v>162.4</v>
          </cell>
          <cell r="Y9">
            <v>5.1139999999999999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669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159.23599999999999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669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162.4</v>
          </cell>
          <cell r="BC9">
            <v>669</v>
          </cell>
          <cell r="BD9">
            <v>434.62799999999999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370.11799999999999</v>
          </cell>
          <cell r="E10">
            <v>171.203</v>
          </cell>
          <cell r="F10">
            <v>198.91499999999999</v>
          </cell>
          <cell r="G10">
            <v>35.517000000000003</v>
          </cell>
          <cell r="H10">
            <v>0</v>
          </cell>
          <cell r="I10">
            <v>137.47</v>
          </cell>
          <cell r="J10">
            <v>1.377</v>
          </cell>
          <cell r="K10">
            <v>1.599</v>
          </cell>
          <cell r="L10">
            <v>0</v>
          </cell>
          <cell r="M10">
            <v>0</v>
          </cell>
          <cell r="N10">
            <v>134.494</v>
          </cell>
          <cell r="O10">
            <v>0</v>
          </cell>
          <cell r="P10">
            <v>575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575</v>
          </cell>
          <cell r="V10">
            <v>0</v>
          </cell>
          <cell r="W10">
            <v>1.5229999999999999</v>
          </cell>
          <cell r="X10">
            <v>137.47</v>
          </cell>
          <cell r="Y10">
            <v>4.4989999999999997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575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134.494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575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137.47</v>
          </cell>
          <cell r="BC10">
            <v>575</v>
          </cell>
          <cell r="BD10">
            <v>370.11799999999999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310.10500000000002</v>
          </cell>
          <cell r="E11">
            <v>144.559</v>
          </cell>
          <cell r="F11">
            <v>165.54599999999999</v>
          </cell>
          <cell r="G11">
            <v>35.481000000000002</v>
          </cell>
          <cell r="H11">
            <v>0</v>
          </cell>
          <cell r="I11">
            <v>115.46</v>
          </cell>
          <cell r="J11">
            <v>1.048</v>
          </cell>
          <cell r="K11">
            <v>1.2010000000000001</v>
          </cell>
          <cell r="L11">
            <v>0</v>
          </cell>
          <cell r="M11">
            <v>0</v>
          </cell>
          <cell r="N11">
            <v>113.211</v>
          </cell>
          <cell r="O11">
            <v>0</v>
          </cell>
          <cell r="P11">
            <v>476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476</v>
          </cell>
          <cell r="V11">
            <v>0</v>
          </cell>
          <cell r="W11">
            <v>1.488</v>
          </cell>
          <cell r="X11">
            <v>115.46</v>
          </cell>
          <cell r="Y11">
            <v>3.7370000000000001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476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113.211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476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115.46</v>
          </cell>
          <cell r="BC11">
            <v>476</v>
          </cell>
          <cell r="BD11">
            <v>310.10500000000002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254.84800000000001</v>
          </cell>
          <cell r="E12">
            <v>116.29300000000001</v>
          </cell>
          <cell r="F12">
            <v>138.55500000000001</v>
          </cell>
          <cell r="G12">
            <v>35.427</v>
          </cell>
          <cell r="H12">
            <v>0</v>
          </cell>
          <cell r="I12">
            <v>94.89</v>
          </cell>
          <cell r="J12">
            <v>0.93400000000000005</v>
          </cell>
          <cell r="K12">
            <v>1.113</v>
          </cell>
          <cell r="L12">
            <v>0</v>
          </cell>
          <cell r="M12">
            <v>0</v>
          </cell>
          <cell r="N12">
            <v>92.843249999999998</v>
          </cell>
          <cell r="O12">
            <v>-2.4999999999408828E-4</v>
          </cell>
          <cell r="P12">
            <v>407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407</v>
          </cell>
          <cell r="V12">
            <v>0</v>
          </cell>
          <cell r="W12">
            <v>1.526</v>
          </cell>
          <cell r="X12">
            <v>94.89</v>
          </cell>
          <cell r="Y12">
            <v>3.5730000000000004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407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92.843000000000004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407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94.89</v>
          </cell>
          <cell r="BC12">
            <v>407</v>
          </cell>
          <cell r="BD12">
            <v>254.84800000000001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251.727</v>
          </cell>
          <cell r="E13">
            <v>116.68</v>
          </cell>
          <cell r="F13">
            <v>135.047</v>
          </cell>
          <cell r="G13">
            <v>35.433</v>
          </cell>
          <cell r="H13">
            <v>0</v>
          </cell>
          <cell r="I13">
            <v>93.12</v>
          </cell>
          <cell r="J13">
            <v>0.92400000000000004</v>
          </cell>
          <cell r="K13">
            <v>1.069</v>
          </cell>
          <cell r="L13">
            <v>0</v>
          </cell>
          <cell r="M13">
            <v>0</v>
          </cell>
          <cell r="N13">
            <v>91.126999999999995</v>
          </cell>
          <cell r="O13">
            <v>0</v>
          </cell>
          <cell r="P13">
            <v>388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388</v>
          </cell>
          <cell r="V13">
            <v>0</v>
          </cell>
          <cell r="W13">
            <v>1.532</v>
          </cell>
          <cell r="X13">
            <v>93.12</v>
          </cell>
          <cell r="Y13">
            <v>3.5249999999999999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388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91.126999999999995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388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93.12</v>
          </cell>
          <cell r="BC13">
            <v>388</v>
          </cell>
          <cell r="BD13">
            <v>251.727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246.05600000000001</v>
          </cell>
          <cell r="E14">
            <v>117.307</v>
          </cell>
          <cell r="F14">
            <v>128.749</v>
          </cell>
          <cell r="G14">
            <v>35.488999999999997</v>
          </cell>
          <cell r="H14">
            <v>0</v>
          </cell>
          <cell r="I14">
            <v>94.15</v>
          </cell>
          <cell r="J14">
            <v>2.6880000000000002</v>
          </cell>
          <cell r="K14">
            <v>2.95</v>
          </cell>
          <cell r="L14">
            <v>0</v>
          </cell>
          <cell r="M14">
            <v>0</v>
          </cell>
          <cell r="N14">
            <v>88.512</v>
          </cell>
          <cell r="O14">
            <v>0</v>
          </cell>
          <cell r="P14">
            <v>372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372</v>
          </cell>
          <cell r="V14">
            <v>0</v>
          </cell>
          <cell r="W14">
            <v>1.55375</v>
          </cell>
          <cell r="X14">
            <v>94.15</v>
          </cell>
          <cell r="Y14">
            <v>7.1917499999999999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372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88.512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372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94.15</v>
          </cell>
          <cell r="BC14">
            <v>372</v>
          </cell>
          <cell r="BD14">
            <v>246.05600000000001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534.41899999999998</v>
          </cell>
          <cell r="E15">
            <v>246.40100000000001</v>
          </cell>
          <cell r="F15">
            <v>288.01799999999997</v>
          </cell>
          <cell r="G15">
            <v>35.482999999999997</v>
          </cell>
          <cell r="H15">
            <v>0</v>
          </cell>
          <cell r="I15">
            <v>198.43</v>
          </cell>
          <cell r="J15">
            <v>1.0720000000000001</v>
          </cell>
          <cell r="K15">
            <v>1.252</v>
          </cell>
          <cell r="L15">
            <v>0</v>
          </cell>
          <cell r="M15">
            <v>0</v>
          </cell>
          <cell r="N15">
            <v>196.10599999999999</v>
          </cell>
          <cell r="O15">
            <v>0</v>
          </cell>
          <cell r="P15">
            <v>835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835</v>
          </cell>
          <cell r="V15">
            <v>0</v>
          </cell>
          <cell r="W15">
            <v>1.7175</v>
          </cell>
          <cell r="X15">
            <v>198.43</v>
          </cell>
          <cell r="Y15">
            <v>4.0415000000000001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835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196.10599999999999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835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198.43</v>
          </cell>
          <cell r="BC15">
            <v>835</v>
          </cell>
          <cell r="BD15">
            <v>534.41899999999998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555.15099999999995</v>
          </cell>
          <cell r="E16">
            <v>264.53800000000001</v>
          </cell>
          <cell r="F16">
            <v>290.613</v>
          </cell>
          <cell r="G16">
            <v>35.372999999999998</v>
          </cell>
          <cell r="H16">
            <v>0</v>
          </cell>
          <cell r="I16">
            <v>207.34</v>
          </cell>
          <cell r="J16">
            <v>2.0139999999999998</v>
          </cell>
          <cell r="K16">
            <v>2.2130000000000001</v>
          </cell>
          <cell r="L16">
            <v>0</v>
          </cell>
          <cell r="M16">
            <v>0</v>
          </cell>
          <cell r="N16">
            <v>203.11250000000001</v>
          </cell>
          <cell r="O16">
            <v>4.9999999998817657E-4</v>
          </cell>
          <cell r="P16">
            <v>820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820</v>
          </cell>
          <cell r="V16">
            <v>0</v>
          </cell>
          <cell r="W16">
            <v>1.679</v>
          </cell>
          <cell r="X16">
            <v>207.34</v>
          </cell>
          <cell r="Y16">
            <v>5.9060000000000006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820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203.113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820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207.34</v>
          </cell>
          <cell r="BC16">
            <v>820</v>
          </cell>
          <cell r="BD16">
            <v>555.15099999999995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198.46</v>
          </cell>
          <cell r="J17">
            <v>1.427</v>
          </cell>
          <cell r="K17">
            <v>1.6080000000000001</v>
          </cell>
          <cell r="L17">
            <v>0</v>
          </cell>
          <cell r="M17">
            <v>0</v>
          </cell>
          <cell r="N17">
            <v>195.42500000000001</v>
          </cell>
          <cell r="O17">
            <v>0</v>
          </cell>
          <cell r="P17">
            <v>805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805</v>
          </cell>
          <cell r="V17">
            <v>0</v>
          </cell>
          <cell r="W17">
            <v>2.6985000000000001</v>
          </cell>
          <cell r="X17">
            <v>198.46</v>
          </cell>
          <cell r="Y17">
            <v>5.7335000000000003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805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195.42500000000001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805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198.46</v>
          </cell>
          <cell r="BC17">
            <v>805</v>
          </cell>
          <cell r="BD17">
            <v>0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Q2024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xport23"/>
      <sheetName val="Export"/>
      <sheetName val="Data"/>
      <sheetName val="Kontrolní List"/>
      <sheetName val="Licence"/>
      <sheetName val="import"/>
      <sheetName val="Kontrola ERU"/>
      <sheetName val="ExportERU"/>
    </sheetNames>
    <sheetDataSet>
      <sheetData sheetId="0" refreshError="1"/>
      <sheetData sheetId="1" refreshError="1"/>
      <sheetData sheetId="2" refreshError="1">
        <row r="5">
          <cell r="A5">
            <v>2548</v>
          </cell>
          <cell r="C5" t="str">
            <v>KJ - Nádražní, Adamov</v>
          </cell>
          <cell r="BK5" t="str">
            <v>Jihomoravský</v>
          </cell>
          <cell r="BM5">
            <v>2.2029999999999998</v>
          </cell>
        </row>
        <row r="6">
          <cell r="A6">
            <v>3375</v>
          </cell>
          <cell r="C6" t="str">
            <v>KJ - Babice (areál Hamé)</v>
          </cell>
          <cell r="BK6" t="str">
            <v>Zlínský</v>
          </cell>
          <cell r="BM6">
            <v>1.29</v>
          </cell>
        </row>
        <row r="7">
          <cell r="A7">
            <v>3520</v>
          </cell>
          <cell r="C7" t="str">
            <v>KJ - Bečov</v>
          </cell>
          <cell r="BK7" t="str">
            <v>Ústecký</v>
          </cell>
          <cell r="BM7">
            <v>1.29</v>
          </cell>
        </row>
        <row r="8">
          <cell r="A8">
            <v>3435</v>
          </cell>
          <cell r="C8" t="str">
            <v>KJ - Benešov</v>
          </cell>
          <cell r="BK8" t="str">
            <v>Středočeský</v>
          </cell>
          <cell r="BM8">
            <v>1.274</v>
          </cell>
        </row>
        <row r="9">
          <cell r="A9">
            <v>2967</v>
          </cell>
          <cell r="C9" t="str">
            <v>KJ - Bojkovice</v>
          </cell>
          <cell r="BK9" t="str">
            <v>Zlínský</v>
          </cell>
          <cell r="BM9">
            <v>1.274</v>
          </cell>
        </row>
        <row r="10">
          <cell r="A10">
            <v>2448</v>
          </cell>
          <cell r="C10" t="str">
            <v>KJ - Broumov</v>
          </cell>
          <cell r="BK10" t="str">
            <v>Královéhradecký</v>
          </cell>
          <cell r="BM10">
            <v>0.72299999999999998</v>
          </cell>
        </row>
        <row r="11">
          <cell r="A11">
            <v>540</v>
          </cell>
          <cell r="C11" t="str">
            <v>KJ - Brtnice</v>
          </cell>
          <cell r="BK11" t="str">
            <v>Vysočina</v>
          </cell>
          <cell r="BM11">
            <v>0.41699999999999998</v>
          </cell>
        </row>
        <row r="12">
          <cell r="A12">
            <v>2477</v>
          </cell>
          <cell r="C12" t="str">
            <v>KJ - Bystřice nad Pernštejnem</v>
          </cell>
          <cell r="BK12" t="str">
            <v>Vysočina</v>
          </cell>
          <cell r="BM12">
            <v>2.254</v>
          </cell>
        </row>
        <row r="13">
          <cell r="A13">
            <v>3124</v>
          </cell>
          <cell r="C13" t="str">
            <v>KJ - Česká Třebová, Křib</v>
          </cell>
          <cell r="BK13" t="str">
            <v>Pardubický</v>
          </cell>
          <cell r="BM13">
            <v>0.28599999999999998</v>
          </cell>
        </row>
        <row r="14">
          <cell r="A14">
            <v>3242</v>
          </cell>
          <cell r="C14" t="str">
            <v>KJ - Česká Třebová, Lhotka</v>
          </cell>
          <cell r="BK14" t="str">
            <v>Pardubický</v>
          </cell>
          <cell r="BM14">
            <v>1.046</v>
          </cell>
        </row>
        <row r="15">
          <cell r="A15">
            <v>3040</v>
          </cell>
          <cell r="C15" t="str">
            <v>KJ - Duchcov</v>
          </cell>
          <cell r="BK15" t="str">
            <v>Ústecký</v>
          </cell>
          <cell r="BM15">
            <v>2.5129999999999999</v>
          </cell>
        </row>
        <row r="16">
          <cell r="A16">
            <v>2479</v>
          </cell>
          <cell r="C16" t="str">
            <v>KJ - Fügnerova, Vrchlabí</v>
          </cell>
          <cell r="BK16" t="str">
            <v>Královéhradecký</v>
          </cell>
          <cell r="BM16">
            <v>0.95199999999999996</v>
          </cell>
        </row>
        <row r="17">
          <cell r="A17">
            <v>3515</v>
          </cell>
          <cell r="C17" t="str">
            <v>KJ - Havlíčkův Brod, Rozkošská</v>
          </cell>
          <cell r="BK17" t="str">
            <v>Vysočina</v>
          </cell>
          <cell r="BM17">
            <v>0.28599999999999998</v>
          </cell>
        </row>
        <row r="18">
          <cell r="A18">
            <v>3503</v>
          </cell>
          <cell r="C18" t="str">
            <v>KJ - Havlíčkův Brod, Na Výšině</v>
          </cell>
          <cell r="BK18" t="str">
            <v>Vysočina</v>
          </cell>
          <cell r="BM18">
            <v>0.73499999999999999</v>
          </cell>
        </row>
        <row r="19">
          <cell r="A19">
            <v>2681</v>
          </cell>
          <cell r="C19" t="str">
            <v>KJ - Havlíčkův Brod, Smetanovo náměstí</v>
          </cell>
          <cell r="BK19" t="str">
            <v>Vysočina</v>
          </cell>
          <cell r="BM19">
            <v>0.47199999999999998</v>
          </cell>
        </row>
        <row r="20">
          <cell r="A20">
            <v>2683</v>
          </cell>
          <cell r="C20" t="str">
            <v>KJ - Havlíčkův Brod, Žižkov II</v>
          </cell>
          <cell r="BK20" t="str">
            <v>Vysočina</v>
          </cell>
          <cell r="BM20">
            <v>0.47199999999999998</v>
          </cell>
        </row>
        <row r="21">
          <cell r="A21">
            <v>2879</v>
          </cell>
          <cell r="C21" t="str">
            <v>KJ - Hlučín</v>
          </cell>
          <cell r="BK21" t="str">
            <v>Moravskoslezský</v>
          </cell>
          <cell r="BM21">
            <v>1.7909999999999999</v>
          </cell>
        </row>
        <row r="22">
          <cell r="A22">
            <v>2856</v>
          </cell>
          <cell r="C22" t="str">
            <v>KJ - Hodkovice nad Mohelkou</v>
          </cell>
          <cell r="BK22" t="str">
            <v>Liberecký</v>
          </cell>
          <cell r="BM22">
            <v>0.95199999999999996</v>
          </cell>
        </row>
        <row r="23">
          <cell r="A23">
            <v>3434</v>
          </cell>
          <cell r="C23" t="str">
            <v>KJ - Hodonice</v>
          </cell>
          <cell r="BK23" t="str">
            <v>Jihomoravský</v>
          </cell>
          <cell r="BM23">
            <v>4.9459999999999997</v>
          </cell>
        </row>
        <row r="24">
          <cell r="A24">
            <v>3333</v>
          </cell>
          <cell r="C24" t="str">
            <v>KJ - Horní Bříza</v>
          </cell>
          <cell r="BK24" t="str">
            <v>Plzeňský</v>
          </cell>
          <cell r="BM24">
            <v>1.9950000000000001</v>
          </cell>
        </row>
        <row r="25">
          <cell r="A25">
            <v>2883</v>
          </cell>
          <cell r="C25" t="str">
            <v>KJ - Hořovice</v>
          </cell>
          <cell r="BK25" t="str">
            <v>Středočeský</v>
          </cell>
          <cell r="BM25">
            <v>0.72299999999999998</v>
          </cell>
        </row>
        <row r="26">
          <cell r="A26">
            <v>3386</v>
          </cell>
          <cell r="C26" t="str">
            <v>KJ - Hrabyně (areál RÚ)</v>
          </cell>
          <cell r="BK26" t="str">
            <v>Moravskoslezský</v>
          </cell>
          <cell r="BM26">
            <v>2.0529999999999999</v>
          </cell>
        </row>
        <row r="27">
          <cell r="A27">
            <v>3546</v>
          </cell>
          <cell r="C27" t="str">
            <v>KJ - Humpolec, Lnářská</v>
          </cell>
          <cell r="BK27" t="str">
            <v>Vysočina</v>
          </cell>
          <cell r="BM27">
            <v>0.626</v>
          </cell>
        </row>
        <row r="28">
          <cell r="A28">
            <v>2806</v>
          </cell>
          <cell r="C28" t="str">
            <v>KJ - Humpolec, Na Rybníčku</v>
          </cell>
          <cell r="BK28" t="str">
            <v>Vysočina</v>
          </cell>
          <cell r="BM28">
            <v>0.80800000000000005</v>
          </cell>
        </row>
        <row r="29">
          <cell r="A29">
            <v>3290</v>
          </cell>
          <cell r="C29" t="str">
            <v>KJ - Ivančice</v>
          </cell>
          <cell r="BK29" t="str">
            <v>Jihomoravský</v>
          </cell>
          <cell r="BM29">
            <v>2.5129999999999999</v>
          </cell>
        </row>
        <row r="30">
          <cell r="A30">
            <v>3941</v>
          </cell>
          <cell r="C30" t="str">
            <v>KJ - Jaroměř</v>
          </cell>
          <cell r="BK30" t="str">
            <v>Královéhradecký</v>
          </cell>
          <cell r="BM30">
            <v>0.28599999999999998</v>
          </cell>
        </row>
        <row r="31">
          <cell r="A31">
            <v>2042</v>
          </cell>
          <cell r="C31" t="str">
            <v>KJ - Jihlava, U Břízek</v>
          </cell>
          <cell r="BK31" t="str">
            <v>Vysočina</v>
          </cell>
          <cell r="BM31">
            <v>2.4729999999999999</v>
          </cell>
        </row>
        <row r="32">
          <cell r="A32">
            <v>2884</v>
          </cell>
          <cell r="C32" t="str">
            <v>KJ - Kaznějov</v>
          </cell>
          <cell r="BK32" t="str">
            <v>Plzeňský</v>
          </cell>
          <cell r="BM32">
            <v>1.1619999999999999</v>
          </cell>
        </row>
        <row r="33">
          <cell r="A33">
            <v>2447</v>
          </cell>
          <cell r="C33" t="str">
            <v>KJ - Kladruby (areál RÚ)</v>
          </cell>
          <cell r="BK33" t="str">
            <v>Středočeský</v>
          </cell>
          <cell r="BM33">
            <v>0.95199999999999996</v>
          </cell>
        </row>
        <row r="34">
          <cell r="A34">
            <v>3157</v>
          </cell>
          <cell r="C34" t="str">
            <v>KJ - Klimkovice (areál sanatoria)</v>
          </cell>
          <cell r="BK34" t="str">
            <v>Moravskoslezský</v>
          </cell>
          <cell r="BM34">
            <v>1.3360000000000001</v>
          </cell>
        </row>
        <row r="35">
          <cell r="A35">
            <v>3498</v>
          </cell>
          <cell r="C35" t="str">
            <v>KJ - Kamenický Šenov</v>
          </cell>
          <cell r="BK35" t="str">
            <v>Liberecký</v>
          </cell>
          <cell r="BM35">
            <v>2.4729999999999999</v>
          </cell>
        </row>
        <row r="36">
          <cell r="A36">
            <v>3608</v>
          </cell>
          <cell r="C36" t="str">
            <v>KJ - Kojetín</v>
          </cell>
          <cell r="BK36" t="str">
            <v>Olomoucký</v>
          </cell>
          <cell r="BM36">
            <v>0.28599999999999998</v>
          </cell>
        </row>
        <row r="37">
          <cell r="A37">
            <v>2698</v>
          </cell>
          <cell r="C37" t="str">
            <v>Kotelna Frýdlant</v>
          </cell>
          <cell r="BK37" t="str">
            <v>Liberecký</v>
          </cell>
          <cell r="BM37">
            <v>1.4970000000000001</v>
          </cell>
        </row>
        <row r="38">
          <cell r="A38">
            <v>2947</v>
          </cell>
          <cell r="C38" t="str">
            <v>Kotelna Humpolec</v>
          </cell>
          <cell r="BK38" t="str">
            <v>Vysočina</v>
          </cell>
          <cell r="BM38">
            <v>0.184</v>
          </cell>
        </row>
        <row r="39">
          <cell r="A39">
            <v>1746</v>
          </cell>
          <cell r="C39" t="str">
            <v>Kotelna Krátká - Železná Ruda</v>
          </cell>
          <cell r="BK39" t="str">
            <v>Plzeňský</v>
          </cell>
          <cell r="BM39">
            <v>0.253</v>
          </cell>
        </row>
        <row r="40">
          <cell r="A40">
            <v>1747</v>
          </cell>
          <cell r="C40" t="str">
            <v>Kotelna Govorova - Smiřice</v>
          </cell>
          <cell r="BK40" t="str">
            <v>Královéhradecký</v>
          </cell>
          <cell r="BM40">
            <v>0.23400000000000001</v>
          </cell>
        </row>
        <row r="41">
          <cell r="A41">
            <v>2043</v>
          </cell>
          <cell r="C41" t="str">
            <v>Kotelna Bradlo</v>
          </cell>
          <cell r="BK41" t="str">
            <v>Vysočina</v>
          </cell>
          <cell r="BM41">
            <v>2.161</v>
          </cell>
        </row>
        <row r="42">
          <cell r="A42">
            <v>2658</v>
          </cell>
          <cell r="C42" t="str">
            <v>Kotelna Svitavy - Dimitrovova</v>
          </cell>
          <cell r="BK42" t="str">
            <v>Pardubický</v>
          </cell>
          <cell r="BM42">
            <v>0.28000000000000003</v>
          </cell>
        </row>
        <row r="43">
          <cell r="A43">
            <v>4380</v>
          </cell>
          <cell r="C43" t="str">
            <v>Kotelna Svitavy - Tovární</v>
          </cell>
          <cell r="BK43" t="str">
            <v>Pardubický</v>
          </cell>
          <cell r="BM43">
            <v>0.748</v>
          </cell>
        </row>
        <row r="44">
          <cell r="A44">
            <v>2658</v>
          </cell>
          <cell r="C44" t="str">
            <v>Kotelna Svitavy - Větrná</v>
          </cell>
          <cell r="BK44" t="str">
            <v>Pardubický</v>
          </cell>
          <cell r="BM44">
            <v>2.254</v>
          </cell>
        </row>
        <row r="45">
          <cell r="A45">
            <v>3468</v>
          </cell>
          <cell r="C45" t="str">
            <v>Kotelna Zruč - Na Výsluní</v>
          </cell>
          <cell r="BK45" t="str">
            <v>Středočeský</v>
          </cell>
          <cell r="BM45">
            <v>1.0629999999999999</v>
          </cell>
        </row>
        <row r="46">
          <cell r="A46">
            <v>1747</v>
          </cell>
          <cell r="C46" t="str">
            <v>Kotelna - ZŠ Jiráskova</v>
          </cell>
          <cell r="BK46" t="str">
            <v>Královéhradecký</v>
          </cell>
          <cell r="BM46">
            <v>1.9E-2</v>
          </cell>
        </row>
        <row r="47">
          <cell r="A47">
            <v>2381</v>
          </cell>
          <cell r="C47" t="str">
            <v>Kotelna - ZŠ Velká Chuchle</v>
          </cell>
          <cell r="BK47" t="str">
            <v>Hlavní město Praha</v>
          </cell>
          <cell r="BM47">
            <v>6.2E-2</v>
          </cell>
        </row>
        <row r="48">
          <cell r="A48">
            <v>3522</v>
          </cell>
          <cell r="C48" t="str">
            <v>KJ - Kraslice, Školní</v>
          </cell>
          <cell r="BK48" t="str">
            <v>Karlovarský</v>
          </cell>
          <cell r="BM48">
            <v>1.046</v>
          </cell>
        </row>
        <row r="49">
          <cell r="A49">
            <v>3521</v>
          </cell>
          <cell r="C49" t="str">
            <v>KJ - Kraslice, Pohraniční stráže</v>
          </cell>
          <cell r="BK49" t="str">
            <v>Karlovarský</v>
          </cell>
          <cell r="BM49">
            <v>1.274</v>
          </cell>
        </row>
        <row r="50">
          <cell r="A50">
            <v>3034</v>
          </cell>
          <cell r="C50" t="str">
            <v>KJ - Krupka</v>
          </cell>
          <cell r="BK50" t="str">
            <v>Ústecký</v>
          </cell>
          <cell r="BM50">
            <v>1.9950000000000001</v>
          </cell>
        </row>
        <row r="51">
          <cell r="A51">
            <v>2927</v>
          </cell>
          <cell r="C51" t="str">
            <v>KJ - Lipník nad Bečvou, ul. Hranická</v>
          </cell>
          <cell r="BK51" t="str">
            <v>Olomoucký</v>
          </cell>
          <cell r="BM51">
            <v>6.2E-2</v>
          </cell>
        </row>
        <row r="52">
          <cell r="A52">
            <v>2848</v>
          </cell>
          <cell r="C52" t="str">
            <v>KJ - Lipník nad Bečvou, ul. Na Bečvě</v>
          </cell>
          <cell r="BK52" t="str">
            <v>Olomoucký</v>
          </cell>
          <cell r="BM52">
            <v>1.1619999999999999</v>
          </cell>
        </row>
        <row r="53">
          <cell r="A53">
            <v>3942</v>
          </cell>
          <cell r="C53" t="str">
            <v>KJ - Litomyšl</v>
          </cell>
          <cell r="BK53" t="str">
            <v>Pardubický</v>
          </cell>
          <cell r="BM53">
            <v>0.28599999999999998</v>
          </cell>
        </row>
        <row r="54">
          <cell r="A54">
            <v>3691</v>
          </cell>
          <cell r="C54" t="str">
            <v>KJ - Luhačovice (areál lázní)</v>
          </cell>
          <cell r="BK54" t="str">
            <v>Zlínský</v>
          </cell>
          <cell r="BM54">
            <v>1.274</v>
          </cell>
        </row>
        <row r="55">
          <cell r="A55">
            <v>4598</v>
          </cell>
          <cell r="C55" t="str">
            <v>KJ - Malé nám., Votice</v>
          </cell>
          <cell r="BK55" t="str">
            <v>Středočeský</v>
          </cell>
          <cell r="BM55">
            <v>0.72299999999999998</v>
          </cell>
        </row>
        <row r="56">
          <cell r="A56">
            <v>3339</v>
          </cell>
          <cell r="C56" t="str">
            <v>KJ - Meziboří</v>
          </cell>
          <cell r="BK56" t="str">
            <v>Ústecký</v>
          </cell>
          <cell r="BM56">
            <v>3.99</v>
          </cell>
        </row>
        <row r="57">
          <cell r="A57">
            <v>3144</v>
          </cell>
          <cell r="C57" t="str">
            <v>KJ - Mohelnice</v>
          </cell>
          <cell r="BK57" t="str">
            <v>Olomoucký</v>
          </cell>
          <cell r="BM57">
            <v>2.3580000000000001</v>
          </cell>
        </row>
        <row r="58">
          <cell r="A58">
            <v>3882</v>
          </cell>
          <cell r="C58" t="str">
            <v>KJ - Moravský Beroun</v>
          </cell>
          <cell r="BK58" t="str">
            <v>Olomoucký</v>
          </cell>
          <cell r="BM58">
            <v>1.2450000000000001</v>
          </cell>
        </row>
        <row r="59">
          <cell r="A59">
            <v>2598</v>
          </cell>
          <cell r="C59" t="str">
            <v>KJ - Moravský Krumlov</v>
          </cell>
          <cell r="BK59" t="str">
            <v>Jihomoravský</v>
          </cell>
          <cell r="BM59">
            <v>0.95199999999999996</v>
          </cell>
        </row>
        <row r="60">
          <cell r="A60">
            <v>3106</v>
          </cell>
          <cell r="C60" t="str">
            <v>KJ - Nové Hrady</v>
          </cell>
          <cell r="BK60" t="str">
            <v>Jihočeský</v>
          </cell>
          <cell r="BM60">
            <v>0.16400000000000001</v>
          </cell>
        </row>
        <row r="61">
          <cell r="A61">
            <v>2672</v>
          </cell>
          <cell r="C61" t="str">
            <v>KJ - Nové Město nad Metují, Sokolská</v>
          </cell>
          <cell r="BK61" t="str">
            <v>Královéhradecký</v>
          </cell>
          <cell r="BM61">
            <v>0.47199999999999998</v>
          </cell>
        </row>
        <row r="62">
          <cell r="A62">
            <v>2673</v>
          </cell>
          <cell r="C62" t="str">
            <v>KJ - Nové Město nad Metují, Družstevní</v>
          </cell>
          <cell r="BK62" t="str">
            <v>Královéhradecký</v>
          </cell>
          <cell r="BM62">
            <v>0.47199999999999998</v>
          </cell>
        </row>
        <row r="63">
          <cell r="A63">
            <v>2449</v>
          </cell>
          <cell r="C63" t="str">
            <v>KJ - Nové Strašecí</v>
          </cell>
          <cell r="BK63" t="str">
            <v>Středočeský</v>
          </cell>
          <cell r="BM63">
            <v>0.72299999999999998</v>
          </cell>
        </row>
        <row r="64">
          <cell r="A64">
            <v>3940</v>
          </cell>
          <cell r="C64" t="str">
            <v>KJ - Nový Bor, Rumburských hrdinů</v>
          </cell>
          <cell r="BK64" t="str">
            <v>Liberecký</v>
          </cell>
          <cell r="BM64">
            <v>0.28599999999999998</v>
          </cell>
        </row>
        <row r="65">
          <cell r="A65">
            <v>3977</v>
          </cell>
          <cell r="C65" t="str">
            <v>KJ - Nový Bor, Wolkerova</v>
          </cell>
          <cell r="BK65" t="str">
            <v>Liberecký</v>
          </cell>
          <cell r="BM65">
            <v>2.4</v>
          </cell>
        </row>
        <row r="66">
          <cell r="A66">
            <v>2644</v>
          </cell>
          <cell r="C66" t="str">
            <v>KJ - Nymburk</v>
          </cell>
          <cell r="BK66" t="str">
            <v>Středočeský</v>
          </cell>
          <cell r="BM66">
            <v>5.3280000000000003</v>
          </cell>
        </row>
        <row r="67">
          <cell r="A67">
            <v>2802</v>
          </cell>
          <cell r="C67" t="str">
            <v>KJ - Nýřany, Komenského</v>
          </cell>
          <cell r="BK67" t="str">
            <v>Plzeňský</v>
          </cell>
          <cell r="BM67">
            <v>0.72299999999999998</v>
          </cell>
        </row>
        <row r="68">
          <cell r="A68">
            <v>2803</v>
          </cell>
          <cell r="C68" t="str">
            <v>KJ - Nýřany, Luční</v>
          </cell>
          <cell r="BK68" t="str">
            <v>Plzeňský</v>
          </cell>
          <cell r="BM68">
            <v>0.95199999999999996</v>
          </cell>
        </row>
        <row r="69">
          <cell r="A69">
            <v>3560</v>
          </cell>
          <cell r="C69" t="str">
            <v>KJ - Odolena Voda (areál AERO Vodochody)</v>
          </cell>
          <cell r="BK69" t="str">
            <v>Středočeský</v>
          </cell>
          <cell r="BM69">
            <v>2.4729999999999999</v>
          </cell>
        </row>
        <row r="70">
          <cell r="A70">
            <v>4507</v>
          </cell>
          <cell r="C70" t="str">
            <v>KJ - Osek</v>
          </cell>
          <cell r="BK70" t="str">
            <v>Ústecký</v>
          </cell>
          <cell r="BM70">
            <v>0.24199999999999999</v>
          </cell>
        </row>
        <row r="71">
          <cell r="A71">
            <v>3934</v>
          </cell>
          <cell r="C71" t="str">
            <v>Kotelna Vítkovice</v>
          </cell>
          <cell r="BK71" t="str">
            <v>Moravskoslezský</v>
          </cell>
          <cell r="BM71">
            <v>4.99</v>
          </cell>
        </row>
        <row r="72">
          <cell r="A72">
            <v>2886</v>
          </cell>
          <cell r="C72" t="str">
            <v>KJ - Polička, Hegerova</v>
          </cell>
          <cell r="BK72" t="str">
            <v>Pardubický</v>
          </cell>
          <cell r="BM72">
            <v>0.47199999999999998</v>
          </cell>
        </row>
        <row r="73">
          <cell r="A73">
            <v>3280</v>
          </cell>
          <cell r="C73" t="str">
            <v>KJ - Polička, Jiráskova</v>
          </cell>
          <cell r="BK73" t="str">
            <v>Pardubický</v>
          </cell>
          <cell r="BM73">
            <v>0.29099999999999998</v>
          </cell>
        </row>
        <row r="74">
          <cell r="A74">
            <v>2885</v>
          </cell>
          <cell r="C74" t="str">
            <v>KJ - Polička, Svépomoc</v>
          </cell>
          <cell r="BK74" t="str">
            <v>Pardubický</v>
          </cell>
          <cell r="BM74">
            <v>0.47199999999999998</v>
          </cell>
        </row>
        <row r="75">
          <cell r="A75">
            <v>2696</v>
          </cell>
          <cell r="C75" t="str">
            <v>KJ - Postoloprty, Draguš</v>
          </cell>
          <cell r="BK75" t="str">
            <v>Ústecký</v>
          </cell>
          <cell r="BM75">
            <v>0.28599999999999998</v>
          </cell>
        </row>
        <row r="76">
          <cell r="A76">
            <v>2804</v>
          </cell>
          <cell r="C76" t="str">
            <v>KJ - Postoloprty, Dvořákova</v>
          </cell>
          <cell r="BK76" t="str">
            <v>Ústecký</v>
          </cell>
          <cell r="BM76">
            <v>1.0629999999999999</v>
          </cell>
        </row>
        <row r="77">
          <cell r="A77">
            <v>3614</v>
          </cell>
          <cell r="C77" t="str">
            <v>KJ - Prostějov, B. Šmerala</v>
          </cell>
          <cell r="BK77" t="str">
            <v>Olomoucký</v>
          </cell>
          <cell r="BM77">
            <v>1.964</v>
          </cell>
        </row>
        <row r="78">
          <cell r="A78">
            <v>3613</v>
          </cell>
          <cell r="C78" t="str">
            <v>KJ - Prostějov, S. Manharda</v>
          </cell>
          <cell r="BK78" t="str">
            <v>Olomoucký</v>
          </cell>
          <cell r="BM78">
            <v>1.964</v>
          </cell>
        </row>
        <row r="79">
          <cell r="A79">
            <v>3611</v>
          </cell>
          <cell r="C79" t="str">
            <v>KJ - Prostějov, Moravská</v>
          </cell>
          <cell r="BK79" t="str">
            <v>Olomoucký</v>
          </cell>
          <cell r="BM79">
            <v>0.79700000000000004</v>
          </cell>
        </row>
        <row r="80">
          <cell r="A80">
            <v>3314</v>
          </cell>
          <cell r="C80" t="str">
            <v>KJ - Prostějov nemocnice</v>
          </cell>
          <cell r="BK80" t="str">
            <v>Olomoucký</v>
          </cell>
          <cell r="BM80">
            <v>1.9950000000000001</v>
          </cell>
        </row>
        <row r="81">
          <cell r="A81">
            <v>3315</v>
          </cell>
          <cell r="C81" t="str">
            <v>KJ - Prostějov sladovny</v>
          </cell>
          <cell r="BK81" t="str">
            <v>Olomoucký</v>
          </cell>
          <cell r="BM81">
            <v>2.5129999999999999</v>
          </cell>
        </row>
        <row r="82">
          <cell r="A82">
            <v>3612</v>
          </cell>
          <cell r="C82" t="str">
            <v>KJ - Prostějov, Tylova</v>
          </cell>
          <cell r="BK82" t="str">
            <v>Olomoucký</v>
          </cell>
          <cell r="BM82">
            <v>1.274</v>
          </cell>
        </row>
        <row r="83">
          <cell r="A83">
            <v>3279</v>
          </cell>
          <cell r="C83" t="str">
            <v>KJ - Přelouč, 17. listopadu</v>
          </cell>
          <cell r="BK83" t="str">
            <v>Pardubický</v>
          </cell>
          <cell r="BM83">
            <v>0.29099999999999998</v>
          </cell>
        </row>
        <row r="84">
          <cell r="A84">
            <v>2882</v>
          </cell>
          <cell r="C84" t="str">
            <v>KJ - Rokycany</v>
          </cell>
          <cell r="BK84" t="str">
            <v>Plzeňský</v>
          </cell>
          <cell r="BM84">
            <v>1.7909999999999999</v>
          </cell>
        </row>
        <row r="85">
          <cell r="A85">
            <v>3221</v>
          </cell>
          <cell r="C85" t="str">
            <v>KJ - Roudnice nad Labem</v>
          </cell>
          <cell r="BK85" t="str">
            <v>Ústecký</v>
          </cell>
          <cell r="BM85">
            <v>0.29099999999999998</v>
          </cell>
        </row>
        <row r="86">
          <cell r="A86">
            <v>3867</v>
          </cell>
          <cell r="C86" t="str">
            <v>KJ - Sedlčany, Na Severním sídlišti</v>
          </cell>
          <cell r="BK86" t="str">
            <v>Středočeský</v>
          </cell>
          <cell r="BM86">
            <v>0.77300000000000002</v>
          </cell>
        </row>
        <row r="87">
          <cell r="A87">
            <v>4582</v>
          </cell>
          <cell r="C87" t="str">
            <v>KJ - Sušice, Kaštanová</v>
          </cell>
          <cell r="BK87" t="str">
            <v>Plzeňský</v>
          </cell>
          <cell r="BM87">
            <v>0.66300000000000003</v>
          </cell>
        </row>
        <row r="88">
          <cell r="A88">
            <v>3631</v>
          </cell>
          <cell r="C88" t="str">
            <v>KJ - Sušice, Studentská</v>
          </cell>
          <cell r="BK88" t="str">
            <v>Plzeňský</v>
          </cell>
          <cell r="BM88">
            <v>0.28599999999999998</v>
          </cell>
        </row>
        <row r="89">
          <cell r="A89">
            <v>4581</v>
          </cell>
          <cell r="C89" t="str">
            <v>KJ - Sušice, Na Hrázi</v>
          </cell>
          <cell r="BK89" t="str">
            <v>Plzeňský</v>
          </cell>
          <cell r="BM89">
            <v>1.0389999999999999</v>
          </cell>
        </row>
        <row r="90">
          <cell r="A90">
            <v>4583</v>
          </cell>
          <cell r="C90" t="str">
            <v>KJ - Sušice, Pravdova</v>
          </cell>
          <cell r="BK90" t="str">
            <v>Plzeňský</v>
          </cell>
          <cell r="BM90">
            <v>0.66300000000000003</v>
          </cell>
        </row>
        <row r="91">
          <cell r="A91">
            <v>4580</v>
          </cell>
          <cell r="C91" t="str">
            <v>KJ - Sušice, Sirkařská</v>
          </cell>
          <cell r="BK91" t="str">
            <v>Plzeňský</v>
          </cell>
          <cell r="BM91">
            <v>0.748</v>
          </cell>
        </row>
        <row r="92">
          <cell r="A92">
            <v>3868</v>
          </cell>
          <cell r="C92" t="str">
            <v>KJ - Světlá nad Sázavou, Zámecká (areál sklárny)</v>
          </cell>
          <cell r="BK92" t="str">
            <v>Vysočina</v>
          </cell>
          <cell r="BM92">
            <v>1.2450000000000001</v>
          </cell>
        </row>
        <row r="93">
          <cell r="A93">
            <v>3531</v>
          </cell>
          <cell r="C93" t="str">
            <v>KJ - Šternberk</v>
          </cell>
          <cell r="BK93" t="str">
            <v>Olomoucký</v>
          </cell>
          <cell r="BM93">
            <v>0.72299999999999998</v>
          </cell>
        </row>
        <row r="94">
          <cell r="A94">
            <v>2857</v>
          </cell>
          <cell r="C94" t="str">
            <v>KJ - Šumperk</v>
          </cell>
          <cell r="BK94" t="str">
            <v>Olomoucký</v>
          </cell>
          <cell r="BM94">
            <v>1.1619999999999999</v>
          </cell>
        </row>
        <row r="95">
          <cell r="A95">
            <v>3082</v>
          </cell>
          <cell r="C95" t="str">
            <v>KJ - Tanvald</v>
          </cell>
          <cell r="BK95" t="str">
            <v>Liberecký</v>
          </cell>
          <cell r="BM95">
            <v>2.254</v>
          </cell>
        </row>
        <row r="96">
          <cell r="A96">
            <v>2881</v>
          </cell>
          <cell r="C96" t="str">
            <v>KJ - Ústí nad Orlicí</v>
          </cell>
          <cell r="BK96" t="str">
            <v>Pardubický</v>
          </cell>
          <cell r="BM96">
            <v>1.7909999999999999</v>
          </cell>
        </row>
        <row r="97">
          <cell r="A97">
            <v>3081</v>
          </cell>
          <cell r="C97" t="str">
            <v>KJ - Ústí nad Orlicí, Okružní</v>
          </cell>
          <cell r="BK97" t="str">
            <v>Pardubický</v>
          </cell>
          <cell r="BM97">
            <v>0.72299999999999998</v>
          </cell>
        </row>
        <row r="98">
          <cell r="A98">
            <v>2880</v>
          </cell>
          <cell r="C98" t="str">
            <v>KJ - Vamberk</v>
          </cell>
          <cell r="BK98" t="str">
            <v>Královéhradecký</v>
          </cell>
          <cell r="BM98">
            <v>1.7909999999999999</v>
          </cell>
        </row>
        <row r="99">
          <cell r="A99">
            <v>3282</v>
          </cell>
          <cell r="C99" t="str">
            <v>Kotelna Volyně</v>
          </cell>
          <cell r="BK99" t="str">
            <v>Jihočeský</v>
          </cell>
          <cell r="BM99">
            <v>0.79</v>
          </cell>
        </row>
        <row r="100">
          <cell r="A100">
            <v>2478</v>
          </cell>
          <cell r="C100" t="str">
            <v>Kotelna Votice</v>
          </cell>
          <cell r="BK100" t="str">
            <v>Středočeský</v>
          </cell>
          <cell r="BM100">
            <v>0.28000000000000003</v>
          </cell>
        </row>
        <row r="101">
          <cell r="A101">
            <v>2642</v>
          </cell>
          <cell r="C101" t="str">
            <v>KJ - Vrchlabí, připojení Liščí kopec</v>
          </cell>
          <cell r="BK101" t="str">
            <v>Královéhradecký</v>
          </cell>
          <cell r="BM101">
            <v>1.7909999999999999</v>
          </cell>
        </row>
        <row r="102">
          <cell r="A102">
            <v>2641</v>
          </cell>
          <cell r="C102" t="str">
            <v>KJ - Vrchlabí, Žižkova NKTC</v>
          </cell>
          <cell r="BK102" t="str">
            <v>Královéhradecký</v>
          </cell>
          <cell r="BM102">
            <v>1.9950000000000001</v>
          </cell>
        </row>
        <row r="103">
          <cell r="A103">
            <v>2703</v>
          </cell>
          <cell r="C103" t="str">
            <v>KJ - Vysoké Mýto, Generála Svatoně (kotelna Vanice)</v>
          </cell>
          <cell r="BK103" t="str">
            <v>Pardubický</v>
          </cell>
          <cell r="BM103">
            <v>0.80800000000000005</v>
          </cell>
        </row>
        <row r="104">
          <cell r="A104">
            <v>2704</v>
          </cell>
          <cell r="C104" t="str">
            <v>KJ - Vysoké Mýto, Prokopa Velikého (kotelna Družba)</v>
          </cell>
          <cell r="BK104" t="str">
            <v>Pardubický</v>
          </cell>
          <cell r="BM104">
            <v>0.52900000000000003</v>
          </cell>
        </row>
        <row r="105">
          <cell r="A105">
            <v>3939</v>
          </cell>
          <cell r="C105" t="str">
            <v>KJ - Zákupy</v>
          </cell>
          <cell r="BK105" t="str">
            <v>Liberecký</v>
          </cell>
          <cell r="BM105">
            <v>0.28599999999999998</v>
          </cell>
        </row>
        <row r="106">
          <cell r="A106">
            <v>3869</v>
          </cell>
          <cell r="C106" t="str">
            <v>KJ - Sedlčany, Žižkova</v>
          </cell>
          <cell r="BK106" t="str">
            <v>Středočeský</v>
          </cell>
          <cell r="BM106">
            <v>0.80100000000000005</v>
          </cell>
        </row>
        <row r="107">
          <cell r="A107">
            <v>4078</v>
          </cell>
          <cell r="C107" t="str">
            <v>KJ - Horní Slavkov</v>
          </cell>
          <cell r="BK107" t="str">
            <v>Karlovarský</v>
          </cell>
          <cell r="BM107">
            <v>4.8</v>
          </cell>
        </row>
        <row r="108">
          <cell r="A108">
            <v>3943</v>
          </cell>
          <cell r="C108" t="str">
            <v>KJ - Bochov</v>
          </cell>
          <cell r="BK108" t="str">
            <v>Karlovarský</v>
          </cell>
          <cell r="BM108">
            <v>0.28599999999999998</v>
          </cell>
        </row>
        <row r="109">
          <cell r="A109">
            <v>3849</v>
          </cell>
          <cell r="C109" t="str">
            <v>KJ - Krásná Lípa</v>
          </cell>
          <cell r="BK109" t="str">
            <v>Ústecký</v>
          </cell>
          <cell r="BM109">
            <v>0.28000000000000003</v>
          </cell>
        </row>
        <row r="110">
          <cell r="A110">
            <v>3974</v>
          </cell>
          <cell r="C110" t="str">
            <v>KJ - Energocentrum Vítkovice III</v>
          </cell>
          <cell r="BK110" t="str">
            <v>Moravskoslezský</v>
          </cell>
          <cell r="BM110">
            <v>1.966</v>
          </cell>
        </row>
        <row r="111">
          <cell r="A111">
            <v>3929</v>
          </cell>
          <cell r="C111" t="str">
            <v>KJ - Česká Třebová na Milíři</v>
          </cell>
          <cell r="BK111" t="str">
            <v>Pardubický</v>
          </cell>
          <cell r="BM111">
            <v>0.28000000000000003</v>
          </cell>
        </row>
        <row r="112">
          <cell r="A112">
            <v>4108</v>
          </cell>
          <cell r="C112" t="str">
            <v>KJ - Jáchymov</v>
          </cell>
          <cell r="BK112" t="str">
            <v>Karlovarský</v>
          </cell>
          <cell r="BM112">
            <v>0.748</v>
          </cell>
        </row>
        <row r="113">
          <cell r="A113">
            <v>4109</v>
          </cell>
          <cell r="C113" t="str">
            <v>KJ - Příbor</v>
          </cell>
          <cell r="BK113" t="str">
            <v>Moravskoslezský</v>
          </cell>
          <cell r="BM113">
            <v>0.80100000000000005</v>
          </cell>
        </row>
        <row r="114">
          <cell r="A114">
            <v>4110</v>
          </cell>
          <cell r="C114" t="str">
            <v>KJ - Rakovník</v>
          </cell>
          <cell r="BK114" t="str">
            <v>Středočeský</v>
          </cell>
          <cell r="BM114">
            <v>1.268</v>
          </cell>
        </row>
        <row r="115">
          <cell r="A115">
            <v>4028</v>
          </cell>
          <cell r="C115" t="str">
            <v>KJ - Šumerk K3</v>
          </cell>
          <cell r="BK115" t="str">
            <v>Olomoucký</v>
          </cell>
          <cell r="BM115">
            <v>1.268</v>
          </cell>
        </row>
        <row r="116">
          <cell r="A116">
            <v>3928</v>
          </cell>
          <cell r="C116" t="str">
            <v>KJ - Tanvald ul. Vítězná</v>
          </cell>
          <cell r="BK116" t="str">
            <v>Liberecký</v>
          </cell>
          <cell r="BM116">
            <v>0.3</v>
          </cell>
        </row>
        <row r="117">
          <cell r="A117">
            <v>4026</v>
          </cell>
          <cell r="C117" t="str">
            <v>KJ - Řež ÚJV</v>
          </cell>
          <cell r="BK117" t="str">
            <v>Středočeský</v>
          </cell>
          <cell r="BM117">
            <v>1.268</v>
          </cell>
        </row>
        <row r="118">
          <cell r="A118">
            <v>4153</v>
          </cell>
          <cell r="C118" t="str">
            <v>KJ - Kdyně</v>
          </cell>
          <cell r="BK118" t="str">
            <v>Plzeňský</v>
          </cell>
          <cell r="BM118">
            <v>1.2070000000000001</v>
          </cell>
        </row>
        <row r="119">
          <cell r="A119">
            <v>4027</v>
          </cell>
          <cell r="C119" t="str">
            <v>KJ - ŠumerkK2</v>
          </cell>
          <cell r="BK119" t="str">
            <v>Olomoucký</v>
          </cell>
          <cell r="BM119">
            <v>1.268</v>
          </cell>
        </row>
        <row r="120">
          <cell r="A120">
            <v>4278</v>
          </cell>
          <cell r="C120" t="str">
            <v>KJ - Helvikovice</v>
          </cell>
          <cell r="BK120" t="str">
            <v>Pardubický</v>
          </cell>
          <cell r="BM120">
            <v>0.3</v>
          </cell>
        </row>
        <row r="121">
          <cell r="A121">
            <v>4295</v>
          </cell>
          <cell r="C121" t="str">
            <v>KJ - Mondelez Opava</v>
          </cell>
          <cell r="BK121" t="str">
            <v>Moravskoslezský</v>
          </cell>
          <cell r="BM121">
            <v>1.2070000000000001</v>
          </cell>
        </row>
        <row r="122">
          <cell r="A122">
            <v>4243</v>
          </cell>
          <cell r="C122" t="str">
            <v>KJ - Veselí nad Lužnicí</v>
          </cell>
          <cell r="BK122" t="str">
            <v>Jihočeský</v>
          </cell>
          <cell r="BM122">
            <v>0.94499999999999995</v>
          </cell>
        </row>
        <row r="123">
          <cell r="A123">
            <v>3971</v>
          </cell>
          <cell r="C123" t="str">
            <v>KJ - Luby ul. Tovární</v>
          </cell>
          <cell r="BK123" t="str">
            <v>Karlovarský</v>
          </cell>
          <cell r="BM123">
            <v>0.28599999999999998</v>
          </cell>
        </row>
        <row r="124">
          <cell r="A124">
            <v>3972</v>
          </cell>
          <cell r="C124" t="str">
            <v>KJ - Luby U Pily</v>
          </cell>
          <cell r="BK124" t="str">
            <v>Karlovarský</v>
          </cell>
          <cell r="BM124">
            <v>0.28599999999999998</v>
          </cell>
        </row>
        <row r="125">
          <cell r="A125">
            <v>4296</v>
          </cell>
          <cell r="C125" t="str">
            <v>KJ - Rýmařov</v>
          </cell>
          <cell r="BK125" t="str">
            <v>Moravskoslezský</v>
          </cell>
          <cell r="BM125">
            <v>1.2689999999999999</v>
          </cell>
        </row>
        <row r="126">
          <cell r="A126">
            <v>4316</v>
          </cell>
          <cell r="C126" t="str">
            <v>KJ- Modelárna Třinec</v>
          </cell>
          <cell r="BK126" t="str">
            <v>Moravskoslezský</v>
          </cell>
          <cell r="BM126">
            <v>0.27800000000000002</v>
          </cell>
        </row>
        <row r="127">
          <cell r="A127">
            <v>4276</v>
          </cell>
          <cell r="C127" t="str">
            <v>KJ - Jablonec – Boženy Němcové</v>
          </cell>
          <cell r="BK127" t="str">
            <v>Liberecký</v>
          </cell>
          <cell r="BM127">
            <v>0.6</v>
          </cell>
        </row>
        <row r="128">
          <cell r="A128">
            <v>4274</v>
          </cell>
          <cell r="C128" t="str">
            <v>KJ - Jablonec – Josefa Hory</v>
          </cell>
          <cell r="BK128" t="str">
            <v>Liberecký</v>
          </cell>
          <cell r="BM128">
            <v>0.28000000000000003</v>
          </cell>
        </row>
        <row r="129">
          <cell r="A129">
            <v>4154</v>
          </cell>
          <cell r="C129" t="str">
            <v>KJ - Jablonec – Liberecká</v>
          </cell>
          <cell r="BK129" t="str">
            <v>Liberecký</v>
          </cell>
          <cell r="BM129">
            <v>1.268</v>
          </cell>
        </row>
        <row r="130">
          <cell r="A130">
            <v>4277</v>
          </cell>
          <cell r="C130" t="str">
            <v>KJ - Hanušovice</v>
          </cell>
          <cell r="BK130" t="str">
            <v>Olomoucký</v>
          </cell>
          <cell r="BM130">
            <v>0.28399999999999997</v>
          </cell>
        </row>
        <row r="131">
          <cell r="A131">
            <v>4265</v>
          </cell>
          <cell r="C131" t="str">
            <v>KJ - Jablonec - Březová</v>
          </cell>
          <cell r="BK131" t="str">
            <v>Liberecký</v>
          </cell>
          <cell r="BM131">
            <v>1.268</v>
          </cell>
        </row>
        <row r="132">
          <cell r="A132">
            <v>4349</v>
          </cell>
          <cell r="C132" t="str">
            <v>KJ - nemocnice Pelhřimov</v>
          </cell>
          <cell r="BK132" t="str">
            <v>Vysočina</v>
          </cell>
          <cell r="BM132">
            <v>1.268</v>
          </cell>
        </row>
        <row r="133">
          <cell r="A133">
            <v>4352</v>
          </cell>
          <cell r="C133" t="str">
            <v>KJ - nemocnice HB</v>
          </cell>
          <cell r="BK133" t="str">
            <v>Vysočina</v>
          </cell>
          <cell r="BM133">
            <v>1.268</v>
          </cell>
        </row>
        <row r="134">
          <cell r="A134">
            <v>4406</v>
          </cell>
          <cell r="C134" t="str">
            <v>KJ - Česká Třebová ul. Semanínská</v>
          </cell>
          <cell r="BK134" t="str">
            <v>Pardubický</v>
          </cell>
          <cell r="BM134">
            <v>0.28000000000000003</v>
          </cell>
        </row>
        <row r="135">
          <cell r="A135">
            <v>4405</v>
          </cell>
          <cell r="C135" t="str">
            <v>KJ - FRUTA Kunovice</v>
          </cell>
          <cell r="BK135" t="str">
            <v>Zlínský</v>
          </cell>
          <cell r="BM135">
            <v>0.28000000000000003</v>
          </cell>
        </row>
        <row r="136">
          <cell r="A136">
            <v>4404</v>
          </cell>
          <cell r="C136" t="str">
            <v>KJ - Špindlerův mlýn</v>
          </cell>
          <cell r="BK136" t="str">
            <v>Královéhradecký</v>
          </cell>
          <cell r="BM136">
            <v>0.28299999999999997</v>
          </cell>
        </row>
        <row r="137">
          <cell r="A137">
            <v>4381</v>
          </cell>
          <cell r="C137" t="str">
            <v>KJ - Lysá nad Labem</v>
          </cell>
          <cell r="BK137" t="str">
            <v>Středočeský</v>
          </cell>
          <cell r="BM137">
            <v>0.99299999999999999</v>
          </cell>
        </row>
        <row r="138">
          <cell r="A138">
            <v>4410</v>
          </cell>
          <cell r="C138" t="str">
            <v>KJ - JOB AIR TECHNIC</v>
          </cell>
          <cell r="BK138" t="str">
            <v>Moravskoslezský</v>
          </cell>
          <cell r="BM138">
            <v>0.3</v>
          </cell>
        </row>
        <row r="139">
          <cell r="A139">
            <v>4492</v>
          </cell>
          <cell r="C139" t="str">
            <v>KJ - Prostějov Anglická</v>
          </cell>
          <cell r="BK139" t="str">
            <v>Olomoucký</v>
          </cell>
          <cell r="BM139">
            <v>0.46500000000000002</v>
          </cell>
        </row>
        <row r="140">
          <cell r="A140">
            <v>4536</v>
          </cell>
          <cell r="C140" t="str">
            <v>KJ - Police nad Metují</v>
          </cell>
          <cell r="BK140" t="str">
            <v>Královéhradecký</v>
          </cell>
          <cell r="BM140">
            <v>0.47799999999999998</v>
          </cell>
        </row>
        <row r="141">
          <cell r="A141">
            <v>4524</v>
          </cell>
          <cell r="C141" t="str">
            <v>KJ - Poděbrady</v>
          </cell>
          <cell r="BK141" t="str">
            <v>Středočeský</v>
          </cell>
          <cell r="BM141">
            <v>0.47799999999999998</v>
          </cell>
        </row>
        <row r="142">
          <cell r="A142">
            <v>4629</v>
          </cell>
          <cell r="C142" t="str">
            <v>KJ - Heřmanův Městec V Lukách</v>
          </cell>
          <cell r="BK142" t="str">
            <v>Pardubický</v>
          </cell>
          <cell r="BM142">
            <v>0.28000000000000003</v>
          </cell>
        </row>
        <row r="143">
          <cell r="A143">
            <v>4631</v>
          </cell>
          <cell r="C143" t="str">
            <v>KJ - Heřmanův Městec U Bažantnice</v>
          </cell>
          <cell r="BK143" t="str">
            <v>Pardubický</v>
          </cell>
          <cell r="BM143">
            <v>0.28000000000000003</v>
          </cell>
        </row>
        <row r="144">
          <cell r="A144">
            <v>4632</v>
          </cell>
          <cell r="C144" t="str">
            <v>KJ - Nové Zákupy</v>
          </cell>
          <cell r="BK144" t="str">
            <v>Liberecký</v>
          </cell>
          <cell r="BM144">
            <v>0.3</v>
          </cell>
        </row>
        <row r="145">
          <cell r="A145">
            <v>4589</v>
          </cell>
          <cell r="C145" t="str">
            <v>KJ - Klatovy</v>
          </cell>
          <cell r="BK145" t="str">
            <v>Plzeňský</v>
          </cell>
          <cell r="BM145">
            <v>0.99299999999999999</v>
          </cell>
        </row>
        <row r="146">
          <cell r="A146">
            <v>4630</v>
          </cell>
          <cell r="C146" t="str">
            <v>KJ - Jihlava SAPELI</v>
          </cell>
          <cell r="BK146" t="str">
            <v>Vysočina</v>
          </cell>
          <cell r="BM146">
            <v>0.28000000000000003</v>
          </cell>
        </row>
        <row r="147">
          <cell r="A147">
            <v>4475</v>
          </cell>
          <cell r="C147" t="str">
            <v>KJ - Rokycany, na Pátku</v>
          </cell>
          <cell r="BK147" t="str">
            <v>Plzeňský</v>
          </cell>
          <cell r="BM147">
            <v>0.47799999999999998</v>
          </cell>
        </row>
        <row r="148">
          <cell r="A148">
            <v>4579</v>
          </cell>
          <cell r="C148" t="str">
            <v>KJ - COLORLAK</v>
          </cell>
          <cell r="BK148" t="str">
            <v>Zlínský</v>
          </cell>
          <cell r="BM148">
            <v>0.47799999999999998</v>
          </cell>
        </row>
        <row r="149">
          <cell r="A149">
            <v>4928</v>
          </cell>
          <cell r="C149" t="str">
            <v>KJ - Horaždovice ul. Okružní</v>
          </cell>
          <cell r="BK149" t="str">
            <v>Plzeňský</v>
          </cell>
          <cell r="BM149">
            <v>0.99299999999999999</v>
          </cell>
        </row>
        <row r="150">
          <cell r="A150">
            <v>4627</v>
          </cell>
          <cell r="C150" t="str">
            <v>KJ - Kraslice Soukenická</v>
          </cell>
          <cell r="BK150" t="str">
            <v>Karlovarský</v>
          </cell>
          <cell r="BM150">
            <v>0.28000000000000003</v>
          </cell>
        </row>
        <row r="151">
          <cell r="A151">
            <v>4723</v>
          </cell>
          <cell r="C151" t="str">
            <v>KJ - Horažďovice ul. Sportovní</v>
          </cell>
          <cell r="BK151" t="str">
            <v>Plzeňský</v>
          </cell>
          <cell r="BM151">
            <v>0.221</v>
          </cell>
        </row>
        <row r="152">
          <cell r="A152">
            <v>4600</v>
          </cell>
          <cell r="C152" t="str">
            <v>KJ - Veselí nad Lužnicí Blatské sídliště</v>
          </cell>
          <cell r="BK152" t="str">
            <v>Jihočeský</v>
          </cell>
          <cell r="BM152">
            <v>0.99299999999999999</v>
          </cell>
        </row>
        <row r="153">
          <cell r="A153">
            <v>4906</v>
          </cell>
          <cell r="C153" t="str">
            <v>KJ - Česká Třebová bazén</v>
          </cell>
          <cell r="BK153" t="str">
            <v>Pardubický</v>
          </cell>
          <cell r="BM153">
            <v>0.221</v>
          </cell>
        </row>
        <row r="154">
          <cell r="A154">
            <v>4626</v>
          </cell>
          <cell r="C154" t="str">
            <v>KJ - Broumov Energo</v>
          </cell>
          <cell r="BK154" t="str">
            <v>Královéhradecký</v>
          </cell>
          <cell r="BM154">
            <v>0.156</v>
          </cell>
        </row>
        <row r="155">
          <cell r="A155">
            <v>4910</v>
          </cell>
          <cell r="C155" t="str">
            <v>KJ - TEPLICE NAD METUJÍ</v>
          </cell>
          <cell r="BK155" t="str">
            <v>Královéhradecký</v>
          </cell>
          <cell r="BM155">
            <v>0.28000000000000003</v>
          </cell>
        </row>
        <row r="156">
          <cell r="A156">
            <v>4585</v>
          </cell>
          <cell r="C156" t="str">
            <v>KJ - PROSTĚJOV BENEŠOVA</v>
          </cell>
          <cell r="BK156" t="str">
            <v>Olomoucký</v>
          </cell>
          <cell r="BM156">
            <v>0.46500000000000002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Reporting"/>
      <sheetName val="Měsíční výkaz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2376.5340500000002</v>
          </cell>
          <cell r="E6">
            <v>1127.22849</v>
          </cell>
          <cell r="F6">
            <v>1249.30556</v>
          </cell>
          <cell r="G6">
            <v>35.280360000000002</v>
          </cell>
          <cell r="H6">
            <v>0</v>
          </cell>
          <cell r="I6">
            <v>957.173</v>
          </cell>
          <cell r="J6">
            <v>9.6428499999999993</v>
          </cell>
          <cell r="K6">
            <v>10.687150000000001</v>
          </cell>
          <cell r="L6">
            <v>0</v>
          </cell>
          <cell r="M6">
            <v>0</v>
          </cell>
          <cell r="N6">
            <v>936.84299999999996</v>
          </cell>
          <cell r="O6">
            <v>0</v>
          </cell>
          <cell r="P6">
            <v>3819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3819</v>
          </cell>
          <cell r="V6">
            <v>0</v>
          </cell>
          <cell r="W6">
            <v>1.3340000000000001</v>
          </cell>
          <cell r="X6">
            <v>957.173</v>
          </cell>
          <cell r="Y6">
            <v>21.663999999999998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3819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936.84299999999996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3819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957.173</v>
          </cell>
          <cell r="BC6">
            <v>3819</v>
          </cell>
          <cell r="BD6">
            <v>2376.5340500000002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1956.0829000000001</v>
          </cell>
          <cell r="E7">
            <v>920.93327999999997</v>
          </cell>
          <cell r="F7">
            <v>1035.1496199999999</v>
          </cell>
          <cell r="G7">
            <v>35.234349999999999</v>
          </cell>
          <cell r="H7">
            <v>0</v>
          </cell>
          <cell r="I7">
            <v>704.81</v>
          </cell>
          <cell r="J7">
            <v>6.5568999999999997</v>
          </cell>
          <cell r="K7">
            <v>7.3700999999999999</v>
          </cell>
          <cell r="L7">
            <v>0</v>
          </cell>
          <cell r="M7">
            <v>0</v>
          </cell>
          <cell r="N7">
            <v>690.88300000000004</v>
          </cell>
          <cell r="O7">
            <v>0</v>
          </cell>
          <cell r="P7">
            <v>2852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2852</v>
          </cell>
          <cell r="V7">
            <v>0</v>
          </cell>
          <cell r="W7">
            <v>1.5660000000000001</v>
          </cell>
          <cell r="X7">
            <v>704.81</v>
          </cell>
          <cell r="Y7">
            <v>15.493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2852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690.88300000000004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2852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704.81</v>
          </cell>
          <cell r="BC7">
            <v>2852</v>
          </cell>
          <cell r="BD7">
            <v>1956.0829000000001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1810.18461</v>
          </cell>
          <cell r="E8">
            <v>849.43543</v>
          </cell>
          <cell r="F8">
            <v>960.74918000000002</v>
          </cell>
          <cell r="G8">
            <v>35.159120000000001</v>
          </cell>
          <cell r="H8">
            <v>0</v>
          </cell>
          <cell r="I8">
            <v>652.78899999999999</v>
          </cell>
          <cell r="J8">
            <v>5.0594900000000003</v>
          </cell>
          <cell r="K8">
            <v>5.7225099999999998</v>
          </cell>
          <cell r="L8">
            <v>0</v>
          </cell>
          <cell r="M8">
            <v>0</v>
          </cell>
          <cell r="N8">
            <v>642.00699999999995</v>
          </cell>
          <cell r="O8">
            <v>0</v>
          </cell>
          <cell r="P8">
            <v>2658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2658</v>
          </cell>
          <cell r="V8">
            <v>0</v>
          </cell>
          <cell r="W8">
            <v>1.774</v>
          </cell>
          <cell r="X8">
            <v>652.78899999999999</v>
          </cell>
          <cell r="Y8">
            <v>12.556000000000001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2658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642.00699999999995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2658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652.78899999999999</v>
          </cell>
          <cell r="BC8">
            <v>2658</v>
          </cell>
          <cell r="BD8">
            <v>1810.18461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1274.1252199999999</v>
          </cell>
          <cell r="E9">
            <v>597.34726999999998</v>
          </cell>
          <cell r="F9">
            <v>676.77795000000003</v>
          </cell>
          <cell r="G9">
            <v>35.31879</v>
          </cell>
          <cell r="H9">
            <v>0</v>
          </cell>
          <cell r="I9">
            <v>457.98899999999998</v>
          </cell>
          <cell r="J9">
            <v>4.3690199999999999</v>
          </cell>
          <cell r="K9">
            <v>4.94998</v>
          </cell>
          <cell r="L9">
            <v>0</v>
          </cell>
          <cell r="M9">
            <v>0</v>
          </cell>
          <cell r="N9">
            <v>448.67</v>
          </cell>
          <cell r="O9">
            <v>0</v>
          </cell>
          <cell r="P9">
            <v>1868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1868</v>
          </cell>
          <cell r="V9">
            <v>0</v>
          </cell>
          <cell r="W9">
            <v>2.0760000000000001</v>
          </cell>
          <cell r="X9">
            <v>457.98899999999998</v>
          </cell>
          <cell r="Y9">
            <v>11.395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1868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448.67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1868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457.98899999999998</v>
          </cell>
          <cell r="BC9">
            <v>1868</v>
          </cell>
          <cell r="BD9">
            <v>1274.1252199999999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824.26602000000003</v>
          </cell>
          <cell r="E10">
            <v>389.14130999999998</v>
          </cell>
          <cell r="F10">
            <v>435.12470999999999</v>
          </cell>
          <cell r="G10">
            <v>35.53107</v>
          </cell>
          <cell r="H10">
            <v>0</v>
          </cell>
          <cell r="I10">
            <v>296.86500000000001</v>
          </cell>
          <cell r="J10">
            <v>2.75332</v>
          </cell>
          <cell r="K10">
            <v>3.0786799999999999</v>
          </cell>
          <cell r="L10">
            <v>0</v>
          </cell>
          <cell r="M10">
            <v>0</v>
          </cell>
          <cell r="N10">
            <v>291.03300000000002</v>
          </cell>
          <cell r="O10">
            <v>0</v>
          </cell>
          <cell r="P10">
            <v>1195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1195</v>
          </cell>
          <cell r="V10">
            <v>0</v>
          </cell>
          <cell r="W10">
            <v>2.3959999999999999</v>
          </cell>
          <cell r="X10">
            <v>296.86500000000001</v>
          </cell>
          <cell r="Y10">
            <v>8.2279999999999998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1195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291.03300000000002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1195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296.86500000000001</v>
          </cell>
          <cell r="BC10">
            <v>1195</v>
          </cell>
          <cell r="BD10">
            <v>824.26602000000003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634.39463999999998</v>
          </cell>
          <cell r="E11">
            <v>300.12851000000001</v>
          </cell>
          <cell r="F11">
            <v>334.26612999999998</v>
          </cell>
          <cell r="G11">
            <v>35.403799999999997</v>
          </cell>
          <cell r="H11">
            <v>0</v>
          </cell>
          <cell r="I11">
            <v>229.20699999999999</v>
          </cell>
          <cell r="J11">
            <v>2.15211</v>
          </cell>
          <cell r="K11">
            <v>2.39689</v>
          </cell>
          <cell r="L11">
            <v>0</v>
          </cell>
          <cell r="M11">
            <v>0</v>
          </cell>
          <cell r="N11">
            <v>224.65799999999999</v>
          </cell>
          <cell r="O11">
            <v>0</v>
          </cell>
          <cell r="P11">
            <v>919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919</v>
          </cell>
          <cell r="V11">
            <v>0</v>
          </cell>
          <cell r="W11">
            <v>2.1459999999999999</v>
          </cell>
          <cell r="X11">
            <v>229.20699999999999</v>
          </cell>
          <cell r="Y11">
            <v>6.6949999999999994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919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224.65799999999999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919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229.20699999999999</v>
          </cell>
          <cell r="BC11">
            <v>919</v>
          </cell>
          <cell r="BD11">
            <v>634.39463999999998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619.78932999999995</v>
          </cell>
          <cell r="E12">
            <v>293.37090999999998</v>
          </cell>
          <cell r="F12">
            <v>326.41842000000003</v>
          </cell>
          <cell r="G12">
            <v>35.419029999999999</v>
          </cell>
          <cell r="H12">
            <v>0</v>
          </cell>
          <cell r="I12">
            <v>224.19</v>
          </cell>
          <cell r="J12">
            <v>2.11666</v>
          </cell>
          <cell r="K12">
            <v>2.3550900000000001</v>
          </cell>
          <cell r="L12">
            <v>0</v>
          </cell>
          <cell r="M12">
            <v>0</v>
          </cell>
          <cell r="N12">
            <v>219.71825000000001</v>
          </cell>
          <cell r="O12">
            <v>0</v>
          </cell>
          <cell r="P12">
            <v>898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898</v>
          </cell>
          <cell r="V12">
            <v>0</v>
          </cell>
          <cell r="W12">
            <v>2.5305</v>
          </cell>
          <cell r="X12">
            <v>224.19</v>
          </cell>
          <cell r="Y12">
            <v>7.0022500000000001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898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219.71825000000001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898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224.19</v>
          </cell>
          <cell r="BC12">
            <v>898</v>
          </cell>
          <cell r="BD12">
            <v>619.78932999999995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589.94073000000003</v>
          </cell>
          <cell r="E13">
            <v>279.28476999999998</v>
          </cell>
          <cell r="F13">
            <v>310.65595999999999</v>
          </cell>
          <cell r="G13">
            <v>35.440420000000003</v>
          </cell>
          <cell r="H13">
            <v>0</v>
          </cell>
          <cell r="I13">
            <v>214.76499999999999</v>
          </cell>
          <cell r="J13">
            <v>2.3306100000000001</v>
          </cell>
          <cell r="K13">
            <v>2.59239</v>
          </cell>
          <cell r="L13">
            <v>0</v>
          </cell>
          <cell r="M13">
            <v>0</v>
          </cell>
          <cell r="N13">
            <v>209.84200000000001</v>
          </cell>
          <cell r="O13">
            <v>0</v>
          </cell>
          <cell r="P13">
            <v>860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860</v>
          </cell>
          <cell r="V13">
            <v>0</v>
          </cell>
          <cell r="W13">
            <v>3.05</v>
          </cell>
          <cell r="X13">
            <v>214.76499999999999</v>
          </cell>
          <cell r="Y13">
            <v>7.9729999999999999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860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209.84200000000001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860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214.76499999999999</v>
          </cell>
          <cell r="BC13">
            <v>860</v>
          </cell>
          <cell r="BD13">
            <v>589.94073000000003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639.38852999999995</v>
          </cell>
          <cell r="E14">
            <v>300.81515000000002</v>
          </cell>
          <cell r="F14">
            <v>338.57337999999999</v>
          </cell>
          <cell r="G14">
            <v>35.489939999999997</v>
          </cell>
          <cell r="H14">
            <v>0</v>
          </cell>
          <cell r="I14">
            <v>231.49799999999999</v>
          </cell>
          <cell r="J14">
            <v>1.9901</v>
          </cell>
          <cell r="K14">
            <v>2.2399</v>
          </cell>
          <cell r="L14">
            <v>0</v>
          </cell>
          <cell r="M14">
            <v>0</v>
          </cell>
          <cell r="N14">
            <v>227.268</v>
          </cell>
          <cell r="O14">
            <v>0</v>
          </cell>
          <cell r="P14">
            <v>938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938</v>
          </cell>
          <cell r="V14">
            <v>0</v>
          </cell>
          <cell r="W14">
            <v>2.9704999999999999</v>
          </cell>
          <cell r="X14">
            <v>231.49799999999999</v>
          </cell>
          <cell r="Y14">
            <v>7.2004999999999999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938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227.268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938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231.49799999999999</v>
          </cell>
          <cell r="BC14">
            <v>938</v>
          </cell>
          <cell r="BD14">
            <v>639.38852999999995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1501.55889</v>
          </cell>
          <cell r="E15">
            <v>709.34621000000004</v>
          </cell>
          <cell r="F15">
            <v>792.21267999999998</v>
          </cell>
          <cell r="G15">
            <v>35.486710000000002</v>
          </cell>
          <cell r="H15">
            <v>0</v>
          </cell>
          <cell r="I15">
            <v>543.70600000000002</v>
          </cell>
          <cell r="J15">
            <v>5.9654299999999996</v>
          </cell>
          <cell r="K15">
            <v>6.6623200000000002</v>
          </cell>
          <cell r="L15">
            <v>0</v>
          </cell>
          <cell r="M15">
            <v>0</v>
          </cell>
          <cell r="N15">
            <v>531.07825000000003</v>
          </cell>
          <cell r="O15">
            <v>0</v>
          </cell>
          <cell r="P15">
            <v>2186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2186</v>
          </cell>
          <cell r="V15">
            <v>0</v>
          </cell>
          <cell r="W15">
            <v>2.0517500000000002</v>
          </cell>
          <cell r="X15">
            <v>543.70600000000002</v>
          </cell>
          <cell r="Y15">
            <v>14.679499999999999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2186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531.07825000000003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2186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543.70600000000002</v>
          </cell>
          <cell r="BC15">
            <v>2186</v>
          </cell>
          <cell r="BD15">
            <v>1501.55889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2117.9467</v>
          </cell>
          <cell r="E16">
            <v>1008.20442</v>
          </cell>
          <cell r="F16">
            <v>1109.7422799999999</v>
          </cell>
          <cell r="G16">
            <v>35.379919999999998</v>
          </cell>
          <cell r="H16">
            <v>0</v>
          </cell>
          <cell r="I16">
            <v>771.72299999999996</v>
          </cell>
          <cell r="J16">
            <v>7.0926</v>
          </cell>
          <cell r="K16">
            <v>7.8068999999999997</v>
          </cell>
          <cell r="L16">
            <v>0</v>
          </cell>
          <cell r="M16">
            <v>0</v>
          </cell>
          <cell r="N16">
            <v>756.82349999999997</v>
          </cell>
          <cell r="O16">
            <v>0</v>
          </cell>
          <cell r="P16">
            <v>3058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3058</v>
          </cell>
          <cell r="V16">
            <v>0</v>
          </cell>
          <cell r="W16">
            <v>1.391</v>
          </cell>
          <cell r="X16">
            <v>771.72299999999996</v>
          </cell>
          <cell r="Y16">
            <v>16.290500000000002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3058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756.82349999999997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3058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771.72299999999996</v>
          </cell>
          <cell r="BC16">
            <v>3058</v>
          </cell>
          <cell r="BD16">
            <v>2117.9467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1747.8449800000001</v>
          </cell>
          <cell r="E17">
            <v>845.46157000000005</v>
          </cell>
          <cell r="F17">
            <v>902.38341000000003</v>
          </cell>
          <cell r="G17">
            <v>35.299869999999999</v>
          </cell>
          <cell r="H17">
            <v>0</v>
          </cell>
          <cell r="I17">
            <v>638.14700000000005</v>
          </cell>
          <cell r="J17">
            <v>5.0346399999999996</v>
          </cell>
          <cell r="K17">
            <v>5.3736100000000002</v>
          </cell>
          <cell r="L17">
            <v>0</v>
          </cell>
          <cell r="M17">
            <v>0</v>
          </cell>
          <cell r="N17">
            <v>627.73874999999998</v>
          </cell>
          <cell r="O17">
            <v>0</v>
          </cell>
          <cell r="P17">
            <v>2452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2452</v>
          </cell>
          <cell r="V17">
            <v>0</v>
          </cell>
          <cell r="W17">
            <v>2.0135000000000001</v>
          </cell>
          <cell r="X17">
            <v>638.14700000000005</v>
          </cell>
          <cell r="Y17">
            <v>12.421749999999999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2452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627.73874999999998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2452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638.14700000000005</v>
          </cell>
          <cell r="BC17">
            <v>2452</v>
          </cell>
          <cell r="BD17">
            <v>1747.8449800000001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Reporting"/>
      <sheetName val="ED plyn"/>
      <sheetName val="Evidence"/>
      <sheetName val="ERU-1"/>
      <sheetName val="MPO"/>
      <sheetName val="OTE"/>
      <sheetName val="Leden"/>
      <sheetName val="Únor"/>
      <sheetName val="Duben"/>
      <sheetName val="Květen"/>
      <sheetName val="Břez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429.95299999999997</v>
          </cell>
          <cell r="E6">
            <v>212.453</v>
          </cell>
          <cell r="F6">
            <v>217.5</v>
          </cell>
          <cell r="G6">
            <v>35.281999999999996</v>
          </cell>
          <cell r="H6">
            <v>0</v>
          </cell>
          <cell r="I6">
            <v>159</v>
          </cell>
          <cell r="J6">
            <v>1.407</v>
          </cell>
          <cell r="K6">
            <v>1.44</v>
          </cell>
          <cell r="L6">
            <v>0</v>
          </cell>
          <cell r="M6">
            <v>0</v>
          </cell>
          <cell r="N6">
            <v>156.15299999999999</v>
          </cell>
          <cell r="O6">
            <v>0</v>
          </cell>
          <cell r="P6">
            <v>586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586</v>
          </cell>
          <cell r="V6">
            <v>0</v>
          </cell>
          <cell r="W6">
            <v>5.8940000000000001</v>
          </cell>
          <cell r="X6">
            <v>159</v>
          </cell>
          <cell r="Y6">
            <v>8.7409999999999997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586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156.15299999999999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586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159</v>
          </cell>
          <cell r="BC6">
            <v>586</v>
          </cell>
          <cell r="BD6">
            <v>429.95299999999997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418.851</v>
          </cell>
          <cell r="E7">
            <v>206.148</v>
          </cell>
          <cell r="F7">
            <v>212.703</v>
          </cell>
          <cell r="G7">
            <v>35.237000000000002</v>
          </cell>
          <cell r="H7">
            <v>0</v>
          </cell>
          <cell r="I7">
            <v>154.80000000000001</v>
          </cell>
          <cell r="J7">
            <v>1.379</v>
          </cell>
          <cell r="K7">
            <v>1.423</v>
          </cell>
          <cell r="L7">
            <v>0</v>
          </cell>
          <cell r="M7">
            <v>0</v>
          </cell>
          <cell r="N7">
            <v>151.99799999999999</v>
          </cell>
          <cell r="O7">
            <v>0</v>
          </cell>
          <cell r="P7">
            <v>575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575</v>
          </cell>
          <cell r="V7">
            <v>0</v>
          </cell>
          <cell r="W7">
            <v>4.6790000000000003</v>
          </cell>
          <cell r="X7">
            <v>154.80000000000001</v>
          </cell>
          <cell r="Y7">
            <v>7.4809999999999999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575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151.99799999999999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575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154.80000000000001</v>
          </cell>
          <cell r="BC7">
            <v>575</v>
          </cell>
          <cell r="BD7">
            <v>418.851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408.15499999999997</v>
          </cell>
          <cell r="E8">
            <v>198.79599999999999</v>
          </cell>
          <cell r="F8">
            <v>209.35900000000001</v>
          </cell>
          <cell r="G8">
            <v>35.148000000000003</v>
          </cell>
          <cell r="H8">
            <v>0</v>
          </cell>
          <cell r="I8">
            <v>151.4</v>
          </cell>
          <cell r="J8">
            <v>1.452</v>
          </cell>
          <cell r="K8">
            <v>1.5289999999999999</v>
          </cell>
          <cell r="L8">
            <v>0</v>
          </cell>
          <cell r="M8">
            <v>0</v>
          </cell>
          <cell r="N8">
            <v>148.41900000000001</v>
          </cell>
          <cell r="O8">
            <v>0</v>
          </cell>
          <cell r="P8">
            <v>574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574</v>
          </cell>
          <cell r="V8">
            <v>0</v>
          </cell>
          <cell r="W8">
            <v>4.032</v>
          </cell>
          <cell r="X8">
            <v>151.4</v>
          </cell>
          <cell r="Y8">
            <v>7.0129999999999999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574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148.41900000000001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574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151.4</v>
          </cell>
          <cell r="BC8">
            <v>574</v>
          </cell>
          <cell r="BD8">
            <v>408.15499999999997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389.94799999999998</v>
          </cell>
          <cell r="E9">
            <v>186.238</v>
          </cell>
          <cell r="F9">
            <v>203.71</v>
          </cell>
          <cell r="G9">
            <v>35.270000000000003</v>
          </cell>
          <cell r="H9">
            <v>0</v>
          </cell>
          <cell r="I9">
            <v>144.5</v>
          </cell>
          <cell r="J9">
            <v>1.4119999999999999</v>
          </cell>
          <cell r="K9">
            <v>1.544</v>
          </cell>
          <cell r="L9">
            <v>0</v>
          </cell>
          <cell r="M9">
            <v>0</v>
          </cell>
          <cell r="N9">
            <v>141.54400000000001</v>
          </cell>
          <cell r="O9">
            <v>0</v>
          </cell>
          <cell r="P9">
            <v>569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569</v>
          </cell>
          <cell r="V9">
            <v>0</v>
          </cell>
          <cell r="W9">
            <v>3.625</v>
          </cell>
          <cell r="X9">
            <v>144.5</v>
          </cell>
          <cell r="Y9">
            <v>6.5809999999999995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569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141.54400000000001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569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144.5</v>
          </cell>
          <cell r="BC9">
            <v>569</v>
          </cell>
          <cell r="BD9">
            <v>389.94799999999998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342.11399999999998</v>
          </cell>
          <cell r="E10">
            <v>163.892</v>
          </cell>
          <cell r="F10">
            <v>178.22200000000001</v>
          </cell>
          <cell r="G10">
            <v>35.536999999999999</v>
          </cell>
          <cell r="H10">
            <v>0</v>
          </cell>
          <cell r="I10">
            <v>126.7</v>
          </cell>
          <cell r="J10">
            <v>1.4530000000000001</v>
          </cell>
          <cell r="K10">
            <v>1.581</v>
          </cell>
          <cell r="L10">
            <v>0</v>
          </cell>
          <cell r="M10">
            <v>0</v>
          </cell>
          <cell r="N10">
            <v>123.666</v>
          </cell>
          <cell r="O10">
            <v>0</v>
          </cell>
          <cell r="P10">
            <v>496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496</v>
          </cell>
          <cell r="V10">
            <v>0</v>
          </cell>
          <cell r="W10">
            <v>3.2909999999999999</v>
          </cell>
          <cell r="X10">
            <v>126.7</v>
          </cell>
          <cell r="Y10">
            <v>6.3249999999999993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496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123.666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496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126.7</v>
          </cell>
          <cell r="BC10">
            <v>496</v>
          </cell>
          <cell r="BD10">
            <v>342.11399999999998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338.17599999999999</v>
          </cell>
          <cell r="E11">
            <v>159.38200000000001</v>
          </cell>
          <cell r="F11">
            <v>178.79400000000001</v>
          </cell>
          <cell r="G11">
            <v>35.401000000000003</v>
          </cell>
          <cell r="H11">
            <v>0</v>
          </cell>
          <cell r="I11">
            <v>124.8</v>
          </cell>
          <cell r="J11">
            <v>1.4710000000000001</v>
          </cell>
          <cell r="K11">
            <v>1.651</v>
          </cell>
          <cell r="L11">
            <v>0</v>
          </cell>
          <cell r="M11">
            <v>0</v>
          </cell>
          <cell r="N11">
            <v>121.678</v>
          </cell>
          <cell r="O11">
            <v>0</v>
          </cell>
          <cell r="P11">
            <v>504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504</v>
          </cell>
          <cell r="V11">
            <v>0</v>
          </cell>
          <cell r="W11">
            <v>3.2309999999999999</v>
          </cell>
          <cell r="X11">
            <v>124.8</v>
          </cell>
          <cell r="Y11">
            <v>6.3529999999999998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504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121.678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504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124.8</v>
          </cell>
          <cell r="BC11">
            <v>504</v>
          </cell>
          <cell r="BD11">
            <v>338.17599999999999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203.471</v>
          </cell>
          <cell r="E12">
            <v>97.066999999999993</v>
          </cell>
          <cell r="F12">
            <v>106.404</v>
          </cell>
          <cell r="G12">
            <v>35.408999999999999</v>
          </cell>
          <cell r="H12">
            <v>0</v>
          </cell>
          <cell r="I12">
            <v>74.5</v>
          </cell>
          <cell r="J12">
            <v>0.86399999999999999</v>
          </cell>
          <cell r="K12">
            <v>0.94699999999999995</v>
          </cell>
          <cell r="L12">
            <v>0</v>
          </cell>
          <cell r="M12">
            <v>0</v>
          </cell>
          <cell r="N12">
            <v>72.688999999999993</v>
          </cell>
          <cell r="O12">
            <v>0</v>
          </cell>
          <cell r="P12">
            <v>294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294</v>
          </cell>
          <cell r="V12">
            <v>0</v>
          </cell>
          <cell r="W12">
            <v>3.4427500000000002</v>
          </cell>
          <cell r="X12">
            <v>74.5</v>
          </cell>
          <cell r="Y12">
            <v>5.2537500000000001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294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72.688999999999993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294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74.5</v>
          </cell>
          <cell r="BC12">
            <v>294</v>
          </cell>
          <cell r="BD12">
            <v>203.471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290.37200000000001</v>
          </cell>
          <cell r="E13">
            <v>140.82400000000001</v>
          </cell>
          <cell r="F13">
            <v>149.548</v>
          </cell>
          <cell r="G13">
            <v>35.438000000000002</v>
          </cell>
          <cell r="H13">
            <v>0</v>
          </cell>
          <cell r="I13">
            <v>106.46</v>
          </cell>
          <cell r="J13">
            <v>1.3160000000000001</v>
          </cell>
          <cell r="K13">
            <v>1.397</v>
          </cell>
          <cell r="L13">
            <v>0</v>
          </cell>
          <cell r="M13">
            <v>0</v>
          </cell>
          <cell r="N13">
            <v>103.74724999999999</v>
          </cell>
          <cell r="O13">
            <v>-2.5000000000829914E-4</v>
          </cell>
          <cell r="P13">
            <v>407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407</v>
          </cell>
          <cell r="V13">
            <v>0</v>
          </cell>
          <cell r="W13">
            <v>3.2675000000000001</v>
          </cell>
          <cell r="X13">
            <v>106.46</v>
          </cell>
          <cell r="Y13">
            <v>5.9805000000000001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407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103.747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407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106.46</v>
          </cell>
          <cell r="BC13">
            <v>407</v>
          </cell>
          <cell r="BD13">
            <v>290.37200000000001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347.63200000000001</v>
          </cell>
          <cell r="E14">
            <v>165.334</v>
          </cell>
          <cell r="F14">
            <v>182.298</v>
          </cell>
          <cell r="G14">
            <v>35.479999999999997</v>
          </cell>
          <cell r="H14">
            <v>0</v>
          </cell>
          <cell r="I14">
            <v>129.24</v>
          </cell>
          <cell r="J14">
            <v>1.5169999999999999</v>
          </cell>
          <cell r="K14">
            <v>1.673</v>
          </cell>
          <cell r="L14">
            <v>0</v>
          </cell>
          <cell r="M14">
            <v>0</v>
          </cell>
          <cell r="N14">
            <v>126.05025000000001</v>
          </cell>
          <cell r="O14">
            <v>-2.4999999999408828E-4</v>
          </cell>
          <cell r="P14">
            <v>513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513</v>
          </cell>
          <cell r="V14">
            <v>0</v>
          </cell>
          <cell r="W14">
            <v>3.1292499999999999</v>
          </cell>
          <cell r="X14">
            <v>129.24</v>
          </cell>
          <cell r="Y14">
            <v>6.3192500000000003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513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126.05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513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129.24</v>
          </cell>
          <cell r="BC14">
            <v>513</v>
          </cell>
          <cell r="BD14">
            <v>347.63200000000001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352.06700000000001</v>
          </cell>
          <cell r="E15">
            <v>170.63800000000001</v>
          </cell>
          <cell r="F15">
            <v>181.429</v>
          </cell>
          <cell r="G15">
            <v>35.479999999999997</v>
          </cell>
          <cell r="H15">
            <v>0</v>
          </cell>
          <cell r="I15">
            <v>128.80000000000001</v>
          </cell>
          <cell r="J15">
            <v>1.198</v>
          </cell>
          <cell r="K15">
            <v>1.274</v>
          </cell>
          <cell r="L15">
            <v>0</v>
          </cell>
          <cell r="M15">
            <v>0</v>
          </cell>
          <cell r="N15">
            <v>126.32725000000001</v>
          </cell>
          <cell r="O15">
            <v>7.5000000001068656E-4</v>
          </cell>
          <cell r="P15">
            <v>493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493</v>
          </cell>
          <cell r="V15">
            <v>0</v>
          </cell>
          <cell r="W15">
            <v>3.1989999999999998</v>
          </cell>
          <cell r="X15">
            <v>128.80000000000001</v>
          </cell>
          <cell r="Y15">
            <v>5.6709999999999994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493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126.327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493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128.80000000000001</v>
          </cell>
          <cell r="BC15">
            <v>493</v>
          </cell>
          <cell r="BD15">
            <v>352.06700000000001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528.73599999999999</v>
          </cell>
          <cell r="E16">
            <v>251.92400000000001</v>
          </cell>
          <cell r="F16">
            <v>276.81200000000001</v>
          </cell>
          <cell r="G16">
            <v>35.479999999999997</v>
          </cell>
          <cell r="H16">
            <v>0</v>
          </cell>
          <cell r="I16">
            <v>193.9</v>
          </cell>
          <cell r="J16">
            <v>1.655</v>
          </cell>
          <cell r="K16">
            <v>1.819</v>
          </cell>
          <cell r="L16">
            <v>0</v>
          </cell>
          <cell r="M16">
            <v>0</v>
          </cell>
          <cell r="N16">
            <v>190.42574999999999</v>
          </cell>
          <cell r="O16">
            <v>2.5000000002250999E-4</v>
          </cell>
          <cell r="P16">
            <v>767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767</v>
          </cell>
          <cell r="V16">
            <v>0</v>
          </cell>
          <cell r="W16">
            <v>3.2625000000000002</v>
          </cell>
          <cell r="X16">
            <v>193.9</v>
          </cell>
          <cell r="Y16">
            <v>6.7365000000000004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767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190.42599999999999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767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193.9</v>
          </cell>
          <cell r="BC16">
            <v>767</v>
          </cell>
          <cell r="BD16">
            <v>528.73599999999999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410.12799999999999</v>
          </cell>
          <cell r="E17">
            <v>201.46600000000001</v>
          </cell>
          <cell r="F17">
            <v>208.66200000000001</v>
          </cell>
          <cell r="G17">
            <v>35.479999999999997</v>
          </cell>
          <cell r="H17">
            <v>0</v>
          </cell>
          <cell r="I17">
            <v>151.80000000000001</v>
          </cell>
          <cell r="J17">
            <v>1.3140000000000001</v>
          </cell>
          <cell r="K17">
            <v>1.361</v>
          </cell>
          <cell r="L17">
            <v>0</v>
          </cell>
          <cell r="M17">
            <v>0</v>
          </cell>
          <cell r="N17">
            <v>149.12424999999999</v>
          </cell>
          <cell r="O17">
            <v>7.5000000003910827E-4</v>
          </cell>
          <cell r="P17">
            <v>566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566</v>
          </cell>
          <cell r="V17">
            <v>0</v>
          </cell>
          <cell r="W17">
            <v>3.8892500000000001</v>
          </cell>
          <cell r="X17">
            <v>151.80000000000001</v>
          </cell>
          <cell r="Y17">
            <v>6.5642499999999995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566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149.124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566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151.80000000000001</v>
          </cell>
          <cell r="BC17">
            <v>566</v>
          </cell>
          <cell r="BD17">
            <v>410.12799999999999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Měsíční výkaz"/>
      <sheetName val="Kogenerace"/>
      <sheetName val="Reporting"/>
      <sheetName val="Evidence"/>
      <sheetName val="OT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1083.347</v>
          </cell>
          <cell r="E6">
            <v>514.149</v>
          </cell>
          <cell r="F6">
            <v>569.19799999999998</v>
          </cell>
          <cell r="G6">
            <v>35.148000000000003</v>
          </cell>
          <cell r="H6">
            <v>0</v>
          </cell>
          <cell r="I6">
            <v>412.25</v>
          </cell>
          <cell r="J6">
            <v>2.629</v>
          </cell>
          <cell r="K6">
            <v>2.91</v>
          </cell>
          <cell r="L6">
            <v>0</v>
          </cell>
          <cell r="M6">
            <v>0</v>
          </cell>
          <cell r="N6">
            <v>406.71100000000001</v>
          </cell>
          <cell r="O6">
            <v>0</v>
          </cell>
          <cell r="P6">
            <v>1643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1643</v>
          </cell>
          <cell r="V6">
            <v>0</v>
          </cell>
          <cell r="W6">
            <v>1.0389999999999999</v>
          </cell>
          <cell r="X6">
            <v>412.25</v>
          </cell>
          <cell r="Y6">
            <v>6.5779999999999994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1643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406.71100000000001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1643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412.25</v>
          </cell>
          <cell r="BC6">
            <v>1643</v>
          </cell>
          <cell r="BD6">
            <v>1083.347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969.41800000000001</v>
          </cell>
          <cell r="E7">
            <v>456.524</v>
          </cell>
          <cell r="F7">
            <v>512.89400000000001</v>
          </cell>
          <cell r="G7">
            <v>35.432000000000002</v>
          </cell>
          <cell r="H7">
            <v>0</v>
          </cell>
          <cell r="I7">
            <v>365.68</v>
          </cell>
          <cell r="J7">
            <v>3.7480000000000002</v>
          </cell>
          <cell r="K7">
            <v>4.2110000000000003</v>
          </cell>
          <cell r="L7">
            <v>0</v>
          </cell>
          <cell r="M7">
            <v>0</v>
          </cell>
          <cell r="N7">
            <v>357.721</v>
          </cell>
          <cell r="O7">
            <v>0</v>
          </cell>
          <cell r="P7">
            <v>1479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1479</v>
          </cell>
          <cell r="V7">
            <v>0</v>
          </cell>
          <cell r="W7">
            <v>1.1160000000000001</v>
          </cell>
          <cell r="X7">
            <v>365.68</v>
          </cell>
          <cell r="Y7">
            <v>9.0750000000000011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1479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357.721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1479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365.68</v>
          </cell>
          <cell r="BC7">
            <v>1479</v>
          </cell>
          <cell r="BD7">
            <v>969.41800000000001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830.21799999999996</v>
          </cell>
          <cell r="E8">
            <v>380.91199999999998</v>
          </cell>
          <cell r="F8">
            <v>449.30599999999998</v>
          </cell>
          <cell r="G8">
            <v>35.457000000000001</v>
          </cell>
          <cell r="H8">
            <v>0</v>
          </cell>
          <cell r="I8">
            <v>312.02999999999997</v>
          </cell>
          <cell r="J8">
            <v>3.22</v>
          </cell>
          <cell r="K8">
            <v>3.7989999999999999</v>
          </cell>
          <cell r="L8">
            <v>0</v>
          </cell>
          <cell r="M8">
            <v>0</v>
          </cell>
          <cell r="N8">
            <v>305.01100000000002</v>
          </cell>
          <cell r="O8">
            <v>0</v>
          </cell>
          <cell r="P8">
            <v>1325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1325</v>
          </cell>
          <cell r="V8">
            <v>0</v>
          </cell>
          <cell r="W8">
            <v>1.395</v>
          </cell>
          <cell r="X8">
            <v>312.02999999999997</v>
          </cell>
          <cell r="Y8">
            <v>8.4139999999999997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1325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305.01100000000002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1325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312.02999999999997</v>
          </cell>
          <cell r="BC8">
            <v>1325</v>
          </cell>
          <cell r="BD8">
            <v>830.21799999999996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435.29399999999998</v>
          </cell>
          <cell r="E9">
            <v>200.012</v>
          </cell>
          <cell r="F9">
            <v>235.28200000000001</v>
          </cell>
          <cell r="G9">
            <v>35.320999999999998</v>
          </cell>
          <cell r="H9">
            <v>0</v>
          </cell>
          <cell r="I9">
            <v>163.88</v>
          </cell>
          <cell r="J9">
            <v>1.327</v>
          </cell>
          <cell r="K9">
            <v>1.56</v>
          </cell>
          <cell r="L9">
            <v>0</v>
          </cell>
          <cell r="M9">
            <v>0</v>
          </cell>
          <cell r="N9">
            <v>160.99299999999999</v>
          </cell>
          <cell r="O9">
            <v>0</v>
          </cell>
          <cell r="P9">
            <v>694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694</v>
          </cell>
          <cell r="V9">
            <v>0</v>
          </cell>
          <cell r="W9">
            <v>1.8959999999999999</v>
          </cell>
          <cell r="X9">
            <v>163.88</v>
          </cell>
          <cell r="Y9">
            <v>4.7829999999999995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694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160.99299999999999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694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163.88</v>
          </cell>
          <cell r="BC9">
            <v>694</v>
          </cell>
          <cell r="BD9">
            <v>435.29399999999998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304.74400000000003</v>
          </cell>
          <cell r="E10">
            <v>142.01499999999999</v>
          </cell>
          <cell r="F10">
            <v>162.72900000000001</v>
          </cell>
          <cell r="G10">
            <v>35.44</v>
          </cell>
          <cell r="H10">
            <v>0</v>
          </cell>
          <cell r="I10">
            <v>114.18</v>
          </cell>
          <cell r="J10">
            <v>1.1739999999999999</v>
          </cell>
          <cell r="K10">
            <v>1.3460000000000001</v>
          </cell>
          <cell r="L10">
            <v>0</v>
          </cell>
          <cell r="M10">
            <v>0</v>
          </cell>
          <cell r="N10">
            <v>111.66</v>
          </cell>
          <cell r="O10">
            <v>0</v>
          </cell>
          <cell r="P10">
            <v>471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471</v>
          </cell>
          <cell r="V10">
            <v>0</v>
          </cell>
          <cell r="W10">
            <v>2.0009999999999999</v>
          </cell>
          <cell r="X10">
            <v>114.18</v>
          </cell>
          <cell r="Y10">
            <v>4.5209999999999999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471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111.66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471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114.18</v>
          </cell>
          <cell r="BC10">
            <v>471</v>
          </cell>
          <cell r="BD10">
            <v>304.74400000000003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266.76900000000001</v>
          </cell>
          <cell r="E11">
            <v>124.21899999999999</v>
          </cell>
          <cell r="F11">
            <v>142.55000000000001</v>
          </cell>
          <cell r="G11">
            <v>35.308</v>
          </cell>
          <cell r="H11">
            <v>0</v>
          </cell>
          <cell r="I11">
            <v>99.97</v>
          </cell>
          <cell r="J11">
            <v>0.81499999999999995</v>
          </cell>
          <cell r="K11">
            <v>0.93600000000000005</v>
          </cell>
          <cell r="L11">
            <v>0</v>
          </cell>
          <cell r="M11">
            <v>0</v>
          </cell>
          <cell r="N11">
            <v>98.218999999999994</v>
          </cell>
          <cell r="O11">
            <v>0</v>
          </cell>
          <cell r="P11">
            <v>413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413</v>
          </cell>
          <cell r="V11">
            <v>0</v>
          </cell>
          <cell r="W11">
            <v>2.0009999999999999</v>
          </cell>
          <cell r="X11">
            <v>99.97</v>
          </cell>
          <cell r="Y11">
            <v>3.7519999999999998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413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98.218999999999994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413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99.97</v>
          </cell>
          <cell r="BC11">
            <v>413</v>
          </cell>
          <cell r="BD11">
            <v>266.76900000000001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250.37700000000001</v>
          </cell>
          <cell r="E12">
            <v>115.968</v>
          </cell>
          <cell r="F12">
            <v>134.40899999999999</v>
          </cell>
          <cell r="G12">
            <v>35.39</v>
          </cell>
          <cell r="H12">
            <v>0</v>
          </cell>
          <cell r="I12">
            <v>93.23</v>
          </cell>
          <cell r="J12">
            <v>0.59399999999999997</v>
          </cell>
          <cell r="K12">
            <v>0.68799999999999994</v>
          </cell>
          <cell r="L12">
            <v>0</v>
          </cell>
          <cell r="M12">
            <v>0</v>
          </cell>
          <cell r="N12">
            <v>91.948499999999996</v>
          </cell>
          <cell r="O12">
            <v>-4.9999999998817657E-4</v>
          </cell>
          <cell r="P12">
            <v>389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389</v>
          </cell>
          <cell r="V12">
            <v>0</v>
          </cell>
          <cell r="W12">
            <v>2.1124999999999998</v>
          </cell>
          <cell r="X12">
            <v>93.23</v>
          </cell>
          <cell r="Y12">
            <v>3.3944999999999999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389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91.948999999999998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389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93.23</v>
          </cell>
          <cell r="BC12">
            <v>389</v>
          </cell>
          <cell r="BD12">
            <v>250.37700000000001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234.49199999999999</v>
          </cell>
          <cell r="E13">
            <v>110.702</v>
          </cell>
          <cell r="F13">
            <v>123.79</v>
          </cell>
          <cell r="G13">
            <v>35.426000000000002</v>
          </cell>
          <cell r="H13">
            <v>0</v>
          </cell>
          <cell r="I13">
            <v>87.44</v>
          </cell>
          <cell r="J13">
            <v>1.4059999999999999</v>
          </cell>
          <cell r="K13">
            <v>1.5720000000000001</v>
          </cell>
          <cell r="L13">
            <v>0</v>
          </cell>
          <cell r="M13">
            <v>0</v>
          </cell>
          <cell r="N13">
            <v>84.461500000000001</v>
          </cell>
          <cell r="O13">
            <v>4.9999999998817657E-4</v>
          </cell>
          <cell r="P13">
            <v>352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352</v>
          </cell>
          <cell r="V13">
            <v>0</v>
          </cell>
          <cell r="W13">
            <v>2.0762499999999999</v>
          </cell>
          <cell r="X13">
            <v>87.44</v>
          </cell>
          <cell r="Y13">
            <v>5.0542499999999997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352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84.462000000000003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352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87.44</v>
          </cell>
          <cell r="BC13">
            <v>352</v>
          </cell>
          <cell r="BD13">
            <v>234.49199999999999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277.488</v>
          </cell>
          <cell r="E14">
            <v>128.291</v>
          </cell>
          <cell r="F14">
            <v>149.197</v>
          </cell>
          <cell r="G14">
            <v>35.439</v>
          </cell>
          <cell r="H14">
            <v>0</v>
          </cell>
          <cell r="I14">
            <v>104.14</v>
          </cell>
          <cell r="J14">
            <v>1.236</v>
          </cell>
          <cell r="K14">
            <v>1.4379999999999999</v>
          </cell>
          <cell r="L14">
            <v>0</v>
          </cell>
          <cell r="M14">
            <v>0</v>
          </cell>
          <cell r="N14">
            <v>101.46599999999999</v>
          </cell>
          <cell r="O14">
            <v>0</v>
          </cell>
          <cell r="P14">
            <v>436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436</v>
          </cell>
          <cell r="V14">
            <v>0</v>
          </cell>
          <cell r="W14">
            <v>1.9924999999999999</v>
          </cell>
          <cell r="X14">
            <v>104.14</v>
          </cell>
          <cell r="Y14">
            <v>4.6665000000000001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436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101.46599999999999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436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104.14</v>
          </cell>
          <cell r="BC14">
            <v>436</v>
          </cell>
          <cell r="BD14">
            <v>277.488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589.28499999999997</v>
          </cell>
          <cell r="E15">
            <v>270.31</v>
          </cell>
          <cell r="F15">
            <v>318.97500000000002</v>
          </cell>
          <cell r="G15">
            <v>35.487000000000002</v>
          </cell>
          <cell r="H15">
            <v>0</v>
          </cell>
          <cell r="I15">
            <v>221.98</v>
          </cell>
          <cell r="J15">
            <v>1.839</v>
          </cell>
          <cell r="K15">
            <v>2.17</v>
          </cell>
          <cell r="L15">
            <v>0</v>
          </cell>
          <cell r="M15">
            <v>0</v>
          </cell>
          <cell r="N15">
            <v>217.971</v>
          </cell>
          <cell r="O15">
            <v>0</v>
          </cell>
          <cell r="P15">
            <v>943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943</v>
          </cell>
          <cell r="V15">
            <v>0</v>
          </cell>
          <cell r="W15">
            <v>1.6950000000000001</v>
          </cell>
          <cell r="X15">
            <v>221.98</v>
          </cell>
          <cell r="Y15">
            <v>5.7040000000000006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943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217.971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943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221.98</v>
          </cell>
          <cell r="BC15">
            <v>943</v>
          </cell>
          <cell r="BD15">
            <v>589.28499999999997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574.82399999999996</v>
          </cell>
          <cell r="E16">
            <v>266.029</v>
          </cell>
          <cell r="F16">
            <v>308.79500000000002</v>
          </cell>
          <cell r="G16">
            <v>35.351999999999997</v>
          </cell>
          <cell r="H16">
            <v>0</v>
          </cell>
          <cell r="I16">
            <v>217.77</v>
          </cell>
          <cell r="J16">
            <v>3.093</v>
          </cell>
          <cell r="K16">
            <v>3.59</v>
          </cell>
          <cell r="L16">
            <v>0</v>
          </cell>
          <cell r="M16">
            <v>0</v>
          </cell>
          <cell r="N16">
            <v>211.08750000000001</v>
          </cell>
          <cell r="O16">
            <v>-4.9999999998817657E-4</v>
          </cell>
          <cell r="P16">
            <v>910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910</v>
          </cell>
          <cell r="V16">
            <v>0</v>
          </cell>
          <cell r="W16">
            <v>1.6919999999999999</v>
          </cell>
          <cell r="X16">
            <v>217.77</v>
          </cell>
          <cell r="Y16">
            <v>8.375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910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211.08799999999999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910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217.77</v>
          </cell>
          <cell r="BC16">
            <v>910</v>
          </cell>
          <cell r="BD16">
            <v>574.82399999999996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968.65599999999995</v>
          </cell>
          <cell r="E17">
            <v>450.22399999999999</v>
          </cell>
          <cell r="F17">
            <v>518.43200000000002</v>
          </cell>
          <cell r="G17">
            <v>35.295999999999999</v>
          </cell>
          <cell r="H17">
            <v>0</v>
          </cell>
          <cell r="I17">
            <v>368.12</v>
          </cell>
          <cell r="J17">
            <v>4.8449999999999998</v>
          </cell>
          <cell r="K17">
            <v>5.5789999999999997</v>
          </cell>
          <cell r="L17">
            <v>0</v>
          </cell>
          <cell r="M17">
            <v>0</v>
          </cell>
          <cell r="N17">
            <v>357.69574999999998</v>
          </cell>
          <cell r="O17">
            <v>2.4999999999408828E-4</v>
          </cell>
          <cell r="P17">
            <v>1526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1526</v>
          </cell>
          <cell r="V17">
            <v>0</v>
          </cell>
          <cell r="W17">
            <v>1.212</v>
          </cell>
          <cell r="X17">
            <v>368.12</v>
          </cell>
          <cell r="Y17">
            <v>11.635999999999999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1526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357.69600000000003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1526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368.12</v>
          </cell>
          <cell r="BC17">
            <v>1526</v>
          </cell>
          <cell r="BD17">
            <v>968.65599999999995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ED plyn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1165.607</v>
          </cell>
          <cell r="E6">
            <v>556.33299999999997</v>
          </cell>
          <cell r="F6">
            <v>609.274</v>
          </cell>
          <cell r="G6">
            <v>35.356999999999999</v>
          </cell>
          <cell r="H6">
            <v>0</v>
          </cell>
          <cell r="I6">
            <v>431.19</v>
          </cell>
          <cell r="J6">
            <v>4.9740000000000002</v>
          </cell>
          <cell r="K6">
            <v>5.4470000000000001</v>
          </cell>
          <cell r="L6">
            <v>0</v>
          </cell>
          <cell r="M6">
            <v>0</v>
          </cell>
          <cell r="N6">
            <v>420.76900000000001</v>
          </cell>
          <cell r="O6">
            <v>0</v>
          </cell>
          <cell r="P6">
            <v>1700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1700</v>
          </cell>
          <cell r="V6">
            <v>0</v>
          </cell>
          <cell r="W6">
            <v>0.71899999999999997</v>
          </cell>
          <cell r="X6">
            <v>431.19</v>
          </cell>
          <cell r="Y6">
            <v>11.139999999999999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1700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420.76900000000001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1700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431.19</v>
          </cell>
          <cell r="BC6">
            <v>1700</v>
          </cell>
          <cell r="BD6">
            <v>1165.607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512.69299999999998</v>
          </cell>
          <cell r="E7">
            <v>244.44499999999999</v>
          </cell>
          <cell r="F7">
            <v>268.24799999999999</v>
          </cell>
          <cell r="G7">
            <v>35.332000000000001</v>
          </cell>
          <cell r="H7">
            <v>0</v>
          </cell>
          <cell r="I7">
            <v>189.34</v>
          </cell>
          <cell r="J7">
            <v>0.77</v>
          </cell>
          <cell r="K7">
            <v>0.84599999999999997</v>
          </cell>
          <cell r="L7">
            <v>0</v>
          </cell>
          <cell r="M7">
            <v>0</v>
          </cell>
          <cell r="N7">
            <v>187.72399999999999</v>
          </cell>
          <cell r="O7">
            <v>0</v>
          </cell>
          <cell r="P7">
            <v>748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748</v>
          </cell>
          <cell r="V7">
            <v>0</v>
          </cell>
          <cell r="W7">
            <v>1.087</v>
          </cell>
          <cell r="X7">
            <v>189.34</v>
          </cell>
          <cell r="Y7">
            <v>2.7030000000000003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748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187.72399999999999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748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189.34</v>
          </cell>
          <cell r="BC7">
            <v>748</v>
          </cell>
          <cell r="BD7">
            <v>512.69299999999998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416.113</v>
          </cell>
          <cell r="E8">
            <v>200.45699999999999</v>
          </cell>
          <cell r="F8">
            <v>215.65600000000001</v>
          </cell>
          <cell r="G8">
            <v>35.265000000000001</v>
          </cell>
          <cell r="H8">
            <v>0</v>
          </cell>
          <cell r="I8">
            <v>153.63</v>
          </cell>
          <cell r="J8">
            <v>0.42699999999999999</v>
          </cell>
          <cell r="K8">
            <v>0.45900000000000002</v>
          </cell>
          <cell r="L8">
            <v>0</v>
          </cell>
          <cell r="M8">
            <v>0</v>
          </cell>
          <cell r="N8">
            <v>152.744</v>
          </cell>
          <cell r="O8">
            <v>0</v>
          </cell>
          <cell r="P8">
            <v>595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595</v>
          </cell>
          <cell r="V8">
            <v>0</v>
          </cell>
          <cell r="W8">
            <v>1.1200000000000001</v>
          </cell>
          <cell r="X8">
            <v>153.63</v>
          </cell>
          <cell r="Y8">
            <v>2.0060000000000002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595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152.744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595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153.63</v>
          </cell>
          <cell r="BC8">
            <v>595</v>
          </cell>
          <cell r="BD8">
            <v>416.113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203.608</v>
          </cell>
          <cell r="E9">
            <v>99.063999999999993</v>
          </cell>
          <cell r="F9">
            <v>104.544</v>
          </cell>
          <cell r="G9">
            <v>35.226999999999997</v>
          </cell>
          <cell r="H9">
            <v>0</v>
          </cell>
          <cell r="I9">
            <v>76.069999999999993</v>
          </cell>
          <cell r="J9">
            <v>0.191</v>
          </cell>
          <cell r="K9">
            <v>0.20200000000000001</v>
          </cell>
          <cell r="L9">
            <v>0</v>
          </cell>
          <cell r="M9">
            <v>0</v>
          </cell>
          <cell r="N9">
            <v>75.677000000000007</v>
          </cell>
          <cell r="O9">
            <v>0</v>
          </cell>
          <cell r="P9">
            <v>289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289</v>
          </cell>
          <cell r="V9">
            <v>0</v>
          </cell>
          <cell r="W9">
            <v>1.1100000000000001</v>
          </cell>
          <cell r="X9">
            <v>76.069999999999993</v>
          </cell>
          <cell r="Y9">
            <v>1.5030000000000001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289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75.677000000000007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289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76.069999999999993</v>
          </cell>
          <cell r="BC9">
            <v>289</v>
          </cell>
          <cell r="BD9">
            <v>203.608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2.1999999999999999E-2</v>
          </cell>
          <cell r="E10">
            <v>0</v>
          </cell>
          <cell r="F10">
            <v>2.1999999999999999E-2</v>
          </cell>
          <cell r="G10">
            <v>35.412999999999997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15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15</v>
          </cell>
          <cell r="V10">
            <v>0</v>
          </cell>
          <cell r="W10">
            <v>1.5740000000000001</v>
          </cell>
          <cell r="X10">
            <v>0</v>
          </cell>
          <cell r="Y10">
            <v>1.5740000000000001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15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15</v>
          </cell>
          <cell r="BD10">
            <v>2.1999999999999999E-2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/>
          <cell r="E11">
            <v>0</v>
          </cell>
          <cell r="F11">
            <v>0</v>
          </cell>
          <cell r="G11">
            <v>34.667999999999999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1.431</v>
          </cell>
          <cell r="X11">
            <v>0</v>
          </cell>
          <cell r="Y11">
            <v>1.431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0</v>
          </cell>
          <cell r="E12">
            <v>0</v>
          </cell>
          <cell r="F12">
            <v>0</v>
          </cell>
          <cell r="G12">
            <v>34.667999999999999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1.3035000000000001</v>
          </cell>
          <cell r="X12">
            <v>0</v>
          </cell>
          <cell r="Y12">
            <v>1.3035000000000001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0</v>
          </cell>
          <cell r="E13">
            <v>0</v>
          </cell>
          <cell r="F13">
            <v>0</v>
          </cell>
          <cell r="G13">
            <v>34.667999999999999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1.2662500000000001</v>
          </cell>
          <cell r="X13">
            <v>0</v>
          </cell>
          <cell r="Y13">
            <v>1.2662500000000001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1.3160000000000001</v>
          </cell>
          <cell r="E14">
            <v>1.3160000000000001</v>
          </cell>
          <cell r="F14">
            <v>0</v>
          </cell>
          <cell r="G14">
            <v>35.524999999999999</v>
          </cell>
          <cell r="H14">
            <v>0</v>
          </cell>
          <cell r="I14">
            <v>0.43</v>
          </cell>
          <cell r="J14">
            <v>5.0000000000000001E-3</v>
          </cell>
          <cell r="K14">
            <v>0</v>
          </cell>
          <cell r="L14">
            <v>0</v>
          </cell>
          <cell r="M14">
            <v>0</v>
          </cell>
          <cell r="N14">
            <v>0.42525000000000002</v>
          </cell>
          <cell r="O14">
            <v>-2.5000000000002798E-4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1.502</v>
          </cell>
          <cell r="X14">
            <v>0.43</v>
          </cell>
          <cell r="Y14">
            <v>1.5069999999999999</v>
          </cell>
          <cell r="Z14">
            <v>0</v>
          </cell>
          <cell r="AA14">
            <v>0</v>
          </cell>
          <cell r="AB14">
            <v>0</v>
          </cell>
          <cell r="AC14">
            <v>-1.0668549377257364E-16</v>
          </cell>
          <cell r="AD14">
            <v>0</v>
          </cell>
          <cell r="AE14">
            <v>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0.42499999999999999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0.43</v>
          </cell>
          <cell r="BC14">
            <v>0</v>
          </cell>
          <cell r="BD14">
            <v>1.3160000000000001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167.44499999999999</v>
          </cell>
          <cell r="E15">
            <v>82.849000000000004</v>
          </cell>
          <cell r="F15">
            <v>84.596000000000004</v>
          </cell>
          <cell r="G15">
            <v>35.487000000000002</v>
          </cell>
          <cell r="H15">
            <v>0</v>
          </cell>
          <cell r="I15">
            <v>61.21</v>
          </cell>
          <cell r="J15">
            <v>0.23599999999999999</v>
          </cell>
          <cell r="K15">
            <v>0.24099999999999999</v>
          </cell>
          <cell r="L15">
            <v>0</v>
          </cell>
          <cell r="M15">
            <v>0</v>
          </cell>
          <cell r="N15">
            <v>60.733249999999998</v>
          </cell>
          <cell r="O15">
            <v>-2.4999999999408828E-4</v>
          </cell>
          <cell r="P15">
            <v>225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225</v>
          </cell>
          <cell r="V15">
            <v>0</v>
          </cell>
          <cell r="W15">
            <v>1.3354999999999999</v>
          </cell>
          <cell r="X15">
            <v>61.21</v>
          </cell>
          <cell r="Y15">
            <v>1.8125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225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60.732999999999997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225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61.21</v>
          </cell>
          <cell r="BC15">
            <v>225</v>
          </cell>
          <cell r="BD15">
            <v>167.44499999999999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619.577</v>
          </cell>
          <cell r="E16">
            <v>296.22399999999999</v>
          </cell>
          <cell r="F16">
            <v>323.35300000000001</v>
          </cell>
          <cell r="G16">
            <v>35.353000000000002</v>
          </cell>
          <cell r="H16">
            <v>0</v>
          </cell>
          <cell r="I16">
            <v>229.28</v>
          </cell>
          <cell r="J16">
            <v>1.74</v>
          </cell>
          <cell r="K16">
            <v>1.9</v>
          </cell>
          <cell r="L16">
            <v>0</v>
          </cell>
          <cell r="M16">
            <v>0</v>
          </cell>
          <cell r="N16">
            <v>225.63974999999999</v>
          </cell>
          <cell r="O16">
            <v>2.4999999999408828E-4</v>
          </cell>
          <cell r="P16">
            <v>901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901</v>
          </cell>
          <cell r="V16">
            <v>0</v>
          </cell>
          <cell r="W16">
            <v>0.97075</v>
          </cell>
          <cell r="X16">
            <v>229.28</v>
          </cell>
          <cell r="Y16">
            <v>4.6107499999999995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901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225.64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901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229.28</v>
          </cell>
          <cell r="BC16">
            <v>901</v>
          </cell>
          <cell r="BD16">
            <v>619.577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1017.5890000000001</v>
          </cell>
          <cell r="E17">
            <v>484.149</v>
          </cell>
          <cell r="F17">
            <v>533.44000000000005</v>
          </cell>
          <cell r="G17">
            <v>35.249000000000002</v>
          </cell>
          <cell r="H17">
            <v>0</v>
          </cell>
          <cell r="I17">
            <v>378.67</v>
          </cell>
          <cell r="J17">
            <v>5.6</v>
          </cell>
          <cell r="K17">
            <v>6.1710000000000003</v>
          </cell>
          <cell r="L17">
            <v>0</v>
          </cell>
          <cell r="M17">
            <v>0</v>
          </cell>
          <cell r="N17">
            <v>366.899</v>
          </cell>
          <cell r="O17">
            <v>0</v>
          </cell>
          <cell r="P17">
            <v>1502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1502</v>
          </cell>
          <cell r="V17">
            <v>0</v>
          </cell>
          <cell r="W17">
            <v>0.76175000000000004</v>
          </cell>
          <cell r="X17">
            <v>378.67</v>
          </cell>
          <cell r="Y17">
            <v>12.53275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1502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366.899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1502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378.67</v>
          </cell>
          <cell r="BC17">
            <v>1502</v>
          </cell>
          <cell r="BD17">
            <v>1017.5890000000001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Měsíční výkaz"/>
      <sheetName val="Kogenerace"/>
      <sheetName val="Reporting"/>
      <sheetName val="ED plyn"/>
      <sheetName val="Evidence"/>
      <sheetName val="MPO"/>
      <sheetName val="ERU-1"/>
      <sheetName val="OTE"/>
      <sheetName val="Stropovani_EE_ZP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1286.229</v>
          </cell>
          <cell r="E6">
            <v>604.05600000000004</v>
          </cell>
          <cell r="F6">
            <v>682.173</v>
          </cell>
          <cell r="G6">
            <v>35.281999999999996</v>
          </cell>
          <cell r="H6">
            <v>0</v>
          </cell>
          <cell r="I6">
            <v>476.93400000000003</v>
          </cell>
          <cell r="J6">
            <v>6.3049999999999997</v>
          </cell>
          <cell r="K6">
            <v>7.1210000000000004</v>
          </cell>
          <cell r="L6">
            <v>0</v>
          </cell>
          <cell r="M6">
            <v>0</v>
          </cell>
          <cell r="N6">
            <v>463.50799999999998</v>
          </cell>
          <cell r="O6">
            <v>0</v>
          </cell>
          <cell r="P6">
            <v>1939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1939</v>
          </cell>
          <cell r="V6">
            <v>0</v>
          </cell>
          <cell r="W6">
            <v>7.2359999999999998</v>
          </cell>
          <cell r="X6">
            <v>476.93400000000003</v>
          </cell>
          <cell r="Y6">
            <v>20.661999999999999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1939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463.50799999999998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1939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476.93400000000003</v>
          </cell>
          <cell r="BC6">
            <v>1939</v>
          </cell>
          <cell r="BD6">
            <v>1286.229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908.322</v>
          </cell>
          <cell r="E7">
            <v>426.66800000000001</v>
          </cell>
          <cell r="F7">
            <v>481.654</v>
          </cell>
          <cell r="G7">
            <v>35.234999999999999</v>
          </cell>
          <cell r="H7">
            <v>0</v>
          </cell>
          <cell r="I7">
            <v>335.142</v>
          </cell>
          <cell r="J7">
            <v>4.9160000000000004</v>
          </cell>
          <cell r="K7">
            <v>5.55</v>
          </cell>
          <cell r="L7">
            <v>0</v>
          </cell>
          <cell r="M7">
            <v>0</v>
          </cell>
          <cell r="N7">
            <v>324.67599999999999</v>
          </cell>
          <cell r="O7">
            <v>0</v>
          </cell>
          <cell r="P7">
            <v>1362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1362</v>
          </cell>
          <cell r="V7">
            <v>0</v>
          </cell>
          <cell r="W7">
            <v>3.8759999999999999</v>
          </cell>
          <cell r="X7">
            <v>335.142</v>
          </cell>
          <cell r="Y7">
            <v>14.342000000000001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1362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324.67599999999999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1362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335.142</v>
          </cell>
          <cell r="BC7">
            <v>1362</v>
          </cell>
          <cell r="BD7">
            <v>908.322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660.72400000000005</v>
          </cell>
          <cell r="E8">
            <v>295.76799999999997</v>
          </cell>
          <cell r="F8">
            <v>364.95600000000002</v>
          </cell>
          <cell r="G8">
            <v>35.148000000000003</v>
          </cell>
          <cell r="H8">
            <v>0</v>
          </cell>
          <cell r="I8">
            <v>243.57599999999999</v>
          </cell>
          <cell r="J8">
            <v>2.8610000000000002</v>
          </cell>
          <cell r="K8">
            <v>3.5310000000000001</v>
          </cell>
          <cell r="L8">
            <v>0</v>
          </cell>
          <cell r="M8">
            <v>0</v>
          </cell>
          <cell r="N8">
            <v>237.184</v>
          </cell>
          <cell r="O8">
            <v>0</v>
          </cell>
          <cell r="P8">
            <v>1082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1082</v>
          </cell>
          <cell r="V8">
            <v>0</v>
          </cell>
          <cell r="W8">
            <v>2.996</v>
          </cell>
          <cell r="X8">
            <v>243.57599999999999</v>
          </cell>
          <cell r="Y8">
            <v>9.3879999999999999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1082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237.184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1082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243.57599999999999</v>
          </cell>
          <cell r="BC8">
            <v>1082</v>
          </cell>
          <cell r="BD8">
            <v>660.72400000000005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243.03100000000001</v>
          </cell>
          <cell r="E9">
            <v>110.75700000000001</v>
          </cell>
          <cell r="F9">
            <v>132.274</v>
          </cell>
          <cell r="G9">
            <v>35.28</v>
          </cell>
          <cell r="H9">
            <v>0</v>
          </cell>
          <cell r="I9">
            <v>89.314999999999998</v>
          </cell>
          <cell r="J9">
            <v>0.73199999999999998</v>
          </cell>
          <cell r="K9">
            <v>0.875</v>
          </cell>
          <cell r="L9">
            <v>0</v>
          </cell>
          <cell r="M9">
            <v>0</v>
          </cell>
          <cell r="N9">
            <v>87.707999999999998</v>
          </cell>
          <cell r="O9">
            <v>0</v>
          </cell>
          <cell r="P9">
            <v>384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384</v>
          </cell>
          <cell r="V9">
            <v>0</v>
          </cell>
          <cell r="W9">
            <v>3.407</v>
          </cell>
          <cell r="X9">
            <v>89.314999999999998</v>
          </cell>
          <cell r="Y9">
            <v>5.0140000000000002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384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87.707999999999998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384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89.314999999999998</v>
          </cell>
          <cell r="BC9">
            <v>384</v>
          </cell>
          <cell r="BD9">
            <v>243.03100000000001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17.643000000000001</v>
          </cell>
          <cell r="E10">
            <v>4.992</v>
          </cell>
          <cell r="F10">
            <v>12.651</v>
          </cell>
          <cell r="G10">
            <v>35.527000000000001</v>
          </cell>
          <cell r="H10">
            <v>0</v>
          </cell>
          <cell r="I10">
            <v>3.2879999999999998</v>
          </cell>
          <cell r="J10">
            <v>0.86799999999999999</v>
          </cell>
          <cell r="K10">
            <v>2.1989999999999998</v>
          </cell>
          <cell r="L10">
            <v>0</v>
          </cell>
          <cell r="M10">
            <v>0</v>
          </cell>
          <cell r="N10">
            <v>0.221</v>
          </cell>
          <cell r="O10">
            <v>0</v>
          </cell>
          <cell r="P10">
            <v>30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30</v>
          </cell>
          <cell r="V10">
            <v>0</v>
          </cell>
          <cell r="W10">
            <v>4.6520000000000001</v>
          </cell>
          <cell r="X10">
            <v>3.2879999999999998</v>
          </cell>
          <cell r="Y10">
            <v>7.7189999999999994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30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0.221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30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3.2879999999999998</v>
          </cell>
          <cell r="BC10">
            <v>30</v>
          </cell>
          <cell r="BD10">
            <v>17.643000000000001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0.16400000000000001</v>
          </cell>
          <cell r="E11">
            <v>0.16400000000000001</v>
          </cell>
          <cell r="F11">
            <v>0</v>
          </cell>
          <cell r="G11">
            <v>35.377000000000002</v>
          </cell>
          <cell r="H11">
            <v>0</v>
          </cell>
          <cell r="I11">
            <v>6.0999999999999999E-2</v>
          </cell>
          <cell r="J11">
            <v>2E-3</v>
          </cell>
          <cell r="K11">
            <v>0</v>
          </cell>
          <cell r="L11">
            <v>0</v>
          </cell>
          <cell r="M11">
            <v>0</v>
          </cell>
          <cell r="N11">
            <v>5.8999999999999997E-2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4.4169999999999998</v>
          </cell>
          <cell r="X11">
            <v>6.0999999999999999E-2</v>
          </cell>
          <cell r="Y11">
            <v>4.4189999999999996</v>
          </cell>
          <cell r="Z11">
            <v>0</v>
          </cell>
          <cell r="AA11">
            <v>0</v>
          </cell>
          <cell r="AB11">
            <v>0</v>
          </cell>
          <cell r="AC11">
            <v>-2.203098814490545E-16</v>
          </cell>
          <cell r="AD11">
            <v>0</v>
          </cell>
          <cell r="AE11">
            <v>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5.8999999999999997E-2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6.0999999999999999E-2</v>
          </cell>
          <cell r="BC11">
            <v>0</v>
          </cell>
          <cell r="BD11">
            <v>0.16400000000000001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0.995</v>
          </cell>
          <cell r="E12">
            <v>0.995</v>
          </cell>
          <cell r="F12">
            <v>0</v>
          </cell>
          <cell r="G12">
            <v>35.436</v>
          </cell>
          <cell r="H12">
            <v>0</v>
          </cell>
          <cell r="I12">
            <v>0.36499999999999999</v>
          </cell>
          <cell r="J12">
            <v>3.0000000000000001E-3</v>
          </cell>
          <cell r="K12">
            <v>0</v>
          </cell>
          <cell r="L12">
            <v>0</v>
          </cell>
          <cell r="M12">
            <v>0</v>
          </cell>
          <cell r="N12">
            <v>0.36249999999999999</v>
          </cell>
          <cell r="O12">
            <v>-5.0000000000000044E-4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3.3342499999999999</v>
          </cell>
          <cell r="X12">
            <v>0.36499999999999999</v>
          </cell>
          <cell r="Y12">
            <v>3.33725</v>
          </cell>
          <cell r="Z12">
            <v>0</v>
          </cell>
          <cell r="AA12">
            <v>0</v>
          </cell>
          <cell r="AB12">
            <v>0</v>
          </cell>
          <cell r="AC12">
            <v>1.1362438767648086E-16</v>
          </cell>
          <cell r="AD12">
            <v>0</v>
          </cell>
          <cell r="AE12">
            <v>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0.36299999999999999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0.36499999999999999</v>
          </cell>
          <cell r="BC12">
            <v>0</v>
          </cell>
          <cell r="BD12">
            <v>0.995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0.19700000000000001</v>
          </cell>
          <cell r="E13">
            <v>0.19700000000000001</v>
          </cell>
          <cell r="F13">
            <v>0</v>
          </cell>
          <cell r="G13">
            <v>35.427</v>
          </cell>
          <cell r="H13">
            <v>0</v>
          </cell>
          <cell r="I13">
            <v>7.2999999999999995E-2</v>
          </cell>
          <cell r="J13">
            <v>2E-3</v>
          </cell>
          <cell r="K13">
            <v>0</v>
          </cell>
          <cell r="L13">
            <v>0</v>
          </cell>
          <cell r="M13">
            <v>0</v>
          </cell>
          <cell r="N13">
            <v>7.0999999999999994E-2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3.7440000000000002</v>
          </cell>
          <cell r="X13">
            <v>7.2999999999999995E-2</v>
          </cell>
          <cell r="Y13">
            <v>3.746</v>
          </cell>
          <cell r="Z13">
            <v>0</v>
          </cell>
          <cell r="AA13">
            <v>0</v>
          </cell>
          <cell r="AB13">
            <v>0</v>
          </cell>
          <cell r="AC13">
            <v>-2.203098814490545E-16</v>
          </cell>
          <cell r="AD13">
            <v>0</v>
          </cell>
          <cell r="AE13">
            <v>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7.0999999999999994E-2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7.2999999999999995E-2</v>
          </cell>
          <cell r="BC13">
            <v>0</v>
          </cell>
          <cell r="BD13">
            <v>0.19700000000000001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0.40500000000000003</v>
          </cell>
          <cell r="E14">
            <v>0.40500000000000003</v>
          </cell>
          <cell r="F14">
            <v>0</v>
          </cell>
          <cell r="G14">
            <v>35.468000000000004</v>
          </cell>
          <cell r="H14">
            <v>0</v>
          </cell>
          <cell r="I14">
            <v>0.15</v>
          </cell>
          <cell r="J14">
            <v>4.0000000000000001E-3</v>
          </cell>
          <cell r="K14">
            <v>0</v>
          </cell>
          <cell r="L14">
            <v>0</v>
          </cell>
          <cell r="M14">
            <v>0</v>
          </cell>
          <cell r="N14">
            <v>0.14649999999999999</v>
          </cell>
          <cell r="O14">
            <v>-5.0000000000000044E-4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3.6315</v>
          </cell>
          <cell r="X14">
            <v>0.15</v>
          </cell>
          <cell r="Y14">
            <v>3.6355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0.14699999999999999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0.15</v>
          </cell>
          <cell r="BC14">
            <v>0</v>
          </cell>
          <cell r="BD14">
            <v>0.40500000000000003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485.68400000000003</v>
          </cell>
          <cell r="E15">
            <v>225.18</v>
          </cell>
          <cell r="F15">
            <v>260.50400000000002</v>
          </cell>
          <cell r="G15">
            <v>35.493000000000002</v>
          </cell>
          <cell r="H15">
            <v>0</v>
          </cell>
          <cell r="I15">
            <v>183.68600000000001</v>
          </cell>
          <cell r="J15">
            <v>1.236</v>
          </cell>
          <cell r="K15">
            <v>1.43</v>
          </cell>
          <cell r="L15">
            <v>0</v>
          </cell>
          <cell r="M15">
            <v>0</v>
          </cell>
          <cell r="N15">
            <v>181.01925</v>
          </cell>
          <cell r="O15">
            <v>7.5000000001068656E-4</v>
          </cell>
          <cell r="P15">
            <v>765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765</v>
          </cell>
          <cell r="V15">
            <v>0</v>
          </cell>
          <cell r="W15">
            <v>2.2977500000000002</v>
          </cell>
          <cell r="X15">
            <v>183.68600000000001</v>
          </cell>
          <cell r="Y15">
            <v>4.9637500000000001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765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181.01900000000001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765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183.68600000000001</v>
          </cell>
          <cell r="BC15">
            <v>765</v>
          </cell>
          <cell r="BD15">
            <v>485.68400000000003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1009.187</v>
          </cell>
          <cell r="E16">
            <v>466.69200000000001</v>
          </cell>
          <cell r="F16">
            <v>542.495</v>
          </cell>
          <cell r="G16">
            <v>35.380000000000003</v>
          </cell>
          <cell r="H16">
            <v>0</v>
          </cell>
          <cell r="I16">
            <v>374.69499999999999</v>
          </cell>
          <cell r="J16">
            <v>6.5060000000000002</v>
          </cell>
          <cell r="K16">
            <v>7.5629999999999997</v>
          </cell>
          <cell r="L16">
            <v>0</v>
          </cell>
          <cell r="M16">
            <v>0</v>
          </cell>
          <cell r="N16">
            <v>360.62650000000002</v>
          </cell>
          <cell r="O16">
            <v>-5.0000000004501999E-4</v>
          </cell>
          <cell r="P16">
            <v>1568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1568</v>
          </cell>
          <cell r="V16">
            <v>0</v>
          </cell>
          <cell r="W16">
            <v>1.4770000000000001</v>
          </cell>
          <cell r="X16">
            <v>374.69499999999999</v>
          </cell>
          <cell r="Y16">
            <v>15.545999999999999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1568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360.62700000000001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1568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374.69499999999999</v>
          </cell>
          <cell r="BC16">
            <v>1568</v>
          </cell>
          <cell r="BD16">
            <v>1009.187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1179.9259999999999</v>
          </cell>
          <cell r="E17">
            <v>549.96600000000001</v>
          </cell>
          <cell r="F17">
            <v>629.96</v>
          </cell>
          <cell r="G17">
            <v>35.295999999999999</v>
          </cell>
          <cell r="H17">
            <v>0</v>
          </cell>
          <cell r="I17">
            <v>439.904</v>
          </cell>
          <cell r="J17">
            <v>7.1120000000000001</v>
          </cell>
          <cell r="K17">
            <v>8.1470000000000002</v>
          </cell>
          <cell r="L17">
            <v>0</v>
          </cell>
          <cell r="M17">
            <v>0</v>
          </cell>
          <cell r="N17">
            <v>424.64499999999998</v>
          </cell>
          <cell r="O17">
            <v>0</v>
          </cell>
          <cell r="P17">
            <v>1814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1814</v>
          </cell>
          <cell r="V17">
            <v>0</v>
          </cell>
          <cell r="W17">
            <v>1.1839999999999999</v>
          </cell>
          <cell r="X17">
            <v>439.904</v>
          </cell>
          <cell r="Y17">
            <v>16.443000000000001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1814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424.64499999999998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1814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439.904</v>
          </cell>
          <cell r="BC17">
            <v>1814</v>
          </cell>
          <cell r="BD17">
            <v>1179.9259999999999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Měsíční výkaz"/>
      <sheetName val="Kogenerace"/>
      <sheetName val="ED plyn"/>
      <sheetName val="Reporting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629.73500000000001</v>
          </cell>
          <cell r="E6">
            <v>281.50799999999998</v>
          </cell>
          <cell r="F6">
            <v>348.22699999999998</v>
          </cell>
          <cell r="G6">
            <v>35.281999999999996</v>
          </cell>
          <cell r="H6">
            <v>0</v>
          </cell>
          <cell r="I6">
            <v>230.62</v>
          </cell>
          <cell r="J6">
            <v>2.472</v>
          </cell>
          <cell r="K6">
            <v>3.0569999999999999</v>
          </cell>
          <cell r="L6">
            <v>0</v>
          </cell>
          <cell r="M6">
            <v>0</v>
          </cell>
          <cell r="N6">
            <v>225.09100000000001</v>
          </cell>
          <cell r="O6">
            <v>0</v>
          </cell>
          <cell r="P6">
            <v>1027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1027</v>
          </cell>
          <cell r="V6">
            <v>0</v>
          </cell>
          <cell r="W6">
            <v>0.95</v>
          </cell>
          <cell r="X6">
            <v>230.62</v>
          </cell>
          <cell r="Y6">
            <v>6.4790000000000001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1027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225.09100000000001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1027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230.62</v>
          </cell>
          <cell r="BC6">
            <v>1027</v>
          </cell>
          <cell r="BD6">
            <v>629.73500000000001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478.38900000000001</v>
          </cell>
          <cell r="E7">
            <v>213.53899999999999</v>
          </cell>
          <cell r="F7">
            <v>264.85000000000002</v>
          </cell>
          <cell r="G7">
            <v>35.283000000000001</v>
          </cell>
          <cell r="H7">
            <v>0</v>
          </cell>
          <cell r="I7">
            <v>174.69</v>
          </cell>
          <cell r="J7">
            <v>2.1509999999999998</v>
          </cell>
          <cell r="K7">
            <v>2.6669999999999998</v>
          </cell>
          <cell r="L7">
            <v>0</v>
          </cell>
          <cell r="M7">
            <v>0</v>
          </cell>
          <cell r="N7">
            <v>169.87200000000001</v>
          </cell>
          <cell r="O7">
            <v>0</v>
          </cell>
          <cell r="P7">
            <v>780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780</v>
          </cell>
          <cell r="V7">
            <v>0</v>
          </cell>
          <cell r="W7">
            <v>0.876</v>
          </cell>
          <cell r="X7">
            <v>174.69</v>
          </cell>
          <cell r="Y7">
            <v>5.694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780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169.87200000000001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780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174.69</v>
          </cell>
          <cell r="BC7">
            <v>780</v>
          </cell>
          <cell r="BD7">
            <v>478.38900000000001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496.33</v>
          </cell>
          <cell r="E8">
            <v>221.42500000000001</v>
          </cell>
          <cell r="F8">
            <v>274.90499999999997</v>
          </cell>
          <cell r="G8">
            <v>35.130000000000003</v>
          </cell>
          <cell r="H8">
            <v>0</v>
          </cell>
          <cell r="I8">
            <v>180.334</v>
          </cell>
          <cell r="J8">
            <v>2</v>
          </cell>
          <cell r="K8">
            <v>2.4830000000000001</v>
          </cell>
          <cell r="L8">
            <v>0</v>
          </cell>
          <cell r="M8">
            <v>0</v>
          </cell>
          <cell r="N8">
            <v>175.851</v>
          </cell>
          <cell r="O8">
            <v>0</v>
          </cell>
          <cell r="P8">
            <v>806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806</v>
          </cell>
          <cell r="V8">
            <v>0</v>
          </cell>
          <cell r="W8">
            <v>1.044</v>
          </cell>
          <cell r="X8">
            <v>180.334</v>
          </cell>
          <cell r="Y8">
            <v>5.527000000000001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806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175.851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806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180.334</v>
          </cell>
          <cell r="BC8">
            <v>806</v>
          </cell>
          <cell r="BD8">
            <v>496.33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279.00299999999999</v>
          </cell>
          <cell r="E9">
            <v>125.267</v>
          </cell>
          <cell r="F9">
            <v>153.73599999999999</v>
          </cell>
          <cell r="G9">
            <v>35.226999999999997</v>
          </cell>
          <cell r="H9">
            <v>0</v>
          </cell>
          <cell r="I9">
            <v>101.626</v>
          </cell>
          <cell r="J9">
            <v>1.1060000000000001</v>
          </cell>
          <cell r="K9">
            <v>1.3580000000000001</v>
          </cell>
          <cell r="L9">
            <v>0</v>
          </cell>
          <cell r="M9">
            <v>0</v>
          </cell>
          <cell r="N9">
            <v>99.162000000000006</v>
          </cell>
          <cell r="O9">
            <v>0</v>
          </cell>
          <cell r="P9">
            <v>449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449</v>
          </cell>
          <cell r="V9">
            <v>0</v>
          </cell>
          <cell r="W9">
            <v>1.61</v>
          </cell>
          <cell r="X9">
            <v>101.626</v>
          </cell>
          <cell r="Y9">
            <v>4.0740000000000007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449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99.162000000000006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449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101.626</v>
          </cell>
          <cell r="BC9">
            <v>449</v>
          </cell>
          <cell r="BD9">
            <v>279.00299999999999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213.31100000000001</v>
          </cell>
          <cell r="E10">
            <v>97.08</v>
          </cell>
          <cell r="F10">
            <v>116.23099999999999</v>
          </cell>
          <cell r="G10">
            <v>35.423999999999999</v>
          </cell>
          <cell r="H10">
            <v>0</v>
          </cell>
          <cell r="I10">
            <v>77.491</v>
          </cell>
          <cell r="J10">
            <v>0.97499999999999998</v>
          </cell>
          <cell r="K10">
            <v>1.1679999999999999</v>
          </cell>
          <cell r="L10">
            <v>0</v>
          </cell>
          <cell r="M10">
            <v>0</v>
          </cell>
          <cell r="N10">
            <v>75.347999999999999</v>
          </cell>
          <cell r="O10">
            <v>0</v>
          </cell>
          <cell r="P10">
            <v>334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334</v>
          </cell>
          <cell r="V10">
            <v>0</v>
          </cell>
          <cell r="W10">
            <v>1.2210000000000001</v>
          </cell>
          <cell r="X10">
            <v>77.491</v>
          </cell>
          <cell r="Y10">
            <v>3.3639999999999999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334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75.347999999999999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334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77.491</v>
          </cell>
          <cell r="BC10">
            <v>334</v>
          </cell>
          <cell r="BD10">
            <v>213.31100000000001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200.73599999999999</v>
          </cell>
          <cell r="E11">
            <v>90.097999999999999</v>
          </cell>
          <cell r="F11">
            <v>110.63800000000001</v>
          </cell>
          <cell r="G11">
            <v>35.276000000000003</v>
          </cell>
          <cell r="H11">
            <v>0</v>
          </cell>
          <cell r="I11">
            <v>73.292000000000002</v>
          </cell>
          <cell r="J11">
            <v>0.94899999999999995</v>
          </cell>
          <cell r="K11">
            <v>1.165</v>
          </cell>
          <cell r="L11">
            <v>0</v>
          </cell>
          <cell r="M11">
            <v>0</v>
          </cell>
          <cell r="N11">
            <v>71.177999999999997</v>
          </cell>
          <cell r="O11">
            <v>0</v>
          </cell>
          <cell r="P11">
            <v>324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324</v>
          </cell>
          <cell r="V11">
            <v>0</v>
          </cell>
          <cell r="W11">
            <v>1.2589999999999999</v>
          </cell>
          <cell r="X11">
            <v>73.292000000000002</v>
          </cell>
          <cell r="Y11">
            <v>3.3729999999999998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324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71.177999999999997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324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73.292000000000002</v>
          </cell>
          <cell r="BC11">
            <v>324</v>
          </cell>
          <cell r="BD11">
            <v>200.73599999999999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195.048</v>
          </cell>
          <cell r="E12">
            <v>88.662999999999997</v>
          </cell>
          <cell r="F12">
            <v>106.38500000000001</v>
          </cell>
          <cell r="G12">
            <v>35.314999999999998</v>
          </cell>
          <cell r="H12">
            <v>0</v>
          </cell>
          <cell r="I12">
            <v>70.84</v>
          </cell>
          <cell r="J12">
            <v>1.472</v>
          </cell>
          <cell r="K12">
            <v>1.766</v>
          </cell>
          <cell r="L12">
            <v>0</v>
          </cell>
          <cell r="M12">
            <v>0</v>
          </cell>
          <cell r="N12">
            <v>67.602000000000004</v>
          </cell>
          <cell r="O12">
            <v>0</v>
          </cell>
          <cell r="P12">
            <v>306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306</v>
          </cell>
          <cell r="V12">
            <v>0</v>
          </cell>
          <cell r="W12">
            <v>1.35</v>
          </cell>
          <cell r="X12">
            <v>70.84</v>
          </cell>
          <cell r="Y12">
            <v>4.5880000000000001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306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67.602000000000004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306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70.84</v>
          </cell>
          <cell r="BC12">
            <v>306</v>
          </cell>
          <cell r="BD12">
            <v>195.048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159.166</v>
          </cell>
          <cell r="E13">
            <v>72.081999999999994</v>
          </cell>
          <cell r="F13">
            <v>87.084000000000003</v>
          </cell>
          <cell r="G13">
            <v>35.353000000000002</v>
          </cell>
          <cell r="H13">
            <v>0</v>
          </cell>
          <cell r="I13">
            <v>57.710999999999999</v>
          </cell>
          <cell r="J13">
            <v>0.79800000000000004</v>
          </cell>
          <cell r="K13">
            <v>0.96399999999999997</v>
          </cell>
          <cell r="L13">
            <v>0</v>
          </cell>
          <cell r="M13">
            <v>0</v>
          </cell>
          <cell r="N13">
            <v>55.948999999999998</v>
          </cell>
          <cell r="O13">
            <v>0</v>
          </cell>
          <cell r="P13">
            <v>251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251</v>
          </cell>
          <cell r="V13">
            <v>0</v>
          </cell>
          <cell r="W13">
            <v>1.3779999999999999</v>
          </cell>
          <cell r="X13">
            <v>57.710999999999999</v>
          </cell>
          <cell r="Y13">
            <v>3.1399999999999997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251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55.948999999999998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251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57.710999999999999</v>
          </cell>
          <cell r="BC13">
            <v>251</v>
          </cell>
          <cell r="BD13">
            <v>159.166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130.23400000000001</v>
          </cell>
          <cell r="E14">
            <v>59.869</v>
          </cell>
          <cell r="F14">
            <v>70.364999999999995</v>
          </cell>
          <cell r="G14">
            <v>35.438000000000002</v>
          </cell>
          <cell r="H14">
            <v>0</v>
          </cell>
          <cell r="I14">
            <v>47.268000000000001</v>
          </cell>
          <cell r="J14">
            <v>1.1379999999999999</v>
          </cell>
          <cell r="K14">
            <v>1.3380000000000001</v>
          </cell>
          <cell r="L14">
            <v>0</v>
          </cell>
          <cell r="M14">
            <v>0</v>
          </cell>
          <cell r="N14">
            <v>44.791499999999999</v>
          </cell>
          <cell r="O14">
            <v>5.0000000000238742E-4</v>
          </cell>
          <cell r="P14">
            <v>200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200</v>
          </cell>
          <cell r="V14">
            <v>0</v>
          </cell>
          <cell r="W14">
            <v>1.4450000000000001</v>
          </cell>
          <cell r="X14">
            <v>47.268000000000001</v>
          </cell>
          <cell r="Y14">
            <v>3.9210000000000003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200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44.792000000000002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200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47.268000000000001</v>
          </cell>
          <cell r="BC14">
            <v>200</v>
          </cell>
          <cell r="BD14">
            <v>130.23400000000001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326.63900000000001</v>
          </cell>
          <cell r="E15">
            <v>148.476</v>
          </cell>
          <cell r="F15">
            <v>178.16300000000001</v>
          </cell>
          <cell r="G15">
            <v>35.47</v>
          </cell>
          <cell r="H15">
            <v>0</v>
          </cell>
          <cell r="I15">
            <v>120.839</v>
          </cell>
          <cell r="J15">
            <v>1.4630000000000001</v>
          </cell>
          <cell r="K15">
            <v>1.756</v>
          </cell>
          <cell r="L15">
            <v>0</v>
          </cell>
          <cell r="M15">
            <v>0</v>
          </cell>
          <cell r="N15">
            <v>117.61975</v>
          </cell>
          <cell r="O15">
            <v>2.5000000000829914E-4</v>
          </cell>
          <cell r="P15">
            <v>522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522</v>
          </cell>
          <cell r="V15">
            <v>0</v>
          </cell>
          <cell r="W15">
            <v>1.1599999999999999</v>
          </cell>
          <cell r="X15">
            <v>120.839</v>
          </cell>
          <cell r="Y15">
            <v>4.3790000000000004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522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117.62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522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120.839</v>
          </cell>
          <cell r="BC15">
            <v>522</v>
          </cell>
          <cell r="BD15">
            <v>326.63900000000001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353.767</v>
          </cell>
          <cell r="E16">
            <v>160.93</v>
          </cell>
          <cell r="F16">
            <v>192.83699999999999</v>
          </cell>
          <cell r="G16">
            <v>35.378</v>
          </cell>
          <cell r="H16">
            <v>0</v>
          </cell>
          <cell r="I16">
            <v>131.208</v>
          </cell>
          <cell r="J16">
            <v>1.31</v>
          </cell>
          <cell r="K16">
            <v>1.569</v>
          </cell>
          <cell r="L16">
            <v>0</v>
          </cell>
          <cell r="M16">
            <v>0</v>
          </cell>
          <cell r="N16">
            <v>128.32925</v>
          </cell>
          <cell r="O16">
            <v>-2.4999999999408828E-4</v>
          </cell>
          <cell r="P16">
            <v>566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566</v>
          </cell>
          <cell r="V16">
            <v>0</v>
          </cell>
          <cell r="W16">
            <v>0.67049999999999998</v>
          </cell>
          <cell r="X16">
            <v>131.208</v>
          </cell>
          <cell r="Y16">
            <v>3.5495000000000001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566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128.32900000000001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566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131.208</v>
          </cell>
          <cell r="BC16">
            <v>566</v>
          </cell>
          <cell r="BD16">
            <v>353.767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588.58100000000002</v>
          </cell>
          <cell r="E17">
            <v>264.01</v>
          </cell>
          <cell r="F17">
            <v>324.57100000000003</v>
          </cell>
          <cell r="G17">
            <v>35.304000000000002</v>
          </cell>
          <cell r="H17">
            <v>0</v>
          </cell>
          <cell r="I17">
            <v>216.684</v>
          </cell>
          <cell r="J17">
            <v>2.0299999999999998</v>
          </cell>
          <cell r="K17">
            <v>2.496</v>
          </cell>
          <cell r="L17">
            <v>0</v>
          </cell>
          <cell r="M17">
            <v>0</v>
          </cell>
          <cell r="N17">
            <v>212.15825000000001</v>
          </cell>
          <cell r="O17">
            <v>-2.5000000002250999E-4</v>
          </cell>
          <cell r="P17">
            <v>959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959</v>
          </cell>
          <cell r="V17">
            <v>0</v>
          </cell>
          <cell r="W17">
            <v>0.84499999999999997</v>
          </cell>
          <cell r="X17">
            <v>216.684</v>
          </cell>
          <cell r="Y17">
            <v>5.3709999999999996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959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212.15799999999999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959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216.684</v>
          </cell>
          <cell r="BC17">
            <v>959</v>
          </cell>
          <cell r="BD17">
            <v>588.58100000000002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350.22300000000001</v>
          </cell>
          <cell r="E6">
            <v>140.584</v>
          </cell>
          <cell r="F6">
            <v>209.63900000000001</v>
          </cell>
          <cell r="G6">
            <v>35.283999999999999</v>
          </cell>
          <cell r="H6">
            <v>0</v>
          </cell>
          <cell r="I6">
            <v>108.6</v>
          </cell>
          <cell r="J6">
            <v>2.956</v>
          </cell>
          <cell r="K6">
            <v>4.4080000000000004</v>
          </cell>
          <cell r="L6">
            <v>0</v>
          </cell>
          <cell r="M6">
            <v>0</v>
          </cell>
          <cell r="N6">
            <v>101.236</v>
          </cell>
          <cell r="O6">
            <v>0</v>
          </cell>
          <cell r="P6">
            <v>583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583</v>
          </cell>
          <cell r="V6">
            <v>0</v>
          </cell>
          <cell r="W6">
            <v>5.7000000000000002E-2</v>
          </cell>
          <cell r="X6">
            <v>108.6</v>
          </cell>
          <cell r="Y6">
            <v>7.4210000000000012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583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101.236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583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108.6</v>
          </cell>
          <cell r="BC6">
            <v>583</v>
          </cell>
          <cell r="BD6">
            <v>350.22300000000001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342.98599999999999</v>
          </cell>
          <cell r="E7">
            <v>140.255</v>
          </cell>
          <cell r="F7">
            <v>202.73099999999999</v>
          </cell>
          <cell r="G7">
            <v>35.234000000000002</v>
          </cell>
          <cell r="H7">
            <v>0</v>
          </cell>
          <cell r="I7">
            <v>110.5</v>
          </cell>
          <cell r="J7">
            <v>4.6790000000000003</v>
          </cell>
          <cell r="K7">
            <v>6.7640000000000002</v>
          </cell>
          <cell r="L7">
            <v>0</v>
          </cell>
          <cell r="M7">
            <v>0</v>
          </cell>
          <cell r="N7">
            <v>99.057000000000002</v>
          </cell>
          <cell r="O7">
            <v>0</v>
          </cell>
          <cell r="P7">
            <v>575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575</v>
          </cell>
          <cell r="V7">
            <v>0</v>
          </cell>
          <cell r="W7">
            <v>0.05</v>
          </cell>
          <cell r="X7">
            <v>110.5</v>
          </cell>
          <cell r="Y7">
            <v>11.493000000000002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575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99.057000000000002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575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110.5</v>
          </cell>
          <cell r="BC7">
            <v>575</v>
          </cell>
          <cell r="BD7">
            <v>342.98599999999999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303.178</v>
          </cell>
          <cell r="E8">
            <v>117.452</v>
          </cell>
          <cell r="F8">
            <v>185.726</v>
          </cell>
          <cell r="G8">
            <v>35.156999999999996</v>
          </cell>
          <cell r="H8">
            <v>0</v>
          </cell>
          <cell r="I8">
            <v>85.9</v>
          </cell>
          <cell r="J8">
            <v>0.28299999999999997</v>
          </cell>
          <cell r="K8">
            <v>0.44700000000000001</v>
          </cell>
          <cell r="L8">
            <v>0</v>
          </cell>
          <cell r="M8">
            <v>0</v>
          </cell>
          <cell r="N8">
            <v>85.17</v>
          </cell>
          <cell r="O8">
            <v>0</v>
          </cell>
          <cell r="P8">
            <v>489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489</v>
          </cell>
          <cell r="V8">
            <v>0</v>
          </cell>
          <cell r="W8">
            <v>6.4000000000000001E-2</v>
          </cell>
          <cell r="X8">
            <v>85.9</v>
          </cell>
          <cell r="Y8">
            <v>0.79400000000000004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489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85.17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489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85.9</v>
          </cell>
          <cell r="BC8">
            <v>489</v>
          </cell>
          <cell r="BD8">
            <v>303.178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44.752000000000002</v>
          </cell>
          <cell r="E9">
            <v>19.131</v>
          </cell>
          <cell r="F9">
            <v>25.620999999999999</v>
          </cell>
          <cell r="G9">
            <v>35.279000000000003</v>
          </cell>
          <cell r="H9">
            <v>0</v>
          </cell>
          <cell r="I9">
            <v>16.8</v>
          </cell>
          <cell r="J9">
            <v>1.216</v>
          </cell>
          <cell r="K9">
            <v>1.629</v>
          </cell>
          <cell r="L9">
            <v>0</v>
          </cell>
          <cell r="M9">
            <v>0</v>
          </cell>
          <cell r="N9">
            <v>13.955</v>
          </cell>
          <cell r="O9">
            <v>0</v>
          </cell>
          <cell r="P9">
            <v>81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81</v>
          </cell>
          <cell r="V9">
            <v>0</v>
          </cell>
          <cell r="W9">
            <v>4.5999999999999999E-2</v>
          </cell>
          <cell r="X9">
            <v>16.8</v>
          </cell>
          <cell r="Y9">
            <v>2.8909999999999996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81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13.955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81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16.8</v>
          </cell>
          <cell r="BC9">
            <v>81</v>
          </cell>
          <cell r="BD9">
            <v>44.752000000000002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140.35900000000001</v>
          </cell>
          <cell r="E10">
            <v>56.04</v>
          </cell>
          <cell r="F10">
            <v>84.319000000000003</v>
          </cell>
          <cell r="G10">
            <v>35.527999999999999</v>
          </cell>
          <cell r="H10">
            <v>0</v>
          </cell>
          <cell r="I10">
            <v>43.2</v>
          </cell>
          <cell r="J10">
            <v>1.2230000000000001</v>
          </cell>
          <cell r="K10">
            <v>1.839</v>
          </cell>
          <cell r="L10">
            <v>0</v>
          </cell>
          <cell r="M10">
            <v>0</v>
          </cell>
          <cell r="N10">
            <v>40.137999999999998</v>
          </cell>
          <cell r="O10">
            <v>0</v>
          </cell>
          <cell r="P10">
            <v>234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234</v>
          </cell>
          <cell r="V10">
            <v>0</v>
          </cell>
          <cell r="W10">
            <v>9.1999999999999998E-2</v>
          </cell>
          <cell r="X10">
            <v>43.2</v>
          </cell>
          <cell r="Y10">
            <v>3.1540000000000004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234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40.137999999999998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234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43.2</v>
          </cell>
          <cell r="BC10">
            <v>234</v>
          </cell>
          <cell r="BD10">
            <v>140.35900000000001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115.518</v>
          </cell>
          <cell r="E11">
            <v>45.783999999999999</v>
          </cell>
          <cell r="F11">
            <v>69.733999999999995</v>
          </cell>
          <cell r="G11">
            <v>35.409999999999997</v>
          </cell>
          <cell r="H11">
            <v>0</v>
          </cell>
          <cell r="I11">
            <v>36.11</v>
          </cell>
          <cell r="J11">
            <v>0.97599999999999998</v>
          </cell>
          <cell r="K11">
            <v>1.486</v>
          </cell>
          <cell r="L11">
            <v>0</v>
          </cell>
          <cell r="M11">
            <v>0</v>
          </cell>
          <cell r="N11">
            <v>33.648000000000003</v>
          </cell>
          <cell r="O11">
            <v>0</v>
          </cell>
          <cell r="P11">
            <v>198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198</v>
          </cell>
          <cell r="V11">
            <v>0</v>
          </cell>
          <cell r="W11">
            <v>0.16300000000000001</v>
          </cell>
          <cell r="X11">
            <v>36.11</v>
          </cell>
          <cell r="Y11">
            <v>2.6249999999999996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198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33.648000000000003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198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36.11</v>
          </cell>
          <cell r="BC11">
            <v>198</v>
          </cell>
          <cell r="BD11">
            <v>115.518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108.76300000000001</v>
          </cell>
          <cell r="E12">
            <v>42.899000000000001</v>
          </cell>
          <cell r="F12">
            <v>65.864000000000004</v>
          </cell>
          <cell r="G12">
            <v>35.415999999999997</v>
          </cell>
          <cell r="H12">
            <v>0</v>
          </cell>
          <cell r="I12">
            <v>33.29</v>
          </cell>
          <cell r="J12">
            <v>0.94699999999999995</v>
          </cell>
          <cell r="K12">
            <v>1.4530000000000001</v>
          </cell>
          <cell r="L12">
            <v>0</v>
          </cell>
          <cell r="M12">
            <v>0</v>
          </cell>
          <cell r="N12">
            <v>30.889919999999996</v>
          </cell>
          <cell r="O12">
            <v>8.0000000000524096E-5</v>
          </cell>
          <cell r="P12">
            <v>184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184</v>
          </cell>
          <cell r="V12">
            <v>0</v>
          </cell>
          <cell r="W12">
            <v>0.27923999999999999</v>
          </cell>
          <cell r="X12">
            <v>33.29</v>
          </cell>
          <cell r="Y12">
            <v>2.6792400000000001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184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30.89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184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33.29</v>
          </cell>
          <cell r="BC12">
            <v>184</v>
          </cell>
          <cell r="BD12">
            <v>108.76300000000001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106.977</v>
          </cell>
          <cell r="E13">
            <v>42.048000000000002</v>
          </cell>
          <cell r="F13">
            <v>64.929000000000002</v>
          </cell>
          <cell r="G13">
            <v>35.44</v>
          </cell>
          <cell r="H13">
            <v>0</v>
          </cell>
          <cell r="I13">
            <v>33.1</v>
          </cell>
          <cell r="J13">
            <v>0.97499999999999998</v>
          </cell>
          <cell r="K13">
            <v>1.5049999999999999</v>
          </cell>
          <cell r="L13">
            <v>0</v>
          </cell>
          <cell r="M13">
            <v>0</v>
          </cell>
          <cell r="N13">
            <v>30.620159999999998</v>
          </cell>
          <cell r="O13">
            <v>-1.5999999999749548E-4</v>
          </cell>
          <cell r="P13">
            <v>184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184</v>
          </cell>
          <cell r="V13">
            <v>0</v>
          </cell>
          <cell r="W13">
            <v>0.33124000000000003</v>
          </cell>
          <cell r="X13">
            <v>33.1</v>
          </cell>
          <cell r="Y13">
            <v>2.8112400000000002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184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30.62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184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33.1</v>
          </cell>
          <cell r="BC13">
            <v>184</v>
          </cell>
          <cell r="BD13">
            <v>106.977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144.262</v>
          </cell>
          <cell r="E14">
            <v>57.709000000000003</v>
          </cell>
          <cell r="F14">
            <v>86.552999999999997</v>
          </cell>
          <cell r="G14">
            <v>35.49</v>
          </cell>
          <cell r="H14">
            <v>0</v>
          </cell>
          <cell r="I14">
            <v>44.45</v>
          </cell>
          <cell r="J14">
            <v>1.252</v>
          </cell>
          <cell r="K14">
            <v>1.877</v>
          </cell>
          <cell r="L14">
            <v>0</v>
          </cell>
          <cell r="M14">
            <v>0</v>
          </cell>
          <cell r="N14">
            <v>41.320800000000006</v>
          </cell>
          <cell r="O14">
            <v>1.9999999999242846E-4</v>
          </cell>
          <cell r="P14">
            <v>240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240</v>
          </cell>
          <cell r="V14">
            <v>0</v>
          </cell>
          <cell r="W14">
            <v>0.1794</v>
          </cell>
          <cell r="X14">
            <v>44.45</v>
          </cell>
          <cell r="Y14">
            <v>3.3083999999999998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240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41.320999999999998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240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44.45</v>
          </cell>
          <cell r="BC14">
            <v>240</v>
          </cell>
          <cell r="BD14">
            <v>144.262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76.116</v>
          </cell>
          <cell r="E15">
            <v>29.495000000000001</v>
          </cell>
          <cell r="F15">
            <v>46.621000000000002</v>
          </cell>
          <cell r="G15">
            <v>35.484000000000002</v>
          </cell>
          <cell r="H15">
            <v>0</v>
          </cell>
          <cell r="I15">
            <v>23.9</v>
          </cell>
          <cell r="J15">
            <v>0.51600000000000001</v>
          </cell>
          <cell r="K15">
            <v>0.81599999999999995</v>
          </cell>
          <cell r="L15">
            <v>0</v>
          </cell>
          <cell r="M15">
            <v>0</v>
          </cell>
          <cell r="N15">
            <v>22.5684</v>
          </cell>
          <cell r="O15">
            <v>-3.9999999999906777E-4</v>
          </cell>
          <cell r="P15">
            <v>136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136</v>
          </cell>
          <cell r="V15">
            <v>0</v>
          </cell>
          <cell r="W15">
            <v>7.9040000000000013E-2</v>
          </cell>
          <cell r="X15">
            <v>23.9</v>
          </cell>
          <cell r="Y15">
            <v>1.4110399999999998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136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22.568000000000001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136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23.9</v>
          </cell>
          <cell r="BC15">
            <v>136</v>
          </cell>
          <cell r="BD15">
            <v>76.116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0</v>
          </cell>
          <cell r="E16">
            <v>0</v>
          </cell>
          <cell r="F16">
            <v>0</v>
          </cell>
          <cell r="G16">
            <v>34.667999999999999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7.0980000000000001E-2</v>
          </cell>
          <cell r="X16">
            <v>0</v>
          </cell>
          <cell r="Y16">
            <v>7.0980000000000001E-2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0</v>
          </cell>
          <cell r="E17">
            <v>0</v>
          </cell>
          <cell r="F17">
            <v>0</v>
          </cell>
          <cell r="G17">
            <v>34.667999999999999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3.9780000000000003E-2</v>
          </cell>
          <cell r="X17">
            <v>0</v>
          </cell>
          <cell r="Y17">
            <v>3.9780000000000003E-2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Reporting"/>
      <sheetName val="Měsíční výkaz"/>
      <sheetName val="Evidence"/>
      <sheetName val="MPO"/>
      <sheetName val="OTE"/>
      <sheetName val="ERU-1"/>
      <sheetName val="Stropovani_EE_ZP"/>
      <sheetName val="Leden"/>
      <sheetName val="Únor"/>
      <sheetName val="Březen"/>
      <sheetName val="Duben"/>
      <sheetName val="Květen"/>
      <sheetName val="Červen"/>
      <sheetName val="Září"/>
      <sheetName val="Červenec"/>
      <sheetName val="Srpen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2306.6610000000001</v>
          </cell>
          <cell r="E6">
            <v>1099.2360000000001</v>
          </cell>
          <cell r="F6">
            <v>1207.425</v>
          </cell>
          <cell r="G6">
            <v>35.276000000000003</v>
          </cell>
          <cell r="H6">
            <v>0</v>
          </cell>
          <cell r="I6">
            <v>861.33699999999999</v>
          </cell>
          <cell r="J6">
            <v>8.0020000000000007</v>
          </cell>
          <cell r="K6">
            <v>8.7899999999999991</v>
          </cell>
          <cell r="L6">
            <v>0</v>
          </cell>
          <cell r="M6">
            <v>0</v>
          </cell>
          <cell r="N6">
            <v>844.54499999999996</v>
          </cell>
          <cell r="O6">
            <v>0</v>
          </cell>
          <cell r="P6">
            <v>3406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3406</v>
          </cell>
          <cell r="V6">
            <v>0</v>
          </cell>
          <cell r="W6">
            <v>1.3560000000000001</v>
          </cell>
          <cell r="X6">
            <v>861.33699999999999</v>
          </cell>
          <cell r="Y6">
            <v>18.148000000000003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3406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844.54499999999996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3406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861.33699999999999</v>
          </cell>
          <cell r="BC6">
            <v>3406</v>
          </cell>
          <cell r="BD6">
            <v>2306.6610000000001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2307.6030000000001</v>
          </cell>
          <cell r="E7">
            <v>1091.5609999999999</v>
          </cell>
          <cell r="F7">
            <v>1216.0419999999999</v>
          </cell>
          <cell r="G7">
            <v>35.234999999999999</v>
          </cell>
          <cell r="H7">
            <v>0</v>
          </cell>
          <cell r="I7">
            <v>860.73099999999999</v>
          </cell>
          <cell r="J7">
            <v>8.1890000000000001</v>
          </cell>
          <cell r="K7">
            <v>9.1229999999999993</v>
          </cell>
          <cell r="L7">
            <v>0</v>
          </cell>
          <cell r="M7">
            <v>0</v>
          </cell>
          <cell r="N7">
            <v>843.41899999999998</v>
          </cell>
          <cell r="O7">
            <v>0</v>
          </cell>
          <cell r="P7">
            <v>3452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3452</v>
          </cell>
          <cell r="V7">
            <v>0</v>
          </cell>
          <cell r="W7">
            <v>1.0389999999999999</v>
          </cell>
          <cell r="X7">
            <v>860.73099999999999</v>
          </cell>
          <cell r="Y7">
            <v>18.350999999999999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3452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843.41899999999998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3452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860.73099999999999</v>
          </cell>
          <cell r="BC7">
            <v>3452</v>
          </cell>
          <cell r="BD7">
            <v>2307.6030000000001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2356.88</v>
          </cell>
          <cell r="E8">
            <v>1116.77</v>
          </cell>
          <cell r="F8">
            <v>1240.1099999999999</v>
          </cell>
          <cell r="G8">
            <v>35.158000000000001</v>
          </cell>
          <cell r="H8">
            <v>0</v>
          </cell>
          <cell r="I8">
            <v>875.77599999999995</v>
          </cell>
          <cell r="J8">
            <v>8.7899999999999991</v>
          </cell>
          <cell r="K8">
            <v>9.76</v>
          </cell>
          <cell r="L8">
            <v>0</v>
          </cell>
          <cell r="M8">
            <v>0</v>
          </cell>
          <cell r="N8">
            <v>857.226</v>
          </cell>
          <cell r="O8">
            <v>0</v>
          </cell>
          <cell r="P8">
            <v>3501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3501</v>
          </cell>
          <cell r="V8">
            <v>0</v>
          </cell>
          <cell r="W8">
            <v>1.155</v>
          </cell>
          <cell r="X8">
            <v>875.77599999999995</v>
          </cell>
          <cell r="Y8">
            <v>19.704999999999998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3501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857.226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3501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875.77599999999995</v>
          </cell>
          <cell r="BC8">
            <v>3501</v>
          </cell>
          <cell r="BD8">
            <v>2356.88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1242.9069999999999</v>
          </cell>
          <cell r="E9">
            <v>591.35900000000004</v>
          </cell>
          <cell r="F9">
            <v>651.548</v>
          </cell>
          <cell r="G9">
            <v>35.298999999999999</v>
          </cell>
          <cell r="H9">
            <v>0</v>
          </cell>
          <cell r="I9">
            <v>460.87</v>
          </cell>
          <cell r="J9">
            <v>4.7519999999999998</v>
          </cell>
          <cell r="K9">
            <v>5.2350000000000003</v>
          </cell>
          <cell r="L9">
            <v>0</v>
          </cell>
          <cell r="M9">
            <v>0</v>
          </cell>
          <cell r="N9">
            <v>450.88299999999998</v>
          </cell>
          <cell r="O9">
            <v>0</v>
          </cell>
          <cell r="P9">
            <v>1828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1828</v>
          </cell>
          <cell r="V9">
            <v>0</v>
          </cell>
          <cell r="W9">
            <v>1.5009999999999999</v>
          </cell>
          <cell r="X9">
            <v>460.87</v>
          </cell>
          <cell r="Y9">
            <v>11.488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1828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450.88299999999998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1828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460.87</v>
          </cell>
          <cell r="BC9">
            <v>1828</v>
          </cell>
          <cell r="BD9">
            <v>1242.9069999999999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168.50899999999999</v>
          </cell>
          <cell r="E10">
            <v>80.513000000000005</v>
          </cell>
          <cell r="F10">
            <v>87.995999999999995</v>
          </cell>
          <cell r="G10">
            <v>35.463999999999999</v>
          </cell>
          <cell r="H10">
            <v>0</v>
          </cell>
          <cell r="I10">
            <v>62.523000000000003</v>
          </cell>
          <cell r="J10">
            <v>0.64600000000000002</v>
          </cell>
          <cell r="K10">
            <v>0.70499999999999996</v>
          </cell>
          <cell r="L10">
            <v>0</v>
          </cell>
          <cell r="M10">
            <v>0</v>
          </cell>
          <cell r="N10">
            <v>61.171999999999997</v>
          </cell>
          <cell r="O10">
            <v>0</v>
          </cell>
          <cell r="P10">
            <v>246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246</v>
          </cell>
          <cell r="V10">
            <v>0</v>
          </cell>
          <cell r="W10">
            <v>1.982</v>
          </cell>
          <cell r="X10">
            <v>62.523000000000003</v>
          </cell>
          <cell r="Y10">
            <v>3.3330000000000002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246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61.171999999999997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246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62.523000000000003</v>
          </cell>
          <cell r="BC10">
            <v>246</v>
          </cell>
          <cell r="BD10">
            <v>168.50899999999999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4.6817999999999995E-4</v>
          </cell>
          <cell r="E11">
            <v>0</v>
          </cell>
          <cell r="F11">
            <v>0</v>
          </cell>
          <cell r="G11">
            <v>3.5000000000000003E-2</v>
          </cell>
          <cell r="H11">
            <v>4.6817999999999995E-4</v>
          </cell>
          <cell r="I11">
            <v>0.14299999999999999</v>
          </cell>
          <cell r="J11">
            <v>5.0000000000000001E-3</v>
          </cell>
          <cell r="K11">
            <v>0</v>
          </cell>
          <cell r="L11">
            <v>0</v>
          </cell>
          <cell r="M11">
            <v>0</v>
          </cell>
          <cell r="N11">
            <v>0.13800000000000001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2.8140000000000001</v>
          </cell>
          <cell r="X11">
            <v>0.14299999999999999</v>
          </cell>
          <cell r="Y11">
            <v>2.819</v>
          </cell>
          <cell r="Z11">
            <v>0</v>
          </cell>
          <cell r="AA11">
            <v>0</v>
          </cell>
          <cell r="AB11">
            <v>0</v>
          </cell>
          <cell r="AC11">
            <v>-1.0668549377257364E-16</v>
          </cell>
          <cell r="AD11">
            <v>0</v>
          </cell>
          <cell r="AE11">
            <v>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0.13800000000000001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0.14299999999999999</v>
          </cell>
          <cell r="BC11">
            <v>0</v>
          </cell>
          <cell r="BD11">
            <v>0</v>
          </cell>
          <cell r="BE11">
            <v>-4.6818000000001248E-4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1.8140000000000001</v>
          </cell>
          <cell r="E12">
            <v>1.8140000000000001</v>
          </cell>
          <cell r="F12">
            <v>0</v>
          </cell>
          <cell r="G12">
            <v>35.405999999999999</v>
          </cell>
          <cell r="H12">
            <v>0</v>
          </cell>
          <cell r="I12">
            <v>0.63400000000000001</v>
          </cell>
          <cell r="J12">
            <v>1.7999999999999999E-2</v>
          </cell>
          <cell r="K12">
            <v>0</v>
          </cell>
          <cell r="L12">
            <v>0</v>
          </cell>
          <cell r="M12">
            <v>0</v>
          </cell>
          <cell r="N12">
            <v>0.61624999999999996</v>
          </cell>
          <cell r="O12">
            <v>-2.4999999999997247E-4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1.7304999999999999</v>
          </cell>
          <cell r="X12">
            <v>0.63400000000000001</v>
          </cell>
          <cell r="Y12">
            <v>1.7484999999999999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0.61599999999999999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0.63400000000000001</v>
          </cell>
          <cell r="BC12">
            <v>0</v>
          </cell>
          <cell r="BD12">
            <v>1.8140000000000001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1.2350000000000001</v>
          </cell>
          <cell r="E13">
            <v>1.2350000000000001</v>
          </cell>
          <cell r="F13">
            <v>0</v>
          </cell>
          <cell r="G13">
            <v>35.406999999999996</v>
          </cell>
          <cell r="H13">
            <v>0</v>
          </cell>
          <cell r="I13">
            <v>0.41099999999999998</v>
          </cell>
          <cell r="J13">
            <v>1.2999999999999999E-2</v>
          </cell>
          <cell r="K13">
            <v>0</v>
          </cell>
          <cell r="L13">
            <v>0</v>
          </cell>
          <cell r="M13">
            <v>0</v>
          </cell>
          <cell r="N13">
            <v>0.39774999999999999</v>
          </cell>
          <cell r="O13">
            <v>2.4999999999997247E-4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1.51475</v>
          </cell>
          <cell r="X13">
            <v>0.41099999999999998</v>
          </cell>
          <cell r="Y13">
            <v>1.5277499999999999</v>
          </cell>
          <cell r="Z13">
            <v>0</v>
          </cell>
          <cell r="AA13">
            <v>0</v>
          </cell>
          <cell r="AB13">
            <v>0</v>
          </cell>
          <cell r="AC13">
            <v>-9.8879238130678004E-17</v>
          </cell>
          <cell r="AD13">
            <v>0</v>
          </cell>
          <cell r="AE13">
            <v>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0.39800000000000002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0.41099999999999998</v>
          </cell>
          <cell r="BC13">
            <v>0</v>
          </cell>
          <cell r="BD13">
            <v>1.2350000000000001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0.28499999999999998</v>
          </cell>
          <cell r="E14">
            <v>0.28499999999999998</v>
          </cell>
          <cell r="F14">
            <v>0</v>
          </cell>
          <cell r="G14">
            <v>35.518999999999998</v>
          </cell>
          <cell r="H14">
            <v>0</v>
          </cell>
          <cell r="I14">
            <v>8.8999999999999996E-2</v>
          </cell>
          <cell r="J14">
            <v>4.0000000000000001E-3</v>
          </cell>
          <cell r="K14">
            <v>0</v>
          </cell>
          <cell r="L14">
            <v>0</v>
          </cell>
          <cell r="M14">
            <v>0</v>
          </cell>
          <cell r="N14">
            <v>8.5250000000000006E-2</v>
          </cell>
          <cell r="O14">
            <v>-2.500000000000141E-4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2.4897499999999999</v>
          </cell>
          <cell r="X14">
            <v>8.8999999999999996E-2</v>
          </cell>
          <cell r="Y14">
            <v>2.4937499999999999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8.5000000000000006E-2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8.8999999999999996E-2</v>
          </cell>
          <cell r="BC14">
            <v>0</v>
          </cell>
          <cell r="BD14">
            <v>0.28499999999999998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589.13599999999997</v>
          </cell>
          <cell r="E15">
            <v>277.26</v>
          </cell>
          <cell r="F15">
            <v>311.87599999999998</v>
          </cell>
          <cell r="G15">
            <v>35.500999999999998</v>
          </cell>
          <cell r="H15">
            <v>0</v>
          </cell>
          <cell r="I15">
            <v>218.054</v>
          </cell>
          <cell r="J15">
            <v>2.161</v>
          </cell>
          <cell r="K15">
            <v>2.431</v>
          </cell>
          <cell r="L15">
            <v>0</v>
          </cell>
          <cell r="M15">
            <v>0</v>
          </cell>
          <cell r="N15">
            <v>213.46225000000001</v>
          </cell>
          <cell r="O15">
            <v>-2.5000000002250999E-4</v>
          </cell>
          <cell r="P15">
            <v>883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883</v>
          </cell>
          <cell r="V15">
            <v>0</v>
          </cell>
          <cell r="W15">
            <v>2.3202500000000001</v>
          </cell>
          <cell r="X15">
            <v>218.054</v>
          </cell>
          <cell r="Y15">
            <v>6.9122500000000002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883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213.46199999999999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883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218.054</v>
          </cell>
          <cell r="BC15">
            <v>883</v>
          </cell>
          <cell r="BD15">
            <v>589.13599999999997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1375.192</v>
          </cell>
          <cell r="E16">
            <v>656.57100000000003</v>
          </cell>
          <cell r="F16">
            <v>718.62099999999998</v>
          </cell>
          <cell r="G16">
            <v>35.380000000000003</v>
          </cell>
          <cell r="H16">
            <v>0</v>
          </cell>
          <cell r="I16">
            <v>509.86930000000001</v>
          </cell>
          <cell r="J16">
            <v>4.8410000000000002</v>
          </cell>
          <cell r="K16">
            <v>5.2990000000000004</v>
          </cell>
          <cell r="L16">
            <v>0</v>
          </cell>
          <cell r="M16">
            <v>0</v>
          </cell>
          <cell r="N16">
            <v>499.72975000000002</v>
          </cell>
          <cell r="O16">
            <v>-4.500000000007276E-4</v>
          </cell>
          <cell r="P16">
            <v>2009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2009</v>
          </cell>
          <cell r="V16">
            <v>0</v>
          </cell>
          <cell r="W16">
            <v>1.3765000000000001</v>
          </cell>
          <cell r="X16">
            <v>509.86900000000003</v>
          </cell>
          <cell r="Y16">
            <v>11.516500000000001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2009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499.73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2009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509.86900000000003</v>
          </cell>
          <cell r="BC16">
            <v>2009</v>
          </cell>
          <cell r="BD16">
            <v>1375.192</v>
          </cell>
          <cell r="BE16">
            <v>-3.0000000015206751E-4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1656.3219999999999</v>
          </cell>
          <cell r="E17">
            <v>788.19500000000005</v>
          </cell>
          <cell r="F17">
            <v>868.12699999999995</v>
          </cell>
          <cell r="G17">
            <v>35.293999999999997</v>
          </cell>
          <cell r="H17">
            <v>0</v>
          </cell>
          <cell r="I17">
            <v>611.08500000000004</v>
          </cell>
          <cell r="J17">
            <v>5.9119999999999999</v>
          </cell>
          <cell r="K17">
            <v>6.5119999999999996</v>
          </cell>
          <cell r="L17">
            <v>0</v>
          </cell>
          <cell r="M17">
            <v>0</v>
          </cell>
          <cell r="N17">
            <v>598.66075000000001</v>
          </cell>
          <cell r="O17">
            <v>2.500000000509317E-4</v>
          </cell>
          <cell r="P17">
            <v>2423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2423</v>
          </cell>
          <cell r="V17">
            <v>0</v>
          </cell>
          <cell r="W17">
            <v>1.3049999999999999</v>
          </cell>
          <cell r="X17">
            <v>611.08500000000004</v>
          </cell>
          <cell r="Y17">
            <v>13.728999999999999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2423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598.66099999999994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2423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611.08500000000004</v>
          </cell>
          <cell r="BC17">
            <v>2423</v>
          </cell>
          <cell r="BD17">
            <v>1656.3219999999999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List1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283.19499999999999</v>
          </cell>
          <cell r="E6">
            <v>118.407</v>
          </cell>
          <cell r="F6">
            <v>164.78800000000001</v>
          </cell>
          <cell r="G6">
            <v>35.281999999999996</v>
          </cell>
          <cell r="H6">
            <v>0</v>
          </cell>
          <cell r="I6">
            <v>98.8</v>
          </cell>
          <cell r="J6">
            <v>2.4609999999999999</v>
          </cell>
          <cell r="K6">
            <v>3.4260000000000002</v>
          </cell>
          <cell r="L6">
            <v>0</v>
          </cell>
          <cell r="M6">
            <v>0</v>
          </cell>
          <cell r="N6">
            <v>92.912999999999997</v>
          </cell>
          <cell r="O6">
            <v>0</v>
          </cell>
          <cell r="P6">
            <v>495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495</v>
          </cell>
          <cell r="V6">
            <v>0</v>
          </cell>
          <cell r="W6">
            <v>5.6000000000000001E-2</v>
          </cell>
          <cell r="X6">
            <v>98.8</v>
          </cell>
          <cell r="Y6">
            <v>5.9430000000000005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495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92.912999999999997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495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98.8</v>
          </cell>
          <cell r="BC6">
            <v>495</v>
          </cell>
          <cell r="BD6">
            <v>283.19499999999999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280.40199999999999</v>
          </cell>
          <cell r="E7">
            <v>117.051</v>
          </cell>
          <cell r="F7">
            <v>163.351</v>
          </cell>
          <cell r="G7">
            <v>35.289000000000001</v>
          </cell>
          <cell r="H7">
            <v>0</v>
          </cell>
          <cell r="I7">
            <v>97.93</v>
          </cell>
          <cell r="J7">
            <v>2.4289999999999998</v>
          </cell>
          <cell r="K7">
            <v>3.391</v>
          </cell>
          <cell r="L7">
            <v>0</v>
          </cell>
          <cell r="M7">
            <v>0</v>
          </cell>
          <cell r="N7">
            <v>92.11</v>
          </cell>
          <cell r="O7">
            <v>0</v>
          </cell>
          <cell r="P7">
            <v>492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492</v>
          </cell>
          <cell r="V7">
            <v>0</v>
          </cell>
          <cell r="W7">
            <v>0.08</v>
          </cell>
          <cell r="X7">
            <v>97.93</v>
          </cell>
          <cell r="Y7">
            <v>5.9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492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92.11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492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97.93</v>
          </cell>
          <cell r="BC7">
            <v>492</v>
          </cell>
          <cell r="BD7">
            <v>280.40199999999999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207.58</v>
          </cell>
          <cell r="E8">
            <v>86.635999999999996</v>
          </cell>
          <cell r="F8">
            <v>120.944</v>
          </cell>
          <cell r="G8">
            <v>35.121000000000002</v>
          </cell>
          <cell r="H8">
            <v>0</v>
          </cell>
          <cell r="I8">
            <v>72.23</v>
          </cell>
          <cell r="J8">
            <v>1.794</v>
          </cell>
          <cell r="K8">
            <v>2.5049999999999999</v>
          </cell>
          <cell r="L8">
            <v>0</v>
          </cell>
          <cell r="M8">
            <v>0</v>
          </cell>
          <cell r="N8">
            <v>67.930999999999997</v>
          </cell>
          <cell r="O8">
            <v>0</v>
          </cell>
          <cell r="P8">
            <v>363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363</v>
          </cell>
          <cell r="V8">
            <v>0</v>
          </cell>
          <cell r="W8">
            <v>0.108</v>
          </cell>
          <cell r="X8">
            <v>72.23</v>
          </cell>
          <cell r="Y8">
            <v>4.4069999999999991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363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67.930999999999997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363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72.23</v>
          </cell>
          <cell r="BC8">
            <v>363</v>
          </cell>
          <cell r="BD8">
            <v>207.58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167.33600000000001</v>
          </cell>
          <cell r="E9">
            <v>70.488</v>
          </cell>
          <cell r="F9">
            <v>96.847999999999999</v>
          </cell>
          <cell r="G9">
            <v>35.232999999999997</v>
          </cell>
          <cell r="H9">
            <v>0</v>
          </cell>
          <cell r="I9">
            <v>58.63</v>
          </cell>
          <cell r="J9">
            <v>1.4730000000000001</v>
          </cell>
          <cell r="K9">
            <v>2.0230000000000001</v>
          </cell>
          <cell r="L9">
            <v>0</v>
          </cell>
          <cell r="M9">
            <v>0</v>
          </cell>
          <cell r="N9">
            <v>55.134</v>
          </cell>
          <cell r="O9">
            <v>0</v>
          </cell>
          <cell r="P9">
            <v>290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290</v>
          </cell>
          <cell r="V9">
            <v>0</v>
          </cell>
          <cell r="W9">
            <v>0.193</v>
          </cell>
          <cell r="X9">
            <v>58.63</v>
          </cell>
          <cell r="Y9">
            <v>3.6890000000000005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290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55.134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290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58.63</v>
          </cell>
          <cell r="BC9">
            <v>290</v>
          </cell>
          <cell r="BD9">
            <v>167.33600000000001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86.465999999999994</v>
          </cell>
          <cell r="E10">
            <v>37.058</v>
          </cell>
          <cell r="F10">
            <v>49.408000000000001</v>
          </cell>
          <cell r="G10">
            <v>35.421999999999997</v>
          </cell>
          <cell r="H10">
            <v>0</v>
          </cell>
          <cell r="I10">
            <v>30.21</v>
          </cell>
          <cell r="J10">
            <v>0.77800000000000002</v>
          </cell>
          <cell r="K10">
            <v>1.0369999999999999</v>
          </cell>
          <cell r="L10">
            <v>0</v>
          </cell>
          <cell r="M10">
            <v>0</v>
          </cell>
          <cell r="N10">
            <v>28.395</v>
          </cell>
          <cell r="O10">
            <v>0</v>
          </cell>
          <cell r="P10">
            <v>145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145</v>
          </cell>
          <cell r="V10">
            <v>0</v>
          </cell>
          <cell r="W10">
            <v>0.17299999999999999</v>
          </cell>
          <cell r="X10">
            <v>30.21</v>
          </cell>
          <cell r="Y10">
            <v>1.988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145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28.395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145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30.21</v>
          </cell>
          <cell r="BC10">
            <v>145</v>
          </cell>
          <cell r="BD10">
            <v>86.465999999999994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76.572000000000003</v>
          </cell>
          <cell r="E11">
            <v>32.857999999999997</v>
          </cell>
          <cell r="F11">
            <v>43.713999999999999</v>
          </cell>
          <cell r="G11">
            <v>35.276000000000003</v>
          </cell>
          <cell r="H11">
            <v>0</v>
          </cell>
          <cell r="I11">
            <v>25.89</v>
          </cell>
          <cell r="J11">
            <v>0.66900000000000004</v>
          </cell>
          <cell r="K11">
            <v>0.89100000000000001</v>
          </cell>
          <cell r="L11">
            <v>0</v>
          </cell>
          <cell r="M11">
            <v>0</v>
          </cell>
          <cell r="N11">
            <v>24.33</v>
          </cell>
          <cell r="O11">
            <v>0</v>
          </cell>
          <cell r="P11">
            <v>124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124</v>
          </cell>
          <cell r="V11">
            <v>0</v>
          </cell>
          <cell r="W11">
            <v>0.26900000000000002</v>
          </cell>
          <cell r="X11">
            <v>25.89</v>
          </cell>
          <cell r="Y11">
            <v>1.8290000000000002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124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24.33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124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25.89</v>
          </cell>
          <cell r="BC11">
            <v>124</v>
          </cell>
          <cell r="BD11">
            <v>76.572000000000003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74.281000000000006</v>
          </cell>
          <cell r="E12">
            <v>31.98</v>
          </cell>
          <cell r="F12">
            <v>42.301000000000002</v>
          </cell>
          <cell r="G12">
            <v>35.314999999999998</v>
          </cell>
          <cell r="H12">
            <v>0</v>
          </cell>
          <cell r="I12">
            <v>25.2</v>
          </cell>
          <cell r="J12">
            <v>0.65800000000000003</v>
          </cell>
          <cell r="K12">
            <v>0.87</v>
          </cell>
          <cell r="L12">
            <v>0</v>
          </cell>
          <cell r="M12">
            <v>0</v>
          </cell>
          <cell r="N12">
            <v>23.672159999999998</v>
          </cell>
          <cell r="O12">
            <v>-1.6000000000104819E-4</v>
          </cell>
          <cell r="P12">
            <v>120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120</v>
          </cell>
          <cell r="V12">
            <v>0</v>
          </cell>
          <cell r="W12">
            <v>0.38012000000000001</v>
          </cell>
          <cell r="X12">
            <v>25.2</v>
          </cell>
          <cell r="Y12">
            <v>1.90812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120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23.672000000000001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120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25.2</v>
          </cell>
          <cell r="BC12">
            <v>120</v>
          </cell>
          <cell r="BD12">
            <v>74.281000000000006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68.870999999999995</v>
          </cell>
          <cell r="E13">
            <v>29.741</v>
          </cell>
          <cell r="F13">
            <v>39.130000000000003</v>
          </cell>
          <cell r="G13">
            <v>35.351999999999997</v>
          </cell>
          <cell r="H13">
            <v>0</v>
          </cell>
          <cell r="I13">
            <v>23.646000000000001</v>
          </cell>
          <cell r="J13">
            <v>0.78200000000000003</v>
          </cell>
          <cell r="K13">
            <v>1.0289999999999999</v>
          </cell>
          <cell r="L13">
            <v>0</v>
          </cell>
          <cell r="M13">
            <v>0</v>
          </cell>
          <cell r="N13">
            <v>21.834720000000001</v>
          </cell>
          <cell r="O13">
            <v>2.8000000000005798E-4</v>
          </cell>
          <cell r="P13">
            <v>112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112</v>
          </cell>
          <cell r="V13">
            <v>0</v>
          </cell>
          <cell r="W13">
            <v>0.38844000000000001</v>
          </cell>
          <cell r="X13">
            <v>23.646000000000001</v>
          </cell>
          <cell r="Y13">
            <v>2.1994400000000001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112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21.835000000000001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112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23.646000000000001</v>
          </cell>
          <cell r="BC13">
            <v>112</v>
          </cell>
          <cell r="BD13">
            <v>68.870999999999995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81.311999999999998</v>
          </cell>
          <cell r="E14">
            <v>34.826000000000001</v>
          </cell>
          <cell r="F14">
            <v>46.485999999999997</v>
          </cell>
          <cell r="G14">
            <v>35.439</v>
          </cell>
          <cell r="H14">
            <v>0</v>
          </cell>
          <cell r="I14">
            <v>27.053999999999998</v>
          </cell>
          <cell r="J14">
            <v>0.53500000000000003</v>
          </cell>
          <cell r="K14">
            <v>0.71399999999999997</v>
          </cell>
          <cell r="L14">
            <v>0</v>
          </cell>
          <cell r="M14">
            <v>0</v>
          </cell>
          <cell r="N14">
            <v>25.805759999999999</v>
          </cell>
          <cell r="O14">
            <v>-7.5999999999964984E-4</v>
          </cell>
          <cell r="P14">
            <v>130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130</v>
          </cell>
          <cell r="V14">
            <v>0</v>
          </cell>
          <cell r="W14">
            <v>0.24387999999999999</v>
          </cell>
          <cell r="X14">
            <v>27.053999999999998</v>
          </cell>
          <cell r="Y14">
            <v>1.49288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130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25.806000000000001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130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27.053999999999998</v>
          </cell>
          <cell r="BC14">
            <v>130</v>
          </cell>
          <cell r="BD14">
            <v>81.311999999999998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174.25299999999999</v>
          </cell>
          <cell r="E15">
            <v>73.239000000000004</v>
          </cell>
          <cell r="F15">
            <v>101.014</v>
          </cell>
          <cell r="G15">
            <v>35.47</v>
          </cell>
          <cell r="H15">
            <v>0</v>
          </cell>
          <cell r="I15">
            <v>59.01</v>
          </cell>
          <cell r="J15">
            <v>1.468</v>
          </cell>
          <cell r="K15">
            <v>2.0249999999999999</v>
          </cell>
          <cell r="L15">
            <v>0</v>
          </cell>
          <cell r="M15">
            <v>0</v>
          </cell>
          <cell r="N15">
            <v>55.516559999999998</v>
          </cell>
          <cell r="O15">
            <v>4.4000000000465889E-4</v>
          </cell>
          <cell r="P15">
            <v>293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293</v>
          </cell>
          <cell r="V15">
            <v>0</v>
          </cell>
          <cell r="W15">
            <v>0.15443999999999999</v>
          </cell>
          <cell r="X15">
            <v>59.01</v>
          </cell>
          <cell r="Y15">
            <v>3.64744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293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55.517000000000003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293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59.01</v>
          </cell>
          <cell r="BC15">
            <v>293</v>
          </cell>
          <cell r="BD15">
            <v>174.25299999999999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256.62900000000002</v>
          </cell>
          <cell r="E16">
            <v>107.66200000000001</v>
          </cell>
          <cell r="F16">
            <v>148.96700000000001</v>
          </cell>
          <cell r="G16">
            <v>35.378999999999998</v>
          </cell>
          <cell r="H16">
            <v>0</v>
          </cell>
          <cell r="I16">
            <v>87.53</v>
          </cell>
          <cell r="J16">
            <v>2.177</v>
          </cell>
          <cell r="K16">
            <v>3.012</v>
          </cell>
          <cell r="L16">
            <v>0</v>
          </cell>
          <cell r="M16">
            <v>0</v>
          </cell>
          <cell r="N16">
            <v>82.340879999999999</v>
          </cell>
          <cell r="O16">
            <v>1.1999999999545707E-4</v>
          </cell>
          <cell r="P16">
            <v>436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436</v>
          </cell>
          <cell r="V16">
            <v>0</v>
          </cell>
          <cell r="W16">
            <v>8.4239999999999995E-2</v>
          </cell>
          <cell r="X16">
            <v>87.53</v>
          </cell>
          <cell r="Y16">
            <v>5.2732400000000004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436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82.340999999999994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436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87.53</v>
          </cell>
          <cell r="BC16">
            <v>436</v>
          </cell>
          <cell r="BD16">
            <v>256.62900000000002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204.99199999999999</v>
          </cell>
          <cell r="E17">
            <v>85.582999999999998</v>
          </cell>
          <cell r="F17">
            <v>119.40900000000001</v>
          </cell>
          <cell r="G17">
            <v>35.304000000000002</v>
          </cell>
          <cell r="H17">
            <v>0</v>
          </cell>
          <cell r="I17">
            <v>69.88</v>
          </cell>
          <cell r="J17">
            <v>1.728</v>
          </cell>
          <cell r="K17">
            <v>2.4119999999999999</v>
          </cell>
          <cell r="L17">
            <v>0</v>
          </cell>
          <cell r="M17">
            <v>0</v>
          </cell>
          <cell r="N17">
            <v>65.739840000000001</v>
          </cell>
          <cell r="O17">
            <v>1.5999999999394277E-4</v>
          </cell>
          <cell r="P17">
            <v>351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351</v>
          </cell>
          <cell r="V17">
            <v>0</v>
          </cell>
          <cell r="W17">
            <v>7.9299999999999995E-2</v>
          </cell>
          <cell r="X17">
            <v>69.88</v>
          </cell>
          <cell r="Y17">
            <v>4.2192999999999996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351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65.739999999999995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351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69.88</v>
          </cell>
          <cell r="BC17">
            <v>351</v>
          </cell>
          <cell r="BD17">
            <v>204.99199999999999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Kogenerace"/>
      <sheetName val="Vyhodnocení PROVOZ"/>
      <sheetName val="Měsíční výkaz"/>
      <sheetName val="Reporting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1102.7909999999999</v>
          </cell>
          <cell r="E6">
            <v>498.12700000000001</v>
          </cell>
          <cell r="F6">
            <v>604.66399999999999</v>
          </cell>
          <cell r="G6">
            <v>35.281999999999996</v>
          </cell>
          <cell r="H6">
            <v>0</v>
          </cell>
          <cell r="I6">
            <v>408.7</v>
          </cell>
          <cell r="J6">
            <v>5.1820000000000004</v>
          </cell>
          <cell r="K6">
            <v>6.29</v>
          </cell>
          <cell r="L6">
            <v>0</v>
          </cell>
          <cell r="M6">
            <v>0</v>
          </cell>
          <cell r="N6">
            <v>397.22800000000001</v>
          </cell>
          <cell r="O6">
            <v>0</v>
          </cell>
          <cell r="P6">
            <v>1786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1786</v>
          </cell>
          <cell r="V6">
            <v>0</v>
          </cell>
          <cell r="W6">
            <v>0.66200000000000003</v>
          </cell>
          <cell r="X6">
            <v>408.7</v>
          </cell>
          <cell r="Y6">
            <v>12.134000000000002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1786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397.22800000000001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1786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408.7</v>
          </cell>
          <cell r="BC6">
            <v>1786</v>
          </cell>
          <cell r="BD6">
            <v>1102.7909999999999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830.25800000000004</v>
          </cell>
          <cell r="E7">
            <v>371.06</v>
          </cell>
          <cell r="F7">
            <v>459.19799999999998</v>
          </cell>
          <cell r="G7">
            <v>35.287999999999997</v>
          </cell>
          <cell r="H7">
            <v>0</v>
          </cell>
          <cell r="I7">
            <v>309.75700000000001</v>
          </cell>
          <cell r="J7">
            <v>2.7120000000000002</v>
          </cell>
          <cell r="K7">
            <v>3.3559999999999999</v>
          </cell>
          <cell r="L7">
            <v>0</v>
          </cell>
          <cell r="M7">
            <v>0</v>
          </cell>
          <cell r="N7">
            <v>303.68900000000002</v>
          </cell>
          <cell r="O7">
            <v>0</v>
          </cell>
          <cell r="P7">
            <v>1380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1380</v>
          </cell>
          <cell r="V7">
            <v>0</v>
          </cell>
          <cell r="W7">
            <v>0.83</v>
          </cell>
          <cell r="X7">
            <v>309.75700000000001</v>
          </cell>
          <cell r="Y7">
            <v>6.8979999999999997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1380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303.68900000000002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1380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309.75700000000001</v>
          </cell>
          <cell r="BC7">
            <v>1380</v>
          </cell>
          <cell r="BD7">
            <v>830.25800000000004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682.51499999999999</v>
          </cell>
          <cell r="E8">
            <v>304.49200000000002</v>
          </cell>
          <cell r="F8">
            <v>378.02300000000002</v>
          </cell>
          <cell r="G8">
            <v>35.128999999999998</v>
          </cell>
          <cell r="H8">
            <v>0</v>
          </cell>
          <cell r="I8">
            <v>251.04300000000001</v>
          </cell>
          <cell r="J8">
            <v>2.742</v>
          </cell>
          <cell r="K8">
            <v>3.4049999999999998</v>
          </cell>
          <cell r="L8">
            <v>0</v>
          </cell>
          <cell r="M8">
            <v>0</v>
          </cell>
          <cell r="N8">
            <v>244.89599999999999</v>
          </cell>
          <cell r="O8">
            <v>0</v>
          </cell>
          <cell r="P8">
            <v>1122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1122</v>
          </cell>
          <cell r="V8">
            <v>0</v>
          </cell>
          <cell r="W8">
            <v>1.2130000000000001</v>
          </cell>
          <cell r="X8">
            <v>251.04300000000001</v>
          </cell>
          <cell r="Y8">
            <v>7.36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1122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244.89599999999999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1122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251.04300000000001</v>
          </cell>
          <cell r="BC8">
            <v>1122</v>
          </cell>
          <cell r="BD8">
            <v>682.51499999999999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437.524</v>
          </cell>
          <cell r="E9">
            <v>197.90899999999999</v>
          </cell>
          <cell r="F9">
            <v>239.61500000000001</v>
          </cell>
          <cell r="G9">
            <v>35.212000000000003</v>
          </cell>
          <cell r="H9">
            <v>0</v>
          </cell>
          <cell r="I9">
            <v>160.6</v>
          </cell>
          <cell r="J9">
            <v>1.8660000000000001</v>
          </cell>
          <cell r="K9">
            <v>2.2599999999999998</v>
          </cell>
          <cell r="L9">
            <v>0</v>
          </cell>
          <cell r="M9">
            <v>0</v>
          </cell>
          <cell r="N9">
            <v>156.47399999999999</v>
          </cell>
          <cell r="O9">
            <v>0</v>
          </cell>
          <cell r="P9">
            <v>700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700</v>
          </cell>
          <cell r="V9">
            <v>0</v>
          </cell>
          <cell r="W9">
            <v>1.4690000000000001</v>
          </cell>
          <cell r="X9">
            <v>160.6</v>
          </cell>
          <cell r="Y9">
            <v>5.5949999999999998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700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156.47399999999999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700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160.6</v>
          </cell>
          <cell r="BC9">
            <v>700</v>
          </cell>
          <cell r="BD9">
            <v>437.524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218.554</v>
          </cell>
          <cell r="E10">
            <v>101.063</v>
          </cell>
          <cell r="F10">
            <v>117.491</v>
          </cell>
          <cell r="G10">
            <v>35.424999999999997</v>
          </cell>
          <cell r="H10">
            <v>0</v>
          </cell>
          <cell r="I10">
            <v>81</v>
          </cell>
          <cell r="J10">
            <v>1.014</v>
          </cell>
          <cell r="K10">
            <v>1.179</v>
          </cell>
          <cell r="L10">
            <v>0</v>
          </cell>
          <cell r="M10">
            <v>0</v>
          </cell>
          <cell r="N10">
            <v>78.807000000000002</v>
          </cell>
          <cell r="O10">
            <v>0</v>
          </cell>
          <cell r="P10">
            <v>339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339</v>
          </cell>
          <cell r="V10">
            <v>0</v>
          </cell>
          <cell r="W10">
            <v>1.65</v>
          </cell>
          <cell r="X10">
            <v>81</v>
          </cell>
          <cell r="Y10">
            <v>3.843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339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78.807000000000002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339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81</v>
          </cell>
          <cell r="BC10">
            <v>339</v>
          </cell>
          <cell r="BD10">
            <v>218.554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193.04400000000001</v>
          </cell>
          <cell r="E11">
            <v>89.253</v>
          </cell>
          <cell r="F11">
            <v>103.791</v>
          </cell>
          <cell r="G11">
            <v>35.280999999999999</v>
          </cell>
          <cell r="H11">
            <v>0</v>
          </cell>
          <cell r="I11">
            <v>71.900000000000006</v>
          </cell>
          <cell r="J11">
            <v>0.98799999999999999</v>
          </cell>
          <cell r="K11">
            <v>1.149</v>
          </cell>
          <cell r="L11">
            <v>0</v>
          </cell>
          <cell r="M11">
            <v>0</v>
          </cell>
          <cell r="N11">
            <v>69.763000000000005</v>
          </cell>
          <cell r="O11">
            <v>0</v>
          </cell>
          <cell r="P11">
            <v>301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301</v>
          </cell>
          <cell r="V11">
            <v>0</v>
          </cell>
          <cell r="W11">
            <v>1.609</v>
          </cell>
          <cell r="X11">
            <v>71.900000000000006</v>
          </cell>
          <cell r="Y11">
            <v>3.746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301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69.763000000000005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301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71.900000000000006</v>
          </cell>
          <cell r="BC11">
            <v>301</v>
          </cell>
          <cell r="BD11">
            <v>193.04400000000001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177.286</v>
          </cell>
          <cell r="E12">
            <v>81.201999999999998</v>
          </cell>
          <cell r="F12">
            <v>96.084000000000003</v>
          </cell>
          <cell r="G12">
            <v>35.316000000000003</v>
          </cell>
          <cell r="H12">
            <v>0</v>
          </cell>
          <cell r="I12">
            <v>66.2</v>
          </cell>
          <cell r="J12">
            <v>0.86199999999999999</v>
          </cell>
          <cell r="K12">
            <v>1.02</v>
          </cell>
          <cell r="L12">
            <v>0</v>
          </cell>
          <cell r="M12">
            <v>0</v>
          </cell>
          <cell r="N12">
            <v>64.317499999999995</v>
          </cell>
          <cell r="O12">
            <v>5.0000000001659828E-4</v>
          </cell>
          <cell r="P12">
            <v>282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282</v>
          </cell>
          <cell r="V12">
            <v>0</v>
          </cell>
          <cell r="W12">
            <v>1.6972499999999999</v>
          </cell>
          <cell r="X12">
            <v>66.2</v>
          </cell>
          <cell r="Y12">
            <v>3.57925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282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64.317999999999998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282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66.2</v>
          </cell>
          <cell r="BC12">
            <v>282</v>
          </cell>
          <cell r="BD12">
            <v>177.286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176.46600000000001</v>
          </cell>
          <cell r="E13">
            <v>82.177000000000007</v>
          </cell>
          <cell r="F13">
            <v>94.289000000000001</v>
          </cell>
          <cell r="G13">
            <v>35.353999999999999</v>
          </cell>
          <cell r="H13">
            <v>0</v>
          </cell>
          <cell r="I13">
            <v>67.06</v>
          </cell>
          <cell r="J13">
            <v>1.5169999999999999</v>
          </cell>
          <cell r="K13">
            <v>1.74</v>
          </cell>
          <cell r="L13">
            <v>0</v>
          </cell>
          <cell r="M13">
            <v>0</v>
          </cell>
          <cell r="N13">
            <v>63.803249999999998</v>
          </cell>
          <cell r="O13">
            <v>-2.4999999999408828E-4</v>
          </cell>
          <cell r="P13">
            <v>277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277</v>
          </cell>
          <cell r="V13">
            <v>0</v>
          </cell>
          <cell r="W13">
            <v>1.7097500000000001</v>
          </cell>
          <cell r="X13">
            <v>67.06</v>
          </cell>
          <cell r="Y13">
            <v>4.9667499999999993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277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63.802999999999997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277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67.06</v>
          </cell>
          <cell r="BC13">
            <v>277</v>
          </cell>
          <cell r="BD13">
            <v>176.46600000000001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177.14</v>
          </cell>
          <cell r="E14">
            <v>79.454999999999998</v>
          </cell>
          <cell r="F14">
            <v>97.685000000000002</v>
          </cell>
          <cell r="G14">
            <v>35.439</v>
          </cell>
          <cell r="H14">
            <v>0</v>
          </cell>
          <cell r="I14">
            <v>63.94</v>
          </cell>
          <cell r="J14">
            <v>0.26400000000000001</v>
          </cell>
          <cell r="K14">
            <v>0.32400000000000001</v>
          </cell>
          <cell r="L14">
            <v>0</v>
          </cell>
          <cell r="M14">
            <v>0</v>
          </cell>
          <cell r="N14">
            <v>63.352499999999999</v>
          </cell>
          <cell r="O14">
            <v>-5.0000000000238742E-4</v>
          </cell>
          <cell r="P14">
            <v>283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283</v>
          </cell>
          <cell r="V14">
            <v>0</v>
          </cell>
          <cell r="W14">
            <v>1.65025</v>
          </cell>
          <cell r="X14">
            <v>63.94</v>
          </cell>
          <cell r="Y14">
            <v>2.2382499999999999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283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63.353000000000002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283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63.94</v>
          </cell>
          <cell r="BC14">
            <v>283</v>
          </cell>
          <cell r="BD14">
            <v>177.14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531.28300000000002</v>
          </cell>
          <cell r="E15">
            <v>237.62299999999999</v>
          </cell>
          <cell r="F15">
            <v>293.66000000000003</v>
          </cell>
          <cell r="G15">
            <v>35.469000000000001</v>
          </cell>
          <cell r="H15">
            <v>0</v>
          </cell>
          <cell r="I15">
            <v>196.9</v>
          </cell>
          <cell r="J15">
            <v>2.16</v>
          </cell>
          <cell r="K15">
            <v>2.669</v>
          </cell>
          <cell r="L15">
            <v>0</v>
          </cell>
          <cell r="M15">
            <v>0</v>
          </cell>
          <cell r="N15">
            <v>192.07050000000001</v>
          </cell>
          <cell r="O15">
            <v>4.9999999998817657E-4</v>
          </cell>
          <cell r="P15">
            <v>876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876</v>
          </cell>
          <cell r="V15">
            <v>0</v>
          </cell>
          <cell r="W15">
            <v>1.6040000000000001</v>
          </cell>
          <cell r="X15">
            <v>196.9</v>
          </cell>
          <cell r="Y15">
            <v>6.4330000000000007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876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192.071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876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196.9</v>
          </cell>
          <cell r="BC15">
            <v>876</v>
          </cell>
          <cell r="BD15">
            <v>531.28300000000002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872.45399999999995</v>
          </cell>
          <cell r="E16">
            <v>392.27199999999999</v>
          </cell>
          <cell r="F16">
            <v>480.18200000000002</v>
          </cell>
          <cell r="G16">
            <v>35.378</v>
          </cell>
          <cell r="H16">
            <v>0</v>
          </cell>
          <cell r="I16">
            <v>324.5</v>
          </cell>
          <cell r="J16">
            <v>3.5190000000000001</v>
          </cell>
          <cell r="K16">
            <v>4.3070000000000004</v>
          </cell>
          <cell r="L16">
            <v>0</v>
          </cell>
          <cell r="M16">
            <v>0</v>
          </cell>
          <cell r="N16">
            <v>316.67424999999997</v>
          </cell>
          <cell r="O16">
            <v>-2.4999999999408828E-4</v>
          </cell>
          <cell r="P16">
            <v>1430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1430</v>
          </cell>
          <cell r="V16">
            <v>0</v>
          </cell>
          <cell r="W16">
            <v>0.99875000000000003</v>
          </cell>
          <cell r="X16">
            <v>324.5</v>
          </cell>
          <cell r="Y16">
            <v>8.8247499999999999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1430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316.67399999999998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1430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324.5</v>
          </cell>
          <cell r="BC16">
            <v>1430</v>
          </cell>
          <cell r="BD16">
            <v>872.45399999999995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730.28200000000004</v>
          </cell>
          <cell r="E17">
            <v>328.63299999999998</v>
          </cell>
          <cell r="F17">
            <v>401.649</v>
          </cell>
          <cell r="G17">
            <v>35.304000000000002</v>
          </cell>
          <cell r="H17">
            <v>0</v>
          </cell>
          <cell r="I17">
            <v>271.60000000000002</v>
          </cell>
          <cell r="J17">
            <v>2.8479999999999999</v>
          </cell>
          <cell r="K17">
            <v>3.4809999999999999</v>
          </cell>
          <cell r="L17">
            <v>0</v>
          </cell>
          <cell r="M17">
            <v>0</v>
          </cell>
          <cell r="N17">
            <v>265.27100000000002</v>
          </cell>
          <cell r="O17">
            <v>0</v>
          </cell>
          <cell r="P17">
            <v>1195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1195</v>
          </cell>
          <cell r="V17">
            <v>0</v>
          </cell>
          <cell r="W17">
            <v>1.5654999999999999</v>
          </cell>
          <cell r="X17">
            <v>271.60000000000002</v>
          </cell>
          <cell r="Y17">
            <v>7.8944999999999999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1195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265.27100000000002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1195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271.60000000000002</v>
          </cell>
          <cell r="BC17">
            <v>1195</v>
          </cell>
          <cell r="BD17">
            <v>730.28200000000004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ED plyn"/>
      <sheetName val="Reporting"/>
      <sheetName val="Evidence"/>
      <sheetName val="MPO"/>
      <sheetName val="ERU-1"/>
      <sheetName val="Stropovani_EE_ZP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List1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1172.626</v>
          </cell>
          <cell r="E6">
            <v>550.63900000000001</v>
          </cell>
          <cell r="F6">
            <v>621.98699999999997</v>
          </cell>
          <cell r="G6">
            <v>35.143999999999998</v>
          </cell>
          <cell r="H6">
            <v>0</v>
          </cell>
          <cell r="I6">
            <v>426.90699999999998</v>
          </cell>
          <cell r="J6">
            <v>2.3319999999999999</v>
          </cell>
          <cell r="K6">
            <v>2.6339999999999999</v>
          </cell>
          <cell r="L6">
            <v>0</v>
          </cell>
          <cell r="M6">
            <v>0</v>
          </cell>
          <cell r="N6">
            <v>421.94099999999997</v>
          </cell>
          <cell r="O6">
            <v>0</v>
          </cell>
          <cell r="P6">
            <v>1736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1736</v>
          </cell>
          <cell r="V6">
            <v>0</v>
          </cell>
          <cell r="W6">
            <v>1.659</v>
          </cell>
          <cell r="X6">
            <v>426.90699999999998</v>
          </cell>
          <cell r="Y6">
            <v>6.6249999999999991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1736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421.94099999999997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1736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426.90699999999998</v>
          </cell>
          <cell r="BC6">
            <v>1736</v>
          </cell>
          <cell r="BD6">
            <v>1172.626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1370.3630000000001</v>
          </cell>
          <cell r="E7">
            <v>646.97699999999998</v>
          </cell>
          <cell r="F7">
            <v>723.38599999999997</v>
          </cell>
          <cell r="G7">
            <v>35.433999999999997</v>
          </cell>
          <cell r="H7">
            <v>0</v>
          </cell>
          <cell r="I7">
            <v>474.01799999999997</v>
          </cell>
          <cell r="J7">
            <v>5.056</v>
          </cell>
          <cell r="K7">
            <v>5.6539999999999999</v>
          </cell>
          <cell r="L7">
            <v>0</v>
          </cell>
          <cell r="M7">
            <v>0</v>
          </cell>
          <cell r="N7">
            <v>463.30799999999999</v>
          </cell>
          <cell r="O7">
            <v>0</v>
          </cell>
          <cell r="P7">
            <v>1908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1908</v>
          </cell>
          <cell r="V7">
            <v>0</v>
          </cell>
          <cell r="W7">
            <v>1.5740000000000001</v>
          </cell>
          <cell r="X7">
            <v>474.01799999999997</v>
          </cell>
          <cell r="Y7">
            <v>12.284000000000001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1908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463.30799999999999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1908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474.01799999999997</v>
          </cell>
          <cell r="BC7">
            <v>1908</v>
          </cell>
          <cell r="BD7">
            <v>1370.3630000000001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1712.903</v>
          </cell>
          <cell r="E8">
            <v>806.57299999999998</v>
          </cell>
          <cell r="F8">
            <v>906.33</v>
          </cell>
          <cell r="G8">
            <v>35.459000000000003</v>
          </cell>
          <cell r="H8">
            <v>0</v>
          </cell>
          <cell r="I8">
            <v>664.73</v>
          </cell>
          <cell r="J8">
            <v>7.8659999999999997</v>
          </cell>
          <cell r="K8">
            <v>8.8379999999999992</v>
          </cell>
          <cell r="L8">
            <v>0</v>
          </cell>
          <cell r="M8">
            <v>0</v>
          </cell>
          <cell r="N8">
            <v>648.02599999999995</v>
          </cell>
          <cell r="O8">
            <v>0</v>
          </cell>
          <cell r="P8">
            <v>2689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2689</v>
          </cell>
          <cell r="V8">
            <v>0</v>
          </cell>
          <cell r="W8">
            <v>1.2669999999999999</v>
          </cell>
          <cell r="X8">
            <v>664.73</v>
          </cell>
          <cell r="Y8">
            <v>17.971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2689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648.02599999999995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2689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664.73</v>
          </cell>
          <cell r="BC8">
            <v>2689</v>
          </cell>
          <cell r="BD8">
            <v>1712.903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1297.241</v>
          </cell>
          <cell r="E9">
            <v>614.58900000000006</v>
          </cell>
          <cell r="F9">
            <v>682.65200000000004</v>
          </cell>
          <cell r="G9">
            <v>35.33</v>
          </cell>
          <cell r="H9">
            <v>0</v>
          </cell>
          <cell r="I9">
            <v>481.90899999999999</v>
          </cell>
          <cell r="J9">
            <v>4.5119999999999996</v>
          </cell>
          <cell r="K9">
            <v>5.0110000000000001</v>
          </cell>
          <cell r="L9">
            <v>0</v>
          </cell>
          <cell r="M9">
            <v>0</v>
          </cell>
          <cell r="N9">
            <v>472.38600000000002</v>
          </cell>
          <cell r="O9">
            <v>0</v>
          </cell>
          <cell r="P9">
            <v>1927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1927</v>
          </cell>
          <cell r="V9">
            <v>0</v>
          </cell>
          <cell r="W9">
            <v>1.383</v>
          </cell>
          <cell r="X9">
            <v>481.90899999999999</v>
          </cell>
          <cell r="Y9">
            <v>10.905999999999999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1927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472.38600000000002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1927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481.90899999999999</v>
          </cell>
          <cell r="BC9">
            <v>1927</v>
          </cell>
          <cell r="BD9">
            <v>1297.241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666.4</v>
          </cell>
          <cell r="E10">
            <v>318.56900000000002</v>
          </cell>
          <cell r="F10">
            <v>347.83100000000002</v>
          </cell>
          <cell r="G10">
            <v>35.442</v>
          </cell>
          <cell r="H10">
            <v>0</v>
          </cell>
          <cell r="I10">
            <v>249.321</v>
          </cell>
          <cell r="J10">
            <v>3.028</v>
          </cell>
          <cell r="K10">
            <v>3.3069999999999999</v>
          </cell>
          <cell r="L10">
            <v>0</v>
          </cell>
          <cell r="M10">
            <v>0</v>
          </cell>
          <cell r="N10">
            <v>242.98599999999999</v>
          </cell>
          <cell r="O10">
            <v>0</v>
          </cell>
          <cell r="P10">
            <v>980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980</v>
          </cell>
          <cell r="V10">
            <v>0</v>
          </cell>
          <cell r="W10">
            <v>1.7589999999999999</v>
          </cell>
          <cell r="X10">
            <v>249.321</v>
          </cell>
          <cell r="Y10">
            <v>8.0939999999999994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980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242.98599999999999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980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249.321</v>
          </cell>
          <cell r="BC10">
            <v>980</v>
          </cell>
          <cell r="BD10">
            <v>666.4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653.06100000000004</v>
          </cell>
          <cell r="E11">
            <v>309.53199999999998</v>
          </cell>
          <cell r="F11">
            <v>343.529</v>
          </cell>
          <cell r="G11">
            <v>35.305999999999997</v>
          </cell>
          <cell r="H11">
            <v>0</v>
          </cell>
          <cell r="I11">
            <v>241.27699999999999</v>
          </cell>
          <cell r="J11">
            <v>1.2909999999999999</v>
          </cell>
          <cell r="K11">
            <v>1.4319999999999999</v>
          </cell>
          <cell r="L11">
            <v>0</v>
          </cell>
          <cell r="M11">
            <v>0</v>
          </cell>
          <cell r="N11">
            <v>238.554</v>
          </cell>
          <cell r="O11">
            <v>0</v>
          </cell>
          <cell r="P11">
            <v>964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964</v>
          </cell>
          <cell r="V11">
            <v>0</v>
          </cell>
          <cell r="W11">
            <v>1.6719999999999999</v>
          </cell>
          <cell r="X11">
            <v>241.27699999999999</v>
          </cell>
          <cell r="Y11">
            <v>4.3949999999999996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964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238.554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964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241.27699999999999</v>
          </cell>
          <cell r="BC11">
            <v>964</v>
          </cell>
          <cell r="BD11">
            <v>653.06100000000004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672.90599999999995</v>
          </cell>
          <cell r="E12">
            <v>321.584</v>
          </cell>
          <cell r="F12">
            <v>351.322</v>
          </cell>
          <cell r="G12">
            <v>35.390999999999998</v>
          </cell>
          <cell r="H12">
            <v>0</v>
          </cell>
          <cell r="I12">
            <v>249.94300000000001</v>
          </cell>
          <cell r="J12">
            <v>2.8370000000000002</v>
          </cell>
          <cell r="K12">
            <v>3.0990000000000002</v>
          </cell>
          <cell r="L12">
            <v>0</v>
          </cell>
          <cell r="M12">
            <v>0</v>
          </cell>
          <cell r="N12">
            <v>244.00675000000001</v>
          </cell>
          <cell r="O12">
            <v>2.5000000002250999E-4</v>
          </cell>
          <cell r="P12">
            <v>983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983</v>
          </cell>
          <cell r="V12">
            <v>0</v>
          </cell>
          <cell r="W12">
            <v>1.7637499999999999</v>
          </cell>
          <cell r="X12">
            <v>249.94300000000001</v>
          </cell>
          <cell r="Y12">
            <v>7.6997499999999999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983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244.00700000000001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983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249.94300000000001</v>
          </cell>
          <cell r="BC12">
            <v>983</v>
          </cell>
          <cell r="BD12">
            <v>672.90599999999995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628.38800000000003</v>
          </cell>
          <cell r="E13">
            <v>298.61900000000003</v>
          </cell>
          <cell r="F13">
            <v>329.76900000000001</v>
          </cell>
          <cell r="G13">
            <v>35.424999999999997</v>
          </cell>
          <cell r="H13">
            <v>0</v>
          </cell>
          <cell r="I13">
            <v>231.667</v>
          </cell>
          <cell r="J13">
            <v>2.02</v>
          </cell>
          <cell r="K13">
            <v>2.2309999999999999</v>
          </cell>
          <cell r="L13">
            <v>0</v>
          </cell>
          <cell r="M13">
            <v>0</v>
          </cell>
          <cell r="N13">
            <v>227.41624999999999</v>
          </cell>
          <cell r="O13">
            <v>-2.4999999999408828E-4</v>
          </cell>
          <cell r="P13">
            <v>921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921</v>
          </cell>
          <cell r="V13">
            <v>0</v>
          </cell>
          <cell r="W13">
            <v>1.9225000000000001</v>
          </cell>
          <cell r="X13">
            <v>231.667</v>
          </cell>
          <cell r="Y13">
            <v>6.1734999999999998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921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227.416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921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231.667</v>
          </cell>
          <cell r="BC13">
            <v>921</v>
          </cell>
          <cell r="BD13">
            <v>628.38800000000003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603.52099999999996</v>
          </cell>
          <cell r="E14">
            <v>288.09500000000003</v>
          </cell>
          <cell r="F14">
            <v>315.42599999999999</v>
          </cell>
          <cell r="G14">
            <v>35.430999999999997</v>
          </cell>
          <cell r="H14">
            <v>0</v>
          </cell>
          <cell r="I14">
            <v>225.29400000000001</v>
          </cell>
          <cell r="J14">
            <v>2.92</v>
          </cell>
          <cell r="K14">
            <v>3.1970000000000001</v>
          </cell>
          <cell r="L14">
            <v>0</v>
          </cell>
          <cell r="M14">
            <v>0</v>
          </cell>
          <cell r="N14">
            <v>219.17724999999999</v>
          </cell>
          <cell r="O14">
            <v>-2.4999999996566658E-4</v>
          </cell>
          <cell r="P14">
            <v>888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888</v>
          </cell>
          <cell r="V14">
            <v>0</v>
          </cell>
          <cell r="W14">
            <v>1.786</v>
          </cell>
          <cell r="X14">
            <v>225.29400000000001</v>
          </cell>
          <cell r="Y14">
            <v>7.9030000000000005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888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219.17699999999999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888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225.29400000000001</v>
          </cell>
          <cell r="BC14">
            <v>888</v>
          </cell>
          <cell r="BD14">
            <v>603.52099999999996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271.14299999999997</v>
          </cell>
          <cell r="E15">
            <v>127.51600000000001</v>
          </cell>
          <cell r="F15">
            <v>143.62700000000001</v>
          </cell>
          <cell r="G15">
            <v>35.485999999999997</v>
          </cell>
          <cell r="H15">
            <v>0</v>
          </cell>
          <cell r="I15">
            <v>99.388000000000005</v>
          </cell>
          <cell r="J15">
            <v>0.47599999999999998</v>
          </cell>
          <cell r="K15">
            <v>0.53600000000000003</v>
          </cell>
          <cell r="L15">
            <v>0</v>
          </cell>
          <cell r="M15">
            <v>0</v>
          </cell>
          <cell r="N15">
            <v>98.376750000000001</v>
          </cell>
          <cell r="O15">
            <v>-7.4999999999647571E-4</v>
          </cell>
          <cell r="P15">
            <v>403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403</v>
          </cell>
          <cell r="V15">
            <v>0</v>
          </cell>
          <cell r="W15">
            <v>1.85825</v>
          </cell>
          <cell r="X15">
            <v>99.388000000000005</v>
          </cell>
          <cell r="Y15">
            <v>2.87025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403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98.376999999999995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403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99.388000000000005</v>
          </cell>
          <cell r="BC15">
            <v>403</v>
          </cell>
          <cell r="BD15">
            <v>271.14299999999997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1215.866</v>
          </cell>
          <cell r="E16">
            <v>570.39400000000001</v>
          </cell>
          <cell r="F16">
            <v>645.47199999999998</v>
          </cell>
          <cell r="G16">
            <v>35.351999999999997</v>
          </cell>
          <cell r="H16">
            <v>0</v>
          </cell>
          <cell r="I16">
            <v>453.38</v>
          </cell>
          <cell r="J16">
            <v>6.899</v>
          </cell>
          <cell r="K16">
            <v>7.8070000000000004</v>
          </cell>
          <cell r="L16">
            <v>0</v>
          </cell>
          <cell r="M16">
            <v>0</v>
          </cell>
          <cell r="N16">
            <v>438.67450000000002</v>
          </cell>
          <cell r="O16">
            <v>-5.0000000004501999E-4</v>
          </cell>
          <cell r="P16">
            <v>1847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1847</v>
          </cell>
          <cell r="V16">
            <v>0</v>
          </cell>
          <cell r="W16">
            <v>1.4377500000000001</v>
          </cell>
          <cell r="X16">
            <v>453.38</v>
          </cell>
          <cell r="Y16">
            <v>16.143750000000001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1847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438.67500000000001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1847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453.38</v>
          </cell>
          <cell r="BC16">
            <v>1847</v>
          </cell>
          <cell r="BD16">
            <v>1215.866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2130.9520000000002</v>
          </cell>
          <cell r="E17">
            <v>1010.638</v>
          </cell>
          <cell r="F17">
            <v>1120.3140000000001</v>
          </cell>
          <cell r="G17">
            <v>35.295999999999999</v>
          </cell>
          <cell r="H17">
            <v>0</v>
          </cell>
          <cell r="I17">
            <v>803.37199999999996</v>
          </cell>
          <cell r="J17">
            <v>8.0869999999999997</v>
          </cell>
          <cell r="K17">
            <v>8.9649999999999999</v>
          </cell>
          <cell r="L17">
            <v>0</v>
          </cell>
          <cell r="M17">
            <v>0</v>
          </cell>
          <cell r="N17">
            <v>786.31975</v>
          </cell>
          <cell r="O17">
            <v>2.4999999993724487E-4</v>
          </cell>
          <cell r="P17">
            <v>3206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3206</v>
          </cell>
          <cell r="V17">
            <v>0</v>
          </cell>
          <cell r="W17">
            <v>1.1192500000000001</v>
          </cell>
          <cell r="X17">
            <v>803.37199999999996</v>
          </cell>
          <cell r="Y17">
            <v>18.171250000000001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3206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786.32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3206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803.37199999999996</v>
          </cell>
          <cell r="BC17">
            <v>3206</v>
          </cell>
          <cell r="BD17">
            <v>2130.9520000000002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Reporting"/>
      <sheetName val="Kogenerace"/>
      <sheetName val="Měsíční výkaz"/>
      <sheetName val="Evidence"/>
      <sheetName val="MPO"/>
      <sheetName val="ERU"/>
      <sheetName val="ERU-1"/>
      <sheetName val="OTE"/>
      <sheetName val="Stropovani_EE_ZP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  <cell r="H6" t="e">
            <v>#N/A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 t="e">
            <v>#N/A</v>
          </cell>
          <cell r="O6" t="e">
            <v>#N/A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 t="e">
            <v>#N/A</v>
          </cell>
          <cell r="X6">
            <v>0</v>
          </cell>
          <cell r="Y6" t="e">
            <v>#N/A</v>
          </cell>
          <cell r="Z6">
            <v>0</v>
          </cell>
          <cell r="AA6">
            <v>0</v>
          </cell>
          <cell r="AB6">
            <v>0</v>
          </cell>
          <cell r="AC6" t="e">
            <v>#N/A</v>
          </cell>
          <cell r="AD6">
            <v>0</v>
          </cell>
          <cell r="AE6">
            <v>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 t="e">
            <v>#N/A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 t="e">
            <v>#N/A</v>
          </cell>
          <cell r="BE6" t="e">
            <v>#N/A</v>
          </cell>
        </row>
        <row r="7">
          <cell r="A7" t="str">
            <v>Únor</v>
          </cell>
          <cell r="B7">
            <v>2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 t="e">
            <v>#N/A</v>
          </cell>
          <cell r="O7" t="e">
            <v>#N/A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 t="e">
            <v>#N/A</v>
          </cell>
          <cell r="X7">
            <v>0</v>
          </cell>
          <cell r="Y7" t="e">
            <v>#N/A</v>
          </cell>
          <cell r="Z7">
            <v>0</v>
          </cell>
          <cell r="AA7">
            <v>0</v>
          </cell>
          <cell r="AB7">
            <v>0</v>
          </cell>
          <cell r="AC7" t="e">
            <v>#N/A</v>
          </cell>
          <cell r="AD7">
            <v>0</v>
          </cell>
          <cell r="AE7">
            <v>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 t="e">
            <v>#N/A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 t="e">
            <v>#N/A</v>
          </cell>
          <cell r="BE7" t="e">
            <v>#N/A</v>
          </cell>
        </row>
        <row r="8">
          <cell r="A8" t="str">
            <v>Březen</v>
          </cell>
          <cell r="B8">
            <v>3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 t="e">
            <v>#N/A</v>
          </cell>
          <cell r="O8" t="e">
            <v>#N/A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 t="e">
            <v>#N/A</v>
          </cell>
          <cell r="X8">
            <v>0</v>
          </cell>
          <cell r="Y8" t="e">
            <v>#N/A</v>
          </cell>
          <cell r="Z8">
            <v>0</v>
          </cell>
          <cell r="AA8">
            <v>0</v>
          </cell>
          <cell r="AB8">
            <v>0</v>
          </cell>
          <cell r="AC8" t="e">
            <v>#N/A</v>
          </cell>
          <cell r="AD8">
            <v>0</v>
          </cell>
          <cell r="AE8">
            <v>0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 t="e">
            <v>#N/A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 t="e">
            <v>#N/A</v>
          </cell>
          <cell r="BE8" t="e">
            <v>#N/A</v>
          </cell>
        </row>
        <row r="9">
          <cell r="A9" t="str">
            <v>Duben</v>
          </cell>
          <cell r="B9">
            <v>4</v>
          </cell>
          <cell r="C9" t="e">
            <v>#N/A</v>
          </cell>
          <cell r="D9" t="e">
            <v>#N/A</v>
          </cell>
          <cell r="E9" t="e">
            <v>#N/A</v>
          </cell>
          <cell r="F9" t="e">
            <v>#N/A</v>
          </cell>
          <cell r="G9" t="e">
            <v>#N/A</v>
          </cell>
          <cell r="H9" t="e">
            <v>#N/A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 t="e">
            <v>#N/A</v>
          </cell>
          <cell r="O9" t="e">
            <v>#N/A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 t="e">
            <v>#N/A</v>
          </cell>
          <cell r="X9">
            <v>0</v>
          </cell>
          <cell r="Y9" t="e">
            <v>#N/A</v>
          </cell>
          <cell r="Z9">
            <v>0</v>
          </cell>
          <cell r="AA9">
            <v>0</v>
          </cell>
          <cell r="AB9">
            <v>0</v>
          </cell>
          <cell r="AC9" t="e">
            <v>#N/A</v>
          </cell>
          <cell r="AD9">
            <v>0</v>
          </cell>
          <cell r="AE9">
            <v>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 t="e">
            <v>#N/A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 t="e">
            <v>#N/A</v>
          </cell>
          <cell r="BE9" t="e">
            <v>#N/A</v>
          </cell>
        </row>
        <row r="10">
          <cell r="A10" t="str">
            <v>Květen</v>
          </cell>
          <cell r="B10">
            <v>5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 t="e">
            <v>#N/A</v>
          </cell>
          <cell r="O10" t="e">
            <v>#N/A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 t="e">
            <v>#N/A</v>
          </cell>
          <cell r="X10">
            <v>0</v>
          </cell>
          <cell r="Y10" t="e">
            <v>#N/A</v>
          </cell>
          <cell r="Z10">
            <v>0</v>
          </cell>
          <cell r="AA10">
            <v>0</v>
          </cell>
          <cell r="AB10">
            <v>0</v>
          </cell>
          <cell r="AC10" t="e">
            <v>#N/A</v>
          </cell>
          <cell r="AD10">
            <v>0</v>
          </cell>
          <cell r="AE10">
            <v>0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 t="e">
            <v>#N/A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 t="e">
            <v>#N/A</v>
          </cell>
          <cell r="BE10" t="e">
            <v>#N/A</v>
          </cell>
        </row>
        <row r="11">
          <cell r="A11" t="str">
            <v>Červen</v>
          </cell>
          <cell r="B11">
            <v>6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 t="e">
            <v>#N/A</v>
          </cell>
          <cell r="O11" t="e">
            <v>#N/A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 t="e">
            <v>#N/A</v>
          </cell>
          <cell r="X11">
            <v>0</v>
          </cell>
          <cell r="Y11" t="e">
            <v>#N/A</v>
          </cell>
          <cell r="Z11">
            <v>0</v>
          </cell>
          <cell r="AA11">
            <v>0</v>
          </cell>
          <cell r="AB11">
            <v>0</v>
          </cell>
          <cell r="AC11" t="e">
            <v>#N/A</v>
          </cell>
          <cell r="AD11">
            <v>0</v>
          </cell>
          <cell r="AE11">
            <v>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 t="e">
            <v>#N/A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 t="e">
            <v>#N/A</v>
          </cell>
          <cell r="BE11" t="e">
            <v>#N/A</v>
          </cell>
        </row>
        <row r="12">
          <cell r="A12" t="str">
            <v>Červenec</v>
          </cell>
          <cell r="B12">
            <v>7</v>
          </cell>
          <cell r="C12" t="e">
            <v>#N/A</v>
          </cell>
          <cell r="D12" t="e">
            <v>#N/A</v>
          </cell>
          <cell r="E12" t="e">
            <v>#N/A</v>
          </cell>
          <cell r="F12" t="e">
            <v>#N/A</v>
          </cell>
          <cell r="G12" t="e">
            <v>#N/A</v>
          </cell>
          <cell r="H12" t="e">
            <v>#N/A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 t="e">
            <v>#N/A</v>
          </cell>
          <cell r="O12" t="e">
            <v>#N/A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 t="e">
            <v>#N/A</v>
          </cell>
          <cell r="X12">
            <v>0</v>
          </cell>
          <cell r="Y12" t="e">
            <v>#N/A</v>
          </cell>
          <cell r="Z12">
            <v>0</v>
          </cell>
          <cell r="AA12">
            <v>0</v>
          </cell>
          <cell r="AB12">
            <v>0</v>
          </cell>
          <cell r="AC12" t="e">
            <v>#N/A</v>
          </cell>
          <cell r="AD12">
            <v>0</v>
          </cell>
          <cell r="AE12">
            <v>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 t="e">
            <v>#N/A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 t="e">
            <v>#N/A</v>
          </cell>
          <cell r="BE12" t="e">
            <v>#N/A</v>
          </cell>
        </row>
        <row r="13">
          <cell r="A13" t="str">
            <v>Srpen</v>
          </cell>
          <cell r="B13">
            <v>8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 t="e">
            <v>#N/A</v>
          </cell>
          <cell r="O13" t="e">
            <v>#N/A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 t="e">
            <v>#N/A</v>
          </cell>
          <cell r="X13">
            <v>0</v>
          </cell>
          <cell r="Y13" t="e">
            <v>#N/A</v>
          </cell>
          <cell r="Z13">
            <v>0</v>
          </cell>
          <cell r="AA13">
            <v>0</v>
          </cell>
          <cell r="AB13">
            <v>0</v>
          </cell>
          <cell r="AC13" t="e">
            <v>#N/A</v>
          </cell>
          <cell r="AD13">
            <v>0</v>
          </cell>
          <cell r="AE13">
            <v>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 t="e">
            <v>#N/A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 t="e">
            <v>#N/A</v>
          </cell>
          <cell r="BE13" t="e">
            <v>#N/A</v>
          </cell>
        </row>
        <row r="14">
          <cell r="A14" t="str">
            <v>Září</v>
          </cell>
          <cell r="B14">
            <v>9</v>
          </cell>
          <cell r="C14" t="e">
            <v>#N/A</v>
          </cell>
          <cell r="D14" t="e">
            <v>#N/A</v>
          </cell>
          <cell r="E14" t="e">
            <v>#N/A</v>
          </cell>
          <cell r="F14" t="e">
            <v>#N/A</v>
          </cell>
          <cell r="G14" t="e">
            <v>#N/A</v>
          </cell>
          <cell r="H14" t="e">
            <v>#N/A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 t="e">
            <v>#N/A</v>
          </cell>
          <cell r="O14" t="e">
            <v>#N/A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 t="e">
            <v>#N/A</v>
          </cell>
          <cell r="X14">
            <v>0</v>
          </cell>
          <cell r="Y14" t="e">
            <v>#N/A</v>
          </cell>
          <cell r="Z14">
            <v>0</v>
          </cell>
          <cell r="AA14">
            <v>0</v>
          </cell>
          <cell r="AB14">
            <v>0</v>
          </cell>
          <cell r="AC14" t="e">
            <v>#N/A</v>
          </cell>
          <cell r="AD14">
            <v>0</v>
          </cell>
          <cell r="AE14">
            <v>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 t="e">
            <v>#N/A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 t="e">
            <v>#N/A</v>
          </cell>
          <cell r="BE14" t="e">
            <v>#N/A</v>
          </cell>
        </row>
        <row r="15">
          <cell r="A15" t="str">
            <v>Říjen</v>
          </cell>
          <cell r="B15">
            <v>10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 t="e">
            <v>#N/A</v>
          </cell>
          <cell r="O15" t="e">
            <v>#N/A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 t="e">
            <v>#N/A</v>
          </cell>
          <cell r="X15">
            <v>0</v>
          </cell>
          <cell r="Y15" t="e">
            <v>#N/A</v>
          </cell>
          <cell r="Z15">
            <v>0</v>
          </cell>
          <cell r="AA15">
            <v>0</v>
          </cell>
          <cell r="AB15">
            <v>0</v>
          </cell>
          <cell r="AC15" t="e">
            <v>#N/A</v>
          </cell>
          <cell r="AD15">
            <v>0</v>
          </cell>
          <cell r="AE15">
            <v>0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 t="e">
            <v>#N/A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 t="e">
            <v>#N/A</v>
          </cell>
          <cell r="BE15" t="e">
            <v>#N/A</v>
          </cell>
        </row>
        <row r="16">
          <cell r="A16" t="str">
            <v>Listopad</v>
          </cell>
          <cell r="B16">
            <v>11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 t="e">
            <v>#N/A</v>
          </cell>
          <cell r="O16" t="e">
            <v>#N/A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 t="e">
            <v>#N/A</v>
          </cell>
          <cell r="X16">
            <v>0</v>
          </cell>
          <cell r="Y16" t="e">
            <v>#N/A</v>
          </cell>
          <cell r="Z16">
            <v>0</v>
          </cell>
          <cell r="AA16">
            <v>0</v>
          </cell>
          <cell r="AB16">
            <v>0</v>
          </cell>
          <cell r="AC16" t="e">
            <v>#N/A</v>
          </cell>
          <cell r="AD16">
            <v>0</v>
          </cell>
          <cell r="AE16">
            <v>0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 t="e">
            <v>#N/A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 t="e">
            <v>#N/A</v>
          </cell>
          <cell r="BE16" t="e">
            <v>#N/A</v>
          </cell>
        </row>
        <row r="17">
          <cell r="A17" t="str">
            <v>Prosinec</v>
          </cell>
          <cell r="B17">
            <v>12</v>
          </cell>
          <cell r="C17" t="e">
            <v>#N/A</v>
          </cell>
          <cell r="D17" t="e">
            <v>#N/A</v>
          </cell>
          <cell r="E17" t="e">
            <v>#N/A</v>
          </cell>
          <cell r="F17" t="e">
            <v>#N/A</v>
          </cell>
          <cell r="G17" t="e">
            <v>#N/A</v>
          </cell>
          <cell r="H17" t="e">
            <v>#N/A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 t="e">
            <v>#N/A</v>
          </cell>
          <cell r="O17" t="e">
            <v>#N/A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 t="e">
            <v>#N/A</v>
          </cell>
          <cell r="X17">
            <v>0</v>
          </cell>
          <cell r="Y17" t="e">
            <v>#N/A</v>
          </cell>
          <cell r="Z17">
            <v>0</v>
          </cell>
          <cell r="AA17">
            <v>0</v>
          </cell>
          <cell r="AB17">
            <v>0</v>
          </cell>
          <cell r="AC17" t="e">
            <v>#N/A</v>
          </cell>
          <cell r="AD17">
            <v>0</v>
          </cell>
          <cell r="AE17">
            <v>0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 t="e">
            <v>#N/A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 t="e">
            <v>#N/A</v>
          </cell>
          <cell r="BE17" t="e">
            <v>#N/A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Kogenerace"/>
      <sheetName val="Vyhodnocení PROVOZ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Květen"/>
      <sheetName val="Dub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Schéma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263.44600000000003</v>
          </cell>
          <cell r="E6">
            <v>119.73399999999999</v>
          </cell>
          <cell r="F6">
            <v>143.71199999999999</v>
          </cell>
          <cell r="G6">
            <v>35.281999999999996</v>
          </cell>
          <cell r="H6">
            <v>0</v>
          </cell>
          <cell r="I6">
            <v>100.672</v>
          </cell>
          <cell r="J6">
            <v>2.0910000000000002</v>
          </cell>
          <cell r="K6">
            <v>2.5099999999999998</v>
          </cell>
          <cell r="L6">
            <v>0</v>
          </cell>
          <cell r="M6">
            <v>0</v>
          </cell>
          <cell r="N6">
            <v>96.070999999999998</v>
          </cell>
          <cell r="O6">
            <v>0</v>
          </cell>
          <cell r="P6">
            <v>435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435</v>
          </cell>
          <cell r="V6">
            <v>0</v>
          </cell>
          <cell r="W6">
            <v>3.5000000000000003E-2</v>
          </cell>
          <cell r="X6">
            <v>100.672</v>
          </cell>
          <cell r="Y6">
            <v>4.6360000000000001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435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96.070999999999998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435</v>
          </cell>
          <cell r="AZ6">
            <v>0</v>
          </cell>
          <cell r="BA6">
            <v>0</v>
          </cell>
          <cell r="BB6">
            <v>100.672</v>
          </cell>
          <cell r="BC6">
            <v>435</v>
          </cell>
          <cell r="BD6">
            <v>263.44600000000003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213.84399999999999</v>
          </cell>
          <cell r="E7">
            <v>97.26</v>
          </cell>
          <cell r="F7">
            <v>116.584</v>
          </cell>
          <cell r="G7">
            <v>35.284999999999997</v>
          </cell>
          <cell r="H7">
            <v>0</v>
          </cell>
          <cell r="I7">
            <v>81.338999999999999</v>
          </cell>
          <cell r="J7">
            <v>2.246</v>
          </cell>
          <cell r="K7">
            <v>2.6930000000000001</v>
          </cell>
          <cell r="L7">
            <v>0</v>
          </cell>
          <cell r="M7">
            <v>0</v>
          </cell>
          <cell r="N7">
            <v>76.400000000000006</v>
          </cell>
          <cell r="O7">
            <v>0</v>
          </cell>
          <cell r="P7">
            <v>351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351</v>
          </cell>
          <cell r="V7">
            <v>0</v>
          </cell>
          <cell r="W7">
            <v>5.1999999999999998E-2</v>
          </cell>
          <cell r="X7">
            <v>81.338999999999999</v>
          </cell>
          <cell r="Y7">
            <v>4.9909999999999997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351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76.400000000000006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351</v>
          </cell>
          <cell r="AZ7">
            <v>0</v>
          </cell>
          <cell r="BA7">
            <v>0</v>
          </cell>
          <cell r="BB7">
            <v>81.338999999999999</v>
          </cell>
          <cell r="BC7">
            <v>351</v>
          </cell>
          <cell r="BD7">
            <v>213.84399999999999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211.50200000000001</v>
          </cell>
          <cell r="E8">
            <v>96.334999999999994</v>
          </cell>
          <cell r="F8">
            <v>115.167</v>
          </cell>
          <cell r="G8">
            <v>35.134999999999998</v>
          </cell>
          <cell r="H8">
            <v>0</v>
          </cell>
          <cell r="I8">
            <v>80.162999999999997</v>
          </cell>
          <cell r="J8">
            <v>1.99</v>
          </cell>
          <cell r="K8">
            <v>2.379</v>
          </cell>
          <cell r="L8">
            <v>0</v>
          </cell>
          <cell r="M8">
            <v>0</v>
          </cell>
          <cell r="N8">
            <v>75.793999999999997</v>
          </cell>
          <cell r="O8">
            <v>0</v>
          </cell>
          <cell r="P8">
            <v>345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345</v>
          </cell>
          <cell r="V8">
            <v>0</v>
          </cell>
          <cell r="W8">
            <v>8.5000000000000006E-2</v>
          </cell>
          <cell r="X8">
            <v>80.162999999999997</v>
          </cell>
          <cell r="Y8">
            <v>4.4539999999999997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345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75.793999999999997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345</v>
          </cell>
          <cell r="AZ8">
            <v>0</v>
          </cell>
          <cell r="BA8">
            <v>0</v>
          </cell>
          <cell r="BB8">
            <v>80.162999999999997</v>
          </cell>
          <cell r="BC8">
            <v>345</v>
          </cell>
          <cell r="BD8">
            <v>211.50200000000001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157.458</v>
          </cell>
          <cell r="E9">
            <v>71.992000000000004</v>
          </cell>
          <cell r="F9">
            <v>85.465999999999994</v>
          </cell>
          <cell r="G9">
            <v>35.225999999999999</v>
          </cell>
          <cell r="H9">
            <v>0</v>
          </cell>
          <cell r="I9">
            <v>59.665999999999997</v>
          </cell>
          <cell r="J9">
            <v>1.2130000000000001</v>
          </cell>
          <cell r="K9">
            <v>1.4390000000000001</v>
          </cell>
          <cell r="L9">
            <v>0</v>
          </cell>
          <cell r="M9">
            <v>0</v>
          </cell>
          <cell r="N9">
            <v>57.014000000000003</v>
          </cell>
          <cell r="O9">
            <v>0</v>
          </cell>
          <cell r="P9">
            <v>255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255</v>
          </cell>
          <cell r="V9">
            <v>0</v>
          </cell>
          <cell r="W9">
            <v>0.153</v>
          </cell>
          <cell r="X9">
            <v>59.665999999999997</v>
          </cell>
          <cell r="Y9">
            <v>2.8050000000000002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255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57.014000000000003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255</v>
          </cell>
          <cell r="AZ9">
            <v>0</v>
          </cell>
          <cell r="BA9">
            <v>0</v>
          </cell>
          <cell r="BB9">
            <v>59.665999999999997</v>
          </cell>
          <cell r="BC9">
            <v>255</v>
          </cell>
          <cell r="BD9">
            <v>157.458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79.364999999999995</v>
          </cell>
          <cell r="E10">
            <v>37.006</v>
          </cell>
          <cell r="F10">
            <v>42.359000000000002</v>
          </cell>
          <cell r="G10">
            <v>35.412999999999997</v>
          </cell>
          <cell r="H10">
            <v>0</v>
          </cell>
          <cell r="I10">
            <v>29.849</v>
          </cell>
          <cell r="J10">
            <v>0.996</v>
          </cell>
          <cell r="K10">
            <v>1.141</v>
          </cell>
          <cell r="L10">
            <v>0</v>
          </cell>
          <cell r="M10">
            <v>0</v>
          </cell>
          <cell r="N10">
            <v>27.712</v>
          </cell>
          <cell r="O10">
            <v>0</v>
          </cell>
          <cell r="P10">
            <v>123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123</v>
          </cell>
          <cell r="V10">
            <v>0</v>
          </cell>
          <cell r="W10">
            <v>0.217</v>
          </cell>
          <cell r="X10">
            <v>29.849</v>
          </cell>
          <cell r="Y10">
            <v>2.3540000000000001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123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27.712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123</v>
          </cell>
          <cell r="AZ10">
            <v>0</v>
          </cell>
          <cell r="BA10">
            <v>0</v>
          </cell>
          <cell r="BB10">
            <v>29.849</v>
          </cell>
          <cell r="BC10">
            <v>123</v>
          </cell>
          <cell r="BD10">
            <v>79.364999999999995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64.363</v>
          </cell>
          <cell r="E11">
            <v>29.878</v>
          </cell>
          <cell r="F11">
            <v>34.484999999999999</v>
          </cell>
          <cell r="G11">
            <v>35.273000000000003</v>
          </cell>
          <cell r="H11">
            <v>0</v>
          </cell>
          <cell r="I11">
            <v>24.308</v>
          </cell>
          <cell r="J11">
            <v>0.30199999999999999</v>
          </cell>
          <cell r="K11">
            <v>0.34799999999999998</v>
          </cell>
          <cell r="L11">
            <v>0</v>
          </cell>
          <cell r="M11">
            <v>0</v>
          </cell>
          <cell r="N11">
            <v>23.658000000000001</v>
          </cell>
          <cell r="O11">
            <v>0</v>
          </cell>
          <cell r="P11">
            <v>101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101</v>
          </cell>
          <cell r="V11">
            <v>0</v>
          </cell>
          <cell r="W11">
            <v>0.38500000000000001</v>
          </cell>
          <cell r="X11">
            <v>24.308</v>
          </cell>
          <cell r="Y11">
            <v>1.0349999999999999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101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23.658000000000001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101</v>
          </cell>
          <cell r="AZ11">
            <v>0</v>
          </cell>
          <cell r="BA11">
            <v>0</v>
          </cell>
          <cell r="BB11">
            <v>24.308</v>
          </cell>
          <cell r="BC11">
            <v>101</v>
          </cell>
          <cell r="BD11">
            <v>64.363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66.019000000000005</v>
          </cell>
          <cell r="E12">
            <v>30.887</v>
          </cell>
          <cell r="F12">
            <v>35.131999999999998</v>
          </cell>
          <cell r="G12">
            <v>35.314999999999998</v>
          </cell>
          <cell r="H12">
            <v>0</v>
          </cell>
          <cell r="I12">
            <v>25.154</v>
          </cell>
          <cell r="J12">
            <v>0.65500000000000003</v>
          </cell>
          <cell r="K12">
            <v>0.746</v>
          </cell>
          <cell r="L12">
            <v>0</v>
          </cell>
          <cell r="M12">
            <v>0</v>
          </cell>
          <cell r="N12">
            <v>23.753040000000002</v>
          </cell>
          <cell r="O12">
            <v>-4.0000000002038405E-5</v>
          </cell>
          <cell r="P12">
            <v>103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103</v>
          </cell>
          <cell r="V12">
            <v>0</v>
          </cell>
          <cell r="W12">
            <v>0.57199999999999995</v>
          </cell>
          <cell r="X12">
            <v>25.154</v>
          </cell>
          <cell r="Y12">
            <v>1.9729999999999999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103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23.753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103</v>
          </cell>
          <cell r="AZ12">
            <v>0</v>
          </cell>
          <cell r="BA12">
            <v>0</v>
          </cell>
          <cell r="BB12">
            <v>25.154</v>
          </cell>
          <cell r="BC12">
            <v>103</v>
          </cell>
          <cell r="BD12">
            <v>66.019000000000005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47.688000000000002</v>
          </cell>
          <cell r="E13">
            <v>22.34</v>
          </cell>
          <cell r="F13">
            <v>25.347999999999999</v>
          </cell>
          <cell r="G13">
            <v>35.353000000000002</v>
          </cell>
          <cell r="H13">
            <v>0</v>
          </cell>
          <cell r="I13">
            <v>18.117000000000001</v>
          </cell>
          <cell r="J13">
            <v>0.47299999999999998</v>
          </cell>
          <cell r="K13">
            <v>0.53700000000000003</v>
          </cell>
          <cell r="L13">
            <v>0</v>
          </cell>
          <cell r="M13">
            <v>0</v>
          </cell>
          <cell r="N13">
            <v>17.106960000000001</v>
          </cell>
          <cell r="O13">
            <v>4.0000000002038405E-5</v>
          </cell>
          <cell r="P13">
            <v>74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74</v>
          </cell>
          <cell r="V13">
            <v>0</v>
          </cell>
          <cell r="W13">
            <v>0.41366000000000003</v>
          </cell>
          <cell r="X13">
            <v>18.117000000000001</v>
          </cell>
          <cell r="Y13">
            <v>1.4236599999999999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74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17.106999999999999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74</v>
          </cell>
          <cell r="AZ13">
            <v>0</v>
          </cell>
          <cell r="BA13">
            <v>0</v>
          </cell>
          <cell r="BB13">
            <v>18.117000000000001</v>
          </cell>
          <cell r="BC13">
            <v>74</v>
          </cell>
          <cell r="BD13">
            <v>47.688000000000002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48.262999999999998</v>
          </cell>
          <cell r="E14">
            <v>22.978000000000002</v>
          </cell>
          <cell r="F14">
            <v>25.285</v>
          </cell>
          <cell r="G14">
            <v>35.436999999999998</v>
          </cell>
          <cell r="H14">
            <v>0</v>
          </cell>
          <cell r="I14">
            <v>18.427</v>
          </cell>
          <cell r="J14">
            <v>0.47799999999999998</v>
          </cell>
          <cell r="K14">
            <v>0.52600000000000002</v>
          </cell>
          <cell r="L14">
            <v>0</v>
          </cell>
          <cell r="M14">
            <v>0</v>
          </cell>
          <cell r="N14">
            <v>17.423279999999998</v>
          </cell>
          <cell r="O14">
            <v>-2.8000000000005798E-4</v>
          </cell>
          <cell r="P14">
            <v>73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73</v>
          </cell>
          <cell r="V14">
            <v>0</v>
          </cell>
          <cell r="W14">
            <v>0.23296</v>
          </cell>
          <cell r="X14">
            <v>18.427</v>
          </cell>
          <cell r="Y14">
            <v>1.2369600000000001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73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17.422999999999998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73</v>
          </cell>
          <cell r="AZ14">
            <v>0</v>
          </cell>
          <cell r="BA14">
            <v>0</v>
          </cell>
          <cell r="BB14">
            <v>18.427</v>
          </cell>
          <cell r="BC14">
            <v>73</v>
          </cell>
          <cell r="BD14">
            <v>48.262999999999998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150.20099999999999</v>
          </cell>
          <cell r="E15">
            <v>68.92</v>
          </cell>
          <cell r="F15">
            <v>81.281000000000006</v>
          </cell>
          <cell r="G15">
            <v>35.469000000000001</v>
          </cell>
          <cell r="H15">
            <v>0</v>
          </cell>
          <cell r="I15">
            <v>57.234999999999999</v>
          </cell>
          <cell r="J15">
            <v>1.405</v>
          </cell>
          <cell r="K15">
            <v>1.657</v>
          </cell>
          <cell r="L15">
            <v>0</v>
          </cell>
          <cell r="M15">
            <v>0</v>
          </cell>
          <cell r="N15">
            <v>54.173760000000001</v>
          </cell>
          <cell r="O15">
            <v>-7.5999999999964984E-4</v>
          </cell>
          <cell r="P15">
            <v>243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243</v>
          </cell>
          <cell r="V15">
            <v>0</v>
          </cell>
          <cell r="W15">
            <v>0.1326</v>
          </cell>
          <cell r="X15">
            <v>57.234999999999999</v>
          </cell>
          <cell r="Y15">
            <v>3.1946000000000003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243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54.173999999999999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243</v>
          </cell>
          <cell r="AZ15">
            <v>0</v>
          </cell>
          <cell r="BA15">
            <v>0</v>
          </cell>
          <cell r="BB15">
            <v>57.234999999999999</v>
          </cell>
          <cell r="BC15">
            <v>243</v>
          </cell>
          <cell r="BD15">
            <v>150.20099999999999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217.51900000000001</v>
          </cell>
          <cell r="E16">
            <v>99.350999999999999</v>
          </cell>
          <cell r="F16">
            <v>118.16800000000001</v>
          </cell>
          <cell r="G16">
            <v>35.378999999999998</v>
          </cell>
          <cell r="H16">
            <v>0</v>
          </cell>
          <cell r="I16">
            <v>83.843000000000004</v>
          </cell>
          <cell r="J16">
            <v>2.0470000000000002</v>
          </cell>
          <cell r="K16">
            <v>2.4350000000000001</v>
          </cell>
          <cell r="L16">
            <v>0</v>
          </cell>
          <cell r="M16">
            <v>0</v>
          </cell>
          <cell r="N16">
            <v>79.360559999999992</v>
          </cell>
          <cell r="O16">
            <v>4.4000000001176431E-4</v>
          </cell>
          <cell r="P16">
            <v>359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359</v>
          </cell>
          <cell r="V16">
            <v>0</v>
          </cell>
          <cell r="W16">
            <v>5.9799999999999999E-2</v>
          </cell>
          <cell r="X16">
            <v>83.843000000000004</v>
          </cell>
          <cell r="Y16">
            <v>4.5418000000000003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359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79.361000000000004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359</v>
          </cell>
          <cell r="AZ16">
            <v>0</v>
          </cell>
          <cell r="BA16">
            <v>0</v>
          </cell>
          <cell r="BB16">
            <v>83.843000000000004</v>
          </cell>
          <cell r="BC16">
            <v>359</v>
          </cell>
          <cell r="BD16">
            <v>217.51900000000001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206.19499999999999</v>
          </cell>
          <cell r="E17">
            <v>93.272000000000006</v>
          </cell>
          <cell r="F17">
            <v>112.923</v>
          </cell>
          <cell r="G17">
            <v>35.304000000000002</v>
          </cell>
          <cell r="H17">
            <v>0</v>
          </cell>
          <cell r="I17">
            <v>78.238</v>
          </cell>
          <cell r="J17">
            <v>2.0920000000000001</v>
          </cell>
          <cell r="K17">
            <v>2.5329999999999999</v>
          </cell>
          <cell r="L17">
            <v>0</v>
          </cell>
          <cell r="M17">
            <v>0</v>
          </cell>
          <cell r="N17">
            <v>73.612560000000002</v>
          </cell>
          <cell r="O17">
            <v>4.3999999999755346E-4</v>
          </cell>
          <cell r="P17">
            <v>341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341</v>
          </cell>
          <cell r="V17">
            <v>0</v>
          </cell>
          <cell r="W17">
            <v>5.1999999999999998E-2</v>
          </cell>
          <cell r="X17">
            <v>78.238</v>
          </cell>
          <cell r="Y17">
            <v>4.6769999999999996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341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73.613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341</v>
          </cell>
          <cell r="AZ17">
            <v>0</v>
          </cell>
          <cell r="BA17">
            <v>0</v>
          </cell>
          <cell r="BB17">
            <v>78.238</v>
          </cell>
          <cell r="BC17">
            <v>341</v>
          </cell>
          <cell r="BD17">
            <v>206.19499999999999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Reporting"/>
      <sheetName val="Vyhodnocení PROVOZ"/>
      <sheetName val="Kogenerace"/>
      <sheetName val="Měsíční výkaz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  <sheetName val="Bilan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737.85500000000002</v>
          </cell>
          <cell r="E6">
            <v>345.65499999999997</v>
          </cell>
          <cell r="F6">
            <v>392.2</v>
          </cell>
          <cell r="G6">
            <v>35.281999999999996</v>
          </cell>
          <cell r="H6">
            <v>0</v>
          </cell>
          <cell r="I6">
            <v>269.53800000000001</v>
          </cell>
          <cell r="J6">
            <v>2.3679999999999999</v>
          </cell>
          <cell r="K6">
            <v>2.6869999999999998</v>
          </cell>
          <cell r="L6">
            <v>0</v>
          </cell>
          <cell r="M6">
            <v>0</v>
          </cell>
          <cell r="N6">
            <v>264.483</v>
          </cell>
          <cell r="O6">
            <v>0</v>
          </cell>
          <cell r="P6">
            <v>1101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1101</v>
          </cell>
          <cell r="V6">
            <v>0</v>
          </cell>
          <cell r="W6">
            <v>1.2969999999999999</v>
          </cell>
          <cell r="X6">
            <v>269.53800000000001</v>
          </cell>
          <cell r="Y6">
            <v>6.3519999999999994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1101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264.483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1101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269.53800000000001</v>
          </cell>
          <cell r="BC6">
            <v>1101</v>
          </cell>
          <cell r="BD6">
            <v>737.85500000000002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638.24800000000005</v>
          </cell>
          <cell r="E7">
            <v>298.85700000000003</v>
          </cell>
          <cell r="F7">
            <v>339.39100000000002</v>
          </cell>
          <cell r="G7">
            <v>35.284999999999997</v>
          </cell>
          <cell r="H7">
            <v>0</v>
          </cell>
          <cell r="I7">
            <v>240.44399999999999</v>
          </cell>
          <cell r="J7">
            <v>2.8079999999999998</v>
          </cell>
          <cell r="K7">
            <v>3.1890000000000001</v>
          </cell>
          <cell r="L7">
            <v>0</v>
          </cell>
          <cell r="M7">
            <v>0</v>
          </cell>
          <cell r="N7">
            <v>234.447</v>
          </cell>
          <cell r="O7">
            <v>0</v>
          </cell>
          <cell r="P7">
            <v>983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983</v>
          </cell>
          <cell r="V7">
            <v>0</v>
          </cell>
          <cell r="W7">
            <v>0.95499999999999996</v>
          </cell>
          <cell r="X7">
            <v>240.44399999999999</v>
          </cell>
          <cell r="Y7">
            <v>6.952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983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234.447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983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240.44399999999999</v>
          </cell>
          <cell r="BC7">
            <v>983</v>
          </cell>
          <cell r="BD7">
            <v>638.24800000000005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616.73699999999997</v>
          </cell>
          <cell r="E8">
            <v>287.495</v>
          </cell>
          <cell r="F8">
            <v>329.24200000000002</v>
          </cell>
          <cell r="G8">
            <v>35.134999999999998</v>
          </cell>
          <cell r="H8">
            <v>0</v>
          </cell>
          <cell r="I8">
            <v>223.39400000000001</v>
          </cell>
          <cell r="J8">
            <v>2.7509999999999999</v>
          </cell>
          <cell r="K8">
            <v>3.15</v>
          </cell>
          <cell r="L8">
            <v>0</v>
          </cell>
          <cell r="M8">
            <v>0</v>
          </cell>
          <cell r="N8">
            <v>217.49299999999999</v>
          </cell>
          <cell r="O8">
            <v>0</v>
          </cell>
          <cell r="P8">
            <v>921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921</v>
          </cell>
          <cell r="V8">
            <v>0</v>
          </cell>
          <cell r="W8">
            <v>1.175</v>
          </cell>
          <cell r="X8">
            <v>223.39400000000001</v>
          </cell>
          <cell r="Y8">
            <v>7.0759999999999996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921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217.49299999999999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921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223.39400000000001</v>
          </cell>
          <cell r="BC8">
            <v>921</v>
          </cell>
          <cell r="BD8">
            <v>616.73699999999997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455.16</v>
          </cell>
          <cell r="E9">
            <v>211.65100000000001</v>
          </cell>
          <cell r="F9">
            <v>243.50899999999999</v>
          </cell>
          <cell r="G9">
            <v>35.225999999999999</v>
          </cell>
          <cell r="H9">
            <v>0</v>
          </cell>
          <cell r="I9">
            <v>163.453</v>
          </cell>
          <cell r="J9">
            <v>2.0019999999999998</v>
          </cell>
          <cell r="K9">
            <v>2.3029999999999999</v>
          </cell>
          <cell r="L9">
            <v>0</v>
          </cell>
          <cell r="M9">
            <v>0</v>
          </cell>
          <cell r="N9">
            <v>159.148</v>
          </cell>
          <cell r="O9">
            <v>0</v>
          </cell>
          <cell r="P9">
            <v>677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677</v>
          </cell>
          <cell r="V9">
            <v>0</v>
          </cell>
          <cell r="W9">
            <v>1.3140000000000001</v>
          </cell>
          <cell r="X9">
            <v>163.453</v>
          </cell>
          <cell r="Y9">
            <v>5.6189999999999998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677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159.148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677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163.453</v>
          </cell>
          <cell r="BC9">
            <v>677</v>
          </cell>
          <cell r="BD9">
            <v>455.16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245.17099999999999</v>
          </cell>
          <cell r="E10">
            <v>114.324</v>
          </cell>
          <cell r="F10">
            <v>130.84700000000001</v>
          </cell>
          <cell r="G10">
            <v>35.412999999999997</v>
          </cell>
          <cell r="H10">
            <v>0</v>
          </cell>
          <cell r="I10">
            <v>87.13</v>
          </cell>
          <cell r="J10">
            <v>0.96899999999999997</v>
          </cell>
          <cell r="K10">
            <v>1.109</v>
          </cell>
          <cell r="L10">
            <v>0</v>
          </cell>
          <cell r="M10">
            <v>0</v>
          </cell>
          <cell r="N10">
            <v>85.052000000000007</v>
          </cell>
          <cell r="O10">
            <v>0</v>
          </cell>
          <cell r="P10">
            <v>359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359</v>
          </cell>
          <cell r="V10">
            <v>0</v>
          </cell>
          <cell r="W10">
            <v>1.8480000000000001</v>
          </cell>
          <cell r="X10">
            <v>87.13</v>
          </cell>
          <cell r="Y10">
            <v>3.9260000000000002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359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85.052000000000007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359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87.13</v>
          </cell>
          <cell r="BC10">
            <v>359</v>
          </cell>
          <cell r="BD10">
            <v>245.17099999999999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228.07400000000001</v>
          </cell>
          <cell r="E11">
            <v>106.479</v>
          </cell>
          <cell r="F11">
            <v>121.595</v>
          </cell>
          <cell r="G11">
            <v>35.273000000000003</v>
          </cell>
          <cell r="H11">
            <v>0</v>
          </cell>
          <cell r="I11">
            <v>81.488</v>
          </cell>
          <cell r="J11">
            <v>1.04</v>
          </cell>
          <cell r="K11">
            <v>1.1879999999999999</v>
          </cell>
          <cell r="L11">
            <v>0</v>
          </cell>
          <cell r="M11">
            <v>0</v>
          </cell>
          <cell r="N11">
            <v>79.260000000000005</v>
          </cell>
          <cell r="O11">
            <v>0</v>
          </cell>
          <cell r="P11">
            <v>335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335</v>
          </cell>
          <cell r="V11">
            <v>0</v>
          </cell>
          <cell r="W11">
            <v>1.554</v>
          </cell>
          <cell r="X11">
            <v>81.488</v>
          </cell>
          <cell r="Y11">
            <v>3.782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335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79.260000000000005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335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81.488</v>
          </cell>
          <cell r="BC11">
            <v>335</v>
          </cell>
          <cell r="BD11">
            <v>228.07400000000001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201.39099999999999</v>
          </cell>
          <cell r="E12">
            <v>93.504999999999995</v>
          </cell>
          <cell r="F12">
            <v>107.886</v>
          </cell>
          <cell r="G12">
            <v>35.273000000000003</v>
          </cell>
          <cell r="H12">
            <v>0</v>
          </cell>
          <cell r="I12">
            <v>71.503</v>
          </cell>
          <cell r="J12">
            <v>0.96599999999999997</v>
          </cell>
          <cell r="K12">
            <v>1.115</v>
          </cell>
          <cell r="L12">
            <v>0</v>
          </cell>
          <cell r="M12">
            <v>0</v>
          </cell>
          <cell r="N12">
            <v>69.421499999999995</v>
          </cell>
          <cell r="O12">
            <v>5.0000000001659828E-4</v>
          </cell>
          <cell r="P12">
            <v>297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297</v>
          </cell>
          <cell r="V12">
            <v>0</v>
          </cell>
          <cell r="W12">
            <v>1.573</v>
          </cell>
          <cell r="X12">
            <v>71.503</v>
          </cell>
          <cell r="Y12">
            <v>3.6539999999999999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297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69.421999999999997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297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71.503</v>
          </cell>
          <cell r="BC12">
            <v>297</v>
          </cell>
          <cell r="BD12">
            <v>201.39099999999999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202.08799999999999</v>
          </cell>
          <cell r="E13">
            <v>94.248000000000005</v>
          </cell>
          <cell r="F13">
            <v>107.84</v>
          </cell>
          <cell r="G13">
            <v>35.273000000000003</v>
          </cell>
          <cell r="H13">
            <v>0</v>
          </cell>
          <cell r="I13">
            <v>72.344700000000003</v>
          </cell>
          <cell r="J13">
            <v>1.046</v>
          </cell>
          <cell r="K13">
            <v>1.1970000000000001</v>
          </cell>
          <cell r="L13">
            <v>0</v>
          </cell>
          <cell r="M13">
            <v>0</v>
          </cell>
          <cell r="N13">
            <v>70.101249999999993</v>
          </cell>
          <cell r="O13">
            <v>4.500000000007276E-4</v>
          </cell>
          <cell r="P13">
            <v>298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298</v>
          </cell>
          <cell r="V13">
            <v>0</v>
          </cell>
          <cell r="W13">
            <v>1.58325</v>
          </cell>
          <cell r="X13">
            <v>72.344999999999999</v>
          </cell>
          <cell r="Y13">
            <v>3.8262500000000004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298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70.100999999999999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298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72.344999999999999</v>
          </cell>
          <cell r="BC13">
            <v>298</v>
          </cell>
          <cell r="BD13">
            <v>202.08799999999999</v>
          </cell>
          <cell r="BE13">
            <v>2.9999999992469384E-4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207.767</v>
          </cell>
          <cell r="E14">
            <v>97.712999999999994</v>
          </cell>
          <cell r="F14">
            <v>110.054</v>
          </cell>
          <cell r="G14">
            <v>35.436999999999998</v>
          </cell>
          <cell r="H14">
            <v>0</v>
          </cell>
          <cell r="I14">
            <v>74.728999999999999</v>
          </cell>
          <cell r="J14">
            <v>0.92300000000000004</v>
          </cell>
          <cell r="K14">
            <v>1.0389999999999999</v>
          </cell>
          <cell r="L14">
            <v>0</v>
          </cell>
          <cell r="M14">
            <v>0</v>
          </cell>
          <cell r="N14">
            <v>72.766750000000002</v>
          </cell>
          <cell r="O14">
            <v>2.4999999999408828E-4</v>
          </cell>
          <cell r="P14">
            <v>303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303</v>
          </cell>
          <cell r="V14">
            <v>0</v>
          </cell>
          <cell r="W14">
            <v>2.0924999999999998</v>
          </cell>
          <cell r="X14">
            <v>74.728999999999999</v>
          </cell>
          <cell r="Y14">
            <v>4.0545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303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72.766999999999996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303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74.728999999999999</v>
          </cell>
          <cell r="BC14">
            <v>303</v>
          </cell>
          <cell r="BD14">
            <v>207.767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452.16300000000001</v>
          </cell>
          <cell r="E15">
            <v>210.76599999999999</v>
          </cell>
          <cell r="F15">
            <v>241.39699999999999</v>
          </cell>
          <cell r="G15">
            <v>35.469000000000001</v>
          </cell>
          <cell r="H15">
            <v>0</v>
          </cell>
          <cell r="I15">
            <v>162.011</v>
          </cell>
          <cell r="J15">
            <v>2.0430000000000001</v>
          </cell>
          <cell r="K15">
            <v>2.34</v>
          </cell>
          <cell r="L15">
            <v>0</v>
          </cell>
          <cell r="M15">
            <v>0</v>
          </cell>
          <cell r="N15">
            <v>157.6285</v>
          </cell>
          <cell r="O15">
            <v>-5.0000000001659828E-4</v>
          </cell>
          <cell r="P15">
            <v>668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668</v>
          </cell>
          <cell r="V15">
            <v>0</v>
          </cell>
          <cell r="W15">
            <v>1.7217499999999999</v>
          </cell>
          <cell r="X15">
            <v>162.011</v>
          </cell>
          <cell r="Y15">
            <v>6.1047500000000001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668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157.62899999999999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668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162.011</v>
          </cell>
          <cell r="BC15">
            <v>668</v>
          </cell>
          <cell r="BD15">
            <v>452.16300000000001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652.55899999999997</v>
          </cell>
          <cell r="E16">
            <v>304.71699999999998</v>
          </cell>
          <cell r="F16">
            <v>347.84199999999998</v>
          </cell>
          <cell r="G16">
            <v>35.378999999999998</v>
          </cell>
          <cell r="H16">
            <v>0</v>
          </cell>
          <cell r="I16">
            <v>237.01300000000001</v>
          </cell>
          <cell r="J16">
            <v>2.823</v>
          </cell>
          <cell r="K16">
            <v>3.2229999999999999</v>
          </cell>
          <cell r="L16">
            <v>0</v>
          </cell>
          <cell r="M16">
            <v>0</v>
          </cell>
          <cell r="N16">
            <v>230.96700000000001</v>
          </cell>
          <cell r="O16">
            <v>0</v>
          </cell>
          <cell r="P16">
            <v>974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974</v>
          </cell>
          <cell r="V16">
            <v>0</v>
          </cell>
          <cell r="W16">
            <v>1.3847499999999999</v>
          </cell>
          <cell r="X16">
            <v>237.01300000000001</v>
          </cell>
          <cell r="Y16">
            <v>7.4307499999999997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974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230.96700000000001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974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237.01300000000001</v>
          </cell>
          <cell r="BC16">
            <v>974</v>
          </cell>
          <cell r="BD16">
            <v>652.55899999999997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562.18399999999997</v>
          </cell>
          <cell r="E17">
            <v>261.08</v>
          </cell>
          <cell r="F17">
            <v>301.10399999999998</v>
          </cell>
          <cell r="G17">
            <v>35.273000000000003</v>
          </cell>
          <cell r="H17">
            <v>0</v>
          </cell>
          <cell r="I17">
            <v>202.79900000000001</v>
          </cell>
          <cell r="J17">
            <v>2.5339999999999998</v>
          </cell>
          <cell r="K17">
            <v>2.9220000000000002</v>
          </cell>
          <cell r="L17">
            <v>0</v>
          </cell>
          <cell r="M17">
            <v>0</v>
          </cell>
          <cell r="N17">
            <v>197.3425</v>
          </cell>
          <cell r="O17">
            <v>5.0000000001659828E-4</v>
          </cell>
          <cell r="P17">
            <v>842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842</v>
          </cell>
          <cell r="V17">
            <v>0</v>
          </cell>
          <cell r="W17">
            <v>2.2625000000000002</v>
          </cell>
          <cell r="X17">
            <v>202.79900000000001</v>
          </cell>
          <cell r="Y17">
            <v>7.7184999999999997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842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197.34299999999999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842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202.79900000000001</v>
          </cell>
          <cell r="BC17">
            <v>842</v>
          </cell>
          <cell r="BD17">
            <v>562.18399999999997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Reporting"/>
      <sheetName val="Kogenerace"/>
      <sheetName val="Měsíční výkaz"/>
      <sheetName val="Evidence"/>
      <sheetName val="MPO"/>
      <sheetName val="OTE"/>
      <sheetName val="ERU-1"/>
      <sheetName val="Leden"/>
      <sheetName val="Únor"/>
      <sheetName val="Březen"/>
      <sheetName val="Červenec"/>
      <sheetName val="Duben"/>
      <sheetName val="Květen"/>
      <sheetName val="Červen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496.17599999999999</v>
          </cell>
          <cell r="E6">
            <v>236.95099999999999</v>
          </cell>
          <cell r="F6">
            <v>259.22500000000002</v>
          </cell>
          <cell r="G6">
            <v>35.281999999999996</v>
          </cell>
          <cell r="H6">
            <v>0</v>
          </cell>
          <cell r="I6">
            <v>186.87700000000001</v>
          </cell>
          <cell r="J6">
            <v>1.625</v>
          </cell>
          <cell r="K6">
            <v>1.7769999999999999</v>
          </cell>
          <cell r="L6">
            <v>0</v>
          </cell>
          <cell r="M6">
            <v>0</v>
          </cell>
          <cell r="N6">
            <v>183.47499999999999</v>
          </cell>
          <cell r="O6">
            <v>0</v>
          </cell>
          <cell r="P6">
            <v>736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736</v>
          </cell>
          <cell r="V6">
            <v>0</v>
          </cell>
          <cell r="W6">
            <v>1.32</v>
          </cell>
          <cell r="X6">
            <v>186.87700000000001</v>
          </cell>
          <cell r="Y6">
            <v>4.7220000000000004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736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183.47499999999999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736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186.87700000000001</v>
          </cell>
          <cell r="BC6">
            <v>736</v>
          </cell>
          <cell r="BD6">
            <v>496.17599999999999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480.709</v>
          </cell>
          <cell r="E7">
            <v>225.43199999999999</v>
          </cell>
          <cell r="F7">
            <v>255.27699999999999</v>
          </cell>
          <cell r="G7">
            <v>35.284999999999997</v>
          </cell>
          <cell r="H7">
            <v>0</v>
          </cell>
          <cell r="I7">
            <v>178.09</v>
          </cell>
          <cell r="J7">
            <v>2.2530000000000001</v>
          </cell>
          <cell r="K7">
            <v>2.5510000000000002</v>
          </cell>
          <cell r="L7">
            <v>0</v>
          </cell>
          <cell r="M7">
            <v>0</v>
          </cell>
          <cell r="N7">
            <v>173.286</v>
          </cell>
          <cell r="O7">
            <v>0</v>
          </cell>
          <cell r="P7">
            <v>726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726</v>
          </cell>
          <cell r="V7">
            <v>0</v>
          </cell>
          <cell r="W7">
            <v>1.2</v>
          </cell>
          <cell r="X7">
            <v>178.09</v>
          </cell>
          <cell r="Y7">
            <v>6.0040000000000004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726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173.286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726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178.09</v>
          </cell>
          <cell r="BC7">
            <v>726</v>
          </cell>
          <cell r="BD7">
            <v>480.709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463.34699999999998</v>
          </cell>
          <cell r="E8">
            <v>217.41499999999999</v>
          </cell>
          <cell r="F8">
            <v>245.93199999999999</v>
          </cell>
          <cell r="G8">
            <v>35.134999999999998</v>
          </cell>
          <cell r="H8">
            <v>0</v>
          </cell>
          <cell r="I8">
            <v>171.40700000000001</v>
          </cell>
          <cell r="J8">
            <v>2.3239999999999998</v>
          </cell>
          <cell r="K8">
            <v>2.6280000000000001</v>
          </cell>
          <cell r="L8">
            <v>0</v>
          </cell>
          <cell r="M8">
            <v>0</v>
          </cell>
          <cell r="N8">
            <v>166.45500000000001</v>
          </cell>
          <cell r="O8">
            <v>0</v>
          </cell>
          <cell r="P8">
            <v>698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698</v>
          </cell>
          <cell r="V8">
            <v>0</v>
          </cell>
          <cell r="W8">
            <v>1.452</v>
          </cell>
          <cell r="X8">
            <v>171.40700000000001</v>
          </cell>
          <cell r="Y8">
            <v>6.4039999999999999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698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166.45500000000001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698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171.40700000000001</v>
          </cell>
          <cell r="BC8">
            <v>698</v>
          </cell>
          <cell r="BD8">
            <v>463.34699999999998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301.72300000000001</v>
          </cell>
          <cell r="E9">
            <v>142.39500000000001</v>
          </cell>
          <cell r="F9">
            <v>159.328</v>
          </cell>
          <cell r="G9">
            <v>35.225999999999999</v>
          </cell>
          <cell r="H9">
            <v>0</v>
          </cell>
          <cell r="I9">
            <v>111.467</v>
          </cell>
          <cell r="J9">
            <v>1.1479999999999999</v>
          </cell>
          <cell r="K9">
            <v>1.284</v>
          </cell>
          <cell r="L9">
            <v>0</v>
          </cell>
          <cell r="M9">
            <v>0</v>
          </cell>
          <cell r="N9">
            <v>109.035</v>
          </cell>
          <cell r="O9">
            <v>0</v>
          </cell>
          <cell r="P9">
            <v>449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449</v>
          </cell>
          <cell r="V9">
            <v>0</v>
          </cell>
          <cell r="W9">
            <v>1.744</v>
          </cell>
          <cell r="X9">
            <v>111.467</v>
          </cell>
          <cell r="Y9">
            <v>4.1760000000000002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449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109.035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449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111.467</v>
          </cell>
          <cell r="BC9">
            <v>449</v>
          </cell>
          <cell r="BD9">
            <v>301.72300000000001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151.28399999999999</v>
          </cell>
          <cell r="E10">
            <v>71.531999999999996</v>
          </cell>
          <cell r="F10">
            <v>79.751999999999995</v>
          </cell>
          <cell r="G10">
            <v>35.426000000000002</v>
          </cell>
          <cell r="H10">
            <v>0</v>
          </cell>
          <cell r="I10">
            <v>55.56</v>
          </cell>
          <cell r="J10">
            <v>0.69599999999999995</v>
          </cell>
          <cell r="K10">
            <v>0.77700000000000002</v>
          </cell>
          <cell r="L10">
            <v>0</v>
          </cell>
          <cell r="M10">
            <v>0</v>
          </cell>
          <cell r="N10">
            <v>54.087000000000003</v>
          </cell>
          <cell r="O10">
            <v>0</v>
          </cell>
          <cell r="P10">
            <v>223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223</v>
          </cell>
          <cell r="V10">
            <v>0</v>
          </cell>
          <cell r="W10">
            <v>2.2810000000000001</v>
          </cell>
          <cell r="X10">
            <v>55.56</v>
          </cell>
          <cell r="Y10">
            <v>3.754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223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54.087000000000003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223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55.56</v>
          </cell>
          <cell r="BC10">
            <v>223</v>
          </cell>
          <cell r="BD10">
            <v>151.28399999999999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128.98400000000001</v>
          </cell>
          <cell r="E11">
            <v>62.14</v>
          </cell>
          <cell r="F11">
            <v>66.843999999999994</v>
          </cell>
          <cell r="G11">
            <v>35.273000000000003</v>
          </cell>
          <cell r="H11">
            <v>0</v>
          </cell>
          <cell r="I11">
            <v>47.514000000000003</v>
          </cell>
          <cell r="J11">
            <v>0.61</v>
          </cell>
          <cell r="K11">
            <v>0.65600000000000003</v>
          </cell>
          <cell r="L11">
            <v>0</v>
          </cell>
          <cell r="M11">
            <v>0</v>
          </cell>
          <cell r="N11">
            <v>46.247999999999998</v>
          </cell>
          <cell r="O11">
            <v>0</v>
          </cell>
          <cell r="P11">
            <v>184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184</v>
          </cell>
          <cell r="V11">
            <v>0</v>
          </cell>
          <cell r="W11">
            <v>2.097</v>
          </cell>
          <cell r="X11">
            <v>47.514000000000003</v>
          </cell>
          <cell r="Y11">
            <v>3.363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184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46.247999999999998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184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47.514000000000003</v>
          </cell>
          <cell r="BC11">
            <v>184</v>
          </cell>
          <cell r="BD11">
            <v>128.98400000000001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140.399</v>
          </cell>
          <cell r="E12">
            <v>66.885999999999996</v>
          </cell>
          <cell r="F12">
            <v>73.513000000000005</v>
          </cell>
          <cell r="G12">
            <v>35.314999999999998</v>
          </cell>
          <cell r="H12">
            <v>0</v>
          </cell>
          <cell r="I12">
            <v>51.558999999999997</v>
          </cell>
          <cell r="J12">
            <v>0.72699999999999998</v>
          </cell>
          <cell r="K12">
            <v>0.79900000000000004</v>
          </cell>
          <cell r="L12">
            <v>0</v>
          </cell>
          <cell r="M12">
            <v>0</v>
          </cell>
          <cell r="N12">
            <v>50.033499999999997</v>
          </cell>
          <cell r="O12">
            <v>-4.99999999995282E-4</v>
          </cell>
          <cell r="P12">
            <v>204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204</v>
          </cell>
          <cell r="V12">
            <v>0</v>
          </cell>
          <cell r="W12">
            <v>2.0924999999999998</v>
          </cell>
          <cell r="X12">
            <v>51.558999999999997</v>
          </cell>
          <cell r="Y12">
            <v>3.6185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204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50.033999999999999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204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51.558999999999997</v>
          </cell>
          <cell r="BC12">
            <v>204</v>
          </cell>
          <cell r="BD12">
            <v>140.399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126.57299999999999</v>
          </cell>
          <cell r="E13">
            <v>59.584000000000003</v>
          </cell>
          <cell r="F13">
            <v>66.989000000000004</v>
          </cell>
          <cell r="G13">
            <v>35.353000000000002</v>
          </cell>
          <cell r="H13">
            <v>0</v>
          </cell>
          <cell r="I13">
            <v>46.45</v>
          </cell>
          <cell r="J13">
            <v>0.63900000000000001</v>
          </cell>
          <cell r="K13">
            <v>0.71799999999999997</v>
          </cell>
          <cell r="L13">
            <v>0</v>
          </cell>
          <cell r="M13">
            <v>0</v>
          </cell>
          <cell r="N13">
            <v>45.093249999999998</v>
          </cell>
          <cell r="O13">
            <v>-2.4999999999408828E-4</v>
          </cell>
          <cell r="P13">
            <v>188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188</v>
          </cell>
          <cell r="V13">
            <v>0</v>
          </cell>
          <cell r="W13">
            <v>1.8732500000000001</v>
          </cell>
          <cell r="X13">
            <v>46.45</v>
          </cell>
          <cell r="Y13">
            <v>3.2302499999999998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188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45.093000000000004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188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46.45</v>
          </cell>
          <cell r="BC13">
            <v>188</v>
          </cell>
          <cell r="BD13">
            <v>126.57299999999999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132.113</v>
          </cell>
          <cell r="E14">
            <v>62.518999999999998</v>
          </cell>
          <cell r="F14">
            <v>69.593999999999994</v>
          </cell>
          <cell r="G14">
            <v>35.436999999999998</v>
          </cell>
          <cell r="H14">
            <v>0</v>
          </cell>
          <cell r="I14">
            <v>48.411000000000001</v>
          </cell>
          <cell r="J14">
            <v>0.58799999999999997</v>
          </cell>
          <cell r="K14">
            <v>0.65500000000000003</v>
          </cell>
          <cell r="L14">
            <v>0</v>
          </cell>
          <cell r="M14">
            <v>0</v>
          </cell>
          <cell r="N14">
            <v>47.167999999999999</v>
          </cell>
          <cell r="O14">
            <v>0</v>
          </cell>
          <cell r="P14">
            <v>194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194</v>
          </cell>
          <cell r="V14">
            <v>0</v>
          </cell>
          <cell r="W14">
            <v>2.077</v>
          </cell>
          <cell r="X14">
            <v>48.411000000000001</v>
          </cell>
          <cell r="Y14">
            <v>3.32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194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47.167999999999999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194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48.411000000000001</v>
          </cell>
          <cell r="BC14">
            <v>194</v>
          </cell>
          <cell r="BD14">
            <v>132.113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281.23399999999998</v>
          </cell>
          <cell r="E15">
            <v>131.386</v>
          </cell>
          <cell r="F15">
            <v>149.84800000000001</v>
          </cell>
          <cell r="G15">
            <v>35.469000000000001</v>
          </cell>
          <cell r="H15">
            <v>0</v>
          </cell>
          <cell r="I15">
            <v>102.53700000000001</v>
          </cell>
          <cell r="J15">
            <v>1.22</v>
          </cell>
          <cell r="K15">
            <v>1.391</v>
          </cell>
          <cell r="L15">
            <v>0</v>
          </cell>
          <cell r="M15">
            <v>0</v>
          </cell>
          <cell r="N15">
            <v>99.926500000000004</v>
          </cell>
          <cell r="O15">
            <v>-5.0000000000238742E-4</v>
          </cell>
          <cell r="P15">
            <v>421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421</v>
          </cell>
          <cell r="V15">
            <v>0</v>
          </cell>
          <cell r="W15">
            <v>1.8512500000000001</v>
          </cell>
          <cell r="X15">
            <v>102.53700000000001</v>
          </cell>
          <cell r="Y15">
            <v>4.46225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421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99.927000000000007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421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102.53700000000001</v>
          </cell>
          <cell r="BC15">
            <v>421</v>
          </cell>
          <cell r="BD15">
            <v>281.23399999999998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431.149</v>
          </cell>
          <cell r="E16">
            <v>201.48</v>
          </cell>
          <cell r="F16">
            <v>229.66900000000001</v>
          </cell>
          <cell r="G16">
            <v>35.378999999999998</v>
          </cell>
          <cell r="H16">
            <v>0</v>
          </cell>
          <cell r="I16">
            <v>158.63900000000001</v>
          </cell>
          <cell r="J16">
            <v>1.9159999999999999</v>
          </cell>
          <cell r="K16">
            <v>2.1840000000000002</v>
          </cell>
          <cell r="L16">
            <v>0</v>
          </cell>
          <cell r="M16">
            <v>0</v>
          </cell>
          <cell r="N16">
            <v>154.53899999999999</v>
          </cell>
          <cell r="O16">
            <v>0</v>
          </cell>
          <cell r="P16">
            <v>651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651</v>
          </cell>
          <cell r="V16">
            <v>0</v>
          </cell>
          <cell r="W16">
            <v>1.5065</v>
          </cell>
          <cell r="X16">
            <v>158.63900000000001</v>
          </cell>
          <cell r="Y16">
            <v>5.6064999999999996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651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154.53899999999999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651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158.63900000000001</v>
          </cell>
          <cell r="BC16">
            <v>651</v>
          </cell>
          <cell r="BD16">
            <v>431.149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429.90300000000002</v>
          </cell>
          <cell r="E17">
            <v>200.27600000000001</v>
          </cell>
          <cell r="F17">
            <v>229.62700000000001</v>
          </cell>
          <cell r="G17">
            <v>35.304000000000002</v>
          </cell>
          <cell r="H17">
            <v>0</v>
          </cell>
          <cell r="I17">
            <v>158.20400000000001</v>
          </cell>
          <cell r="J17">
            <v>1.69</v>
          </cell>
          <cell r="K17">
            <v>1.9379999999999999</v>
          </cell>
          <cell r="L17">
            <v>0</v>
          </cell>
          <cell r="M17">
            <v>0</v>
          </cell>
          <cell r="N17">
            <v>154.57624999999999</v>
          </cell>
          <cell r="O17">
            <v>-2.4999999996566658E-4</v>
          </cell>
          <cell r="P17">
            <v>653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653</v>
          </cell>
          <cell r="V17">
            <v>0</v>
          </cell>
          <cell r="W17">
            <v>1.796</v>
          </cell>
          <cell r="X17">
            <v>158.20400000000001</v>
          </cell>
          <cell r="Y17">
            <v>5.4240000000000004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653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154.57599999999999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653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158.20400000000001</v>
          </cell>
          <cell r="BC17">
            <v>653</v>
          </cell>
          <cell r="BD17">
            <v>429.90300000000002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Reporting"/>
      <sheetName val="Měsíční výkaz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516.30999999999995</v>
          </cell>
          <cell r="E6">
            <v>252.07300000000001</v>
          </cell>
          <cell r="F6">
            <v>264.23700000000002</v>
          </cell>
          <cell r="G6">
            <v>35.281999999999996</v>
          </cell>
          <cell r="H6">
            <v>0</v>
          </cell>
          <cell r="I6">
            <v>192.91300000000001</v>
          </cell>
          <cell r="J6">
            <v>1.927</v>
          </cell>
          <cell r="K6">
            <v>2.0209999999999999</v>
          </cell>
          <cell r="L6">
            <v>0</v>
          </cell>
          <cell r="M6">
            <v>0</v>
          </cell>
          <cell r="N6">
            <v>188.965</v>
          </cell>
          <cell r="O6">
            <v>0</v>
          </cell>
          <cell r="P6">
            <v>728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728</v>
          </cell>
          <cell r="V6">
            <v>0</v>
          </cell>
          <cell r="W6">
            <v>0.94399999999999995</v>
          </cell>
          <cell r="X6">
            <v>192.91300000000001</v>
          </cell>
          <cell r="Y6">
            <v>4.8919999999999995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728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188.965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728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192.91300000000001</v>
          </cell>
          <cell r="BC6">
            <v>728</v>
          </cell>
          <cell r="BD6">
            <v>516.30999999999995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464.21</v>
          </cell>
          <cell r="E7">
            <v>225.01</v>
          </cell>
          <cell r="F7">
            <v>239.2</v>
          </cell>
          <cell r="G7">
            <v>35.284999999999997</v>
          </cell>
          <cell r="H7">
            <v>0</v>
          </cell>
          <cell r="I7">
            <v>173.24100000000001</v>
          </cell>
          <cell r="J7">
            <v>1.8819999999999999</v>
          </cell>
          <cell r="K7">
            <v>2.0009999999999999</v>
          </cell>
          <cell r="L7">
            <v>0</v>
          </cell>
          <cell r="M7">
            <v>0</v>
          </cell>
          <cell r="N7">
            <v>169.358</v>
          </cell>
          <cell r="O7">
            <v>0</v>
          </cell>
          <cell r="P7">
            <v>663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663</v>
          </cell>
          <cell r="V7">
            <v>0</v>
          </cell>
          <cell r="W7">
            <v>1.4850000000000001</v>
          </cell>
          <cell r="X7">
            <v>173.24100000000001</v>
          </cell>
          <cell r="Y7">
            <v>5.3680000000000003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663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169.358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663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173.24100000000001</v>
          </cell>
          <cell r="BC7">
            <v>663</v>
          </cell>
          <cell r="BD7">
            <v>464.21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494.54500000000002</v>
          </cell>
          <cell r="E8">
            <v>240.90700000000001</v>
          </cell>
          <cell r="F8">
            <v>253.63800000000001</v>
          </cell>
          <cell r="G8">
            <v>35.134999999999998</v>
          </cell>
          <cell r="H8">
            <v>0</v>
          </cell>
          <cell r="I8">
            <v>184.42099999999999</v>
          </cell>
          <cell r="J8">
            <v>2.3690000000000002</v>
          </cell>
          <cell r="K8">
            <v>2.4950000000000001</v>
          </cell>
          <cell r="L8">
            <v>0</v>
          </cell>
          <cell r="M8">
            <v>0</v>
          </cell>
          <cell r="N8">
            <v>179.55699999999999</v>
          </cell>
          <cell r="O8">
            <v>0</v>
          </cell>
          <cell r="P8">
            <v>699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699</v>
          </cell>
          <cell r="V8">
            <v>0</v>
          </cell>
          <cell r="W8">
            <v>1.5649999999999999</v>
          </cell>
          <cell r="X8">
            <v>184.42099999999999</v>
          </cell>
          <cell r="Y8">
            <v>6.4290000000000003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699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179.55699999999999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699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184.42099999999999</v>
          </cell>
          <cell r="BC8">
            <v>699</v>
          </cell>
          <cell r="BD8">
            <v>494.54500000000002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329.75099999999998</v>
          </cell>
          <cell r="E9">
            <v>162.024</v>
          </cell>
          <cell r="F9">
            <v>167.727</v>
          </cell>
          <cell r="G9">
            <v>35.225999999999999</v>
          </cell>
          <cell r="H9">
            <v>0</v>
          </cell>
          <cell r="I9">
            <v>122.896</v>
          </cell>
          <cell r="J9">
            <v>1.4179999999999999</v>
          </cell>
          <cell r="K9">
            <v>1.4670000000000001</v>
          </cell>
          <cell r="L9">
            <v>0</v>
          </cell>
          <cell r="M9">
            <v>0</v>
          </cell>
          <cell r="N9">
            <v>120.011</v>
          </cell>
          <cell r="O9">
            <v>0</v>
          </cell>
          <cell r="P9">
            <v>458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458</v>
          </cell>
          <cell r="V9">
            <v>0</v>
          </cell>
          <cell r="W9">
            <v>2.286</v>
          </cell>
          <cell r="X9">
            <v>122.896</v>
          </cell>
          <cell r="Y9">
            <v>5.1709999999999994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458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120.011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458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122.896</v>
          </cell>
          <cell r="BC9">
            <v>458</v>
          </cell>
          <cell r="BD9">
            <v>329.75099999999998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177.06700000000001</v>
          </cell>
          <cell r="E10">
            <v>87.671000000000006</v>
          </cell>
          <cell r="F10">
            <v>89.396000000000001</v>
          </cell>
          <cell r="G10">
            <v>35.426000000000002</v>
          </cell>
          <cell r="H10">
            <v>0</v>
          </cell>
          <cell r="I10">
            <v>65.652000000000001</v>
          </cell>
          <cell r="J10">
            <v>0.49099999999999999</v>
          </cell>
          <cell r="K10">
            <v>0.501</v>
          </cell>
          <cell r="L10">
            <v>0</v>
          </cell>
          <cell r="M10">
            <v>0</v>
          </cell>
          <cell r="N10">
            <v>64.66</v>
          </cell>
          <cell r="O10">
            <v>0</v>
          </cell>
          <cell r="P10">
            <v>241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241</v>
          </cell>
          <cell r="V10">
            <v>0</v>
          </cell>
          <cell r="W10">
            <v>3.0880000000000001</v>
          </cell>
          <cell r="X10">
            <v>65.652000000000001</v>
          </cell>
          <cell r="Y10">
            <v>4.08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241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64.66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241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65.652000000000001</v>
          </cell>
          <cell r="BC10">
            <v>241</v>
          </cell>
          <cell r="BD10">
            <v>177.06700000000001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159.33600000000001</v>
          </cell>
          <cell r="E11">
            <v>79.650000000000006</v>
          </cell>
          <cell r="F11">
            <v>79.686000000000007</v>
          </cell>
          <cell r="G11">
            <v>35.273000000000003</v>
          </cell>
          <cell r="H11">
            <v>0</v>
          </cell>
          <cell r="I11">
            <v>58.862000000000002</v>
          </cell>
          <cell r="J11">
            <v>0.84199999999999997</v>
          </cell>
          <cell r="K11">
            <v>0.84299999999999997</v>
          </cell>
          <cell r="L11">
            <v>0</v>
          </cell>
          <cell r="M11">
            <v>0</v>
          </cell>
          <cell r="N11">
            <v>57.177</v>
          </cell>
          <cell r="O11">
            <v>0</v>
          </cell>
          <cell r="P11">
            <v>212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212</v>
          </cell>
          <cell r="V11">
            <v>0</v>
          </cell>
          <cell r="W11">
            <v>1.244</v>
          </cell>
          <cell r="X11">
            <v>58.862000000000002</v>
          </cell>
          <cell r="Y11">
            <v>2.9290000000000003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212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57.177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212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58.862000000000002</v>
          </cell>
          <cell r="BC11">
            <v>212</v>
          </cell>
          <cell r="BD11">
            <v>159.33600000000001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149.239</v>
          </cell>
          <cell r="E12">
            <v>74.037999999999997</v>
          </cell>
          <cell r="F12">
            <v>75.200999999999993</v>
          </cell>
          <cell r="G12">
            <v>35.314999999999998</v>
          </cell>
          <cell r="H12">
            <v>0</v>
          </cell>
          <cell r="I12">
            <v>54.97</v>
          </cell>
          <cell r="J12">
            <v>0.79400000000000004</v>
          </cell>
          <cell r="K12">
            <v>0.80600000000000005</v>
          </cell>
          <cell r="L12">
            <v>0</v>
          </cell>
          <cell r="M12">
            <v>0</v>
          </cell>
          <cell r="N12">
            <v>53.369500000000002</v>
          </cell>
          <cell r="O12">
            <v>5.0000000000238742E-4</v>
          </cell>
          <cell r="P12">
            <v>201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201</v>
          </cell>
          <cell r="V12">
            <v>0</v>
          </cell>
          <cell r="W12">
            <v>1.1792499999999999</v>
          </cell>
          <cell r="X12">
            <v>54.97</v>
          </cell>
          <cell r="Y12">
            <v>2.7792500000000002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201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53.37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201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54.97</v>
          </cell>
          <cell r="BC12">
            <v>201</v>
          </cell>
          <cell r="BD12">
            <v>149.239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139.69999999999999</v>
          </cell>
          <cell r="E13">
            <v>69.150999999999996</v>
          </cell>
          <cell r="F13">
            <v>70.549000000000007</v>
          </cell>
          <cell r="G13">
            <v>35.353000000000002</v>
          </cell>
          <cell r="H13">
            <v>0</v>
          </cell>
          <cell r="I13">
            <v>51.459000000000003</v>
          </cell>
          <cell r="J13">
            <v>0.73599999999999999</v>
          </cell>
          <cell r="K13">
            <v>0.751</v>
          </cell>
          <cell r="L13">
            <v>0</v>
          </cell>
          <cell r="M13">
            <v>0</v>
          </cell>
          <cell r="N13">
            <v>49.971249999999998</v>
          </cell>
          <cell r="O13">
            <v>7.5000000001068656E-4</v>
          </cell>
          <cell r="P13">
            <v>189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189</v>
          </cell>
          <cell r="V13">
            <v>0</v>
          </cell>
          <cell r="W13">
            <v>1.20825</v>
          </cell>
          <cell r="X13">
            <v>51.459000000000003</v>
          </cell>
          <cell r="Y13">
            <v>2.6952500000000001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189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49.970999999999997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189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51.459000000000003</v>
          </cell>
          <cell r="BC13">
            <v>189</v>
          </cell>
          <cell r="BD13">
            <v>139.69999999999999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128.143</v>
          </cell>
          <cell r="E14">
            <v>63.677999999999997</v>
          </cell>
          <cell r="F14">
            <v>64.465000000000003</v>
          </cell>
          <cell r="G14">
            <v>35.436999999999998</v>
          </cell>
          <cell r="H14">
            <v>0</v>
          </cell>
          <cell r="I14">
            <v>47.194000000000003</v>
          </cell>
          <cell r="J14">
            <v>0.59399999999999997</v>
          </cell>
          <cell r="K14">
            <v>0.60199999999999998</v>
          </cell>
          <cell r="L14">
            <v>0</v>
          </cell>
          <cell r="M14">
            <v>0</v>
          </cell>
          <cell r="N14">
            <v>45.997750000000003</v>
          </cell>
          <cell r="O14">
            <v>2.5000000000119371E-4</v>
          </cell>
          <cell r="P14">
            <v>172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172</v>
          </cell>
          <cell r="V14">
            <v>0</v>
          </cell>
          <cell r="W14">
            <v>1.1252500000000001</v>
          </cell>
          <cell r="X14">
            <v>47.194000000000003</v>
          </cell>
          <cell r="Y14">
            <v>2.32125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172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45.997999999999998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172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47.194000000000003</v>
          </cell>
          <cell r="BC14">
            <v>172</v>
          </cell>
          <cell r="BD14">
            <v>128.143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332.41199999999998</v>
          </cell>
          <cell r="E15">
            <v>161.76300000000001</v>
          </cell>
          <cell r="F15">
            <v>170.649</v>
          </cell>
          <cell r="G15">
            <v>35.469000000000001</v>
          </cell>
          <cell r="H15">
            <v>0</v>
          </cell>
          <cell r="I15">
            <v>122.44</v>
          </cell>
          <cell r="J15">
            <v>1.3879999999999999</v>
          </cell>
          <cell r="K15">
            <v>1.4650000000000001</v>
          </cell>
          <cell r="L15">
            <v>0</v>
          </cell>
          <cell r="M15">
            <v>0</v>
          </cell>
          <cell r="N15">
            <v>119.58674999999999</v>
          </cell>
          <cell r="O15">
            <v>2.4999999999408828E-4</v>
          </cell>
          <cell r="P15">
            <v>465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465</v>
          </cell>
          <cell r="V15">
            <v>0</v>
          </cell>
          <cell r="W15">
            <v>0.79800000000000004</v>
          </cell>
          <cell r="X15">
            <v>122.44</v>
          </cell>
          <cell r="Y15">
            <v>3.6509999999999998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465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119.587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465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122.44</v>
          </cell>
          <cell r="BC15">
            <v>465</v>
          </cell>
          <cell r="BD15">
            <v>332.41199999999998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418.19799999999998</v>
          </cell>
          <cell r="E16">
            <v>203.608</v>
          </cell>
          <cell r="F16">
            <v>214.59</v>
          </cell>
          <cell r="G16">
            <v>35.378999999999998</v>
          </cell>
          <cell r="H16">
            <v>0</v>
          </cell>
          <cell r="I16">
            <v>154.97399999999999</v>
          </cell>
          <cell r="J16">
            <v>1.62</v>
          </cell>
          <cell r="K16">
            <v>1.7070000000000001</v>
          </cell>
          <cell r="L16">
            <v>0</v>
          </cell>
          <cell r="M16">
            <v>0</v>
          </cell>
          <cell r="N16">
            <v>151.64675</v>
          </cell>
          <cell r="O16">
            <v>2.4999999999408828E-4</v>
          </cell>
          <cell r="P16">
            <v>588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588</v>
          </cell>
          <cell r="V16">
            <v>0</v>
          </cell>
          <cell r="W16">
            <v>0.69825000000000004</v>
          </cell>
          <cell r="X16">
            <v>154.97399999999999</v>
          </cell>
          <cell r="Y16">
            <v>4.0252499999999998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588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151.64699999999999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588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154.97399999999999</v>
          </cell>
          <cell r="BC16">
            <v>588</v>
          </cell>
          <cell r="BD16">
            <v>418.19799999999998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349.041</v>
          </cell>
          <cell r="E17">
            <v>169.988</v>
          </cell>
          <cell r="F17">
            <v>179.053</v>
          </cell>
          <cell r="G17">
            <v>35.304000000000002</v>
          </cell>
          <cell r="H17">
            <v>0</v>
          </cell>
          <cell r="I17">
            <v>129.22</v>
          </cell>
          <cell r="J17">
            <v>1.347</v>
          </cell>
          <cell r="K17">
            <v>1.419</v>
          </cell>
          <cell r="L17">
            <v>0</v>
          </cell>
          <cell r="M17">
            <v>0</v>
          </cell>
          <cell r="N17">
            <v>126.45375</v>
          </cell>
          <cell r="O17">
            <v>2.5000000000829914E-4</v>
          </cell>
          <cell r="P17">
            <v>490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490</v>
          </cell>
          <cell r="V17">
            <v>0</v>
          </cell>
          <cell r="W17">
            <v>1.0037499999999999</v>
          </cell>
          <cell r="X17">
            <v>129.22</v>
          </cell>
          <cell r="Y17">
            <v>3.7697500000000002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490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126.45399999999999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490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129.22</v>
          </cell>
          <cell r="BC17">
            <v>490</v>
          </cell>
          <cell r="BD17">
            <v>349.041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Reporting"/>
      <sheetName val="Měsíční výkaz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1841.7460000000001</v>
          </cell>
          <cell r="E6">
            <v>868.13300000000004</v>
          </cell>
          <cell r="F6">
            <v>973.61300000000006</v>
          </cell>
          <cell r="G6">
            <v>35.270000000000003</v>
          </cell>
          <cell r="H6">
            <v>0</v>
          </cell>
          <cell r="I6">
            <v>674.19500000000005</v>
          </cell>
          <cell r="J6">
            <v>9.702</v>
          </cell>
          <cell r="K6">
            <v>10.881</v>
          </cell>
          <cell r="L6">
            <v>0</v>
          </cell>
          <cell r="M6">
            <v>0</v>
          </cell>
          <cell r="N6">
            <v>653.61199999999997</v>
          </cell>
          <cell r="O6">
            <v>0</v>
          </cell>
          <cell r="P6">
            <v>2722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2722</v>
          </cell>
          <cell r="V6">
            <v>0</v>
          </cell>
          <cell r="W6">
            <v>1.7829999999999999</v>
          </cell>
          <cell r="X6">
            <v>674.19500000000005</v>
          </cell>
          <cell r="Y6">
            <v>22.366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2722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653.61199999999997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2722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674.19500000000005</v>
          </cell>
          <cell r="BC6">
            <v>2722</v>
          </cell>
          <cell r="BD6">
            <v>1841.7460000000001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1483.287</v>
          </cell>
          <cell r="E7">
            <v>699.41099999999994</v>
          </cell>
          <cell r="F7">
            <v>783.87599999999998</v>
          </cell>
          <cell r="G7">
            <v>35.128</v>
          </cell>
          <cell r="H7">
            <v>0</v>
          </cell>
          <cell r="I7">
            <v>543.28</v>
          </cell>
          <cell r="J7">
            <v>7.726</v>
          </cell>
          <cell r="K7">
            <v>8.6579999999999995</v>
          </cell>
          <cell r="L7">
            <v>0</v>
          </cell>
          <cell r="M7">
            <v>0</v>
          </cell>
          <cell r="N7">
            <v>526.89599999999996</v>
          </cell>
          <cell r="O7">
            <v>0</v>
          </cell>
          <cell r="P7">
            <v>2192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2192</v>
          </cell>
          <cell r="V7">
            <v>0</v>
          </cell>
          <cell r="W7">
            <v>1.6779999999999999</v>
          </cell>
          <cell r="X7">
            <v>543.28</v>
          </cell>
          <cell r="Y7">
            <v>18.062000000000001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2192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526.89599999999996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2192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543.28</v>
          </cell>
          <cell r="BC7">
            <v>2192</v>
          </cell>
          <cell r="BD7">
            <v>1483.287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1426.576</v>
          </cell>
          <cell r="E8">
            <v>670.91600000000005</v>
          </cell>
          <cell r="F8">
            <v>755.66</v>
          </cell>
          <cell r="G8">
            <v>35.168999999999997</v>
          </cell>
          <cell r="H8">
            <v>0</v>
          </cell>
          <cell r="I8">
            <v>515.69600000000003</v>
          </cell>
          <cell r="J8">
            <v>7.5209999999999999</v>
          </cell>
          <cell r="K8">
            <v>8.4700000000000006</v>
          </cell>
          <cell r="L8">
            <v>0</v>
          </cell>
          <cell r="M8">
            <v>0</v>
          </cell>
          <cell r="N8">
            <v>499.70499999999998</v>
          </cell>
          <cell r="O8">
            <v>0</v>
          </cell>
          <cell r="P8">
            <v>2091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2091</v>
          </cell>
          <cell r="V8">
            <v>0</v>
          </cell>
          <cell r="W8">
            <v>1.7430000000000001</v>
          </cell>
          <cell r="X8">
            <v>515.69600000000003</v>
          </cell>
          <cell r="Y8">
            <v>17.733999999999998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2091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499.70499999999998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2091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515.69600000000003</v>
          </cell>
          <cell r="BC8">
            <v>2091</v>
          </cell>
          <cell r="BD8">
            <v>1426.576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993.40700000000004</v>
          </cell>
          <cell r="E9">
            <v>470.93599999999998</v>
          </cell>
          <cell r="F9">
            <v>522.471</v>
          </cell>
          <cell r="G9">
            <v>35.387999999999998</v>
          </cell>
          <cell r="H9">
            <v>0</v>
          </cell>
          <cell r="I9">
            <v>361.54700000000003</v>
          </cell>
          <cell r="J9">
            <v>5.3230000000000004</v>
          </cell>
          <cell r="K9">
            <v>5.9059999999999997</v>
          </cell>
          <cell r="L9">
            <v>0</v>
          </cell>
          <cell r="M9">
            <v>0</v>
          </cell>
          <cell r="N9">
            <v>350.31799999999998</v>
          </cell>
          <cell r="O9">
            <v>0</v>
          </cell>
          <cell r="P9">
            <v>1444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1444</v>
          </cell>
          <cell r="V9">
            <v>0</v>
          </cell>
          <cell r="W9">
            <v>1.5129999999999999</v>
          </cell>
          <cell r="X9">
            <v>361.54700000000003</v>
          </cell>
          <cell r="Y9">
            <v>12.741999999999999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1444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350.31799999999998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1444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361.54700000000003</v>
          </cell>
          <cell r="BC9">
            <v>1444</v>
          </cell>
          <cell r="BD9">
            <v>993.40700000000004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483.78800000000001</v>
          </cell>
          <cell r="E10">
            <v>234.435</v>
          </cell>
          <cell r="F10">
            <v>249.35300000000001</v>
          </cell>
          <cell r="G10">
            <v>35.515000000000001</v>
          </cell>
          <cell r="H10">
            <v>0</v>
          </cell>
          <cell r="I10">
            <v>176.80500000000001</v>
          </cell>
          <cell r="J10">
            <v>2.9860000000000002</v>
          </cell>
          <cell r="K10">
            <v>3.1760000000000002</v>
          </cell>
          <cell r="L10">
            <v>0</v>
          </cell>
          <cell r="M10">
            <v>0</v>
          </cell>
          <cell r="N10">
            <v>170.643</v>
          </cell>
          <cell r="O10">
            <v>0</v>
          </cell>
          <cell r="P10">
            <v>677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677</v>
          </cell>
          <cell r="V10">
            <v>0</v>
          </cell>
          <cell r="W10">
            <v>0.626</v>
          </cell>
          <cell r="X10">
            <v>176.80500000000001</v>
          </cell>
          <cell r="Y10">
            <v>6.7880000000000011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677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170.643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677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176.80500000000001</v>
          </cell>
          <cell r="BC10">
            <v>677</v>
          </cell>
          <cell r="BD10">
            <v>483.78800000000001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504.93200000000002</v>
          </cell>
          <cell r="E11">
            <v>241.72200000000001</v>
          </cell>
          <cell r="F11">
            <v>263.20999999999998</v>
          </cell>
          <cell r="G11">
            <v>35.484999999999999</v>
          </cell>
          <cell r="H11">
            <v>0</v>
          </cell>
          <cell r="I11">
            <v>183.928</v>
          </cell>
          <cell r="J11">
            <v>2.5619999999999998</v>
          </cell>
          <cell r="K11">
            <v>2.79</v>
          </cell>
          <cell r="L11">
            <v>0</v>
          </cell>
          <cell r="M11">
            <v>0</v>
          </cell>
          <cell r="N11">
            <v>178.57599999999999</v>
          </cell>
          <cell r="O11">
            <v>0</v>
          </cell>
          <cell r="P11">
            <v>721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721</v>
          </cell>
          <cell r="V11">
            <v>0</v>
          </cell>
          <cell r="W11">
            <v>0.72799999999999998</v>
          </cell>
          <cell r="X11">
            <v>183.928</v>
          </cell>
          <cell r="Y11">
            <v>6.08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721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178.57599999999999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721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183.928</v>
          </cell>
          <cell r="BC11">
            <v>721</v>
          </cell>
          <cell r="BD11">
            <v>504.93200000000002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529.89200000000005</v>
          </cell>
          <cell r="E12">
            <v>253.48099999999999</v>
          </cell>
          <cell r="F12">
            <v>276.411</v>
          </cell>
          <cell r="G12">
            <v>35.429000000000002</v>
          </cell>
          <cell r="H12">
            <v>0</v>
          </cell>
          <cell r="I12">
            <v>193.34299999999999</v>
          </cell>
          <cell r="J12">
            <v>3.0510000000000002</v>
          </cell>
          <cell r="K12">
            <v>3.327</v>
          </cell>
          <cell r="L12">
            <v>0</v>
          </cell>
          <cell r="M12">
            <v>0</v>
          </cell>
          <cell r="N12">
            <v>186.96424999999999</v>
          </cell>
          <cell r="O12">
            <v>7.5000000001068656E-4</v>
          </cell>
          <cell r="P12">
            <v>759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759</v>
          </cell>
          <cell r="V12">
            <v>0</v>
          </cell>
          <cell r="W12">
            <v>1.48275</v>
          </cell>
          <cell r="X12">
            <v>193.34299999999999</v>
          </cell>
          <cell r="Y12">
            <v>7.8607500000000003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759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186.964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759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193.34299999999999</v>
          </cell>
          <cell r="BC12">
            <v>759</v>
          </cell>
          <cell r="BD12">
            <v>529.89200000000005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527.61500000000001</v>
          </cell>
          <cell r="E13">
            <v>252.31399999999999</v>
          </cell>
          <cell r="F13">
            <v>275.30099999999999</v>
          </cell>
          <cell r="G13">
            <v>35.433</v>
          </cell>
          <cell r="H13">
            <v>0</v>
          </cell>
          <cell r="I13">
            <v>192.465</v>
          </cell>
          <cell r="J13">
            <v>3.069</v>
          </cell>
          <cell r="K13">
            <v>3.3490000000000002</v>
          </cell>
          <cell r="L13">
            <v>0</v>
          </cell>
          <cell r="M13">
            <v>0</v>
          </cell>
          <cell r="N13">
            <v>186.04650000000001</v>
          </cell>
          <cell r="O13">
            <v>5.0000000001659828E-4</v>
          </cell>
          <cell r="P13">
            <v>756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756</v>
          </cell>
          <cell r="V13">
            <v>0</v>
          </cell>
          <cell r="W13">
            <v>1.97725</v>
          </cell>
          <cell r="X13">
            <v>192.465</v>
          </cell>
          <cell r="Y13">
            <v>8.3952500000000008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756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186.047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756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192.465</v>
          </cell>
          <cell r="BC13">
            <v>756</v>
          </cell>
          <cell r="BD13">
            <v>527.61500000000001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523.13300000000004</v>
          </cell>
          <cell r="E14">
            <v>248.465</v>
          </cell>
          <cell r="F14">
            <v>274.66800000000001</v>
          </cell>
          <cell r="G14">
            <v>35.496000000000002</v>
          </cell>
          <cell r="H14">
            <v>0</v>
          </cell>
          <cell r="I14">
            <v>190.97200000000001</v>
          </cell>
          <cell r="J14">
            <v>2.9449999999999998</v>
          </cell>
          <cell r="K14">
            <v>3.2549999999999999</v>
          </cell>
          <cell r="L14">
            <v>0</v>
          </cell>
          <cell r="M14">
            <v>0</v>
          </cell>
          <cell r="N14">
            <v>184.77175</v>
          </cell>
          <cell r="O14">
            <v>2.5000000002250999E-4</v>
          </cell>
          <cell r="P14">
            <v>760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760</v>
          </cell>
          <cell r="V14">
            <v>0</v>
          </cell>
          <cell r="W14">
            <v>1.728</v>
          </cell>
          <cell r="X14">
            <v>190.97200000000001</v>
          </cell>
          <cell r="Y14">
            <v>7.927999999999999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760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184.77199999999999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760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190.97200000000001</v>
          </cell>
          <cell r="BC14">
            <v>760</v>
          </cell>
          <cell r="BD14">
            <v>523.13300000000004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889.91899999999998</v>
          </cell>
          <cell r="E15">
            <v>424.642</v>
          </cell>
          <cell r="F15">
            <v>465.27699999999999</v>
          </cell>
          <cell r="G15">
            <v>35.481000000000002</v>
          </cell>
          <cell r="H15">
            <v>0</v>
          </cell>
          <cell r="I15">
            <v>325.01</v>
          </cell>
          <cell r="J15">
            <v>4.9790000000000001</v>
          </cell>
          <cell r="K15">
            <v>5.4560000000000004</v>
          </cell>
          <cell r="L15">
            <v>0</v>
          </cell>
          <cell r="M15">
            <v>0</v>
          </cell>
          <cell r="N15">
            <v>314.57499999999999</v>
          </cell>
          <cell r="O15">
            <v>0</v>
          </cell>
          <cell r="P15">
            <v>1282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1282</v>
          </cell>
          <cell r="V15">
            <v>0</v>
          </cell>
          <cell r="W15">
            <v>1.651</v>
          </cell>
          <cell r="X15">
            <v>325.01</v>
          </cell>
          <cell r="Y15">
            <v>12.086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1282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314.57499999999999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1282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325.01</v>
          </cell>
          <cell r="BC15">
            <v>1282</v>
          </cell>
          <cell r="BD15">
            <v>889.91899999999998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1629.242</v>
          </cell>
          <cell r="E16">
            <v>773.26400000000001</v>
          </cell>
          <cell r="F16">
            <v>855.97799999999995</v>
          </cell>
          <cell r="G16">
            <v>35.369</v>
          </cell>
          <cell r="H16">
            <v>0</v>
          </cell>
          <cell r="I16">
            <v>595.97199999999998</v>
          </cell>
          <cell r="J16">
            <v>9.1820000000000004</v>
          </cell>
          <cell r="K16">
            <v>10.164</v>
          </cell>
          <cell r="L16">
            <v>0</v>
          </cell>
          <cell r="M16">
            <v>0</v>
          </cell>
          <cell r="N16">
            <v>576.62675000000002</v>
          </cell>
          <cell r="O16">
            <v>-7.5000000003910827E-4</v>
          </cell>
          <cell r="P16">
            <v>2375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2375</v>
          </cell>
          <cell r="V16">
            <v>0</v>
          </cell>
          <cell r="W16">
            <v>1.4007499999999999</v>
          </cell>
          <cell r="X16">
            <v>595.97199999999998</v>
          </cell>
          <cell r="Y16">
            <v>20.746749999999999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2375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576.62699999999995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2375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595.97199999999998</v>
          </cell>
          <cell r="BC16">
            <v>2375</v>
          </cell>
          <cell r="BD16">
            <v>1629.242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1391.9079999999999</v>
          </cell>
          <cell r="E17">
            <v>659.84199999999998</v>
          </cell>
          <cell r="F17">
            <v>732.06600000000003</v>
          </cell>
          <cell r="G17">
            <v>35.195999999999998</v>
          </cell>
          <cell r="H17">
            <v>0</v>
          </cell>
          <cell r="I17">
            <v>508.75799999999998</v>
          </cell>
          <cell r="J17">
            <v>7.6130000000000004</v>
          </cell>
          <cell r="K17">
            <v>8.4459999999999997</v>
          </cell>
          <cell r="L17">
            <v>0</v>
          </cell>
          <cell r="M17">
            <v>0</v>
          </cell>
          <cell r="N17">
            <v>492.69850000000002</v>
          </cell>
          <cell r="O17">
            <v>4.9999999993133315E-4</v>
          </cell>
          <cell r="P17">
            <v>2032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2032</v>
          </cell>
          <cell r="V17">
            <v>0</v>
          </cell>
          <cell r="W17">
            <v>1.6652499999999999</v>
          </cell>
          <cell r="X17">
            <v>508.75799999999998</v>
          </cell>
          <cell r="Y17">
            <v>17.724250000000001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2032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492.69900000000001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2032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508.75799999999998</v>
          </cell>
          <cell r="BC17">
            <v>2032</v>
          </cell>
          <cell r="BD17">
            <v>1391.9079999999999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Reporting"/>
      <sheetName val="Kogenerace"/>
      <sheetName val="Měsíční výkaz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935.79399999999998</v>
          </cell>
          <cell r="E6">
            <v>454.053</v>
          </cell>
          <cell r="F6">
            <v>481.74099999999999</v>
          </cell>
          <cell r="G6">
            <v>35.152000000000001</v>
          </cell>
          <cell r="H6">
            <v>0</v>
          </cell>
          <cell r="I6">
            <v>352.66199999999998</v>
          </cell>
          <cell r="J6">
            <v>4.6680000000000001</v>
          </cell>
          <cell r="K6">
            <v>4.952</v>
          </cell>
          <cell r="L6">
            <v>0</v>
          </cell>
          <cell r="M6">
            <v>0</v>
          </cell>
          <cell r="N6">
            <v>343.04199999999997</v>
          </cell>
          <cell r="O6">
            <v>0</v>
          </cell>
          <cell r="P6">
            <v>1347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1347</v>
          </cell>
          <cell r="V6">
            <v>0</v>
          </cell>
          <cell r="W6">
            <v>1.0660000000000001</v>
          </cell>
          <cell r="X6">
            <v>352.66199999999998</v>
          </cell>
          <cell r="Y6">
            <v>10.686000000000002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1347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343.04199999999997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1347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352.66199999999998</v>
          </cell>
          <cell r="BC6">
            <v>1347</v>
          </cell>
          <cell r="BD6">
            <v>935.79399999999998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945.15899999999999</v>
          </cell>
          <cell r="E7">
            <v>456.44</v>
          </cell>
          <cell r="F7">
            <v>488.71899999999999</v>
          </cell>
          <cell r="G7">
            <v>35.432000000000002</v>
          </cell>
          <cell r="H7">
            <v>0</v>
          </cell>
          <cell r="I7">
            <v>354.642</v>
          </cell>
          <cell r="J7">
            <v>4.6100000000000003</v>
          </cell>
          <cell r="K7">
            <v>4.9370000000000003</v>
          </cell>
          <cell r="L7">
            <v>0</v>
          </cell>
          <cell r="M7">
            <v>0</v>
          </cell>
          <cell r="N7">
            <v>345.09500000000003</v>
          </cell>
          <cell r="O7">
            <v>0</v>
          </cell>
          <cell r="P7">
            <v>1367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1367</v>
          </cell>
          <cell r="V7">
            <v>0</v>
          </cell>
          <cell r="W7">
            <v>0.89900000000000002</v>
          </cell>
          <cell r="X7">
            <v>354.642</v>
          </cell>
          <cell r="Y7">
            <v>10.446000000000002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1367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345.09500000000003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1367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354.642</v>
          </cell>
          <cell r="BC7">
            <v>1367</v>
          </cell>
          <cell r="BD7">
            <v>945.15899999999999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870.99800000000005</v>
          </cell>
          <cell r="E8">
            <v>421.32100000000003</v>
          </cell>
          <cell r="F8">
            <v>449.67700000000002</v>
          </cell>
          <cell r="G8">
            <v>35.457000000000001</v>
          </cell>
          <cell r="H8">
            <v>0</v>
          </cell>
          <cell r="I8">
            <v>325.84800000000001</v>
          </cell>
          <cell r="J8">
            <v>4.2530000000000001</v>
          </cell>
          <cell r="K8">
            <v>4.54</v>
          </cell>
          <cell r="L8">
            <v>0</v>
          </cell>
          <cell r="M8">
            <v>0</v>
          </cell>
          <cell r="N8">
            <v>317.05500000000001</v>
          </cell>
          <cell r="O8">
            <v>0</v>
          </cell>
          <cell r="P8">
            <v>1252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1252</v>
          </cell>
          <cell r="V8">
            <v>0</v>
          </cell>
          <cell r="W8">
            <v>1.1419999999999999</v>
          </cell>
          <cell r="X8">
            <v>325.84800000000001</v>
          </cell>
          <cell r="Y8">
            <v>9.9349999999999987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1252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317.05500000000001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1252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325.84800000000001</v>
          </cell>
          <cell r="BC8">
            <v>1252</v>
          </cell>
          <cell r="BD8">
            <v>870.99800000000005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586.02099999999996</v>
          </cell>
          <cell r="E9">
            <v>283.99599999999998</v>
          </cell>
          <cell r="F9">
            <v>302.02499999999998</v>
          </cell>
          <cell r="G9">
            <v>35.32</v>
          </cell>
          <cell r="H9">
            <v>0</v>
          </cell>
          <cell r="I9">
            <v>218.88200000000001</v>
          </cell>
          <cell r="J9">
            <v>2.88</v>
          </cell>
          <cell r="K9">
            <v>3.0630000000000002</v>
          </cell>
          <cell r="L9">
            <v>0</v>
          </cell>
          <cell r="M9">
            <v>0</v>
          </cell>
          <cell r="N9">
            <v>212.93899999999999</v>
          </cell>
          <cell r="O9">
            <v>0</v>
          </cell>
          <cell r="P9">
            <v>838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838</v>
          </cell>
          <cell r="V9">
            <v>0</v>
          </cell>
          <cell r="W9">
            <v>1.4990000000000001</v>
          </cell>
          <cell r="X9">
            <v>218.88200000000001</v>
          </cell>
          <cell r="Y9">
            <v>7.4420000000000002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838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212.93899999999999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838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218.88200000000001</v>
          </cell>
          <cell r="BC9">
            <v>838</v>
          </cell>
          <cell r="BD9">
            <v>586.02099999999996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128.85599999999999</v>
          </cell>
          <cell r="E10">
            <v>61.896000000000001</v>
          </cell>
          <cell r="F10">
            <v>66.959999999999994</v>
          </cell>
          <cell r="G10">
            <v>35.441000000000003</v>
          </cell>
          <cell r="H10">
            <v>0</v>
          </cell>
          <cell r="I10">
            <v>47.76</v>
          </cell>
          <cell r="J10">
            <v>0.65</v>
          </cell>
          <cell r="K10">
            <v>0.70399999999999996</v>
          </cell>
          <cell r="L10">
            <v>0</v>
          </cell>
          <cell r="M10">
            <v>0</v>
          </cell>
          <cell r="N10">
            <v>46.405999999999999</v>
          </cell>
          <cell r="O10">
            <v>0</v>
          </cell>
          <cell r="P10">
            <v>186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186</v>
          </cell>
          <cell r="V10">
            <v>0</v>
          </cell>
          <cell r="W10">
            <v>1.625</v>
          </cell>
          <cell r="X10">
            <v>47.76</v>
          </cell>
          <cell r="Y10">
            <v>2.9790000000000001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186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46.405999999999999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186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47.76</v>
          </cell>
          <cell r="BC10">
            <v>186</v>
          </cell>
          <cell r="BD10">
            <v>128.85599999999999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179.09</v>
          </cell>
          <cell r="E11">
            <v>88.433999999999997</v>
          </cell>
          <cell r="F11">
            <v>90.656000000000006</v>
          </cell>
          <cell r="G11">
            <v>35.283999999999999</v>
          </cell>
          <cell r="H11">
            <v>0</v>
          </cell>
          <cell r="I11">
            <v>63.406999999999996</v>
          </cell>
          <cell r="J11">
            <v>1.375</v>
          </cell>
          <cell r="K11">
            <v>1.41</v>
          </cell>
          <cell r="L11">
            <v>0</v>
          </cell>
          <cell r="M11">
            <v>0</v>
          </cell>
          <cell r="N11">
            <v>60.622</v>
          </cell>
          <cell r="O11">
            <v>0</v>
          </cell>
          <cell r="P11">
            <v>234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234</v>
          </cell>
          <cell r="V11">
            <v>0</v>
          </cell>
          <cell r="W11">
            <v>1.663</v>
          </cell>
          <cell r="X11">
            <v>63.406999999999996</v>
          </cell>
          <cell r="Y11">
            <v>4.4480000000000004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234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60.622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234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63.406999999999996</v>
          </cell>
          <cell r="BC11">
            <v>234</v>
          </cell>
          <cell r="BD11">
            <v>179.09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315.85199999999998</v>
          </cell>
          <cell r="E12">
            <v>155.92599999999999</v>
          </cell>
          <cell r="F12">
            <v>159.92599999999999</v>
          </cell>
          <cell r="G12">
            <v>35.39</v>
          </cell>
          <cell r="H12">
            <v>0</v>
          </cell>
          <cell r="I12">
            <v>118.35299999999999</v>
          </cell>
          <cell r="J12">
            <v>1.962</v>
          </cell>
          <cell r="K12">
            <v>2.012</v>
          </cell>
          <cell r="L12">
            <v>0</v>
          </cell>
          <cell r="M12">
            <v>0</v>
          </cell>
          <cell r="N12">
            <v>114.37875</v>
          </cell>
          <cell r="O12">
            <v>2.4999999999408828E-4</v>
          </cell>
          <cell r="P12">
            <v>437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437</v>
          </cell>
          <cell r="V12">
            <v>0</v>
          </cell>
          <cell r="W12">
            <v>2.7080000000000002</v>
          </cell>
          <cell r="X12">
            <v>118.35299999999999</v>
          </cell>
          <cell r="Y12">
            <v>6.6820000000000004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437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114.379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437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118.35299999999999</v>
          </cell>
          <cell r="BC12">
            <v>437</v>
          </cell>
          <cell r="BD12">
            <v>315.85199999999998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292.45499999999998</v>
          </cell>
          <cell r="E13">
            <v>142.691</v>
          </cell>
          <cell r="F13">
            <v>149.76400000000001</v>
          </cell>
          <cell r="G13">
            <v>35.423999999999999</v>
          </cell>
          <cell r="H13">
            <v>0</v>
          </cell>
          <cell r="I13">
            <v>109.304</v>
          </cell>
          <cell r="J13">
            <v>1.734</v>
          </cell>
          <cell r="K13">
            <v>1.82</v>
          </cell>
          <cell r="L13">
            <v>0</v>
          </cell>
          <cell r="M13">
            <v>0</v>
          </cell>
          <cell r="N13">
            <v>105.7505</v>
          </cell>
          <cell r="O13">
            <v>-4.9999999998817657E-4</v>
          </cell>
          <cell r="P13">
            <v>413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413</v>
          </cell>
          <cell r="V13">
            <v>0</v>
          </cell>
          <cell r="W13">
            <v>2.6812499999999999</v>
          </cell>
          <cell r="X13">
            <v>109.304</v>
          </cell>
          <cell r="Y13">
            <v>6.2352500000000006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413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105.751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413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109.304</v>
          </cell>
          <cell r="BC13">
            <v>413</v>
          </cell>
          <cell r="BD13">
            <v>292.45499999999998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193.87799999999999</v>
          </cell>
          <cell r="E14">
            <v>93.897999999999996</v>
          </cell>
          <cell r="F14">
            <v>99.98</v>
          </cell>
          <cell r="G14">
            <v>35.439</v>
          </cell>
          <cell r="H14">
            <v>0</v>
          </cell>
          <cell r="I14">
            <v>72.524000000000001</v>
          </cell>
          <cell r="J14">
            <v>1.0820000000000001</v>
          </cell>
          <cell r="K14">
            <v>1.153</v>
          </cell>
          <cell r="L14">
            <v>0</v>
          </cell>
          <cell r="M14">
            <v>0</v>
          </cell>
          <cell r="N14">
            <v>70.289000000000001</v>
          </cell>
          <cell r="O14">
            <v>0</v>
          </cell>
          <cell r="P14">
            <v>278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278</v>
          </cell>
          <cell r="V14">
            <v>0</v>
          </cell>
          <cell r="W14">
            <v>1.73475</v>
          </cell>
          <cell r="X14">
            <v>72.524000000000001</v>
          </cell>
          <cell r="Y14">
            <v>3.9697500000000003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278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70.289000000000001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278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72.524000000000001</v>
          </cell>
          <cell r="BC14">
            <v>278</v>
          </cell>
          <cell r="BD14">
            <v>193.87799999999999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583.44899999999996</v>
          </cell>
          <cell r="E15">
            <v>279.44400000000002</v>
          </cell>
          <cell r="F15">
            <v>304.005</v>
          </cell>
          <cell r="G15">
            <v>35.49</v>
          </cell>
          <cell r="H15">
            <v>0</v>
          </cell>
          <cell r="I15">
            <v>219.333</v>
          </cell>
          <cell r="J15">
            <v>2.92</v>
          </cell>
          <cell r="K15">
            <v>3.177</v>
          </cell>
          <cell r="L15">
            <v>0</v>
          </cell>
          <cell r="M15">
            <v>0</v>
          </cell>
          <cell r="N15">
            <v>213.23599999999999</v>
          </cell>
          <cell r="O15">
            <v>0</v>
          </cell>
          <cell r="P15">
            <v>859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859</v>
          </cell>
          <cell r="V15">
            <v>0</v>
          </cell>
          <cell r="W15">
            <v>1.4219999999999999</v>
          </cell>
          <cell r="X15">
            <v>219.333</v>
          </cell>
          <cell r="Y15">
            <v>7.5189999999999992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859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213.23599999999999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859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219.333</v>
          </cell>
          <cell r="BC15">
            <v>859</v>
          </cell>
          <cell r="BD15">
            <v>583.44899999999996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857.54499999999996</v>
          </cell>
          <cell r="E16">
            <v>410.137</v>
          </cell>
          <cell r="F16">
            <v>447.40800000000002</v>
          </cell>
          <cell r="G16">
            <v>35.350999999999999</v>
          </cell>
          <cell r="H16">
            <v>0</v>
          </cell>
          <cell r="I16">
            <v>322.88</v>
          </cell>
          <cell r="J16">
            <v>4.0259999999999998</v>
          </cell>
          <cell r="K16">
            <v>4.3920000000000003</v>
          </cell>
          <cell r="L16">
            <v>0</v>
          </cell>
          <cell r="M16">
            <v>0</v>
          </cell>
          <cell r="N16">
            <v>314.46125000000001</v>
          </cell>
          <cell r="O16">
            <v>7.4999999998226485E-4</v>
          </cell>
          <cell r="P16">
            <v>1268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1268</v>
          </cell>
          <cell r="V16">
            <v>0</v>
          </cell>
          <cell r="W16">
            <v>0.94674999999999998</v>
          </cell>
          <cell r="X16">
            <v>322.88</v>
          </cell>
          <cell r="Y16">
            <v>9.364749999999999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1268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314.46100000000001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1268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322.88</v>
          </cell>
          <cell r="BC16">
            <v>1268</v>
          </cell>
          <cell r="BD16">
            <v>857.54499999999996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810.38900000000001</v>
          </cell>
          <cell r="E17">
            <v>387.98899999999998</v>
          </cell>
          <cell r="F17">
            <v>422.4</v>
          </cell>
          <cell r="G17">
            <v>35.298000000000002</v>
          </cell>
          <cell r="H17">
            <v>0</v>
          </cell>
          <cell r="I17">
            <v>304.90199999999999</v>
          </cell>
          <cell r="J17">
            <v>3.6840000000000002</v>
          </cell>
          <cell r="K17">
            <v>4.01</v>
          </cell>
          <cell r="L17">
            <v>0</v>
          </cell>
          <cell r="M17">
            <v>0</v>
          </cell>
          <cell r="N17">
            <v>297.20800000000003</v>
          </cell>
          <cell r="O17">
            <v>0</v>
          </cell>
          <cell r="P17">
            <v>1195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1195</v>
          </cell>
          <cell r="V17">
            <v>0</v>
          </cell>
          <cell r="W17">
            <v>1.14575</v>
          </cell>
          <cell r="X17">
            <v>304.90199999999999</v>
          </cell>
          <cell r="Y17">
            <v>8.8397500000000004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1195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297.20800000000003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1195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304.90199999999999</v>
          </cell>
          <cell r="BC17">
            <v>1195</v>
          </cell>
          <cell r="BD17">
            <v>810.38900000000001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Reporting"/>
      <sheetName val="Vyhodnocení PROVOZ"/>
      <sheetName val="Měsíční výkaz"/>
      <sheetName val="Kogenerace"/>
      <sheetName val="ED plyn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List1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2369.8220000000001</v>
          </cell>
          <cell r="E6">
            <v>1092.059</v>
          </cell>
          <cell r="F6">
            <v>1277.7629999999999</v>
          </cell>
          <cell r="G6">
            <v>35.28</v>
          </cell>
          <cell r="H6">
            <v>0</v>
          </cell>
          <cell r="I6">
            <v>884.34</v>
          </cell>
          <cell r="J6">
            <v>9.6669999999999998</v>
          </cell>
          <cell r="K6">
            <v>11.311</v>
          </cell>
          <cell r="L6">
            <v>0</v>
          </cell>
          <cell r="M6">
            <v>0</v>
          </cell>
          <cell r="N6">
            <v>863.36199999999997</v>
          </cell>
          <cell r="O6">
            <v>0</v>
          </cell>
          <cell r="P6">
            <v>3725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3725</v>
          </cell>
          <cell r="V6">
            <v>0</v>
          </cell>
          <cell r="W6">
            <v>4.7210000000000001</v>
          </cell>
          <cell r="X6">
            <v>884.34</v>
          </cell>
          <cell r="Y6">
            <v>25.699000000000002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3725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863.36199999999997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3725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884.34</v>
          </cell>
          <cell r="BC6">
            <v>3725</v>
          </cell>
          <cell r="BD6">
            <v>2369.8220000000001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2324.9720000000002</v>
          </cell>
          <cell r="E7">
            <v>1075.567</v>
          </cell>
          <cell r="F7">
            <v>1249.405</v>
          </cell>
          <cell r="G7">
            <v>35.234999999999999</v>
          </cell>
          <cell r="H7">
            <v>0</v>
          </cell>
          <cell r="I7">
            <v>870.19</v>
          </cell>
          <cell r="J7">
            <v>8.7520000000000007</v>
          </cell>
          <cell r="K7">
            <v>10.167</v>
          </cell>
          <cell r="L7">
            <v>0</v>
          </cell>
          <cell r="M7">
            <v>0</v>
          </cell>
          <cell r="N7">
            <v>851.27099999999996</v>
          </cell>
          <cell r="O7">
            <v>0</v>
          </cell>
          <cell r="P7">
            <v>3639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3639</v>
          </cell>
          <cell r="V7">
            <v>0</v>
          </cell>
          <cell r="W7">
            <v>3.133</v>
          </cell>
          <cell r="X7">
            <v>870.19</v>
          </cell>
          <cell r="Y7">
            <v>22.052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3639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851.27099999999996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3639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870.19</v>
          </cell>
          <cell r="BC7">
            <v>3639</v>
          </cell>
          <cell r="BD7">
            <v>2324.9720000000002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3400.8069999999998</v>
          </cell>
          <cell r="E8">
            <v>1593.9770000000001</v>
          </cell>
          <cell r="F8">
            <v>1806.83</v>
          </cell>
          <cell r="G8">
            <v>35.155999999999999</v>
          </cell>
          <cell r="H8">
            <v>0</v>
          </cell>
          <cell r="I8">
            <v>1265.95</v>
          </cell>
          <cell r="J8">
            <v>16.684000000000001</v>
          </cell>
          <cell r="K8">
            <v>18.911000000000001</v>
          </cell>
          <cell r="L8">
            <v>0</v>
          </cell>
          <cell r="M8">
            <v>0</v>
          </cell>
          <cell r="N8">
            <v>1230.355</v>
          </cell>
          <cell r="O8">
            <v>0</v>
          </cell>
          <cell r="P8">
            <v>5166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5166</v>
          </cell>
          <cell r="V8">
            <v>0</v>
          </cell>
          <cell r="W8">
            <v>1.3360000000000001</v>
          </cell>
          <cell r="X8">
            <v>1265.95</v>
          </cell>
          <cell r="Y8">
            <v>36.930999999999997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5166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1230.355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5166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1265.95</v>
          </cell>
          <cell r="BC8">
            <v>5166</v>
          </cell>
          <cell r="BD8">
            <v>3400.8069999999998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3732.069</v>
          </cell>
          <cell r="E9">
            <v>1749.578</v>
          </cell>
          <cell r="F9">
            <v>1982.491</v>
          </cell>
          <cell r="G9">
            <v>35.311999999999998</v>
          </cell>
          <cell r="H9">
            <v>0</v>
          </cell>
          <cell r="I9">
            <v>1397.07</v>
          </cell>
          <cell r="J9">
            <v>16.728000000000002</v>
          </cell>
          <cell r="K9">
            <v>18.954000000000001</v>
          </cell>
          <cell r="L9">
            <v>0</v>
          </cell>
          <cell r="M9">
            <v>0</v>
          </cell>
          <cell r="N9">
            <v>1361.3879999999999</v>
          </cell>
          <cell r="O9">
            <v>0</v>
          </cell>
          <cell r="P9">
            <v>5699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5699</v>
          </cell>
          <cell r="V9">
            <v>0</v>
          </cell>
          <cell r="W9">
            <v>1.21</v>
          </cell>
          <cell r="X9">
            <v>1397.07</v>
          </cell>
          <cell r="Y9">
            <v>36.892000000000003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5699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1361.3879999999999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5699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1397.07</v>
          </cell>
          <cell r="BC9">
            <v>5699</v>
          </cell>
          <cell r="BD9">
            <v>3732.069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3800.4409999999998</v>
          </cell>
          <cell r="E10">
            <v>1783.133</v>
          </cell>
          <cell r="F10">
            <v>2017.308</v>
          </cell>
          <cell r="G10">
            <v>35.530999999999999</v>
          </cell>
          <cell r="H10">
            <v>0</v>
          </cell>
          <cell r="I10">
            <v>1413.04</v>
          </cell>
          <cell r="J10">
            <v>10.673999999999999</v>
          </cell>
          <cell r="K10">
            <v>12.074999999999999</v>
          </cell>
          <cell r="L10">
            <v>0</v>
          </cell>
          <cell r="M10">
            <v>0</v>
          </cell>
          <cell r="N10">
            <v>1390.2909999999999</v>
          </cell>
          <cell r="O10">
            <v>0</v>
          </cell>
          <cell r="P10">
            <v>5755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5755</v>
          </cell>
          <cell r="V10">
            <v>0</v>
          </cell>
          <cell r="W10">
            <v>0.59899999999999998</v>
          </cell>
          <cell r="X10">
            <v>1413.04</v>
          </cell>
          <cell r="Y10">
            <v>23.347999999999999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5755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1390.2909999999999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5755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1413.04</v>
          </cell>
          <cell r="BC10">
            <v>5755</v>
          </cell>
          <cell r="BD10">
            <v>3800.4409999999998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2431.71</v>
          </cell>
          <cell r="E11">
            <v>1136.9880000000001</v>
          </cell>
          <cell r="F11">
            <v>1294.722</v>
          </cell>
          <cell r="G11">
            <v>35.366999999999997</v>
          </cell>
          <cell r="H11">
            <v>0</v>
          </cell>
          <cell r="I11">
            <v>915.25</v>
          </cell>
          <cell r="J11">
            <v>10.138</v>
          </cell>
          <cell r="K11">
            <v>11.545</v>
          </cell>
          <cell r="L11">
            <v>0</v>
          </cell>
          <cell r="M11">
            <v>0</v>
          </cell>
          <cell r="N11">
            <v>893.56700000000001</v>
          </cell>
          <cell r="O11">
            <v>0</v>
          </cell>
          <cell r="P11">
            <v>3752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3752</v>
          </cell>
          <cell r="V11">
            <v>0</v>
          </cell>
          <cell r="W11">
            <v>2.8029999999999999</v>
          </cell>
          <cell r="X11">
            <v>915.25</v>
          </cell>
          <cell r="Y11">
            <v>24.486000000000001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3752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893.56700000000001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3752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915.25</v>
          </cell>
          <cell r="BC11">
            <v>3752</v>
          </cell>
          <cell r="BD11">
            <v>2431.71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2604.7150000000001</v>
          </cell>
          <cell r="E12">
            <v>1210.498</v>
          </cell>
          <cell r="F12">
            <v>1394.2170000000001</v>
          </cell>
          <cell r="G12">
            <v>35.408999999999999</v>
          </cell>
          <cell r="H12">
            <v>0</v>
          </cell>
          <cell r="I12">
            <v>981.58</v>
          </cell>
          <cell r="J12">
            <v>12.666</v>
          </cell>
          <cell r="K12">
            <v>14.589</v>
          </cell>
          <cell r="L12">
            <v>0</v>
          </cell>
          <cell r="M12">
            <v>0</v>
          </cell>
          <cell r="N12">
            <v>954.32500000000005</v>
          </cell>
          <cell r="O12">
            <v>0</v>
          </cell>
          <cell r="P12">
            <v>4070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4070</v>
          </cell>
          <cell r="V12">
            <v>0</v>
          </cell>
          <cell r="W12">
            <v>2.3574999999999999</v>
          </cell>
          <cell r="X12">
            <v>981.58</v>
          </cell>
          <cell r="Y12">
            <v>29.612500000000004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4070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954.32500000000005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4070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981.58</v>
          </cell>
          <cell r="BC12">
            <v>4070</v>
          </cell>
          <cell r="BD12">
            <v>2604.7150000000001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2899.1410000000001</v>
          </cell>
          <cell r="E13">
            <v>1349.6410000000001</v>
          </cell>
          <cell r="F13">
            <v>1549.5</v>
          </cell>
          <cell r="G13">
            <v>35.44</v>
          </cell>
          <cell r="H13">
            <v>0</v>
          </cell>
          <cell r="I13">
            <v>1086.1099999999999</v>
          </cell>
          <cell r="J13">
            <v>18.678999999999998</v>
          </cell>
          <cell r="K13">
            <v>21.446000000000002</v>
          </cell>
          <cell r="L13">
            <v>0</v>
          </cell>
          <cell r="M13">
            <v>0</v>
          </cell>
          <cell r="N13">
            <v>1045.9849999999999</v>
          </cell>
          <cell r="O13">
            <v>0</v>
          </cell>
          <cell r="P13">
            <v>4489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4489</v>
          </cell>
          <cell r="V13">
            <v>0</v>
          </cell>
          <cell r="W13">
            <v>2.6375000000000002</v>
          </cell>
          <cell r="X13">
            <v>1086.1099999999999</v>
          </cell>
          <cell r="Y13">
            <v>42.762500000000003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4489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1045.9849999999999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4489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1086.1099999999999</v>
          </cell>
          <cell r="BC13">
            <v>4489</v>
          </cell>
          <cell r="BD13">
            <v>2899.1410000000001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1933.8389999999999</v>
          </cell>
          <cell r="E14">
            <v>900.30600000000004</v>
          </cell>
          <cell r="F14">
            <v>1033.5329999999999</v>
          </cell>
          <cell r="G14">
            <v>35.476999999999997</v>
          </cell>
          <cell r="H14">
            <v>0</v>
          </cell>
          <cell r="I14">
            <v>728.09</v>
          </cell>
          <cell r="J14">
            <v>3.0169999999999999</v>
          </cell>
          <cell r="K14">
            <v>3.4630000000000001</v>
          </cell>
          <cell r="L14">
            <v>0</v>
          </cell>
          <cell r="M14">
            <v>0</v>
          </cell>
          <cell r="N14">
            <v>721.61</v>
          </cell>
          <cell r="O14">
            <v>0</v>
          </cell>
          <cell r="P14">
            <v>3009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3009</v>
          </cell>
          <cell r="V14">
            <v>0</v>
          </cell>
          <cell r="W14">
            <v>3.33</v>
          </cell>
          <cell r="X14">
            <v>728.09</v>
          </cell>
          <cell r="Y14">
            <v>9.81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3009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721.61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3009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728.09</v>
          </cell>
          <cell r="BC14">
            <v>3009</v>
          </cell>
          <cell r="BD14">
            <v>1933.8389999999999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2275.1039999999998</v>
          </cell>
          <cell r="E15">
            <v>1061.423</v>
          </cell>
          <cell r="F15">
            <v>1213.681</v>
          </cell>
          <cell r="G15">
            <v>35.491999999999997</v>
          </cell>
          <cell r="H15">
            <v>0</v>
          </cell>
          <cell r="I15">
            <v>853.9</v>
          </cell>
          <cell r="J15">
            <v>9.1850000000000005</v>
          </cell>
          <cell r="K15">
            <v>10.502000000000001</v>
          </cell>
          <cell r="L15">
            <v>0</v>
          </cell>
          <cell r="M15">
            <v>0</v>
          </cell>
          <cell r="N15">
            <v>834.21249999999998</v>
          </cell>
          <cell r="O15">
            <v>5.0000000010186341E-4</v>
          </cell>
          <cell r="P15">
            <v>3515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3515</v>
          </cell>
          <cell r="V15">
            <v>0</v>
          </cell>
          <cell r="W15">
            <v>3.5724999999999998</v>
          </cell>
          <cell r="X15">
            <v>853.9</v>
          </cell>
          <cell r="Y15">
            <v>23.259500000000003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3515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834.21299999999997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3515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853.9</v>
          </cell>
          <cell r="BC15">
            <v>3515</v>
          </cell>
          <cell r="BD15">
            <v>2275.1039999999998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2876.48</v>
          </cell>
          <cell r="E16">
            <v>1338.0039999999999</v>
          </cell>
          <cell r="F16">
            <v>1538.4760000000001</v>
          </cell>
          <cell r="G16">
            <v>35.381999999999998</v>
          </cell>
          <cell r="H16">
            <v>0</v>
          </cell>
          <cell r="I16">
            <v>1069</v>
          </cell>
          <cell r="J16">
            <v>11.098000000000001</v>
          </cell>
          <cell r="K16">
            <v>12.76</v>
          </cell>
          <cell r="L16">
            <v>0</v>
          </cell>
          <cell r="M16">
            <v>0</v>
          </cell>
          <cell r="N16">
            <v>1045.1424999999999</v>
          </cell>
          <cell r="O16">
            <v>-4.9999999987448973E-4</v>
          </cell>
          <cell r="P16">
            <v>4425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4425</v>
          </cell>
          <cell r="V16">
            <v>0</v>
          </cell>
          <cell r="W16">
            <v>3.855</v>
          </cell>
          <cell r="X16">
            <v>1069</v>
          </cell>
          <cell r="Y16">
            <v>27.713000000000001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4425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1045.143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4425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1069</v>
          </cell>
          <cell r="BC16">
            <v>4425</v>
          </cell>
          <cell r="BD16">
            <v>2876.48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2653.5149999999999</v>
          </cell>
          <cell r="E17">
            <v>1241.819</v>
          </cell>
          <cell r="F17">
            <v>1411.6959999999999</v>
          </cell>
          <cell r="G17">
            <v>35.302</v>
          </cell>
          <cell r="H17">
            <v>0</v>
          </cell>
          <cell r="I17">
            <v>990.6</v>
          </cell>
          <cell r="J17">
            <v>10.29</v>
          </cell>
          <cell r="K17">
            <v>11.698</v>
          </cell>
          <cell r="L17">
            <v>0</v>
          </cell>
          <cell r="M17">
            <v>0</v>
          </cell>
          <cell r="N17">
            <v>968.61249999999995</v>
          </cell>
          <cell r="O17">
            <v>-4.9999999987448973E-4</v>
          </cell>
          <cell r="P17">
            <v>4054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4054</v>
          </cell>
          <cell r="V17">
            <v>0</v>
          </cell>
          <cell r="W17">
            <v>4.8025000000000002</v>
          </cell>
          <cell r="X17">
            <v>990.6</v>
          </cell>
          <cell r="Y17">
            <v>26.790500000000002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4054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968.61300000000006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4054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990.6</v>
          </cell>
          <cell r="BC17">
            <v>4054</v>
          </cell>
          <cell r="BD17">
            <v>2653.5149999999999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Kogenerace"/>
      <sheetName val="Reporting"/>
      <sheetName val="Vyhodnocení PROVOZ"/>
      <sheetName val="Měsíční výkaz"/>
      <sheetName val="ED plyn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593.17700000000002</v>
          </cell>
          <cell r="E6">
            <v>283.755</v>
          </cell>
          <cell r="F6">
            <v>309.42200000000003</v>
          </cell>
          <cell r="G6">
            <v>35.347000000000001</v>
          </cell>
          <cell r="H6">
            <v>0</v>
          </cell>
          <cell r="I6">
            <v>207.61</v>
          </cell>
          <cell r="J6">
            <v>6.5250000000000004</v>
          </cell>
          <cell r="K6">
            <v>7.1159999999999997</v>
          </cell>
          <cell r="L6">
            <v>0</v>
          </cell>
          <cell r="M6">
            <v>0</v>
          </cell>
          <cell r="N6">
            <v>193.96899999999999</v>
          </cell>
          <cell r="O6">
            <v>0</v>
          </cell>
          <cell r="P6">
            <v>815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815</v>
          </cell>
          <cell r="V6">
            <v>0</v>
          </cell>
          <cell r="W6">
            <v>29.786999999999999</v>
          </cell>
          <cell r="X6">
            <v>207.61</v>
          </cell>
          <cell r="Y6">
            <v>43.427999999999997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815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193.96899999999999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815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207.61</v>
          </cell>
          <cell r="BC6">
            <v>815</v>
          </cell>
          <cell r="BD6">
            <v>593.17700000000002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843.37099999999998</v>
          </cell>
          <cell r="E7">
            <v>395.77300000000002</v>
          </cell>
          <cell r="F7">
            <v>447.59800000000001</v>
          </cell>
          <cell r="G7">
            <v>35.323999999999998</v>
          </cell>
          <cell r="H7">
            <v>0</v>
          </cell>
          <cell r="I7">
            <v>301.37</v>
          </cell>
          <cell r="J7">
            <v>10.212</v>
          </cell>
          <cell r="K7">
            <v>11.548999999999999</v>
          </cell>
          <cell r="L7">
            <v>0</v>
          </cell>
          <cell r="M7">
            <v>0</v>
          </cell>
          <cell r="N7">
            <v>279.60899999999998</v>
          </cell>
          <cell r="O7">
            <v>0</v>
          </cell>
          <cell r="P7">
            <v>1227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1227</v>
          </cell>
          <cell r="V7">
            <v>0</v>
          </cell>
          <cell r="W7">
            <v>39.484000000000002</v>
          </cell>
          <cell r="X7">
            <v>301.37</v>
          </cell>
          <cell r="Y7">
            <v>61.245000000000005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1227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279.60899999999998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1227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301.37</v>
          </cell>
          <cell r="BC7">
            <v>1227</v>
          </cell>
          <cell r="BD7">
            <v>843.37099999999998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504.81299999999999</v>
          </cell>
          <cell r="E8">
            <v>234.67099999999999</v>
          </cell>
          <cell r="F8">
            <v>270.142</v>
          </cell>
          <cell r="G8">
            <v>35.204999999999998</v>
          </cell>
          <cell r="H8">
            <v>0</v>
          </cell>
          <cell r="I8">
            <v>181.22</v>
          </cell>
          <cell r="J8">
            <v>6.157</v>
          </cell>
          <cell r="K8">
            <v>7.0869999999999997</v>
          </cell>
          <cell r="L8">
            <v>0</v>
          </cell>
          <cell r="M8">
            <v>0</v>
          </cell>
          <cell r="N8">
            <v>167.976</v>
          </cell>
          <cell r="O8">
            <v>0</v>
          </cell>
          <cell r="P8">
            <v>751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751</v>
          </cell>
          <cell r="V8">
            <v>0</v>
          </cell>
          <cell r="W8">
            <v>28.393999999999998</v>
          </cell>
          <cell r="X8">
            <v>181.22</v>
          </cell>
          <cell r="Y8">
            <v>41.637999999999998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751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167.976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751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181.22</v>
          </cell>
          <cell r="BC8">
            <v>751</v>
          </cell>
          <cell r="BD8">
            <v>504.81299999999999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964.26900000000001</v>
          </cell>
          <cell r="E9">
            <v>445.89299999999997</v>
          </cell>
          <cell r="F9">
            <v>518.37599999999998</v>
          </cell>
          <cell r="G9">
            <v>35.28</v>
          </cell>
          <cell r="H9">
            <v>0</v>
          </cell>
          <cell r="I9">
            <v>337.14</v>
          </cell>
          <cell r="J9">
            <v>11.14</v>
          </cell>
          <cell r="K9">
            <v>12.951000000000001</v>
          </cell>
          <cell r="L9">
            <v>0</v>
          </cell>
          <cell r="M9">
            <v>0</v>
          </cell>
          <cell r="N9">
            <v>313.04899999999998</v>
          </cell>
          <cell r="O9">
            <v>0</v>
          </cell>
          <cell r="P9">
            <v>1411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1411</v>
          </cell>
          <cell r="V9">
            <v>0</v>
          </cell>
          <cell r="W9">
            <v>37.314</v>
          </cell>
          <cell r="X9">
            <v>337.14</v>
          </cell>
          <cell r="Y9">
            <v>61.405000000000001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1411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313.04899999999998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1411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337.14</v>
          </cell>
          <cell r="BC9">
            <v>1411</v>
          </cell>
          <cell r="BD9">
            <v>964.26900000000001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896.81700000000001</v>
          </cell>
          <cell r="E10">
            <v>412.73399999999998</v>
          </cell>
          <cell r="F10">
            <v>484.08300000000003</v>
          </cell>
          <cell r="G10">
            <v>35.478999999999999</v>
          </cell>
          <cell r="H10">
            <v>0</v>
          </cell>
          <cell r="I10">
            <v>325.64999999999998</v>
          </cell>
          <cell r="J10">
            <v>11.265000000000001</v>
          </cell>
          <cell r="K10">
            <v>13.212</v>
          </cell>
          <cell r="L10">
            <v>0</v>
          </cell>
          <cell r="M10">
            <v>0</v>
          </cell>
          <cell r="N10">
            <v>301.173</v>
          </cell>
          <cell r="O10">
            <v>0</v>
          </cell>
          <cell r="P10">
            <v>1375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1375</v>
          </cell>
          <cell r="V10">
            <v>0</v>
          </cell>
          <cell r="W10">
            <v>42.906999999999996</v>
          </cell>
          <cell r="X10">
            <v>325.64999999999998</v>
          </cell>
          <cell r="Y10">
            <v>67.384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1375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301.173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1375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325.64999999999998</v>
          </cell>
          <cell r="BC10">
            <v>1375</v>
          </cell>
          <cell r="BD10">
            <v>896.81700000000001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725.62699999999995</v>
          </cell>
          <cell r="E11">
            <v>335.70400000000001</v>
          </cell>
          <cell r="F11">
            <v>389.923</v>
          </cell>
          <cell r="G11">
            <v>35.405000000000001</v>
          </cell>
          <cell r="H11">
            <v>0</v>
          </cell>
          <cell r="I11">
            <v>265.45999999999998</v>
          </cell>
          <cell r="J11">
            <v>9.141</v>
          </cell>
          <cell r="K11">
            <v>10.618</v>
          </cell>
          <cell r="L11">
            <v>0</v>
          </cell>
          <cell r="M11">
            <v>0</v>
          </cell>
          <cell r="N11">
            <v>245.70099999999999</v>
          </cell>
          <cell r="O11">
            <v>0</v>
          </cell>
          <cell r="P11">
            <v>1110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1110</v>
          </cell>
          <cell r="V11">
            <v>0</v>
          </cell>
          <cell r="W11">
            <v>38.829000000000001</v>
          </cell>
          <cell r="X11">
            <v>265.45999999999998</v>
          </cell>
          <cell r="Y11">
            <v>58.588000000000001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1110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245.70099999999999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1110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265.45999999999998</v>
          </cell>
          <cell r="BC11">
            <v>1110</v>
          </cell>
          <cell r="BD11">
            <v>725.62699999999995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279.06900000000002</v>
          </cell>
          <cell r="E12">
            <v>124.816</v>
          </cell>
          <cell r="F12">
            <v>154.25299999999999</v>
          </cell>
          <cell r="G12">
            <v>35.32</v>
          </cell>
          <cell r="H12">
            <v>0</v>
          </cell>
          <cell r="I12">
            <v>96.2</v>
          </cell>
          <cell r="J12">
            <v>4.6779999999999999</v>
          </cell>
          <cell r="K12">
            <v>5.7809999999999997</v>
          </cell>
          <cell r="L12">
            <v>0</v>
          </cell>
          <cell r="M12">
            <v>0</v>
          </cell>
          <cell r="N12">
            <v>85.741</v>
          </cell>
          <cell r="O12">
            <v>0</v>
          </cell>
          <cell r="P12">
            <v>428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428</v>
          </cell>
          <cell r="V12">
            <v>0</v>
          </cell>
          <cell r="W12">
            <v>24.260249999999999</v>
          </cell>
          <cell r="X12">
            <v>96.2</v>
          </cell>
          <cell r="Y12">
            <v>34.719250000000002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428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85.741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428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96.2</v>
          </cell>
          <cell r="BC12">
            <v>428</v>
          </cell>
          <cell r="BD12">
            <v>279.06900000000002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242.745</v>
          </cell>
          <cell r="E13">
            <v>114.468</v>
          </cell>
          <cell r="F13">
            <v>128.27699999999999</v>
          </cell>
          <cell r="G13">
            <v>35.366999999999997</v>
          </cell>
          <cell r="H13">
            <v>0</v>
          </cell>
          <cell r="I13">
            <v>87.5</v>
          </cell>
          <cell r="J13">
            <v>3.1629999999999998</v>
          </cell>
          <cell r="K13">
            <v>3.5449999999999999</v>
          </cell>
          <cell r="L13">
            <v>0</v>
          </cell>
          <cell r="M13">
            <v>0</v>
          </cell>
          <cell r="N13">
            <v>80.792000000000002</v>
          </cell>
          <cell r="O13">
            <v>0</v>
          </cell>
          <cell r="P13">
            <v>353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353</v>
          </cell>
          <cell r="V13">
            <v>0</v>
          </cell>
          <cell r="W13">
            <v>35.340499999999999</v>
          </cell>
          <cell r="X13">
            <v>87.5</v>
          </cell>
          <cell r="Y13">
            <v>42.048499999999997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353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80.792000000000002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353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87.5</v>
          </cell>
          <cell r="BC13">
            <v>353</v>
          </cell>
          <cell r="BD13">
            <v>242.745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219.15199999999999</v>
          </cell>
          <cell r="E14">
            <v>103</v>
          </cell>
          <cell r="F14">
            <v>116.152</v>
          </cell>
          <cell r="G14">
            <v>35.497</v>
          </cell>
          <cell r="H14">
            <v>0</v>
          </cell>
          <cell r="I14">
            <v>79.069999999999993</v>
          </cell>
          <cell r="J14">
            <v>3.2109999999999999</v>
          </cell>
          <cell r="K14">
            <v>3.621</v>
          </cell>
          <cell r="L14">
            <v>0</v>
          </cell>
          <cell r="M14">
            <v>0</v>
          </cell>
          <cell r="N14">
            <v>72.238500000000002</v>
          </cell>
          <cell r="O14">
            <v>-5.0000000000238742E-4</v>
          </cell>
          <cell r="P14">
            <v>321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321</v>
          </cell>
          <cell r="V14">
            <v>0</v>
          </cell>
          <cell r="W14">
            <v>33.896250000000002</v>
          </cell>
          <cell r="X14">
            <v>79.069999999999993</v>
          </cell>
          <cell r="Y14">
            <v>40.728250000000003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321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72.239000000000004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321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79.069999999999993</v>
          </cell>
          <cell r="BC14">
            <v>321</v>
          </cell>
          <cell r="BD14">
            <v>219.15199999999999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769.13</v>
          </cell>
          <cell r="E15">
            <v>359.99700000000001</v>
          </cell>
          <cell r="F15">
            <v>409.13299999999998</v>
          </cell>
          <cell r="G15">
            <v>35.494999999999997</v>
          </cell>
          <cell r="H15">
            <v>0</v>
          </cell>
          <cell r="I15">
            <v>272.77</v>
          </cell>
          <cell r="J15">
            <v>10.952999999999999</v>
          </cell>
          <cell r="K15">
            <v>12.448</v>
          </cell>
          <cell r="L15">
            <v>0</v>
          </cell>
          <cell r="M15">
            <v>0</v>
          </cell>
          <cell r="N15">
            <v>249.36924999999999</v>
          </cell>
          <cell r="O15">
            <v>-2.4999999999408828E-4</v>
          </cell>
          <cell r="P15">
            <v>1116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1116</v>
          </cell>
          <cell r="V15">
            <v>0</v>
          </cell>
          <cell r="W15">
            <v>40.933250000000001</v>
          </cell>
          <cell r="X15">
            <v>272.77</v>
          </cell>
          <cell r="Y15">
            <v>64.334249999999997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1116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249.369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1116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272.77</v>
          </cell>
          <cell r="BC15">
            <v>1116</v>
          </cell>
          <cell r="BD15">
            <v>769.13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277.06599999999997</v>
          </cell>
          <cell r="E16">
            <v>128.941</v>
          </cell>
          <cell r="F16">
            <v>148.125</v>
          </cell>
          <cell r="G16">
            <v>35.332999999999998</v>
          </cell>
          <cell r="H16">
            <v>0</v>
          </cell>
          <cell r="I16">
            <v>104.7</v>
          </cell>
          <cell r="J16">
            <v>4.1580000000000004</v>
          </cell>
          <cell r="K16">
            <v>4.7770000000000001</v>
          </cell>
          <cell r="L16">
            <v>0</v>
          </cell>
          <cell r="M16">
            <v>0</v>
          </cell>
          <cell r="N16">
            <v>95.764499999999998</v>
          </cell>
          <cell r="O16">
            <v>5.0000000000238742E-4</v>
          </cell>
          <cell r="P16">
            <v>433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433</v>
          </cell>
          <cell r="V16">
            <v>0</v>
          </cell>
          <cell r="W16">
            <v>23.006250000000001</v>
          </cell>
          <cell r="X16">
            <v>104.7</v>
          </cell>
          <cell r="Y16">
            <v>31.941250000000004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433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95.765000000000001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433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104.7</v>
          </cell>
          <cell r="BC16">
            <v>433</v>
          </cell>
          <cell r="BD16">
            <v>277.06599999999997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566.90899999999999</v>
          </cell>
          <cell r="E17">
            <v>263.33300000000003</v>
          </cell>
          <cell r="F17">
            <v>303.57600000000002</v>
          </cell>
          <cell r="G17">
            <v>35.268000000000001</v>
          </cell>
          <cell r="H17">
            <v>0</v>
          </cell>
          <cell r="I17">
            <v>191.8</v>
          </cell>
          <cell r="J17">
            <v>10.433</v>
          </cell>
          <cell r="K17">
            <v>12.026999999999999</v>
          </cell>
          <cell r="L17">
            <v>0</v>
          </cell>
          <cell r="M17">
            <v>0</v>
          </cell>
          <cell r="N17">
            <v>169.34025</v>
          </cell>
          <cell r="O17">
            <v>-2.4999999996566658E-4</v>
          </cell>
          <cell r="P17">
            <v>796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796</v>
          </cell>
          <cell r="V17">
            <v>0</v>
          </cell>
          <cell r="W17">
            <v>29.892250000000001</v>
          </cell>
          <cell r="X17">
            <v>191.8</v>
          </cell>
          <cell r="Y17">
            <v>52.352249999999998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796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169.34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796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191.8</v>
          </cell>
          <cell r="BC17">
            <v>796</v>
          </cell>
          <cell r="BD17">
            <v>566.90899999999999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Měsíční výkaz"/>
      <sheetName val="Kogenerace"/>
      <sheetName val="Reporting"/>
      <sheetName val="ED plyn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739.61</v>
          </cell>
          <cell r="E6">
            <v>346.64100000000002</v>
          </cell>
          <cell r="F6">
            <v>392.96899999999999</v>
          </cell>
          <cell r="G6">
            <v>35.353000000000002</v>
          </cell>
          <cell r="H6">
            <v>0</v>
          </cell>
          <cell r="I6">
            <v>272.47300000000001</v>
          </cell>
          <cell r="J6">
            <v>3.5830000000000002</v>
          </cell>
          <cell r="K6">
            <v>4.0620000000000003</v>
          </cell>
          <cell r="L6">
            <v>0</v>
          </cell>
          <cell r="M6">
            <v>0</v>
          </cell>
          <cell r="N6">
            <v>264.82799999999997</v>
          </cell>
          <cell r="O6">
            <v>0</v>
          </cell>
          <cell r="P6">
            <v>1112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1112</v>
          </cell>
          <cell r="V6">
            <v>0</v>
          </cell>
          <cell r="W6">
            <v>0.65800000000000003</v>
          </cell>
          <cell r="X6">
            <v>272.47300000000001</v>
          </cell>
          <cell r="Y6">
            <v>8.3030000000000008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1112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264.82799999999997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1112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272.47300000000001</v>
          </cell>
          <cell r="BC6">
            <v>1112</v>
          </cell>
          <cell r="BD6">
            <v>739.61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644.48299999999995</v>
          </cell>
          <cell r="E7">
            <v>303.03199999999998</v>
          </cell>
          <cell r="F7">
            <v>341.45100000000002</v>
          </cell>
          <cell r="G7">
            <v>35.334000000000003</v>
          </cell>
          <cell r="H7">
            <v>0</v>
          </cell>
          <cell r="I7">
            <v>236.16900000000001</v>
          </cell>
          <cell r="J7">
            <v>3.2610000000000001</v>
          </cell>
          <cell r="K7">
            <v>3.6739999999999999</v>
          </cell>
          <cell r="L7">
            <v>0</v>
          </cell>
          <cell r="M7">
            <v>0</v>
          </cell>
          <cell r="N7">
            <v>229.23400000000001</v>
          </cell>
          <cell r="O7">
            <v>0</v>
          </cell>
          <cell r="P7">
            <v>958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958</v>
          </cell>
          <cell r="V7">
            <v>0</v>
          </cell>
          <cell r="W7">
            <v>0.69399999999999995</v>
          </cell>
          <cell r="X7">
            <v>236.16900000000001</v>
          </cell>
          <cell r="Y7">
            <v>7.6290000000000004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958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229.23400000000001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958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236.16900000000001</v>
          </cell>
          <cell r="BC7">
            <v>958</v>
          </cell>
          <cell r="BD7">
            <v>644.48299999999995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584.76</v>
          </cell>
          <cell r="E8">
            <v>275.68700000000001</v>
          </cell>
          <cell r="F8">
            <v>309.07299999999998</v>
          </cell>
          <cell r="G8">
            <v>35.259</v>
          </cell>
          <cell r="H8">
            <v>0</v>
          </cell>
          <cell r="I8">
            <v>213.58</v>
          </cell>
          <cell r="J8">
            <v>2.145</v>
          </cell>
          <cell r="K8">
            <v>2.4049999999999998</v>
          </cell>
          <cell r="L8">
            <v>0</v>
          </cell>
          <cell r="M8">
            <v>0</v>
          </cell>
          <cell r="N8">
            <v>209.03</v>
          </cell>
          <cell r="O8">
            <v>0</v>
          </cell>
          <cell r="P8">
            <v>862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862</v>
          </cell>
          <cell r="V8">
            <v>0</v>
          </cell>
          <cell r="W8">
            <v>0.84399999999999997</v>
          </cell>
          <cell r="X8">
            <v>213.58</v>
          </cell>
          <cell r="Y8">
            <v>5.3940000000000001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862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209.03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862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213.58</v>
          </cell>
          <cell r="BC8">
            <v>862</v>
          </cell>
          <cell r="BD8">
            <v>584.76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421.37299999999999</v>
          </cell>
          <cell r="E9">
            <v>199.31899999999999</v>
          </cell>
          <cell r="F9">
            <v>222.054</v>
          </cell>
          <cell r="G9">
            <v>35.229999999999997</v>
          </cell>
          <cell r="H9">
            <v>0</v>
          </cell>
          <cell r="I9">
            <v>154.09100000000001</v>
          </cell>
          <cell r="J9">
            <v>2.661</v>
          </cell>
          <cell r="K9">
            <v>2.964</v>
          </cell>
          <cell r="L9">
            <v>0</v>
          </cell>
          <cell r="M9">
            <v>0</v>
          </cell>
          <cell r="N9">
            <v>148.46600000000001</v>
          </cell>
          <cell r="O9">
            <v>0</v>
          </cell>
          <cell r="P9">
            <v>618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618</v>
          </cell>
          <cell r="V9">
            <v>0</v>
          </cell>
          <cell r="W9">
            <v>1.0309999999999999</v>
          </cell>
          <cell r="X9">
            <v>154.09100000000001</v>
          </cell>
          <cell r="Y9">
            <v>6.6559999999999997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618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148.46600000000001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618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154.09100000000001</v>
          </cell>
          <cell r="BC9">
            <v>618</v>
          </cell>
          <cell r="BD9">
            <v>421.37299999999999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268.87700000000001</v>
          </cell>
          <cell r="E10">
            <v>128.13200000000001</v>
          </cell>
          <cell r="F10">
            <v>140.745</v>
          </cell>
          <cell r="G10">
            <v>35.442</v>
          </cell>
          <cell r="H10">
            <v>0</v>
          </cell>
          <cell r="I10">
            <v>98.625</v>
          </cell>
          <cell r="J10">
            <v>0.66300000000000003</v>
          </cell>
          <cell r="K10">
            <v>0.72799999999999998</v>
          </cell>
          <cell r="L10">
            <v>0</v>
          </cell>
          <cell r="M10">
            <v>0</v>
          </cell>
          <cell r="N10">
            <v>97.233999999999995</v>
          </cell>
          <cell r="O10">
            <v>0</v>
          </cell>
          <cell r="P10">
            <v>390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390</v>
          </cell>
          <cell r="V10">
            <v>0</v>
          </cell>
          <cell r="W10">
            <v>1.371</v>
          </cell>
          <cell r="X10">
            <v>98.625</v>
          </cell>
          <cell r="Y10">
            <v>2.762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390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97.233999999999995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390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98.625</v>
          </cell>
          <cell r="BC10">
            <v>390</v>
          </cell>
          <cell r="BD10">
            <v>268.87700000000001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254.749</v>
          </cell>
          <cell r="E11">
            <v>121.205</v>
          </cell>
          <cell r="F11">
            <v>133.54400000000001</v>
          </cell>
          <cell r="G11">
            <v>35.555999999999997</v>
          </cell>
          <cell r="H11">
            <v>0</v>
          </cell>
          <cell r="I11">
            <v>92.777000000000001</v>
          </cell>
          <cell r="J11">
            <v>1.5449999999999999</v>
          </cell>
          <cell r="K11">
            <v>1.702</v>
          </cell>
          <cell r="L11">
            <v>0</v>
          </cell>
          <cell r="M11">
            <v>0</v>
          </cell>
          <cell r="N11">
            <v>89.53</v>
          </cell>
          <cell r="O11">
            <v>0</v>
          </cell>
          <cell r="P11">
            <v>368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368</v>
          </cell>
          <cell r="V11">
            <v>0</v>
          </cell>
          <cell r="W11">
            <v>1.6639999999999999</v>
          </cell>
          <cell r="X11">
            <v>92.777000000000001</v>
          </cell>
          <cell r="Y11">
            <v>4.9109999999999996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368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89.53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368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92.777000000000001</v>
          </cell>
          <cell r="BC11">
            <v>368</v>
          </cell>
          <cell r="BD11">
            <v>254.749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244.232</v>
          </cell>
          <cell r="E12">
            <v>116.15300000000001</v>
          </cell>
          <cell r="F12">
            <v>128.07900000000001</v>
          </cell>
          <cell r="G12">
            <v>35.405000000000001</v>
          </cell>
          <cell r="H12">
            <v>0</v>
          </cell>
          <cell r="I12">
            <v>89.177000000000007</v>
          </cell>
          <cell r="J12">
            <v>1.3280000000000001</v>
          </cell>
          <cell r="K12">
            <v>1.4650000000000001</v>
          </cell>
          <cell r="L12">
            <v>0</v>
          </cell>
          <cell r="M12">
            <v>0</v>
          </cell>
          <cell r="N12">
            <v>86.384249999999994</v>
          </cell>
          <cell r="O12">
            <v>-2.4999999999408828E-4</v>
          </cell>
          <cell r="P12">
            <v>354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354</v>
          </cell>
          <cell r="V12">
            <v>0</v>
          </cell>
          <cell r="W12">
            <v>1.80375</v>
          </cell>
          <cell r="X12">
            <v>89.177000000000007</v>
          </cell>
          <cell r="Y12">
            <v>4.5967500000000001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354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86.384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354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89.177000000000007</v>
          </cell>
          <cell r="BC12">
            <v>354</v>
          </cell>
          <cell r="BD12">
            <v>244.232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225.02600000000001</v>
          </cell>
          <cell r="E13">
            <v>106.74</v>
          </cell>
          <cell r="F13">
            <v>118.286</v>
          </cell>
          <cell r="G13">
            <v>35.295000000000002</v>
          </cell>
          <cell r="H13">
            <v>0</v>
          </cell>
          <cell r="I13">
            <v>82.468999999999994</v>
          </cell>
          <cell r="J13">
            <v>1.57</v>
          </cell>
          <cell r="K13">
            <v>1.74</v>
          </cell>
          <cell r="L13">
            <v>0</v>
          </cell>
          <cell r="M13">
            <v>0</v>
          </cell>
          <cell r="N13">
            <v>79.158249999999995</v>
          </cell>
          <cell r="O13">
            <v>7.5000000001068656E-4</v>
          </cell>
          <cell r="P13">
            <v>329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329</v>
          </cell>
          <cell r="V13">
            <v>0</v>
          </cell>
          <cell r="W13">
            <v>1.869</v>
          </cell>
          <cell r="X13">
            <v>82.468999999999994</v>
          </cell>
          <cell r="Y13">
            <v>5.1790000000000003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329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79.158000000000001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329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82.468999999999994</v>
          </cell>
          <cell r="BC13">
            <v>329</v>
          </cell>
          <cell r="BD13">
            <v>225.02600000000001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237.42</v>
          </cell>
          <cell r="E14">
            <v>112.758</v>
          </cell>
          <cell r="F14">
            <v>124.66200000000001</v>
          </cell>
          <cell r="G14">
            <v>35.445999999999998</v>
          </cell>
          <cell r="H14">
            <v>0</v>
          </cell>
          <cell r="I14">
            <v>86.933000000000007</v>
          </cell>
          <cell r="J14">
            <v>1.032</v>
          </cell>
          <cell r="K14">
            <v>1.141</v>
          </cell>
          <cell r="L14">
            <v>0</v>
          </cell>
          <cell r="M14">
            <v>0</v>
          </cell>
          <cell r="N14">
            <v>84.760249999999999</v>
          </cell>
          <cell r="O14">
            <v>-2.4999999999408828E-4</v>
          </cell>
          <cell r="P14">
            <v>346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346</v>
          </cell>
          <cell r="V14">
            <v>0</v>
          </cell>
          <cell r="W14">
            <v>1.5780000000000001</v>
          </cell>
          <cell r="X14">
            <v>86.933000000000007</v>
          </cell>
          <cell r="Y14">
            <v>3.7510000000000003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346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84.76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346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86.933000000000007</v>
          </cell>
          <cell r="BC14">
            <v>346</v>
          </cell>
          <cell r="BD14">
            <v>237.42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244.22800000000001</v>
          </cell>
          <cell r="E15">
            <v>116.099</v>
          </cell>
          <cell r="F15">
            <v>128.12899999999999</v>
          </cell>
          <cell r="G15">
            <v>35.451000000000001</v>
          </cell>
          <cell r="H15">
            <v>0</v>
          </cell>
          <cell r="I15">
            <v>89.352999999999994</v>
          </cell>
          <cell r="J15">
            <v>1.0269999999999999</v>
          </cell>
          <cell r="K15">
            <v>1.1339999999999999</v>
          </cell>
          <cell r="L15">
            <v>0</v>
          </cell>
          <cell r="M15">
            <v>0</v>
          </cell>
          <cell r="N15">
            <v>87.191749999999999</v>
          </cell>
          <cell r="O15">
            <v>2.4999999999408828E-4</v>
          </cell>
          <cell r="P15">
            <v>355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355</v>
          </cell>
          <cell r="V15">
            <v>0</v>
          </cell>
          <cell r="W15">
            <v>1.3035000000000001</v>
          </cell>
          <cell r="X15">
            <v>89.352999999999994</v>
          </cell>
          <cell r="Y15">
            <v>3.4644999999999997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355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87.191999999999993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355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89.352999999999994</v>
          </cell>
          <cell r="BC15">
            <v>355</v>
          </cell>
          <cell r="BD15">
            <v>244.22800000000001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608.56200000000001</v>
          </cell>
          <cell r="E16">
            <v>288.09800000000001</v>
          </cell>
          <cell r="F16">
            <v>320.464</v>
          </cell>
          <cell r="G16">
            <v>35.354999999999997</v>
          </cell>
          <cell r="H16">
            <v>0</v>
          </cell>
          <cell r="I16">
            <v>226.49799999999999</v>
          </cell>
          <cell r="J16">
            <v>3.3839999999999999</v>
          </cell>
          <cell r="K16">
            <v>3.7639999999999998</v>
          </cell>
          <cell r="L16">
            <v>0</v>
          </cell>
          <cell r="M16">
            <v>0</v>
          </cell>
          <cell r="N16">
            <v>219.35075000000001</v>
          </cell>
          <cell r="O16">
            <v>-7.5000000001068656E-4</v>
          </cell>
          <cell r="P16">
            <v>907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907</v>
          </cell>
          <cell r="V16">
            <v>0</v>
          </cell>
          <cell r="W16">
            <v>0.74750000000000005</v>
          </cell>
          <cell r="X16">
            <v>226.49799999999999</v>
          </cell>
          <cell r="Y16">
            <v>7.8955000000000002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907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219.351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907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226.49799999999999</v>
          </cell>
          <cell r="BC16">
            <v>907</v>
          </cell>
          <cell r="BD16">
            <v>608.56200000000001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532.87099999999998</v>
          </cell>
          <cell r="E17">
            <v>253.72200000000001</v>
          </cell>
          <cell r="F17">
            <v>279.149</v>
          </cell>
          <cell r="G17">
            <v>35.270000000000003</v>
          </cell>
          <cell r="H17">
            <v>0</v>
          </cell>
          <cell r="I17">
            <v>198.69900000000001</v>
          </cell>
          <cell r="J17">
            <v>4.3079999999999998</v>
          </cell>
          <cell r="K17">
            <v>4.74</v>
          </cell>
          <cell r="L17">
            <v>0</v>
          </cell>
          <cell r="M17">
            <v>0</v>
          </cell>
          <cell r="N17">
            <v>189.65074999999999</v>
          </cell>
          <cell r="O17">
            <v>2.5000000002250999E-4</v>
          </cell>
          <cell r="P17">
            <v>787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787</v>
          </cell>
          <cell r="V17">
            <v>0</v>
          </cell>
          <cell r="W17">
            <v>1.1120000000000001</v>
          </cell>
          <cell r="X17">
            <v>198.69900000000001</v>
          </cell>
          <cell r="Y17">
            <v>10.16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787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189.65100000000001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787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198.69900000000001</v>
          </cell>
          <cell r="BC17">
            <v>787</v>
          </cell>
          <cell r="BD17">
            <v>532.87099999999998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vidence"/>
      <sheetName val="OTE"/>
      <sheetName val="MPO"/>
      <sheetName val="ERU-1"/>
      <sheetName val="Stropovani_EE_ZP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1559.1559999999999</v>
          </cell>
          <cell r="E6">
            <v>742.36400000000003</v>
          </cell>
          <cell r="F6">
            <v>816.79200000000003</v>
          </cell>
          <cell r="G6">
            <v>35.265000000000001</v>
          </cell>
          <cell r="H6">
            <v>0</v>
          </cell>
          <cell r="I6">
            <v>571.33000000000004</v>
          </cell>
          <cell r="J6">
            <v>3.7970000000000002</v>
          </cell>
          <cell r="K6">
            <v>4.1769999999999996</v>
          </cell>
          <cell r="L6">
            <v>0</v>
          </cell>
          <cell r="M6">
            <v>0</v>
          </cell>
          <cell r="N6">
            <v>563.35599999999999</v>
          </cell>
          <cell r="O6">
            <v>0</v>
          </cell>
          <cell r="P6">
            <v>2263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2263</v>
          </cell>
          <cell r="V6">
            <v>0</v>
          </cell>
          <cell r="W6">
            <v>2.6360000000000001</v>
          </cell>
          <cell r="X6">
            <v>571.33000000000004</v>
          </cell>
          <cell r="Y6">
            <v>10.61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2263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563.35599999999999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2263</v>
          </cell>
          <cell r="AZ6">
            <v>0</v>
          </cell>
          <cell r="BA6">
            <v>0</v>
          </cell>
          <cell r="BB6">
            <v>571.33000000000004</v>
          </cell>
          <cell r="BC6">
            <v>2263</v>
          </cell>
          <cell r="BD6">
            <v>1559.1559999999999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1078.96</v>
          </cell>
          <cell r="E7">
            <v>517.88400000000001</v>
          </cell>
          <cell r="F7">
            <v>561.07600000000002</v>
          </cell>
          <cell r="G7">
            <v>35.122999999999998</v>
          </cell>
          <cell r="H7">
            <v>0</v>
          </cell>
          <cell r="I7">
            <v>395.36</v>
          </cell>
          <cell r="J7">
            <v>3.9929999999999999</v>
          </cell>
          <cell r="K7">
            <v>4.327</v>
          </cell>
          <cell r="L7">
            <v>0</v>
          </cell>
          <cell r="M7">
            <v>0</v>
          </cell>
          <cell r="N7">
            <v>387.04</v>
          </cell>
          <cell r="O7">
            <v>0</v>
          </cell>
          <cell r="P7">
            <v>1542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1542</v>
          </cell>
          <cell r="V7">
            <v>0</v>
          </cell>
          <cell r="W7">
            <v>3.2639999999999998</v>
          </cell>
          <cell r="X7">
            <v>395.36</v>
          </cell>
          <cell r="Y7">
            <v>11.584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1542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387.04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1542</v>
          </cell>
          <cell r="AZ7">
            <v>0</v>
          </cell>
          <cell r="BA7">
            <v>0</v>
          </cell>
          <cell r="BB7">
            <v>395.36</v>
          </cell>
          <cell r="BC7">
            <v>1542</v>
          </cell>
          <cell r="BD7">
            <v>1078.96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1243.278</v>
          </cell>
          <cell r="E8">
            <v>596.24400000000003</v>
          </cell>
          <cell r="F8">
            <v>647.03399999999999</v>
          </cell>
          <cell r="G8">
            <v>35.17</v>
          </cell>
          <cell r="H8">
            <v>0</v>
          </cell>
          <cell r="I8">
            <v>452.56</v>
          </cell>
          <cell r="J8">
            <v>2.5590000000000002</v>
          </cell>
          <cell r="K8">
            <v>2.778</v>
          </cell>
          <cell r="L8">
            <v>0</v>
          </cell>
          <cell r="M8">
            <v>0</v>
          </cell>
          <cell r="N8">
            <v>447.22300000000001</v>
          </cell>
          <cell r="O8">
            <v>0</v>
          </cell>
          <cell r="P8">
            <v>1768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1768</v>
          </cell>
          <cell r="V8">
            <v>0</v>
          </cell>
          <cell r="W8">
            <v>1.6180000000000001</v>
          </cell>
          <cell r="X8">
            <v>452.56</v>
          </cell>
          <cell r="Y8">
            <v>6.9550000000000001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1768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447.22300000000001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1768</v>
          </cell>
          <cell r="AZ8">
            <v>0</v>
          </cell>
          <cell r="BA8">
            <v>0</v>
          </cell>
          <cell r="BB8">
            <v>452.56</v>
          </cell>
          <cell r="BC8">
            <v>1768</v>
          </cell>
          <cell r="BD8">
            <v>1243.278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964.20899999999995</v>
          </cell>
          <cell r="E9">
            <v>468.41899999999998</v>
          </cell>
          <cell r="F9">
            <v>495.79</v>
          </cell>
          <cell r="G9">
            <v>35.387999999999998</v>
          </cell>
          <cell r="H9">
            <v>0</v>
          </cell>
          <cell r="I9">
            <v>353.51</v>
          </cell>
          <cell r="J9">
            <v>2.8570000000000002</v>
          </cell>
          <cell r="K9">
            <v>3.024</v>
          </cell>
          <cell r="L9">
            <v>0</v>
          </cell>
          <cell r="M9">
            <v>0</v>
          </cell>
          <cell r="N9">
            <v>347.62900000000002</v>
          </cell>
          <cell r="O9">
            <v>0</v>
          </cell>
          <cell r="P9">
            <v>1347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1347</v>
          </cell>
          <cell r="V9">
            <v>0</v>
          </cell>
          <cell r="W9">
            <v>1.7230000000000001</v>
          </cell>
          <cell r="X9">
            <v>353.51</v>
          </cell>
          <cell r="Y9">
            <v>7.6040000000000001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1347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347.62900000000002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1347</v>
          </cell>
          <cell r="AZ9">
            <v>0</v>
          </cell>
          <cell r="BA9">
            <v>0</v>
          </cell>
          <cell r="BB9">
            <v>353.51</v>
          </cell>
          <cell r="BC9">
            <v>1347</v>
          </cell>
          <cell r="BD9">
            <v>964.20899999999995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465.60899999999998</v>
          </cell>
          <cell r="E10">
            <v>234.96299999999999</v>
          </cell>
          <cell r="F10">
            <v>230.64599999999999</v>
          </cell>
          <cell r="G10">
            <v>35.514000000000003</v>
          </cell>
          <cell r="H10">
            <v>0</v>
          </cell>
          <cell r="I10">
            <v>172.05</v>
          </cell>
          <cell r="J10">
            <v>1.8</v>
          </cell>
          <cell r="K10">
            <v>1.766</v>
          </cell>
          <cell r="L10">
            <v>0</v>
          </cell>
          <cell r="M10">
            <v>0</v>
          </cell>
          <cell r="N10">
            <v>168.48400000000001</v>
          </cell>
          <cell r="O10">
            <v>0</v>
          </cell>
          <cell r="P10">
            <v>608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608</v>
          </cell>
          <cell r="V10">
            <v>0</v>
          </cell>
          <cell r="W10">
            <v>2.5960000000000001</v>
          </cell>
          <cell r="X10">
            <v>172.05</v>
          </cell>
          <cell r="Y10">
            <v>6.1619999999999999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608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168.48400000000001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608</v>
          </cell>
          <cell r="AZ10">
            <v>0</v>
          </cell>
          <cell r="BA10">
            <v>0</v>
          </cell>
          <cell r="BB10">
            <v>172.05</v>
          </cell>
          <cell r="BC10">
            <v>608</v>
          </cell>
          <cell r="BD10">
            <v>465.60899999999998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413.28800000000001</v>
          </cell>
          <cell r="E11">
            <v>207.92099999999999</v>
          </cell>
          <cell r="F11">
            <v>205.36699999999999</v>
          </cell>
          <cell r="G11">
            <v>35.481000000000002</v>
          </cell>
          <cell r="H11">
            <v>0</v>
          </cell>
          <cell r="I11">
            <v>148.21</v>
          </cell>
          <cell r="J11">
            <v>0.44400000000000001</v>
          </cell>
          <cell r="K11">
            <v>0.438</v>
          </cell>
          <cell r="L11">
            <v>0</v>
          </cell>
          <cell r="M11">
            <v>0</v>
          </cell>
          <cell r="N11">
            <v>147.328</v>
          </cell>
          <cell r="O11">
            <v>0</v>
          </cell>
          <cell r="P11">
            <v>527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527</v>
          </cell>
          <cell r="V11">
            <v>0</v>
          </cell>
          <cell r="W11">
            <v>2.548</v>
          </cell>
          <cell r="X11">
            <v>148.21</v>
          </cell>
          <cell r="Y11">
            <v>3.43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527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147.328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527</v>
          </cell>
          <cell r="AZ11">
            <v>0</v>
          </cell>
          <cell r="BA11">
            <v>0</v>
          </cell>
          <cell r="BB11">
            <v>148.21</v>
          </cell>
          <cell r="BC11">
            <v>527</v>
          </cell>
          <cell r="BD11">
            <v>413.28800000000001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392.96699999999998</v>
          </cell>
          <cell r="E12">
            <v>198.654</v>
          </cell>
          <cell r="F12">
            <v>194.31299999999999</v>
          </cell>
          <cell r="G12">
            <v>35.429000000000002</v>
          </cell>
          <cell r="H12">
            <v>0</v>
          </cell>
          <cell r="I12">
            <v>142.56</v>
          </cell>
          <cell r="J12">
            <v>1.571</v>
          </cell>
          <cell r="K12">
            <v>1.5369999999999999</v>
          </cell>
          <cell r="L12">
            <v>0</v>
          </cell>
          <cell r="M12">
            <v>0</v>
          </cell>
          <cell r="N12">
            <v>139.452</v>
          </cell>
          <cell r="O12">
            <v>0</v>
          </cell>
          <cell r="P12">
            <v>502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502</v>
          </cell>
          <cell r="V12">
            <v>0</v>
          </cell>
          <cell r="W12">
            <v>2.81575</v>
          </cell>
          <cell r="X12">
            <v>142.56</v>
          </cell>
          <cell r="Y12">
            <v>5.9237500000000001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502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139.452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502</v>
          </cell>
          <cell r="AZ12">
            <v>0</v>
          </cell>
          <cell r="BA12">
            <v>0</v>
          </cell>
          <cell r="BB12">
            <v>142.56</v>
          </cell>
          <cell r="BC12">
            <v>502</v>
          </cell>
          <cell r="BD12">
            <v>392.96699999999998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362.49200000000002</v>
          </cell>
          <cell r="E13">
            <v>181.28800000000001</v>
          </cell>
          <cell r="F13">
            <v>181.20400000000001</v>
          </cell>
          <cell r="G13">
            <v>35.427</v>
          </cell>
          <cell r="H13">
            <v>0</v>
          </cell>
          <cell r="I13">
            <v>131.44999999999999</v>
          </cell>
          <cell r="J13">
            <v>1.4</v>
          </cell>
          <cell r="K13">
            <v>1.4</v>
          </cell>
          <cell r="L13">
            <v>0</v>
          </cell>
          <cell r="M13">
            <v>0</v>
          </cell>
          <cell r="N13">
            <v>128.64975000000001</v>
          </cell>
          <cell r="O13">
            <v>2.4999999996566658E-4</v>
          </cell>
          <cell r="P13">
            <v>473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473</v>
          </cell>
          <cell r="V13">
            <v>0</v>
          </cell>
          <cell r="W13">
            <v>2.6635</v>
          </cell>
          <cell r="X13">
            <v>131.44999999999999</v>
          </cell>
          <cell r="Y13">
            <v>5.4634999999999998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473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128.65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473</v>
          </cell>
          <cell r="AZ13">
            <v>0</v>
          </cell>
          <cell r="BA13">
            <v>0</v>
          </cell>
          <cell r="BB13">
            <v>131.44999999999999</v>
          </cell>
          <cell r="BC13">
            <v>473</v>
          </cell>
          <cell r="BD13">
            <v>362.49200000000002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455.37299999999999</v>
          </cell>
          <cell r="E14">
            <v>225.96799999999999</v>
          </cell>
          <cell r="F14">
            <v>229.405</v>
          </cell>
          <cell r="G14">
            <v>35.497999999999998</v>
          </cell>
          <cell r="H14">
            <v>0</v>
          </cell>
          <cell r="I14">
            <v>164.99</v>
          </cell>
          <cell r="J14">
            <v>1.768</v>
          </cell>
          <cell r="K14">
            <v>1.7949999999999999</v>
          </cell>
          <cell r="L14">
            <v>0</v>
          </cell>
          <cell r="M14">
            <v>0</v>
          </cell>
          <cell r="N14">
            <v>161.42775</v>
          </cell>
          <cell r="O14">
            <v>-7.4999999998226485E-4</v>
          </cell>
          <cell r="P14">
            <v>603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603</v>
          </cell>
          <cell r="V14">
            <v>0</v>
          </cell>
          <cell r="W14">
            <v>2.5372499999999998</v>
          </cell>
          <cell r="X14">
            <v>164.99</v>
          </cell>
          <cell r="Y14">
            <v>6.1002499999999991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603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161.428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603</v>
          </cell>
          <cell r="AZ14">
            <v>0</v>
          </cell>
          <cell r="BA14">
            <v>0</v>
          </cell>
          <cell r="BB14">
            <v>164.99</v>
          </cell>
          <cell r="BC14">
            <v>603</v>
          </cell>
          <cell r="BD14">
            <v>455.37299999999999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984.89099999999996</v>
          </cell>
          <cell r="E15">
            <v>476.97699999999998</v>
          </cell>
          <cell r="F15">
            <v>507.91399999999999</v>
          </cell>
          <cell r="G15">
            <v>35.481000000000002</v>
          </cell>
          <cell r="H15">
            <v>0</v>
          </cell>
          <cell r="I15">
            <v>358.68</v>
          </cell>
          <cell r="J15">
            <v>2.6190000000000002</v>
          </cell>
          <cell r="K15">
            <v>2.7890000000000001</v>
          </cell>
          <cell r="L15">
            <v>0</v>
          </cell>
          <cell r="M15">
            <v>0</v>
          </cell>
          <cell r="N15">
            <v>353.27175</v>
          </cell>
          <cell r="O15">
            <v>2.4999999999408828E-4</v>
          </cell>
          <cell r="P15">
            <v>1375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1375</v>
          </cell>
          <cell r="V15">
            <v>0</v>
          </cell>
          <cell r="W15">
            <v>1.728</v>
          </cell>
          <cell r="X15">
            <v>358.68</v>
          </cell>
          <cell r="Y15">
            <v>7.1360000000000001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1375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353.27199999999999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1375</v>
          </cell>
          <cell r="AZ15">
            <v>0</v>
          </cell>
          <cell r="BA15">
            <v>0</v>
          </cell>
          <cell r="BB15">
            <v>358.68</v>
          </cell>
          <cell r="BC15">
            <v>1375</v>
          </cell>
          <cell r="BD15">
            <v>984.89099999999996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1415.73</v>
          </cell>
          <cell r="E16">
            <v>676.74800000000005</v>
          </cell>
          <cell r="F16">
            <v>738.98199999999997</v>
          </cell>
          <cell r="G16">
            <v>35.366999999999997</v>
          </cell>
          <cell r="H16">
            <v>0</v>
          </cell>
          <cell r="I16">
            <v>516.4</v>
          </cell>
          <cell r="J16">
            <v>3.4049999999999998</v>
          </cell>
          <cell r="K16">
            <v>3.718</v>
          </cell>
          <cell r="L16">
            <v>0</v>
          </cell>
          <cell r="M16">
            <v>0</v>
          </cell>
          <cell r="N16">
            <v>509.27775000000003</v>
          </cell>
          <cell r="O16">
            <v>-7.5000000003910827E-4</v>
          </cell>
          <cell r="P16">
            <v>2030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2030</v>
          </cell>
          <cell r="V16">
            <v>0</v>
          </cell>
          <cell r="W16">
            <v>1.51525</v>
          </cell>
          <cell r="X16">
            <v>516.4</v>
          </cell>
          <cell r="Y16">
            <v>8.6382499999999993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2030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509.27800000000002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2030</v>
          </cell>
          <cell r="AZ16">
            <v>0</v>
          </cell>
          <cell r="BA16">
            <v>0</v>
          </cell>
          <cell r="BB16">
            <v>516.4</v>
          </cell>
          <cell r="BC16">
            <v>2030</v>
          </cell>
          <cell r="BD16">
            <v>1415.73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1538.9780000000001</v>
          </cell>
          <cell r="E17">
            <v>737.399</v>
          </cell>
          <cell r="F17">
            <v>801.57899999999995</v>
          </cell>
          <cell r="G17">
            <v>35.195</v>
          </cell>
          <cell r="H17">
            <v>0</v>
          </cell>
          <cell r="I17">
            <v>566.27</v>
          </cell>
          <cell r="J17">
            <v>7.7729999999999997</v>
          </cell>
          <cell r="K17">
            <v>8.4499999999999993</v>
          </cell>
          <cell r="L17">
            <v>0</v>
          </cell>
          <cell r="M17">
            <v>0</v>
          </cell>
          <cell r="N17">
            <v>550.04724999999996</v>
          </cell>
          <cell r="O17">
            <v>-2.500000000509317E-4</v>
          </cell>
          <cell r="P17">
            <v>2216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2216</v>
          </cell>
          <cell r="V17">
            <v>0</v>
          </cell>
          <cell r="W17">
            <v>1.57975</v>
          </cell>
          <cell r="X17">
            <v>566.27</v>
          </cell>
          <cell r="Y17">
            <v>17.80275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2216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550.04700000000003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2216</v>
          </cell>
          <cell r="AZ17">
            <v>0</v>
          </cell>
          <cell r="BA17">
            <v>0</v>
          </cell>
          <cell r="BB17">
            <v>566.27</v>
          </cell>
          <cell r="BC17">
            <v>2216</v>
          </cell>
          <cell r="BD17">
            <v>1538.9780000000001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Reporting"/>
      <sheetName val="Měsíční výkaz"/>
      <sheetName val="Evidence"/>
      <sheetName val="OT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638.48</v>
          </cell>
          <cell r="E6">
            <v>285.35000000000002</v>
          </cell>
          <cell r="F6">
            <v>353.13</v>
          </cell>
          <cell r="G6">
            <v>35.302</v>
          </cell>
          <cell r="H6">
            <v>0</v>
          </cell>
          <cell r="I6">
            <v>226.03200000000001</v>
          </cell>
          <cell r="J6">
            <v>6.4089999999999998</v>
          </cell>
          <cell r="K6">
            <v>7.931</v>
          </cell>
          <cell r="L6">
            <v>0</v>
          </cell>
          <cell r="M6">
            <v>0</v>
          </cell>
          <cell r="N6">
            <v>211.69200000000001</v>
          </cell>
          <cell r="O6">
            <v>0</v>
          </cell>
          <cell r="P6">
            <v>1007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1007</v>
          </cell>
          <cell r="V6">
            <v>0</v>
          </cell>
          <cell r="W6">
            <v>4.5999999999999999E-2</v>
          </cell>
          <cell r="X6">
            <v>226.03200000000001</v>
          </cell>
          <cell r="Y6">
            <v>14.385999999999999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1007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211.69200000000001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1007</v>
          </cell>
          <cell r="AZ6">
            <v>0</v>
          </cell>
          <cell r="BA6">
            <v>0</v>
          </cell>
          <cell r="BB6">
            <v>226.03200000000001</v>
          </cell>
          <cell r="BC6">
            <v>1007</v>
          </cell>
          <cell r="BD6">
            <v>638.48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552.93100000000004</v>
          </cell>
          <cell r="E7">
            <v>248.06100000000001</v>
          </cell>
          <cell r="F7">
            <v>304.87</v>
          </cell>
          <cell r="G7">
            <v>35.298000000000002</v>
          </cell>
          <cell r="H7">
            <v>0</v>
          </cell>
          <cell r="I7">
            <v>195.95699999999999</v>
          </cell>
          <cell r="J7">
            <v>5.5049999999999999</v>
          </cell>
          <cell r="K7">
            <v>6.7649999999999997</v>
          </cell>
          <cell r="L7">
            <v>0</v>
          </cell>
          <cell r="M7">
            <v>0</v>
          </cell>
          <cell r="N7">
            <v>183.68700000000001</v>
          </cell>
          <cell r="O7">
            <v>0</v>
          </cell>
          <cell r="P7">
            <v>867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867</v>
          </cell>
          <cell r="V7">
            <v>0</v>
          </cell>
          <cell r="W7">
            <v>4.5999999999999999E-2</v>
          </cell>
          <cell r="X7">
            <v>195.95699999999999</v>
          </cell>
          <cell r="Y7">
            <v>12.315999999999999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867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183.68700000000001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867</v>
          </cell>
          <cell r="AZ7">
            <v>0</v>
          </cell>
          <cell r="BA7">
            <v>0</v>
          </cell>
          <cell r="BB7">
            <v>195.95699999999999</v>
          </cell>
          <cell r="BC7">
            <v>867</v>
          </cell>
          <cell r="BD7">
            <v>552.93100000000004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280.19299999999998</v>
          </cell>
          <cell r="E8">
            <v>124.60899999999999</v>
          </cell>
          <cell r="F8">
            <v>155.584</v>
          </cell>
          <cell r="G8">
            <v>35.301000000000002</v>
          </cell>
          <cell r="H8">
            <v>0</v>
          </cell>
          <cell r="I8">
            <v>97.444000000000003</v>
          </cell>
          <cell r="J8">
            <v>2.5379999999999998</v>
          </cell>
          <cell r="K8">
            <v>3.169</v>
          </cell>
          <cell r="L8">
            <v>0</v>
          </cell>
          <cell r="M8">
            <v>0</v>
          </cell>
          <cell r="N8">
            <v>91.736999999999995</v>
          </cell>
          <cell r="O8">
            <v>0</v>
          </cell>
          <cell r="P8">
            <v>438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438</v>
          </cell>
          <cell r="V8">
            <v>0</v>
          </cell>
          <cell r="W8">
            <v>6.3E-2</v>
          </cell>
          <cell r="X8">
            <v>97.444000000000003</v>
          </cell>
          <cell r="Y8">
            <v>5.77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438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91.736999999999995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438</v>
          </cell>
          <cell r="AZ8">
            <v>0</v>
          </cell>
          <cell r="BA8">
            <v>0</v>
          </cell>
          <cell r="BB8">
            <v>97.444000000000003</v>
          </cell>
          <cell r="BC8">
            <v>438</v>
          </cell>
          <cell r="BD8">
            <v>280.19299999999998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313.41000000000003</v>
          </cell>
          <cell r="E9">
            <v>141.471</v>
          </cell>
          <cell r="F9">
            <v>171.93899999999999</v>
          </cell>
          <cell r="G9">
            <v>35.286000000000001</v>
          </cell>
          <cell r="H9">
            <v>0</v>
          </cell>
          <cell r="I9">
            <v>109.935</v>
          </cell>
          <cell r="J9">
            <v>3.1669999999999998</v>
          </cell>
          <cell r="K9">
            <v>3.85</v>
          </cell>
          <cell r="L9">
            <v>0</v>
          </cell>
          <cell r="M9">
            <v>0</v>
          </cell>
          <cell r="N9">
            <v>102.91800000000001</v>
          </cell>
          <cell r="O9">
            <v>0</v>
          </cell>
          <cell r="P9">
            <v>481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481</v>
          </cell>
          <cell r="V9">
            <v>0</v>
          </cell>
          <cell r="W9">
            <v>7.0999999999999994E-2</v>
          </cell>
          <cell r="X9">
            <v>109.935</v>
          </cell>
          <cell r="Y9">
            <v>7.0879999999999992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481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102.91800000000001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481</v>
          </cell>
          <cell r="AZ9">
            <v>0</v>
          </cell>
          <cell r="BA9">
            <v>0</v>
          </cell>
          <cell r="BB9">
            <v>109.935</v>
          </cell>
          <cell r="BC9">
            <v>481</v>
          </cell>
          <cell r="BD9">
            <v>313.41000000000003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131.35900000000001</v>
          </cell>
          <cell r="E10">
            <v>60.302999999999997</v>
          </cell>
          <cell r="F10">
            <v>71.055999999999997</v>
          </cell>
          <cell r="G10">
            <v>35.357999999999997</v>
          </cell>
          <cell r="H10">
            <v>0</v>
          </cell>
          <cell r="I10">
            <v>46.677</v>
          </cell>
          <cell r="J10">
            <v>1.38</v>
          </cell>
          <cell r="K10">
            <v>1.627</v>
          </cell>
          <cell r="L10">
            <v>0</v>
          </cell>
          <cell r="M10">
            <v>0</v>
          </cell>
          <cell r="N10">
            <v>43.67</v>
          </cell>
          <cell r="O10">
            <v>0</v>
          </cell>
          <cell r="P10">
            <v>198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198</v>
          </cell>
          <cell r="V10">
            <v>0</v>
          </cell>
          <cell r="W10">
            <v>5.5E-2</v>
          </cell>
          <cell r="X10">
            <v>46.677</v>
          </cell>
          <cell r="Y10">
            <v>3.0619999999999998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198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43.67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198</v>
          </cell>
          <cell r="AZ10">
            <v>0</v>
          </cell>
          <cell r="BA10">
            <v>0</v>
          </cell>
          <cell r="BB10">
            <v>46.677</v>
          </cell>
          <cell r="BC10">
            <v>198</v>
          </cell>
          <cell r="BD10">
            <v>131.35900000000001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75.882000000000005</v>
          </cell>
          <cell r="E11">
            <v>35.728999999999999</v>
          </cell>
          <cell r="F11">
            <v>40.152999999999999</v>
          </cell>
          <cell r="G11">
            <v>35.518000000000001</v>
          </cell>
          <cell r="H11">
            <v>0</v>
          </cell>
          <cell r="I11">
            <v>26.446999999999999</v>
          </cell>
          <cell r="J11">
            <v>0.88900000000000001</v>
          </cell>
          <cell r="K11">
            <v>1</v>
          </cell>
          <cell r="L11">
            <v>0</v>
          </cell>
          <cell r="M11">
            <v>0</v>
          </cell>
          <cell r="N11">
            <v>24.558</v>
          </cell>
          <cell r="O11">
            <v>0</v>
          </cell>
          <cell r="P11">
            <v>107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107</v>
          </cell>
          <cell r="V11">
            <v>0</v>
          </cell>
          <cell r="W11">
            <v>9.8000000000000004E-2</v>
          </cell>
          <cell r="X11">
            <v>26.446999999999999</v>
          </cell>
          <cell r="Y11">
            <v>1.9870000000000001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107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24.558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107</v>
          </cell>
          <cell r="AZ11">
            <v>0</v>
          </cell>
          <cell r="BA11">
            <v>0</v>
          </cell>
          <cell r="BB11">
            <v>26.446999999999999</v>
          </cell>
          <cell r="BC11">
            <v>107</v>
          </cell>
          <cell r="BD11">
            <v>75.882000000000005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79.19</v>
          </cell>
          <cell r="E12">
            <v>37.063000000000002</v>
          </cell>
          <cell r="F12">
            <v>42.127000000000002</v>
          </cell>
          <cell r="G12">
            <v>35.341000000000001</v>
          </cell>
          <cell r="H12">
            <v>0</v>
          </cell>
          <cell r="I12">
            <v>27.614999999999998</v>
          </cell>
          <cell r="J12">
            <v>0.97099999999999997</v>
          </cell>
          <cell r="K12">
            <v>1.103</v>
          </cell>
          <cell r="L12">
            <v>0</v>
          </cell>
          <cell r="M12">
            <v>0</v>
          </cell>
          <cell r="N12">
            <v>25.540800000000001</v>
          </cell>
          <cell r="O12">
            <v>1.9999999999598117E-4</v>
          </cell>
          <cell r="P12">
            <v>113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113</v>
          </cell>
          <cell r="V12">
            <v>0</v>
          </cell>
          <cell r="W12">
            <v>8.7359999999999993E-2</v>
          </cell>
          <cell r="X12">
            <v>27.614999999999998</v>
          </cell>
          <cell r="Y12">
            <v>2.1613599999999997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113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25.541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113</v>
          </cell>
          <cell r="AZ12">
            <v>0</v>
          </cell>
          <cell r="BA12">
            <v>0</v>
          </cell>
          <cell r="BB12">
            <v>27.614999999999998</v>
          </cell>
          <cell r="BC12">
            <v>113</v>
          </cell>
          <cell r="BD12">
            <v>79.19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71.704999999999998</v>
          </cell>
          <cell r="E13">
            <v>33.250999999999998</v>
          </cell>
          <cell r="F13">
            <v>38.454000000000001</v>
          </cell>
          <cell r="G13">
            <v>35.356000000000002</v>
          </cell>
          <cell r="H13">
            <v>0</v>
          </cell>
          <cell r="I13">
            <v>24.5</v>
          </cell>
          <cell r="J13">
            <v>0.85099999999999998</v>
          </cell>
          <cell r="K13">
            <v>0.98399999999999999</v>
          </cell>
          <cell r="L13">
            <v>0</v>
          </cell>
          <cell r="M13">
            <v>0</v>
          </cell>
          <cell r="N13">
            <v>22.664639999999999</v>
          </cell>
          <cell r="O13">
            <v>3.6000000000058208E-4</v>
          </cell>
          <cell r="P13">
            <v>102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102</v>
          </cell>
          <cell r="V13">
            <v>0</v>
          </cell>
          <cell r="W13">
            <v>9.9319999999999992E-2</v>
          </cell>
          <cell r="X13">
            <v>24.5</v>
          </cell>
          <cell r="Y13">
            <v>1.93432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102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22.664999999999999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102</v>
          </cell>
          <cell r="AZ13">
            <v>0</v>
          </cell>
          <cell r="BA13">
            <v>0</v>
          </cell>
          <cell r="BB13">
            <v>24.5</v>
          </cell>
          <cell r="BC13">
            <v>102</v>
          </cell>
          <cell r="BD13">
            <v>71.704999999999998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97.668000000000006</v>
          </cell>
          <cell r="E14">
            <v>44.866</v>
          </cell>
          <cell r="F14">
            <v>52.802</v>
          </cell>
          <cell r="G14">
            <v>35.44</v>
          </cell>
          <cell r="H14">
            <v>0</v>
          </cell>
          <cell r="I14">
            <v>33.28</v>
          </cell>
          <cell r="J14">
            <v>1.034</v>
          </cell>
          <cell r="K14">
            <v>1.2170000000000001</v>
          </cell>
          <cell r="L14">
            <v>0</v>
          </cell>
          <cell r="M14">
            <v>0</v>
          </cell>
          <cell r="N14">
            <v>31.029599999999999</v>
          </cell>
          <cell r="O14">
            <v>-5.9999999999504894E-4</v>
          </cell>
          <cell r="P14">
            <v>141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141</v>
          </cell>
          <cell r="V14">
            <v>0</v>
          </cell>
          <cell r="W14">
            <v>8.2159999999999997E-2</v>
          </cell>
          <cell r="X14">
            <v>33.28</v>
          </cell>
          <cell r="Y14">
            <v>2.3331600000000003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141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31.03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141</v>
          </cell>
          <cell r="AZ14">
            <v>0</v>
          </cell>
          <cell r="BA14">
            <v>0</v>
          </cell>
          <cell r="BB14">
            <v>33.28</v>
          </cell>
          <cell r="BC14">
            <v>141</v>
          </cell>
          <cell r="BD14">
            <v>97.668000000000006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297.92</v>
          </cell>
          <cell r="E15">
            <v>132.37</v>
          </cell>
          <cell r="F15">
            <v>165.55</v>
          </cell>
          <cell r="G15">
            <v>35.518000000000001</v>
          </cell>
          <cell r="H15">
            <v>0</v>
          </cell>
          <cell r="I15">
            <v>106.61</v>
          </cell>
          <cell r="J15">
            <v>2.964</v>
          </cell>
          <cell r="K15">
            <v>3.7069999999999999</v>
          </cell>
          <cell r="L15">
            <v>0</v>
          </cell>
          <cell r="M15">
            <v>0</v>
          </cell>
          <cell r="N15">
            <v>99.93983999999999</v>
          </cell>
          <cell r="O15">
            <v>-8.3999999998241037E-4</v>
          </cell>
          <cell r="P15">
            <v>480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480</v>
          </cell>
          <cell r="V15">
            <v>0</v>
          </cell>
          <cell r="W15">
            <v>7.0720000000000005E-2</v>
          </cell>
          <cell r="X15">
            <v>106.61</v>
          </cell>
          <cell r="Y15">
            <v>6.741719999999999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480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99.94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480</v>
          </cell>
          <cell r="AZ15">
            <v>0</v>
          </cell>
          <cell r="BA15">
            <v>0</v>
          </cell>
          <cell r="BB15">
            <v>106.61</v>
          </cell>
          <cell r="BC15">
            <v>480</v>
          </cell>
          <cell r="BD15">
            <v>297.92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528.44100000000003</v>
          </cell>
          <cell r="E16">
            <v>238.42099999999999</v>
          </cell>
          <cell r="F16">
            <v>290.02</v>
          </cell>
          <cell r="G16">
            <v>35.340000000000003</v>
          </cell>
          <cell r="H16">
            <v>0</v>
          </cell>
          <cell r="I16">
            <v>189.08</v>
          </cell>
          <cell r="J16">
            <v>5.5250000000000004</v>
          </cell>
          <cell r="K16">
            <v>6.7210000000000001</v>
          </cell>
          <cell r="L16">
            <v>0</v>
          </cell>
          <cell r="M16">
            <v>0</v>
          </cell>
          <cell r="N16">
            <v>176.83439999999999</v>
          </cell>
          <cell r="O16">
            <v>-3.9999999998485691E-4</v>
          </cell>
          <cell r="P16">
            <v>828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828</v>
          </cell>
          <cell r="V16">
            <v>0</v>
          </cell>
          <cell r="W16">
            <v>4.4719999999999996E-2</v>
          </cell>
          <cell r="X16">
            <v>189.08</v>
          </cell>
          <cell r="Y16">
            <v>12.29072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828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176.834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828</v>
          </cell>
          <cell r="AZ16">
            <v>0</v>
          </cell>
          <cell r="BA16">
            <v>0</v>
          </cell>
          <cell r="BB16">
            <v>189.08</v>
          </cell>
          <cell r="BC16">
            <v>828</v>
          </cell>
          <cell r="BD16">
            <v>528.44100000000003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547.02599999999995</v>
          </cell>
          <cell r="E17">
            <v>246.61099999999999</v>
          </cell>
          <cell r="F17">
            <v>300.41500000000002</v>
          </cell>
          <cell r="G17">
            <v>35.255000000000003</v>
          </cell>
          <cell r="H17">
            <v>0</v>
          </cell>
          <cell r="I17">
            <v>194.28</v>
          </cell>
          <cell r="J17">
            <v>5.4539999999999997</v>
          </cell>
          <cell r="K17">
            <v>6.6440000000000001</v>
          </cell>
          <cell r="L17">
            <v>0</v>
          </cell>
          <cell r="M17">
            <v>0</v>
          </cell>
          <cell r="N17">
            <v>182.18279999999999</v>
          </cell>
          <cell r="O17">
            <v>-7.9999999999813554E-4</v>
          </cell>
          <cell r="P17">
            <v>852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852</v>
          </cell>
          <cell r="V17">
            <v>0</v>
          </cell>
          <cell r="W17">
            <v>3.9259999999999996E-2</v>
          </cell>
          <cell r="X17">
            <v>194.28</v>
          </cell>
          <cell r="Y17">
            <v>12.137259999999999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852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182.18299999999999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852</v>
          </cell>
          <cell r="AZ17">
            <v>0</v>
          </cell>
          <cell r="BA17">
            <v>0</v>
          </cell>
          <cell r="BB17">
            <v>194.28</v>
          </cell>
          <cell r="BC17">
            <v>852</v>
          </cell>
          <cell r="BD17">
            <v>547.02599999999995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Reporting"/>
      <sheetName val="Evidence"/>
      <sheetName val="ERU-1"/>
      <sheetName val="MPO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>
        <row r="6">
          <cell r="A6" t="str">
            <v>Leden</v>
          </cell>
          <cell r="B6">
            <v>1</v>
          </cell>
          <cell r="C6" t="str">
            <v>OK</v>
          </cell>
          <cell r="D6">
            <v>861.62800000000004</v>
          </cell>
          <cell r="E6">
            <v>384.03500000000003</v>
          </cell>
          <cell r="F6">
            <v>477.59300000000002</v>
          </cell>
          <cell r="G6">
            <v>35.301000000000002</v>
          </cell>
          <cell r="H6">
            <v>0</v>
          </cell>
          <cell r="I6">
            <v>316.28100000000001</v>
          </cell>
          <cell r="J6">
            <v>5.4809999999999999</v>
          </cell>
          <cell r="K6">
            <v>6.8159999999999998</v>
          </cell>
          <cell r="L6">
            <v>0</v>
          </cell>
          <cell r="M6">
            <v>0</v>
          </cell>
          <cell r="N6">
            <v>303.98399999999998</v>
          </cell>
          <cell r="O6">
            <v>0</v>
          </cell>
          <cell r="P6">
            <v>1416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1416</v>
          </cell>
          <cell r="V6">
            <v>0</v>
          </cell>
          <cell r="W6">
            <v>0.38300000000000001</v>
          </cell>
          <cell r="X6">
            <v>316.28100000000001</v>
          </cell>
          <cell r="Y6">
            <v>12.68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1416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303.98399999999998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1416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316.28100000000001</v>
          </cell>
          <cell r="BC6">
            <v>1416</v>
          </cell>
          <cell r="BD6">
            <v>861.62800000000004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812.38099999999997</v>
          </cell>
          <cell r="E7">
            <v>365.096</v>
          </cell>
          <cell r="F7">
            <v>447.28500000000003</v>
          </cell>
          <cell r="G7">
            <v>35.298000000000002</v>
          </cell>
          <cell r="H7">
            <v>0</v>
          </cell>
          <cell r="I7">
            <v>298.61099999999999</v>
          </cell>
          <cell r="J7">
            <v>5.1130000000000004</v>
          </cell>
          <cell r="K7">
            <v>6.2649999999999997</v>
          </cell>
          <cell r="L7">
            <v>0</v>
          </cell>
          <cell r="M7">
            <v>0</v>
          </cell>
          <cell r="N7">
            <v>287.233</v>
          </cell>
          <cell r="O7">
            <v>0</v>
          </cell>
          <cell r="P7">
            <v>1317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1317</v>
          </cell>
          <cell r="V7">
            <v>0</v>
          </cell>
          <cell r="W7">
            <v>0.33</v>
          </cell>
          <cell r="X7">
            <v>298.61099999999999</v>
          </cell>
          <cell r="Y7">
            <v>11.708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1317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287.233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1317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298.61099999999999</v>
          </cell>
          <cell r="BC7">
            <v>1317</v>
          </cell>
          <cell r="BD7">
            <v>812.38099999999997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740.48900000000003</v>
          </cell>
          <cell r="E8">
            <v>332.44299999999998</v>
          </cell>
          <cell r="F8">
            <v>408.04599999999999</v>
          </cell>
          <cell r="G8">
            <v>35.299999999999997</v>
          </cell>
          <cell r="H8">
            <v>0</v>
          </cell>
          <cell r="I8">
            <v>271.12</v>
          </cell>
          <cell r="J8">
            <v>4.5490000000000004</v>
          </cell>
          <cell r="K8">
            <v>5.5839999999999996</v>
          </cell>
          <cell r="L8">
            <v>0</v>
          </cell>
          <cell r="M8">
            <v>0</v>
          </cell>
          <cell r="N8">
            <v>260.98700000000002</v>
          </cell>
          <cell r="O8">
            <v>0</v>
          </cell>
          <cell r="P8">
            <v>1198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1198</v>
          </cell>
          <cell r="V8">
            <v>0</v>
          </cell>
          <cell r="W8">
            <v>0.61899999999999999</v>
          </cell>
          <cell r="X8">
            <v>271.12</v>
          </cell>
          <cell r="Y8">
            <v>10.751999999999999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1198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260.98700000000002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1198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271.12</v>
          </cell>
          <cell r="BC8">
            <v>1198</v>
          </cell>
          <cell r="BD8">
            <v>740.48900000000003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456.28</v>
          </cell>
          <cell r="E9">
            <v>206.46600000000001</v>
          </cell>
          <cell r="F9">
            <v>249.81399999999999</v>
          </cell>
          <cell r="G9">
            <v>35.286999999999999</v>
          </cell>
          <cell r="H9">
            <v>0</v>
          </cell>
          <cell r="I9">
            <v>165.98400000000001</v>
          </cell>
          <cell r="J9">
            <v>2.9870000000000001</v>
          </cell>
          <cell r="K9">
            <v>3.6150000000000002</v>
          </cell>
          <cell r="L9">
            <v>0</v>
          </cell>
          <cell r="M9">
            <v>0</v>
          </cell>
          <cell r="N9">
            <v>159.38200000000001</v>
          </cell>
          <cell r="O9">
            <v>0</v>
          </cell>
          <cell r="P9">
            <v>723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723</v>
          </cell>
          <cell r="V9">
            <v>0</v>
          </cell>
          <cell r="W9">
            <v>0.89300000000000002</v>
          </cell>
          <cell r="X9">
            <v>165.98400000000001</v>
          </cell>
          <cell r="Y9">
            <v>7.4950000000000001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723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159.38200000000001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723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165.98400000000001</v>
          </cell>
          <cell r="BC9">
            <v>723</v>
          </cell>
          <cell r="BD9">
            <v>456.28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289.767</v>
          </cell>
          <cell r="E10">
            <v>132.00700000000001</v>
          </cell>
          <cell r="F10">
            <v>157.76</v>
          </cell>
          <cell r="G10">
            <v>35.384</v>
          </cell>
          <cell r="H10">
            <v>0</v>
          </cell>
          <cell r="I10">
            <v>105.75700000000001</v>
          </cell>
          <cell r="J10">
            <v>1.681</v>
          </cell>
          <cell r="K10">
            <v>2.008</v>
          </cell>
          <cell r="L10">
            <v>0</v>
          </cell>
          <cell r="M10">
            <v>0</v>
          </cell>
          <cell r="N10">
            <v>102.068</v>
          </cell>
          <cell r="O10">
            <v>0</v>
          </cell>
          <cell r="P10">
            <v>455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455</v>
          </cell>
          <cell r="V10">
            <v>0</v>
          </cell>
          <cell r="W10">
            <v>1.087</v>
          </cell>
          <cell r="X10">
            <v>105.75700000000001</v>
          </cell>
          <cell r="Y10">
            <v>4.7759999999999998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455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102.068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455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105.75700000000001</v>
          </cell>
          <cell r="BC10">
            <v>455</v>
          </cell>
          <cell r="BD10">
            <v>289.767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179.29599999999999</v>
          </cell>
          <cell r="E11">
            <v>82.474999999999994</v>
          </cell>
          <cell r="F11">
            <v>96.820999999999998</v>
          </cell>
          <cell r="G11">
            <v>35.521999999999998</v>
          </cell>
          <cell r="H11">
            <v>0</v>
          </cell>
          <cell r="I11">
            <v>65.069999999999993</v>
          </cell>
          <cell r="J11">
            <v>1.23</v>
          </cell>
          <cell r="K11">
            <v>1.4430000000000001</v>
          </cell>
          <cell r="L11">
            <v>0</v>
          </cell>
          <cell r="M11">
            <v>0</v>
          </cell>
          <cell r="N11">
            <v>62.396999999999998</v>
          </cell>
          <cell r="O11">
            <v>0</v>
          </cell>
          <cell r="P11">
            <v>275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275</v>
          </cell>
          <cell r="V11">
            <v>0</v>
          </cell>
          <cell r="W11">
            <v>1.155</v>
          </cell>
          <cell r="X11">
            <v>65.069999999999993</v>
          </cell>
          <cell r="Y11">
            <v>3.8280000000000003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275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62.396999999999998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275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65.069999999999993</v>
          </cell>
          <cell r="BC11">
            <v>275</v>
          </cell>
          <cell r="BD11">
            <v>179.29599999999999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153.52500000000001</v>
          </cell>
          <cell r="E12">
            <v>70.966999999999999</v>
          </cell>
          <cell r="F12">
            <v>82.558000000000007</v>
          </cell>
          <cell r="G12">
            <v>35.343000000000004</v>
          </cell>
          <cell r="H12">
            <v>0</v>
          </cell>
          <cell r="I12">
            <v>57.067999999999998</v>
          </cell>
          <cell r="J12">
            <v>1.077</v>
          </cell>
          <cell r="K12">
            <v>1.252</v>
          </cell>
          <cell r="L12">
            <v>0</v>
          </cell>
          <cell r="M12">
            <v>0</v>
          </cell>
          <cell r="N12">
            <v>54.738999999999997</v>
          </cell>
          <cell r="O12">
            <v>0</v>
          </cell>
          <cell r="P12">
            <v>239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239</v>
          </cell>
          <cell r="V12">
            <v>0</v>
          </cell>
          <cell r="W12">
            <v>1.319</v>
          </cell>
          <cell r="X12">
            <v>57.067999999999998</v>
          </cell>
          <cell r="Y12">
            <v>3.6479999999999997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239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54.738999999999997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239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57.067999999999998</v>
          </cell>
          <cell r="BC12">
            <v>239</v>
          </cell>
          <cell r="BD12">
            <v>153.52500000000001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163.60599999999999</v>
          </cell>
          <cell r="E13">
            <v>72.147000000000006</v>
          </cell>
          <cell r="F13">
            <v>91.459000000000003</v>
          </cell>
          <cell r="G13">
            <v>35.357999999999997</v>
          </cell>
          <cell r="H13">
            <v>0</v>
          </cell>
          <cell r="I13">
            <v>59.820999999999998</v>
          </cell>
          <cell r="J13">
            <v>1.0740000000000001</v>
          </cell>
          <cell r="K13">
            <v>1.361</v>
          </cell>
          <cell r="L13">
            <v>0</v>
          </cell>
          <cell r="M13">
            <v>0</v>
          </cell>
          <cell r="N13">
            <v>57.385750000000002</v>
          </cell>
          <cell r="O13">
            <v>2.5000000000119371E-4</v>
          </cell>
          <cell r="P13">
            <v>273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273</v>
          </cell>
          <cell r="V13">
            <v>0</v>
          </cell>
          <cell r="W13">
            <v>1.20475</v>
          </cell>
          <cell r="X13">
            <v>59.820999999999998</v>
          </cell>
          <cell r="Y13">
            <v>3.6397500000000003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273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57.386000000000003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273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59.820999999999998</v>
          </cell>
          <cell r="BC13">
            <v>273</v>
          </cell>
          <cell r="BD13">
            <v>163.60599999999999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234.952</v>
          </cell>
          <cell r="E14">
            <v>99.454999999999998</v>
          </cell>
          <cell r="F14">
            <v>135.49700000000001</v>
          </cell>
          <cell r="G14">
            <v>35.442999999999998</v>
          </cell>
          <cell r="H14">
            <v>0</v>
          </cell>
          <cell r="I14">
            <v>84.614000000000004</v>
          </cell>
          <cell r="J14">
            <v>1.429</v>
          </cell>
          <cell r="K14">
            <v>1.946</v>
          </cell>
          <cell r="L14">
            <v>0</v>
          </cell>
          <cell r="M14">
            <v>0</v>
          </cell>
          <cell r="N14">
            <v>81.239249999999998</v>
          </cell>
          <cell r="O14">
            <v>-2.4999999999408828E-4</v>
          </cell>
          <cell r="P14">
            <v>415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415</v>
          </cell>
          <cell r="V14">
            <v>0</v>
          </cell>
          <cell r="W14">
            <v>1.02925</v>
          </cell>
          <cell r="X14">
            <v>84.614000000000004</v>
          </cell>
          <cell r="Y14">
            <v>4.4042500000000002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415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81.239000000000004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415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84.614000000000004</v>
          </cell>
          <cell r="BC14">
            <v>415</v>
          </cell>
          <cell r="BD14">
            <v>234.952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508.69499999999999</v>
          </cell>
          <cell r="E15">
            <v>227.88200000000001</v>
          </cell>
          <cell r="F15">
            <v>280.81299999999999</v>
          </cell>
          <cell r="G15">
            <v>35.517000000000003</v>
          </cell>
          <cell r="H15">
            <v>0</v>
          </cell>
          <cell r="I15">
            <v>186.87200000000001</v>
          </cell>
          <cell r="J15">
            <v>3.3119999999999998</v>
          </cell>
          <cell r="K15">
            <v>4.0810000000000004</v>
          </cell>
          <cell r="L15">
            <v>0</v>
          </cell>
          <cell r="M15">
            <v>0</v>
          </cell>
          <cell r="N15">
            <v>179.47925000000001</v>
          </cell>
          <cell r="O15">
            <v>-2.4999999999408828E-4</v>
          </cell>
          <cell r="P15">
            <v>829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829</v>
          </cell>
          <cell r="V15">
            <v>0</v>
          </cell>
          <cell r="W15">
            <v>0.78425</v>
          </cell>
          <cell r="X15">
            <v>186.87200000000001</v>
          </cell>
          <cell r="Y15">
            <v>8.1772500000000008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829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179.47900000000001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829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186.87200000000001</v>
          </cell>
          <cell r="BC15">
            <v>829</v>
          </cell>
          <cell r="BD15">
            <v>508.69499999999999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729.74199999999996</v>
          </cell>
          <cell r="E16">
            <v>325.95299999999997</v>
          </cell>
          <cell r="F16">
            <v>403.78899999999999</v>
          </cell>
          <cell r="G16">
            <v>35.340000000000003</v>
          </cell>
          <cell r="H16">
            <v>0</v>
          </cell>
          <cell r="I16">
            <v>265.93900000000002</v>
          </cell>
          <cell r="J16">
            <v>5.2279999999999998</v>
          </cell>
          <cell r="K16">
            <v>6.4770000000000003</v>
          </cell>
          <cell r="L16">
            <v>0</v>
          </cell>
          <cell r="M16">
            <v>0</v>
          </cell>
          <cell r="N16">
            <v>254.23425</v>
          </cell>
          <cell r="O16">
            <v>-2.4999999999408828E-4</v>
          </cell>
          <cell r="P16">
            <v>1186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1186</v>
          </cell>
          <cell r="V16">
            <v>0</v>
          </cell>
          <cell r="W16">
            <v>0.53125</v>
          </cell>
          <cell r="X16">
            <v>265.93900000000002</v>
          </cell>
          <cell r="Y16">
            <v>12.23625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1186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254.23400000000001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1186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265.93900000000002</v>
          </cell>
          <cell r="BC16">
            <v>1186</v>
          </cell>
          <cell r="BD16">
            <v>729.74199999999996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706.27800000000002</v>
          </cell>
          <cell r="E17">
            <v>314.17599999999999</v>
          </cell>
          <cell r="F17">
            <v>392.10199999999998</v>
          </cell>
          <cell r="G17">
            <v>35.253999999999998</v>
          </cell>
          <cell r="H17">
            <v>0</v>
          </cell>
          <cell r="I17">
            <v>257.07100000000003</v>
          </cell>
          <cell r="J17">
            <v>4.2779999999999996</v>
          </cell>
          <cell r="K17">
            <v>5.3390000000000004</v>
          </cell>
          <cell r="L17">
            <v>0</v>
          </cell>
          <cell r="M17">
            <v>0</v>
          </cell>
          <cell r="N17">
            <v>247.45425</v>
          </cell>
          <cell r="O17">
            <v>-2.4999999996566658E-4</v>
          </cell>
          <cell r="P17">
            <v>1155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1155</v>
          </cell>
          <cell r="V17">
            <v>0</v>
          </cell>
          <cell r="W17">
            <v>0.68974999999999997</v>
          </cell>
          <cell r="X17">
            <v>257.07100000000003</v>
          </cell>
          <cell r="Y17">
            <v>10.306750000000001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1155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247.45400000000001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1155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257.07100000000003</v>
          </cell>
          <cell r="BC17">
            <v>1155</v>
          </cell>
          <cell r="BD17">
            <v>706.27800000000002</v>
          </cell>
          <cell r="BE17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Reporting"/>
      <sheetName val="Měsíční výkaz"/>
      <sheetName val="Kogenerace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285.291</v>
          </cell>
          <cell r="E6">
            <v>122.786</v>
          </cell>
          <cell r="F6">
            <v>162.505</v>
          </cell>
          <cell r="G6">
            <v>35.281999999999996</v>
          </cell>
          <cell r="H6">
            <v>0</v>
          </cell>
          <cell r="I6">
            <v>96.756</v>
          </cell>
          <cell r="J6">
            <v>0.11</v>
          </cell>
          <cell r="K6">
            <v>0.14499999999999999</v>
          </cell>
          <cell r="L6">
            <v>0</v>
          </cell>
          <cell r="M6">
            <v>0</v>
          </cell>
          <cell r="N6">
            <v>96.501000000000005</v>
          </cell>
          <cell r="O6">
            <v>0</v>
          </cell>
          <cell r="P6">
            <v>461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461</v>
          </cell>
          <cell r="V6">
            <v>0</v>
          </cell>
          <cell r="W6">
            <v>0.113</v>
          </cell>
          <cell r="X6">
            <v>96.756</v>
          </cell>
          <cell r="Y6">
            <v>0.36799999999999999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461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96.501000000000005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461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96.756</v>
          </cell>
          <cell r="BC6">
            <v>461</v>
          </cell>
          <cell r="BD6">
            <v>285.291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233.477</v>
          </cell>
          <cell r="E7">
            <v>99.506</v>
          </cell>
          <cell r="F7">
            <v>133.971</v>
          </cell>
          <cell r="G7">
            <v>35.284999999999997</v>
          </cell>
          <cell r="H7">
            <v>0</v>
          </cell>
          <cell r="I7">
            <v>80.463999999999999</v>
          </cell>
          <cell r="J7">
            <v>0.86899999999999999</v>
          </cell>
          <cell r="K7">
            <v>1.169</v>
          </cell>
          <cell r="L7">
            <v>0</v>
          </cell>
          <cell r="M7">
            <v>0</v>
          </cell>
          <cell r="N7">
            <v>78.426000000000002</v>
          </cell>
          <cell r="O7">
            <v>0</v>
          </cell>
          <cell r="P7">
            <v>390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390</v>
          </cell>
          <cell r="V7">
            <v>0</v>
          </cell>
          <cell r="W7">
            <v>0.125</v>
          </cell>
          <cell r="X7">
            <v>80.463999999999999</v>
          </cell>
          <cell r="Y7">
            <v>2.1630000000000003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390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78.426000000000002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390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80.463999999999999</v>
          </cell>
          <cell r="BC7">
            <v>390</v>
          </cell>
          <cell r="BD7">
            <v>233.477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225.48099999999999</v>
          </cell>
          <cell r="E8">
            <v>96.665000000000006</v>
          </cell>
          <cell r="F8">
            <v>128.816</v>
          </cell>
          <cell r="G8">
            <v>35.134999999999998</v>
          </cell>
          <cell r="H8">
            <v>0</v>
          </cell>
          <cell r="I8">
            <v>76.292000000000002</v>
          </cell>
          <cell r="J8">
            <v>0.45900000000000002</v>
          </cell>
          <cell r="K8">
            <v>0.61099999999999999</v>
          </cell>
          <cell r="L8">
            <v>0</v>
          </cell>
          <cell r="M8">
            <v>0</v>
          </cell>
          <cell r="N8">
            <v>75.221999999999994</v>
          </cell>
          <cell r="O8">
            <v>0</v>
          </cell>
          <cell r="P8">
            <v>366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366</v>
          </cell>
          <cell r="V8">
            <v>0</v>
          </cell>
          <cell r="W8">
            <v>0.17599999999999999</v>
          </cell>
          <cell r="X8">
            <v>76.292000000000002</v>
          </cell>
          <cell r="Y8">
            <v>1.246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366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75.221999999999994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366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76.292000000000002</v>
          </cell>
          <cell r="BC8">
            <v>366</v>
          </cell>
          <cell r="BD8">
            <v>225.48099999999999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133.41200000000001</v>
          </cell>
          <cell r="E9">
            <v>58.017000000000003</v>
          </cell>
          <cell r="F9">
            <v>75.394999999999996</v>
          </cell>
          <cell r="G9">
            <v>35.225999999999999</v>
          </cell>
          <cell r="H9">
            <v>0</v>
          </cell>
          <cell r="I9">
            <v>45.100999999999999</v>
          </cell>
          <cell r="J9">
            <v>0.28599999999999998</v>
          </cell>
          <cell r="K9">
            <v>0.372</v>
          </cell>
          <cell r="L9">
            <v>0</v>
          </cell>
          <cell r="M9">
            <v>0</v>
          </cell>
          <cell r="N9">
            <v>44.442999999999998</v>
          </cell>
          <cell r="O9">
            <v>0</v>
          </cell>
          <cell r="P9">
            <v>211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211</v>
          </cell>
          <cell r="V9">
            <v>0</v>
          </cell>
          <cell r="W9">
            <v>0.22800000000000001</v>
          </cell>
          <cell r="X9">
            <v>45.100999999999999</v>
          </cell>
          <cell r="Y9">
            <v>0.8859999999999999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211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44.442999999999998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211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45.100999999999999</v>
          </cell>
          <cell r="BC9">
            <v>211</v>
          </cell>
          <cell r="BD9">
            <v>133.41200000000001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51.773000000000003</v>
          </cell>
          <cell r="E10">
            <v>24.341000000000001</v>
          </cell>
          <cell r="F10">
            <v>27.431999999999999</v>
          </cell>
          <cell r="G10">
            <v>35.426000000000002</v>
          </cell>
          <cell r="H10">
            <v>0</v>
          </cell>
          <cell r="I10">
            <v>17.007000000000001</v>
          </cell>
          <cell r="J10">
            <v>0.13400000000000001</v>
          </cell>
          <cell r="K10">
            <v>0.152</v>
          </cell>
          <cell r="L10">
            <v>0</v>
          </cell>
          <cell r="M10">
            <v>0</v>
          </cell>
          <cell r="N10">
            <v>16.721</v>
          </cell>
          <cell r="O10">
            <v>0</v>
          </cell>
          <cell r="P10">
            <v>69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69</v>
          </cell>
          <cell r="V10">
            <v>0</v>
          </cell>
          <cell r="W10">
            <v>0.254</v>
          </cell>
          <cell r="X10">
            <v>17.007000000000001</v>
          </cell>
          <cell r="Y10">
            <v>0.54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69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16.721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69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17.007000000000001</v>
          </cell>
          <cell r="BC10">
            <v>69</v>
          </cell>
          <cell r="BD10">
            <v>51.773000000000003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45.484000000000002</v>
          </cell>
          <cell r="E11">
            <v>21.178999999999998</v>
          </cell>
          <cell r="F11">
            <v>24.305</v>
          </cell>
          <cell r="G11">
            <v>35.273000000000003</v>
          </cell>
          <cell r="H11">
            <v>0</v>
          </cell>
          <cell r="I11">
            <v>15.249000000000001</v>
          </cell>
          <cell r="J11">
            <v>0.126</v>
          </cell>
          <cell r="K11">
            <v>0.14399999999999999</v>
          </cell>
          <cell r="L11">
            <v>0</v>
          </cell>
          <cell r="M11">
            <v>0</v>
          </cell>
          <cell r="N11">
            <v>14.978999999999999</v>
          </cell>
          <cell r="O11">
            <v>0</v>
          </cell>
          <cell r="P11">
            <v>63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63</v>
          </cell>
          <cell r="V11">
            <v>0</v>
          </cell>
          <cell r="W11">
            <v>0.28299999999999997</v>
          </cell>
          <cell r="X11">
            <v>15.249000000000001</v>
          </cell>
          <cell r="Y11">
            <v>0.55299999999999994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63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14.978999999999999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63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15.249000000000001</v>
          </cell>
          <cell r="BC11">
            <v>63</v>
          </cell>
          <cell r="BD11">
            <v>45.484000000000002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44.448999999999998</v>
          </cell>
          <cell r="E12">
            <v>20.754999999999999</v>
          </cell>
          <cell r="F12">
            <v>23.693999999999999</v>
          </cell>
          <cell r="G12">
            <v>35.314999999999998</v>
          </cell>
          <cell r="H12">
            <v>0</v>
          </cell>
          <cell r="I12">
            <v>14.843</v>
          </cell>
          <cell r="J12">
            <v>0.124</v>
          </cell>
          <cell r="K12">
            <v>0.14099999999999999</v>
          </cell>
          <cell r="L12">
            <v>0</v>
          </cell>
          <cell r="M12">
            <v>0</v>
          </cell>
          <cell r="N12">
            <v>14.578250000000001</v>
          </cell>
          <cell r="O12">
            <v>-2.5000000000119371E-4</v>
          </cell>
          <cell r="P12">
            <v>61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61</v>
          </cell>
          <cell r="V12">
            <v>0</v>
          </cell>
          <cell r="W12">
            <v>0.34849999999999998</v>
          </cell>
          <cell r="X12">
            <v>14.843</v>
          </cell>
          <cell r="Y12">
            <v>0.61349999999999993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61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14.577999999999999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61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14.843</v>
          </cell>
          <cell r="BC12">
            <v>61</v>
          </cell>
          <cell r="BD12">
            <v>44.448999999999998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42.598999999999997</v>
          </cell>
          <cell r="E13">
            <v>19.794</v>
          </cell>
          <cell r="F13">
            <v>22.805</v>
          </cell>
          <cell r="G13">
            <v>35.353000000000002</v>
          </cell>
          <cell r="H13">
            <v>0</v>
          </cell>
          <cell r="I13">
            <v>14.225</v>
          </cell>
          <cell r="J13">
            <v>0.11799999999999999</v>
          </cell>
          <cell r="K13">
            <v>0.13600000000000001</v>
          </cell>
          <cell r="L13">
            <v>0</v>
          </cell>
          <cell r="M13">
            <v>0</v>
          </cell>
          <cell r="N13">
            <v>13.971500000000001</v>
          </cell>
          <cell r="O13">
            <v>-5.0000000000061107E-4</v>
          </cell>
          <cell r="P13">
            <v>59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59</v>
          </cell>
          <cell r="V13">
            <v>0</v>
          </cell>
          <cell r="W13">
            <v>0.35825000000000001</v>
          </cell>
          <cell r="X13">
            <v>14.225</v>
          </cell>
          <cell r="Y13">
            <v>0.61224999999999996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59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13.972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59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14.225</v>
          </cell>
          <cell r="BC13">
            <v>59</v>
          </cell>
          <cell r="BD13">
            <v>42.598999999999997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53.517000000000003</v>
          </cell>
          <cell r="E14">
            <v>24.222000000000001</v>
          </cell>
          <cell r="F14">
            <v>29.295000000000002</v>
          </cell>
          <cell r="G14">
            <v>35.436999999999998</v>
          </cell>
          <cell r="H14">
            <v>0</v>
          </cell>
          <cell r="I14">
            <v>17.914000000000001</v>
          </cell>
          <cell r="J14">
            <v>0.13800000000000001</v>
          </cell>
          <cell r="K14">
            <v>0.16600000000000001</v>
          </cell>
          <cell r="L14">
            <v>0</v>
          </cell>
          <cell r="M14">
            <v>0</v>
          </cell>
          <cell r="N14">
            <v>17.61</v>
          </cell>
          <cell r="O14">
            <v>0</v>
          </cell>
          <cell r="P14">
            <v>78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78</v>
          </cell>
          <cell r="V14">
            <v>0</v>
          </cell>
          <cell r="W14">
            <v>0.31274999999999997</v>
          </cell>
          <cell r="X14">
            <v>17.914000000000001</v>
          </cell>
          <cell r="Y14">
            <v>0.61675000000000002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78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17.61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78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17.914000000000001</v>
          </cell>
          <cell r="BC14">
            <v>78</v>
          </cell>
          <cell r="BD14">
            <v>53.517000000000003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161.04400000000001</v>
          </cell>
          <cell r="E15">
            <v>69.438999999999993</v>
          </cell>
          <cell r="F15">
            <v>91.605000000000004</v>
          </cell>
          <cell r="G15">
            <v>35.469000000000001</v>
          </cell>
          <cell r="H15">
            <v>0</v>
          </cell>
          <cell r="I15">
            <v>54.325000000000003</v>
          </cell>
          <cell r="J15">
            <v>0.34399999999999997</v>
          </cell>
          <cell r="K15">
            <v>0.45300000000000001</v>
          </cell>
          <cell r="L15">
            <v>0</v>
          </cell>
          <cell r="M15">
            <v>0</v>
          </cell>
          <cell r="N15">
            <v>53.527749999999997</v>
          </cell>
          <cell r="O15">
            <v>2.5000000000119371E-4</v>
          </cell>
          <cell r="P15">
            <v>258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258</v>
          </cell>
          <cell r="V15">
            <v>0</v>
          </cell>
          <cell r="W15">
            <v>0.28675</v>
          </cell>
          <cell r="X15">
            <v>54.325000000000003</v>
          </cell>
          <cell r="Y15">
            <v>1.08375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258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53.527999999999999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258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54.325000000000003</v>
          </cell>
          <cell r="BC15">
            <v>258</v>
          </cell>
          <cell r="BD15">
            <v>161.04400000000001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252.334</v>
          </cell>
          <cell r="E16">
            <v>109.321</v>
          </cell>
          <cell r="F16">
            <v>143.01300000000001</v>
          </cell>
          <cell r="G16">
            <v>35.378999999999998</v>
          </cell>
          <cell r="H16">
            <v>0</v>
          </cell>
          <cell r="I16">
            <v>85.572000000000003</v>
          </cell>
          <cell r="J16">
            <v>0.497</v>
          </cell>
          <cell r="K16">
            <v>0.65</v>
          </cell>
          <cell r="L16">
            <v>0</v>
          </cell>
          <cell r="M16">
            <v>0</v>
          </cell>
          <cell r="N16">
            <v>84.425749999999994</v>
          </cell>
          <cell r="O16">
            <v>-7.4999999999647571E-4</v>
          </cell>
          <cell r="P16">
            <v>403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403</v>
          </cell>
          <cell r="V16">
            <v>0</v>
          </cell>
          <cell r="W16">
            <v>0.13100000000000001</v>
          </cell>
          <cell r="X16">
            <v>85.572000000000003</v>
          </cell>
          <cell r="Y16">
            <v>1.278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403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84.426000000000002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403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85.572000000000003</v>
          </cell>
          <cell r="BC16">
            <v>403</v>
          </cell>
          <cell r="BD16">
            <v>252.334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256.22699999999998</v>
          </cell>
          <cell r="E17">
            <v>111.801</v>
          </cell>
          <cell r="F17">
            <v>144.42599999999999</v>
          </cell>
          <cell r="G17">
            <v>35.304000000000002</v>
          </cell>
          <cell r="H17">
            <v>0</v>
          </cell>
          <cell r="I17">
            <v>87.087000000000003</v>
          </cell>
          <cell r="J17">
            <v>0.54700000000000004</v>
          </cell>
          <cell r="K17">
            <v>0.70699999999999996</v>
          </cell>
          <cell r="L17">
            <v>0</v>
          </cell>
          <cell r="M17">
            <v>0</v>
          </cell>
          <cell r="N17">
            <v>85.833250000000007</v>
          </cell>
          <cell r="O17">
            <v>-2.4999999999408828E-4</v>
          </cell>
          <cell r="P17">
            <v>405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405</v>
          </cell>
          <cell r="V17">
            <v>0</v>
          </cell>
          <cell r="W17">
            <v>0.105</v>
          </cell>
          <cell r="X17">
            <v>87.087000000000003</v>
          </cell>
          <cell r="Y17">
            <v>1.359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405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85.832999999999998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405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87.087000000000003</v>
          </cell>
          <cell r="BC17">
            <v>405</v>
          </cell>
          <cell r="BD17">
            <v>256.22699999999998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ERU-1"/>
      <sheetName val="OTE"/>
      <sheetName val="Stropovani_EE_ZP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1721.991</v>
          </cell>
          <cell r="E6">
            <v>811.81899999999996</v>
          </cell>
          <cell r="F6">
            <v>910.17200000000003</v>
          </cell>
          <cell r="G6">
            <v>35.32</v>
          </cell>
          <cell r="H6">
            <v>0</v>
          </cell>
          <cell r="I6">
            <v>628.57000000000005</v>
          </cell>
          <cell r="J6">
            <v>0.4</v>
          </cell>
          <cell r="K6">
            <v>0.44900000000000001</v>
          </cell>
          <cell r="L6">
            <v>0</v>
          </cell>
          <cell r="M6">
            <v>0</v>
          </cell>
          <cell r="N6">
            <v>627.721</v>
          </cell>
          <cell r="O6">
            <v>0</v>
          </cell>
          <cell r="P6">
            <v>2537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2537</v>
          </cell>
          <cell r="V6">
            <v>0</v>
          </cell>
          <cell r="W6">
            <v>3.6389999999999998</v>
          </cell>
          <cell r="X6">
            <v>628.57000000000005</v>
          </cell>
          <cell r="Y6">
            <v>4.4879999999999995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2537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627.721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2537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628.57000000000005</v>
          </cell>
          <cell r="BC6">
            <v>2537</v>
          </cell>
          <cell r="BD6">
            <v>1721.991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2142.636</v>
          </cell>
          <cell r="E7">
            <v>970.61699999999996</v>
          </cell>
          <cell r="F7">
            <v>1172.019</v>
          </cell>
          <cell r="G7">
            <v>35.226999999999997</v>
          </cell>
          <cell r="H7">
            <v>0</v>
          </cell>
          <cell r="I7">
            <v>794.80100000000004</v>
          </cell>
          <cell r="J7">
            <v>8.9109999999999996</v>
          </cell>
          <cell r="K7">
            <v>10.759</v>
          </cell>
          <cell r="L7">
            <v>0</v>
          </cell>
          <cell r="M7">
            <v>0</v>
          </cell>
          <cell r="N7">
            <v>775.13099999999997</v>
          </cell>
          <cell r="O7">
            <v>0</v>
          </cell>
          <cell r="P7">
            <v>3455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3455</v>
          </cell>
          <cell r="V7">
            <v>0</v>
          </cell>
          <cell r="W7">
            <v>1.899</v>
          </cell>
          <cell r="X7">
            <v>794.80100000000004</v>
          </cell>
          <cell r="Y7">
            <v>21.569000000000003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3455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775.13099999999997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3455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794.80100000000004</v>
          </cell>
          <cell r="BC7">
            <v>3455</v>
          </cell>
          <cell r="BD7">
            <v>2142.636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2421.0169999999998</v>
          </cell>
          <cell r="E8">
            <v>1117.6579999999999</v>
          </cell>
          <cell r="F8">
            <v>1303.3589999999999</v>
          </cell>
          <cell r="G8">
            <v>35.158000000000001</v>
          </cell>
          <cell r="H8">
            <v>0</v>
          </cell>
          <cell r="I8">
            <v>885.86699999999996</v>
          </cell>
          <cell r="J8">
            <v>5.3869999999999996</v>
          </cell>
          <cell r="K8">
            <v>6.2809999999999997</v>
          </cell>
          <cell r="L8">
            <v>0</v>
          </cell>
          <cell r="M8">
            <v>0</v>
          </cell>
          <cell r="N8">
            <v>874.19899999999996</v>
          </cell>
          <cell r="O8">
            <v>0</v>
          </cell>
          <cell r="P8">
            <v>3719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3719</v>
          </cell>
          <cell r="V8">
            <v>0</v>
          </cell>
          <cell r="W8">
            <v>1.869</v>
          </cell>
          <cell r="X8">
            <v>885.86699999999996</v>
          </cell>
          <cell r="Y8">
            <v>13.536999999999999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3719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874.19899999999996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3719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885.86699999999996</v>
          </cell>
          <cell r="BC8">
            <v>3719</v>
          </cell>
          <cell r="BD8">
            <v>2421.0169999999998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1270.1420000000001</v>
          </cell>
          <cell r="E9">
            <v>574.90499999999997</v>
          </cell>
          <cell r="F9">
            <v>695.23699999999997</v>
          </cell>
          <cell r="G9">
            <v>35.286999999999999</v>
          </cell>
          <cell r="H9">
            <v>0</v>
          </cell>
          <cell r="I9">
            <v>465.37200000000001</v>
          </cell>
          <cell r="J9">
            <v>4.9020000000000001</v>
          </cell>
          <cell r="K9">
            <v>5.9279999999999999</v>
          </cell>
          <cell r="L9">
            <v>0</v>
          </cell>
          <cell r="M9">
            <v>0</v>
          </cell>
          <cell r="N9">
            <v>454.54199999999997</v>
          </cell>
          <cell r="O9">
            <v>0</v>
          </cell>
          <cell r="P9">
            <v>2026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2026</v>
          </cell>
          <cell r="V9">
            <v>0</v>
          </cell>
          <cell r="W9">
            <v>2.7709999999999999</v>
          </cell>
          <cell r="X9">
            <v>465.37200000000001</v>
          </cell>
          <cell r="Y9">
            <v>13.600999999999999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2026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454.54199999999997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2026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465.37200000000001</v>
          </cell>
          <cell r="BC9">
            <v>2026</v>
          </cell>
          <cell r="BD9">
            <v>1270.1420000000001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1061.518</v>
          </cell>
          <cell r="E10">
            <v>479.73599999999999</v>
          </cell>
          <cell r="F10">
            <v>581.78200000000004</v>
          </cell>
          <cell r="G10">
            <v>35.539000000000001</v>
          </cell>
          <cell r="H10">
            <v>0</v>
          </cell>
          <cell r="I10">
            <v>385.27</v>
          </cell>
          <cell r="J10">
            <v>4.8760000000000003</v>
          </cell>
          <cell r="K10">
            <v>5.9130000000000003</v>
          </cell>
          <cell r="L10">
            <v>0</v>
          </cell>
          <cell r="M10">
            <v>0</v>
          </cell>
          <cell r="N10">
            <v>374.48099999999999</v>
          </cell>
          <cell r="O10">
            <v>0</v>
          </cell>
          <cell r="P10">
            <v>1682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1682</v>
          </cell>
          <cell r="V10">
            <v>0</v>
          </cell>
          <cell r="W10">
            <v>3.202</v>
          </cell>
          <cell r="X10">
            <v>385.27</v>
          </cell>
          <cell r="Y10">
            <v>13.991000000000001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1682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374.48099999999999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1682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385.27</v>
          </cell>
          <cell r="BC10">
            <v>1682</v>
          </cell>
          <cell r="BD10">
            <v>1061.518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934.89</v>
          </cell>
          <cell r="E11">
            <v>428.41500000000002</v>
          </cell>
          <cell r="F11">
            <v>506.47500000000002</v>
          </cell>
          <cell r="G11">
            <v>35.402000000000001</v>
          </cell>
          <cell r="H11">
            <v>0</v>
          </cell>
          <cell r="I11">
            <v>344.69499999999999</v>
          </cell>
          <cell r="J11">
            <v>6.766</v>
          </cell>
          <cell r="K11">
            <v>7.9989999999999997</v>
          </cell>
          <cell r="L11">
            <v>0</v>
          </cell>
          <cell r="M11">
            <v>0</v>
          </cell>
          <cell r="N11">
            <v>329.93</v>
          </cell>
          <cell r="O11">
            <v>0</v>
          </cell>
          <cell r="P11">
            <v>1467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1467</v>
          </cell>
          <cell r="V11">
            <v>0</v>
          </cell>
          <cell r="W11">
            <v>3.508</v>
          </cell>
          <cell r="X11">
            <v>344.69499999999999</v>
          </cell>
          <cell r="Y11">
            <v>18.273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1467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329.93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1467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344.69499999999999</v>
          </cell>
          <cell r="BC11">
            <v>1467</v>
          </cell>
          <cell r="BD11">
            <v>934.89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1079.963</v>
          </cell>
          <cell r="E12">
            <v>490.36599999999999</v>
          </cell>
          <cell r="F12">
            <v>589.59699999999998</v>
          </cell>
          <cell r="G12">
            <v>35.414000000000001</v>
          </cell>
          <cell r="H12">
            <v>0</v>
          </cell>
          <cell r="I12">
            <v>389.28</v>
          </cell>
          <cell r="J12">
            <v>1.899</v>
          </cell>
          <cell r="K12">
            <v>2.2829999999999999</v>
          </cell>
          <cell r="L12">
            <v>0</v>
          </cell>
          <cell r="M12">
            <v>0</v>
          </cell>
          <cell r="N12">
            <v>385.09775000000002</v>
          </cell>
          <cell r="O12">
            <v>2.4999999993724487E-4</v>
          </cell>
          <cell r="P12">
            <v>1685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1685</v>
          </cell>
          <cell r="V12">
            <v>0</v>
          </cell>
          <cell r="W12">
            <v>3.5505</v>
          </cell>
          <cell r="X12">
            <v>389.28</v>
          </cell>
          <cell r="Y12">
            <v>7.7324999999999999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1685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385.09800000000001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1685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389.28</v>
          </cell>
          <cell r="BC12">
            <v>1685</v>
          </cell>
          <cell r="BD12">
            <v>1079.963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1067.896</v>
          </cell>
          <cell r="E13">
            <v>482.66699999999997</v>
          </cell>
          <cell r="F13">
            <v>585.22900000000004</v>
          </cell>
          <cell r="G13">
            <v>35.442999999999998</v>
          </cell>
          <cell r="H13">
            <v>0</v>
          </cell>
          <cell r="I13">
            <v>389.00700000000001</v>
          </cell>
          <cell r="J13">
            <v>2.9929999999999999</v>
          </cell>
          <cell r="K13">
            <v>3.629</v>
          </cell>
          <cell r="L13">
            <v>0</v>
          </cell>
          <cell r="M13">
            <v>0</v>
          </cell>
          <cell r="N13">
            <v>382.38549999999998</v>
          </cell>
          <cell r="O13">
            <v>-4.9999999998817657E-4</v>
          </cell>
          <cell r="P13">
            <v>1698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1698</v>
          </cell>
          <cell r="V13">
            <v>0</v>
          </cell>
          <cell r="W13">
            <v>3.4562499999999998</v>
          </cell>
          <cell r="X13">
            <v>389.00700000000001</v>
          </cell>
          <cell r="Y13">
            <v>10.078250000000001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1698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382.38600000000002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1698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389.00700000000001</v>
          </cell>
          <cell r="BC13">
            <v>1698</v>
          </cell>
          <cell r="BD13">
            <v>1067.896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821.18299999999999</v>
          </cell>
          <cell r="E14">
            <v>372.66399999999999</v>
          </cell>
          <cell r="F14">
            <v>448.51900000000001</v>
          </cell>
          <cell r="G14">
            <v>35.485999999999997</v>
          </cell>
          <cell r="H14">
            <v>0</v>
          </cell>
          <cell r="I14">
            <v>299.11500000000001</v>
          </cell>
          <cell r="J14">
            <v>1.972</v>
          </cell>
          <cell r="K14">
            <v>2.3730000000000002</v>
          </cell>
          <cell r="L14">
            <v>0</v>
          </cell>
          <cell r="M14">
            <v>0</v>
          </cell>
          <cell r="N14">
            <v>294.77024999999998</v>
          </cell>
          <cell r="O14">
            <v>-2.4999999993724487E-4</v>
          </cell>
          <cell r="P14">
            <v>1296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1296</v>
          </cell>
          <cell r="V14">
            <v>0</v>
          </cell>
          <cell r="W14">
            <v>3.5422500000000001</v>
          </cell>
          <cell r="X14">
            <v>299.11500000000001</v>
          </cell>
          <cell r="Y14">
            <v>7.8872500000000008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1296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294.77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1296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299.11500000000001</v>
          </cell>
          <cell r="BC14">
            <v>1296</v>
          </cell>
          <cell r="BD14">
            <v>821.18299999999999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1773.41</v>
          </cell>
          <cell r="E15">
            <v>857.83699999999999</v>
          </cell>
          <cell r="F15">
            <v>915.57299999999998</v>
          </cell>
          <cell r="G15">
            <v>35.493000000000002</v>
          </cell>
          <cell r="H15">
            <v>0</v>
          </cell>
          <cell r="I15">
            <v>647.529</v>
          </cell>
          <cell r="J15">
            <v>4.8570000000000002</v>
          </cell>
          <cell r="K15">
            <v>5.1840000000000002</v>
          </cell>
          <cell r="L15">
            <v>0</v>
          </cell>
          <cell r="M15">
            <v>0</v>
          </cell>
          <cell r="N15">
            <v>637.48850000000004</v>
          </cell>
          <cell r="O15">
            <v>-4.9999999998817657E-4</v>
          </cell>
          <cell r="P15">
            <v>2488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2488</v>
          </cell>
          <cell r="V15">
            <v>0</v>
          </cell>
          <cell r="W15">
            <v>2.7614999999999998</v>
          </cell>
          <cell r="X15">
            <v>647.529</v>
          </cell>
          <cell r="Y15">
            <v>12.8025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2488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637.48900000000003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2488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647.529</v>
          </cell>
          <cell r="BC15">
            <v>2488</v>
          </cell>
          <cell r="BD15">
            <v>1773.41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1198.1189999999999</v>
          </cell>
          <cell r="E16">
            <v>619.30700000000002</v>
          </cell>
          <cell r="F16">
            <v>578.81200000000001</v>
          </cell>
          <cell r="G16">
            <v>35.395000000000003</v>
          </cell>
          <cell r="H16">
            <v>0</v>
          </cell>
          <cell r="I16">
            <v>436.01</v>
          </cell>
          <cell r="J16">
            <v>3.0070000000000001</v>
          </cell>
          <cell r="K16">
            <v>2.81</v>
          </cell>
          <cell r="L16">
            <v>0</v>
          </cell>
          <cell r="M16">
            <v>0</v>
          </cell>
          <cell r="N16">
            <v>430.19324999999998</v>
          </cell>
          <cell r="O16">
            <v>-2.4999999999408828E-4</v>
          </cell>
          <cell r="P16">
            <v>1467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1467</v>
          </cell>
          <cell r="V16">
            <v>0</v>
          </cell>
          <cell r="W16">
            <v>3.8107500000000001</v>
          </cell>
          <cell r="X16">
            <v>436.01</v>
          </cell>
          <cell r="Y16">
            <v>9.6277500000000007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1467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430.19299999999998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1467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436.01</v>
          </cell>
          <cell r="BC16">
            <v>1467</v>
          </cell>
          <cell r="BD16">
            <v>1198.1189999999999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1806.1849999999999</v>
          </cell>
          <cell r="E17">
            <v>861.08900000000006</v>
          </cell>
          <cell r="F17">
            <v>945.096</v>
          </cell>
          <cell r="G17">
            <v>35.292999999999999</v>
          </cell>
          <cell r="H17">
            <v>0</v>
          </cell>
          <cell r="I17">
            <v>664.60599999999999</v>
          </cell>
          <cell r="J17">
            <v>6.282</v>
          </cell>
          <cell r="K17">
            <v>6.8949999999999996</v>
          </cell>
          <cell r="L17">
            <v>0</v>
          </cell>
          <cell r="M17">
            <v>0</v>
          </cell>
          <cell r="N17">
            <v>651.42925000000002</v>
          </cell>
          <cell r="O17">
            <v>-2.500000000509317E-4</v>
          </cell>
          <cell r="P17">
            <v>2626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2626</v>
          </cell>
          <cell r="V17">
            <v>0</v>
          </cell>
          <cell r="W17">
            <v>2.8450000000000002</v>
          </cell>
          <cell r="X17">
            <v>664.60599999999999</v>
          </cell>
          <cell r="Y17">
            <v>16.021999999999998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2626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651.42899999999997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2626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664.60599999999999</v>
          </cell>
          <cell r="BC17">
            <v>2626</v>
          </cell>
          <cell r="BD17">
            <v>1806.1849999999999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Reporting"/>
      <sheetName val="Měsíční výkaz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528.601</v>
          </cell>
          <cell r="E6">
            <v>250.839</v>
          </cell>
          <cell r="F6">
            <v>277.762</v>
          </cell>
          <cell r="G6">
            <v>35.345999999999997</v>
          </cell>
          <cell r="H6">
            <v>0</v>
          </cell>
          <cell r="I6">
            <v>190.39699999999999</v>
          </cell>
          <cell r="J6">
            <v>2.851</v>
          </cell>
          <cell r="K6">
            <v>3.157</v>
          </cell>
          <cell r="L6">
            <v>0</v>
          </cell>
          <cell r="M6">
            <v>0</v>
          </cell>
          <cell r="N6">
            <v>184.38900000000001</v>
          </cell>
          <cell r="O6">
            <v>0</v>
          </cell>
          <cell r="P6">
            <v>759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759</v>
          </cell>
          <cell r="V6">
            <v>0</v>
          </cell>
          <cell r="W6">
            <v>4.1280000000000001</v>
          </cell>
          <cell r="X6">
            <v>190.39699999999999</v>
          </cell>
          <cell r="Y6">
            <v>10.135999999999999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759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184.38900000000001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759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190.39699999999999</v>
          </cell>
          <cell r="BC6">
            <v>759</v>
          </cell>
          <cell r="BD6">
            <v>528.601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874.69600000000003</v>
          </cell>
          <cell r="E7">
            <v>420.30900000000003</v>
          </cell>
          <cell r="F7">
            <v>454.387</v>
          </cell>
          <cell r="G7">
            <v>35.326999999999998</v>
          </cell>
          <cell r="H7">
            <v>0</v>
          </cell>
          <cell r="I7">
            <v>321.18099999999998</v>
          </cell>
          <cell r="J7">
            <v>4.2569999999999997</v>
          </cell>
          <cell r="K7">
            <v>4.6029999999999998</v>
          </cell>
          <cell r="L7">
            <v>0</v>
          </cell>
          <cell r="M7">
            <v>0</v>
          </cell>
          <cell r="N7">
            <v>312.32100000000003</v>
          </cell>
          <cell r="O7">
            <v>0</v>
          </cell>
          <cell r="P7">
            <v>1250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1250</v>
          </cell>
          <cell r="V7">
            <v>0</v>
          </cell>
          <cell r="W7">
            <v>3.98</v>
          </cell>
          <cell r="X7">
            <v>321.18099999999998</v>
          </cell>
          <cell r="Y7">
            <v>12.84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1250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312.32100000000003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1250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321.18099999999998</v>
          </cell>
          <cell r="BC7">
            <v>1250</v>
          </cell>
          <cell r="BD7">
            <v>874.69600000000003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782.46500000000003</v>
          </cell>
          <cell r="E8">
            <v>375.62</v>
          </cell>
          <cell r="F8">
            <v>406.84500000000003</v>
          </cell>
          <cell r="G8">
            <v>35.216000000000001</v>
          </cell>
          <cell r="H8">
            <v>0</v>
          </cell>
          <cell r="I8">
            <v>285.95100000000002</v>
          </cell>
          <cell r="J8">
            <v>4.6280000000000001</v>
          </cell>
          <cell r="K8">
            <v>5.0119999999999996</v>
          </cell>
          <cell r="L8">
            <v>0</v>
          </cell>
          <cell r="M8">
            <v>0</v>
          </cell>
          <cell r="N8">
            <v>276.31099999999998</v>
          </cell>
          <cell r="O8">
            <v>0</v>
          </cell>
          <cell r="P8">
            <v>1115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1115</v>
          </cell>
          <cell r="V8">
            <v>0</v>
          </cell>
          <cell r="W8">
            <v>3.661</v>
          </cell>
          <cell r="X8">
            <v>285.95100000000002</v>
          </cell>
          <cell r="Y8">
            <v>13.301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1115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276.31099999999998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1115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285.95100000000002</v>
          </cell>
          <cell r="BC8">
            <v>1115</v>
          </cell>
          <cell r="BD8">
            <v>782.46500000000003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564.39700000000005</v>
          </cell>
          <cell r="E9">
            <v>273.16399999999999</v>
          </cell>
          <cell r="F9">
            <v>291.233</v>
          </cell>
          <cell r="G9">
            <v>35.274999999999999</v>
          </cell>
          <cell r="H9">
            <v>0</v>
          </cell>
          <cell r="I9">
            <v>206.35</v>
          </cell>
          <cell r="J9">
            <v>2.7280000000000002</v>
          </cell>
          <cell r="K9">
            <v>2.9079999999999999</v>
          </cell>
          <cell r="L9">
            <v>0</v>
          </cell>
          <cell r="M9">
            <v>0</v>
          </cell>
          <cell r="N9">
            <v>200.714</v>
          </cell>
          <cell r="O9">
            <v>0</v>
          </cell>
          <cell r="P9">
            <v>792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792</v>
          </cell>
          <cell r="V9">
            <v>0</v>
          </cell>
          <cell r="W9">
            <v>2.7690000000000001</v>
          </cell>
          <cell r="X9">
            <v>206.35</v>
          </cell>
          <cell r="Y9">
            <v>8.4050000000000011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792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200.714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792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206.35</v>
          </cell>
          <cell r="BC9">
            <v>792</v>
          </cell>
          <cell r="BD9">
            <v>564.39700000000005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289.375</v>
          </cell>
          <cell r="E10">
            <v>142.548</v>
          </cell>
          <cell r="F10">
            <v>146.827</v>
          </cell>
          <cell r="G10">
            <v>35.459000000000003</v>
          </cell>
          <cell r="H10">
            <v>0</v>
          </cell>
          <cell r="I10">
            <v>106.524</v>
          </cell>
          <cell r="J10">
            <v>1.7809999999999999</v>
          </cell>
          <cell r="K10">
            <v>1.8340000000000001</v>
          </cell>
          <cell r="L10">
            <v>0</v>
          </cell>
          <cell r="M10">
            <v>0</v>
          </cell>
          <cell r="N10">
            <v>102.90900000000001</v>
          </cell>
          <cell r="O10">
            <v>0</v>
          </cell>
          <cell r="P10">
            <v>395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395</v>
          </cell>
          <cell r="V10">
            <v>0</v>
          </cell>
          <cell r="W10">
            <v>3.17</v>
          </cell>
          <cell r="X10">
            <v>106.524</v>
          </cell>
          <cell r="Y10">
            <v>6.7850000000000001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395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102.90900000000001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395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106.524</v>
          </cell>
          <cell r="BC10">
            <v>395</v>
          </cell>
          <cell r="BD10">
            <v>289.375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178.19</v>
          </cell>
          <cell r="E11">
            <v>89.36</v>
          </cell>
          <cell r="F11">
            <v>88.83</v>
          </cell>
          <cell r="G11">
            <v>35.426000000000002</v>
          </cell>
          <cell r="H11">
            <v>0</v>
          </cell>
          <cell r="I11">
            <v>65.108000000000004</v>
          </cell>
          <cell r="J11">
            <v>1.0189999999999999</v>
          </cell>
          <cell r="K11">
            <v>1.0129999999999999</v>
          </cell>
          <cell r="L11">
            <v>0</v>
          </cell>
          <cell r="M11">
            <v>0</v>
          </cell>
          <cell r="N11">
            <v>63.076000000000001</v>
          </cell>
          <cell r="O11">
            <v>0</v>
          </cell>
          <cell r="P11">
            <v>233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233</v>
          </cell>
          <cell r="V11">
            <v>0</v>
          </cell>
          <cell r="W11">
            <v>3.516</v>
          </cell>
          <cell r="X11">
            <v>65.108000000000004</v>
          </cell>
          <cell r="Y11">
            <v>5.548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233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63.076000000000001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233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65.108000000000004</v>
          </cell>
          <cell r="BC11">
            <v>233</v>
          </cell>
          <cell r="BD11">
            <v>178.19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182.27699999999999</v>
          </cell>
          <cell r="E12">
            <v>91.768000000000001</v>
          </cell>
          <cell r="F12">
            <v>90.509</v>
          </cell>
          <cell r="G12">
            <v>35.322000000000003</v>
          </cell>
          <cell r="H12">
            <v>0</v>
          </cell>
          <cell r="I12">
            <v>66.748999999999995</v>
          </cell>
          <cell r="J12">
            <v>1.2709999999999999</v>
          </cell>
          <cell r="K12">
            <v>1.254</v>
          </cell>
          <cell r="L12">
            <v>0</v>
          </cell>
          <cell r="M12">
            <v>0</v>
          </cell>
          <cell r="N12">
            <v>64.224249999999998</v>
          </cell>
          <cell r="O12">
            <v>-2.5000000000829914E-4</v>
          </cell>
          <cell r="P12">
            <v>237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237</v>
          </cell>
          <cell r="V12">
            <v>0</v>
          </cell>
          <cell r="W12">
            <v>4.1357499999999998</v>
          </cell>
          <cell r="X12">
            <v>66.748999999999995</v>
          </cell>
          <cell r="Y12">
            <v>6.6607500000000002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237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64.224000000000004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237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66.748999999999995</v>
          </cell>
          <cell r="BC12">
            <v>237</v>
          </cell>
          <cell r="BD12">
            <v>182.27699999999999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220.166</v>
          </cell>
          <cell r="E13">
            <v>107.542</v>
          </cell>
          <cell r="F13">
            <v>112.624</v>
          </cell>
          <cell r="G13">
            <v>35.366</v>
          </cell>
          <cell r="H13">
            <v>0</v>
          </cell>
          <cell r="I13">
            <v>80.634</v>
          </cell>
          <cell r="J13">
            <v>1.486</v>
          </cell>
          <cell r="K13">
            <v>1.556</v>
          </cell>
          <cell r="L13">
            <v>0</v>
          </cell>
          <cell r="M13">
            <v>0</v>
          </cell>
          <cell r="N13">
            <v>77.591499999999996</v>
          </cell>
          <cell r="O13">
            <v>5.0000000000238742E-4</v>
          </cell>
          <cell r="P13">
            <v>304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304</v>
          </cell>
          <cell r="V13">
            <v>0</v>
          </cell>
          <cell r="W13">
            <v>4.0679999999999996</v>
          </cell>
          <cell r="X13">
            <v>80.634</v>
          </cell>
          <cell r="Y13">
            <v>7.1099999999999994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304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77.591999999999999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304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80.634</v>
          </cell>
          <cell r="BC13">
            <v>304</v>
          </cell>
          <cell r="BD13">
            <v>220.166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89.674000000000007</v>
          </cell>
          <cell r="E14">
            <v>46.003</v>
          </cell>
          <cell r="F14">
            <v>43.670999999999999</v>
          </cell>
          <cell r="G14">
            <v>35.484000000000002</v>
          </cell>
          <cell r="H14">
            <v>0</v>
          </cell>
          <cell r="I14">
            <v>32.479999999999997</v>
          </cell>
          <cell r="J14">
            <v>0.56999999999999995</v>
          </cell>
          <cell r="K14">
            <v>0.54100000000000004</v>
          </cell>
          <cell r="L14">
            <v>0</v>
          </cell>
          <cell r="M14">
            <v>0</v>
          </cell>
          <cell r="N14">
            <v>31.369250000000001</v>
          </cell>
          <cell r="O14">
            <v>-2.5000000000474643E-4</v>
          </cell>
          <cell r="P14">
            <v>111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111</v>
          </cell>
          <cell r="V14">
            <v>0</v>
          </cell>
          <cell r="W14">
            <v>2.7605</v>
          </cell>
          <cell r="X14">
            <v>32.479999999999997</v>
          </cell>
          <cell r="Y14">
            <v>3.8715000000000002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111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31.369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111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32.479999999999997</v>
          </cell>
          <cell r="BC14">
            <v>111</v>
          </cell>
          <cell r="BD14">
            <v>89.674000000000007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334.72</v>
          </cell>
          <cell r="E15">
            <v>162.941</v>
          </cell>
          <cell r="F15">
            <v>171.779</v>
          </cell>
          <cell r="G15">
            <v>35.494999999999997</v>
          </cell>
          <cell r="H15">
            <v>0</v>
          </cell>
          <cell r="I15">
            <v>122.25700000000001</v>
          </cell>
          <cell r="J15">
            <v>1.97</v>
          </cell>
          <cell r="K15">
            <v>2.077</v>
          </cell>
          <cell r="L15">
            <v>0</v>
          </cell>
          <cell r="M15">
            <v>0</v>
          </cell>
          <cell r="N15">
            <v>118.21075</v>
          </cell>
          <cell r="O15">
            <v>-7.4999999999647571E-4</v>
          </cell>
          <cell r="P15">
            <v>464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464</v>
          </cell>
          <cell r="V15">
            <v>0</v>
          </cell>
          <cell r="W15">
            <v>2.6902499999999998</v>
          </cell>
          <cell r="X15">
            <v>122.25700000000001</v>
          </cell>
          <cell r="Y15">
            <v>6.7372499999999995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464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118.211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464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122.25700000000001</v>
          </cell>
          <cell r="BC15">
            <v>464</v>
          </cell>
          <cell r="BD15">
            <v>334.72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790.404</v>
          </cell>
          <cell r="E16">
            <v>384.82</v>
          </cell>
          <cell r="F16">
            <v>405.584</v>
          </cell>
          <cell r="G16">
            <v>35.335000000000001</v>
          </cell>
          <cell r="H16">
            <v>0</v>
          </cell>
          <cell r="I16">
            <v>290.43900000000002</v>
          </cell>
          <cell r="J16">
            <v>4.2720000000000002</v>
          </cell>
          <cell r="K16">
            <v>4.5030000000000001</v>
          </cell>
          <cell r="L16">
            <v>0</v>
          </cell>
          <cell r="M16">
            <v>0</v>
          </cell>
          <cell r="N16">
            <v>281.6635</v>
          </cell>
          <cell r="O16">
            <v>5.0000000004501999E-4</v>
          </cell>
          <cell r="P16">
            <v>1102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1102</v>
          </cell>
          <cell r="V16">
            <v>0</v>
          </cell>
          <cell r="W16">
            <v>1.94675</v>
          </cell>
          <cell r="X16">
            <v>290.43900000000002</v>
          </cell>
          <cell r="Y16">
            <v>10.72175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1102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281.66399999999999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1102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290.43900000000002</v>
          </cell>
          <cell r="BC16">
            <v>1102</v>
          </cell>
          <cell r="BD16">
            <v>790.404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839.72500000000002</v>
          </cell>
          <cell r="E17">
            <v>408.13</v>
          </cell>
          <cell r="F17">
            <v>431.59500000000003</v>
          </cell>
          <cell r="G17">
            <v>35.268999999999998</v>
          </cell>
          <cell r="H17">
            <v>0</v>
          </cell>
          <cell r="I17">
            <v>309.69400000000002</v>
          </cell>
          <cell r="J17">
            <v>4.3289999999999997</v>
          </cell>
          <cell r="K17">
            <v>4.5780000000000003</v>
          </cell>
          <cell r="L17">
            <v>0</v>
          </cell>
          <cell r="M17">
            <v>0</v>
          </cell>
          <cell r="N17">
            <v>300.78699999999998</v>
          </cell>
          <cell r="O17">
            <v>0</v>
          </cell>
          <cell r="P17">
            <v>1179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1179</v>
          </cell>
          <cell r="V17">
            <v>0</v>
          </cell>
          <cell r="W17">
            <v>2.06975</v>
          </cell>
          <cell r="X17">
            <v>309.69400000000002</v>
          </cell>
          <cell r="Y17">
            <v>10.976749999999999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1179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300.78699999999998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1179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309.69400000000002</v>
          </cell>
          <cell r="BC17">
            <v>1179</v>
          </cell>
          <cell r="BD17">
            <v>839.72500000000002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ED plyn"/>
      <sheetName val="Reporting"/>
      <sheetName val="Evidence"/>
      <sheetName val="MPO"/>
      <sheetName val="ERU-1"/>
      <sheetName val="OTE"/>
      <sheetName val="Stropovani_EE_ZP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392.20100000000002</v>
          </cell>
          <cell r="E6">
            <v>184.185</v>
          </cell>
          <cell r="F6">
            <v>208.01599999999999</v>
          </cell>
          <cell r="G6">
            <v>35.356000000000002</v>
          </cell>
          <cell r="H6">
            <v>0</v>
          </cell>
          <cell r="I6">
            <v>143.14500000000001</v>
          </cell>
          <cell r="J6">
            <v>2.9169999999999998</v>
          </cell>
          <cell r="K6">
            <v>3.2949999999999999</v>
          </cell>
          <cell r="L6">
            <v>0</v>
          </cell>
          <cell r="M6">
            <v>0</v>
          </cell>
          <cell r="N6">
            <v>136.93299999999999</v>
          </cell>
          <cell r="O6">
            <v>0</v>
          </cell>
          <cell r="P6">
            <v>582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582</v>
          </cell>
          <cell r="V6">
            <v>0</v>
          </cell>
          <cell r="W6">
            <v>1.1499999999999999</v>
          </cell>
          <cell r="X6">
            <v>143.14500000000001</v>
          </cell>
          <cell r="Y6">
            <v>7.3620000000000001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582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136.93299999999999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582</v>
          </cell>
          <cell r="AZ6">
            <v>0</v>
          </cell>
          <cell r="BA6">
            <v>0</v>
          </cell>
          <cell r="BB6">
            <v>143.14500000000001</v>
          </cell>
          <cell r="BC6">
            <v>582</v>
          </cell>
          <cell r="BD6">
            <v>392.20100000000002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882.76599999999996</v>
          </cell>
          <cell r="E7">
            <v>413.48899999999998</v>
          </cell>
          <cell r="F7">
            <v>469.27699999999999</v>
          </cell>
          <cell r="G7">
            <v>35.334000000000003</v>
          </cell>
          <cell r="H7">
            <v>0</v>
          </cell>
          <cell r="I7">
            <v>324.05599999999998</v>
          </cell>
          <cell r="J7">
            <v>6.4489999999999998</v>
          </cell>
          <cell r="K7">
            <v>7.319</v>
          </cell>
          <cell r="L7">
            <v>0</v>
          </cell>
          <cell r="M7">
            <v>0</v>
          </cell>
          <cell r="N7">
            <v>310.28800000000001</v>
          </cell>
          <cell r="O7">
            <v>0</v>
          </cell>
          <cell r="P7">
            <v>1324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1324</v>
          </cell>
          <cell r="V7">
            <v>0</v>
          </cell>
          <cell r="W7">
            <v>0.89200000000000002</v>
          </cell>
          <cell r="X7">
            <v>324.05599999999998</v>
          </cell>
          <cell r="Y7">
            <v>14.66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1324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310.28800000000001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1324</v>
          </cell>
          <cell r="AZ7">
            <v>0</v>
          </cell>
          <cell r="BA7">
            <v>0</v>
          </cell>
          <cell r="BB7">
            <v>324.05599999999998</v>
          </cell>
          <cell r="BC7">
            <v>1324</v>
          </cell>
          <cell r="BD7">
            <v>882.76599999999996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867.303</v>
          </cell>
          <cell r="E8">
            <v>406.858</v>
          </cell>
          <cell r="F8">
            <v>460.44499999999999</v>
          </cell>
          <cell r="G8">
            <v>35.258000000000003</v>
          </cell>
          <cell r="H8">
            <v>0</v>
          </cell>
          <cell r="I8">
            <v>317.36700000000002</v>
          </cell>
          <cell r="J8">
            <v>5.78</v>
          </cell>
          <cell r="K8">
            <v>6.5410000000000004</v>
          </cell>
          <cell r="L8">
            <v>0</v>
          </cell>
          <cell r="M8">
            <v>0</v>
          </cell>
          <cell r="N8">
            <v>305.04599999999999</v>
          </cell>
          <cell r="O8">
            <v>0</v>
          </cell>
          <cell r="P8">
            <v>1293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1293</v>
          </cell>
          <cell r="V8">
            <v>0</v>
          </cell>
          <cell r="W8">
            <v>1.024</v>
          </cell>
          <cell r="X8">
            <v>317.36700000000002</v>
          </cell>
          <cell r="Y8">
            <v>13.345000000000002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1293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305.04599999999999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1293</v>
          </cell>
          <cell r="AZ8">
            <v>0</v>
          </cell>
          <cell r="BA8">
            <v>0</v>
          </cell>
          <cell r="BB8">
            <v>317.36700000000002</v>
          </cell>
          <cell r="BC8">
            <v>1293</v>
          </cell>
          <cell r="BD8">
            <v>867.303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557.98500000000001</v>
          </cell>
          <cell r="E9">
            <v>262.06400000000002</v>
          </cell>
          <cell r="F9">
            <v>295.92099999999999</v>
          </cell>
          <cell r="G9">
            <v>35.228999999999999</v>
          </cell>
          <cell r="H9">
            <v>0</v>
          </cell>
          <cell r="I9">
            <v>203.685</v>
          </cell>
          <cell r="J9">
            <v>3.1230000000000002</v>
          </cell>
          <cell r="K9">
            <v>3.5270000000000001</v>
          </cell>
          <cell r="L9">
            <v>0</v>
          </cell>
          <cell r="M9">
            <v>0</v>
          </cell>
          <cell r="N9">
            <v>197.035</v>
          </cell>
          <cell r="O9">
            <v>0</v>
          </cell>
          <cell r="P9">
            <v>828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828</v>
          </cell>
          <cell r="V9">
            <v>0</v>
          </cell>
          <cell r="W9">
            <v>1.4139999999999999</v>
          </cell>
          <cell r="X9">
            <v>203.685</v>
          </cell>
          <cell r="Y9">
            <v>8.0640000000000001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828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197.035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828</v>
          </cell>
          <cell r="AZ9">
            <v>0</v>
          </cell>
          <cell r="BA9">
            <v>0</v>
          </cell>
          <cell r="BB9">
            <v>203.685</v>
          </cell>
          <cell r="BC9">
            <v>828</v>
          </cell>
          <cell r="BD9">
            <v>557.98500000000001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381.39299999999997</v>
          </cell>
          <cell r="E10">
            <v>179.672</v>
          </cell>
          <cell r="F10">
            <v>201.721</v>
          </cell>
          <cell r="G10">
            <v>35.433999999999997</v>
          </cell>
          <cell r="H10">
            <v>0</v>
          </cell>
          <cell r="I10">
            <v>138.30500000000001</v>
          </cell>
          <cell r="J10">
            <v>2.605</v>
          </cell>
          <cell r="K10">
            <v>2.9249999999999998</v>
          </cell>
          <cell r="L10">
            <v>0</v>
          </cell>
          <cell r="M10">
            <v>0</v>
          </cell>
          <cell r="N10">
            <v>132.77500000000001</v>
          </cell>
          <cell r="O10">
            <v>0</v>
          </cell>
          <cell r="P10">
            <v>559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559</v>
          </cell>
          <cell r="V10">
            <v>0</v>
          </cell>
          <cell r="W10">
            <v>1.782</v>
          </cell>
          <cell r="X10">
            <v>138.30500000000001</v>
          </cell>
          <cell r="Y10">
            <v>7.3119999999999994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559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132.77500000000001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559</v>
          </cell>
          <cell r="AZ10">
            <v>0</v>
          </cell>
          <cell r="BA10">
            <v>0</v>
          </cell>
          <cell r="BB10">
            <v>138.30500000000001</v>
          </cell>
          <cell r="BC10">
            <v>559</v>
          </cell>
          <cell r="BD10">
            <v>381.39299999999997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238.61600000000001</v>
          </cell>
          <cell r="E11">
            <v>114.071</v>
          </cell>
          <cell r="F11">
            <v>124.545</v>
          </cell>
          <cell r="G11">
            <v>35.554000000000002</v>
          </cell>
          <cell r="H11">
            <v>0</v>
          </cell>
          <cell r="I11">
            <v>85.483999999999995</v>
          </cell>
          <cell r="J11">
            <v>1.296</v>
          </cell>
          <cell r="K11">
            <v>1.415</v>
          </cell>
          <cell r="L11">
            <v>0</v>
          </cell>
          <cell r="M11">
            <v>0</v>
          </cell>
          <cell r="N11">
            <v>82.772999999999996</v>
          </cell>
          <cell r="O11">
            <v>0</v>
          </cell>
          <cell r="P11">
            <v>336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336</v>
          </cell>
          <cell r="V11">
            <v>0</v>
          </cell>
          <cell r="W11">
            <v>2.3559999999999999</v>
          </cell>
          <cell r="X11">
            <v>85.483999999999995</v>
          </cell>
          <cell r="Y11">
            <v>5.0670000000000002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336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82.772999999999996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336</v>
          </cell>
          <cell r="AZ11">
            <v>0</v>
          </cell>
          <cell r="BA11">
            <v>0</v>
          </cell>
          <cell r="BB11">
            <v>85.483999999999995</v>
          </cell>
          <cell r="BC11">
            <v>336</v>
          </cell>
          <cell r="BD11">
            <v>238.61600000000001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241.10499999999999</v>
          </cell>
          <cell r="E12">
            <v>114.129</v>
          </cell>
          <cell r="F12">
            <v>126.976</v>
          </cell>
          <cell r="G12">
            <v>35.408000000000001</v>
          </cell>
          <cell r="H12">
            <v>0</v>
          </cell>
          <cell r="I12">
            <v>87.385000000000005</v>
          </cell>
          <cell r="J12">
            <v>1.706</v>
          </cell>
          <cell r="K12">
            <v>1.8979999999999999</v>
          </cell>
          <cell r="L12">
            <v>0</v>
          </cell>
          <cell r="M12">
            <v>0</v>
          </cell>
          <cell r="N12">
            <v>83.780249999999995</v>
          </cell>
          <cell r="O12">
            <v>7.5000000001068656E-4</v>
          </cell>
          <cell r="P12">
            <v>350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350</v>
          </cell>
          <cell r="V12">
            <v>0</v>
          </cell>
          <cell r="W12">
            <v>2.3105000000000002</v>
          </cell>
          <cell r="X12">
            <v>87.385000000000005</v>
          </cell>
          <cell r="Y12">
            <v>5.9145000000000003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350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83.78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350</v>
          </cell>
          <cell r="AZ12">
            <v>0</v>
          </cell>
          <cell r="BA12">
            <v>0</v>
          </cell>
          <cell r="BB12">
            <v>87.385000000000005</v>
          </cell>
          <cell r="BC12">
            <v>350</v>
          </cell>
          <cell r="BD12">
            <v>241.10499999999999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169.196</v>
          </cell>
          <cell r="E13">
            <v>80.081000000000003</v>
          </cell>
          <cell r="F13">
            <v>89.114999999999995</v>
          </cell>
          <cell r="G13">
            <v>35.296999999999997</v>
          </cell>
          <cell r="H13">
            <v>0</v>
          </cell>
          <cell r="I13">
            <v>61.655999999999999</v>
          </cell>
          <cell r="J13">
            <v>1.198</v>
          </cell>
          <cell r="K13">
            <v>1.3340000000000001</v>
          </cell>
          <cell r="L13">
            <v>0</v>
          </cell>
          <cell r="M13">
            <v>0</v>
          </cell>
          <cell r="N13">
            <v>59.124000000000002</v>
          </cell>
          <cell r="O13">
            <v>0</v>
          </cell>
          <cell r="P13">
            <v>247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247</v>
          </cell>
          <cell r="V13">
            <v>0</v>
          </cell>
          <cell r="W13">
            <v>2.4312499999999999</v>
          </cell>
          <cell r="X13">
            <v>61.655999999999999</v>
          </cell>
          <cell r="Y13">
            <v>4.9632500000000004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247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59.124000000000002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247</v>
          </cell>
          <cell r="AZ13">
            <v>0</v>
          </cell>
          <cell r="BA13">
            <v>0</v>
          </cell>
          <cell r="BB13">
            <v>61.655999999999999</v>
          </cell>
          <cell r="BC13">
            <v>247</v>
          </cell>
          <cell r="BD13">
            <v>169.196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239.827</v>
          </cell>
          <cell r="E14">
            <v>113.998</v>
          </cell>
          <cell r="F14">
            <v>125.82899999999999</v>
          </cell>
          <cell r="G14">
            <v>35.451999999999998</v>
          </cell>
          <cell r="H14">
            <v>0</v>
          </cell>
          <cell r="I14">
            <v>87.576999999999998</v>
          </cell>
          <cell r="J14">
            <v>1.681</v>
          </cell>
          <cell r="K14">
            <v>1.8560000000000001</v>
          </cell>
          <cell r="L14">
            <v>0</v>
          </cell>
          <cell r="M14">
            <v>0</v>
          </cell>
          <cell r="N14">
            <v>84.039749999999998</v>
          </cell>
          <cell r="O14">
            <v>2.5000000000829914E-4</v>
          </cell>
          <cell r="P14">
            <v>348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348</v>
          </cell>
          <cell r="V14">
            <v>0</v>
          </cell>
          <cell r="W14">
            <v>2.0717500000000002</v>
          </cell>
          <cell r="X14">
            <v>87.576999999999998</v>
          </cell>
          <cell r="Y14">
            <v>5.6087500000000006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348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84.04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348</v>
          </cell>
          <cell r="AZ14">
            <v>0</v>
          </cell>
          <cell r="BA14">
            <v>0</v>
          </cell>
          <cell r="BB14">
            <v>87.576999999999998</v>
          </cell>
          <cell r="BC14">
            <v>348</v>
          </cell>
          <cell r="BD14">
            <v>239.827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541.20600000000002</v>
          </cell>
          <cell r="E15">
            <v>254.53100000000001</v>
          </cell>
          <cell r="F15">
            <v>286.67500000000001</v>
          </cell>
          <cell r="G15">
            <v>35.462000000000003</v>
          </cell>
          <cell r="H15">
            <v>0</v>
          </cell>
          <cell r="I15">
            <v>197.798</v>
          </cell>
          <cell r="J15">
            <v>3.7970000000000002</v>
          </cell>
          <cell r="K15">
            <v>4.2770000000000001</v>
          </cell>
          <cell r="L15">
            <v>0</v>
          </cell>
          <cell r="M15">
            <v>0</v>
          </cell>
          <cell r="N15">
            <v>189.72399999999999</v>
          </cell>
          <cell r="O15">
            <v>0</v>
          </cell>
          <cell r="P15">
            <v>802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802</v>
          </cell>
          <cell r="V15">
            <v>0</v>
          </cell>
          <cell r="W15">
            <v>1.5102500000000001</v>
          </cell>
          <cell r="X15">
            <v>197.798</v>
          </cell>
          <cell r="Y15">
            <v>9.5842500000000008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802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189.72399999999999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802</v>
          </cell>
          <cell r="AZ15">
            <v>0</v>
          </cell>
          <cell r="BA15">
            <v>0</v>
          </cell>
          <cell r="BB15">
            <v>197.798</v>
          </cell>
          <cell r="BC15">
            <v>802</v>
          </cell>
          <cell r="BD15">
            <v>541.20600000000002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867.33</v>
          </cell>
          <cell r="E16">
            <v>406.19</v>
          </cell>
          <cell r="F16">
            <v>461.14</v>
          </cell>
          <cell r="G16">
            <v>35.353999999999999</v>
          </cell>
          <cell r="H16">
            <v>0</v>
          </cell>
          <cell r="I16">
            <v>317.10199999999998</v>
          </cell>
          <cell r="J16">
            <v>6.7539999999999996</v>
          </cell>
          <cell r="K16">
            <v>7.6680000000000001</v>
          </cell>
          <cell r="L16">
            <v>0</v>
          </cell>
          <cell r="M16">
            <v>0</v>
          </cell>
          <cell r="N16">
            <v>302.68025</v>
          </cell>
          <cell r="O16">
            <v>-2.500000000509317E-4</v>
          </cell>
          <cell r="P16">
            <v>1296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1296</v>
          </cell>
          <cell r="V16">
            <v>0</v>
          </cell>
          <cell r="W16">
            <v>1.044</v>
          </cell>
          <cell r="X16">
            <v>317.10199999999998</v>
          </cell>
          <cell r="Y16">
            <v>15.466000000000001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1296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302.68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1296</v>
          </cell>
          <cell r="AZ16">
            <v>0</v>
          </cell>
          <cell r="BA16">
            <v>0</v>
          </cell>
          <cell r="BB16">
            <v>317.10199999999998</v>
          </cell>
          <cell r="BC16">
            <v>1296</v>
          </cell>
          <cell r="BD16">
            <v>867.33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894.42</v>
          </cell>
          <cell r="E17">
            <v>418.76900000000001</v>
          </cell>
          <cell r="F17">
            <v>475.65100000000001</v>
          </cell>
          <cell r="G17">
            <v>35.273000000000003</v>
          </cell>
          <cell r="H17">
            <v>0</v>
          </cell>
          <cell r="I17">
            <v>327.22000000000003</v>
          </cell>
          <cell r="J17">
            <v>5.4420000000000002</v>
          </cell>
          <cell r="K17">
            <v>6.1820000000000004</v>
          </cell>
          <cell r="L17">
            <v>0</v>
          </cell>
          <cell r="M17">
            <v>0</v>
          </cell>
          <cell r="N17">
            <v>315.59575000000001</v>
          </cell>
          <cell r="O17">
            <v>2.4999999999408828E-4</v>
          </cell>
          <cell r="P17">
            <v>1338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1338</v>
          </cell>
          <cell r="V17">
            <v>0</v>
          </cell>
          <cell r="W17">
            <v>1.24525</v>
          </cell>
          <cell r="X17">
            <v>327.22000000000003</v>
          </cell>
          <cell r="Y17">
            <v>12.869250000000001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1338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315.596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1338</v>
          </cell>
          <cell r="AZ17">
            <v>0</v>
          </cell>
          <cell r="BA17">
            <v>0</v>
          </cell>
          <cell r="BB17">
            <v>327.22000000000003</v>
          </cell>
          <cell r="BC17">
            <v>1338</v>
          </cell>
          <cell r="BD17">
            <v>894.42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ED plyn"/>
      <sheetName val="Evidence"/>
      <sheetName val="Měsíční výkaz"/>
      <sheetName val="Reporting"/>
      <sheetName val="MPO"/>
      <sheetName val="ERU-1"/>
      <sheetName val="OTE"/>
      <sheetName val="Stropovani_EE_ZP"/>
      <sheetName val="Elektřina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  <sheetName val="Bilan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1025.0540000000001</v>
          </cell>
          <cell r="E6">
            <v>479.44499999999999</v>
          </cell>
          <cell r="F6">
            <v>545.60900000000004</v>
          </cell>
          <cell r="G6">
            <v>35.273000000000003</v>
          </cell>
          <cell r="H6">
            <v>0</v>
          </cell>
          <cell r="I6">
            <v>416.91</v>
          </cell>
          <cell r="J6">
            <v>3.7050000000000001</v>
          </cell>
          <cell r="K6">
            <v>4.2160000000000002</v>
          </cell>
          <cell r="L6">
            <v>0</v>
          </cell>
          <cell r="M6">
            <v>0</v>
          </cell>
          <cell r="N6">
            <v>408.98899999999998</v>
          </cell>
          <cell r="O6">
            <v>0</v>
          </cell>
          <cell r="P6">
            <v>1708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1708</v>
          </cell>
          <cell r="V6">
            <v>0</v>
          </cell>
          <cell r="W6">
            <v>65.033000000000001</v>
          </cell>
          <cell r="X6">
            <v>416.91</v>
          </cell>
          <cell r="Y6">
            <v>72.954000000000008</v>
          </cell>
          <cell r="Z6">
            <v>0</v>
          </cell>
          <cell r="AA6">
            <v>0</v>
          </cell>
          <cell r="AB6">
            <v>0</v>
          </cell>
          <cell r="AC6">
            <v>6.2172489379008766E-15</v>
          </cell>
          <cell r="AD6">
            <v>0</v>
          </cell>
          <cell r="AE6">
            <v>1708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281.55599999999998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127.43300000000001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1708</v>
          </cell>
          <cell r="AZ6">
            <v>0</v>
          </cell>
          <cell r="BA6">
            <v>0</v>
          </cell>
          <cell r="BB6">
            <v>416.91</v>
          </cell>
          <cell r="BC6">
            <v>1708</v>
          </cell>
          <cell r="BD6">
            <v>1025.0540000000001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822.15099999999995</v>
          </cell>
          <cell r="E7">
            <v>385.32</v>
          </cell>
          <cell r="F7">
            <v>436.83100000000002</v>
          </cell>
          <cell r="G7">
            <v>35.125999999999998</v>
          </cell>
          <cell r="H7">
            <v>0</v>
          </cell>
          <cell r="I7">
            <v>333.23</v>
          </cell>
          <cell r="J7">
            <v>2.899</v>
          </cell>
          <cell r="K7">
            <v>3.2869999999999999</v>
          </cell>
          <cell r="L7">
            <v>0</v>
          </cell>
          <cell r="M7">
            <v>0</v>
          </cell>
          <cell r="N7">
            <v>327.04399999999998</v>
          </cell>
          <cell r="O7">
            <v>0</v>
          </cell>
          <cell r="P7">
            <v>1360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1360</v>
          </cell>
          <cell r="V7">
            <v>0</v>
          </cell>
          <cell r="W7">
            <v>71.213999999999999</v>
          </cell>
          <cell r="X7">
            <v>333.23</v>
          </cell>
          <cell r="Y7">
            <v>77.400000000000006</v>
          </cell>
          <cell r="Z7">
            <v>0</v>
          </cell>
          <cell r="AA7">
            <v>0</v>
          </cell>
          <cell r="AB7">
            <v>0</v>
          </cell>
          <cell r="AC7">
            <v>7.1054273576010019E-15</v>
          </cell>
          <cell r="AD7">
            <v>0</v>
          </cell>
          <cell r="AE7">
            <v>1360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227.833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99.210999999999999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1360</v>
          </cell>
          <cell r="AZ7">
            <v>0</v>
          </cell>
          <cell r="BA7">
            <v>0</v>
          </cell>
          <cell r="BB7">
            <v>333.23</v>
          </cell>
          <cell r="BC7">
            <v>1360</v>
          </cell>
          <cell r="BD7">
            <v>822.15099999999995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822.279</v>
          </cell>
          <cell r="E8">
            <v>387.15300000000002</v>
          </cell>
          <cell r="F8">
            <v>435.12599999999998</v>
          </cell>
          <cell r="G8">
            <v>35.167999999999999</v>
          </cell>
          <cell r="H8">
            <v>0</v>
          </cell>
          <cell r="I8">
            <v>334.15</v>
          </cell>
          <cell r="J8">
            <v>2.9180000000000001</v>
          </cell>
          <cell r="K8">
            <v>3.28</v>
          </cell>
          <cell r="L8">
            <v>0</v>
          </cell>
          <cell r="M8">
            <v>0</v>
          </cell>
          <cell r="N8">
            <v>327.952</v>
          </cell>
          <cell r="O8">
            <v>0</v>
          </cell>
          <cell r="P8">
            <v>1352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1352</v>
          </cell>
          <cell r="V8">
            <v>0</v>
          </cell>
          <cell r="W8">
            <v>76.605999999999995</v>
          </cell>
          <cell r="X8">
            <v>334.15</v>
          </cell>
          <cell r="Y8">
            <v>82.804000000000002</v>
          </cell>
          <cell r="Z8">
            <v>0</v>
          </cell>
          <cell r="AA8">
            <v>0</v>
          </cell>
          <cell r="AB8">
            <v>0</v>
          </cell>
          <cell r="AC8">
            <v>7.5495165674510645E-15</v>
          </cell>
          <cell r="AD8">
            <v>0</v>
          </cell>
          <cell r="AE8">
            <v>1352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246.726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81.225999999999999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1352</v>
          </cell>
          <cell r="AZ8">
            <v>0</v>
          </cell>
          <cell r="BA8">
            <v>0</v>
          </cell>
          <cell r="BB8">
            <v>334.15</v>
          </cell>
          <cell r="BC8">
            <v>1352</v>
          </cell>
          <cell r="BD8">
            <v>822.279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644.41999999999996</v>
          </cell>
          <cell r="E9">
            <v>303.63299999999998</v>
          </cell>
          <cell r="F9">
            <v>340.78699999999998</v>
          </cell>
          <cell r="G9">
            <v>35.396999999999998</v>
          </cell>
          <cell r="H9">
            <v>0</v>
          </cell>
          <cell r="I9">
            <v>259.62</v>
          </cell>
          <cell r="J9">
            <v>2.427</v>
          </cell>
          <cell r="K9">
            <v>2.7229999999999999</v>
          </cell>
          <cell r="L9">
            <v>0</v>
          </cell>
          <cell r="M9">
            <v>0</v>
          </cell>
          <cell r="N9">
            <v>254.47</v>
          </cell>
          <cell r="O9">
            <v>0</v>
          </cell>
          <cell r="P9">
            <v>1049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1049</v>
          </cell>
          <cell r="V9">
            <v>0</v>
          </cell>
          <cell r="W9">
            <v>73.003</v>
          </cell>
          <cell r="X9">
            <v>259.62</v>
          </cell>
          <cell r="Y9">
            <v>78.153000000000006</v>
          </cell>
          <cell r="Z9">
            <v>0</v>
          </cell>
          <cell r="AA9">
            <v>0</v>
          </cell>
          <cell r="AB9">
            <v>0</v>
          </cell>
          <cell r="AC9">
            <v>5.773159728050814E-15</v>
          </cell>
          <cell r="AD9">
            <v>0</v>
          </cell>
          <cell r="AE9">
            <v>1049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198.874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55.595999999999997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1049</v>
          </cell>
          <cell r="AZ9">
            <v>0</v>
          </cell>
          <cell r="BA9">
            <v>0</v>
          </cell>
          <cell r="BB9">
            <v>259.62</v>
          </cell>
          <cell r="BC9">
            <v>1049</v>
          </cell>
          <cell r="BD9">
            <v>644.41999999999996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325.18900000000002</v>
          </cell>
          <cell r="E10">
            <v>157.529</v>
          </cell>
          <cell r="F10">
            <v>167.66</v>
          </cell>
          <cell r="G10">
            <v>35.508000000000003</v>
          </cell>
          <cell r="H10">
            <v>0</v>
          </cell>
          <cell r="I10">
            <v>131.28</v>
          </cell>
          <cell r="J10">
            <v>1.3080000000000001</v>
          </cell>
          <cell r="K10">
            <v>1.3919999999999999</v>
          </cell>
          <cell r="L10">
            <v>0</v>
          </cell>
          <cell r="M10">
            <v>0</v>
          </cell>
          <cell r="N10">
            <v>128.58000000000001</v>
          </cell>
          <cell r="O10">
            <v>0</v>
          </cell>
          <cell r="P10">
            <v>503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503</v>
          </cell>
          <cell r="V10">
            <v>0</v>
          </cell>
          <cell r="W10">
            <v>105.334</v>
          </cell>
          <cell r="X10">
            <v>131.28</v>
          </cell>
          <cell r="Y10">
            <v>108.03400000000001</v>
          </cell>
          <cell r="Z10">
            <v>0</v>
          </cell>
          <cell r="AA10">
            <v>0</v>
          </cell>
          <cell r="AB10">
            <v>0</v>
          </cell>
          <cell r="AC10">
            <v>2.886579864025407E-15</v>
          </cell>
          <cell r="AD10">
            <v>0</v>
          </cell>
          <cell r="AE10">
            <v>503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98.290999999999997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30.289000000000001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503</v>
          </cell>
          <cell r="AZ10">
            <v>0</v>
          </cell>
          <cell r="BA10">
            <v>0</v>
          </cell>
          <cell r="BB10">
            <v>131.28</v>
          </cell>
          <cell r="BC10">
            <v>503</v>
          </cell>
          <cell r="BD10">
            <v>325.18900000000002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322.18</v>
          </cell>
          <cell r="E11">
            <v>155.17599999999999</v>
          </cell>
          <cell r="F11">
            <v>167.00399999999999</v>
          </cell>
          <cell r="G11">
            <v>35.482999999999997</v>
          </cell>
          <cell r="H11">
            <v>0</v>
          </cell>
          <cell r="I11">
            <v>129.31</v>
          </cell>
          <cell r="J11">
            <v>1.1080000000000001</v>
          </cell>
          <cell r="K11">
            <v>1.1919999999999999</v>
          </cell>
          <cell r="L11">
            <v>0</v>
          </cell>
          <cell r="M11">
            <v>0</v>
          </cell>
          <cell r="N11">
            <v>127.01</v>
          </cell>
          <cell r="O11">
            <v>0</v>
          </cell>
          <cell r="P11">
            <v>501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501</v>
          </cell>
          <cell r="V11">
            <v>0</v>
          </cell>
          <cell r="W11">
            <v>114.78400000000001</v>
          </cell>
          <cell r="X11">
            <v>129.31</v>
          </cell>
          <cell r="Y11">
            <v>117.084</v>
          </cell>
          <cell r="Z11">
            <v>0</v>
          </cell>
          <cell r="AA11">
            <v>0</v>
          </cell>
          <cell r="AB11">
            <v>0</v>
          </cell>
          <cell r="AC11">
            <v>-2.886579864025407E-15</v>
          </cell>
          <cell r="AD11">
            <v>0</v>
          </cell>
          <cell r="AE11">
            <v>501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94.632999999999996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32.377000000000002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501</v>
          </cell>
          <cell r="AZ11">
            <v>0</v>
          </cell>
          <cell r="BA11">
            <v>0</v>
          </cell>
          <cell r="BB11">
            <v>129.31</v>
          </cell>
          <cell r="BC11">
            <v>501</v>
          </cell>
          <cell r="BD11">
            <v>322.18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378.38499999999999</v>
          </cell>
          <cell r="E12">
            <v>181.988</v>
          </cell>
          <cell r="F12">
            <v>196.39699999999999</v>
          </cell>
          <cell r="G12">
            <v>35.436</v>
          </cell>
          <cell r="H12">
            <v>0</v>
          </cell>
          <cell r="I12">
            <v>151.35</v>
          </cell>
          <cell r="J12">
            <v>1.5189999999999999</v>
          </cell>
          <cell r="K12">
            <v>1.64</v>
          </cell>
          <cell r="L12">
            <v>0</v>
          </cell>
          <cell r="M12">
            <v>0</v>
          </cell>
          <cell r="N12">
            <v>148.191</v>
          </cell>
          <cell r="O12">
            <v>0</v>
          </cell>
          <cell r="P12">
            <v>588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588</v>
          </cell>
          <cell r="V12">
            <v>0</v>
          </cell>
          <cell r="W12">
            <v>132.81424999999999</v>
          </cell>
          <cell r="X12">
            <v>151.35</v>
          </cell>
          <cell r="Y12">
            <v>135.97324999999998</v>
          </cell>
          <cell r="Z12">
            <v>0</v>
          </cell>
          <cell r="AA12">
            <v>0</v>
          </cell>
          <cell r="AB12">
            <v>0</v>
          </cell>
          <cell r="AC12">
            <v>-7.9936057773011271E-15</v>
          </cell>
          <cell r="AD12">
            <v>0</v>
          </cell>
          <cell r="AE12">
            <v>588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105.783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42.408000000000001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588</v>
          </cell>
          <cell r="AZ12">
            <v>0</v>
          </cell>
          <cell r="BA12">
            <v>0</v>
          </cell>
          <cell r="BB12">
            <v>151.35</v>
          </cell>
          <cell r="BC12">
            <v>588</v>
          </cell>
          <cell r="BD12">
            <v>378.38499999999999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351.74400000000003</v>
          </cell>
          <cell r="E13">
            <v>169.39599999999999</v>
          </cell>
          <cell r="F13">
            <v>182.34800000000001</v>
          </cell>
          <cell r="G13">
            <v>35.43</v>
          </cell>
          <cell r="H13">
            <v>0</v>
          </cell>
          <cell r="I13">
            <v>141.41</v>
          </cell>
          <cell r="J13">
            <v>1.4239999999999999</v>
          </cell>
          <cell r="K13">
            <v>1.5329999999999999</v>
          </cell>
          <cell r="L13">
            <v>0</v>
          </cell>
          <cell r="M13">
            <v>0</v>
          </cell>
          <cell r="N13">
            <v>138.453</v>
          </cell>
          <cell r="O13">
            <v>0</v>
          </cell>
          <cell r="P13">
            <v>548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548</v>
          </cell>
          <cell r="V13">
            <v>0</v>
          </cell>
          <cell r="W13">
            <v>133.13249999999999</v>
          </cell>
          <cell r="X13">
            <v>141.41</v>
          </cell>
          <cell r="Y13">
            <v>136.08949999999999</v>
          </cell>
          <cell r="Z13">
            <v>0</v>
          </cell>
          <cell r="AA13">
            <v>0</v>
          </cell>
          <cell r="AB13">
            <v>0</v>
          </cell>
          <cell r="AC13">
            <v>-6.2172489379008766E-15</v>
          </cell>
          <cell r="AD13">
            <v>0</v>
          </cell>
          <cell r="AE13">
            <v>548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98.042249999999996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40.411000000000001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548</v>
          </cell>
          <cell r="AZ13">
            <v>0</v>
          </cell>
          <cell r="BA13">
            <v>0</v>
          </cell>
          <cell r="BB13">
            <v>141.41</v>
          </cell>
          <cell r="BC13">
            <v>548</v>
          </cell>
          <cell r="BD13">
            <v>351.74400000000003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263.02499999999998</v>
          </cell>
          <cell r="E14">
            <v>127.971</v>
          </cell>
          <cell r="F14">
            <v>135.054</v>
          </cell>
          <cell r="G14">
            <v>35.491</v>
          </cell>
          <cell r="H14">
            <v>0</v>
          </cell>
          <cell r="I14">
            <v>106.6</v>
          </cell>
          <cell r="J14">
            <v>1.1080000000000001</v>
          </cell>
          <cell r="K14">
            <v>1.169</v>
          </cell>
          <cell r="L14">
            <v>0</v>
          </cell>
          <cell r="M14">
            <v>0</v>
          </cell>
          <cell r="N14">
            <v>104.3235</v>
          </cell>
          <cell r="O14">
            <v>-5.0000000000238742E-4</v>
          </cell>
          <cell r="P14">
            <v>405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405</v>
          </cell>
          <cell r="V14">
            <v>0</v>
          </cell>
          <cell r="W14">
            <v>126.99275</v>
          </cell>
          <cell r="X14">
            <v>106.6</v>
          </cell>
          <cell r="Y14">
            <v>129.26974999999999</v>
          </cell>
          <cell r="Z14">
            <v>0</v>
          </cell>
          <cell r="AA14">
            <v>0</v>
          </cell>
          <cell r="AB14">
            <v>0</v>
          </cell>
          <cell r="AC14">
            <v>-1.3322676295501878E-14</v>
          </cell>
          <cell r="AD14">
            <v>0</v>
          </cell>
          <cell r="AE14">
            <v>405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73.843500000000006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30.48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405</v>
          </cell>
          <cell r="AZ14">
            <v>0</v>
          </cell>
          <cell r="BA14">
            <v>0</v>
          </cell>
          <cell r="BB14">
            <v>106.6</v>
          </cell>
          <cell r="BC14">
            <v>405</v>
          </cell>
          <cell r="BD14">
            <v>263.02499999999998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521.75199999999995</v>
          </cell>
          <cell r="E15">
            <v>246.81200000000001</v>
          </cell>
          <cell r="F15">
            <v>274.94</v>
          </cell>
          <cell r="G15">
            <v>35.479999999999997</v>
          </cell>
          <cell r="H15">
            <v>0</v>
          </cell>
          <cell r="I15">
            <v>210.21</v>
          </cell>
          <cell r="J15">
            <v>1.7210000000000001</v>
          </cell>
          <cell r="K15">
            <v>1.917</v>
          </cell>
          <cell r="L15">
            <v>0</v>
          </cell>
          <cell r="M15">
            <v>0</v>
          </cell>
          <cell r="N15">
            <v>206.5685</v>
          </cell>
          <cell r="O15">
            <v>3.5000000000025011E-3</v>
          </cell>
          <cell r="P15">
            <v>843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843</v>
          </cell>
          <cell r="V15">
            <v>0</v>
          </cell>
          <cell r="W15">
            <v>106.452</v>
          </cell>
          <cell r="X15">
            <v>210.21</v>
          </cell>
          <cell r="Y15">
            <v>110.09</v>
          </cell>
          <cell r="Z15">
            <v>0</v>
          </cell>
          <cell r="AA15">
            <v>0</v>
          </cell>
          <cell r="AB15">
            <v>0</v>
          </cell>
          <cell r="AC15">
            <v>5.1070259132757201E-15</v>
          </cell>
          <cell r="AD15">
            <v>0</v>
          </cell>
          <cell r="AE15">
            <v>843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150.5985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55.97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843</v>
          </cell>
          <cell r="AZ15">
            <v>0</v>
          </cell>
          <cell r="BA15">
            <v>0</v>
          </cell>
          <cell r="BB15">
            <v>210.21</v>
          </cell>
          <cell r="BC15">
            <v>843</v>
          </cell>
          <cell r="BD15">
            <v>521.75199999999995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1070.5940000000001</v>
          </cell>
          <cell r="E16">
            <v>499.61500000000001</v>
          </cell>
          <cell r="F16">
            <v>570.97900000000004</v>
          </cell>
          <cell r="G16">
            <v>35.368000000000002</v>
          </cell>
          <cell r="H16">
            <v>0</v>
          </cell>
          <cell r="I16">
            <v>432.89</v>
          </cell>
          <cell r="J16">
            <v>3.5710000000000002</v>
          </cell>
          <cell r="K16">
            <v>4.08</v>
          </cell>
          <cell r="L16">
            <v>0</v>
          </cell>
          <cell r="M16">
            <v>0</v>
          </cell>
          <cell r="N16">
            <v>425.24124999999998</v>
          </cell>
          <cell r="O16">
            <v>-2.250000000003638E-3</v>
          </cell>
          <cell r="P16">
            <v>1781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1781</v>
          </cell>
          <cell r="V16">
            <v>0</v>
          </cell>
          <cell r="W16">
            <v>50.581000000000003</v>
          </cell>
          <cell r="X16">
            <v>432.89</v>
          </cell>
          <cell r="Y16">
            <v>58.231999999999999</v>
          </cell>
          <cell r="Z16">
            <v>0</v>
          </cell>
          <cell r="AA16">
            <v>0</v>
          </cell>
          <cell r="AB16">
            <v>0</v>
          </cell>
          <cell r="AC16">
            <v>-3.9968028886505635E-15</v>
          </cell>
          <cell r="AD16">
            <v>0</v>
          </cell>
          <cell r="AE16">
            <v>1781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292.20125000000002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133.04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1781</v>
          </cell>
          <cell r="AZ16">
            <v>0</v>
          </cell>
          <cell r="BA16">
            <v>0</v>
          </cell>
          <cell r="BB16">
            <v>432.89</v>
          </cell>
          <cell r="BC16">
            <v>1781</v>
          </cell>
          <cell r="BD16">
            <v>1070.5940000000001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794.30499999999995</v>
          </cell>
          <cell r="E17">
            <v>372.75</v>
          </cell>
          <cell r="F17">
            <v>421.55500000000001</v>
          </cell>
          <cell r="G17">
            <v>35.198999999999998</v>
          </cell>
          <cell r="H17">
            <v>0</v>
          </cell>
          <cell r="I17">
            <v>320.04000000000002</v>
          </cell>
          <cell r="J17">
            <v>2.2410000000000001</v>
          </cell>
          <cell r="K17">
            <v>2.5350000000000001</v>
          </cell>
          <cell r="L17">
            <v>0</v>
          </cell>
          <cell r="M17">
            <v>0</v>
          </cell>
          <cell r="N17">
            <v>315.26274999999998</v>
          </cell>
          <cell r="O17">
            <v>1.2500000000272848E-3</v>
          </cell>
          <cell r="P17">
            <v>1303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1303</v>
          </cell>
          <cell r="V17">
            <v>0</v>
          </cell>
          <cell r="W17">
            <v>81.813749999999999</v>
          </cell>
          <cell r="X17">
            <v>320.04000000000002</v>
          </cell>
          <cell r="Y17">
            <v>86.589749999999995</v>
          </cell>
          <cell r="Z17">
            <v>0</v>
          </cell>
          <cell r="AA17">
            <v>0</v>
          </cell>
          <cell r="AB17">
            <v>0</v>
          </cell>
          <cell r="AC17">
            <v>-3.9968028886505635E-15</v>
          </cell>
          <cell r="AD17">
            <v>0</v>
          </cell>
          <cell r="AE17">
            <v>1303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223.26275000000001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92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1303</v>
          </cell>
          <cell r="AZ17">
            <v>0</v>
          </cell>
          <cell r="BA17">
            <v>0</v>
          </cell>
          <cell r="BB17">
            <v>320.04000000000002</v>
          </cell>
          <cell r="BC17">
            <v>1303</v>
          </cell>
          <cell r="BD17">
            <v>794.30499999999995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Reporting"/>
      <sheetName val="Měsíční výkaz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2272.683</v>
          </cell>
          <cell r="E6">
            <v>1111.3340000000001</v>
          </cell>
          <cell r="F6">
            <v>1161.3489999999999</v>
          </cell>
          <cell r="G6">
            <v>35.143999999999998</v>
          </cell>
          <cell r="H6">
            <v>0</v>
          </cell>
          <cell r="I6">
            <v>862.57</v>
          </cell>
          <cell r="J6">
            <v>5.3559999999999999</v>
          </cell>
          <cell r="K6">
            <v>5.5970000000000004</v>
          </cell>
          <cell r="L6">
            <v>0</v>
          </cell>
          <cell r="M6">
            <v>0</v>
          </cell>
          <cell r="N6">
            <v>851.61699999999996</v>
          </cell>
          <cell r="O6">
            <v>0</v>
          </cell>
          <cell r="P6">
            <v>3245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3245</v>
          </cell>
          <cell r="V6">
            <v>0</v>
          </cell>
          <cell r="W6">
            <v>1.24</v>
          </cell>
          <cell r="X6">
            <v>862.57</v>
          </cell>
          <cell r="Y6">
            <v>12.193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3245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851.61699999999996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3245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862.57</v>
          </cell>
          <cell r="BC6">
            <v>3245</v>
          </cell>
          <cell r="BD6">
            <v>2272.683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1753.73</v>
          </cell>
          <cell r="E7">
            <v>856.57100000000003</v>
          </cell>
          <cell r="F7">
            <v>897.15899999999999</v>
          </cell>
          <cell r="G7">
            <v>35.430999999999997</v>
          </cell>
          <cell r="H7">
            <v>0</v>
          </cell>
          <cell r="I7">
            <v>660.64</v>
          </cell>
          <cell r="J7">
            <v>4.298</v>
          </cell>
          <cell r="K7">
            <v>4.5010000000000003</v>
          </cell>
          <cell r="L7">
            <v>0</v>
          </cell>
          <cell r="M7">
            <v>0</v>
          </cell>
          <cell r="N7">
            <v>651.84100000000001</v>
          </cell>
          <cell r="O7">
            <v>0</v>
          </cell>
          <cell r="P7">
            <v>2491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2491</v>
          </cell>
          <cell r="V7">
            <v>0</v>
          </cell>
          <cell r="W7">
            <v>1.3260000000000001</v>
          </cell>
          <cell r="X7">
            <v>660.64</v>
          </cell>
          <cell r="Y7">
            <v>10.125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2491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651.84100000000001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2491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660.64</v>
          </cell>
          <cell r="BC7">
            <v>2491</v>
          </cell>
          <cell r="BD7">
            <v>1753.73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916.14200000000005</v>
          </cell>
          <cell r="E8">
            <v>440.62</v>
          </cell>
          <cell r="F8">
            <v>475.52199999999999</v>
          </cell>
          <cell r="G8">
            <v>35.462000000000003</v>
          </cell>
          <cell r="H8">
            <v>0</v>
          </cell>
          <cell r="I8">
            <v>337.18</v>
          </cell>
          <cell r="J8">
            <v>4.2009999999999996</v>
          </cell>
          <cell r="K8">
            <v>4.5339999999999998</v>
          </cell>
          <cell r="L8">
            <v>0</v>
          </cell>
          <cell r="M8">
            <v>0</v>
          </cell>
          <cell r="N8">
            <v>328.44499999999999</v>
          </cell>
          <cell r="O8">
            <v>0</v>
          </cell>
          <cell r="P8">
            <v>1310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1310</v>
          </cell>
          <cell r="V8">
            <v>0</v>
          </cell>
          <cell r="W8">
            <v>2.3679999999999999</v>
          </cell>
          <cell r="X8">
            <v>337.18</v>
          </cell>
          <cell r="Y8">
            <v>11.103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1310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328.44499999999999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1310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337.18</v>
          </cell>
          <cell r="BC8">
            <v>1310</v>
          </cell>
          <cell r="BD8">
            <v>916.14200000000005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1061.5309999999999</v>
          </cell>
          <cell r="E9">
            <v>518.98500000000001</v>
          </cell>
          <cell r="F9">
            <v>542.54600000000005</v>
          </cell>
          <cell r="G9">
            <v>35.323999999999998</v>
          </cell>
          <cell r="H9">
            <v>0</v>
          </cell>
          <cell r="I9">
            <v>399.37</v>
          </cell>
          <cell r="J9">
            <v>1.417</v>
          </cell>
          <cell r="K9">
            <v>1.4810000000000001</v>
          </cell>
          <cell r="L9">
            <v>0</v>
          </cell>
          <cell r="M9">
            <v>0</v>
          </cell>
          <cell r="N9">
            <v>396.47199999999998</v>
          </cell>
          <cell r="O9">
            <v>0</v>
          </cell>
          <cell r="P9">
            <v>1503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1503</v>
          </cell>
          <cell r="V9">
            <v>0</v>
          </cell>
          <cell r="W9">
            <v>1.796</v>
          </cell>
          <cell r="X9">
            <v>399.37</v>
          </cell>
          <cell r="Y9">
            <v>4.694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1503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396.47199999999998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1503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399.37</v>
          </cell>
          <cell r="BC9">
            <v>1503</v>
          </cell>
          <cell r="BD9">
            <v>1061.5309999999999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451.82499999999999</v>
          </cell>
          <cell r="E10">
            <v>214.398</v>
          </cell>
          <cell r="F10">
            <v>237.42699999999999</v>
          </cell>
          <cell r="G10">
            <v>35.436</v>
          </cell>
          <cell r="H10">
            <v>0</v>
          </cell>
          <cell r="I10">
            <v>171.32</v>
          </cell>
          <cell r="J10">
            <v>0.503</v>
          </cell>
          <cell r="K10">
            <v>0.55800000000000005</v>
          </cell>
          <cell r="L10">
            <v>0</v>
          </cell>
          <cell r="M10">
            <v>0</v>
          </cell>
          <cell r="N10">
            <v>170.25899999999999</v>
          </cell>
          <cell r="O10">
            <v>0</v>
          </cell>
          <cell r="P10">
            <v>683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683</v>
          </cell>
          <cell r="V10">
            <v>0</v>
          </cell>
          <cell r="W10">
            <v>2.516</v>
          </cell>
          <cell r="X10">
            <v>171.32</v>
          </cell>
          <cell r="Y10">
            <v>3.577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683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170.25899999999999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683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171.32</v>
          </cell>
          <cell r="BC10">
            <v>683</v>
          </cell>
          <cell r="BD10">
            <v>451.82499999999999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383.17</v>
          </cell>
          <cell r="E11">
            <v>185.49600000000001</v>
          </cell>
          <cell r="F11">
            <v>197.67400000000001</v>
          </cell>
          <cell r="G11">
            <v>35.296999999999997</v>
          </cell>
          <cell r="H11">
            <v>0</v>
          </cell>
          <cell r="I11">
            <v>141.28</v>
          </cell>
          <cell r="J11">
            <v>2E-3</v>
          </cell>
          <cell r="K11">
            <v>2E-3</v>
          </cell>
          <cell r="L11">
            <v>0</v>
          </cell>
          <cell r="M11">
            <v>0</v>
          </cell>
          <cell r="N11">
            <v>141.27600000000001</v>
          </cell>
          <cell r="O11">
            <v>0</v>
          </cell>
          <cell r="P11">
            <v>542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542</v>
          </cell>
          <cell r="V11">
            <v>0</v>
          </cell>
          <cell r="W11">
            <v>2.5139999999999998</v>
          </cell>
          <cell r="X11">
            <v>141.28</v>
          </cell>
          <cell r="Y11">
            <v>2.5179999999999998</v>
          </cell>
          <cell r="Z11">
            <v>0</v>
          </cell>
          <cell r="AA11">
            <v>0</v>
          </cell>
          <cell r="AB11">
            <v>0</v>
          </cell>
          <cell r="AC11">
            <v>3.4694469519536142E-18</v>
          </cell>
          <cell r="AD11">
            <v>0</v>
          </cell>
          <cell r="AE11">
            <v>542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141.27600000000001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542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141.28</v>
          </cell>
          <cell r="BC11">
            <v>542</v>
          </cell>
          <cell r="BD11">
            <v>383.17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526.17200000000003</v>
          </cell>
          <cell r="E12">
            <v>256.197</v>
          </cell>
          <cell r="F12">
            <v>269.97500000000002</v>
          </cell>
          <cell r="G12">
            <v>35.390999999999998</v>
          </cell>
          <cell r="H12">
            <v>0</v>
          </cell>
          <cell r="I12">
            <v>196.12</v>
          </cell>
          <cell r="J12">
            <v>2.33</v>
          </cell>
          <cell r="K12">
            <v>2.4550000000000001</v>
          </cell>
          <cell r="L12">
            <v>0</v>
          </cell>
          <cell r="M12">
            <v>0</v>
          </cell>
          <cell r="N12">
            <v>191.3355</v>
          </cell>
          <cell r="O12">
            <v>-5.0000000001659828E-4</v>
          </cell>
          <cell r="P12">
            <v>744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744</v>
          </cell>
          <cell r="V12">
            <v>0</v>
          </cell>
          <cell r="W12">
            <v>2.3152499999999998</v>
          </cell>
          <cell r="X12">
            <v>196.12</v>
          </cell>
          <cell r="Y12">
            <v>7.10025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744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191.33600000000001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744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196.12</v>
          </cell>
          <cell r="BC12">
            <v>744</v>
          </cell>
          <cell r="BD12">
            <v>526.17200000000003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391.42599999999999</v>
          </cell>
          <cell r="E13">
            <v>193.001</v>
          </cell>
          <cell r="F13">
            <v>198.42500000000001</v>
          </cell>
          <cell r="G13">
            <v>35.435000000000002</v>
          </cell>
          <cell r="H13">
            <v>0</v>
          </cell>
          <cell r="I13">
            <v>146.16999999999999</v>
          </cell>
          <cell r="J13">
            <v>1.871</v>
          </cell>
          <cell r="K13">
            <v>1.9239999999999999</v>
          </cell>
          <cell r="L13">
            <v>0</v>
          </cell>
          <cell r="M13">
            <v>0</v>
          </cell>
          <cell r="N13">
            <v>142.37450000000001</v>
          </cell>
          <cell r="O13">
            <v>4.9999999995975486E-4</v>
          </cell>
          <cell r="P13">
            <v>541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541</v>
          </cell>
          <cell r="V13">
            <v>0</v>
          </cell>
          <cell r="W13">
            <v>2.5467499999999998</v>
          </cell>
          <cell r="X13">
            <v>146.16999999999999</v>
          </cell>
          <cell r="Y13">
            <v>6.3417499999999993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541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142.375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541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146.16999999999999</v>
          </cell>
          <cell r="BC13">
            <v>541</v>
          </cell>
          <cell r="BD13">
            <v>391.42599999999999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424.54899999999998</v>
          </cell>
          <cell r="E14">
            <v>206.47900000000001</v>
          </cell>
          <cell r="F14">
            <v>218.07</v>
          </cell>
          <cell r="G14">
            <v>35.44</v>
          </cell>
          <cell r="H14">
            <v>0</v>
          </cell>
          <cell r="I14">
            <v>158.86000000000001</v>
          </cell>
          <cell r="J14">
            <v>0.51300000000000001</v>
          </cell>
          <cell r="K14">
            <v>0.54200000000000004</v>
          </cell>
          <cell r="L14">
            <v>0</v>
          </cell>
          <cell r="M14">
            <v>0</v>
          </cell>
          <cell r="N14">
            <v>157.80525</v>
          </cell>
          <cell r="O14">
            <v>-2.4999999999408828E-4</v>
          </cell>
          <cell r="P14">
            <v>604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604</v>
          </cell>
          <cell r="V14">
            <v>0</v>
          </cell>
          <cell r="W14">
            <v>2.2475000000000001</v>
          </cell>
          <cell r="X14">
            <v>158.86000000000001</v>
          </cell>
          <cell r="Y14">
            <v>3.3025000000000002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604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157.80500000000001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604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158.86000000000001</v>
          </cell>
          <cell r="BC14">
            <v>604</v>
          </cell>
          <cell r="BD14">
            <v>424.54899999999998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1085.643</v>
          </cell>
          <cell r="E15">
            <v>529.01199999999994</v>
          </cell>
          <cell r="F15">
            <v>556.63099999999997</v>
          </cell>
          <cell r="G15">
            <v>35.488</v>
          </cell>
          <cell r="H15">
            <v>0</v>
          </cell>
          <cell r="I15">
            <v>405.76</v>
          </cell>
          <cell r="J15">
            <v>1.486</v>
          </cell>
          <cell r="K15">
            <v>1.5640000000000001</v>
          </cell>
          <cell r="L15">
            <v>0</v>
          </cell>
          <cell r="M15">
            <v>0</v>
          </cell>
          <cell r="N15">
            <v>402.71</v>
          </cell>
          <cell r="O15">
            <v>0</v>
          </cell>
          <cell r="P15">
            <v>1537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1537</v>
          </cell>
          <cell r="V15">
            <v>0</v>
          </cell>
          <cell r="W15">
            <v>1.754</v>
          </cell>
          <cell r="X15">
            <v>405.76</v>
          </cell>
          <cell r="Y15">
            <v>4.8040000000000003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1537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402.71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1537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405.76</v>
          </cell>
          <cell r="BC15">
            <v>1537</v>
          </cell>
          <cell r="BD15">
            <v>1085.643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1508.6220000000001</v>
          </cell>
          <cell r="E16">
            <v>732.62900000000002</v>
          </cell>
          <cell r="F16">
            <v>775.99300000000005</v>
          </cell>
          <cell r="G16">
            <v>35.350999999999999</v>
          </cell>
          <cell r="H16">
            <v>0</v>
          </cell>
          <cell r="I16">
            <v>565.16</v>
          </cell>
          <cell r="J16">
            <v>4.9160000000000004</v>
          </cell>
          <cell r="K16">
            <v>5.2069999999999999</v>
          </cell>
          <cell r="L16">
            <v>0</v>
          </cell>
          <cell r="M16">
            <v>0</v>
          </cell>
          <cell r="N16">
            <v>555.03700000000003</v>
          </cell>
          <cell r="O16">
            <v>0</v>
          </cell>
          <cell r="P16">
            <v>2155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2155</v>
          </cell>
          <cell r="V16">
            <v>0</v>
          </cell>
          <cell r="W16">
            <v>1.7807500000000001</v>
          </cell>
          <cell r="X16">
            <v>565.16</v>
          </cell>
          <cell r="Y16">
            <v>11.90375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2155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555.03700000000003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2155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565.16</v>
          </cell>
          <cell r="BC16">
            <v>2155</v>
          </cell>
          <cell r="BD16">
            <v>1508.6220000000001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1572.855</v>
          </cell>
          <cell r="E17">
            <v>760.89400000000001</v>
          </cell>
          <cell r="F17">
            <v>811.96100000000001</v>
          </cell>
          <cell r="G17">
            <v>35.298000000000002</v>
          </cell>
          <cell r="H17">
            <v>0</v>
          </cell>
          <cell r="I17">
            <v>584.39</v>
          </cell>
          <cell r="J17">
            <v>4.5549999999999997</v>
          </cell>
          <cell r="K17">
            <v>4.8609999999999998</v>
          </cell>
          <cell r="L17">
            <v>0</v>
          </cell>
          <cell r="M17">
            <v>0</v>
          </cell>
          <cell r="N17">
            <v>574.97400000000005</v>
          </cell>
          <cell r="O17">
            <v>0</v>
          </cell>
          <cell r="P17">
            <v>2245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2245</v>
          </cell>
          <cell r="V17">
            <v>0</v>
          </cell>
          <cell r="W17">
            <v>1.5725</v>
          </cell>
          <cell r="X17">
            <v>584.39</v>
          </cell>
          <cell r="Y17">
            <v>10.9885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2245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574.97400000000005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2245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584.39</v>
          </cell>
          <cell r="BC17">
            <v>2245</v>
          </cell>
          <cell r="BD17">
            <v>1572.855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Evidence"/>
      <sheetName val="Reporting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298.62900000000002</v>
          </cell>
          <cell r="E6">
            <v>130.655</v>
          </cell>
          <cell r="F6">
            <v>167.97399999999999</v>
          </cell>
          <cell r="G6">
            <v>35.276000000000003</v>
          </cell>
          <cell r="H6">
            <v>0</v>
          </cell>
          <cell r="I6">
            <v>103.495</v>
          </cell>
          <cell r="J6">
            <v>0.56399999999999995</v>
          </cell>
          <cell r="K6">
            <v>0.72599999999999998</v>
          </cell>
          <cell r="L6">
            <v>0</v>
          </cell>
          <cell r="M6">
            <v>0</v>
          </cell>
          <cell r="N6">
            <v>102.205</v>
          </cell>
          <cell r="O6">
            <v>0</v>
          </cell>
          <cell r="P6">
            <v>479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479</v>
          </cell>
          <cell r="V6">
            <v>0</v>
          </cell>
          <cell r="W6">
            <v>9.8000000000000004E-2</v>
          </cell>
          <cell r="X6">
            <v>103.495</v>
          </cell>
          <cell r="Y6">
            <v>1.3880000000000001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479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102.205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479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103.495</v>
          </cell>
          <cell r="BC6">
            <v>479</v>
          </cell>
          <cell r="BD6">
            <v>298.62900000000002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305.54399999999998</v>
          </cell>
          <cell r="E7">
            <v>135.44800000000001</v>
          </cell>
          <cell r="F7">
            <v>170.096</v>
          </cell>
          <cell r="G7">
            <v>35.125999999999998</v>
          </cell>
          <cell r="H7">
            <v>0</v>
          </cell>
          <cell r="I7">
            <v>103.51900000000001</v>
          </cell>
          <cell r="J7">
            <v>0.624</v>
          </cell>
          <cell r="K7">
            <v>0.78400000000000003</v>
          </cell>
          <cell r="L7">
            <v>0</v>
          </cell>
          <cell r="M7">
            <v>0</v>
          </cell>
          <cell r="N7">
            <v>102.111</v>
          </cell>
          <cell r="O7">
            <v>0</v>
          </cell>
          <cell r="P7">
            <v>468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468</v>
          </cell>
          <cell r="V7">
            <v>0</v>
          </cell>
          <cell r="W7">
            <v>0.11899999999999999</v>
          </cell>
          <cell r="X7">
            <v>103.51900000000001</v>
          </cell>
          <cell r="Y7">
            <v>1.5269999999999999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468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102.111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468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103.51900000000001</v>
          </cell>
          <cell r="BC7">
            <v>468</v>
          </cell>
          <cell r="BD7">
            <v>305.54399999999998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309.601</v>
          </cell>
          <cell r="E8">
            <v>137.64599999999999</v>
          </cell>
          <cell r="F8">
            <v>171.95500000000001</v>
          </cell>
          <cell r="G8">
            <v>35.17</v>
          </cell>
          <cell r="H8">
            <v>0</v>
          </cell>
          <cell r="I8">
            <v>104.952</v>
          </cell>
          <cell r="J8">
            <v>0.64700000000000002</v>
          </cell>
          <cell r="K8">
            <v>0.80900000000000005</v>
          </cell>
          <cell r="L8">
            <v>0</v>
          </cell>
          <cell r="M8">
            <v>0</v>
          </cell>
          <cell r="N8">
            <v>103.496</v>
          </cell>
          <cell r="O8">
            <v>0</v>
          </cell>
          <cell r="P8">
            <v>472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472</v>
          </cell>
          <cell r="V8">
            <v>0</v>
          </cell>
          <cell r="W8">
            <v>0.14899999999999999</v>
          </cell>
          <cell r="X8">
            <v>104.952</v>
          </cell>
          <cell r="Y8">
            <v>1.605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472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103.496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472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104.952</v>
          </cell>
          <cell r="BC8">
            <v>472</v>
          </cell>
          <cell r="BD8">
            <v>309.601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202.09899999999999</v>
          </cell>
          <cell r="E9">
            <v>90.625</v>
          </cell>
          <cell r="F9">
            <v>111.474</v>
          </cell>
          <cell r="G9">
            <v>35.390999999999998</v>
          </cell>
          <cell r="H9">
            <v>0</v>
          </cell>
          <cell r="I9">
            <v>67.521000000000001</v>
          </cell>
          <cell r="J9">
            <v>0.42699999999999999</v>
          </cell>
          <cell r="K9">
            <v>0.52600000000000002</v>
          </cell>
          <cell r="L9">
            <v>0</v>
          </cell>
          <cell r="M9">
            <v>0</v>
          </cell>
          <cell r="N9">
            <v>66.567999999999998</v>
          </cell>
          <cell r="O9">
            <v>0</v>
          </cell>
          <cell r="P9">
            <v>299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299</v>
          </cell>
          <cell r="V9">
            <v>0</v>
          </cell>
          <cell r="W9">
            <v>0.29899999999999999</v>
          </cell>
          <cell r="X9">
            <v>67.521000000000001</v>
          </cell>
          <cell r="Y9">
            <v>1.252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299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66.567999999999998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299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67.521000000000001</v>
          </cell>
          <cell r="BC9">
            <v>299</v>
          </cell>
          <cell r="BD9">
            <v>202.09899999999999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96.382999999999996</v>
          </cell>
          <cell r="E10">
            <v>43.287999999999997</v>
          </cell>
          <cell r="F10">
            <v>53.094999999999999</v>
          </cell>
          <cell r="G10">
            <v>35.515000000000001</v>
          </cell>
          <cell r="H10">
            <v>0</v>
          </cell>
          <cell r="I10">
            <v>33.517000000000003</v>
          </cell>
          <cell r="J10">
            <v>0.249</v>
          </cell>
          <cell r="K10">
            <v>0.30599999999999999</v>
          </cell>
          <cell r="L10">
            <v>0</v>
          </cell>
          <cell r="M10">
            <v>0</v>
          </cell>
          <cell r="N10">
            <v>32.962000000000003</v>
          </cell>
          <cell r="O10">
            <v>0</v>
          </cell>
          <cell r="P10">
            <v>148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148</v>
          </cell>
          <cell r="V10">
            <v>0</v>
          </cell>
          <cell r="W10">
            <v>0.376</v>
          </cell>
          <cell r="X10">
            <v>33.517000000000003</v>
          </cell>
          <cell r="Y10">
            <v>0.93099999999999994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148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32.962000000000003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148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33.517000000000003</v>
          </cell>
          <cell r="BC10">
            <v>148</v>
          </cell>
          <cell r="BD10">
            <v>96.382999999999996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83.185000000000002</v>
          </cell>
          <cell r="E11">
            <v>37.777000000000001</v>
          </cell>
          <cell r="F11">
            <v>45.408000000000001</v>
          </cell>
          <cell r="G11">
            <v>35.485999999999997</v>
          </cell>
          <cell r="H11">
            <v>0</v>
          </cell>
          <cell r="I11">
            <v>27.731000000000002</v>
          </cell>
          <cell r="J11">
            <v>0.20799999999999999</v>
          </cell>
          <cell r="K11">
            <v>0.251</v>
          </cell>
          <cell r="L11">
            <v>0</v>
          </cell>
          <cell r="M11">
            <v>0</v>
          </cell>
          <cell r="N11">
            <v>27.271999999999998</v>
          </cell>
          <cell r="O11">
            <v>0</v>
          </cell>
          <cell r="P11">
            <v>120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120</v>
          </cell>
          <cell r="V11">
            <v>0</v>
          </cell>
          <cell r="W11">
            <v>0.47699999999999998</v>
          </cell>
          <cell r="X11">
            <v>27.731000000000002</v>
          </cell>
          <cell r="Y11">
            <v>0.93599999999999994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120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27.271999999999998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120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27.731000000000002</v>
          </cell>
          <cell r="BC11">
            <v>120</v>
          </cell>
          <cell r="BD11">
            <v>83.185000000000002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62.555999999999997</v>
          </cell>
          <cell r="E12">
            <v>28.475000000000001</v>
          </cell>
          <cell r="F12">
            <v>34.081000000000003</v>
          </cell>
          <cell r="G12">
            <v>35.433999999999997</v>
          </cell>
          <cell r="H12">
            <v>0</v>
          </cell>
          <cell r="I12">
            <v>21.12</v>
          </cell>
          <cell r="J12">
            <v>0.17</v>
          </cell>
          <cell r="K12">
            <v>0.20399999999999999</v>
          </cell>
          <cell r="L12">
            <v>0</v>
          </cell>
          <cell r="M12">
            <v>0</v>
          </cell>
          <cell r="N12">
            <v>20.745750000000001</v>
          </cell>
          <cell r="O12">
            <v>2.49999999997641E-4</v>
          </cell>
          <cell r="P12">
            <v>91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91</v>
          </cell>
          <cell r="V12">
            <v>0</v>
          </cell>
          <cell r="W12">
            <v>0.45824999999999999</v>
          </cell>
          <cell r="X12">
            <v>21.12</v>
          </cell>
          <cell r="Y12">
            <v>0.83224999999999993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91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20.745999999999999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91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21.12</v>
          </cell>
          <cell r="BC12">
            <v>91</v>
          </cell>
          <cell r="BD12">
            <v>62.555999999999997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68.573999999999998</v>
          </cell>
          <cell r="E13">
            <v>31.137</v>
          </cell>
          <cell r="F13">
            <v>37.436999999999998</v>
          </cell>
          <cell r="G13">
            <v>35.43</v>
          </cell>
          <cell r="H13">
            <v>0</v>
          </cell>
          <cell r="I13">
            <v>22.872</v>
          </cell>
          <cell r="J13">
            <v>0.18</v>
          </cell>
          <cell r="K13">
            <v>0.216</v>
          </cell>
          <cell r="L13">
            <v>0</v>
          </cell>
          <cell r="M13">
            <v>0</v>
          </cell>
          <cell r="N13">
            <v>22.476500000000001</v>
          </cell>
          <cell r="O13">
            <v>-5.0000000000238742E-4</v>
          </cell>
          <cell r="P13">
            <v>99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99</v>
          </cell>
          <cell r="V13">
            <v>0</v>
          </cell>
          <cell r="W13">
            <v>0.63824999999999998</v>
          </cell>
          <cell r="X13">
            <v>22.872</v>
          </cell>
          <cell r="Y13">
            <v>1.0342500000000001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99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22.477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99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22.872</v>
          </cell>
          <cell r="BC13">
            <v>99</v>
          </cell>
          <cell r="BD13">
            <v>68.573999999999998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81.081999999999994</v>
          </cell>
          <cell r="E14">
            <v>36.975000000000001</v>
          </cell>
          <cell r="F14">
            <v>44.106999999999999</v>
          </cell>
          <cell r="G14">
            <v>35.496000000000002</v>
          </cell>
          <cell r="H14">
            <v>0</v>
          </cell>
          <cell r="I14">
            <v>27.245000000000001</v>
          </cell>
          <cell r="J14">
            <v>0.219</v>
          </cell>
          <cell r="K14">
            <v>0.26100000000000001</v>
          </cell>
          <cell r="L14">
            <v>0</v>
          </cell>
          <cell r="M14">
            <v>0</v>
          </cell>
          <cell r="N14">
            <v>26.764749999999999</v>
          </cell>
          <cell r="O14">
            <v>2.5000000000119371E-4</v>
          </cell>
          <cell r="P14">
            <v>117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117</v>
          </cell>
          <cell r="V14">
            <v>0</v>
          </cell>
          <cell r="W14">
            <v>0.45224999999999999</v>
          </cell>
          <cell r="X14">
            <v>27.245000000000001</v>
          </cell>
          <cell r="Y14">
            <v>0.93225000000000002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117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26.765000000000001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117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27.245000000000001</v>
          </cell>
          <cell r="BC14">
            <v>117</v>
          </cell>
          <cell r="BD14">
            <v>81.081999999999994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182.98400000000001</v>
          </cell>
          <cell r="E15">
            <v>81.641999999999996</v>
          </cell>
          <cell r="F15">
            <v>101.342</v>
          </cell>
          <cell r="G15">
            <v>35.481999999999999</v>
          </cell>
          <cell r="H15">
            <v>0</v>
          </cell>
          <cell r="I15">
            <v>61.764000000000003</v>
          </cell>
          <cell r="J15">
            <v>0.38600000000000001</v>
          </cell>
          <cell r="K15">
            <v>0.47899999999999998</v>
          </cell>
          <cell r="L15">
            <v>0</v>
          </cell>
          <cell r="M15">
            <v>0</v>
          </cell>
          <cell r="N15">
            <v>60.898499999999999</v>
          </cell>
          <cell r="O15">
            <v>5.0000000000238742E-4</v>
          </cell>
          <cell r="P15">
            <v>276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276</v>
          </cell>
          <cell r="V15">
            <v>0</v>
          </cell>
          <cell r="W15">
            <v>0.30199999999999999</v>
          </cell>
          <cell r="X15">
            <v>61.764000000000003</v>
          </cell>
          <cell r="Y15">
            <v>1.167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276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60.899000000000001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276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61.764000000000003</v>
          </cell>
          <cell r="BC15">
            <v>276</v>
          </cell>
          <cell r="BD15">
            <v>182.98400000000001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262.10000000000002</v>
          </cell>
          <cell r="E16">
            <v>117.17100000000001</v>
          </cell>
          <cell r="F16">
            <v>144.929</v>
          </cell>
          <cell r="G16">
            <v>35.366999999999997</v>
          </cell>
          <cell r="H16">
            <v>0</v>
          </cell>
          <cell r="I16">
            <v>89.381</v>
          </cell>
          <cell r="J16">
            <v>0.53600000000000003</v>
          </cell>
          <cell r="K16">
            <v>0.66400000000000003</v>
          </cell>
          <cell r="L16">
            <v>0</v>
          </cell>
          <cell r="M16">
            <v>0</v>
          </cell>
          <cell r="N16">
            <v>88.180999999999997</v>
          </cell>
          <cell r="O16">
            <v>0</v>
          </cell>
          <cell r="P16">
            <v>398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398</v>
          </cell>
          <cell r="V16">
            <v>0</v>
          </cell>
          <cell r="W16">
            <v>0.14924999999999999</v>
          </cell>
          <cell r="X16">
            <v>89.381</v>
          </cell>
          <cell r="Y16">
            <v>1.3492500000000001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398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88.180999999999997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398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89.381</v>
          </cell>
          <cell r="BC16">
            <v>398</v>
          </cell>
          <cell r="BD16">
            <v>262.10000000000002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208.845</v>
          </cell>
          <cell r="E17">
            <v>93.685000000000002</v>
          </cell>
          <cell r="F17">
            <v>115.16</v>
          </cell>
          <cell r="G17">
            <v>35.197000000000003</v>
          </cell>
          <cell r="H17">
            <v>0</v>
          </cell>
          <cell r="I17">
            <v>71.635000000000005</v>
          </cell>
          <cell r="J17">
            <v>0.45200000000000001</v>
          </cell>
          <cell r="K17">
            <v>0.55500000000000005</v>
          </cell>
          <cell r="L17">
            <v>0</v>
          </cell>
          <cell r="M17">
            <v>0</v>
          </cell>
          <cell r="N17">
            <v>70.628</v>
          </cell>
          <cell r="O17">
            <v>0</v>
          </cell>
          <cell r="P17">
            <v>317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317</v>
          </cell>
          <cell r="V17">
            <v>0</v>
          </cell>
          <cell r="W17">
            <v>0.17724999999999999</v>
          </cell>
          <cell r="X17">
            <v>71.635000000000005</v>
          </cell>
          <cell r="Y17">
            <v>1.18425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317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70.628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317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71.635000000000005</v>
          </cell>
          <cell r="BC17">
            <v>317</v>
          </cell>
          <cell r="BD17">
            <v>208.845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Reporting"/>
      <sheetName val="Vyhodnocení PROVOZ"/>
      <sheetName val="Kogenerace"/>
      <sheetName val="Měsíční výkaz"/>
      <sheetName val="ED plyn"/>
      <sheetName val="Evidence"/>
      <sheetName val="OTE"/>
      <sheetName val="MPO"/>
      <sheetName val="ERU-1"/>
      <sheetName val="Stropovani_EE_ZP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1172.0029999999999</v>
          </cell>
          <cell r="E6">
            <v>557.29999999999995</v>
          </cell>
          <cell r="F6">
            <v>614.70299999999997</v>
          </cell>
          <cell r="G6">
            <v>35.286999999999999</v>
          </cell>
          <cell r="H6">
            <v>0</v>
          </cell>
          <cell r="I6">
            <v>470.93700000000001</v>
          </cell>
          <cell r="J6">
            <v>9.9320000000000004</v>
          </cell>
          <cell r="K6">
            <v>10.956</v>
          </cell>
          <cell r="L6">
            <v>0</v>
          </cell>
          <cell r="M6">
            <v>0</v>
          </cell>
          <cell r="N6">
            <v>450.04899999999998</v>
          </cell>
          <cell r="O6">
            <v>0</v>
          </cell>
          <cell r="P6">
            <v>1870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1870</v>
          </cell>
          <cell r="V6">
            <v>0</v>
          </cell>
          <cell r="W6">
            <v>0.70799999999999996</v>
          </cell>
          <cell r="X6">
            <v>470.93700000000001</v>
          </cell>
          <cell r="Y6">
            <v>21.595999999999997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1870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450.04899999999998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1870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470.93700000000001</v>
          </cell>
          <cell r="BC6">
            <v>1870</v>
          </cell>
          <cell r="BD6">
            <v>1172.0029999999999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2199.5419999999999</v>
          </cell>
          <cell r="E7">
            <v>1067.1120000000001</v>
          </cell>
          <cell r="F7">
            <v>1132.43</v>
          </cell>
          <cell r="G7">
            <v>35.232999999999997</v>
          </cell>
          <cell r="H7">
            <v>0</v>
          </cell>
          <cell r="I7">
            <v>899.39200000000005</v>
          </cell>
          <cell r="J7">
            <v>12.244999999999999</v>
          </cell>
          <cell r="K7">
            <v>12.994</v>
          </cell>
          <cell r="L7">
            <v>0</v>
          </cell>
          <cell r="M7">
            <v>0</v>
          </cell>
          <cell r="N7">
            <v>874.15300000000002</v>
          </cell>
          <cell r="O7">
            <v>0</v>
          </cell>
          <cell r="P7">
            <v>3436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3436</v>
          </cell>
          <cell r="V7">
            <v>0</v>
          </cell>
          <cell r="W7">
            <v>4.5999999999999999E-2</v>
          </cell>
          <cell r="X7">
            <v>899.39200000000005</v>
          </cell>
          <cell r="Y7">
            <v>25.284999999999997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3436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874.15300000000002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3436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899.39200000000005</v>
          </cell>
          <cell r="BC7">
            <v>3436</v>
          </cell>
          <cell r="BD7">
            <v>2199.5419999999999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1938.7719999999999</v>
          </cell>
          <cell r="E8">
            <v>915.54700000000003</v>
          </cell>
          <cell r="F8">
            <v>1023.225</v>
          </cell>
          <cell r="G8">
            <v>35.155999999999999</v>
          </cell>
          <cell r="H8">
            <v>0</v>
          </cell>
          <cell r="I8">
            <v>784.16300000000001</v>
          </cell>
          <cell r="J8">
            <v>9.2789999999999999</v>
          </cell>
          <cell r="K8">
            <v>10.371</v>
          </cell>
          <cell r="L8">
            <v>0</v>
          </cell>
          <cell r="M8">
            <v>0</v>
          </cell>
          <cell r="N8">
            <v>764.51300000000003</v>
          </cell>
          <cell r="O8">
            <v>0</v>
          </cell>
          <cell r="P8">
            <v>3155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3155</v>
          </cell>
          <cell r="V8">
            <v>0</v>
          </cell>
          <cell r="W8">
            <v>5.8999999999999997E-2</v>
          </cell>
          <cell r="X8">
            <v>784.16300000000001</v>
          </cell>
          <cell r="Y8">
            <v>19.709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3155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764.51300000000003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3155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784.16300000000001</v>
          </cell>
          <cell r="BC8">
            <v>3155</v>
          </cell>
          <cell r="BD8">
            <v>1938.7719999999999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1193.3589999999999</v>
          </cell>
          <cell r="E9">
            <v>580.66099999999994</v>
          </cell>
          <cell r="F9">
            <v>612.69799999999998</v>
          </cell>
          <cell r="G9">
            <v>35.270000000000003</v>
          </cell>
          <cell r="H9">
            <v>0</v>
          </cell>
          <cell r="I9">
            <v>487.28199999999998</v>
          </cell>
          <cell r="J9">
            <v>7.3570000000000002</v>
          </cell>
          <cell r="K9">
            <v>7.7629999999999999</v>
          </cell>
          <cell r="L9">
            <v>0</v>
          </cell>
          <cell r="M9">
            <v>0</v>
          </cell>
          <cell r="N9">
            <v>472.16199999999998</v>
          </cell>
          <cell r="O9">
            <v>0</v>
          </cell>
          <cell r="P9">
            <v>1851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1851</v>
          </cell>
          <cell r="V9">
            <v>0</v>
          </cell>
          <cell r="W9">
            <v>1.4410000000000001</v>
          </cell>
          <cell r="X9">
            <v>487.28199999999998</v>
          </cell>
          <cell r="Y9">
            <v>16.561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1851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472.16199999999998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1851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487.28199999999998</v>
          </cell>
          <cell r="BC9">
            <v>1851</v>
          </cell>
          <cell r="BD9">
            <v>1193.3589999999999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960.22400000000005</v>
          </cell>
          <cell r="E10">
            <v>466.20699999999999</v>
          </cell>
          <cell r="F10">
            <v>494.017</v>
          </cell>
          <cell r="G10">
            <v>35.527000000000001</v>
          </cell>
          <cell r="H10">
            <v>0</v>
          </cell>
          <cell r="I10">
            <v>389.541</v>
          </cell>
          <cell r="J10">
            <v>6.6319999999999997</v>
          </cell>
          <cell r="K10">
            <v>7.0279999999999996</v>
          </cell>
          <cell r="L10">
            <v>0</v>
          </cell>
          <cell r="M10">
            <v>0</v>
          </cell>
          <cell r="N10">
            <v>375.88099999999997</v>
          </cell>
          <cell r="O10">
            <v>0</v>
          </cell>
          <cell r="P10">
            <v>1486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1486</v>
          </cell>
          <cell r="V10">
            <v>0</v>
          </cell>
          <cell r="W10">
            <v>1.8480000000000001</v>
          </cell>
          <cell r="X10">
            <v>389.541</v>
          </cell>
          <cell r="Y10">
            <v>15.508000000000001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1486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375.88099999999997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1486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389.541</v>
          </cell>
          <cell r="BC10">
            <v>1486</v>
          </cell>
          <cell r="BD10">
            <v>960.22400000000005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824.36599999999999</v>
          </cell>
          <cell r="E11">
            <v>400.75200000000001</v>
          </cell>
          <cell r="F11">
            <v>423.61399999999998</v>
          </cell>
          <cell r="G11">
            <v>35.405000000000001</v>
          </cell>
          <cell r="H11">
            <v>0</v>
          </cell>
          <cell r="I11">
            <v>334.26400000000001</v>
          </cell>
          <cell r="J11">
            <v>5.7530000000000001</v>
          </cell>
          <cell r="K11">
            <v>6.0810000000000004</v>
          </cell>
          <cell r="L11">
            <v>0</v>
          </cell>
          <cell r="M11">
            <v>0</v>
          </cell>
          <cell r="N11">
            <v>322.43</v>
          </cell>
          <cell r="O11">
            <v>0</v>
          </cell>
          <cell r="P11">
            <v>1272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1272</v>
          </cell>
          <cell r="V11">
            <v>0</v>
          </cell>
          <cell r="W11">
            <v>2.0179999999999998</v>
          </cell>
          <cell r="X11">
            <v>334.26400000000001</v>
          </cell>
          <cell r="Y11">
            <v>13.852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1272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322.43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1272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334.26400000000001</v>
          </cell>
          <cell r="BC11">
            <v>1272</v>
          </cell>
          <cell r="BD11">
            <v>824.36599999999999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816.42600000000004</v>
          </cell>
          <cell r="E12">
            <v>395.34199999999998</v>
          </cell>
          <cell r="F12">
            <v>421.084</v>
          </cell>
          <cell r="G12">
            <v>35.418999999999997</v>
          </cell>
          <cell r="H12">
            <v>0</v>
          </cell>
          <cell r="I12">
            <v>329.64600000000002</v>
          </cell>
          <cell r="J12">
            <v>5.9820000000000002</v>
          </cell>
          <cell r="K12">
            <v>6.3710000000000004</v>
          </cell>
          <cell r="L12">
            <v>0</v>
          </cell>
          <cell r="M12">
            <v>0</v>
          </cell>
          <cell r="N12">
            <v>317.29349999999999</v>
          </cell>
          <cell r="O12">
            <v>-4.9999999998817657E-4</v>
          </cell>
          <cell r="P12">
            <v>1264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1264</v>
          </cell>
          <cell r="V12">
            <v>0</v>
          </cell>
          <cell r="W12">
            <v>2.2602500000000001</v>
          </cell>
          <cell r="X12">
            <v>329.64600000000002</v>
          </cell>
          <cell r="Y12">
            <v>14.613250000000001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1264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317.29399999999998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1264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329.64600000000002</v>
          </cell>
          <cell r="BC12">
            <v>1264</v>
          </cell>
          <cell r="BD12">
            <v>816.42600000000004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775.60199999999998</v>
          </cell>
          <cell r="E13">
            <v>374.67700000000002</v>
          </cell>
          <cell r="F13">
            <v>400.92500000000001</v>
          </cell>
          <cell r="G13">
            <v>35.439</v>
          </cell>
          <cell r="H13">
            <v>0</v>
          </cell>
          <cell r="I13">
            <v>315.40499999999997</v>
          </cell>
          <cell r="J13">
            <v>5.6630000000000003</v>
          </cell>
          <cell r="K13">
            <v>6.06</v>
          </cell>
          <cell r="L13">
            <v>0</v>
          </cell>
          <cell r="M13">
            <v>0</v>
          </cell>
          <cell r="N13">
            <v>303.68225000000001</v>
          </cell>
          <cell r="O13">
            <v>-2.500000000509317E-4</v>
          </cell>
          <cell r="P13">
            <v>1215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1215</v>
          </cell>
          <cell r="V13">
            <v>0</v>
          </cell>
          <cell r="W13">
            <v>2.0605000000000002</v>
          </cell>
          <cell r="X13">
            <v>315.40499999999997</v>
          </cell>
          <cell r="Y13">
            <v>13.7835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1215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303.68200000000002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1215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315.40499999999997</v>
          </cell>
          <cell r="BC13">
            <v>1215</v>
          </cell>
          <cell r="BD13">
            <v>775.60199999999998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831.32600000000002</v>
          </cell>
          <cell r="E14">
            <v>402.56700000000001</v>
          </cell>
          <cell r="F14">
            <v>428.75900000000001</v>
          </cell>
          <cell r="G14">
            <v>35.49</v>
          </cell>
          <cell r="H14">
            <v>0</v>
          </cell>
          <cell r="I14">
            <v>338.791</v>
          </cell>
          <cell r="J14">
            <v>5.3659999999999997</v>
          </cell>
          <cell r="K14">
            <v>5.7160000000000002</v>
          </cell>
          <cell r="L14">
            <v>0</v>
          </cell>
          <cell r="M14">
            <v>0</v>
          </cell>
          <cell r="N14">
            <v>327.70875000000001</v>
          </cell>
          <cell r="O14">
            <v>2.4999999999408828E-4</v>
          </cell>
          <cell r="P14">
            <v>1299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1299</v>
          </cell>
          <cell r="V14">
            <v>0</v>
          </cell>
          <cell r="W14">
            <v>1.74525</v>
          </cell>
          <cell r="X14">
            <v>338.791</v>
          </cell>
          <cell r="Y14">
            <v>12.827250000000001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1299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327.709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1299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338.791</v>
          </cell>
          <cell r="BC14">
            <v>1299</v>
          </cell>
          <cell r="BD14">
            <v>831.32600000000002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1434.6869999999999</v>
          </cell>
          <cell r="E15">
            <v>694.65300000000002</v>
          </cell>
          <cell r="F15">
            <v>740.03399999999999</v>
          </cell>
          <cell r="G15">
            <v>35.484999999999999</v>
          </cell>
          <cell r="H15">
            <v>0</v>
          </cell>
          <cell r="I15">
            <v>583.28399999999999</v>
          </cell>
          <cell r="J15">
            <v>8.7989999999999995</v>
          </cell>
          <cell r="K15">
            <v>9.3729999999999993</v>
          </cell>
          <cell r="L15">
            <v>0</v>
          </cell>
          <cell r="M15">
            <v>0</v>
          </cell>
          <cell r="N15">
            <v>565.11149999999998</v>
          </cell>
          <cell r="O15">
            <v>4.9999999998817657E-4</v>
          </cell>
          <cell r="P15">
            <v>2237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2237</v>
          </cell>
          <cell r="V15">
            <v>0</v>
          </cell>
          <cell r="W15">
            <v>1.234</v>
          </cell>
          <cell r="X15">
            <v>583.28399999999999</v>
          </cell>
          <cell r="Y15">
            <v>19.405999999999999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2237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565.11199999999997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2237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583.28399999999999</v>
          </cell>
          <cell r="BC15">
            <v>2237</v>
          </cell>
          <cell r="BD15">
            <v>1434.6869999999999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1636.8230000000001</v>
          </cell>
          <cell r="E16">
            <v>793.75599999999997</v>
          </cell>
          <cell r="F16">
            <v>843.06700000000001</v>
          </cell>
          <cell r="G16">
            <v>35.380000000000003</v>
          </cell>
          <cell r="H16">
            <v>0</v>
          </cell>
          <cell r="I16">
            <v>666.11900000000003</v>
          </cell>
          <cell r="J16">
            <v>11.178000000000001</v>
          </cell>
          <cell r="K16">
            <v>11.872999999999999</v>
          </cell>
          <cell r="L16">
            <v>0</v>
          </cell>
          <cell r="M16">
            <v>0</v>
          </cell>
          <cell r="N16">
            <v>643.06849999999997</v>
          </cell>
          <cell r="O16">
            <v>-4.9999999998817657E-4</v>
          </cell>
          <cell r="P16">
            <v>2547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2547</v>
          </cell>
          <cell r="V16">
            <v>0</v>
          </cell>
          <cell r="W16">
            <v>1.36975</v>
          </cell>
          <cell r="X16">
            <v>666.11900000000003</v>
          </cell>
          <cell r="Y16">
            <v>24.420750000000002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2547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643.06899999999996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2547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666.11900000000003</v>
          </cell>
          <cell r="BC16">
            <v>2547</v>
          </cell>
          <cell r="BD16">
            <v>1636.8230000000001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1890.7270000000001</v>
          </cell>
          <cell r="E17">
            <v>922.19299999999998</v>
          </cell>
          <cell r="F17">
            <v>968.53399999999999</v>
          </cell>
          <cell r="G17">
            <v>35.296999999999997</v>
          </cell>
          <cell r="H17">
            <v>0</v>
          </cell>
          <cell r="I17">
            <v>767.54200000000003</v>
          </cell>
          <cell r="J17">
            <v>8.9459999999999997</v>
          </cell>
          <cell r="K17">
            <v>9.3949999999999996</v>
          </cell>
          <cell r="L17">
            <v>0</v>
          </cell>
          <cell r="M17">
            <v>0</v>
          </cell>
          <cell r="N17">
            <v>749.20124999999996</v>
          </cell>
          <cell r="O17">
            <v>-2.4999999993724487E-4</v>
          </cell>
          <cell r="P17">
            <v>2902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2902</v>
          </cell>
          <cell r="V17">
            <v>0</v>
          </cell>
          <cell r="W17">
            <v>0.89649999999999996</v>
          </cell>
          <cell r="X17">
            <v>767.54200000000003</v>
          </cell>
          <cell r="Y17">
            <v>19.237500000000001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2902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749.20100000000002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2902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767.54200000000003</v>
          </cell>
          <cell r="BC17">
            <v>2902</v>
          </cell>
          <cell r="BD17">
            <v>1890.7270000000001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Reporting"/>
      <sheetName val="Kogenerace"/>
      <sheetName val="Měsíční výkaz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190.084</v>
          </cell>
          <cell r="E6">
            <v>74.254000000000005</v>
          </cell>
          <cell r="F6">
            <v>115.83</v>
          </cell>
          <cell r="G6">
            <v>35.302</v>
          </cell>
          <cell r="H6">
            <v>0</v>
          </cell>
          <cell r="I6">
            <v>58.408000000000001</v>
          </cell>
          <cell r="J6">
            <v>0.40300000000000002</v>
          </cell>
          <cell r="K6">
            <v>0.628</v>
          </cell>
          <cell r="L6">
            <v>0</v>
          </cell>
          <cell r="M6">
            <v>0</v>
          </cell>
          <cell r="N6">
            <v>57.377000000000002</v>
          </cell>
          <cell r="O6">
            <v>0</v>
          </cell>
          <cell r="P6">
            <v>328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328</v>
          </cell>
          <cell r="V6">
            <v>0</v>
          </cell>
          <cell r="W6">
            <v>4.8000000000000001E-2</v>
          </cell>
          <cell r="X6">
            <v>58.408000000000001</v>
          </cell>
          <cell r="Y6">
            <v>1.0790000000000002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328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57.377000000000002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328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58.408000000000001</v>
          </cell>
          <cell r="BC6">
            <v>328</v>
          </cell>
          <cell r="BD6">
            <v>190.084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172.58099999999999</v>
          </cell>
          <cell r="E7">
            <v>67.596000000000004</v>
          </cell>
          <cell r="F7">
            <v>104.985</v>
          </cell>
          <cell r="G7">
            <v>35.298000000000002</v>
          </cell>
          <cell r="H7">
            <v>0</v>
          </cell>
          <cell r="I7">
            <v>52.761000000000003</v>
          </cell>
          <cell r="J7">
            <v>0.373</v>
          </cell>
          <cell r="K7">
            <v>0.57899999999999996</v>
          </cell>
          <cell r="L7">
            <v>0</v>
          </cell>
          <cell r="M7">
            <v>0</v>
          </cell>
          <cell r="N7">
            <v>51.808999999999997</v>
          </cell>
          <cell r="O7">
            <v>0</v>
          </cell>
          <cell r="P7">
            <v>295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295</v>
          </cell>
          <cell r="V7">
            <v>0</v>
          </cell>
          <cell r="W7">
            <v>4.8000000000000001E-2</v>
          </cell>
          <cell r="X7">
            <v>52.761000000000003</v>
          </cell>
          <cell r="Y7">
            <v>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295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51.808999999999997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295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52.761000000000003</v>
          </cell>
          <cell r="BC7">
            <v>295</v>
          </cell>
          <cell r="BD7">
            <v>172.58099999999999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183.756</v>
          </cell>
          <cell r="E8">
            <v>71.076999999999998</v>
          </cell>
          <cell r="F8">
            <v>112.679</v>
          </cell>
          <cell r="G8">
            <v>35.299999999999997</v>
          </cell>
          <cell r="H8">
            <v>0</v>
          </cell>
          <cell r="I8">
            <v>58.874000000000002</v>
          </cell>
          <cell r="J8">
            <v>0.56899999999999995</v>
          </cell>
          <cell r="K8">
            <v>0.90300000000000002</v>
          </cell>
          <cell r="L8">
            <v>0</v>
          </cell>
          <cell r="M8">
            <v>0</v>
          </cell>
          <cell r="N8">
            <v>57.402000000000001</v>
          </cell>
          <cell r="O8">
            <v>0</v>
          </cell>
          <cell r="P8">
            <v>336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336</v>
          </cell>
          <cell r="V8">
            <v>0</v>
          </cell>
          <cell r="W8">
            <v>4.3999999999999997E-2</v>
          </cell>
          <cell r="X8">
            <v>58.874000000000002</v>
          </cell>
          <cell r="Y8">
            <v>1.516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336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57.402000000000001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336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58.874000000000002</v>
          </cell>
          <cell r="BC8">
            <v>336</v>
          </cell>
          <cell r="BD8">
            <v>183.756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147.47200000000001</v>
          </cell>
          <cell r="E9">
            <v>57.935000000000002</v>
          </cell>
          <cell r="F9">
            <v>89.537000000000006</v>
          </cell>
          <cell r="G9">
            <v>35.286000000000001</v>
          </cell>
          <cell r="H9">
            <v>0</v>
          </cell>
          <cell r="I9">
            <v>46.911000000000001</v>
          </cell>
          <cell r="J9">
            <v>0.36799999999999999</v>
          </cell>
          <cell r="K9">
            <v>0.56799999999999995</v>
          </cell>
          <cell r="L9">
            <v>0</v>
          </cell>
          <cell r="M9">
            <v>0</v>
          </cell>
          <cell r="N9">
            <v>45.975000000000001</v>
          </cell>
          <cell r="O9">
            <v>0</v>
          </cell>
          <cell r="P9">
            <v>261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261</v>
          </cell>
          <cell r="V9">
            <v>0</v>
          </cell>
          <cell r="W9">
            <v>5.8999999999999997E-2</v>
          </cell>
          <cell r="X9">
            <v>46.911000000000001</v>
          </cell>
          <cell r="Y9">
            <v>0.99499999999999988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261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45.975000000000001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261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46.911000000000001</v>
          </cell>
          <cell r="BC9">
            <v>261</v>
          </cell>
          <cell r="BD9">
            <v>147.47200000000001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88.847999999999999</v>
          </cell>
          <cell r="E10">
            <v>35.024000000000001</v>
          </cell>
          <cell r="F10">
            <v>53.823999999999998</v>
          </cell>
          <cell r="G10">
            <v>35.386000000000003</v>
          </cell>
          <cell r="H10">
            <v>0</v>
          </cell>
          <cell r="I10">
            <v>28.920999999999999</v>
          </cell>
          <cell r="J10">
            <v>0.13700000000000001</v>
          </cell>
          <cell r="K10">
            <v>0.21</v>
          </cell>
          <cell r="L10">
            <v>0</v>
          </cell>
          <cell r="M10">
            <v>0</v>
          </cell>
          <cell r="N10">
            <v>28.574000000000002</v>
          </cell>
          <cell r="O10">
            <v>0</v>
          </cell>
          <cell r="P10">
            <v>160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160</v>
          </cell>
          <cell r="V10">
            <v>0</v>
          </cell>
          <cell r="W10">
            <v>0.104</v>
          </cell>
          <cell r="X10">
            <v>28.920999999999999</v>
          </cell>
          <cell r="Y10">
            <v>0.45099999999999996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160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28.574000000000002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160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28.920999999999999</v>
          </cell>
          <cell r="BC10">
            <v>160</v>
          </cell>
          <cell r="BD10">
            <v>88.847999999999999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70.986999999999995</v>
          </cell>
          <cell r="E11">
            <v>28.343</v>
          </cell>
          <cell r="F11">
            <v>42.643999999999998</v>
          </cell>
          <cell r="G11">
            <v>35.521000000000001</v>
          </cell>
          <cell r="H11">
            <v>0</v>
          </cell>
          <cell r="I11">
            <v>22.709</v>
          </cell>
          <cell r="J11">
            <v>0.24</v>
          </cell>
          <cell r="K11">
            <v>0.36</v>
          </cell>
          <cell r="L11">
            <v>0</v>
          </cell>
          <cell r="M11">
            <v>0</v>
          </cell>
          <cell r="N11">
            <v>22.109000000000002</v>
          </cell>
          <cell r="O11">
            <v>0</v>
          </cell>
          <cell r="P11">
            <v>123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123</v>
          </cell>
          <cell r="V11">
            <v>0</v>
          </cell>
          <cell r="W11">
            <v>0.10100000000000001</v>
          </cell>
          <cell r="X11">
            <v>22.709</v>
          </cell>
          <cell r="Y11">
            <v>0.70099999999999996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123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22.109000000000002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123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22.709</v>
          </cell>
          <cell r="BC11">
            <v>123</v>
          </cell>
          <cell r="BD11">
            <v>70.986999999999995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57.451000000000001</v>
          </cell>
          <cell r="E12">
            <v>22.611000000000001</v>
          </cell>
          <cell r="F12">
            <v>34.840000000000003</v>
          </cell>
          <cell r="G12">
            <v>35.347999999999999</v>
          </cell>
          <cell r="H12">
            <v>0</v>
          </cell>
          <cell r="I12">
            <v>17.306000000000001</v>
          </cell>
          <cell r="J12">
            <v>0.155</v>
          </cell>
          <cell r="K12">
            <v>0.23799999999999999</v>
          </cell>
          <cell r="L12">
            <v>0</v>
          </cell>
          <cell r="M12">
            <v>0</v>
          </cell>
          <cell r="N12">
            <v>16.913250000000001</v>
          </cell>
          <cell r="O12">
            <v>-2.5000000000119371E-4</v>
          </cell>
          <cell r="P12">
            <v>96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96</v>
          </cell>
          <cell r="V12">
            <v>0</v>
          </cell>
          <cell r="W12">
            <v>0.11724999999999999</v>
          </cell>
          <cell r="X12">
            <v>17.306000000000001</v>
          </cell>
          <cell r="Y12">
            <v>0.51024999999999998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96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16.913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96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17.306000000000001</v>
          </cell>
          <cell r="BC12">
            <v>96</v>
          </cell>
          <cell r="BD12">
            <v>57.451000000000001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72.412999999999997</v>
          </cell>
          <cell r="E13">
            <v>30.204000000000001</v>
          </cell>
          <cell r="F13">
            <v>42.209000000000003</v>
          </cell>
          <cell r="G13">
            <v>35.366</v>
          </cell>
          <cell r="H13">
            <v>0</v>
          </cell>
          <cell r="I13">
            <v>21.466999999999999</v>
          </cell>
          <cell r="J13">
            <v>0.30499999999999999</v>
          </cell>
          <cell r="K13">
            <v>0.42599999999999999</v>
          </cell>
          <cell r="L13">
            <v>0</v>
          </cell>
          <cell r="M13">
            <v>0</v>
          </cell>
          <cell r="N13">
            <v>20.735499999999998</v>
          </cell>
          <cell r="O13">
            <v>5.0000000000238742E-4</v>
          </cell>
          <cell r="P13">
            <v>108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108</v>
          </cell>
          <cell r="V13">
            <v>0</v>
          </cell>
          <cell r="W13">
            <v>0.1055</v>
          </cell>
          <cell r="X13">
            <v>21.466999999999999</v>
          </cell>
          <cell r="Y13">
            <v>0.83650000000000002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108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20.736000000000001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108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21.466999999999999</v>
          </cell>
          <cell r="BC13">
            <v>108</v>
          </cell>
          <cell r="BD13">
            <v>72.412999999999997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73.388999999999996</v>
          </cell>
          <cell r="E14">
            <v>29.193000000000001</v>
          </cell>
          <cell r="F14">
            <v>44.195999999999998</v>
          </cell>
          <cell r="G14">
            <v>35.442</v>
          </cell>
          <cell r="H14">
            <v>0</v>
          </cell>
          <cell r="I14">
            <v>23.669</v>
          </cell>
          <cell r="J14">
            <v>0.217</v>
          </cell>
          <cell r="K14">
            <v>0.32800000000000001</v>
          </cell>
          <cell r="L14">
            <v>0</v>
          </cell>
          <cell r="M14">
            <v>0</v>
          </cell>
          <cell r="N14">
            <v>23.123750000000001</v>
          </cell>
          <cell r="O14">
            <v>2.5000000000119371E-4</v>
          </cell>
          <cell r="P14">
            <v>129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129</v>
          </cell>
          <cell r="V14">
            <v>0</v>
          </cell>
          <cell r="W14">
            <v>9.1749999999999998E-2</v>
          </cell>
          <cell r="X14">
            <v>23.669</v>
          </cell>
          <cell r="Y14">
            <v>0.63675000000000004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129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23.123999999999999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129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23.669</v>
          </cell>
          <cell r="BC14">
            <v>129</v>
          </cell>
          <cell r="BD14">
            <v>73.388999999999996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141.547</v>
          </cell>
          <cell r="E15">
            <v>57.582999999999998</v>
          </cell>
          <cell r="F15">
            <v>83.963999999999999</v>
          </cell>
          <cell r="G15">
            <v>35.518000000000001</v>
          </cell>
          <cell r="H15">
            <v>0</v>
          </cell>
          <cell r="I15">
            <v>44.578000000000003</v>
          </cell>
          <cell r="J15">
            <v>0.53800000000000003</v>
          </cell>
          <cell r="K15">
            <v>0.78500000000000003</v>
          </cell>
          <cell r="L15">
            <v>0</v>
          </cell>
          <cell r="M15">
            <v>0</v>
          </cell>
          <cell r="N15">
            <v>43.254750000000001</v>
          </cell>
          <cell r="O15">
            <v>2.5000000000829914E-4</v>
          </cell>
          <cell r="P15">
            <v>234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234</v>
          </cell>
          <cell r="V15">
            <v>0</v>
          </cell>
          <cell r="W15">
            <v>8.1750000000000003E-2</v>
          </cell>
          <cell r="X15">
            <v>44.578000000000003</v>
          </cell>
          <cell r="Y15">
            <v>1.4047499999999999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234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43.255000000000003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234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44.578000000000003</v>
          </cell>
          <cell r="BC15">
            <v>234</v>
          </cell>
          <cell r="BD15">
            <v>141.547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165.16800000000001</v>
          </cell>
          <cell r="E16">
            <v>68.680000000000007</v>
          </cell>
          <cell r="F16">
            <v>96.488</v>
          </cell>
          <cell r="G16">
            <v>35.338999999999999</v>
          </cell>
          <cell r="H16">
            <v>0</v>
          </cell>
          <cell r="I16">
            <v>52.396830000000001</v>
          </cell>
          <cell r="J16">
            <v>0.52500000000000002</v>
          </cell>
          <cell r="K16">
            <v>0.73699999999999999</v>
          </cell>
          <cell r="L16">
            <v>0</v>
          </cell>
          <cell r="M16">
            <v>0</v>
          </cell>
          <cell r="N16">
            <v>51.135249999999999</v>
          </cell>
          <cell r="O16">
            <v>-4.1999999999831061E-4</v>
          </cell>
          <cell r="P16">
            <v>265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265</v>
          </cell>
          <cell r="V16">
            <v>0</v>
          </cell>
          <cell r="W16">
            <v>5.8000000000000003E-2</v>
          </cell>
          <cell r="X16">
            <v>52.396999999999998</v>
          </cell>
          <cell r="Y16">
            <v>1.32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265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51.134999999999998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265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52.396999999999998</v>
          </cell>
          <cell r="BC16">
            <v>265</v>
          </cell>
          <cell r="BD16">
            <v>165.16800000000001</v>
          </cell>
          <cell r="BE16">
            <v>1.6999999996869519E-4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131.63800000000001</v>
          </cell>
          <cell r="E17">
            <v>54.652999999999999</v>
          </cell>
          <cell r="F17">
            <v>76.984999999999999</v>
          </cell>
          <cell r="G17">
            <v>35.253999999999998</v>
          </cell>
          <cell r="H17">
            <v>0</v>
          </cell>
          <cell r="I17">
            <v>41.608539999999998</v>
          </cell>
          <cell r="J17">
            <v>0.35299999999999998</v>
          </cell>
          <cell r="K17">
            <v>0.497</v>
          </cell>
          <cell r="L17">
            <v>0</v>
          </cell>
          <cell r="M17">
            <v>0</v>
          </cell>
          <cell r="N17">
            <v>40.758249999999997</v>
          </cell>
          <cell r="O17">
            <v>2.899999999996794E-4</v>
          </cell>
          <cell r="P17">
            <v>211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211</v>
          </cell>
          <cell r="V17">
            <v>0</v>
          </cell>
          <cell r="W17">
            <v>6.9500000000000006E-2</v>
          </cell>
          <cell r="X17">
            <v>41.609000000000002</v>
          </cell>
          <cell r="Y17">
            <v>0.91949999999999998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211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40.758000000000003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211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41.609000000000002</v>
          </cell>
          <cell r="BC17">
            <v>211</v>
          </cell>
          <cell r="BD17">
            <v>131.63800000000001</v>
          </cell>
          <cell r="BE17">
            <v>4.6000000003232344E-4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Reporting"/>
      <sheetName val="Měsíční výkaz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1051.914</v>
          </cell>
          <cell r="E6">
            <v>460.726</v>
          </cell>
          <cell r="F6">
            <v>591.18799999999999</v>
          </cell>
          <cell r="G6">
            <v>35.344999999999999</v>
          </cell>
          <cell r="H6">
            <v>0</v>
          </cell>
          <cell r="I6">
            <v>383.6</v>
          </cell>
          <cell r="J6">
            <v>5.2389999999999999</v>
          </cell>
          <cell r="K6">
            <v>6.7220000000000004</v>
          </cell>
          <cell r="L6">
            <v>0</v>
          </cell>
          <cell r="M6">
            <v>0</v>
          </cell>
          <cell r="N6">
            <v>371.63900000000001</v>
          </cell>
          <cell r="O6">
            <v>0</v>
          </cell>
          <cell r="P6">
            <v>1772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1772</v>
          </cell>
          <cell r="V6">
            <v>0</v>
          </cell>
          <cell r="W6">
            <v>0.41299999999999998</v>
          </cell>
          <cell r="X6">
            <v>383.6</v>
          </cell>
          <cell r="Y6">
            <v>12.374000000000001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1772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371.63900000000001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1772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383.6</v>
          </cell>
          <cell r="BC6">
            <v>1772</v>
          </cell>
          <cell r="BD6">
            <v>1051.914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889.673</v>
          </cell>
          <cell r="E7">
            <v>389.654</v>
          </cell>
          <cell r="F7">
            <v>500.01900000000001</v>
          </cell>
          <cell r="G7">
            <v>35.326000000000001</v>
          </cell>
          <cell r="H7">
            <v>0</v>
          </cell>
          <cell r="I7">
            <v>324.7</v>
          </cell>
          <cell r="J7">
            <v>3.4740000000000002</v>
          </cell>
          <cell r="K7">
            <v>4.4589999999999996</v>
          </cell>
          <cell r="L7">
            <v>0</v>
          </cell>
          <cell r="M7">
            <v>0</v>
          </cell>
          <cell r="N7">
            <v>316.767</v>
          </cell>
          <cell r="O7">
            <v>0</v>
          </cell>
          <cell r="P7">
            <v>1500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1500</v>
          </cell>
          <cell r="V7">
            <v>0</v>
          </cell>
          <cell r="W7">
            <v>0.46700000000000003</v>
          </cell>
          <cell r="X7">
            <v>324.7</v>
          </cell>
          <cell r="Y7">
            <v>8.4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1500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316.767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1500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324.7</v>
          </cell>
          <cell r="BC7">
            <v>1500</v>
          </cell>
          <cell r="BD7">
            <v>889.673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858.71799999999996</v>
          </cell>
          <cell r="E8">
            <v>378.40499999999997</v>
          </cell>
          <cell r="F8">
            <v>480.31299999999999</v>
          </cell>
          <cell r="G8">
            <v>35.213000000000001</v>
          </cell>
          <cell r="H8">
            <v>0</v>
          </cell>
          <cell r="I8">
            <v>313.60000000000002</v>
          </cell>
          <cell r="J8">
            <v>3.3260000000000001</v>
          </cell>
          <cell r="K8">
            <v>4.2220000000000004</v>
          </cell>
          <cell r="L8">
            <v>0</v>
          </cell>
          <cell r="M8">
            <v>0</v>
          </cell>
          <cell r="N8">
            <v>306.05200000000002</v>
          </cell>
          <cell r="O8">
            <v>0</v>
          </cell>
          <cell r="P8">
            <v>1433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1433</v>
          </cell>
          <cell r="V8">
            <v>0</v>
          </cell>
          <cell r="W8">
            <v>0.51800000000000002</v>
          </cell>
          <cell r="X8">
            <v>313.60000000000002</v>
          </cell>
          <cell r="Y8">
            <v>8.0660000000000007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1433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306.05200000000002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1433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313.60000000000002</v>
          </cell>
          <cell r="BC8">
            <v>1433</v>
          </cell>
          <cell r="BD8">
            <v>858.71799999999996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577.30899999999997</v>
          </cell>
          <cell r="E9">
            <v>254.31399999999999</v>
          </cell>
          <cell r="F9">
            <v>322.995</v>
          </cell>
          <cell r="G9">
            <v>35.271000000000001</v>
          </cell>
          <cell r="H9">
            <v>0</v>
          </cell>
          <cell r="I9">
            <v>210.4</v>
          </cell>
          <cell r="J9">
            <v>2.4780000000000002</v>
          </cell>
          <cell r="K9">
            <v>3.1480000000000001</v>
          </cell>
          <cell r="L9">
            <v>0</v>
          </cell>
          <cell r="M9">
            <v>0</v>
          </cell>
          <cell r="N9">
            <v>204.774</v>
          </cell>
          <cell r="O9">
            <v>0</v>
          </cell>
          <cell r="P9">
            <v>962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962</v>
          </cell>
          <cell r="V9">
            <v>0</v>
          </cell>
          <cell r="W9">
            <v>0.66600000000000004</v>
          </cell>
          <cell r="X9">
            <v>210.4</v>
          </cell>
          <cell r="Y9">
            <v>6.2920000000000007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962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204.774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962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210.4</v>
          </cell>
          <cell r="BC9">
            <v>962</v>
          </cell>
          <cell r="BD9">
            <v>577.30899999999997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323.01400000000001</v>
          </cell>
          <cell r="E10">
            <v>141.398</v>
          </cell>
          <cell r="F10">
            <v>181.61600000000001</v>
          </cell>
          <cell r="G10">
            <v>35.457999999999998</v>
          </cell>
          <cell r="H10">
            <v>0</v>
          </cell>
          <cell r="I10">
            <v>117</v>
          </cell>
          <cell r="J10">
            <v>1.155</v>
          </cell>
          <cell r="K10">
            <v>1.484</v>
          </cell>
          <cell r="L10">
            <v>0</v>
          </cell>
          <cell r="M10">
            <v>0</v>
          </cell>
          <cell r="N10">
            <v>114.361</v>
          </cell>
          <cell r="O10">
            <v>0</v>
          </cell>
          <cell r="P10">
            <v>541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541</v>
          </cell>
          <cell r="V10">
            <v>0</v>
          </cell>
          <cell r="W10">
            <v>0.82299999999999995</v>
          </cell>
          <cell r="X10">
            <v>117</v>
          </cell>
          <cell r="Y10">
            <v>3.4620000000000002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541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114.361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541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117</v>
          </cell>
          <cell r="BC10">
            <v>541</v>
          </cell>
          <cell r="BD10">
            <v>323.01400000000001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244.36500000000001</v>
          </cell>
          <cell r="E11">
            <v>109.066</v>
          </cell>
          <cell r="F11">
            <v>135.29900000000001</v>
          </cell>
          <cell r="G11">
            <v>35.429000000000002</v>
          </cell>
          <cell r="H11">
            <v>0</v>
          </cell>
          <cell r="I11">
            <v>88</v>
          </cell>
          <cell r="J11">
            <v>0.78900000000000003</v>
          </cell>
          <cell r="K11">
            <v>0.97899999999999998</v>
          </cell>
          <cell r="L11">
            <v>0</v>
          </cell>
          <cell r="M11">
            <v>0</v>
          </cell>
          <cell r="N11">
            <v>86.231999999999999</v>
          </cell>
          <cell r="O11">
            <v>0</v>
          </cell>
          <cell r="P11">
            <v>393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393</v>
          </cell>
          <cell r="V11">
            <v>0</v>
          </cell>
          <cell r="W11">
            <v>0.82499999999999996</v>
          </cell>
          <cell r="X11">
            <v>88</v>
          </cell>
          <cell r="Y11">
            <v>2.593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393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86.231999999999999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393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88</v>
          </cell>
          <cell r="BC11">
            <v>393</v>
          </cell>
          <cell r="BD11">
            <v>244.36500000000001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217.506</v>
          </cell>
          <cell r="E12">
            <v>96.457999999999998</v>
          </cell>
          <cell r="F12">
            <v>121.048</v>
          </cell>
          <cell r="G12">
            <v>35.323</v>
          </cell>
          <cell r="H12">
            <v>0</v>
          </cell>
          <cell r="I12">
            <v>78.8</v>
          </cell>
          <cell r="J12">
            <v>1.0820000000000001</v>
          </cell>
          <cell r="K12">
            <v>1.3580000000000001</v>
          </cell>
          <cell r="L12">
            <v>0</v>
          </cell>
          <cell r="M12">
            <v>0</v>
          </cell>
          <cell r="N12">
            <v>76.360249999999994</v>
          </cell>
          <cell r="O12">
            <v>-2.4999999999408828E-4</v>
          </cell>
          <cell r="P12">
            <v>356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356</v>
          </cell>
          <cell r="V12">
            <v>0</v>
          </cell>
          <cell r="W12">
            <v>0.85624999999999996</v>
          </cell>
          <cell r="X12">
            <v>78.8</v>
          </cell>
          <cell r="Y12">
            <v>3.2962500000000006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356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76.36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356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78.8</v>
          </cell>
          <cell r="BC12">
            <v>356</v>
          </cell>
          <cell r="BD12">
            <v>217.506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205.727</v>
          </cell>
          <cell r="E13">
            <v>92.495999999999995</v>
          </cell>
          <cell r="F13">
            <v>113.23099999999999</v>
          </cell>
          <cell r="G13">
            <v>35.369999999999997</v>
          </cell>
          <cell r="H13">
            <v>0</v>
          </cell>
          <cell r="I13">
            <v>74.2</v>
          </cell>
          <cell r="J13">
            <v>0.878</v>
          </cell>
          <cell r="K13">
            <v>1.075</v>
          </cell>
          <cell r="L13">
            <v>0</v>
          </cell>
          <cell r="M13">
            <v>0</v>
          </cell>
          <cell r="N13">
            <v>72.246499999999997</v>
          </cell>
          <cell r="O13">
            <v>5.0000000000238742E-4</v>
          </cell>
          <cell r="P13">
            <v>327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327</v>
          </cell>
          <cell r="V13">
            <v>0</v>
          </cell>
          <cell r="W13">
            <v>0.871</v>
          </cell>
          <cell r="X13">
            <v>74.2</v>
          </cell>
          <cell r="Y13">
            <v>2.8239999999999998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327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72.247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327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74.2</v>
          </cell>
          <cell r="BC13">
            <v>327</v>
          </cell>
          <cell r="BD13">
            <v>205.727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230.94399999999999</v>
          </cell>
          <cell r="E14">
            <v>101.30200000000001</v>
          </cell>
          <cell r="F14">
            <v>129.642</v>
          </cell>
          <cell r="G14">
            <v>35.478000000000002</v>
          </cell>
          <cell r="H14">
            <v>0</v>
          </cell>
          <cell r="I14">
            <v>84</v>
          </cell>
          <cell r="J14">
            <v>1.07</v>
          </cell>
          <cell r="K14">
            <v>1.369</v>
          </cell>
          <cell r="L14">
            <v>0</v>
          </cell>
          <cell r="M14">
            <v>0</v>
          </cell>
          <cell r="N14">
            <v>81.561250000000001</v>
          </cell>
          <cell r="O14">
            <v>-2.4999999999408828E-4</v>
          </cell>
          <cell r="P14">
            <v>387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387</v>
          </cell>
          <cell r="V14">
            <v>0</v>
          </cell>
          <cell r="W14">
            <v>0.80200000000000005</v>
          </cell>
          <cell r="X14">
            <v>84</v>
          </cell>
          <cell r="Y14">
            <v>3.2410000000000001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387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81.561000000000007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387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84</v>
          </cell>
          <cell r="BC14">
            <v>387</v>
          </cell>
          <cell r="BD14">
            <v>230.94399999999999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614.92999999999995</v>
          </cell>
          <cell r="E15">
            <v>267.64600000000002</v>
          </cell>
          <cell r="F15">
            <v>347.28399999999999</v>
          </cell>
          <cell r="G15">
            <v>35.494</v>
          </cell>
          <cell r="H15">
            <v>0</v>
          </cell>
          <cell r="I15">
            <v>222</v>
          </cell>
          <cell r="J15">
            <v>2.5249999999999999</v>
          </cell>
          <cell r="K15">
            <v>3.2770000000000001</v>
          </cell>
          <cell r="L15">
            <v>0</v>
          </cell>
          <cell r="M15">
            <v>0</v>
          </cell>
          <cell r="N15">
            <v>216.19825</v>
          </cell>
          <cell r="O15">
            <v>-2.4999999999408828E-4</v>
          </cell>
          <cell r="P15">
            <v>1037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1037</v>
          </cell>
          <cell r="V15">
            <v>0</v>
          </cell>
          <cell r="W15">
            <v>0.67849999999999999</v>
          </cell>
          <cell r="X15">
            <v>222</v>
          </cell>
          <cell r="Y15">
            <v>6.4804999999999993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1037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216.19800000000001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1037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222</v>
          </cell>
          <cell r="BC15">
            <v>1037</v>
          </cell>
          <cell r="BD15">
            <v>614.92999999999995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865.21199999999999</v>
          </cell>
          <cell r="E16">
            <v>382.81299999999999</v>
          </cell>
          <cell r="F16">
            <v>482.399</v>
          </cell>
          <cell r="G16">
            <v>35.334000000000003</v>
          </cell>
          <cell r="H16">
            <v>0</v>
          </cell>
          <cell r="I16">
            <v>315</v>
          </cell>
          <cell r="J16">
            <v>3.4220000000000002</v>
          </cell>
          <cell r="K16">
            <v>4.3120000000000003</v>
          </cell>
          <cell r="L16">
            <v>0</v>
          </cell>
          <cell r="M16">
            <v>0</v>
          </cell>
          <cell r="N16">
            <v>307.26625000000001</v>
          </cell>
          <cell r="O16">
            <v>-2.500000000509317E-4</v>
          </cell>
          <cell r="P16">
            <v>1429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1429</v>
          </cell>
          <cell r="V16">
            <v>0</v>
          </cell>
          <cell r="W16">
            <v>0.50875000000000004</v>
          </cell>
          <cell r="X16">
            <v>315</v>
          </cell>
          <cell r="Y16">
            <v>8.2427500000000009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1429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307.26600000000002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1429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315</v>
          </cell>
          <cell r="BC16">
            <v>1429</v>
          </cell>
          <cell r="BD16">
            <v>865.21199999999999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813.53800000000001</v>
          </cell>
          <cell r="E17">
            <v>360.07100000000003</v>
          </cell>
          <cell r="F17">
            <v>453.46699999999998</v>
          </cell>
          <cell r="G17">
            <v>35.268999999999998</v>
          </cell>
          <cell r="H17">
            <v>0</v>
          </cell>
          <cell r="I17">
            <v>296</v>
          </cell>
          <cell r="J17">
            <v>3.597</v>
          </cell>
          <cell r="K17">
            <v>4.53</v>
          </cell>
          <cell r="L17">
            <v>0</v>
          </cell>
          <cell r="M17">
            <v>0</v>
          </cell>
          <cell r="N17">
            <v>287.87275</v>
          </cell>
          <cell r="O17">
            <v>2.500000000509317E-4</v>
          </cell>
          <cell r="P17">
            <v>1342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1342</v>
          </cell>
          <cell r="V17">
            <v>0</v>
          </cell>
          <cell r="W17">
            <v>0.5645</v>
          </cell>
          <cell r="X17">
            <v>296</v>
          </cell>
          <cell r="Y17">
            <v>8.6915000000000013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1342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287.87299999999999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1342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296</v>
          </cell>
          <cell r="BC17">
            <v>1342</v>
          </cell>
          <cell r="BD17">
            <v>813.53800000000001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Reporting"/>
      <sheetName val="Kogenerace"/>
      <sheetName val="Měsíční výkaz"/>
      <sheetName val="Evidence"/>
      <sheetName val="OT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1289.78</v>
          </cell>
          <cell r="E6">
            <v>588.20500000000004</v>
          </cell>
          <cell r="F6">
            <v>701.57500000000005</v>
          </cell>
          <cell r="G6">
            <v>35.344999999999999</v>
          </cell>
          <cell r="H6">
            <v>0</v>
          </cell>
          <cell r="I6">
            <v>471.37</v>
          </cell>
          <cell r="J6">
            <v>4.1920000000000002</v>
          </cell>
          <cell r="K6">
            <v>5</v>
          </cell>
          <cell r="L6">
            <v>0</v>
          </cell>
          <cell r="M6">
            <v>0</v>
          </cell>
          <cell r="N6">
            <v>462.178</v>
          </cell>
          <cell r="O6">
            <v>0</v>
          </cell>
          <cell r="P6">
            <v>2024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2024</v>
          </cell>
          <cell r="V6">
            <v>0</v>
          </cell>
          <cell r="W6">
            <v>1.1459999999999999</v>
          </cell>
          <cell r="X6">
            <v>471.37</v>
          </cell>
          <cell r="Y6">
            <v>10.338000000000001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2024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462.178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2024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471.37</v>
          </cell>
          <cell r="BC6">
            <v>2024</v>
          </cell>
          <cell r="BD6">
            <v>1289.78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1153.422</v>
          </cell>
          <cell r="E7">
            <v>515.90499999999997</v>
          </cell>
          <cell r="F7">
            <v>637.51700000000005</v>
          </cell>
          <cell r="G7">
            <v>35.326999999999998</v>
          </cell>
          <cell r="H7">
            <v>0</v>
          </cell>
          <cell r="I7">
            <v>421.03</v>
          </cell>
          <cell r="J7">
            <v>4.327</v>
          </cell>
          <cell r="K7">
            <v>5.3479999999999999</v>
          </cell>
          <cell r="L7">
            <v>0</v>
          </cell>
          <cell r="M7">
            <v>0</v>
          </cell>
          <cell r="N7">
            <v>411.35500000000002</v>
          </cell>
          <cell r="O7">
            <v>0</v>
          </cell>
          <cell r="P7">
            <v>1873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1873</v>
          </cell>
          <cell r="V7">
            <v>0</v>
          </cell>
          <cell r="W7">
            <v>1.0429999999999999</v>
          </cell>
          <cell r="X7">
            <v>421.03</v>
          </cell>
          <cell r="Y7">
            <v>10.718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1873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411.35500000000002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1873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421.03</v>
          </cell>
          <cell r="BC7">
            <v>1873</v>
          </cell>
          <cell r="BD7">
            <v>1153.422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1100.472</v>
          </cell>
          <cell r="E8">
            <v>491.42500000000001</v>
          </cell>
          <cell r="F8">
            <v>609.04700000000003</v>
          </cell>
          <cell r="G8">
            <v>35.213000000000001</v>
          </cell>
          <cell r="H8">
            <v>0</v>
          </cell>
          <cell r="I8">
            <v>400.3</v>
          </cell>
          <cell r="J8">
            <v>3.7269999999999999</v>
          </cell>
          <cell r="K8">
            <v>4.6189999999999998</v>
          </cell>
          <cell r="L8">
            <v>0</v>
          </cell>
          <cell r="M8">
            <v>0</v>
          </cell>
          <cell r="N8">
            <v>391.95400000000001</v>
          </cell>
          <cell r="O8">
            <v>0</v>
          </cell>
          <cell r="P8">
            <v>1786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1786</v>
          </cell>
          <cell r="V8">
            <v>0</v>
          </cell>
          <cell r="W8">
            <v>1.2909999999999999</v>
          </cell>
          <cell r="X8">
            <v>400.3</v>
          </cell>
          <cell r="Y8">
            <v>9.6370000000000005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1786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391.95400000000001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1786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400.3</v>
          </cell>
          <cell r="BC8">
            <v>1786</v>
          </cell>
          <cell r="BD8">
            <v>1100.472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763.19200000000001</v>
          </cell>
          <cell r="E9">
            <v>342.012</v>
          </cell>
          <cell r="F9">
            <v>421.18</v>
          </cell>
          <cell r="G9">
            <v>35.271999999999998</v>
          </cell>
          <cell r="H9">
            <v>0</v>
          </cell>
          <cell r="I9">
            <v>279.7</v>
          </cell>
          <cell r="J9">
            <v>3.218</v>
          </cell>
          <cell r="K9">
            <v>3.964</v>
          </cell>
          <cell r="L9">
            <v>0</v>
          </cell>
          <cell r="M9">
            <v>0</v>
          </cell>
          <cell r="N9">
            <v>272.51799999999997</v>
          </cell>
          <cell r="O9">
            <v>0</v>
          </cell>
          <cell r="P9">
            <v>1240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1240</v>
          </cell>
          <cell r="V9">
            <v>0</v>
          </cell>
          <cell r="W9">
            <v>1.5760000000000001</v>
          </cell>
          <cell r="X9">
            <v>279.7</v>
          </cell>
          <cell r="Y9">
            <v>8.7580000000000009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1240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272.51799999999997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1240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279.7</v>
          </cell>
          <cell r="BC9">
            <v>1240</v>
          </cell>
          <cell r="BD9">
            <v>763.19200000000001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498.16500000000002</v>
          </cell>
          <cell r="E10">
            <v>219.428</v>
          </cell>
          <cell r="F10">
            <v>278.73700000000002</v>
          </cell>
          <cell r="G10">
            <v>35.457000000000001</v>
          </cell>
          <cell r="H10">
            <v>0</v>
          </cell>
          <cell r="I10">
            <v>181.28</v>
          </cell>
          <cell r="J10">
            <v>1.7250000000000001</v>
          </cell>
          <cell r="K10">
            <v>2.1909999999999998</v>
          </cell>
          <cell r="L10">
            <v>0</v>
          </cell>
          <cell r="M10">
            <v>0</v>
          </cell>
          <cell r="N10">
            <v>177.364</v>
          </cell>
          <cell r="O10">
            <v>0</v>
          </cell>
          <cell r="P10">
            <v>829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829</v>
          </cell>
          <cell r="V10">
            <v>0</v>
          </cell>
          <cell r="W10">
            <v>2.1349999999999998</v>
          </cell>
          <cell r="X10">
            <v>181.28</v>
          </cell>
          <cell r="Y10">
            <v>6.0510000000000002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829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177.364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829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181.28</v>
          </cell>
          <cell r="BC10">
            <v>829</v>
          </cell>
          <cell r="BD10">
            <v>498.16500000000002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299.60000000000002</v>
          </cell>
          <cell r="E11">
            <v>135.69800000000001</v>
          </cell>
          <cell r="F11">
            <v>163.90199999999999</v>
          </cell>
          <cell r="G11">
            <v>35.427999999999997</v>
          </cell>
          <cell r="H11">
            <v>0</v>
          </cell>
          <cell r="I11">
            <v>108.55</v>
          </cell>
          <cell r="J11">
            <v>0.87</v>
          </cell>
          <cell r="K11">
            <v>1.05</v>
          </cell>
          <cell r="L11">
            <v>0</v>
          </cell>
          <cell r="M11">
            <v>0</v>
          </cell>
          <cell r="N11">
            <v>106.63</v>
          </cell>
          <cell r="O11">
            <v>0</v>
          </cell>
          <cell r="P11">
            <v>472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472</v>
          </cell>
          <cell r="V11">
            <v>0</v>
          </cell>
          <cell r="W11">
            <v>1.982</v>
          </cell>
          <cell r="X11">
            <v>108.55</v>
          </cell>
          <cell r="Y11">
            <v>3.9020000000000001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472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106.63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472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108.55</v>
          </cell>
          <cell r="BC11">
            <v>472</v>
          </cell>
          <cell r="BD11">
            <v>299.60000000000002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266.01499999999999</v>
          </cell>
          <cell r="E12">
            <v>119.795</v>
          </cell>
          <cell r="F12">
            <v>146.22</v>
          </cell>
          <cell r="G12">
            <v>35.322000000000003</v>
          </cell>
          <cell r="H12">
            <v>0</v>
          </cell>
          <cell r="I12">
            <v>96.72</v>
          </cell>
          <cell r="J12">
            <v>1.0429999999999999</v>
          </cell>
          <cell r="K12">
            <v>1.2729999999999999</v>
          </cell>
          <cell r="L12">
            <v>0</v>
          </cell>
          <cell r="M12">
            <v>0</v>
          </cell>
          <cell r="N12">
            <v>94.403999999999996</v>
          </cell>
          <cell r="O12">
            <v>0</v>
          </cell>
          <cell r="P12">
            <v>425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425</v>
          </cell>
          <cell r="V12">
            <v>0</v>
          </cell>
          <cell r="W12">
            <v>2.274</v>
          </cell>
          <cell r="X12">
            <v>96.72</v>
          </cell>
          <cell r="Y12">
            <v>4.59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425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94.403999999999996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425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96.72</v>
          </cell>
          <cell r="BC12">
            <v>425</v>
          </cell>
          <cell r="BD12">
            <v>266.01499999999999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257.64499999999998</v>
          </cell>
          <cell r="E13">
            <v>116.337</v>
          </cell>
          <cell r="F13">
            <v>141.30799999999999</v>
          </cell>
          <cell r="G13">
            <v>35.369999999999997</v>
          </cell>
          <cell r="H13">
            <v>0</v>
          </cell>
          <cell r="I13">
            <v>94.45</v>
          </cell>
          <cell r="J13">
            <v>1.246</v>
          </cell>
          <cell r="K13">
            <v>1.514</v>
          </cell>
          <cell r="L13">
            <v>0</v>
          </cell>
          <cell r="M13">
            <v>0</v>
          </cell>
          <cell r="N13">
            <v>91.69</v>
          </cell>
          <cell r="O13">
            <v>0</v>
          </cell>
          <cell r="P13">
            <v>413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413</v>
          </cell>
          <cell r="V13">
            <v>0</v>
          </cell>
          <cell r="W13">
            <v>2.2669999999999999</v>
          </cell>
          <cell r="X13">
            <v>94.45</v>
          </cell>
          <cell r="Y13">
            <v>5.0269999999999992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413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91.69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413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94.45</v>
          </cell>
          <cell r="BC13">
            <v>413</v>
          </cell>
          <cell r="BD13">
            <v>257.64499999999998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292.84500000000003</v>
          </cell>
          <cell r="E14">
            <v>128.68299999999999</v>
          </cell>
          <cell r="F14">
            <v>164.16200000000001</v>
          </cell>
          <cell r="G14">
            <v>35.478999999999999</v>
          </cell>
          <cell r="H14">
            <v>0</v>
          </cell>
          <cell r="I14">
            <v>104.3</v>
          </cell>
          <cell r="J14">
            <v>0.13400000000000001</v>
          </cell>
          <cell r="K14">
            <v>0.17</v>
          </cell>
          <cell r="L14">
            <v>0</v>
          </cell>
          <cell r="M14">
            <v>0</v>
          </cell>
          <cell r="N14">
            <v>103.996</v>
          </cell>
          <cell r="O14">
            <v>0</v>
          </cell>
          <cell r="P14">
            <v>479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479</v>
          </cell>
          <cell r="V14">
            <v>0</v>
          </cell>
          <cell r="W14">
            <v>2.36375</v>
          </cell>
          <cell r="X14">
            <v>104.3</v>
          </cell>
          <cell r="Y14">
            <v>2.6677499999999998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479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103.996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479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104.3</v>
          </cell>
          <cell r="BC14">
            <v>479</v>
          </cell>
          <cell r="BD14">
            <v>292.84500000000003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750.78499999999997</v>
          </cell>
          <cell r="E15">
            <v>334.15499999999997</v>
          </cell>
          <cell r="F15">
            <v>416.63</v>
          </cell>
          <cell r="G15">
            <v>35.494999999999997</v>
          </cell>
          <cell r="H15">
            <v>0</v>
          </cell>
          <cell r="I15">
            <v>274.7</v>
          </cell>
          <cell r="J15">
            <v>3.5609999999999999</v>
          </cell>
          <cell r="K15">
            <v>4.4400000000000004</v>
          </cell>
          <cell r="L15">
            <v>0</v>
          </cell>
          <cell r="M15">
            <v>0</v>
          </cell>
          <cell r="N15">
            <v>266.69974999999999</v>
          </cell>
          <cell r="O15">
            <v>-7.4999999998226485E-4</v>
          </cell>
          <cell r="P15">
            <v>1233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1233</v>
          </cell>
          <cell r="V15">
            <v>0</v>
          </cell>
          <cell r="W15">
            <v>1.81375</v>
          </cell>
          <cell r="X15">
            <v>274.7</v>
          </cell>
          <cell r="Y15">
            <v>9.8147500000000019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1233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266.7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1233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274.7</v>
          </cell>
          <cell r="BC15">
            <v>1233</v>
          </cell>
          <cell r="BD15">
            <v>750.78499999999997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1181.125</v>
          </cell>
          <cell r="E16">
            <v>528.72199999999998</v>
          </cell>
          <cell r="F16">
            <v>652.40300000000002</v>
          </cell>
          <cell r="G16">
            <v>35.332999999999998</v>
          </cell>
          <cell r="H16">
            <v>0</v>
          </cell>
          <cell r="I16">
            <v>432</v>
          </cell>
          <cell r="J16">
            <v>4.2329999999999997</v>
          </cell>
          <cell r="K16">
            <v>5.2229999999999999</v>
          </cell>
          <cell r="L16">
            <v>0</v>
          </cell>
          <cell r="M16">
            <v>0</v>
          </cell>
          <cell r="N16">
            <v>422.54475000000002</v>
          </cell>
          <cell r="O16">
            <v>-7.5000000003910827E-4</v>
          </cell>
          <cell r="P16">
            <v>1919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1919</v>
          </cell>
          <cell r="V16">
            <v>0</v>
          </cell>
          <cell r="W16">
            <v>1.0940000000000001</v>
          </cell>
          <cell r="X16">
            <v>432</v>
          </cell>
          <cell r="Y16">
            <v>10.549999999999999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1919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422.54500000000002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1919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432</v>
          </cell>
          <cell r="BC16">
            <v>1919</v>
          </cell>
          <cell r="BD16">
            <v>1181.125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1055.0070000000001</v>
          </cell>
          <cell r="E17">
            <v>472.911</v>
          </cell>
          <cell r="F17">
            <v>582.096</v>
          </cell>
          <cell r="G17">
            <v>35.268999999999998</v>
          </cell>
          <cell r="H17">
            <v>0</v>
          </cell>
          <cell r="I17">
            <v>385</v>
          </cell>
          <cell r="J17">
            <v>3.4809999999999999</v>
          </cell>
          <cell r="K17">
            <v>4.2850000000000001</v>
          </cell>
          <cell r="L17">
            <v>0</v>
          </cell>
          <cell r="M17">
            <v>0</v>
          </cell>
          <cell r="N17">
            <v>377.23349999999999</v>
          </cell>
          <cell r="O17">
            <v>4.9999999998817657E-4</v>
          </cell>
          <cell r="P17">
            <v>1706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1706</v>
          </cell>
          <cell r="V17">
            <v>0</v>
          </cell>
          <cell r="W17">
            <v>1.7010000000000001</v>
          </cell>
          <cell r="X17">
            <v>385</v>
          </cell>
          <cell r="Y17">
            <v>9.4670000000000005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1706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377.23399999999998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1706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385</v>
          </cell>
          <cell r="BC17">
            <v>1706</v>
          </cell>
          <cell r="BD17">
            <v>1055.0070000000001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ED plyn"/>
      <sheetName val="Reporting"/>
      <sheetName val="Evidence"/>
      <sheetName val="MPO"/>
      <sheetName val="ERU-1"/>
      <sheetName val="OTE"/>
      <sheetName val="Stropovani_EE_ZP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1660.816</v>
          </cell>
          <cell r="E6">
            <v>755.23800000000006</v>
          </cell>
          <cell r="F6">
            <v>905.57799999999997</v>
          </cell>
          <cell r="G6">
            <v>35.149000000000001</v>
          </cell>
          <cell r="H6">
            <v>0</v>
          </cell>
          <cell r="I6">
            <v>645.17999999999995</v>
          </cell>
          <cell r="J6">
            <v>6.8719999999999999</v>
          </cell>
          <cell r="K6">
            <v>8.2390000000000008</v>
          </cell>
          <cell r="L6">
            <v>0</v>
          </cell>
          <cell r="M6">
            <v>0</v>
          </cell>
          <cell r="N6">
            <v>630.06899999999996</v>
          </cell>
          <cell r="O6">
            <v>0</v>
          </cell>
          <cell r="P6">
            <v>2785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2785</v>
          </cell>
          <cell r="V6">
            <v>0</v>
          </cell>
          <cell r="W6">
            <v>1.7310000000000001</v>
          </cell>
          <cell r="X6">
            <v>645.17999999999995</v>
          </cell>
          <cell r="Y6">
            <v>16.842000000000002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2785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630.06899999999996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2785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645.17999999999995</v>
          </cell>
          <cell r="BC6">
            <v>2785</v>
          </cell>
          <cell r="BD6">
            <v>1660.816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1442.502</v>
          </cell>
          <cell r="E7">
            <v>654.74</v>
          </cell>
          <cell r="F7">
            <v>787.76199999999994</v>
          </cell>
          <cell r="G7">
            <v>35.430999999999997</v>
          </cell>
          <cell r="H7">
            <v>0</v>
          </cell>
          <cell r="I7">
            <v>554.55399999999997</v>
          </cell>
          <cell r="J7">
            <v>6.617</v>
          </cell>
          <cell r="K7">
            <v>7.9619999999999997</v>
          </cell>
          <cell r="L7">
            <v>0</v>
          </cell>
          <cell r="M7">
            <v>0</v>
          </cell>
          <cell r="N7">
            <v>539.97500000000002</v>
          </cell>
          <cell r="O7">
            <v>0</v>
          </cell>
          <cell r="P7">
            <v>2402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2402</v>
          </cell>
          <cell r="V7">
            <v>0</v>
          </cell>
          <cell r="W7">
            <v>1.4610000000000001</v>
          </cell>
          <cell r="X7">
            <v>554.55399999999997</v>
          </cell>
          <cell r="Y7">
            <v>16.04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2402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539.97500000000002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2402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554.55399999999997</v>
          </cell>
          <cell r="BC7">
            <v>2402</v>
          </cell>
          <cell r="BD7">
            <v>1442.502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1351.4860000000001</v>
          </cell>
          <cell r="E8">
            <v>616.37099999999998</v>
          </cell>
          <cell r="F8">
            <v>735.11500000000001</v>
          </cell>
          <cell r="G8">
            <v>35.459000000000003</v>
          </cell>
          <cell r="H8">
            <v>0</v>
          </cell>
          <cell r="I8">
            <v>511.46600000000001</v>
          </cell>
          <cell r="J8">
            <v>2.9529999999999998</v>
          </cell>
          <cell r="K8">
            <v>3.5209999999999999</v>
          </cell>
          <cell r="L8">
            <v>0</v>
          </cell>
          <cell r="M8">
            <v>0</v>
          </cell>
          <cell r="N8">
            <v>504.99200000000002</v>
          </cell>
          <cell r="O8">
            <v>0</v>
          </cell>
          <cell r="P8">
            <v>2196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2196</v>
          </cell>
          <cell r="V8">
            <v>0</v>
          </cell>
          <cell r="W8">
            <v>1.7509999999999999</v>
          </cell>
          <cell r="X8">
            <v>511.46600000000001</v>
          </cell>
          <cell r="Y8">
            <v>8.2249999999999996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2196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504.99200000000002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2196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511.46600000000001</v>
          </cell>
          <cell r="BC8">
            <v>2196</v>
          </cell>
          <cell r="BD8">
            <v>1351.4860000000001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992.25800000000004</v>
          </cell>
          <cell r="E9">
            <v>455.17500000000001</v>
          </cell>
          <cell r="F9">
            <v>537.08299999999997</v>
          </cell>
          <cell r="G9">
            <v>35.329000000000001</v>
          </cell>
          <cell r="H9">
            <v>0</v>
          </cell>
          <cell r="I9">
            <v>376.9</v>
          </cell>
          <cell r="J9">
            <v>4.3890000000000002</v>
          </cell>
          <cell r="K9">
            <v>5.1779999999999999</v>
          </cell>
          <cell r="L9">
            <v>0</v>
          </cell>
          <cell r="M9">
            <v>0</v>
          </cell>
          <cell r="N9">
            <v>367.33300000000003</v>
          </cell>
          <cell r="O9">
            <v>0</v>
          </cell>
          <cell r="P9">
            <v>1601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1601</v>
          </cell>
          <cell r="V9">
            <v>0</v>
          </cell>
          <cell r="W9">
            <v>1.7709999999999999</v>
          </cell>
          <cell r="X9">
            <v>376.9</v>
          </cell>
          <cell r="Y9">
            <v>11.338000000000001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1601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367.33300000000003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1601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376.9</v>
          </cell>
          <cell r="BC9">
            <v>1601</v>
          </cell>
          <cell r="BD9">
            <v>992.25800000000004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509.61599999999999</v>
          </cell>
          <cell r="E10">
            <v>238.756</v>
          </cell>
          <cell r="F10">
            <v>270.86</v>
          </cell>
          <cell r="G10">
            <v>35.444000000000003</v>
          </cell>
          <cell r="H10">
            <v>0</v>
          </cell>
          <cell r="I10">
            <v>192.7</v>
          </cell>
          <cell r="J10">
            <v>2.0430000000000001</v>
          </cell>
          <cell r="K10">
            <v>2.3170000000000002</v>
          </cell>
          <cell r="L10">
            <v>0</v>
          </cell>
          <cell r="M10">
            <v>0</v>
          </cell>
          <cell r="N10">
            <v>188.34</v>
          </cell>
          <cell r="O10">
            <v>0</v>
          </cell>
          <cell r="P10">
            <v>787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787</v>
          </cell>
          <cell r="V10">
            <v>0</v>
          </cell>
          <cell r="W10">
            <v>2.27</v>
          </cell>
          <cell r="X10">
            <v>192.7</v>
          </cell>
          <cell r="Y10">
            <v>6.6300000000000008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787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188.34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787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192.7</v>
          </cell>
          <cell r="BC10">
            <v>787</v>
          </cell>
          <cell r="BD10">
            <v>509.61599999999999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454.77699999999999</v>
          </cell>
          <cell r="E11">
            <v>213.59</v>
          </cell>
          <cell r="F11">
            <v>241.18700000000001</v>
          </cell>
          <cell r="G11">
            <v>35.307000000000002</v>
          </cell>
          <cell r="H11">
            <v>0</v>
          </cell>
          <cell r="I11">
            <v>170.72</v>
          </cell>
          <cell r="J11">
            <v>2.0779999999999998</v>
          </cell>
          <cell r="K11">
            <v>2.3460000000000001</v>
          </cell>
          <cell r="L11">
            <v>0</v>
          </cell>
          <cell r="M11">
            <v>0</v>
          </cell>
          <cell r="N11">
            <v>166.29599999999999</v>
          </cell>
          <cell r="O11">
            <v>0</v>
          </cell>
          <cell r="P11">
            <v>694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694</v>
          </cell>
          <cell r="V11">
            <v>0</v>
          </cell>
          <cell r="W11">
            <v>2.1779999999999999</v>
          </cell>
          <cell r="X11">
            <v>170.72</v>
          </cell>
          <cell r="Y11">
            <v>6.6019999999999994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694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166.29599999999999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694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170.72</v>
          </cell>
          <cell r="BC11">
            <v>694</v>
          </cell>
          <cell r="BD11">
            <v>454.77699999999999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430.86399999999998</v>
          </cell>
          <cell r="E12">
            <v>201.53399999999999</v>
          </cell>
          <cell r="F12">
            <v>229.33</v>
          </cell>
          <cell r="G12">
            <v>35.389000000000003</v>
          </cell>
          <cell r="H12">
            <v>0</v>
          </cell>
          <cell r="I12">
            <v>160.86799999999999</v>
          </cell>
          <cell r="J12">
            <v>2.0169999999999999</v>
          </cell>
          <cell r="K12">
            <v>2.2949999999999999</v>
          </cell>
          <cell r="L12">
            <v>0</v>
          </cell>
          <cell r="M12">
            <v>0</v>
          </cell>
          <cell r="N12">
            <v>156.55525</v>
          </cell>
          <cell r="O12">
            <v>7.5000000001068656E-4</v>
          </cell>
          <cell r="P12">
            <v>659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659</v>
          </cell>
          <cell r="V12">
            <v>0</v>
          </cell>
          <cell r="W12">
            <v>2.7792500000000002</v>
          </cell>
          <cell r="X12">
            <v>160.86799999999999</v>
          </cell>
          <cell r="Y12">
            <v>7.0912499999999996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659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156.55500000000001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659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160.86799999999999</v>
          </cell>
          <cell r="BC12">
            <v>659</v>
          </cell>
          <cell r="BD12">
            <v>430.86399999999998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381.88799999999998</v>
          </cell>
          <cell r="E13">
            <v>176.37100000000001</v>
          </cell>
          <cell r="F13">
            <v>205.517</v>
          </cell>
          <cell r="G13">
            <v>35.421999999999997</v>
          </cell>
          <cell r="H13">
            <v>0</v>
          </cell>
          <cell r="I13">
            <v>142.792</v>
          </cell>
          <cell r="J13">
            <v>1.5760000000000001</v>
          </cell>
          <cell r="K13">
            <v>1.8360000000000001</v>
          </cell>
          <cell r="L13">
            <v>0</v>
          </cell>
          <cell r="M13">
            <v>0</v>
          </cell>
          <cell r="N13">
            <v>139.38024999999999</v>
          </cell>
          <cell r="O13">
            <v>-2.4999999999408828E-4</v>
          </cell>
          <cell r="P13">
            <v>599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599</v>
          </cell>
          <cell r="V13">
            <v>0</v>
          </cell>
          <cell r="W13">
            <v>2.49925</v>
          </cell>
          <cell r="X13">
            <v>142.792</v>
          </cell>
          <cell r="Y13">
            <v>5.9112499999999999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599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139.38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599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142.792</v>
          </cell>
          <cell r="BC13">
            <v>599</v>
          </cell>
          <cell r="BD13">
            <v>381.88799999999998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425.93599999999998</v>
          </cell>
          <cell r="E14">
            <v>198.37200000000001</v>
          </cell>
          <cell r="F14">
            <v>227.56399999999999</v>
          </cell>
          <cell r="G14">
            <v>35.433999999999997</v>
          </cell>
          <cell r="H14">
            <v>0</v>
          </cell>
          <cell r="I14">
            <v>160.30000000000001</v>
          </cell>
          <cell r="J14">
            <v>2.72</v>
          </cell>
          <cell r="K14">
            <v>3.121</v>
          </cell>
          <cell r="L14">
            <v>0</v>
          </cell>
          <cell r="M14">
            <v>0</v>
          </cell>
          <cell r="N14">
            <v>154.45925</v>
          </cell>
          <cell r="O14">
            <v>-2.4999999999408828E-4</v>
          </cell>
          <cell r="P14">
            <v>662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662</v>
          </cell>
          <cell r="V14">
            <v>0</v>
          </cell>
          <cell r="W14">
            <v>5.7917500000000004</v>
          </cell>
          <cell r="X14">
            <v>160.30000000000001</v>
          </cell>
          <cell r="Y14">
            <v>11.632750000000001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662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154.459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662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160.30000000000001</v>
          </cell>
          <cell r="BC14">
            <v>662</v>
          </cell>
          <cell r="BD14">
            <v>425.93599999999998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791.86699999999996</v>
          </cell>
          <cell r="E15">
            <v>360.60599999999999</v>
          </cell>
          <cell r="F15">
            <v>431.26100000000002</v>
          </cell>
          <cell r="G15">
            <v>35.488999999999997</v>
          </cell>
          <cell r="H15">
            <v>0</v>
          </cell>
          <cell r="I15">
            <v>303.11</v>
          </cell>
          <cell r="J15">
            <v>4.5759999999999996</v>
          </cell>
          <cell r="K15">
            <v>5.4720000000000004</v>
          </cell>
          <cell r="L15">
            <v>0</v>
          </cell>
          <cell r="M15">
            <v>0</v>
          </cell>
          <cell r="N15">
            <v>293.06200000000001</v>
          </cell>
          <cell r="O15">
            <v>0</v>
          </cell>
          <cell r="P15">
            <v>1305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1305</v>
          </cell>
          <cell r="V15">
            <v>0</v>
          </cell>
          <cell r="W15">
            <v>2.0747499999999999</v>
          </cell>
          <cell r="X15">
            <v>303.11</v>
          </cell>
          <cell r="Y15">
            <v>12.12275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1305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293.06200000000001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1305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303.11</v>
          </cell>
          <cell r="BC15">
            <v>1305</v>
          </cell>
          <cell r="BD15">
            <v>791.86699999999996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1437.6759999999999</v>
          </cell>
          <cell r="E16">
            <v>652.077</v>
          </cell>
          <cell r="F16">
            <v>785.59900000000005</v>
          </cell>
          <cell r="G16">
            <v>35.351999999999997</v>
          </cell>
          <cell r="H16">
            <v>0</v>
          </cell>
          <cell r="I16">
            <v>537.91</v>
          </cell>
          <cell r="J16">
            <v>2.012</v>
          </cell>
          <cell r="K16">
            <v>2.4239999999999999</v>
          </cell>
          <cell r="L16">
            <v>0</v>
          </cell>
          <cell r="M16">
            <v>0</v>
          </cell>
          <cell r="N16">
            <v>533.47450000000003</v>
          </cell>
          <cell r="O16">
            <v>-4.9999999998817657E-4</v>
          </cell>
          <cell r="P16">
            <v>2333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2333</v>
          </cell>
          <cell r="V16">
            <v>0</v>
          </cell>
          <cell r="W16">
            <v>1.88025</v>
          </cell>
          <cell r="X16">
            <v>537.91</v>
          </cell>
          <cell r="Y16">
            <v>6.3162500000000001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2333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533.47500000000002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2333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537.91</v>
          </cell>
          <cell r="BC16">
            <v>2333</v>
          </cell>
          <cell r="BD16">
            <v>1437.6759999999999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1716.4259999999999</v>
          </cell>
          <cell r="E17">
            <v>779.79700000000003</v>
          </cell>
          <cell r="F17">
            <v>936.62900000000002</v>
          </cell>
          <cell r="G17">
            <v>35.296999999999997</v>
          </cell>
          <cell r="H17">
            <v>0</v>
          </cell>
          <cell r="I17">
            <v>648.70000000000005</v>
          </cell>
          <cell r="J17">
            <v>5.4480000000000004</v>
          </cell>
          <cell r="K17">
            <v>6.5439999999999996</v>
          </cell>
          <cell r="L17">
            <v>0</v>
          </cell>
          <cell r="M17">
            <v>0</v>
          </cell>
          <cell r="N17">
            <v>636.70849999999996</v>
          </cell>
          <cell r="O17">
            <v>-4.9999999987448973E-4</v>
          </cell>
          <cell r="P17">
            <v>2805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2805</v>
          </cell>
          <cell r="V17">
            <v>0</v>
          </cell>
          <cell r="W17">
            <v>1.407</v>
          </cell>
          <cell r="X17">
            <v>648.70000000000005</v>
          </cell>
          <cell r="Y17">
            <v>13.399000000000001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2805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636.70899999999995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2805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648.70000000000005</v>
          </cell>
          <cell r="BC17">
            <v>2805</v>
          </cell>
          <cell r="BD17">
            <v>1716.4259999999999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ERU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45.914999999999999</v>
          </cell>
          <cell r="E6">
            <v>15.589</v>
          </cell>
          <cell r="F6">
            <v>30.326000000000001</v>
          </cell>
          <cell r="G6">
            <v>35.277000000000001</v>
          </cell>
          <cell r="H6">
            <v>0</v>
          </cell>
          <cell r="I6">
            <v>13.422000000000001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13.422000000000001</v>
          </cell>
          <cell r="O6">
            <v>0</v>
          </cell>
          <cell r="P6">
            <v>94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94</v>
          </cell>
          <cell r="V6">
            <v>0</v>
          </cell>
          <cell r="W6">
            <v>4.2169999999999996</v>
          </cell>
          <cell r="X6">
            <v>13.422000000000001</v>
          </cell>
          <cell r="Y6">
            <v>4.2169999999999996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94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13.422000000000001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94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13.422000000000001</v>
          </cell>
          <cell r="BC6">
            <v>94</v>
          </cell>
          <cell r="BD6">
            <v>45.914999999999999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47.779000000000003</v>
          </cell>
          <cell r="E7">
            <v>16.184999999999999</v>
          </cell>
          <cell r="F7">
            <v>31.594000000000001</v>
          </cell>
          <cell r="G7">
            <v>35.127000000000002</v>
          </cell>
          <cell r="H7">
            <v>0</v>
          </cell>
          <cell r="I7">
            <v>13.519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13.519</v>
          </cell>
          <cell r="O7">
            <v>0</v>
          </cell>
          <cell r="P7">
            <v>95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95</v>
          </cell>
          <cell r="V7">
            <v>0</v>
          </cell>
          <cell r="W7">
            <v>4.407</v>
          </cell>
          <cell r="X7">
            <v>13.519</v>
          </cell>
          <cell r="Y7">
            <v>4.407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95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13.519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95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13.519</v>
          </cell>
          <cell r="BC7">
            <v>95</v>
          </cell>
          <cell r="BD7">
            <v>47.779000000000003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45.658000000000001</v>
          </cell>
          <cell r="E8">
            <v>15.622</v>
          </cell>
          <cell r="F8">
            <v>30.036000000000001</v>
          </cell>
          <cell r="G8">
            <v>35.170999999999999</v>
          </cell>
          <cell r="H8">
            <v>0</v>
          </cell>
          <cell r="I8">
            <v>13.003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13.003</v>
          </cell>
          <cell r="O8">
            <v>0</v>
          </cell>
          <cell r="P8">
            <v>90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90</v>
          </cell>
          <cell r="V8">
            <v>0</v>
          </cell>
          <cell r="W8">
            <v>4.2060000000000004</v>
          </cell>
          <cell r="X8">
            <v>13.003</v>
          </cell>
          <cell r="Y8">
            <v>4.2060000000000004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90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13.003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90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13.003</v>
          </cell>
          <cell r="BC8">
            <v>90</v>
          </cell>
          <cell r="BD8">
            <v>45.658000000000001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34.131999999999998</v>
          </cell>
          <cell r="E9">
            <v>11.724</v>
          </cell>
          <cell r="F9">
            <v>22.408000000000001</v>
          </cell>
          <cell r="G9">
            <v>35.387999999999998</v>
          </cell>
          <cell r="H9">
            <v>0</v>
          </cell>
          <cell r="I9">
            <v>9.4469999999999992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9.4469999999999992</v>
          </cell>
          <cell r="O9">
            <v>0</v>
          </cell>
          <cell r="P9">
            <v>65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65</v>
          </cell>
          <cell r="V9">
            <v>0</v>
          </cell>
          <cell r="W9">
            <v>3.125</v>
          </cell>
          <cell r="X9">
            <v>9.4469999999999992</v>
          </cell>
          <cell r="Y9">
            <v>3.125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65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9.4469999999999992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65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9.4469999999999992</v>
          </cell>
          <cell r="BC9">
            <v>65</v>
          </cell>
          <cell r="BD9">
            <v>34.131999999999998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23.823</v>
          </cell>
          <cell r="E10">
            <v>8.2509999999999994</v>
          </cell>
          <cell r="F10">
            <v>15.571999999999999</v>
          </cell>
          <cell r="G10">
            <v>35.505000000000003</v>
          </cell>
          <cell r="H10">
            <v>0</v>
          </cell>
          <cell r="I10">
            <v>6.476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6.476</v>
          </cell>
          <cell r="O10">
            <v>0</v>
          </cell>
          <cell r="P10">
            <v>44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44</v>
          </cell>
          <cell r="V10">
            <v>0</v>
          </cell>
          <cell r="W10">
            <v>2.1739999999999999</v>
          </cell>
          <cell r="X10">
            <v>6.476</v>
          </cell>
          <cell r="Y10">
            <v>2.1739999999999999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44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6.476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44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6.476</v>
          </cell>
          <cell r="BC10">
            <v>44</v>
          </cell>
          <cell r="BD10">
            <v>23.823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15.398</v>
          </cell>
          <cell r="E11">
            <v>5.3449999999999998</v>
          </cell>
          <cell r="F11">
            <v>10.053000000000001</v>
          </cell>
          <cell r="G11">
            <v>35.484000000000002</v>
          </cell>
          <cell r="H11">
            <v>0</v>
          </cell>
          <cell r="I11">
            <v>4.2830000000000004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4.2830000000000004</v>
          </cell>
          <cell r="O11">
            <v>0</v>
          </cell>
          <cell r="P11">
            <v>29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29</v>
          </cell>
          <cell r="V11">
            <v>0</v>
          </cell>
          <cell r="W11">
            <v>1.4059999999999999</v>
          </cell>
          <cell r="X11">
            <v>4.2830000000000004</v>
          </cell>
          <cell r="Y11">
            <v>1.4059999999999999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29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4.2830000000000004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29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4.2830000000000004</v>
          </cell>
          <cell r="BC11">
            <v>29</v>
          </cell>
          <cell r="BD11">
            <v>15.398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11.907999999999999</v>
          </cell>
          <cell r="E12">
            <v>4.351</v>
          </cell>
          <cell r="F12">
            <v>7.5570000000000004</v>
          </cell>
          <cell r="G12">
            <v>35.427</v>
          </cell>
          <cell r="H12">
            <v>0</v>
          </cell>
          <cell r="I12">
            <v>3.1989999999999998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3.1989999999999998</v>
          </cell>
          <cell r="O12">
            <v>0</v>
          </cell>
          <cell r="P12">
            <v>20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20</v>
          </cell>
          <cell r="V12">
            <v>0</v>
          </cell>
          <cell r="W12">
            <v>1.089</v>
          </cell>
          <cell r="X12">
            <v>3.1989999999999998</v>
          </cell>
          <cell r="Y12">
            <v>1.089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3.1989999999999998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3.1989999999999998</v>
          </cell>
          <cell r="BC12">
            <v>20</v>
          </cell>
          <cell r="BD12">
            <v>11.907999999999999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10.968999999999999</v>
          </cell>
          <cell r="E13">
            <v>3.7530000000000001</v>
          </cell>
          <cell r="F13">
            <v>7.2160000000000002</v>
          </cell>
          <cell r="G13">
            <v>35.432000000000002</v>
          </cell>
          <cell r="H13">
            <v>0</v>
          </cell>
          <cell r="I13">
            <v>2.8889999999999998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2.8889999999999998</v>
          </cell>
          <cell r="O13">
            <v>0</v>
          </cell>
          <cell r="P13">
            <v>20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20</v>
          </cell>
          <cell r="V13">
            <v>0</v>
          </cell>
          <cell r="W13">
            <v>1.0029999999999999</v>
          </cell>
          <cell r="X13">
            <v>2.8889999999999998</v>
          </cell>
          <cell r="Y13">
            <v>1.0029999999999999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2.8889999999999998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2.8889999999999998</v>
          </cell>
          <cell r="BC13">
            <v>20</v>
          </cell>
          <cell r="BD13">
            <v>10.968999999999999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14.351000000000001</v>
          </cell>
          <cell r="E14">
            <v>5.0830000000000002</v>
          </cell>
          <cell r="F14">
            <v>9.2680000000000007</v>
          </cell>
          <cell r="G14">
            <v>35.494999999999997</v>
          </cell>
          <cell r="H14">
            <v>0</v>
          </cell>
          <cell r="I14">
            <v>3.9605000000000001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3.9605000000000001</v>
          </cell>
          <cell r="O14">
            <v>0</v>
          </cell>
          <cell r="P14">
            <v>26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26</v>
          </cell>
          <cell r="V14">
            <v>0</v>
          </cell>
          <cell r="W14">
            <v>1.31</v>
          </cell>
          <cell r="X14">
            <v>3.9609999999999999</v>
          </cell>
          <cell r="Y14">
            <v>1.31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26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3.9609999999999999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26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3.9609999999999999</v>
          </cell>
          <cell r="BC14">
            <v>26</v>
          </cell>
          <cell r="BD14">
            <v>14.351000000000001</v>
          </cell>
          <cell r="BE14">
            <v>4.99999999995282E-4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40.344000000000001</v>
          </cell>
          <cell r="E15">
            <v>13.646000000000001</v>
          </cell>
          <cell r="F15">
            <v>26.698</v>
          </cell>
          <cell r="G15">
            <v>35.481999999999999</v>
          </cell>
          <cell r="H15">
            <v>0</v>
          </cell>
          <cell r="I15">
            <v>11.216749999999999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11.216749999999999</v>
          </cell>
          <cell r="O15">
            <v>0</v>
          </cell>
          <cell r="P15">
            <v>79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79</v>
          </cell>
          <cell r="V15">
            <v>0</v>
          </cell>
          <cell r="W15">
            <v>3.6840000000000002</v>
          </cell>
          <cell r="X15">
            <v>11.217000000000001</v>
          </cell>
          <cell r="Y15">
            <v>3.6840000000000002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79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11.217000000000001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79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11.217000000000001</v>
          </cell>
          <cell r="BC15">
            <v>79</v>
          </cell>
          <cell r="BD15">
            <v>40.344000000000001</v>
          </cell>
          <cell r="BE15">
            <v>2.5000000002250999E-4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47.715000000000003</v>
          </cell>
          <cell r="E16">
            <v>16.158000000000001</v>
          </cell>
          <cell r="F16">
            <v>31.556999999999999</v>
          </cell>
          <cell r="G16">
            <v>35.369</v>
          </cell>
          <cell r="H16">
            <v>0</v>
          </cell>
          <cell r="I16">
            <v>13.51125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13.51125</v>
          </cell>
          <cell r="O16">
            <v>0</v>
          </cell>
          <cell r="P16">
            <v>95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95</v>
          </cell>
          <cell r="V16">
            <v>0</v>
          </cell>
          <cell r="W16">
            <v>4.3710000000000004</v>
          </cell>
          <cell r="X16">
            <v>13.510999999999999</v>
          </cell>
          <cell r="Y16">
            <v>4.3710000000000004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95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13.510999999999999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95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13.510999999999999</v>
          </cell>
          <cell r="BC16">
            <v>95</v>
          </cell>
          <cell r="BD16">
            <v>47.715000000000003</v>
          </cell>
          <cell r="BE16">
            <v>-2.4999999999408828E-4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49.445999999999998</v>
          </cell>
          <cell r="E17">
            <v>16.681000000000001</v>
          </cell>
          <cell r="F17">
            <v>32.765000000000001</v>
          </cell>
          <cell r="G17">
            <v>35.195</v>
          </cell>
          <cell r="H17">
            <v>0</v>
          </cell>
          <cell r="I17">
            <v>14.28375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14.28375</v>
          </cell>
          <cell r="O17">
            <v>0</v>
          </cell>
          <cell r="P17">
            <v>101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101</v>
          </cell>
          <cell r="V17">
            <v>0</v>
          </cell>
          <cell r="W17">
            <v>4.5519999999999996</v>
          </cell>
          <cell r="X17">
            <v>14.284000000000001</v>
          </cell>
          <cell r="Y17">
            <v>4.5519999999999996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101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14.284000000000001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101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14.284000000000001</v>
          </cell>
          <cell r="BC17">
            <v>101</v>
          </cell>
          <cell r="BD17">
            <v>49.445999999999998</v>
          </cell>
          <cell r="BE17">
            <v>2.5000000002250999E-4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770.25099999999998</v>
          </cell>
          <cell r="E6">
            <v>360.94600000000003</v>
          </cell>
          <cell r="F6">
            <v>409.30500000000001</v>
          </cell>
          <cell r="G6">
            <v>35.270000000000003</v>
          </cell>
          <cell r="H6">
            <v>0</v>
          </cell>
          <cell r="I6">
            <v>282.68200000000002</v>
          </cell>
          <cell r="J6">
            <v>3.8450000000000002</v>
          </cell>
          <cell r="K6">
            <v>4.3600000000000003</v>
          </cell>
          <cell r="L6">
            <v>0</v>
          </cell>
          <cell r="M6">
            <v>0</v>
          </cell>
          <cell r="N6">
            <v>274.47699999999998</v>
          </cell>
          <cell r="O6">
            <v>0</v>
          </cell>
          <cell r="P6">
            <v>1154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1154</v>
          </cell>
          <cell r="V6">
            <v>0</v>
          </cell>
          <cell r="W6">
            <v>3.258</v>
          </cell>
          <cell r="X6">
            <v>282.68200000000002</v>
          </cell>
          <cell r="Y6">
            <v>11.463000000000001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1154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274.47699999999998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1154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282.68200000000002</v>
          </cell>
          <cell r="BC6">
            <v>1154</v>
          </cell>
          <cell r="BD6">
            <v>770.25099999999998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1011.026</v>
          </cell>
          <cell r="E7">
            <v>472.29300000000001</v>
          </cell>
          <cell r="F7">
            <v>538.73299999999995</v>
          </cell>
          <cell r="G7">
            <v>35.127000000000002</v>
          </cell>
          <cell r="H7">
            <v>0</v>
          </cell>
          <cell r="I7">
            <v>369.42</v>
          </cell>
          <cell r="J7">
            <v>5.165</v>
          </cell>
          <cell r="K7">
            <v>5.891</v>
          </cell>
          <cell r="L7">
            <v>0</v>
          </cell>
          <cell r="M7">
            <v>0</v>
          </cell>
          <cell r="N7">
            <v>358.36399999999998</v>
          </cell>
          <cell r="O7">
            <v>0</v>
          </cell>
          <cell r="P7">
            <v>1517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1517</v>
          </cell>
          <cell r="V7">
            <v>0</v>
          </cell>
          <cell r="W7">
            <v>1.78</v>
          </cell>
          <cell r="X7">
            <v>369.42</v>
          </cell>
          <cell r="Y7">
            <v>12.836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1517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358.36399999999998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1517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369.42</v>
          </cell>
          <cell r="BC7">
            <v>1517</v>
          </cell>
          <cell r="BD7">
            <v>1011.026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886.98900000000003</v>
          </cell>
          <cell r="E8">
            <v>415.96899999999999</v>
          </cell>
          <cell r="F8">
            <v>471.02</v>
          </cell>
          <cell r="G8">
            <v>35.17</v>
          </cell>
          <cell r="H8">
            <v>0</v>
          </cell>
          <cell r="I8">
            <v>324.548</v>
          </cell>
          <cell r="J8">
            <v>4.5730000000000004</v>
          </cell>
          <cell r="K8">
            <v>5.1779999999999999</v>
          </cell>
          <cell r="L8">
            <v>0</v>
          </cell>
          <cell r="M8">
            <v>0</v>
          </cell>
          <cell r="N8">
            <v>314.79700000000003</v>
          </cell>
          <cell r="O8">
            <v>0</v>
          </cell>
          <cell r="P8">
            <v>1323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1323</v>
          </cell>
          <cell r="V8">
            <v>0</v>
          </cell>
          <cell r="W8">
            <v>2.2559999999999998</v>
          </cell>
          <cell r="X8">
            <v>324.548</v>
          </cell>
          <cell r="Y8">
            <v>12.007000000000001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1323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314.79700000000003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1323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324.548</v>
          </cell>
          <cell r="BC8">
            <v>1323</v>
          </cell>
          <cell r="BD8">
            <v>886.98900000000003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654.44899999999996</v>
          </cell>
          <cell r="E9">
            <v>307.29899999999998</v>
          </cell>
          <cell r="F9">
            <v>347.15</v>
          </cell>
          <cell r="G9">
            <v>35.387999999999998</v>
          </cell>
          <cell r="H9">
            <v>0</v>
          </cell>
          <cell r="I9">
            <v>239.006</v>
          </cell>
          <cell r="J9">
            <v>3.448</v>
          </cell>
          <cell r="K9">
            <v>3.8959999999999999</v>
          </cell>
          <cell r="L9">
            <v>0</v>
          </cell>
          <cell r="M9">
            <v>0</v>
          </cell>
          <cell r="N9">
            <v>231.66200000000001</v>
          </cell>
          <cell r="O9">
            <v>0</v>
          </cell>
          <cell r="P9">
            <v>972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972</v>
          </cell>
          <cell r="V9">
            <v>0</v>
          </cell>
          <cell r="W9">
            <v>2.5169999999999999</v>
          </cell>
          <cell r="X9">
            <v>239.006</v>
          </cell>
          <cell r="Y9">
            <v>9.8609999999999989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972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231.66200000000001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972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239.006</v>
          </cell>
          <cell r="BC9">
            <v>972</v>
          </cell>
          <cell r="BD9">
            <v>654.44899999999996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410.29700000000003</v>
          </cell>
          <cell r="E10">
            <v>193.49100000000001</v>
          </cell>
          <cell r="F10">
            <v>216.80600000000001</v>
          </cell>
          <cell r="G10">
            <v>35.506</v>
          </cell>
          <cell r="H10">
            <v>0</v>
          </cell>
          <cell r="I10">
            <v>149.48699999999999</v>
          </cell>
          <cell r="J10">
            <v>2.2320000000000002</v>
          </cell>
          <cell r="K10">
            <v>2.5</v>
          </cell>
          <cell r="L10">
            <v>0</v>
          </cell>
          <cell r="M10">
            <v>0</v>
          </cell>
          <cell r="N10">
            <v>144.755</v>
          </cell>
          <cell r="O10">
            <v>0</v>
          </cell>
          <cell r="P10">
            <v>603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603</v>
          </cell>
          <cell r="V10">
            <v>0</v>
          </cell>
          <cell r="W10">
            <v>3.1629999999999998</v>
          </cell>
          <cell r="X10">
            <v>149.48699999999999</v>
          </cell>
          <cell r="Y10">
            <v>7.8949999999999996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603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144.755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603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149.48699999999999</v>
          </cell>
          <cell r="BC10">
            <v>603</v>
          </cell>
          <cell r="BD10">
            <v>410.29700000000003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173.17500000000001</v>
          </cell>
          <cell r="E11">
            <v>83.765000000000001</v>
          </cell>
          <cell r="F11">
            <v>89.41</v>
          </cell>
          <cell r="G11">
            <v>35.491999999999997</v>
          </cell>
          <cell r="H11">
            <v>0</v>
          </cell>
          <cell r="I11">
            <v>63.238999999999997</v>
          </cell>
          <cell r="J11">
            <v>1.494</v>
          </cell>
          <cell r="K11">
            <v>1.5940000000000001</v>
          </cell>
          <cell r="L11">
            <v>0</v>
          </cell>
          <cell r="M11">
            <v>0</v>
          </cell>
          <cell r="N11">
            <v>60.151000000000003</v>
          </cell>
          <cell r="O11">
            <v>0</v>
          </cell>
          <cell r="P11">
            <v>243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243</v>
          </cell>
          <cell r="V11">
            <v>0</v>
          </cell>
          <cell r="W11">
            <v>4.3129999999999997</v>
          </cell>
          <cell r="X11">
            <v>63.238999999999997</v>
          </cell>
          <cell r="Y11">
            <v>7.4009999999999998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243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60.151000000000003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243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63.238999999999997</v>
          </cell>
          <cell r="BC11">
            <v>243</v>
          </cell>
          <cell r="BD11">
            <v>173.17500000000001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221.785</v>
          </cell>
          <cell r="E12">
            <v>104.76300000000001</v>
          </cell>
          <cell r="F12">
            <v>117.02200000000001</v>
          </cell>
          <cell r="G12">
            <v>35.43</v>
          </cell>
          <cell r="H12">
            <v>0</v>
          </cell>
          <cell r="I12">
            <v>79.08</v>
          </cell>
          <cell r="J12">
            <v>0.86299999999999999</v>
          </cell>
          <cell r="K12">
            <v>0.96399999999999997</v>
          </cell>
          <cell r="L12">
            <v>0</v>
          </cell>
          <cell r="M12">
            <v>0</v>
          </cell>
          <cell r="N12">
            <v>77.253500000000003</v>
          </cell>
          <cell r="O12">
            <v>-5.0000000000238742E-4</v>
          </cell>
          <cell r="P12">
            <v>318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318</v>
          </cell>
          <cell r="V12">
            <v>0</v>
          </cell>
          <cell r="W12">
            <v>4.06975</v>
          </cell>
          <cell r="X12">
            <v>79.08</v>
          </cell>
          <cell r="Y12">
            <v>5.8967499999999999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318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77.254000000000005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318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79.08</v>
          </cell>
          <cell r="BC12">
            <v>318</v>
          </cell>
          <cell r="BD12">
            <v>221.785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207.42400000000001</v>
          </cell>
          <cell r="E13">
            <v>99.222999999999999</v>
          </cell>
          <cell r="F13">
            <v>108.20099999999999</v>
          </cell>
          <cell r="G13">
            <v>35.430999999999997</v>
          </cell>
          <cell r="H13">
            <v>0</v>
          </cell>
          <cell r="I13">
            <v>74.635000000000005</v>
          </cell>
          <cell r="J13">
            <v>1.2509999999999999</v>
          </cell>
          <cell r="K13">
            <v>1.3640000000000001</v>
          </cell>
          <cell r="L13">
            <v>0</v>
          </cell>
          <cell r="M13">
            <v>0</v>
          </cell>
          <cell r="N13">
            <v>72.020750000000007</v>
          </cell>
          <cell r="O13">
            <v>-7.5000000001068656E-4</v>
          </cell>
          <cell r="P13">
            <v>293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293</v>
          </cell>
          <cell r="V13">
            <v>0</v>
          </cell>
          <cell r="W13">
            <v>4.0369999999999999</v>
          </cell>
          <cell r="X13">
            <v>74.635000000000005</v>
          </cell>
          <cell r="Y13">
            <v>6.6520000000000001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293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72.021000000000001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293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74.635000000000005</v>
          </cell>
          <cell r="BC13">
            <v>293</v>
          </cell>
          <cell r="BD13">
            <v>207.42400000000001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217.501</v>
          </cell>
          <cell r="E14">
            <v>104.855</v>
          </cell>
          <cell r="F14">
            <v>112.646</v>
          </cell>
          <cell r="G14">
            <v>35.484999999999999</v>
          </cell>
          <cell r="H14">
            <v>0</v>
          </cell>
          <cell r="I14">
            <v>78.863</v>
          </cell>
          <cell r="J14">
            <v>1.8540000000000001</v>
          </cell>
          <cell r="K14">
            <v>1.992</v>
          </cell>
          <cell r="L14">
            <v>0</v>
          </cell>
          <cell r="M14">
            <v>0</v>
          </cell>
          <cell r="N14">
            <v>75.017499999999998</v>
          </cell>
          <cell r="O14">
            <v>-5.0000000000238742E-4</v>
          </cell>
          <cell r="P14">
            <v>305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305</v>
          </cell>
          <cell r="V14">
            <v>0</v>
          </cell>
          <cell r="W14">
            <v>11.339499999999999</v>
          </cell>
          <cell r="X14">
            <v>78.863</v>
          </cell>
          <cell r="Y14">
            <v>15.185499999999999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305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75.018000000000001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305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78.863</v>
          </cell>
          <cell r="BC14">
            <v>305</v>
          </cell>
          <cell r="BD14">
            <v>217.501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663.80200000000002</v>
          </cell>
          <cell r="E15">
            <v>312.87099999999998</v>
          </cell>
          <cell r="F15">
            <v>350.93099999999998</v>
          </cell>
          <cell r="G15">
            <v>35.481000000000002</v>
          </cell>
          <cell r="H15">
            <v>0</v>
          </cell>
          <cell r="I15">
            <v>242.946</v>
          </cell>
          <cell r="J15">
            <v>3.6309999999999998</v>
          </cell>
          <cell r="K15">
            <v>4.0730000000000004</v>
          </cell>
          <cell r="L15">
            <v>0</v>
          </cell>
          <cell r="M15">
            <v>0</v>
          </cell>
          <cell r="N15">
            <v>235.24199999999999</v>
          </cell>
          <cell r="O15">
            <v>0</v>
          </cell>
          <cell r="P15">
            <v>981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981</v>
          </cell>
          <cell r="V15">
            <v>0</v>
          </cell>
          <cell r="W15">
            <v>3.44225</v>
          </cell>
          <cell r="X15">
            <v>242.946</v>
          </cell>
          <cell r="Y15">
            <v>11.14625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981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235.24199999999999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981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242.946</v>
          </cell>
          <cell r="BC15">
            <v>981</v>
          </cell>
          <cell r="BD15">
            <v>663.80200000000002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854.35400000000004</v>
          </cell>
          <cell r="E16">
            <v>400.96499999999997</v>
          </cell>
          <cell r="F16">
            <v>453.38900000000001</v>
          </cell>
          <cell r="G16">
            <v>35.366999999999997</v>
          </cell>
          <cell r="H16">
            <v>0</v>
          </cell>
          <cell r="I16">
            <v>312.47800000000001</v>
          </cell>
          <cell r="J16">
            <v>3.7669999999999999</v>
          </cell>
          <cell r="K16">
            <v>4.2590000000000003</v>
          </cell>
          <cell r="L16">
            <v>0</v>
          </cell>
          <cell r="M16">
            <v>0</v>
          </cell>
          <cell r="N16">
            <v>304.45249999999999</v>
          </cell>
          <cell r="O16">
            <v>-4.9999999998817657E-4</v>
          </cell>
          <cell r="P16">
            <v>1272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1272</v>
          </cell>
          <cell r="V16">
            <v>0</v>
          </cell>
          <cell r="W16">
            <v>2.2872499999999998</v>
          </cell>
          <cell r="X16">
            <v>312.47800000000001</v>
          </cell>
          <cell r="Y16">
            <v>10.31325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1272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304.45299999999997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1272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312.47800000000001</v>
          </cell>
          <cell r="BC16">
            <v>1272</v>
          </cell>
          <cell r="BD16">
            <v>854.35400000000004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1124.348</v>
          </cell>
          <cell r="E17">
            <v>526.65700000000004</v>
          </cell>
          <cell r="F17">
            <v>597.69100000000003</v>
          </cell>
          <cell r="G17">
            <v>35.194000000000003</v>
          </cell>
          <cell r="H17">
            <v>0</v>
          </cell>
          <cell r="I17">
            <v>413.16199999999998</v>
          </cell>
          <cell r="J17">
            <v>6.2279999999999998</v>
          </cell>
          <cell r="K17">
            <v>7.0679999999999996</v>
          </cell>
          <cell r="L17">
            <v>0</v>
          </cell>
          <cell r="M17">
            <v>0</v>
          </cell>
          <cell r="N17">
            <v>399.86649999999997</v>
          </cell>
          <cell r="O17">
            <v>-4.9999999998817657E-4</v>
          </cell>
          <cell r="P17">
            <v>1688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1688</v>
          </cell>
          <cell r="V17">
            <v>0</v>
          </cell>
          <cell r="W17">
            <v>1.8387500000000001</v>
          </cell>
          <cell r="X17">
            <v>413.16199999999998</v>
          </cell>
          <cell r="Y17">
            <v>15.13475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1688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399.86700000000002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1688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413.16199999999998</v>
          </cell>
          <cell r="BC17">
            <v>1688</v>
          </cell>
          <cell r="BD17">
            <v>1124.348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ED plyn"/>
      <sheetName val="Měsíční výkaz"/>
      <sheetName val="Reporting"/>
      <sheetName val="Evidence"/>
      <sheetName val="OT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257.50700000000001</v>
          </cell>
          <cell r="E6">
            <v>113.64700000000001</v>
          </cell>
          <cell r="F6">
            <v>143.86000000000001</v>
          </cell>
          <cell r="G6">
            <v>35.281999999999996</v>
          </cell>
          <cell r="H6">
            <v>0</v>
          </cell>
          <cell r="I6">
            <v>97.87</v>
          </cell>
          <cell r="J6">
            <v>0.9</v>
          </cell>
          <cell r="K6">
            <v>1.1399999999999999</v>
          </cell>
          <cell r="L6">
            <v>0</v>
          </cell>
          <cell r="M6">
            <v>0</v>
          </cell>
          <cell r="N6">
            <v>95.83</v>
          </cell>
          <cell r="O6">
            <v>0</v>
          </cell>
          <cell r="P6">
            <v>446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446</v>
          </cell>
          <cell r="V6">
            <v>0</v>
          </cell>
          <cell r="W6">
            <v>5.1999999999999998E-2</v>
          </cell>
          <cell r="X6">
            <v>97.87</v>
          </cell>
          <cell r="Y6">
            <v>2.0920000000000001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446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95.83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446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97.87</v>
          </cell>
          <cell r="BC6">
            <v>446</v>
          </cell>
          <cell r="BD6">
            <v>257.50700000000001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237.68100000000001</v>
          </cell>
          <cell r="E7">
            <v>102.932</v>
          </cell>
          <cell r="F7">
            <v>134.749</v>
          </cell>
          <cell r="G7">
            <v>35.286999999999999</v>
          </cell>
          <cell r="H7">
            <v>0</v>
          </cell>
          <cell r="I7">
            <v>90.18</v>
          </cell>
          <cell r="J7">
            <v>0.61299999999999999</v>
          </cell>
          <cell r="K7">
            <v>0.80200000000000005</v>
          </cell>
          <cell r="L7">
            <v>0</v>
          </cell>
          <cell r="M7">
            <v>0</v>
          </cell>
          <cell r="N7">
            <v>88.765000000000001</v>
          </cell>
          <cell r="O7">
            <v>0</v>
          </cell>
          <cell r="P7">
            <v>425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425</v>
          </cell>
          <cell r="V7">
            <v>0</v>
          </cell>
          <cell r="W7">
            <v>5.2999999999999999E-2</v>
          </cell>
          <cell r="X7">
            <v>90.18</v>
          </cell>
          <cell r="Y7">
            <v>1.468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425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88.765000000000001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425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90.18</v>
          </cell>
          <cell r="BC7">
            <v>425</v>
          </cell>
          <cell r="BD7">
            <v>237.68100000000001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248.06200000000001</v>
          </cell>
          <cell r="E8">
            <v>107.79900000000001</v>
          </cell>
          <cell r="F8">
            <v>140.26300000000001</v>
          </cell>
          <cell r="G8">
            <v>35.130000000000003</v>
          </cell>
          <cell r="H8">
            <v>0</v>
          </cell>
          <cell r="I8">
            <v>93.72</v>
          </cell>
          <cell r="J8">
            <v>0.75700000000000001</v>
          </cell>
          <cell r="K8">
            <v>0.98499999999999999</v>
          </cell>
          <cell r="L8">
            <v>0</v>
          </cell>
          <cell r="M8">
            <v>0</v>
          </cell>
          <cell r="N8">
            <v>91.977999999999994</v>
          </cell>
          <cell r="O8">
            <v>0</v>
          </cell>
          <cell r="P8">
            <v>439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439</v>
          </cell>
          <cell r="V8">
            <v>0</v>
          </cell>
          <cell r="W8">
            <v>0.06</v>
          </cell>
          <cell r="X8">
            <v>93.72</v>
          </cell>
          <cell r="Y8">
            <v>1.802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439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91.977999999999994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439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93.72</v>
          </cell>
          <cell r="BC8">
            <v>439</v>
          </cell>
          <cell r="BD8">
            <v>248.06200000000001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189.99299999999999</v>
          </cell>
          <cell r="E9">
            <v>82.631</v>
          </cell>
          <cell r="F9">
            <v>107.36199999999999</v>
          </cell>
          <cell r="G9">
            <v>35.225000000000001</v>
          </cell>
          <cell r="H9">
            <v>0</v>
          </cell>
          <cell r="I9">
            <v>71.62</v>
          </cell>
          <cell r="J9">
            <v>0.59799999999999998</v>
          </cell>
          <cell r="K9">
            <v>0.77600000000000002</v>
          </cell>
          <cell r="L9">
            <v>0</v>
          </cell>
          <cell r="M9">
            <v>0</v>
          </cell>
          <cell r="N9">
            <v>70.245999999999995</v>
          </cell>
          <cell r="O9">
            <v>0</v>
          </cell>
          <cell r="P9">
            <v>335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335</v>
          </cell>
          <cell r="V9">
            <v>0</v>
          </cell>
          <cell r="W9">
            <v>8.4000000000000005E-2</v>
          </cell>
          <cell r="X9">
            <v>71.62</v>
          </cell>
          <cell r="Y9">
            <v>1.4580000000000002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335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70.245999999999995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335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71.62</v>
          </cell>
          <cell r="BC9">
            <v>335</v>
          </cell>
          <cell r="BD9">
            <v>189.99299999999999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120.33199999999999</v>
          </cell>
          <cell r="E10">
            <v>52.328000000000003</v>
          </cell>
          <cell r="F10">
            <v>68.004000000000005</v>
          </cell>
          <cell r="G10">
            <v>35.423999999999999</v>
          </cell>
          <cell r="H10">
            <v>0</v>
          </cell>
          <cell r="I10">
            <v>45.1</v>
          </cell>
          <cell r="J10">
            <v>0.39700000000000002</v>
          </cell>
          <cell r="K10">
            <v>0.51700000000000002</v>
          </cell>
          <cell r="L10">
            <v>0</v>
          </cell>
          <cell r="M10">
            <v>0</v>
          </cell>
          <cell r="N10">
            <v>44.186</v>
          </cell>
          <cell r="O10">
            <v>0</v>
          </cell>
          <cell r="P10">
            <v>211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211</v>
          </cell>
          <cell r="V10">
            <v>0</v>
          </cell>
          <cell r="W10">
            <v>0.111</v>
          </cell>
          <cell r="X10">
            <v>45.1</v>
          </cell>
          <cell r="Y10">
            <v>1.0250000000000001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211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44.186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211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45.1</v>
          </cell>
          <cell r="BC10">
            <v>211</v>
          </cell>
          <cell r="BD10">
            <v>120.33199999999999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97.498999999999995</v>
          </cell>
          <cell r="E11">
            <v>42.96</v>
          </cell>
          <cell r="F11">
            <v>54.539000000000001</v>
          </cell>
          <cell r="G11">
            <v>35.274000000000001</v>
          </cell>
          <cell r="H11">
            <v>0</v>
          </cell>
          <cell r="I11">
            <v>36.54</v>
          </cell>
          <cell r="J11">
            <v>0.34100000000000003</v>
          </cell>
          <cell r="K11">
            <v>0.433</v>
          </cell>
          <cell r="L11">
            <v>0</v>
          </cell>
          <cell r="M11">
            <v>0</v>
          </cell>
          <cell r="N11">
            <v>35.765999999999998</v>
          </cell>
          <cell r="O11">
            <v>0</v>
          </cell>
          <cell r="P11">
            <v>167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167</v>
          </cell>
          <cell r="V11">
            <v>0</v>
          </cell>
          <cell r="W11">
            <v>0.112</v>
          </cell>
          <cell r="X11">
            <v>36.54</v>
          </cell>
          <cell r="Y11">
            <v>0.88600000000000001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167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35.765999999999998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167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36.54</v>
          </cell>
          <cell r="BC11">
            <v>167</v>
          </cell>
          <cell r="BD11">
            <v>97.498999999999995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92.358999999999995</v>
          </cell>
          <cell r="E12">
            <v>40.313000000000002</v>
          </cell>
          <cell r="F12">
            <v>52.045999999999999</v>
          </cell>
          <cell r="G12">
            <v>35.316000000000003</v>
          </cell>
          <cell r="H12">
            <v>0</v>
          </cell>
          <cell r="I12">
            <v>34.64</v>
          </cell>
          <cell r="J12">
            <v>0.33300000000000002</v>
          </cell>
          <cell r="K12">
            <v>0.43</v>
          </cell>
          <cell r="L12">
            <v>0</v>
          </cell>
          <cell r="M12">
            <v>0</v>
          </cell>
          <cell r="N12">
            <v>33.876750000000001</v>
          </cell>
          <cell r="O12">
            <v>2.5000000000119371E-4</v>
          </cell>
          <cell r="P12">
            <v>161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161</v>
          </cell>
          <cell r="V12">
            <v>0</v>
          </cell>
          <cell r="W12">
            <v>0.121</v>
          </cell>
          <cell r="X12">
            <v>34.64</v>
          </cell>
          <cell r="Y12">
            <v>0.88400000000000001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161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33.877000000000002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161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34.64</v>
          </cell>
          <cell r="BC12">
            <v>161</v>
          </cell>
          <cell r="BD12">
            <v>92.358999999999995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83.11</v>
          </cell>
          <cell r="E13">
            <v>36.648000000000003</v>
          </cell>
          <cell r="F13">
            <v>46.462000000000003</v>
          </cell>
          <cell r="G13">
            <v>35.351999999999997</v>
          </cell>
          <cell r="H13">
            <v>0</v>
          </cell>
          <cell r="I13">
            <v>31.113</v>
          </cell>
          <cell r="J13">
            <v>0.52400000000000002</v>
          </cell>
          <cell r="K13">
            <v>0.66400000000000003</v>
          </cell>
          <cell r="L13">
            <v>0</v>
          </cell>
          <cell r="M13">
            <v>0</v>
          </cell>
          <cell r="N13">
            <v>29.92475</v>
          </cell>
          <cell r="O13">
            <v>2.49999999997641E-4</v>
          </cell>
          <cell r="P13">
            <v>142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142</v>
          </cell>
          <cell r="V13">
            <v>0</v>
          </cell>
          <cell r="W13">
            <v>0.11849999999999999</v>
          </cell>
          <cell r="X13">
            <v>31.113</v>
          </cell>
          <cell r="Y13">
            <v>1.3065000000000002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142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29.925000000000001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142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31.113</v>
          </cell>
          <cell r="BC13">
            <v>142</v>
          </cell>
          <cell r="BD13">
            <v>83.11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71.622</v>
          </cell>
          <cell r="E14">
            <v>30.945</v>
          </cell>
          <cell r="F14">
            <v>40.677</v>
          </cell>
          <cell r="G14">
            <v>35.438000000000002</v>
          </cell>
          <cell r="H14">
            <v>0</v>
          </cell>
          <cell r="I14">
            <v>26.837</v>
          </cell>
          <cell r="J14">
            <v>1.4999999999999999E-2</v>
          </cell>
          <cell r="K14">
            <v>0.02</v>
          </cell>
          <cell r="L14">
            <v>0</v>
          </cell>
          <cell r="M14">
            <v>0</v>
          </cell>
          <cell r="N14">
            <v>26.801749999999998</v>
          </cell>
          <cell r="O14">
            <v>2.5000000000119371E-4</v>
          </cell>
          <cell r="P14">
            <v>127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127</v>
          </cell>
          <cell r="V14">
            <v>0</v>
          </cell>
          <cell r="W14">
            <v>0.11125</v>
          </cell>
          <cell r="X14">
            <v>26.837</v>
          </cell>
          <cell r="Y14">
            <v>0.14624999999999999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127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26.802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127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26.837</v>
          </cell>
          <cell r="BC14">
            <v>127</v>
          </cell>
          <cell r="BD14">
            <v>71.622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211.72</v>
          </cell>
          <cell r="E15">
            <v>91.085999999999999</v>
          </cell>
          <cell r="F15">
            <v>120.634</v>
          </cell>
          <cell r="G15">
            <v>35.47</v>
          </cell>
          <cell r="H15">
            <v>0</v>
          </cell>
          <cell r="I15">
            <v>79.91</v>
          </cell>
          <cell r="J15">
            <v>0.63100000000000001</v>
          </cell>
          <cell r="K15">
            <v>0.83599999999999997</v>
          </cell>
          <cell r="L15">
            <v>0</v>
          </cell>
          <cell r="M15">
            <v>0</v>
          </cell>
          <cell r="N15">
            <v>78.442750000000004</v>
          </cell>
          <cell r="O15">
            <v>2.4999999999408828E-4</v>
          </cell>
          <cell r="P15">
            <v>381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381</v>
          </cell>
          <cell r="V15">
            <v>0</v>
          </cell>
          <cell r="W15">
            <v>7.8750000000000001E-2</v>
          </cell>
          <cell r="X15">
            <v>79.91</v>
          </cell>
          <cell r="Y15">
            <v>1.5457500000000002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381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78.442999999999998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381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79.91</v>
          </cell>
          <cell r="BC15">
            <v>381</v>
          </cell>
          <cell r="BD15">
            <v>211.72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262.29300000000001</v>
          </cell>
          <cell r="E16">
            <v>114.18300000000001</v>
          </cell>
          <cell r="F16">
            <v>148.11000000000001</v>
          </cell>
          <cell r="G16">
            <v>35.378</v>
          </cell>
          <cell r="H16">
            <v>0</v>
          </cell>
          <cell r="I16">
            <v>99.15</v>
          </cell>
          <cell r="J16">
            <v>0.96799999999999997</v>
          </cell>
          <cell r="K16">
            <v>1.2549999999999999</v>
          </cell>
          <cell r="L16">
            <v>0</v>
          </cell>
          <cell r="M16">
            <v>0</v>
          </cell>
          <cell r="N16">
            <v>96.926749999999998</v>
          </cell>
          <cell r="O16">
            <v>2.5000000000829914E-4</v>
          </cell>
          <cell r="P16">
            <v>463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463</v>
          </cell>
          <cell r="V16">
            <v>0</v>
          </cell>
          <cell r="W16">
            <v>4.9000000000000002E-2</v>
          </cell>
          <cell r="X16">
            <v>99.15</v>
          </cell>
          <cell r="Y16">
            <v>2.2719999999999998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463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96.927000000000007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463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99.15</v>
          </cell>
          <cell r="BC16">
            <v>463</v>
          </cell>
          <cell r="BD16">
            <v>262.29300000000001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210.52</v>
          </cell>
          <cell r="E17">
            <v>91.066999999999993</v>
          </cell>
          <cell r="F17">
            <v>119.453</v>
          </cell>
          <cell r="G17">
            <v>35.304000000000002</v>
          </cell>
          <cell r="H17">
            <v>0</v>
          </cell>
          <cell r="I17">
            <v>78.989999999999995</v>
          </cell>
          <cell r="J17">
            <v>0.45800000000000002</v>
          </cell>
          <cell r="K17">
            <v>0.6</v>
          </cell>
          <cell r="L17">
            <v>0</v>
          </cell>
          <cell r="M17">
            <v>0</v>
          </cell>
          <cell r="N17">
            <v>77.932000000000002</v>
          </cell>
          <cell r="O17">
            <v>0</v>
          </cell>
          <cell r="P17">
            <v>373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373</v>
          </cell>
          <cell r="V17">
            <v>0</v>
          </cell>
          <cell r="W17">
            <v>7.0250000000000007E-2</v>
          </cell>
          <cell r="X17">
            <v>78.989999999999995</v>
          </cell>
          <cell r="Y17">
            <v>1.12825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373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77.932000000000002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373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78.989999999999995</v>
          </cell>
          <cell r="BC17">
            <v>373</v>
          </cell>
          <cell r="BD17">
            <v>210.52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ED plyn"/>
      <sheetName val="Reporting"/>
      <sheetName val="Evidence"/>
      <sheetName val="ERU"/>
      <sheetName val="OTE"/>
      <sheetName val="ERU-1"/>
      <sheetName val="MPO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1171.4359999999999</v>
          </cell>
          <cell r="E6">
            <v>558.61800000000005</v>
          </cell>
          <cell r="F6">
            <v>612.81799999999998</v>
          </cell>
          <cell r="G6">
            <v>35.286999999999999</v>
          </cell>
          <cell r="H6">
            <v>0</v>
          </cell>
          <cell r="I6">
            <v>437.8</v>
          </cell>
          <cell r="J6">
            <v>2.9769999999999999</v>
          </cell>
          <cell r="K6">
            <v>3.266</v>
          </cell>
          <cell r="L6">
            <v>0</v>
          </cell>
          <cell r="M6">
            <v>0</v>
          </cell>
          <cell r="N6">
            <v>431.55700000000002</v>
          </cell>
          <cell r="O6">
            <v>0</v>
          </cell>
          <cell r="P6">
            <v>1729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1729</v>
          </cell>
          <cell r="V6">
            <v>0</v>
          </cell>
          <cell r="W6">
            <v>1.099</v>
          </cell>
          <cell r="X6">
            <v>437.8</v>
          </cell>
          <cell r="Y6">
            <v>7.3420000000000005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1729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431.55700000000002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1729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437.8</v>
          </cell>
          <cell r="BC6">
            <v>1729</v>
          </cell>
          <cell r="BD6">
            <v>1171.4359999999999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892.57899999999995</v>
          </cell>
          <cell r="E7">
            <v>425.66399999999999</v>
          </cell>
          <cell r="F7">
            <v>466.91500000000002</v>
          </cell>
          <cell r="G7">
            <v>35.232999999999997</v>
          </cell>
          <cell r="H7">
            <v>0</v>
          </cell>
          <cell r="I7">
            <v>332.5</v>
          </cell>
          <cell r="J7">
            <v>1.952</v>
          </cell>
          <cell r="K7">
            <v>2.141</v>
          </cell>
          <cell r="L7">
            <v>0</v>
          </cell>
          <cell r="M7">
            <v>0</v>
          </cell>
          <cell r="N7">
            <v>328.40699999999998</v>
          </cell>
          <cell r="O7">
            <v>0</v>
          </cell>
          <cell r="P7">
            <v>1313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1313</v>
          </cell>
          <cell r="V7">
            <v>0</v>
          </cell>
          <cell r="W7">
            <v>1.038</v>
          </cell>
          <cell r="X7">
            <v>332.5</v>
          </cell>
          <cell r="Y7">
            <v>5.1310000000000002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1313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328.40699999999998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1313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332.5</v>
          </cell>
          <cell r="BC7">
            <v>1313</v>
          </cell>
          <cell r="BD7">
            <v>892.57899999999995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900.81700000000001</v>
          </cell>
          <cell r="E8">
            <v>430.86099999999999</v>
          </cell>
          <cell r="F8">
            <v>469.95600000000002</v>
          </cell>
          <cell r="G8">
            <v>35.155999999999999</v>
          </cell>
          <cell r="H8">
            <v>0</v>
          </cell>
          <cell r="I8">
            <v>335.4</v>
          </cell>
          <cell r="J8">
            <v>2.2040000000000002</v>
          </cell>
          <cell r="K8">
            <v>2.4039999999999999</v>
          </cell>
          <cell r="L8">
            <v>0</v>
          </cell>
          <cell r="M8">
            <v>0</v>
          </cell>
          <cell r="N8">
            <v>330.79199999999997</v>
          </cell>
          <cell r="O8">
            <v>0</v>
          </cell>
          <cell r="P8">
            <v>1317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1317</v>
          </cell>
          <cell r="V8">
            <v>0</v>
          </cell>
          <cell r="W8">
            <v>1.208</v>
          </cell>
          <cell r="X8">
            <v>335.4</v>
          </cell>
          <cell r="Y8">
            <v>5.8160000000000007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1317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330.79199999999997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1317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335.4</v>
          </cell>
          <cell r="BC8">
            <v>1317</v>
          </cell>
          <cell r="BD8">
            <v>900.81700000000001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687.32299999999998</v>
          </cell>
          <cell r="E9">
            <v>329.298</v>
          </cell>
          <cell r="F9">
            <v>358.02499999999998</v>
          </cell>
          <cell r="G9">
            <v>35.270000000000003</v>
          </cell>
          <cell r="H9">
            <v>0</v>
          </cell>
          <cell r="I9">
            <v>256</v>
          </cell>
          <cell r="J9">
            <v>1.821</v>
          </cell>
          <cell r="K9">
            <v>1.98</v>
          </cell>
          <cell r="L9">
            <v>0</v>
          </cell>
          <cell r="M9">
            <v>0</v>
          </cell>
          <cell r="N9">
            <v>252.19900000000001</v>
          </cell>
          <cell r="O9">
            <v>0</v>
          </cell>
          <cell r="P9">
            <v>1002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1002</v>
          </cell>
          <cell r="V9">
            <v>0</v>
          </cell>
          <cell r="W9">
            <v>1.1850000000000001</v>
          </cell>
          <cell r="X9">
            <v>256</v>
          </cell>
          <cell r="Y9">
            <v>4.9860000000000007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1002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252.19900000000001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1002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256</v>
          </cell>
          <cell r="BC9">
            <v>1002</v>
          </cell>
          <cell r="BD9">
            <v>687.32299999999998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432.35399999999998</v>
          </cell>
          <cell r="E10">
            <v>207.756</v>
          </cell>
          <cell r="F10">
            <v>224.59800000000001</v>
          </cell>
          <cell r="G10">
            <v>35.527000000000001</v>
          </cell>
          <cell r="H10">
            <v>0</v>
          </cell>
          <cell r="I10">
            <v>160.59299999999999</v>
          </cell>
          <cell r="J10">
            <v>1.357</v>
          </cell>
          <cell r="K10">
            <v>1.468</v>
          </cell>
          <cell r="L10">
            <v>0</v>
          </cell>
          <cell r="M10">
            <v>0</v>
          </cell>
          <cell r="N10">
            <v>157.768</v>
          </cell>
          <cell r="O10">
            <v>0</v>
          </cell>
          <cell r="P10">
            <v>625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625</v>
          </cell>
          <cell r="V10">
            <v>0</v>
          </cell>
          <cell r="W10">
            <v>1.3029999999999999</v>
          </cell>
          <cell r="X10">
            <v>160.59299999999999</v>
          </cell>
          <cell r="Y10">
            <v>4.1280000000000001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625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157.768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625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160.59299999999999</v>
          </cell>
          <cell r="BC10">
            <v>625</v>
          </cell>
          <cell r="BD10">
            <v>432.35399999999998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382.79399999999998</v>
          </cell>
          <cell r="E11">
            <v>184.994</v>
          </cell>
          <cell r="F11">
            <v>197.8</v>
          </cell>
          <cell r="G11">
            <v>35.405000000000001</v>
          </cell>
          <cell r="H11">
            <v>0</v>
          </cell>
          <cell r="I11">
            <v>142.107</v>
          </cell>
          <cell r="J11">
            <v>1.171</v>
          </cell>
          <cell r="K11">
            <v>1.252</v>
          </cell>
          <cell r="L11">
            <v>0</v>
          </cell>
          <cell r="M11">
            <v>0</v>
          </cell>
          <cell r="N11">
            <v>139.684</v>
          </cell>
          <cell r="O11">
            <v>0</v>
          </cell>
          <cell r="P11">
            <v>547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547</v>
          </cell>
          <cell r="V11">
            <v>0</v>
          </cell>
          <cell r="W11">
            <v>1.3540000000000001</v>
          </cell>
          <cell r="X11">
            <v>142.107</v>
          </cell>
          <cell r="Y11">
            <v>3.7770000000000001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547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139.684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547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142.107</v>
          </cell>
          <cell r="BC11">
            <v>547</v>
          </cell>
          <cell r="BD11">
            <v>382.79399999999998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369.49799999999999</v>
          </cell>
          <cell r="E12">
            <v>179.26400000000001</v>
          </cell>
          <cell r="F12">
            <v>190.23400000000001</v>
          </cell>
          <cell r="G12">
            <v>35.418999999999997</v>
          </cell>
          <cell r="H12">
            <v>0</v>
          </cell>
          <cell r="I12">
            <v>136.9</v>
          </cell>
          <cell r="J12">
            <v>1.3320000000000001</v>
          </cell>
          <cell r="K12">
            <v>1.4139999999999999</v>
          </cell>
          <cell r="L12">
            <v>0</v>
          </cell>
          <cell r="M12">
            <v>0</v>
          </cell>
          <cell r="N12">
            <v>134.154</v>
          </cell>
          <cell r="O12">
            <v>0</v>
          </cell>
          <cell r="P12">
            <v>523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523</v>
          </cell>
          <cell r="V12">
            <v>0</v>
          </cell>
          <cell r="W12">
            <v>1.3055000000000001</v>
          </cell>
          <cell r="X12">
            <v>136.9</v>
          </cell>
          <cell r="Y12">
            <v>4.0514999999999999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523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134.154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523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136.9</v>
          </cell>
          <cell r="BC12">
            <v>523</v>
          </cell>
          <cell r="BD12">
            <v>369.49799999999999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313.3</v>
          </cell>
          <cell r="E13">
            <v>151.01499999999999</v>
          </cell>
          <cell r="F13">
            <v>162.285</v>
          </cell>
          <cell r="G13">
            <v>35.439</v>
          </cell>
          <cell r="H13">
            <v>0</v>
          </cell>
          <cell r="I13">
            <v>114.51</v>
          </cell>
          <cell r="J13">
            <v>1.1040000000000001</v>
          </cell>
          <cell r="K13">
            <v>1.1859999999999999</v>
          </cell>
          <cell r="L13">
            <v>0</v>
          </cell>
          <cell r="M13">
            <v>0</v>
          </cell>
          <cell r="N13">
            <v>112.2195</v>
          </cell>
          <cell r="O13">
            <v>5.0000000000238742E-4</v>
          </cell>
          <cell r="P13">
            <v>443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443</v>
          </cell>
          <cell r="V13">
            <v>0</v>
          </cell>
          <cell r="W13">
            <v>1.3505</v>
          </cell>
          <cell r="X13">
            <v>114.51</v>
          </cell>
          <cell r="Y13">
            <v>3.6405000000000003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443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112.22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443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114.51</v>
          </cell>
          <cell r="BC13">
            <v>443</v>
          </cell>
          <cell r="BD13">
            <v>313.3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314.55500000000001</v>
          </cell>
          <cell r="E14">
            <v>151.38999999999999</v>
          </cell>
          <cell r="F14">
            <v>163.16499999999999</v>
          </cell>
          <cell r="G14">
            <v>35.49</v>
          </cell>
          <cell r="H14">
            <v>0</v>
          </cell>
          <cell r="I14">
            <v>114.69</v>
          </cell>
          <cell r="J14">
            <v>0.90800000000000003</v>
          </cell>
          <cell r="K14">
            <v>0.97899999999999998</v>
          </cell>
          <cell r="L14">
            <v>0</v>
          </cell>
          <cell r="M14">
            <v>0</v>
          </cell>
          <cell r="N14">
            <v>112.80275</v>
          </cell>
          <cell r="O14">
            <v>2.4999999999408828E-4</v>
          </cell>
          <cell r="P14">
            <v>445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445</v>
          </cell>
          <cell r="V14">
            <v>0</v>
          </cell>
          <cell r="W14">
            <v>1.4315</v>
          </cell>
          <cell r="X14">
            <v>114.69</v>
          </cell>
          <cell r="Y14">
            <v>3.3185000000000002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445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112.803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445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114.69</v>
          </cell>
          <cell r="BC14">
            <v>445</v>
          </cell>
          <cell r="BD14">
            <v>314.55500000000001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739.82799999999997</v>
          </cell>
          <cell r="E15">
            <v>351.97699999999998</v>
          </cell>
          <cell r="F15">
            <v>387.851</v>
          </cell>
          <cell r="G15">
            <v>35.484999999999999</v>
          </cell>
          <cell r="H15">
            <v>0</v>
          </cell>
          <cell r="I15">
            <v>272</v>
          </cell>
          <cell r="J15">
            <v>1.7789999999999999</v>
          </cell>
          <cell r="K15">
            <v>1.9610000000000001</v>
          </cell>
          <cell r="L15">
            <v>0</v>
          </cell>
          <cell r="M15">
            <v>0</v>
          </cell>
          <cell r="N15">
            <v>268.26</v>
          </cell>
          <cell r="O15">
            <v>0</v>
          </cell>
          <cell r="P15">
            <v>1079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1079</v>
          </cell>
          <cell r="V15">
            <v>0</v>
          </cell>
          <cell r="W15">
            <v>1.17</v>
          </cell>
          <cell r="X15">
            <v>272</v>
          </cell>
          <cell r="Y15">
            <v>4.91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1079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268.26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1079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272</v>
          </cell>
          <cell r="BC15">
            <v>1079</v>
          </cell>
          <cell r="BD15">
            <v>739.82799999999997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1190.913</v>
          </cell>
          <cell r="E16">
            <v>559.822</v>
          </cell>
          <cell r="F16">
            <v>631.09100000000001</v>
          </cell>
          <cell r="G16">
            <v>35.380000000000003</v>
          </cell>
          <cell r="H16">
            <v>0</v>
          </cell>
          <cell r="I16">
            <v>439.1</v>
          </cell>
          <cell r="J16">
            <v>2.8079999999999998</v>
          </cell>
          <cell r="K16">
            <v>3.165</v>
          </cell>
          <cell r="L16">
            <v>0</v>
          </cell>
          <cell r="M16">
            <v>0</v>
          </cell>
          <cell r="N16">
            <v>433.1275</v>
          </cell>
          <cell r="O16">
            <v>-4.9999999998817657E-4</v>
          </cell>
          <cell r="P16">
            <v>1782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1782</v>
          </cell>
          <cell r="V16">
            <v>0</v>
          </cell>
          <cell r="W16">
            <v>0.70299999999999996</v>
          </cell>
          <cell r="X16">
            <v>439.1</v>
          </cell>
          <cell r="Y16">
            <v>6.6760000000000002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1782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433.12799999999999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1782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439.1</v>
          </cell>
          <cell r="BC16">
            <v>1782</v>
          </cell>
          <cell r="BD16">
            <v>1190.913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938.96199999999999</v>
          </cell>
          <cell r="E17">
            <v>443.01900000000001</v>
          </cell>
          <cell r="F17">
            <v>495.94299999999998</v>
          </cell>
          <cell r="G17">
            <v>35.296999999999997</v>
          </cell>
          <cell r="H17">
            <v>0</v>
          </cell>
          <cell r="I17">
            <v>345.9</v>
          </cell>
          <cell r="J17">
            <v>2.21</v>
          </cell>
          <cell r="K17">
            <v>2.4740000000000002</v>
          </cell>
          <cell r="L17">
            <v>0</v>
          </cell>
          <cell r="M17">
            <v>0</v>
          </cell>
          <cell r="N17">
            <v>341.2165</v>
          </cell>
          <cell r="O17">
            <v>-4.9999999998817657E-4</v>
          </cell>
          <cell r="P17">
            <v>1394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1394</v>
          </cell>
          <cell r="V17">
            <v>0</v>
          </cell>
          <cell r="W17">
            <v>1.6732499999999999</v>
          </cell>
          <cell r="X17">
            <v>345.9</v>
          </cell>
          <cell r="Y17">
            <v>6.3572500000000005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1394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341.21699999999998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1394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345.9</v>
          </cell>
          <cell r="BC17">
            <v>1394</v>
          </cell>
          <cell r="BD17">
            <v>938.96199999999999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Kogenerace"/>
      <sheetName val="Vyhodnocení PROVOZ"/>
      <sheetName val="Měsíční výkaz"/>
      <sheetName val="Reporting"/>
      <sheetName val="Evidence"/>
      <sheetName val="MPO"/>
      <sheetName val="OTE"/>
      <sheetName val="ERU-1"/>
      <sheetName val="Stropovani_EE_ZP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XML"/>
      <sheetName val="Export"/>
      <sheetName val="Schéma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818.26499999999999</v>
          </cell>
          <cell r="E6">
            <v>378.69900000000001</v>
          </cell>
          <cell r="F6">
            <v>439.56599999999997</v>
          </cell>
          <cell r="G6">
            <v>35.319000000000003</v>
          </cell>
          <cell r="H6">
            <v>0</v>
          </cell>
          <cell r="I6">
            <v>294.11700000000002</v>
          </cell>
          <cell r="J6">
            <v>4.694</v>
          </cell>
          <cell r="K6">
            <v>5.4489999999999998</v>
          </cell>
          <cell r="L6">
            <v>0</v>
          </cell>
          <cell r="M6">
            <v>0</v>
          </cell>
          <cell r="N6">
            <v>283.97399999999999</v>
          </cell>
          <cell r="O6">
            <v>0</v>
          </cell>
          <cell r="P6">
            <v>1229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1229</v>
          </cell>
          <cell r="V6">
            <v>0</v>
          </cell>
          <cell r="W6">
            <v>0.66100000000000003</v>
          </cell>
          <cell r="X6">
            <v>294.11700000000002</v>
          </cell>
          <cell r="Y6">
            <v>10.804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1229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283.97399999999999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1229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294.11700000000002</v>
          </cell>
          <cell r="BC6">
            <v>1229</v>
          </cell>
          <cell r="BD6">
            <v>818.26499999999999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756.51700000000005</v>
          </cell>
          <cell r="E7">
            <v>350.78699999999998</v>
          </cell>
          <cell r="F7">
            <v>405.73</v>
          </cell>
          <cell r="G7">
            <v>35.335999999999999</v>
          </cell>
          <cell r="H7">
            <v>0</v>
          </cell>
          <cell r="I7">
            <v>271.38299999999998</v>
          </cell>
          <cell r="J7">
            <v>4.2590000000000003</v>
          </cell>
          <cell r="K7">
            <v>4.9269999999999996</v>
          </cell>
          <cell r="L7">
            <v>0</v>
          </cell>
          <cell r="M7">
            <v>0</v>
          </cell>
          <cell r="N7">
            <v>262.197</v>
          </cell>
          <cell r="O7">
            <v>0</v>
          </cell>
          <cell r="P7">
            <v>1130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1130</v>
          </cell>
          <cell r="V7">
            <v>0</v>
          </cell>
          <cell r="W7">
            <v>0.61499999999999999</v>
          </cell>
          <cell r="X7">
            <v>271.38299999999998</v>
          </cell>
          <cell r="Y7">
            <v>9.8010000000000002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1130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262.197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1130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271.38299999999998</v>
          </cell>
          <cell r="BC7">
            <v>1130</v>
          </cell>
          <cell r="BD7">
            <v>756.51700000000005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726.18100000000004</v>
          </cell>
          <cell r="E8">
            <v>337.63799999999998</v>
          </cell>
          <cell r="F8">
            <v>388.54300000000001</v>
          </cell>
          <cell r="G8">
            <v>35.256999999999998</v>
          </cell>
          <cell r="H8">
            <v>0</v>
          </cell>
          <cell r="I8">
            <v>261.90300000000002</v>
          </cell>
          <cell r="J8">
            <v>3.0550000000000002</v>
          </cell>
          <cell r="K8">
            <v>3.516</v>
          </cell>
          <cell r="L8">
            <v>0</v>
          </cell>
          <cell r="M8">
            <v>0</v>
          </cell>
          <cell r="N8">
            <v>255.33199999999999</v>
          </cell>
          <cell r="O8">
            <v>0</v>
          </cell>
          <cell r="P8">
            <v>1085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1085</v>
          </cell>
          <cell r="V8">
            <v>0</v>
          </cell>
          <cell r="W8">
            <v>0.63300000000000001</v>
          </cell>
          <cell r="X8">
            <v>261.90300000000002</v>
          </cell>
          <cell r="Y8">
            <v>7.2039999999999997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1085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255.33199999999999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1085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261.90300000000002</v>
          </cell>
          <cell r="BC8">
            <v>1085</v>
          </cell>
          <cell r="BD8">
            <v>726.18100000000004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393.197</v>
          </cell>
          <cell r="E9">
            <v>185.39500000000001</v>
          </cell>
          <cell r="F9">
            <v>207.80199999999999</v>
          </cell>
          <cell r="G9">
            <v>35.232999999999997</v>
          </cell>
          <cell r="H9">
            <v>0</v>
          </cell>
          <cell r="I9">
            <v>143.739</v>
          </cell>
          <cell r="J9">
            <v>2.8130000000000002</v>
          </cell>
          <cell r="K9">
            <v>3.153</v>
          </cell>
          <cell r="L9">
            <v>0</v>
          </cell>
          <cell r="M9">
            <v>0</v>
          </cell>
          <cell r="N9">
            <v>137.773</v>
          </cell>
          <cell r="O9">
            <v>0</v>
          </cell>
          <cell r="P9">
            <v>580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580</v>
          </cell>
          <cell r="V9">
            <v>0</v>
          </cell>
          <cell r="W9">
            <v>1.026</v>
          </cell>
          <cell r="X9">
            <v>143.739</v>
          </cell>
          <cell r="Y9">
            <v>6.992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580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137.773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580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143.739</v>
          </cell>
          <cell r="BC9">
            <v>580</v>
          </cell>
          <cell r="BD9">
            <v>393.197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188.98500000000001</v>
          </cell>
          <cell r="E10">
            <v>89.991</v>
          </cell>
          <cell r="F10">
            <v>98.994</v>
          </cell>
          <cell r="G10">
            <v>35.435000000000002</v>
          </cell>
          <cell r="H10">
            <v>0</v>
          </cell>
          <cell r="I10">
            <v>66.412000000000006</v>
          </cell>
          <cell r="J10">
            <v>0.34</v>
          </cell>
          <cell r="K10">
            <v>0.375</v>
          </cell>
          <cell r="L10">
            <v>0</v>
          </cell>
          <cell r="M10">
            <v>0</v>
          </cell>
          <cell r="N10">
            <v>65.697000000000003</v>
          </cell>
          <cell r="O10">
            <v>0</v>
          </cell>
          <cell r="P10">
            <v>263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263</v>
          </cell>
          <cell r="V10">
            <v>0</v>
          </cell>
          <cell r="W10">
            <v>1.2330000000000001</v>
          </cell>
          <cell r="X10">
            <v>66.412000000000006</v>
          </cell>
          <cell r="Y10">
            <v>1.9480000000000002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263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65.697000000000003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263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66.412000000000006</v>
          </cell>
          <cell r="BC10">
            <v>263</v>
          </cell>
          <cell r="BD10">
            <v>188.98500000000001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203.8</v>
          </cell>
          <cell r="E11">
            <v>96.873000000000005</v>
          </cell>
          <cell r="F11">
            <v>106.92700000000001</v>
          </cell>
          <cell r="G11">
            <v>35.56</v>
          </cell>
          <cell r="H11">
            <v>0</v>
          </cell>
          <cell r="I11">
            <v>72.980999999999995</v>
          </cell>
          <cell r="J11">
            <v>1.3009999999999999</v>
          </cell>
          <cell r="K11">
            <v>1.4370000000000001</v>
          </cell>
          <cell r="L11">
            <v>0</v>
          </cell>
          <cell r="M11">
            <v>0</v>
          </cell>
          <cell r="N11">
            <v>70.242999999999995</v>
          </cell>
          <cell r="O11">
            <v>0</v>
          </cell>
          <cell r="P11">
            <v>290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290</v>
          </cell>
          <cell r="V11">
            <v>0</v>
          </cell>
          <cell r="W11">
            <v>1.341</v>
          </cell>
          <cell r="X11">
            <v>72.980999999999995</v>
          </cell>
          <cell r="Y11">
            <v>4.0789999999999997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290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70.242999999999995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290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72.980999999999995</v>
          </cell>
          <cell r="BC11">
            <v>290</v>
          </cell>
          <cell r="BD11">
            <v>203.8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203.20400000000001</v>
          </cell>
          <cell r="E12">
            <v>96.37</v>
          </cell>
          <cell r="F12">
            <v>106.834</v>
          </cell>
          <cell r="G12">
            <v>35.398000000000003</v>
          </cell>
          <cell r="H12">
            <v>0</v>
          </cell>
          <cell r="I12">
            <v>72.665000000000006</v>
          </cell>
          <cell r="J12">
            <v>1.3149999999999999</v>
          </cell>
          <cell r="K12">
            <v>1.458</v>
          </cell>
          <cell r="L12">
            <v>0</v>
          </cell>
          <cell r="M12">
            <v>0</v>
          </cell>
          <cell r="N12">
            <v>69.892499999999998</v>
          </cell>
          <cell r="O12">
            <v>-4.9999999998817657E-4</v>
          </cell>
          <cell r="P12">
            <v>290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290</v>
          </cell>
          <cell r="V12">
            <v>0</v>
          </cell>
          <cell r="W12">
            <v>1.39425</v>
          </cell>
          <cell r="X12">
            <v>72.665000000000006</v>
          </cell>
          <cell r="Y12">
            <v>4.1672499999999992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290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69.893000000000001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290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72.665000000000006</v>
          </cell>
          <cell r="BC12">
            <v>290</v>
          </cell>
          <cell r="BD12">
            <v>203.20400000000001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191.18199999999999</v>
          </cell>
          <cell r="E13">
            <v>90.695999999999998</v>
          </cell>
          <cell r="F13">
            <v>100.486</v>
          </cell>
          <cell r="G13">
            <v>35.292000000000002</v>
          </cell>
          <cell r="H13">
            <v>0</v>
          </cell>
          <cell r="I13">
            <v>68.444999999999993</v>
          </cell>
          <cell r="J13">
            <v>1.2330000000000001</v>
          </cell>
          <cell r="K13">
            <v>1.3660000000000001</v>
          </cell>
          <cell r="L13">
            <v>0</v>
          </cell>
          <cell r="M13">
            <v>0</v>
          </cell>
          <cell r="N13">
            <v>65.84675</v>
          </cell>
          <cell r="O13">
            <v>-7.5000000001068656E-4</v>
          </cell>
          <cell r="P13">
            <v>273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273</v>
          </cell>
          <cell r="V13">
            <v>0</v>
          </cell>
          <cell r="W13">
            <v>1.4682500000000001</v>
          </cell>
          <cell r="X13">
            <v>68.444999999999993</v>
          </cell>
          <cell r="Y13">
            <v>4.0672500000000005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273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65.846999999999994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273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68.444999999999993</v>
          </cell>
          <cell r="BC13">
            <v>273</v>
          </cell>
          <cell r="BD13">
            <v>191.18199999999999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216.083</v>
          </cell>
          <cell r="E14">
            <v>102.254</v>
          </cell>
          <cell r="F14">
            <v>113.82899999999999</v>
          </cell>
          <cell r="G14">
            <v>35.454000000000001</v>
          </cell>
          <cell r="H14">
            <v>0</v>
          </cell>
          <cell r="I14">
            <v>77.355000000000004</v>
          </cell>
          <cell r="J14">
            <v>1.339</v>
          </cell>
          <cell r="K14">
            <v>1.49</v>
          </cell>
          <cell r="L14">
            <v>0</v>
          </cell>
          <cell r="M14">
            <v>0</v>
          </cell>
          <cell r="N14">
            <v>74.525750000000002</v>
          </cell>
          <cell r="O14">
            <v>2.5000000000829914E-4</v>
          </cell>
          <cell r="P14">
            <v>310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310</v>
          </cell>
          <cell r="V14">
            <v>0</v>
          </cell>
          <cell r="W14">
            <v>1.3647499999999999</v>
          </cell>
          <cell r="X14">
            <v>77.355000000000004</v>
          </cell>
          <cell r="Y14">
            <v>4.1937499999999996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310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74.525999999999996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310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77.355000000000004</v>
          </cell>
          <cell r="BC14">
            <v>310</v>
          </cell>
          <cell r="BD14">
            <v>216.083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469.30599999999998</v>
          </cell>
          <cell r="E15">
            <v>220.07499999999999</v>
          </cell>
          <cell r="F15">
            <v>249.23099999999999</v>
          </cell>
          <cell r="G15">
            <v>35.466000000000001</v>
          </cell>
          <cell r="H15">
            <v>0</v>
          </cell>
          <cell r="I15">
            <v>169</v>
          </cell>
          <cell r="J15">
            <v>2.7629999999999999</v>
          </cell>
          <cell r="K15">
            <v>3.129</v>
          </cell>
          <cell r="L15">
            <v>0</v>
          </cell>
          <cell r="M15">
            <v>0</v>
          </cell>
          <cell r="N15">
            <v>163.10775000000001</v>
          </cell>
          <cell r="O15">
            <v>2.4999999999408828E-4</v>
          </cell>
          <cell r="P15">
            <v>689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689</v>
          </cell>
          <cell r="V15">
            <v>0</v>
          </cell>
          <cell r="W15">
            <v>1.0075000000000001</v>
          </cell>
          <cell r="X15">
            <v>169</v>
          </cell>
          <cell r="Y15">
            <v>6.8994999999999997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689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163.108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689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169</v>
          </cell>
          <cell r="BC15">
            <v>689</v>
          </cell>
          <cell r="BD15">
            <v>469.30599999999998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725.41399999999999</v>
          </cell>
          <cell r="E16">
            <v>335.30200000000002</v>
          </cell>
          <cell r="F16">
            <v>390.11200000000002</v>
          </cell>
          <cell r="G16">
            <v>35.354999999999997</v>
          </cell>
          <cell r="H16">
            <v>0</v>
          </cell>
          <cell r="I16">
            <v>260</v>
          </cell>
          <cell r="J16">
            <v>4.1120000000000001</v>
          </cell>
          <cell r="K16">
            <v>4.7839999999999998</v>
          </cell>
          <cell r="L16">
            <v>0</v>
          </cell>
          <cell r="M16">
            <v>0</v>
          </cell>
          <cell r="N16">
            <v>251.10325</v>
          </cell>
          <cell r="O16">
            <v>7.5000000001068656E-4</v>
          </cell>
          <cell r="P16">
            <v>1089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1089</v>
          </cell>
          <cell r="V16">
            <v>0</v>
          </cell>
          <cell r="W16">
            <v>0.71899999999999997</v>
          </cell>
          <cell r="X16">
            <v>260</v>
          </cell>
          <cell r="Y16">
            <v>9.6150000000000002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1089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251.10300000000001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1089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260</v>
          </cell>
          <cell r="BC16">
            <v>1089</v>
          </cell>
          <cell r="BD16">
            <v>725.41399999999999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634.60299999999995</v>
          </cell>
          <cell r="E17">
            <v>288.56700000000001</v>
          </cell>
          <cell r="F17">
            <v>346.036</v>
          </cell>
          <cell r="G17">
            <v>35.268999999999998</v>
          </cell>
          <cell r="H17">
            <v>0</v>
          </cell>
          <cell r="I17">
            <v>219.6</v>
          </cell>
          <cell r="J17">
            <v>0.20699999999999999</v>
          </cell>
          <cell r="K17">
            <v>0.248</v>
          </cell>
          <cell r="L17">
            <v>0</v>
          </cell>
          <cell r="M17">
            <v>0</v>
          </cell>
          <cell r="N17">
            <v>219.14525</v>
          </cell>
          <cell r="O17">
            <v>-2.4999999999408828E-4</v>
          </cell>
          <cell r="P17">
            <v>948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948</v>
          </cell>
          <cell r="V17">
            <v>0</v>
          </cell>
          <cell r="W17">
            <v>1.0387500000000001</v>
          </cell>
          <cell r="X17">
            <v>219.6</v>
          </cell>
          <cell r="Y17">
            <v>1.4937499999999999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948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219.14500000000001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948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219.6</v>
          </cell>
          <cell r="BC17">
            <v>948</v>
          </cell>
          <cell r="BD17">
            <v>634.60299999999995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Reporting"/>
      <sheetName val="Vyhodnocení PROVOZ"/>
      <sheetName val="Kogenerace"/>
      <sheetName val="Měsíční výkaz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  <sheetName val="Lis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3469.82</v>
          </cell>
          <cell r="E6">
            <v>1671.318</v>
          </cell>
          <cell r="F6">
            <v>1798.502</v>
          </cell>
          <cell r="G6">
            <v>35.15</v>
          </cell>
          <cell r="H6">
            <v>0</v>
          </cell>
          <cell r="I6">
            <v>1322.68</v>
          </cell>
          <cell r="J6">
            <v>11.834</v>
          </cell>
          <cell r="K6">
            <v>12.734</v>
          </cell>
          <cell r="L6">
            <v>0</v>
          </cell>
          <cell r="M6">
            <v>0</v>
          </cell>
          <cell r="N6">
            <v>1298.1120000000001</v>
          </cell>
          <cell r="O6">
            <v>0</v>
          </cell>
          <cell r="P6">
            <v>5124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5124</v>
          </cell>
          <cell r="V6">
            <v>0</v>
          </cell>
          <cell r="W6">
            <v>2.0190000000000001</v>
          </cell>
          <cell r="X6">
            <v>1322.68</v>
          </cell>
          <cell r="Y6">
            <v>26.586999999999996</v>
          </cell>
          <cell r="Z6">
            <v>0</v>
          </cell>
          <cell r="AA6">
            <v>0</v>
          </cell>
          <cell r="AB6">
            <v>0</v>
          </cell>
          <cell r="AC6">
            <v>-1.7763568394002505E-15</v>
          </cell>
          <cell r="AD6">
            <v>0</v>
          </cell>
          <cell r="AE6">
            <v>5124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1298.1120000000001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5124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1322.68</v>
          </cell>
          <cell r="BC6">
            <v>5124</v>
          </cell>
          <cell r="BD6">
            <v>3469.82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2876.9169999999999</v>
          </cell>
          <cell r="E7">
            <v>1378.857</v>
          </cell>
          <cell r="F7">
            <v>1498.06</v>
          </cell>
          <cell r="G7">
            <v>35.432000000000002</v>
          </cell>
          <cell r="H7">
            <v>0</v>
          </cell>
          <cell r="I7">
            <v>1084.06</v>
          </cell>
          <cell r="J7">
            <v>9.5730000000000004</v>
          </cell>
          <cell r="K7">
            <v>5.2990000000000004</v>
          </cell>
          <cell r="L7">
            <v>5.1009999999998854</v>
          </cell>
          <cell r="M7">
            <v>0</v>
          </cell>
          <cell r="N7">
            <v>1064.087</v>
          </cell>
          <cell r="O7">
            <v>0</v>
          </cell>
          <cell r="P7">
            <v>4240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4240</v>
          </cell>
          <cell r="V7">
            <v>0</v>
          </cell>
          <cell r="W7">
            <v>1.7230000000000001</v>
          </cell>
          <cell r="X7">
            <v>1084.06</v>
          </cell>
          <cell r="Y7">
            <v>21.695999999999884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4240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1064.087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4240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1084.06</v>
          </cell>
          <cell r="BC7">
            <v>4240</v>
          </cell>
          <cell r="BD7">
            <v>2876.9169999999999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3001.4070000000002</v>
          </cell>
          <cell r="E8">
            <v>1434.481</v>
          </cell>
          <cell r="F8">
            <v>1566.9259999999999</v>
          </cell>
          <cell r="G8">
            <v>35.46</v>
          </cell>
          <cell r="H8">
            <v>0</v>
          </cell>
          <cell r="I8">
            <v>1121.71</v>
          </cell>
          <cell r="J8">
            <v>11.678000000000001</v>
          </cell>
          <cell r="K8">
            <v>6.3109999999999999</v>
          </cell>
          <cell r="L8">
            <v>6.4449999999999363</v>
          </cell>
          <cell r="M8">
            <v>0</v>
          </cell>
          <cell r="N8">
            <v>1097.2760000000001</v>
          </cell>
          <cell r="O8">
            <v>0</v>
          </cell>
          <cell r="P8">
            <v>4411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4411</v>
          </cell>
          <cell r="V8">
            <v>0</v>
          </cell>
          <cell r="W8">
            <v>1.921</v>
          </cell>
          <cell r="X8">
            <v>1121.71</v>
          </cell>
          <cell r="Y8">
            <v>26.354999999999936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4411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1097.2760000000001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4411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1121.71</v>
          </cell>
          <cell r="BC8">
            <v>4411</v>
          </cell>
          <cell r="BD8">
            <v>3001.4070000000002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1988.4459999999999</v>
          </cell>
          <cell r="E9">
            <v>952.38800000000003</v>
          </cell>
          <cell r="F9">
            <v>1036.058</v>
          </cell>
          <cell r="G9">
            <v>35.323</v>
          </cell>
          <cell r="H9">
            <v>0</v>
          </cell>
          <cell r="I9">
            <v>744.33</v>
          </cell>
          <cell r="J9">
            <v>5.008</v>
          </cell>
          <cell r="K9">
            <v>2.6920000000000002</v>
          </cell>
          <cell r="L9">
            <v>2.7569999999999482</v>
          </cell>
          <cell r="M9">
            <v>0</v>
          </cell>
          <cell r="N9">
            <v>733.87300000000005</v>
          </cell>
          <cell r="O9">
            <v>0</v>
          </cell>
          <cell r="P9">
            <v>2915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2915</v>
          </cell>
          <cell r="V9">
            <v>0</v>
          </cell>
          <cell r="W9">
            <v>2.9359999999999999</v>
          </cell>
          <cell r="X9">
            <v>744.33</v>
          </cell>
          <cell r="Y9">
            <v>13.392999999999947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2915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733.87300000000005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2915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744.33</v>
          </cell>
          <cell r="BC9">
            <v>2915</v>
          </cell>
          <cell r="BD9">
            <v>1988.4459999999999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1117.7929999999999</v>
          </cell>
          <cell r="E10">
            <v>535.56899999999996</v>
          </cell>
          <cell r="F10">
            <v>582.22400000000005</v>
          </cell>
          <cell r="G10">
            <v>35.436999999999998</v>
          </cell>
          <cell r="H10">
            <v>0</v>
          </cell>
          <cell r="I10">
            <v>421.35</v>
          </cell>
          <cell r="J10">
            <v>6.7619999999999996</v>
          </cell>
          <cell r="K10">
            <v>3.556</v>
          </cell>
          <cell r="L10">
            <v>3.7960000000000491</v>
          </cell>
          <cell r="M10">
            <v>0</v>
          </cell>
          <cell r="N10">
            <v>407.23599999999999</v>
          </cell>
          <cell r="O10">
            <v>0</v>
          </cell>
          <cell r="P10">
            <v>1649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1649</v>
          </cell>
          <cell r="V10">
            <v>0</v>
          </cell>
          <cell r="W10">
            <v>4.5190000000000001</v>
          </cell>
          <cell r="X10">
            <v>421.35</v>
          </cell>
          <cell r="Y10">
            <v>18.633000000000049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1649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407.23599999999999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1649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421.35</v>
          </cell>
          <cell r="BC10">
            <v>1649</v>
          </cell>
          <cell r="BD10">
            <v>1117.7929999999999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996.66499999999996</v>
          </cell>
          <cell r="E11">
            <v>478.94400000000002</v>
          </cell>
          <cell r="F11">
            <v>517.721</v>
          </cell>
          <cell r="G11">
            <v>35.302999999999997</v>
          </cell>
          <cell r="H11">
            <v>0</v>
          </cell>
          <cell r="I11">
            <v>375.18</v>
          </cell>
          <cell r="J11">
            <v>4.9800000000000004</v>
          </cell>
          <cell r="K11">
            <v>2.4489999999999998</v>
          </cell>
          <cell r="L11">
            <v>2.9339999999999691</v>
          </cell>
          <cell r="M11">
            <v>0</v>
          </cell>
          <cell r="N11">
            <v>364.81700000000001</v>
          </cell>
          <cell r="O11">
            <v>0</v>
          </cell>
          <cell r="P11">
            <v>1460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1460</v>
          </cell>
          <cell r="V11">
            <v>0</v>
          </cell>
          <cell r="W11">
            <v>4.6079999999999997</v>
          </cell>
          <cell r="X11">
            <v>375.18</v>
          </cell>
          <cell r="Y11">
            <v>14.970999999999968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1460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364.81700000000001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1460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375.18</v>
          </cell>
          <cell r="BC11">
            <v>1460</v>
          </cell>
          <cell r="BD11">
            <v>996.66499999999996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695.66200000000003</v>
          </cell>
          <cell r="E12">
            <v>325.68599999999998</v>
          </cell>
          <cell r="F12">
            <v>369.976</v>
          </cell>
          <cell r="G12">
            <v>35.418999999999997</v>
          </cell>
          <cell r="H12">
            <v>0</v>
          </cell>
          <cell r="I12">
            <v>255.04</v>
          </cell>
          <cell r="J12">
            <v>4.4359999999999999</v>
          </cell>
          <cell r="K12">
            <v>2.0059999999999998</v>
          </cell>
          <cell r="L12">
            <v>3.0337499999999977</v>
          </cell>
          <cell r="M12">
            <v>0</v>
          </cell>
          <cell r="N12">
            <v>245.56424999999999</v>
          </cell>
          <cell r="O12">
            <v>0</v>
          </cell>
          <cell r="P12">
            <v>1043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1043</v>
          </cell>
          <cell r="V12">
            <v>0</v>
          </cell>
          <cell r="W12">
            <v>5.1639999999999997</v>
          </cell>
          <cell r="X12">
            <v>255.04</v>
          </cell>
          <cell r="Y12">
            <v>14.639749999999998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1043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245.56399999999999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1043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255.04</v>
          </cell>
          <cell r="BC12">
            <v>1043</v>
          </cell>
          <cell r="BD12">
            <v>695.66200000000003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1055.962</v>
          </cell>
          <cell r="E13">
            <v>506.15300000000002</v>
          </cell>
          <cell r="F13">
            <v>549.80899999999997</v>
          </cell>
          <cell r="G13">
            <v>35.420999999999999</v>
          </cell>
          <cell r="H13">
            <v>0</v>
          </cell>
          <cell r="I13">
            <v>395.09</v>
          </cell>
          <cell r="J13">
            <v>5.7789999999999999</v>
          </cell>
          <cell r="K13">
            <v>3.09</v>
          </cell>
          <cell r="L13">
            <v>3.1875</v>
          </cell>
          <cell r="M13">
            <v>0</v>
          </cell>
          <cell r="N13">
            <v>383.0335</v>
          </cell>
          <cell r="O13">
            <v>0</v>
          </cell>
          <cell r="P13">
            <v>1545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1545</v>
          </cell>
          <cell r="V13">
            <v>0</v>
          </cell>
          <cell r="W13">
            <v>5.1677499999999998</v>
          </cell>
          <cell r="X13">
            <v>395.09</v>
          </cell>
          <cell r="Y13">
            <v>17.224249999999998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1545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383.03399999999999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1545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395.09</v>
          </cell>
          <cell r="BC13">
            <v>1545</v>
          </cell>
          <cell r="BD13">
            <v>1055.962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1153.4739999999999</v>
          </cell>
          <cell r="E14">
            <v>553.40300000000002</v>
          </cell>
          <cell r="F14">
            <v>600.07100000000003</v>
          </cell>
          <cell r="G14">
            <v>35.43</v>
          </cell>
          <cell r="H14">
            <v>0</v>
          </cell>
          <cell r="I14">
            <v>436.01</v>
          </cell>
          <cell r="J14">
            <v>6.4169999999999998</v>
          </cell>
          <cell r="K14">
            <v>3.2679999999999998</v>
          </cell>
          <cell r="L14">
            <v>3.6900000000000546</v>
          </cell>
          <cell r="M14">
            <v>0</v>
          </cell>
          <cell r="N14">
            <v>422.63499999999999</v>
          </cell>
          <cell r="O14">
            <v>0</v>
          </cell>
          <cell r="P14">
            <v>1702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1702</v>
          </cell>
          <cell r="V14">
            <v>0</v>
          </cell>
          <cell r="W14">
            <v>4.6997499999999999</v>
          </cell>
          <cell r="X14">
            <v>436.01</v>
          </cell>
          <cell r="Y14">
            <v>18.074750000000051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1702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422.63499999999999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1702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436.01</v>
          </cell>
          <cell r="BC14">
            <v>1702</v>
          </cell>
          <cell r="BD14">
            <v>1153.4739999999999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2602.0720000000001</v>
          </cell>
          <cell r="E15">
            <v>1233.377</v>
          </cell>
          <cell r="F15">
            <v>1368.6949999999999</v>
          </cell>
          <cell r="G15">
            <v>35.488999999999997</v>
          </cell>
          <cell r="H15">
            <v>0</v>
          </cell>
          <cell r="I15">
            <v>985.24</v>
          </cell>
          <cell r="J15">
            <v>11.532</v>
          </cell>
          <cell r="K15">
            <v>7.2089999999999996</v>
          </cell>
          <cell r="L15">
            <v>5.5882500000000164</v>
          </cell>
          <cell r="M15">
            <v>0</v>
          </cell>
          <cell r="N15">
            <v>960.91075000000001</v>
          </cell>
          <cell r="O15">
            <v>0</v>
          </cell>
          <cell r="P15">
            <v>3936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3936</v>
          </cell>
          <cell r="V15">
            <v>0</v>
          </cell>
          <cell r="W15">
            <v>2.3952499999999999</v>
          </cell>
          <cell r="X15">
            <v>985.24</v>
          </cell>
          <cell r="Y15">
            <v>26.724500000000017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3936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960.91099999999994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3936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985.24</v>
          </cell>
          <cell r="BC15">
            <v>3936</v>
          </cell>
          <cell r="BD15">
            <v>2602.0720000000001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3545.067</v>
          </cell>
          <cell r="E16">
            <v>1687.396</v>
          </cell>
          <cell r="F16">
            <v>1857.671</v>
          </cell>
          <cell r="G16">
            <v>35.353000000000002</v>
          </cell>
          <cell r="H16">
            <v>0</v>
          </cell>
          <cell r="I16">
            <v>1337.53</v>
          </cell>
          <cell r="J16">
            <v>11.936999999999999</v>
          </cell>
          <cell r="K16">
            <v>7.1929999999999996</v>
          </cell>
          <cell r="L16">
            <v>5.9477500000000418</v>
          </cell>
          <cell r="M16">
            <v>0</v>
          </cell>
          <cell r="N16">
            <v>1312.45225</v>
          </cell>
          <cell r="O16">
            <v>0</v>
          </cell>
          <cell r="P16">
            <v>5301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5301</v>
          </cell>
          <cell r="V16">
            <v>0</v>
          </cell>
          <cell r="W16">
            <v>2.0910000000000002</v>
          </cell>
          <cell r="X16">
            <v>1337.53</v>
          </cell>
          <cell r="Y16">
            <v>27.168750000000042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5301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1312.452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5301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1337.53</v>
          </cell>
          <cell r="BC16">
            <v>5301</v>
          </cell>
          <cell r="BD16">
            <v>3545.067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2530.0349999999999</v>
          </cell>
          <cell r="E17">
            <v>1204.355</v>
          </cell>
          <cell r="F17">
            <v>1325.68</v>
          </cell>
          <cell r="G17">
            <v>35.296999999999997</v>
          </cell>
          <cell r="H17">
            <v>0</v>
          </cell>
          <cell r="I17">
            <v>949.11</v>
          </cell>
          <cell r="J17">
            <v>5.8789999999999996</v>
          </cell>
          <cell r="K17">
            <v>3.4430000000000001</v>
          </cell>
          <cell r="L17">
            <v>3.0292500000000473</v>
          </cell>
          <cell r="M17">
            <v>0</v>
          </cell>
          <cell r="N17">
            <v>936.75874999999996</v>
          </cell>
          <cell r="O17">
            <v>0</v>
          </cell>
          <cell r="P17">
            <v>3761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3761</v>
          </cell>
          <cell r="V17">
            <v>0</v>
          </cell>
          <cell r="W17">
            <v>3.4972500000000002</v>
          </cell>
          <cell r="X17">
            <v>949.11</v>
          </cell>
          <cell r="Y17">
            <v>15.848500000000048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3761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936.75900000000001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3761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949.11</v>
          </cell>
          <cell r="BC17">
            <v>3761</v>
          </cell>
          <cell r="BD17">
            <v>2530.0349999999999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Reporting"/>
      <sheetName val="Kogenerace"/>
      <sheetName val="Vyhodnocení PROVOZ"/>
      <sheetName val="Měsíční výkaz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2824.8470000000002</v>
          </cell>
          <cell r="E6">
            <v>1341.9649999999999</v>
          </cell>
          <cell r="F6">
            <v>1482.8820000000001</v>
          </cell>
          <cell r="G6">
            <v>35.268000000000001</v>
          </cell>
          <cell r="H6">
            <v>0</v>
          </cell>
          <cell r="I6">
            <v>1042.979</v>
          </cell>
          <cell r="J6">
            <v>11.532</v>
          </cell>
          <cell r="K6">
            <v>12.744</v>
          </cell>
          <cell r="L6">
            <v>0</v>
          </cell>
          <cell r="M6">
            <v>0</v>
          </cell>
          <cell r="N6">
            <v>1018.703</v>
          </cell>
          <cell r="O6">
            <v>0</v>
          </cell>
          <cell r="P6">
            <v>4149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4149</v>
          </cell>
          <cell r="V6">
            <v>0</v>
          </cell>
          <cell r="W6">
            <v>8.2080000000000002</v>
          </cell>
          <cell r="X6">
            <v>1042.979</v>
          </cell>
          <cell r="Y6">
            <v>32.484000000000002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4149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995.34799999999996</v>
          </cell>
          <cell r="AK6">
            <v>23.355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4149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1042.979</v>
          </cell>
          <cell r="BC6">
            <v>4149</v>
          </cell>
          <cell r="BD6">
            <v>2824.8470000000002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2783.5650000000001</v>
          </cell>
          <cell r="E7">
            <v>1318.499</v>
          </cell>
          <cell r="F7">
            <v>1465.066</v>
          </cell>
          <cell r="G7">
            <v>35.124000000000002</v>
          </cell>
          <cell r="H7">
            <v>0</v>
          </cell>
          <cell r="I7">
            <v>1034.452</v>
          </cell>
          <cell r="J7">
            <v>13.67</v>
          </cell>
          <cell r="K7">
            <v>15.189</v>
          </cell>
          <cell r="L7">
            <v>0</v>
          </cell>
          <cell r="M7">
            <v>0</v>
          </cell>
          <cell r="N7">
            <v>1005.593</v>
          </cell>
          <cell r="O7">
            <v>0</v>
          </cell>
          <cell r="P7">
            <v>4138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4138</v>
          </cell>
          <cell r="V7">
            <v>0</v>
          </cell>
          <cell r="W7">
            <v>5.2549999999999999</v>
          </cell>
          <cell r="X7">
            <v>1034.452</v>
          </cell>
          <cell r="Y7">
            <v>34.114000000000004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4138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987.34100000000001</v>
          </cell>
          <cell r="AK7">
            <v>18.251999999999999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4138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1034.452</v>
          </cell>
          <cell r="BC7">
            <v>4138</v>
          </cell>
          <cell r="BD7">
            <v>2783.5650000000001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1666.2460000000001</v>
          </cell>
          <cell r="E8">
            <v>783.375</v>
          </cell>
          <cell r="F8">
            <v>882.87099999999998</v>
          </cell>
          <cell r="G8">
            <v>35.164999999999999</v>
          </cell>
          <cell r="H8">
            <v>0</v>
          </cell>
          <cell r="I8">
            <v>616.42999999999995</v>
          </cell>
          <cell r="J8">
            <v>8.7789999999999999</v>
          </cell>
          <cell r="K8">
            <v>9.8940000000000001</v>
          </cell>
          <cell r="L8">
            <v>0</v>
          </cell>
          <cell r="M8">
            <v>0</v>
          </cell>
          <cell r="N8">
            <v>597.75699999999995</v>
          </cell>
          <cell r="O8">
            <v>0</v>
          </cell>
          <cell r="P8">
            <v>2501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2501</v>
          </cell>
          <cell r="V8">
            <v>0</v>
          </cell>
          <cell r="W8">
            <v>19.300999999999998</v>
          </cell>
          <cell r="X8">
            <v>616.42999999999995</v>
          </cell>
          <cell r="Y8">
            <v>37.974000000000004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2501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589.31899999999996</v>
          </cell>
          <cell r="AK8">
            <v>8.4380000000000006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2501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616.42999999999995</v>
          </cell>
          <cell r="BC8">
            <v>2501</v>
          </cell>
          <cell r="BD8">
            <v>1666.2460000000001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932.25699999999995</v>
          </cell>
          <cell r="E9">
            <v>431.40800000000002</v>
          </cell>
          <cell r="F9">
            <v>500.84899999999999</v>
          </cell>
          <cell r="G9">
            <v>35.366999999999997</v>
          </cell>
          <cell r="H9">
            <v>0</v>
          </cell>
          <cell r="I9">
            <v>341.91</v>
          </cell>
          <cell r="J9">
            <v>5.1360000000000001</v>
          </cell>
          <cell r="K9">
            <v>5.9630000000000001</v>
          </cell>
          <cell r="L9">
            <v>0</v>
          </cell>
          <cell r="M9">
            <v>0</v>
          </cell>
          <cell r="N9">
            <v>330.81099999999998</v>
          </cell>
          <cell r="O9">
            <v>0</v>
          </cell>
          <cell r="P9">
            <v>1429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1429</v>
          </cell>
          <cell r="V9">
            <v>0</v>
          </cell>
          <cell r="W9">
            <v>18.321000000000002</v>
          </cell>
          <cell r="X9">
            <v>341.91</v>
          </cell>
          <cell r="Y9">
            <v>29.42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1429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327.43299999999999</v>
          </cell>
          <cell r="AK9">
            <v>3.3780000000000001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1429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341.91</v>
          </cell>
          <cell r="BC9">
            <v>1429</v>
          </cell>
          <cell r="BD9">
            <v>932.25699999999995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1406.373</v>
          </cell>
          <cell r="E10">
            <v>652.21699999999998</v>
          </cell>
          <cell r="F10">
            <v>754.15599999999995</v>
          </cell>
          <cell r="G10">
            <v>35.508000000000003</v>
          </cell>
          <cell r="H10">
            <v>0</v>
          </cell>
          <cell r="I10">
            <v>518.65800000000002</v>
          </cell>
          <cell r="J10">
            <v>6.9180000000000001</v>
          </cell>
          <cell r="K10">
            <v>8</v>
          </cell>
          <cell r="L10">
            <v>0</v>
          </cell>
          <cell r="M10">
            <v>0</v>
          </cell>
          <cell r="N10">
            <v>503.74</v>
          </cell>
          <cell r="O10">
            <v>0</v>
          </cell>
          <cell r="P10">
            <v>2159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2159</v>
          </cell>
          <cell r="V10">
            <v>0</v>
          </cell>
          <cell r="W10">
            <v>7.9</v>
          </cell>
          <cell r="X10">
            <v>518.65800000000002</v>
          </cell>
          <cell r="Y10">
            <v>22.817999999999998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2159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500.976</v>
          </cell>
          <cell r="AK10">
            <v>2.7639999999999998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2159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518.65800000000002</v>
          </cell>
          <cell r="BC10">
            <v>2159</v>
          </cell>
          <cell r="BD10">
            <v>1406.373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1231.9690000000001</v>
          </cell>
          <cell r="E11">
            <v>562.40300000000002</v>
          </cell>
          <cell r="F11">
            <v>669.56600000000003</v>
          </cell>
          <cell r="G11">
            <v>35.463999999999999</v>
          </cell>
          <cell r="H11">
            <v>0</v>
          </cell>
          <cell r="I11">
            <v>447.97399999999999</v>
          </cell>
          <cell r="J11">
            <v>3.8559999999999999</v>
          </cell>
          <cell r="K11">
            <v>4.59</v>
          </cell>
          <cell r="L11">
            <v>0</v>
          </cell>
          <cell r="M11">
            <v>0</v>
          </cell>
          <cell r="N11">
            <v>439.52800000000002</v>
          </cell>
          <cell r="O11">
            <v>0</v>
          </cell>
          <cell r="P11">
            <v>1920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1920</v>
          </cell>
          <cell r="V11">
            <v>0</v>
          </cell>
          <cell r="W11">
            <v>6.7640000000000002</v>
          </cell>
          <cell r="X11">
            <v>447.97399999999999</v>
          </cell>
          <cell r="Y11">
            <v>15.21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1920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437.28</v>
          </cell>
          <cell r="AK11">
            <v>2.2480000000000002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1920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447.97399999999999</v>
          </cell>
          <cell r="BC11">
            <v>1920</v>
          </cell>
          <cell r="BD11">
            <v>1231.9690000000001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1333.404</v>
          </cell>
          <cell r="E12">
            <v>612.98199999999997</v>
          </cell>
          <cell r="F12">
            <v>720.42200000000003</v>
          </cell>
          <cell r="G12">
            <v>35.435000000000002</v>
          </cell>
          <cell r="H12">
            <v>0</v>
          </cell>
          <cell r="I12">
            <v>488.53800000000001</v>
          </cell>
          <cell r="J12">
            <v>6.9249999999999998</v>
          </cell>
          <cell r="K12">
            <v>8.1389999999999993</v>
          </cell>
          <cell r="L12">
            <v>0</v>
          </cell>
          <cell r="M12">
            <v>0</v>
          </cell>
          <cell r="N12">
            <v>473.47325000000001</v>
          </cell>
          <cell r="O12">
            <v>7.4999999998226485E-4</v>
          </cell>
          <cell r="P12">
            <v>2067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2067</v>
          </cell>
          <cell r="V12">
            <v>0</v>
          </cell>
          <cell r="W12">
            <v>6.1307499999999999</v>
          </cell>
          <cell r="X12">
            <v>488.53800000000001</v>
          </cell>
          <cell r="Y12">
            <v>21.194749999999999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2067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471.42225000000002</v>
          </cell>
          <cell r="AK12">
            <v>2.0510000000000002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2067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488.53800000000001</v>
          </cell>
          <cell r="BC12">
            <v>2067</v>
          </cell>
          <cell r="BD12">
            <v>1333.404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1182.5329999999999</v>
          </cell>
          <cell r="E13">
            <v>544.52</v>
          </cell>
          <cell r="F13">
            <v>638.01300000000003</v>
          </cell>
          <cell r="G13">
            <v>35.429000000000002</v>
          </cell>
          <cell r="H13">
            <v>0</v>
          </cell>
          <cell r="I13">
            <v>434.79199999999997</v>
          </cell>
          <cell r="J13">
            <v>6.6219999999999999</v>
          </cell>
          <cell r="K13">
            <v>7.76</v>
          </cell>
          <cell r="L13">
            <v>0</v>
          </cell>
          <cell r="M13">
            <v>0</v>
          </cell>
          <cell r="N13">
            <v>420.41</v>
          </cell>
          <cell r="O13">
            <v>0</v>
          </cell>
          <cell r="P13">
            <v>1834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1834</v>
          </cell>
          <cell r="V13">
            <v>0</v>
          </cell>
          <cell r="W13">
            <v>7.1777499999999996</v>
          </cell>
          <cell r="X13">
            <v>434.79199999999997</v>
          </cell>
          <cell r="Y13">
            <v>21.559750000000001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1834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418.43400000000003</v>
          </cell>
          <cell r="AK13">
            <v>1.976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1834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434.79199999999997</v>
          </cell>
          <cell r="BC13">
            <v>1834</v>
          </cell>
          <cell r="BD13">
            <v>1182.5329999999999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1301.345</v>
          </cell>
          <cell r="E14">
            <v>596.74900000000002</v>
          </cell>
          <cell r="F14">
            <v>704.596</v>
          </cell>
          <cell r="G14">
            <v>35.49</v>
          </cell>
          <cell r="H14">
            <v>0</v>
          </cell>
          <cell r="I14">
            <v>473.81400000000002</v>
          </cell>
          <cell r="J14">
            <v>2.847</v>
          </cell>
          <cell r="K14">
            <v>3.3610000000000002</v>
          </cell>
          <cell r="L14">
            <v>0</v>
          </cell>
          <cell r="M14">
            <v>0</v>
          </cell>
          <cell r="N14">
            <v>467.60599999999999</v>
          </cell>
          <cell r="O14">
            <v>0</v>
          </cell>
          <cell r="P14">
            <v>2014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2014</v>
          </cell>
          <cell r="V14">
            <v>0</v>
          </cell>
          <cell r="W14">
            <v>7.4904999999999999</v>
          </cell>
          <cell r="X14">
            <v>473.81400000000002</v>
          </cell>
          <cell r="Y14">
            <v>13.698499999999999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2014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464.43099999999998</v>
          </cell>
          <cell r="AK14">
            <v>3.1749999999999998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2014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473.81400000000002</v>
          </cell>
          <cell r="BC14">
            <v>2014</v>
          </cell>
          <cell r="BD14">
            <v>1301.345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2070.366</v>
          </cell>
          <cell r="E15">
            <v>961.97699999999998</v>
          </cell>
          <cell r="F15">
            <v>1108.3889999999999</v>
          </cell>
          <cell r="G15">
            <v>35.482999999999997</v>
          </cell>
          <cell r="H15">
            <v>0</v>
          </cell>
          <cell r="I15">
            <v>761.58699999999999</v>
          </cell>
          <cell r="J15">
            <v>9.0470000000000006</v>
          </cell>
          <cell r="K15">
            <v>10.423999999999999</v>
          </cell>
          <cell r="L15">
            <v>0</v>
          </cell>
          <cell r="M15">
            <v>0</v>
          </cell>
          <cell r="N15">
            <v>742.1155</v>
          </cell>
          <cell r="O15">
            <v>4.9999999998817657E-4</v>
          </cell>
          <cell r="P15">
            <v>3159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3159</v>
          </cell>
          <cell r="V15">
            <v>0</v>
          </cell>
          <cell r="W15">
            <v>10.72875</v>
          </cell>
          <cell r="X15">
            <v>761.58699999999999</v>
          </cell>
          <cell r="Y15">
            <v>30.199750000000002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3159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732.0865</v>
          </cell>
          <cell r="AK15">
            <v>10.029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3159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761.58699999999999</v>
          </cell>
          <cell r="BC15">
            <v>3159</v>
          </cell>
          <cell r="BD15">
            <v>2070.366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2632.864</v>
          </cell>
          <cell r="E16">
            <v>1217.078</v>
          </cell>
          <cell r="F16">
            <v>1415.7860000000001</v>
          </cell>
          <cell r="G16">
            <v>35.372999999999998</v>
          </cell>
          <cell r="H16">
            <v>0</v>
          </cell>
          <cell r="I16">
            <v>957.553</v>
          </cell>
          <cell r="J16">
            <v>8.641</v>
          </cell>
          <cell r="K16">
            <v>10.051</v>
          </cell>
          <cell r="L16">
            <v>0</v>
          </cell>
          <cell r="M16">
            <v>0</v>
          </cell>
          <cell r="N16">
            <v>938.86099999999999</v>
          </cell>
          <cell r="O16">
            <v>0</v>
          </cell>
          <cell r="P16">
            <v>4010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4010</v>
          </cell>
          <cell r="V16">
            <v>0</v>
          </cell>
          <cell r="W16">
            <v>7.7442500000000001</v>
          </cell>
          <cell r="X16">
            <v>957.553</v>
          </cell>
          <cell r="Y16">
            <v>26.436250000000001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4010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917.33199999999999</v>
          </cell>
          <cell r="AK16">
            <v>21.529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4010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957.553</v>
          </cell>
          <cell r="BC16">
            <v>4010</v>
          </cell>
          <cell r="BD16">
            <v>2632.864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687.69</v>
          </cell>
          <cell r="E17">
            <v>318.197</v>
          </cell>
          <cell r="F17">
            <v>369.49299999999999</v>
          </cell>
          <cell r="G17">
            <v>35.232999999999997</v>
          </cell>
          <cell r="H17">
            <v>0</v>
          </cell>
          <cell r="I17">
            <v>251.17500000000001</v>
          </cell>
          <cell r="J17">
            <v>2.9590000000000001</v>
          </cell>
          <cell r="K17">
            <v>3.4359999999999999</v>
          </cell>
          <cell r="L17">
            <v>0</v>
          </cell>
          <cell r="M17">
            <v>0</v>
          </cell>
          <cell r="N17">
            <v>244.77924999999999</v>
          </cell>
          <cell r="O17">
            <v>7.5000000001068656E-4</v>
          </cell>
          <cell r="P17">
            <v>1050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1050</v>
          </cell>
          <cell r="V17">
            <v>0</v>
          </cell>
          <cell r="W17">
            <v>35.36</v>
          </cell>
          <cell r="X17">
            <v>251.17500000000001</v>
          </cell>
          <cell r="Y17">
            <v>41.754999999999995</v>
          </cell>
          <cell r="Z17">
            <v>0</v>
          </cell>
          <cell r="AA17">
            <v>0</v>
          </cell>
          <cell r="AB17">
            <v>0</v>
          </cell>
          <cell r="AC17">
            <v>-3.9968028886505635E-15</v>
          </cell>
          <cell r="AD17">
            <v>0</v>
          </cell>
          <cell r="AE17">
            <v>1050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238.64125000000001</v>
          </cell>
          <cell r="AK17">
            <v>6.1379999999999999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1050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251.17500000000001</v>
          </cell>
          <cell r="BC17">
            <v>1050</v>
          </cell>
          <cell r="BD17">
            <v>687.69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1118.1210000000001</v>
          </cell>
          <cell r="E6">
            <v>530.39400000000001</v>
          </cell>
          <cell r="F6">
            <v>587.72699999999998</v>
          </cell>
          <cell r="G6">
            <v>35.354999999999997</v>
          </cell>
          <cell r="H6">
            <v>0</v>
          </cell>
          <cell r="I6">
            <v>412.87</v>
          </cell>
          <cell r="J6">
            <v>2.661</v>
          </cell>
          <cell r="K6">
            <v>2.9489999999999998</v>
          </cell>
          <cell r="L6">
            <v>0</v>
          </cell>
          <cell r="M6">
            <v>0</v>
          </cell>
          <cell r="N6">
            <v>407.26</v>
          </cell>
          <cell r="O6">
            <v>0</v>
          </cell>
          <cell r="P6">
            <v>1647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1647</v>
          </cell>
          <cell r="V6">
            <v>0</v>
          </cell>
          <cell r="W6">
            <v>1.0569999999999999</v>
          </cell>
          <cell r="X6">
            <v>412.87</v>
          </cell>
          <cell r="Y6">
            <v>6.6669999999999998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1647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407.26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1647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412.87</v>
          </cell>
          <cell r="BC6">
            <v>1647</v>
          </cell>
          <cell r="BD6">
            <v>1118.1210000000001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948.09400000000005</v>
          </cell>
          <cell r="E7">
            <v>448.928</v>
          </cell>
          <cell r="F7">
            <v>499.166</v>
          </cell>
          <cell r="G7">
            <v>35.332999999999998</v>
          </cell>
          <cell r="H7">
            <v>0</v>
          </cell>
          <cell r="I7">
            <v>349</v>
          </cell>
          <cell r="J7">
            <v>2.1659999999999999</v>
          </cell>
          <cell r="K7">
            <v>2.4089999999999998</v>
          </cell>
          <cell r="L7">
            <v>0</v>
          </cell>
          <cell r="M7">
            <v>0</v>
          </cell>
          <cell r="N7">
            <v>344.42500000000001</v>
          </cell>
          <cell r="O7">
            <v>0</v>
          </cell>
          <cell r="P7">
            <v>1397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1397</v>
          </cell>
          <cell r="V7">
            <v>0</v>
          </cell>
          <cell r="W7">
            <v>0.96899999999999997</v>
          </cell>
          <cell r="X7">
            <v>349</v>
          </cell>
          <cell r="Y7">
            <v>5.5439999999999996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1397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344.42500000000001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1397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349</v>
          </cell>
          <cell r="BC7">
            <v>1397</v>
          </cell>
          <cell r="BD7">
            <v>948.09400000000005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932.73400000000004</v>
          </cell>
          <cell r="E8">
            <v>443.14499999999998</v>
          </cell>
          <cell r="F8">
            <v>489.589</v>
          </cell>
          <cell r="G8">
            <v>35.262</v>
          </cell>
          <cell r="H8">
            <v>0</v>
          </cell>
          <cell r="I8">
            <v>343.7</v>
          </cell>
          <cell r="J8">
            <v>2.278</v>
          </cell>
          <cell r="K8">
            <v>2.5169999999999999</v>
          </cell>
          <cell r="L8">
            <v>0</v>
          </cell>
          <cell r="M8">
            <v>0</v>
          </cell>
          <cell r="N8">
            <v>338.90499999999997</v>
          </cell>
          <cell r="O8">
            <v>0</v>
          </cell>
          <cell r="P8">
            <v>1367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1367</v>
          </cell>
          <cell r="V8">
            <v>0</v>
          </cell>
          <cell r="W8">
            <v>1.004</v>
          </cell>
          <cell r="X8">
            <v>343.7</v>
          </cell>
          <cell r="Y8">
            <v>5.7989999999999995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1367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338.90499999999997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1367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343.7</v>
          </cell>
          <cell r="BC8">
            <v>1367</v>
          </cell>
          <cell r="BD8">
            <v>932.73400000000004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663.899</v>
          </cell>
          <cell r="E9">
            <v>318.28300000000002</v>
          </cell>
          <cell r="F9">
            <v>345.61599999999999</v>
          </cell>
          <cell r="G9">
            <v>35.241</v>
          </cell>
          <cell r="H9">
            <v>0</v>
          </cell>
          <cell r="I9">
            <v>246.6</v>
          </cell>
          <cell r="J9">
            <v>1.841</v>
          </cell>
          <cell r="K9">
            <v>2</v>
          </cell>
          <cell r="L9">
            <v>0</v>
          </cell>
          <cell r="M9">
            <v>0</v>
          </cell>
          <cell r="N9">
            <v>242.75899999999999</v>
          </cell>
          <cell r="O9">
            <v>0</v>
          </cell>
          <cell r="P9">
            <v>964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964</v>
          </cell>
          <cell r="V9">
            <v>0</v>
          </cell>
          <cell r="W9">
            <v>1.2549999999999999</v>
          </cell>
          <cell r="X9">
            <v>246.6</v>
          </cell>
          <cell r="Y9">
            <v>5.0960000000000001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964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242.75899999999999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964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246.6</v>
          </cell>
          <cell r="BC9">
            <v>964</v>
          </cell>
          <cell r="BD9">
            <v>663.899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325.23</v>
          </cell>
          <cell r="E10">
            <v>158.15700000000001</v>
          </cell>
          <cell r="F10">
            <v>167.07300000000001</v>
          </cell>
          <cell r="G10">
            <v>35.438000000000002</v>
          </cell>
          <cell r="H10">
            <v>0</v>
          </cell>
          <cell r="I10">
            <v>120.17</v>
          </cell>
          <cell r="J10">
            <v>1.2849999999999999</v>
          </cell>
          <cell r="K10">
            <v>1.357</v>
          </cell>
          <cell r="L10">
            <v>0</v>
          </cell>
          <cell r="M10">
            <v>0</v>
          </cell>
          <cell r="N10">
            <v>117.52800000000001</v>
          </cell>
          <cell r="O10">
            <v>0</v>
          </cell>
          <cell r="P10">
            <v>457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457</v>
          </cell>
          <cell r="V10">
            <v>0</v>
          </cell>
          <cell r="W10">
            <v>1.6839999999999999</v>
          </cell>
          <cell r="X10">
            <v>120.17</v>
          </cell>
          <cell r="Y10">
            <v>4.3259999999999996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457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117.52800000000001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457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120.17</v>
          </cell>
          <cell r="BC10">
            <v>457</v>
          </cell>
          <cell r="BD10">
            <v>325.23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210.50899999999999</v>
          </cell>
          <cell r="E11">
            <v>104.621</v>
          </cell>
          <cell r="F11">
            <v>105.88800000000001</v>
          </cell>
          <cell r="G11">
            <v>35.561999999999998</v>
          </cell>
          <cell r="H11">
            <v>0</v>
          </cell>
          <cell r="I11">
            <v>78.22</v>
          </cell>
          <cell r="J11">
            <v>0.21099999999999999</v>
          </cell>
          <cell r="K11">
            <v>0.214</v>
          </cell>
          <cell r="L11">
            <v>0</v>
          </cell>
          <cell r="M11">
            <v>0</v>
          </cell>
          <cell r="N11">
            <v>77.795000000000002</v>
          </cell>
          <cell r="O11">
            <v>0</v>
          </cell>
          <cell r="P11">
            <v>285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285</v>
          </cell>
          <cell r="V11">
            <v>0</v>
          </cell>
          <cell r="W11">
            <v>1.849</v>
          </cell>
          <cell r="X11">
            <v>78.22</v>
          </cell>
          <cell r="Y11">
            <v>2.274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285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77.795000000000002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285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78.22</v>
          </cell>
          <cell r="BC11">
            <v>285</v>
          </cell>
          <cell r="BD11">
            <v>210.50899999999999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149.91999999999999</v>
          </cell>
          <cell r="E12">
            <v>67.977999999999994</v>
          </cell>
          <cell r="F12">
            <v>81.941999999999993</v>
          </cell>
          <cell r="G12">
            <v>35.414000000000001</v>
          </cell>
          <cell r="H12">
            <v>0</v>
          </cell>
          <cell r="I12">
            <v>52.54</v>
          </cell>
          <cell r="J12">
            <v>0.25700000000000001</v>
          </cell>
          <cell r="K12">
            <v>0.31</v>
          </cell>
          <cell r="L12">
            <v>0</v>
          </cell>
          <cell r="M12">
            <v>0</v>
          </cell>
          <cell r="N12">
            <v>51.97325</v>
          </cell>
          <cell r="O12">
            <v>-2.5000000000119371E-4</v>
          </cell>
          <cell r="P12">
            <v>228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228</v>
          </cell>
          <cell r="V12">
            <v>0</v>
          </cell>
          <cell r="W12">
            <v>2.476</v>
          </cell>
          <cell r="X12">
            <v>52.54</v>
          </cell>
          <cell r="Y12">
            <v>3.0430000000000001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228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51.972999999999999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228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52.54</v>
          </cell>
          <cell r="BC12">
            <v>228</v>
          </cell>
          <cell r="BD12">
            <v>149.91999999999999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225.88300000000001</v>
          </cell>
          <cell r="E13">
            <v>109.235</v>
          </cell>
          <cell r="F13">
            <v>116.648</v>
          </cell>
          <cell r="G13">
            <v>35.289000000000001</v>
          </cell>
          <cell r="H13">
            <v>0</v>
          </cell>
          <cell r="I13">
            <v>82.72</v>
          </cell>
          <cell r="J13">
            <v>0.90300000000000002</v>
          </cell>
          <cell r="K13">
            <v>0.96399999999999997</v>
          </cell>
          <cell r="L13">
            <v>0</v>
          </cell>
          <cell r="M13">
            <v>0</v>
          </cell>
          <cell r="N13">
            <v>80.852500000000006</v>
          </cell>
          <cell r="O13">
            <v>4.9999999998817657E-4</v>
          </cell>
          <cell r="P13">
            <v>318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318</v>
          </cell>
          <cell r="V13">
            <v>0</v>
          </cell>
          <cell r="W13">
            <v>1.97275</v>
          </cell>
          <cell r="X13">
            <v>82.72</v>
          </cell>
          <cell r="Y13">
            <v>3.83975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318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80.852999999999994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318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82.72</v>
          </cell>
          <cell r="BC13">
            <v>318</v>
          </cell>
          <cell r="BD13">
            <v>225.88300000000001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241.24700000000001</v>
          </cell>
          <cell r="E14">
            <v>117.828</v>
          </cell>
          <cell r="F14">
            <v>123.419</v>
          </cell>
          <cell r="G14">
            <v>35.460999999999999</v>
          </cell>
          <cell r="H14">
            <v>0</v>
          </cell>
          <cell r="I14">
            <v>88.84</v>
          </cell>
          <cell r="J14">
            <v>1.63</v>
          </cell>
          <cell r="K14">
            <v>1.708</v>
          </cell>
          <cell r="L14">
            <v>0</v>
          </cell>
          <cell r="M14">
            <v>0</v>
          </cell>
          <cell r="N14">
            <v>85.501999999999995</v>
          </cell>
          <cell r="O14">
            <v>0</v>
          </cell>
          <cell r="P14">
            <v>335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335</v>
          </cell>
          <cell r="V14">
            <v>0</v>
          </cell>
          <cell r="W14">
            <v>1.9675</v>
          </cell>
          <cell r="X14">
            <v>88.84</v>
          </cell>
          <cell r="Y14">
            <v>5.3055000000000003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335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85.501999999999995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335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88.84</v>
          </cell>
          <cell r="BC14">
            <v>335</v>
          </cell>
          <cell r="BD14">
            <v>241.24700000000001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634.74199999999996</v>
          </cell>
          <cell r="E15">
            <v>302.97800000000001</v>
          </cell>
          <cell r="F15">
            <v>331.76400000000001</v>
          </cell>
          <cell r="G15">
            <v>35.46</v>
          </cell>
          <cell r="H15">
            <v>0</v>
          </cell>
          <cell r="I15">
            <v>234.65</v>
          </cell>
          <cell r="J15">
            <v>1.1200000000000001</v>
          </cell>
          <cell r="K15">
            <v>1.226</v>
          </cell>
          <cell r="L15">
            <v>0</v>
          </cell>
          <cell r="M15">
            <v>0</v>
          </cell>
          <cell r="N15">
            <v>232.30449999999999</v>
          </cell>
          <cell r="O15">
            <v>-4.9999999998817657E-4</v>
          </cell>
          <cell r="P15">
            <v>925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925</v>
          </cell>
          <cell r="V15">
            <v>0</v>
          </cell>
          <cell r="W15">
            <v>1.51925</v>
          </cell>
          <cell r="X15">
            <v>234.65</v>
          </cell>
          <cell r="Y15">
            <v>3.8652500000000001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925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232.30500000000001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925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234.65</v>
          </cell>
          <cell r="BC15">
            <v>925</v>
          </cell>
          <cell r="BD15">
            <v>634.74199999999996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666.89499999999998</v>
          </cell>
          <cell r="E16">
            <v>318.07100000000003</v>
          </cell>
          <cell r="F16">
            <v>348.82400000000001</v>
          </cell>
          <cell r="G16">
            <v>35.353999999999999</v>
          </cell>
          <cell r="H16">
            <v>0</v>
          </cell>
          <cell r="I16">
            <v>246.45</v>
          </cell>
          <cell r="J16">
            <v>1.2430000000000001</v>
          </cell>
          <cell r="K16">
            <v>1.363</v>
          </cell>
          <cell r="L16">
            <v>0</v>
          </cell>
          <cell r="M16">
            <v>0</v>
          </cell>
          <cell r="N16">
            <v>243.84325000000001</v>
          </cell>
          <cell r="O16">
            <v>7.4999999998226485E-4</v>
          </cell>
          <cell r="P16">
            <v>973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973</v>
          </cell>
          <cell r="V16">
            <v>0</v>
          </cell>
          <cell r="W16">
            <v>1.4059999999999999</v>
          </cell>
          <cell r="X16">
            <v>246.45</v>
          </cell>
          <cell r="Y16">
            <v>4.0119999999999996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973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243.84299999999999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973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246.45</v>
          </cell>
          <cell r="BC16">
            <v>973</v>
          </cell>
          <cell r="BD16">
            <v>666.89499999999998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1026.164</v>
          </cell>
          <cell r="E17">
            <v>487.07299999999998</v>
          </cell>
          <cell r="F17">
            <v>539.09100000000001</v>
          </cell>
          <cell r="G17">
            <v>35.268999999999998</v>
          </cell>
          <cell r="H17">
            <v>0</v>
          </cell>
          <cell r="I17">
            <v>378.47</v>
          </cell>
          <cell r="J17">
            <v>3.5209999999999999</v>
          </cell>
          <cell r="K17">
            <v>3.8980000000000001</v>
          </cell>
          <cell r="L17">
            <v>0</v>
          </cell>
          <cell r="M17">
            <v>0</v>
          </cell>
          <cell r="N17">
            <v>371.05099999999999</v>
          </cell>
          <cell r="O17">
            <v>0</v>
          </cell>
          <cell r="P17">
            <v>1508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1508</v>
          </cell>
          <cell r="V17">
            <v>0</v>
          </cell>
          <cell r="W17">
            <v>1.1917500000000001</v>
          </cell>
          <cell r="X17">
            <v>378.47</v>
          </cell>
          <cell r="Y17">
            <v>8.6107500000000012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1508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371.05099999999999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1508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378.47</v>
          </cell>
          <cell r="BC17">
            <v>1508</v>
          </cell>
          <cell r="BD17">
            <v>1026.164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Schéma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1034.721</v>
          </cell>
          <cell r="E6">
            <v>479.09500000000003</v>
          </cell>
          <cell r="F6">
            <v>555.62599999999998</v>
          </cell>
          <cell r="G6">
            <v>35.286999999999999</v>
          </cell>
          <cell r="H6">
            <v>0</v>
          </cell>
          <cell r="I6">
            <v>388.49700000000001</v>
          </cell>
          <cell r="J6">
            <v>4.923</v>
          </cell>
          <cell r="K6">
            <v>5.71</v>
          </cell>
          <cell r="L6">
            <v>0</v>
          </cell>
          <cell r="M6">
            <v>0</v>
          </cell>
          <cell r="N6">
            <v>377.86399999999998</v>
          </cell>
          <cell r="O6">
            <v>0</v>
          </cell>
          <cell r="P6">
            <v>1622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1622</v>
          </cell>
          <cell r="V6">
            <v>0</v>
          </cell>
          <cell r="W6">
            <v>0.86599999999999999</v>
          </cell>
          <cell r="X6">
            <v>388.49700000000001</v>
          </cell>
          <cell r="Y6">
            <v>11.498999999999999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1622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377.86399999999998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1622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388.49700000000001</v>
          </cell>
          <cell r="BC6">
            <v>1622</v>
          </cell>
          <cell r="BD6">
            <v>1034.721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748.30700000000002</v>
          </cell>
          <cell r="E7">
            <v>347.18299999999999</v>
          </cell>
          <cell r="F7">
            <v>401.12400000000002</v>
          </cell>
          <cell r="G7">
            <v>35.232999999999997</v>
          </cell>
          <cell r="H7">
            <v>0</v>
          </cell>
          <cell r="I7">
            <v>279.613</v>
          </cell>
          <cell r="J7">
            <v>3.5859999999999999</v>
          </cell>
          <cell r="K7">
            <v>4.1429999999999998</v>
          </cell>
          <cell r="L7">
            <v>0</v>
          </cell>
          <cell r="M7">
            <v>0</v>
          </cell>
          <cell r="N7">
            <v>271.88400000000001</v>
          </cell>
          <cell r="O7">
            <v>0</v>
          </cell>
          <cell r="P7">
            <v>1163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1163</v>
          </cell>
          <cell r="V7">
            <v>0</v>
          </cell>
          <cell r="W7">
            <v>1.1160000000000001</v>
          </cell>
          <cell r="X7">
            <v>279.613</v>
          </cell>
          <cell r="Y7">
            <v>8.8449999999999989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1163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271.88400000000001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1163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279.613</v>
          </cell>
          <cell r="BC7">
            <v>1163</v>
          </cell>
          <cell r="BD7">
            <v>748.30700000000002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737.36300000000006</v>
          </cell>
          <cell r="E8">
            <v>344.37400000000002</v>
          </cell>
          <cell r="F8">
            <v>392.98899999999998</v>
          </cell>
          <cell r="G8">
            <v>35.155999999999999</v>
          </cell>
          <cell r="H8">
            <v>0</v>
          </cell>
          <cell r="I8">
            <v>274.32900000000001</v>
          </cell>
          <cell r="J8">
            <v>3.4820000000000002</v>
          </cell>
          <cell r="K8">
            <v>3.9740000000000002</v>
          </cell>
          <cell r="L8">
            <v>0</v>
          </cell>
          <cell r="M8">
            <v>0</v>
          </cell>
          <cell r="N8">
            <v>266.87299999999999</v>
          </cell>
          <cell r="O8">
            <v>0</v>
          </cell>
          <cell r="P8">
            <v>1127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1127</v>
          </cell>
          <cell r="V8">
            <v>0</v>
          </cell>
          <cell r="W8">
            <v>1.151</v>
          </cell>
          <cell r="X8">
            <v>274.32900000000001</v>
          </cell>
          <cell r="Y8">
            <v>8.6070000000000011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1127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266.87299999999999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1127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274.32900000000001</v>
          </cell>
          <cell r="BC8">
            <v>1127</v>
          </cell>
          <cell r="BD8">
            <v>737.36300000000006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499.55599999999998</v>
          </cell>
          <cell r="E9">
            <v>234.08699999999999</v>
          </cell>
          <cell r="F9">
            <v>265.46899999999999</v>
          </cell>
          <cell r="G9">
            <v>35.270000000000003</v>
          </cell>
          <cell r="H9">
            <v>0</v>
          </cell>
          <cell r="I9">
            <v>185.91</v>
          </cell>
          <cell r="J9">
            <v>2.6080000000000001</v>
          </cell>
          <cell r="K9">
            <v>2.9580000000000002</v>
          </cell>
          <cell r="L9">
            <v>0</v>
          </cell>
          <cell r="M9">
            <v>0</v>
          </cell>
          <cell r="N9">
            <v>180.34399999999999</v>
          </cell>
          <cell r="O9">
            <v>0</v>
          </cell>
          <cell r="P9">
            <v>759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759</v>
          </cell>
          <cell r="V9">
            <v>0</v>
          </cell>
          <cell r="W9">
            <v>1.343</v>
          </cell>
          <cell r="X9">
            <v>185.91</v>
          </cell>
          <cell r="Y9">
            <v>6.9090000000000007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759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180.34399999999999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759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185.91</v>
          </cell>
          <cell r="BC9">
            <v>759</v>
          </cell>
          <cell r="BD9">
            <v>499.55599999999998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284.19299999999998</v>
          </cell>
          <cell r="E10">
            <v>133.81700000000001</v>
          </cell>
          <cell r="F10">
            <v>150.376</v>
          </cell>
          <cell r="G10">
            <v>35.527000000000001</v>
          </cell>
          <cell r="H10">
            <v>0</v>
          </cell>
          <cell r="I10">
            <v>106.539</v>
          </cell>
          <cell r="J10">
            <v>1.667</v>
          </cell>
          <cell r="K10">
            <v>1.8740000000000001</v>
          </cell>
          <cell r="L10">
            <v>0</v>
          </cell>
          <cell r="M10">
            <v>0</v>
          </cell>
          <cell r="N10">
            <v>102.998</v>
          </cell>
          <cell r="O10">
            <v>0</v>
          </cell>
          <cell r="P10">
            <v>431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431</v>
          </cell>
          <cell r="V10">
            <v>0</v>
          </cell>
          <cell r="W10">
            <v>1.6970000000000001</v>
          </cell>
          <cell r="X10">
            <v>106.539</v>
          </cell>
          <cell r="Y10">
            <v>5.2380000000000004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431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102.998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431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106.539</v>
          </cell>
          <cell r="BC10">
            <v>431</v>
          </cell>
          <cell r="BD10">
            <v>284.19299999999998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277.34199999999998</v>
          </cell>
          <cell r="E11">
            <v>131.25200000000001</v>
          </cell>
          <cell r="F11">
            <v>146.09</v>
          </cell>
          <cell r="G11">
            <v>35.405000000000001</v>
          </cell>
          <cell r="H11">
            <v>0</v>
          </cell>
          <cell r="I11">
            <v>102.82</v>
          </cell>
          <cell r="J11">
            <v>1.738</v>
          </cell>
          <cell r="K11">
            <v>1.9350000000000001</v>
          </cell>
          <cell r="L11">
            <v>0</v>
          </cell>
          <cell r="M11">
            <v>0</v>
          </cell>
          <cell r="N11">
            <v>99.147000000000006</v>
          </cell>
          <cell r="O11">
            <v>0</v>
          </cell>
          <cell r="P11">
            <v>412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412</v>
          </cell>
          <cell r="V11">
            <v>0</v>
          </cell>
          <cell r="W11">
            <v>1.6180000000000001</v>
          </cell>
          <cell r="X11">
            <v>102.82</v>
          </cell>
          <cell r="Y11">
            <v>5.2910000000000004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412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99.147000000000006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412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102.82</v>
          </cell>
          <cell r="BC11">
            <v>412</v>
          </cell>
          <cell r="BD11">
            <v>277.34199999999998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190.215</v>
          </cell>
          <cell r="E12">
            <v>91.108999999999995</v>
          </cell>
          <cell r="F12">
            <v>99.105999999999995</v>
          </cell>
          <cell r="G12">
            <v>35.418999999999997</v>
          </cell>
          <cell r="H12">
            <v>0</v>
          </cell>
          <cell r="I12">
            <v>70.48</v>
          </cell>
          <cell r="J12">
            <v>1.262</v>
          </cell>
          <cell r="K12">
            <v>1.373</v>
          </cell>
          <cell r="L12">
            <v>0</v>
          </cell>
          <cell r="M12">
            <v>0</v>
          </cell>
          <cell r="N12">
            <v>67.844250000000002</v>
          </cell>
          <cell r="O12">
            <v>7.4999999999647571E-4</v>
          </cell>
          <cell r="P12">
            <v>276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276</v>
          </cell>
          <cell r="V12">
            <v>0</v>
          </cell>
          <cell r="W12">
            <v>2.0542500000000001</v>
          </cell>
          <cell r="X12">
            <v>70.48</v>
          </cell>
          <cell r="Y12">
            <v>4.6892499999999995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276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67.843999999999994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276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70.48</v>
          </cell>
          <cell r="BC12">
            <v>276</v>
          </cell>
          <cell r="BD12">
            <v>190.215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278.93200000000002</v>
          </cell>
          <cell r="E13">
            <v>131.98599999999999</v>
          </cell>
          <cell r="F13">
            <v>146.946</v>
          </cell>
          <cell r="G13">
            <v>35.439</v>
          </cell>
          <cell r="H13">
            <v>0</v>
          </cell>
          <cell r="I13">
            <v>103.29300000000001</v>
          </cell>
          <cell r="J13">
            <v>1.8089999999999999</v>
          </cell>
          <cell r="K13">
            <v>2.0129999999999999</v>
          </cell>
          <cell r="L13">
            <v>0</v>
          </cell>
          <cell r="M13">
            <v>0</v>
          </cell>
          <cell r="N13">
            <v>99.471000000000004</v>
          </cell>
          <cell r="O13">
            <v>0</v>
          </cell>
          <cell r="P13">
            <v>414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414</v>
          </cell>
          <cell r="V13">
            <v>0</v>
          </cell>
          <cell r="W13">
            <v>1.6134999999999999</v>
          </cell>
          <cell r="X13">
            <v>103.29300000000001</v>
          </cell>
          <cell r="Y13">
            <v>5.4355000000000002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414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99.471000000000004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414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103.29300000000001</v>
          </cell>
          <cell r="BC13">
            <v>414</v>
          </cell>
          <cell r="BD13">
            <v>278.93200000000002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229.12700000000001</v>
          </cell>
          <cell r="E14">
            <v>108.142</v>
          </cell>
          <cell r="F14">
            <v>120.985</v>
          </cell>
          <cell r="G14">
            <v>35.49</v>
          </cell>
          <cell r="H14">
            <v>0</v>
          </cell>
          <cell r="I14">
            <v>83.674000000000007</v>
          </cell>
          <cell r="J14">
            <v>1.3109999999999999</v>
          </cell>
          <cell r="K14">
            <v>1.466</v>
          </cell>
          <cell r="L14">
            <v>0</v>
          </cell>
          <cell r="M14">
            <v>0</v>
          </cell>
          <cell r="N14">
            <v>80.89725</v>
          </cell>
          <cell r="O14">
            <v>-2.4999999999408828E-4</v>
          </cell>
          <cell r="P14">
            <v>337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337</v>
          </cell>
          <cell r="V14">
            <v>0</v>
          </cell>
          <cell r="W14">
            <v>1.837</v>
          </cell>
          <cell r="X14">
            <v>83.674000000000007</v>
          </cell>
          <cell r="Y14">
            <v>4.6139999999999999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337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80.897000000000006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337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83.674000000000007</v>
          </cell>
          <cell r="BC14">
            <v>337</v>
          </cell>
          <cell r="BD14">
            <v>229.12700000000001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550.572</v>
          </cell>
          <cell r="E15">
            <v>257.79700000000003</v>
          </cell>
          <cell r="F15">
            <v>292.77499999999998</v>
          </cell>
          <cell r="G15">
            <v>35.484999999999999</v>
          </cell>
          <cell r="H15">
            <v>0</v>
          </cell>
          <cell r="I15">
            <v>204.72279999999998</v>
          </cell>
          <cell r="J15">
            <v>2.8410000000000002</v>
          </cell>
          <cell r="K15">
            <v>3.2269999999999999</v>
          </cell>
          <cell r="L15">
            <v>0</v>
          </cell>
          <cell r="M15">
            <v>0</v>
          </cell>
          <cell r="N15">
            <v>198.65450000000001</v>
          </cell>
          <cell r="O15">
            <v>2.9999999995311555E-4</v>
          </cell>
          <cell r="P15">
            <v>837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837</v>
          </cell>
          <cell r="V15">
            <v>0</v>
          </cell>
          <cell r="W15">
            <v>1.216</v>
          </cell>
          <cell r="X15">
            <v>204.72300000000001</v>
          </cell>
          <cell r="Y15">
            <v>7.2839999999999998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837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198.655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837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204.72300000000001</v>
          </cell>
          <cell r="BC15">
            <v>837</v>
          </cell>
          <cell r="BD15">
            <v>550.572</v>
          </cell>
          <cell r="BE15">
            <v>1.9999999994979589E-4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794.20799999999997</v>
          </cell>
          <cell r="E16">
            <v>368.90100000000001</v>
          </cell>
          <cell r="F16">
            <v>425.30700000000002</v>
          </cell>
          <cell r="G16">
            <v>35.380000000000003</v>
          </cell>
          <cell r="H16">
            <v>0</v>
          </cell>
          <cell r="I16">
            <v>297.07600000000002</v>
          </cell>
          <cell r="J16">
            <v>3.5630000000000002</v>
          </cell>
          <cell r="K16">
            <v>4.1079999999999997</v>
          </cell>
          <cell r="L16">
            <v>0</v>
          </cell>
          <cell r="M16">
            <v>0</v>
          </cell>
          <cell r="N16">
            <v>289.40474999999998</v>
          </cell>
          <cell r="O16">
            <v>2.500000000509317E-4</v>
          </cell>
          <cell r="P16">
            <v>1233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1233</v>
          </cell>
          <cell r="V16">
            <v>0</v>
          </cell>
          <cell r="W16">
            <v>1.0765</v>
          </cell>
          <cell r="X16">
            <v>297.07600000000002</v>
          </cell>
          <cell r="Y16">
            <v>8.7474999999999987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1233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289.40499999999997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1233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297.07600000000002</v>
          </cell>
          <cell r="BC16">
            <v>1233</v>
          </cell>
          <cell r="BD16">
            <v>794.20799999999997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757.35799999999995</v>
          </cell>
          <cell r="E17">
            <v>351.584</v>
          </cell>
          <cell r="F17">
            <v>405.774</v>
          </cell>
          <cell r="G17">
            <v>35.296999999999997</v>
          </cell>
          <cell r="H17">
            <v>0</v>
          </cell>
          <cell r="I17">
            <v>282.07900000000001</v>
          </cell>
          <cell r="J17">
            <v>3.3610000000000002</v>
          </cell>
          <cell r="K17">
            <v>3.8780000000000001</v>
          </cell>
          <cell r="L17">
            <v>0</v>
          </cell>
          <cell r="M17">
            <v>0</v>
          </cell>
          <cell r="N17">
            <v>274.83999999999997</v>
          </cell>
          <cell r="O17">
            <v>0</v>
          </cell>
          <cell r="P17">
            <v>1172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1172</v>
          </cell>
          <cell r="V17">
            <v>0</v>
          </cell>
          <cell r="W17">
            <v>1.5337499999999999</v>
          </cell>
          <cell r="X17">
            <v>282.07900000000001</v>
          </cell>
          <cell r="Y17">
            <v>8.7727500000000003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1172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274.83999999999997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1172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282.07900000000001</v>
          </cell>
          <cell r="BC17">
            <v>1172</v>
          </cell>
          <cell r="BD17">
            <v>757.35799999999995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D plyn"/>
      <sheetName val="Evidence"/>
      <sheetName val="MPO"/>
      <sheetName val="ERU-1"/>
      <sheetName val="OTE"/>
      <sheetName val="Stropovani_EE_ZP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Schéma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140.13</v>
          </cell>
          <cell r="E6">
            <v>55.591999999999999</v>
          </cell>
          <cell r="F6">
            <v>84.537999999999997</v>
          </cell>
          <cell r="G6">
            <v>35.302</v>
          </cell>
          <cell r="H6">
            <v>0</v>
          </cell>
          <cell r="I6">
            <v>43.109000000000002</v>
          </cell>
          <cell r="J6">
            <v>0.65100000000000002</v>
          </cell>
          <cell r="K6">
            <v>0.99099999999999999</v>
          </cell>
          <cell r="L6">
            <v>0</v>
          </cell>
          <cell r="M6">
            <v>0</v>
          </cell>
          <cell r="N6">
            <v>41.466999999999999</v>
          </cell>
          <cell r="O6">
            <v>0</v>
          </cell>
          <cell r="P6">
            <v>236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236</v>
          </cell>
          <cell r="V6">
            <v>0</v>
          </cell>
          <cell r="W6">
            <v>6.3E-2</v>
          </cell>
          <cell r="X6">
            <v>43.109000000000002</v>
          </cell>
          <cell r="Y6">
            <v>1.7049999999999998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236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41.466999999999999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236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43.109000000000002</v>
          </cell>
          <cell r="BC6">
            <v>236</v>
          </cell>
          <cell r="BD6">
            <v>140.13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127.267</v>
          </cell>
          <cell r="E7">
            <v>50.389000000000003</v>
          </cell>
          <cell r="F7">
            <v>76.878</v>
          </cell>
          <cell r="G7">
            <v>35.298000000000002</v>
          </cell>
          <cell r="H7">
            <v>0</v>
          </cell>
          <cell r="I7">
            <v>39.326000000000001</v>
          </cell>
          <cell r="J7">
            <v>0.63200000000000001</v>
          </cell>
          <cell r="K7">
            <v>0.96399999999999997</v>
          </cell>
          <cell r="L7">
            <v>0</v>
          </cell>
          <cell r="M7">
            <v>0</v>
          </cell>
          <cell r="N7">
            <v>37.729999999999997</v>
          </cell>
          <cell r="O7">
            <v>0</v>
          </cell>
          <cell r="P7">
            <v>216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216</v>
          </cell>
          <cell r="V7">
            <v>0</v>
          </cell>
          <cell r="W7">
            <v>7.6999999999999999E-2</v>
          </cell>
          <cell r="X7">
            <v>39.326000000000001</v>
          </cell>
          <cell r="Y7">
            <v>1.673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216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37.729999999999997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216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39.326000000000001</v>
          </cell>
          <cell r="BC7">
            <v>216</v>
          </cell>
          <cell r="BD7">
            <v>127.267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116.11199999999999</v>
          </cell>
          <cell r="E8">
            <v>44.841000000000001</v>
          </cell>
          <cell r="F8">
            <v>71.271000000000001</v>
          </cell>
          <cell r="G8">
            <v>35.301000000000002</v>
          </cell>
          <cell r="H8">
            <v>0</v>
          </cell>
          <cell r="I8">
            <v>35.128</v>
          </cell>
          <cell r="J8">
            <v>0.51</v>
          </cell>
          <cell r="K8">
            <v>0.81100000000000005</v>
          </cell>
          <cell r="L8">
            <v>0</v>
          </cell>
          <cell r="M8">
            <v>0</v>
          </cell>
          <cell r="N8">
            <v>33.807000000000002</v>
          </cell>
          <cell r="O8">
            <v>0</v>
          </cell>
          <cell r="P8">
            <v>201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201</v>
          </cell>
          <cell r="V8">
            <v>0</v>
          </cell>
          <cell r="W8">
            <v>0.113</v>
          </cell>
          <cell r="X8">
            <v>35.128</v>
          </cell>
          <cell r="Y8">
            <v>1.4340000000000002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201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33.807000000000002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201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35.128</v>
          </cell>
          <cell r="BC8">
            <v>201</v>
          </cell>
          <cell r="BD8">
            <v>116.11199999999999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97.649000000000001</v>
          </cell>
          <cell r="E9">
            <v>39.116</v>
          </cell>
          <cell r="F9">
            <v>58.533000000000001</v>
          </cell>
          <cell r="G9">
            <v>35.286999999999999</v>
          </cell>
          <cell r="H9">
            <v>0</v>
          </cell>
          <cell r="I9">
            <v>29.33</v>
          </cell>
          <cell r="J9">
            <v>0.29599999999999999</v>
          </cell>
          <cell r="K9">
            <v>0.443</v>
          </cell>
          <cell r="L9">
            <v>0</v>
          </cell>
          <cell r="M9">
            <v>0</v>
          </cell>
          <cell r="N9">
            <v>28.591000000000001</v>
          </cell>
          <cell r="O9">
            <v>0</v>
          </cell>
          <cell r="P9">
            <v>158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158</v>
          </cell>
          <cell r="V9">
            <v>0</v>
          </cell>
          <cell r="W9">
            <v>0.22900000000000001</v>
          </cell>
          <cell r="X9">
            <v>29.33</v>
          </cell>
          <cell r="Y9">
            <v>0.96799999999999997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158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28.591000000000001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158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29.33</v>
          </cell>
          <cell r="BC9">
            <v>158</v>
          </cell>
          <cell r="BD9">
            <v>97.649000000000001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65.05</v>
          </cell>
          <cell r="E10">
            <v>25.628</v>
          </cell>
          <cell r="F10">
            <v>39.421999999999997</v>
          </cell>
          <cell r="G10">
            <v>35.409999999999997</v>
          </cell>
          <cell r="H10">
            <v>0</v>
          </cell>
          <cell r="I10">
            <v>20.045000000000002</v>
          </cell>
          <cell r="J10">
            <v>0.13100000000000001</v>
          </cell>
          <cell r="K10">
            <v>0.20200000000000001</v>
          </cell>
          <cell r="L10">
            <v>0</v>
          </cell>
          <cell r="M10">
            <v>0</v>
          </cell>
          <cell r="N10">
            <v>19.712</v>
          </cell>
          <cell r="O10">
            <v>0</v>
          </cell>
          <cell r="P10">
            <v>111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111</v>
          </cell>
          <cell r="V10">
            <v>0</v>
          </cell>
          <cell r="W10">
            <v>0.35</v>
          </cell>
          <cell r="X10">
            <v>20.045000000000002</v>
          </cell>
          <cell r="Y10">
            <v>0.68300000000000005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111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19.712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111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20.045000000000002</v>
          </cell>
          <cell r="BC10">
            <v>111</v>
          </cell>
          <cell r="BD10">
            <v>65.05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60.314</v>
          </cell>
          <cell r="E11">
            <v>24.135999999999999</v>
          </cell>
          <cell r="F11">
            <v>36.177999999999997</v>
          </cell>
          <cell r="G11">
            <v>35.524000000000001</v>
          </cell>
          <cell r="H11">
            <v>0</v>
          </cell>
          <cell r="I11">
            <v>17.975999999999999</v>
          </cell>
          <cell r="J11">
            <v>0.32300000000000001</v>
          </cell>
          <cell r="K11">
            <v>0.48299999999999998</v>
          </cell>
          <cell r="L11">
            <v>0</v>
          </cell>
          <cell r="M11">
            <v>0</v>
          </cell>
          <cell r="N11">
            <v>17.170000000000002</v>
          </cell>
          <cell r="O11">
            <v>0</v>
          </cell>
          <cell r="P11">
            <v>97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97</v>
          </cell>
          <cell r="V11">
            <v>0</v>
          </cell>
          <cell r="W11">
            <v>0.46600000000000003</v>
          </cell>
          <cell r="X11">
            <v>17.975999999999999</v>
          </cell>
          <cell r="Y11">
            <v>1.272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97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17.170000000000002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97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17.975999999999999</v>
          </cell>
          <cell r="BC11">
            <v>97</v>
          </cell>
          <cell r="BD11">
            <v>60.314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63.073999999999998</v>
          </cell>
          <cell r="E12">
            <v>25.888000000000002</v>
          </cell>
          <cell r="F12">
            <v>37.186</v>
          </cell>
          <cell r="G12">
            <v>35.344000000000001</v>
          </cell>
          <cell r="H12">
            <v>0</v>
          </cell>
          <cell r="I12">
            <v>18.951000000000001</v>
          </cell>
          <cell r="J12">
            <v>0.39500000000000002</v>
          </cell>
          <cell r="K12">
            <v>0.56699999999999995</v>
          </cell>
          <cell r="L12">
            <v>0</v>
          </cell>
          <cell r="M12">
            <v>0</v>
          </cell>
          <cell r="N12">
            <v>17.9895</v>
          </cell>
          <cell r="O12">
            <v>-4.9999999999883471E-4</v>
          </cell>
          <cell r="P12">
            <v>98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98</v>
          </cell>
          <cell r="V12">
            <v>0</v>
          </cell>
          <cell r="W12">
            <v>0.57299999999999995</v>
          </cell>
          <cell r="X12">
            <v>18.951000000000001</v>
          </cell>
          <cell r="Y12">
            <v>1.5349999999999999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98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17.989999999999998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98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18.951000000000001</v>
          </cell>
          <cell r="BC12">
            <v>98</v>
          </cell>
          <cell r="BD12">
            <v>63.073999999999998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58.152000000000001</v>
          </cell>
          <cell r="E13">
            <v>22.710999999999999</v>
          </cell>
          <cell r="F13">
            <v>35.441000000000003</v>
          </cell>
          <cell r="G13">
            <v>35.363</v>
          </cell>
          <cell r="H13">
            <v>0</v>
          </cell>
          <cell r="I13">
            <v>16.553999999999998</v>
          </cell>
          <cell r="J13">
            <v>4.3999999999999997E-2</v>
          </cell>
          <cell r="K13">
            <v>6.9000000000000006E-2</v>
          </cell>
          <cell r="L13">
            <v>0</v>
          </cell>
          <cell r="M13">
            <v>0</v>
          </cell>
          <cell r="N13">
            <v>16.440249999999999</v>
          </cell>
          <cell r="O13">
            <v>7.5000000000002842E-4</v>
          </cell>
          <cell r="P13">
            <v>93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93</v>
          </cell>
          <cell r="V13">
            <v>0</v>
          </cell>
          <cell r="W13">
            <v>0.60324999999999995</v>
          </cell>
          <cell r="X13">
            <v>16.553999999999998</v>
          </cell>
          <cell r="Y13">
            <v>0.71624999999999994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93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16.440000000000001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93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16.553999999999998</v>
          </cell>
          <cell r="BC13">
            <v>93</v>
          </cell>
          <cell r="BD13">
            <v>58.152000000000001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63.783000000000001</v>
          </cell>
          <cell r="E14">
            <v>25.239000000000001</v>
          </cell>
          <cell r="F14">
            <v>38.543999999999997</v>
          </cell>
          <cell r="G14">
            <v>35.447000000000003</v>
          </cell>
          <cell r="H14">
            <v>0</v>
          </cell>
          <cell r="I14">
            <v>20.007999999999999</v>
          </cell>
          <cell r="J14">
            <v>0.68300000000000005</v>
          </cell>
          <cell r="K14">
            <v>1.0429999999999999</v>
          </cell>
          <cell r="L14">
            <v>0</v>
          </cell>
          <cell r="M14">
            <v>0</v>
          </cell>
          <cell r="N14">
            <v>18.28125</v>
          </cell>
          <cell r="O14">
            <v>7.5000000000002842E-4</v>
          </cell>
          <cell r="P14">
            <v>110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110</v>
          </cell>
          <cell r="V14">
            <v>0</v>
          </cell>
          <cell r="W14">
            <v>0.32550000000000001</v>
          </cell>
          <cell r="X14">
            <v>20.007999999999999</v>
          </cell>
          <cell r="Y14">
            <v>2.0514999999999999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110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18.280999999999999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20.007999999999999</v>
          </cell>
          <cell r="BC14">
            <v>110</v>
          </cell>
          <cell r="BD14">
            <v>63.783000000000001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114.685</v>
          </cell>
          <cell r="E15">
            <v>45.256</v>
          </cell>
          <cell r="F15">
            <v>69.429000000000002</v>
          </cell>
          <cell r="G15">
            <v>35.517000000000003</v>
          </cell>
          <cell r="H15">
            <v>0</v>
          </cell>
          <cell r="I15">
            <v>31.686</v>
          </cell>
          <cell r="J15">
            <v>3.3000000000000002E-2</v>
          </cell>
          <cell r="K15">
            <v>5.0999999999999997E-2</v>
          </cell>
          <cell r="L15">
            <v>0</v>
          </cell>
          <cell r="M15">
            <v>0</v>
          </cell>
          <cell r="N15">
            <v>31.60125</v>
          </cell>
          <cell r="O15">
            <v>7.5000000000002842E-4</v>
          </cell>
          <cell r="P15">
            <v>175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175</v>
          </cell>
          <cell r="V15">
            <v>0</v>
          </cell>
          <cell r="W15">
            <v>0.10174999999999999</v>
          </cell>
          <cell r="X15">
            <v>31.686</v>
          </cell>
          <cell r="Y15">
            <v>0.18574999999999997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175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31.600999999999999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175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31.686</v>
          </cell>
          <cell r="BC15">
            <v>175</v>
          </cell>
          <cell r="BD15">
            <v>114.685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154.12</v>
          </cell>
          <cell r="E16">
            <v>58.162999999999997</v>
          </cell>
          <cell r="F16">
            <v>95.956999999999994</v>
          </cell>
          <cell r="G16">
            <v>35.340000000000003</v>
          </cell>
          <cell r="H16">
            <v>0</v>
          </cell>
          <cell r="I16">
            <v>45.796999999999997</v>
          </cell>
          <cell r="J16">
            <v>0.38300000000000001</v>
          </cell>
          <cell r="K16">
            <v>0.63200000000000001</v>
          </cell>
          <cell r="L16">
            <v>0</v>
          </cell>
          <cell r="M16">
            <v>0</v>
          </cell>
          <cell r="N16">
            <v>44.781750000000002</v>
          </cell>
          <cell r="O16">
            <v>2.4999999999408828E-4</v>
          </cell>
          <cell r="P16">
            <v>272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272</v>
          </cell>
          <cell r="V16">
            <v>0</v>
          </cell>
          <cell r="W16">
            <v>3.175E-2</v>
          </cell>
          <cell r="X16">
            <v>45.796999999999997</v>
          </cell>
          <cell r="Y16">
            <v>1.0467500000000001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272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44.781999999999996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272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45.796999999999997</v>
          </cell>
          <cell r="BC16">
            <v>272</v>
          </cell>
          <cell r="BD16">
            <v>154.12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150.643</v>
          </cell>
          <cell r="E17">
            <v>57.488</v>
          </cell>
          <cell r="F17">
            <v>93.155000000000001</v>
          </cell>
          <cell r="G17">
            <v>35.253</v>
          </cell>
          <cell r="H17">
            <v>0</v>
          </cell>
          <cell r="I17">
            <v>46.798000000000002</v>
          </cell>
          <cell r="J17">
            <v>1.2889999999999999</v>
          </cell>
          <cell r="K17">
            <v>2.089</v>
          </cell>
          <cell r="L17">
            <v>0</v>
          </cell>
          <cell r="M17">
            <v>0</v>
          </cell>
          <cell r="N17">
            <v>43.419750000000001</v>
          </cell>
          <cell r="O17">
            <v>2.5000000000119371E-4</v>
          </cell>
          <cell r="P17">
            <v>273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273</v>
          </cell>
          <cell r="V17">
            <v>0</v>
          </cell>
          <cell r="W17">
            <v>3.5999999999999997E-2</v>
          </cell>
          <cell r="X17">
            <v>46.798000000000002</v>
          </cell>
          <cell r="Y17">
            <v>3.4140000000000001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273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43.42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273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46.798000000000002</v>
          </cell>
          <cell r="BC17">
            <v>273</v>
          </cell>
          <cell r="BD17">
            <v>150.643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Reporting"/>
      <sheetName val="Vyhodnocení PROVOZ"/>
      <sheetName val="Kogenerace"/>
      <sheetName val="Měsíční výkaz"/>
      <sheetName val="ED plyn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530.61199999999997</v>
          </cell>
          <cell r="E6">
            <v>245.52600000000001</v>
          </cell>
          <cell r="F6">
            <v>285.08600000000001</v>
          </cell>
          <cell r="G6">
            <v>35.281999999999996</v>
          </cell>
          <cell r="H6">
            <v>0</v>
          </cell>
          <cell r="I6">
            <v>195.93100000000001</v>
          </cell>
          <cell r="J6">
            <v>2.2349999999999999</v>
          </cell>
          <cell r="K6">
            <v>2.5960000000000001</v>
          </cell>
          <cell r="L6">
            <v>0</v>
          </cell>
          <cell r="M6">
            <v>0</v>
          </cell>
          <cell r="N6">
            <v>191.1</v>
          </cell>
          <cell r="O6">
            <v>0</v>
          </cell>
          <cell r="P6">
            <v>819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819</v>
          </cell>
          <cell r="V6">
            <v>0</v>
          </cell>
          <cell r="W6">
            <v>0.623</v>
          </cell>
          <cell r="X6">
            <v>195.93100000000001</v>
          </cell>
          <cell r="Y6">
            <v>5.4539999999999997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819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191.1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819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195.93100000000001</v>
          </cell>
          <cell r="BC6">
            <v>819</v>
          </cell>
          <cell r="BD6">
            <v>530.61199999999997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453.95</v>
          </cell>
          <cell r="E7">
            <v>209.48400000000001</v>
          </cell>
          <cell r="F7">
            <v>244.46600000000001</v>
          </cell>
          <cell r="G7">
            <v>35.287999999999997</v>
          </cell>
          <cell r="H7">
            <v>0</v>
          </cell>
          <cell r="I7">
            <v>167.57300000000001</v>
          </cell>
          <cell r="J7">
            <v>1.96</v>
          </cell>
          <cell r="K7">
            <v>2.2869999999999999</v>
          </cell>
          <cell r="L7">
            <v>0</v>
          </cell>
          <cell r="M7">
            <v>0</v>
          </cell>
          <cell r="N7">
            <v>163.32599999999999</v>
          </cell>
          <cell r="O7">
            <v>0</v>
          </cell>
          <cell r="P7">
            <v>704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704</v>
          </cell>
          <cell r="V7">
            <v>0</v>
          </cell>
          <cell r="W7">
            <v>0.69599999999999995</v>
          </cell>
          <cell r="X7">
            <v>167.57300000000001</v>
          </cell>
          <cell r="Y7">
            <v>4.9429999999999996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704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163.32599999999999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704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167.57300000000001</v>
          </cell>
          <cell r="BC7">
            <v>704</v>
          </cell>
          <cell r="BD7">
            <v>453.95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372.11799999999999</v>
          </cell>
          <cell r="E8">
            <v>171.79</v>
          </cell>
          <cell r="F8">
            <v>200.328</v>
          </cell>
          <cell r="G8">
            <v>35.130000000000003</v>
          </cell>
          <cell r="H8">
            <v>0</v>
          </cell>
          <cell r="I8">
            <v>136.49199999999999</v>
          </cell>
          <cell r="J8">
            <v>1.615</v>
          </cell>
          <cell r="K8">
            <v>1.883</v>
          </cell>
          <cell r="L8">
            <v>0</v>
          </cell>
          <cell r="M8">
            <v>0</v>
          </cell>
          <cell r="N8">
            <v>132.994</v>
          </cell>
          <cell r="O8">
            <v>0</v>
          </cell>
          <cell r="P8">
            <v>573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573</v>
          </cell>
          <cell r="V8">
            <v>0</v>
          </cell>
          <cell r="W8">
            <v>0.97299999999999998</v>
          </cell>
          <cell r="X8">
            <v>136.49199999999999</v>
          </cell>
          <cell r="Y8">
            <v>4.4710000000000001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573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132.994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573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136.49199999999999</v>
          </cell>
          <cell r="BC8">
            <v>573</v>
          </cell>
          <cell r="BD8">
            <v>372.11799999999999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241.03</v>
          </cell>
          <cell r="E9">
            <v>112.818</v>
          </cell>
          <cell r="F9">
            <v>128.21199999999999</v>
          </cell>
          <cell r="G9">
            <v>35.216999999999999</v>
          </cell>
          <cell r="H9">
            <v>0</v>
          </cell>
          <cell r="I9">
            <v>88.238</v>
          </cell>
          <cell r="J9">
            <v>1.107</v>
          </cell>
          <cell r="K9">
            <v>1.2589999999999999</v>
          </cell>
          <cell r="L9">
            <v>0</v>
          </cell>
          <cell r="M9">
            <v>0</v>
          </cell>
          <cell r="N9">
            <v>85.872</v>
          </cell>
          <cell r="O9">
            <v>0</v>
          </cell>
          <cell r="P9">
            <v>361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361</v>
          </cell>
          <cell r="V9">
            <v>0</v>
          </cell>
          <cell r="W9">
            <v>1.1599999999999999</v>
          </cell>
          <cell r="X9">
            <v>88.238</v>
          </cell>
          <cell r="Y9">
            <v>3.5259999999999998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361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85.872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361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88.238</v>
          </cell>
          <cell r="BC9">
            <v>361</v>
          </cell>
          <cell r="BD9">
            <v>241.03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156.935</v>
          </cell>
          <cell r="E10">
            <v>74.111000000000004</v>
          </cell>
          <cell r="F10">
            <v>82.823999999999998</v>
          </cell>
          <cell r="G10">
            <v>35.420999999999999</v>
          </cell>
          <cell r="H10">
            <v>0</v>
          </cell>
          <cell r="I10">
            <v>56.670999999999999</v>
          </cell>
          <cell r="J10">
            <v>0.76600000000000001</v>
          </cell>
          <cell r="K10">
            <v>0.85599999999999998</v>
          </cell>
          <cell r="L10">
            <v>0</v>
          </cell>
          <cell r="M10">
            <v>0</v>
          </cell>
          <cell r="N10">
            <v>55.048999999999999</v>
          </cell>
          <cell r="O10">
            <v>0</v>
          </cell>
          <cell r="P10">
            <v>228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228</v>
          </cell>
          <cell r="V10">
            <v>0</v>
          </cell>
          <cell r="W10">
            <v>1.409</v>
          </cell>
          <cell r="X10">
            <v>56.670999999999999</v>
          </cell>
          <cell r="Y10">
            <v>3.0309999999999997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228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55.048999999999999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228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56.670999999999999</v>
          </cell>
          <cell r="BC10">
            <v>228</v>
          </cell>
          <cell r="BD10">
            <v>156.935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125.401</v>
          </cell>
          <cell r="E11">
            <v>59.268000000000001</v>
          </cell>
          <cell r="F11">
            <v>66.132999999999996</v>
          </cell>
          <cell r="G11">
            <v>35.271999999999998</v>
          </cell>
          <cell r="H11">
            <v>0</v>
          </cell>
          <cell r="I11">
            <v>45.555999999999997</v>
          </cell>
          <cell r="J11">
            <v>0.65100000000000002</v>
          </cell>
          <cell r="K11">
            <v>0.72599999999999998</v>
          </cell>
          <cell r="L11">
            <v>0</v>
          </cell>
          <cell r="M11">
            <v>0</v>
          </cell>
          <cell r="N11">
            <v>44.179000000000002</v>
          </cell>
          <cell r="O11">
            <v>0</v>
          </cell>
          <cell r="P11">
            <v>183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183</v>
          </cell>
          <cell r="V11">
            <v>0</v>
          </cell>
          <cell r="W11">
            <v>1.3839999999999999</v>
          </cell>
          <cell r="X11">
            <v>45.555999999999997</v>
          </cell>
          <cell r="Y11">
            <v>2.7610000000000001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183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44.179000000000002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183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45.555999999999997</v>
          </cell>
          <cell r="BC11">
            <v>183</v>
          </cell>
          <cell r="BD11">
            <v>125.401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114.652</v>
          </cell>
          <cell r="E12">
            <v>53.470999999999997</v>
          </cell>
          <cell r="F12">
            <v>61.180999999999997</v>
          </cell>
          <cell r="G12">
            <v>35.311</v>
          </cell>
          <cell r="H12">
            <v>0</v>
          </cell>
          <cell r="I12">
            <v>41.271999999999998</v>
          </cell>
          <cell r="J12">
            <v>0.621</v>
          </cell>
          <cell r="K12">
            <v>0.71</v>
          </cell>
          <cell r="L12">
            <v>0</v>
          </cell>
          <cell r="M12">
            <v>0</v>
          </cell>
          <cell r="N12">
            <v>39.941499999999998</v>
          </cell>
          <cell r="O12">
            <v>-5.0000000000238742E-4</v>
          </cell>
          <cell r="P12">
            <v>170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170</v>
          </cell>
          <cell r="V12">
            <v>0</v>
          </cell>
          <cell r="W12">
            <v>1.5237499999999999</v>
          </cell>
          <cell r="X12">
            <v>41.271999999999998</v>
          </cell>
          <cell r="Y12">
            <v>2.8547500000000001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170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39.942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170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41.271999999999998</v>
          </cell>
          <cell r="BC12">
            <v>170</v>
          </cell>
          <cell r="BD12">
            <v>114.652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115.117</v>
          </cell>
          <cell r="E13">
            <v>54.156999999999996</v>
          </cell>
          <cell r="F13">
            <v>60.96</v>
          </cell>
          <cell r="G13">
            <v>35.353000000000002</v>
          </cell>
          <cell r="H13">
            <v>0</v>
          </cell>
          <cell r="I13">
            <v>41.459000000000003</v>
          </cell>
          <cell r="J13">
            <v>0.68700000000000006</v>
          </cell>
          <cell r="K13">
            <v>0.77300000000000002</v>
          </cell>
          <cell r="L13">
            <v>0</v>
          </cell>
          <cell r="M13">
            <v>0</v>
          </cell>
          <cell r="N13">
            <v>39.9985</v>
          </cell>
          <cell r="O13">
            <v>5.0000000000238742E-4</v>
          </cell>
          <cell r="P13">
            <v>168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168</v>
          </cell>
          <cell r="V13">
            <v>0</v>
          </cell>
          <cell r="W13">
            <v>1.5605</v>
          </cell>
          <cell r="X13">
            <v>41.459000000000003</v>
          </cell>
          <cell r="Y13">
            <v>3.0205000000000002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168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39.999000000000002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168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41.459000000000003</v>
          </cell>
          <cell r="BC13">
            <v>168</v>
          </cell>
          <cell r="BD13">
            <v>115.117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111.892</v>
          </cell>
          <cell r="E14">
            <v>51.966999999999999</v>
          </cell>
          <cell r="F14">
            <v>59.924999999999997</v>
          </cell>
          <cell r="G14">
            <v>35.438000000000002</v>
          </cell>
          <cell r="H14">
            <v>0</v>
          </cell>
          <cell r="I14">
            <v>39.987000000000002</v>
          </cell>
          <cell r="J14">
            <v>0.58299999999999996</v>
          </cell>
          <cell r="K14">
            <v>0.67300000000000004</v>
          </cell>
          <cell r="L14">
            <v>0</v>
          </cell>
          <cell r="M14">
            <v>0</v>
          </cell>
          <cell r="N14">
            <v>38.73075</v>
          </cell>
          <cell r="O14">
            <v>2.5000000000119371E-4</v>
          </cell>
          <cell r="P14">
            <v>166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166</v>
          </cell>
          <cell r="V14">
            <v>0</v>
          </cell>
          <cell r="W14">
            <v>1.57725</v>
          </cell>
          <cell r="X14">
            <v>39.987000000000002</v>
          </cell>
          <cell r="Y14">
            <v>2.83325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166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38.731000000000002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166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39.987000000000002</v>
          </cell>
          <cell r="BC14">
            <v>166</v>
          </cell>
          <cell r="BD14">
            <v>111.892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195.495</v>
          </cell>
          <cell r="E15">
            <v>88.777000000000001</v>
          </cell>
          <cell r="F15">
            <v>106.718</v>
          </cell>
          <cell r="G15">
            <v>35.470999999999997</v>
          </cell>
          <cell r="H15">
            <v>0</v>
          </cell>
          <cell r="I15">
            <v>69.785300000000007</v>
          </cell>
          <cell r="J15">
            <v>0.85599999999999998</v>
          </cell>
          <cell r="K15">
            <v>1.0289999999999999</v>
          </cell>
          <cell r="L15">
            <v>0</v>
          </cell>
          <cell r="M15">
            <v>0</v>
          </cell>
          <cell r="N15">
            <v>67.900999999999996</v>
          </cell>
          <cell r="O15">
            <v>-6.9999999998060503E-4</v>
          </cell>
          <cell r="P15">
            <v>302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302</v>
          </cell>
          <cell r="V15">
            <v>0</v>
          </cell>
          <cell r="W15">
            <v>1.5469999999999999</v>
          </cell>
          <cell r="X15">
            <v>69.784999999999997</v>
          </cell>
          <cell r="Y15">
            <v>3.4319999999999995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302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67.900999999999996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302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69.784999999999997</v>
          </cell>
          <cell r="BC15">
            <v>302</v>
          </cell>
          <cell r="BD15">
            <v>195.495</v>
          </cell>
          <cell r="BE15">
            <v>-3.0000000003838068E-4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364.66300000000001</v>
          </cell>
          <cell r="E16">
            <v>166.11699999999999</v>
          </cell>
          <cell r="F16">
            <v>198.54599999999999</v>
          </cell>
          <cell r="G16">
            <v>35.386000000000003</v>
          </cell>
          <cell r="H16">
            <v>0</v>
          </cell>
          <cell r="I16">
            <v>133.40199999999999</v>
          </cell>
          <cell r="J16">
            <v>1.6140000000000001</v>
          </cell>
          <cell r="K16">
            <v>1.929</v>
          </cell>
          <cell r="L16">
            <v>0</v>
          </cell>
          <cell r="M16">
            <v>0</v>
          </cell>
          <cell r="N16">
            <v>129.85874999999999</v>
          </cell>
          <cell r="O16">
            <v>2.4999999999408828E-4</v>
          </cell>
          <cell r="P16">
            <v>574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574</v>
          </cell>
          <cell r="V16">
            <v>0</v>
          </cell>
          <cell r="W16">
            <v>1.06725</v>
          </cell>
          <cell r="X16">
            <v>133.40199999999999</v>
          </cell>
          <cell r="Y16">
            <v>4.6102500000000006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574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129.85900000000001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574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133.40199999999999</v>
          </cell>
          <cell r="BC16">
            <v>574</v>
          </cell>
          <cell r="BD16">
            <v>364.66300000000001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357.08</v>
          </cell>
          <cell r="E17">
            <v>162.684</v>
          </cell>
          <cell r="F17">
            <v>194.39599999999999</v>
          </cell>
          <cell r="G17">
            <v>35.311</v>
          </cell>
          <cell r="H17">
            <v>0</v>
          </cell>
          <cell r="I17">
            <v>130.87700000000001</v>
          </cell>
          <cell r="J17">
            <v>1.569</v>
          </cell>
          <cell r="K17">
            <v>1.875</v>
          </cell>
          <cell r="L17">
            <v>0</v>
          </cell>
          <cell r="M17">
            <v>0</v>
          </cell>
          <cell r="N17">
            <v>127.43325</v>
          </cell>
          <cell r="O17">
            <v>-2.4999999997987743E-4</v>
          </cell>
          <cell r="P17">
            <v>563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563</v>
          </cell>
          <cell r="V17">
            <v>0</v>
          </cell>
          <cell r="W17">
            <v>1.1100000000000001</v>
          </cell>
          <cell r="X17">
            <v>130.87700000000001</v>
          </cell>
          <cell r="Y17">
            <v>4.5540000000000003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563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127.43300000000001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563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130.87700000000001</v>
          </cell>
          <cell r="BC17">
            <v>563</v>
          </cell>
          <cell r="BD17">
            <v>357.08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Reporting"/>
      <sheetName val="Kogenerace"/>
      <sheetName val="Měsíční výkaz"/>
      <sheetName val="Evidence"/>
      <sheetName val="ED plyn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477.05200000000002</v>
          </cell>
          <cell r="E6">
            <v>228.55799999999999</v>
          </cell>
          <cell r="F6">
            <v>248.494</v>
          </cell>
          <cell r="G6">
            <v>35.283000000000001</v>
          </cell>
          <cell r="H6">
            <v>0</v>
          </cell>
          <cell r="I6">
            <v>178.845</v>
          </cell>
          <cell r="J6">
            <v>1.819</v>
          </cell>
          <cell r="K6">
            <v>1.978</v>
          </cell>
          <cell r="L6">
            <v>0</v>
          </cell>
          <cell r="M6">
            <v>0</v>
          </cell>
          <cell r="N6">
            <v>175.048</v>
          </cell>
          <cell r="O6">
            <v>0</v>
          </cell>
          <cell r="P6">
            <v>700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700</v>
          </cell>
          <cell r="V6">
            <v>0</v>
          </cell>
          <cell r="W6">
            <v>0.89700000000000002</v>
          </cell>
          <cell r="X6">
            <v>178.845</v>
          </cell>
          <cell r="Y6">
            <v>4.694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700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175.048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700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178.845</v>
          </cell>
          <cell r="BC6">
            <v>700</v>
          </cell>
          <cell r="BD6">
            <v>477.05200000000002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492.21499999999997</v>
          </cell>
          <cell r="E7">
            <v>232.7</v>
          </cell>
          <cell r="F7">
            <v>259.51499999999999</v>
          </cell>
          <cell r="G7">
            <v>35.287999999999997</v>
          </cell>
          <cell r="H7">
            <v>0</v>
          </cell>
          <cell r="I7">
            <v>185.06299999999999</v>
          </cell>
          <cell r="J7">
            <v>1.9570000000000001</v>
          </cell>
          <cell r="K7">
            <v>2.1829999999999998</v>
          </cell>
          <cell r="L7">
            <v>0</v>
          </cell>
          <cell r="M7">
            <v>0</v>
          </cell>
          <cell r="N7">
            <v>180.923</v>
          </cell>
          <cell r="O7">
            <v>0</v>
          </cell>
          <cell r="P7">
            <v>743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743</v>
          </cell>
          <cell r="V7">
            <v>0</v>
          </cell>
          <cell r="W7">
            <v>0.74</v>
          </cell>
          <cell r="X7">
            <v>185.06299999999999</v>
          </cell>
          <cell r="Y7">
            <v>4.88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743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180.923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743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185.06299999999999</v>
          </cell>
          <cell r="BC7">
            <v>743</v>
          </cell>
          <cell r="BD7">
            <v>492.21499999999997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529.73500000000001</v>
          </cell>
          <cell r="E8">
            <v>250.77099999999999</v>
          </cell>
          <cell r="F8">
            <v>278.964</v>
          </cell>
          <cell r="G8">
            <v>35.130000000000003</v>
          </cell>
          <cell r="H8">
            <v>0</v>
          </cell>
          <cell r="I8">
            <v>198.51499999999999</v>
          </cell>
          <cell r="J8">
            <v>2.1760000000000002</v>
          </cell>
          <cell r="K8">
            <v>2.4209999999999998</v>
          </cell>
          <cell r="L8">
            <v>0</v>
          </cell>
          <cell r="M8">
            <v>0</v>
          </cell>
          <cell r="N8">
            <v>193.91800000000001</v>
          </cell>
          <cell r="O8">
            <v>0</v>
          </cell>
          <cell r="P8">
            <v>795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795</v>
          </cell>
          <cell r="V8">
            <v>0</v>
          </cell>
          <cell r="W8">
            <v>0.83699999999999997</v>
          </cell>
          <cell r="X8">
            <v>198.51499999999999</v>
          </cell>
          <cell r="Y8">
            <v>5.4339999999999993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795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193.91800000000001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795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198.51499999999999</v>
          </cell>
          <cell r="BC8">
            <v>795</v>
          </cell>
          <cell r="BD8">
            <v>529.73500000000001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456.447</v>
          </cell>
          <cell r="E9">
            <v>216.95400000000001</v>
          </cell>
          <cell r="F9">
            <v>239.49299999999999</v>
          </cell>
          <cell r="G9">
            <v>35.228999999999999</v>
          </cell>
          <cell r="H9">
            <v>0</v>
          </cell>
          <cell r="I9">
            <v>171.11199999999999</v>
          </cell>
          <cell r="J9">
            <v>2.0760000000000001</v>
          </cell>
          <cell r="K9">
            <v>2.2909999999999999</v>
          </cell>
          <cell r="L9">
            <v>0</v>
          </cell>
          <cell r="M9">
            <v>0</v>
          </cell>
          <cell r="N9">
            <v>166.745</v>
          </cell>
          <cell r="O9">
            <v>0</v>
          </cell>
          <cell r="P9">
            <v>680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680</v>
          </cell>
          <cell r="V9">
            <v>0</v>
          </cell>
          <cell r="W9">
            <v>0.89500000000000002</v>
          </cell>
          <cell r="X9">
            <v>171.11199999999999</v>
          </cell>
          <cell r="Y9">
            <v>5.2620000000000005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680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166.745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680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171.11199999999999</v>
          </cell>
          <cell r="BC9">
            <v>680</v>
          </cell>
          <cell r="BD9">
            <v>456.447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279.63099999999997</v>
          </cell>
          <cell r="E10">
            <v>133.654</v>
          </cell>
          <cell r="F10">
            <v>145.977</v>
          </cell>
          <cell r="G10">
            <v>35.424999999999997</v>
          </cell>
          <cell r="H10">
            <v>0</v>
          </cell>
          <cell r="I10">
            <v>103.258</v>
          </cell>
          <cell r="J10">
            <v>1.4430000000000001</v>
          </cell>
          <cell r="K10">
            <v>1.577</v>
          </cell>
          <cell r="L10">
            <v>0</v>
          </cell>
          <cell r="M10">
            <v>0</v>
          </cell>
          <cell r="N10">
            <v>100.238</v>
          </cell>
          <cell r="O10">
            <v>0</v>
          </cell>
          <cell r="P10">
            <v>406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406</v>
          </cell>
          <cell r="V10">
            <v>0</v>
          </cell>
          <cell r="W10">
            <v>1.3660000000000001</v>
          </cell>
          <cell r="X10">
            <v>103.258</v>
          </cell>
          <cell r="Y10">
            <v>4.3860000000000001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406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100.238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406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103.258</v>
          </cell>
          <cell r="BC10">
            <v>406</v>
          </cell>
          <cell r="BD10">
            <v>279.63099999999997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251.78</v>
          </cell>
          <cell r="E11">
            <v>119.843</v>
          </cell>
          <cell r="F11">
            <v>131.93700000000001</v>
          </cell>
          <cell r="G11">
            <v>35.276000000000003</v>
          </cell>
          <cell r="H11">
            <v>0</v>
          </cell>
          <cell r="I11">
            <v>92.852000000000004</v>
          </cell>
          <cell r="J11">
            <v>1.399</v>
          </cell>
          <cell r="K11">
            <v>1.5409999999999999</v>
          </cell>
          <cell r="L11">
            <v>0</v>
          </cell>
          <cell r="M11">
            <v>0</v>
          </cell>
          <cell r="N11">
            <v>89.912000000000006</v>
          </cell>
          <cell r="O11">
            <v>0</v>
          </cell>
          <cell r="P11">
            <v>368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368</v>
          </cell>
          <cell r="V11">
            <v>0</v>
          </cell>
          <cell r="W11">
            <v>1.2030000000000001</v>
          </cell>
          <cell r="X11">
            <v>92.852000000000004</v>
          </cell>
          <cell r="Y11">
            <v>4.1429999999999998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368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89.912000000000006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368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92.852000000000004</v>
          </cell>
          <cell r="BC11">
            <v>368</v>
          </cell>
          <cell r="BD11">
            <v>251.78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297.899</v>
          </cell>
          <cell r="E12">
            <v>141.298</v>
          </cell>
          <cell r="F12">
            <v>156.601</v>
          </cell>
          <cell r="G12">
            <v>35.314</v>
          </cell>
          <cell r="H12">
            <v>0</v>
          </cell>
          <cell r="I12">
            <v>110.02800000000001</v>
          </cell>
          <cell r="J12">
            <v>1.706</v>
          </cell>
          <cell r="K12">
            <v>1.89</v>
          </cell>
          <cell r="L12">
            <v>0</v>
          </cell>
          <cell r="M12">
            <v>0</v>
          </cell>
          <cell r="N12">
            <v>106.432</v>
          </cell>
          <cell r="O12">
            <v>0</v>
          </cell>
          <cell r="P12">
            <v>439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439</v>
          </cell>
          <cell r="V12">
            <v>0</v>
          </cell>
          <cell r="W12">
            <v>1.1212500000000001</v>
          </cell>
          <cell r="X12">
            <v>110.02800000000001</v>
          </cell>
          <cell r="Y12">
            <v>4.7172499999999999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439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106.432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439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110.02800000000001</v>
          </cell>
          <cell r="BC12">
            <v>439</v>
          </cell>
          <cell r="BD12">
            <v>297.899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247.13900000000001</v>
          </cell>
          <cell r="E13">
            <v>118.258</v>
          </cell>
          <cell r="F13">
            <v>128.881</v>
          </cell>
          <cell r="G13">
            <v>35.350999999999999</v>
          </cell>
          <cell r="H13">
            <v>0</v>
          </cell>
          <cell r="I13">
            <v>92.012</v>
          </cell>
          <cell r="J13">
            <v>1.4530000000000001</v>
          </cell>
          <cell r="K13">
            <v>1.583</v>
          </cell>
          <cell r="L13">
            <v>0</v>
          </cell>
          <cell r="M13">
            <v>0</v>
          </cell>
          <cell r="N13">
            <v>88.975999999999999</v>
          </cell>
          <cell r="O13">
            <v>0</v>
          </cell>
          <cell r="P13">
            <v>361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361</v>
          </cell>
          <cell r="V13">
            <v>0</v>
          </cell>
          <cell r="W13">
            <v>1.2337499999999999</v>
          </cell>
          <cell r="X13">
            <v>92.012</v>
          </cell>
          <cell r="Y13">
            <v>4.2697500000000002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361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88.975999999999999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361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92.012</v>
          </cell>
          <cell r="BC13">
            <v>361</v>
          </cell>
          <cell r="BD13">
            <v>247.13900000000001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178.51300000000001</v>
          </cell>
          <cell r="E14">
            <v>86.245999999999995</v>
          </cell>
          <cell r="F14">
            <v>92.266999999999996</v>
          </cell>
          <cell r="G14">
            <v>35.438000000000002</v>
          </cell>
          <cell r="H14">
            <v>0</v>
          </cell>
          <cell r="I14">
            <v>66.471000000000004</v>
          </cell>
          <cell r="J14">
            <v>0.92300000000000004</v>
          </cell>
          <cell r="K14">
            <v>0.98799999999999999</v>
          </cell>
          <cell r="L14">
            <v>0</v>
          </cell>
          <cell r="M14">
            <v>0</v>
          </cell>
          <cell r="N14">
            <v>64.560249999999996</v>
          </cell>
          <cell r="O14">
            <v>-2.4999999999408828E-4</v>
          </cell>
          <cell r="P14">
            <v>256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256</v>
          </cell>
          <cell r="V14">
            <v>0</v>
          </cell>
          <cell r="W14">
            <v>1.4472499999999999</v>
          </cell>
          <cell r="X14">
            <v>66.471000000000004</v>
          </cell>
          <cell r="Y14">
            <v>3.35825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256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64.56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256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66.471000000000004</v>
          </cell>
          <cell r="BC14">
            <v>256</v>
          </cell>
          <cell r="BD14">
            <v>178.51300000000001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421.12099999999998</v>
          </cell>
          <cell r="E15">
            <v>198.43299999999999</v>
          </cell>
          <cell r="F15">
            <v>222.68799999999999</v>
          </cell>
          <cell r="G15">
            <v>35.470999999999997</v>
          </cell>
          <cell r="H15">
            <v>0</v>
          </cell>
          <cell r="I15">
            <v>156.929</v>
          </cell>
          <cell r="J15">
            <v>1.728</v>
          </cell>
          <cell r="K15">
            <v>1.94</v>
          </cell>
          <cell r="L15">
            <v>0</v>
          </cell>
          <cell r="M15">
            <v>0</v>
          </cell>
          <cell r="N15">
            <v>153.26124999999999</v>
          </cell>
          <cell r="O15">
            <v>-2.4999999999408828E-4</v>
          </cell>
          <cell r="P15">
            <v>634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634</v>
          </cell>
          <cell r="V15">
            <v>0</v>
          </cell>
          <cell r="W15">
            <v>0.98799999999999999</v>
          </cell>
          <cell r="X15">
            <v>156.929</v>
          </cell>
          <cell r="Y15">
            <v>4.6560000000000006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634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153.261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634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156.929</v>
          </cell>
          <cell r="BC15">
            <v>634</v>
          </cell>
          <cell r="BD15">
            <v>421.12099999999998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447.76</v>
          </cell>
          <cell r="E16">
            <v>211.46899999999999</v>
          </cell>
          <cell r="F16">
            <v>236.291</v>
          </cell>
          <cell r="G16">
            <v>35.387</v>
          </cell>
          <cell r="H16">
            <v>0</v>
          </cell>
          <cell r="I16">
            <v>165.815</v>
          </cell>
          <cell r="J16">
            <v>1.7390000000000001</v>
          </cell>
          <cell r="K16">
            <v>1.9430000000000001</v>
          </cell>
          <cell r="L16">
            <v>0</v>
          </cell>
          <cell r="M16">
            <v>0</v>
          </cell>
          <cell r="N16">
            <v>162.13225</v>
          </cell>
          <cell r="O16">
            <v>7.4999999998226485E-4</v>
          </cell>
          <cell r="P16">
            <v>667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667</v>
          </cell>
          <cell r="V16">
            <v>0</v>
          </cell>
          <cell r="W16">
            <v>0.78100000000000003</v>
          </cell>
          <cell r="X16">
            <v>165.815</v>
          </cell>
          <cell r="Y16">
            <v>4.4630000000000001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667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162.13200000000001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667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165.815</v>
          </cell>
          <cell r="BC16">
            <v>667</v>
          </cell>
          <cell r="BD16">
            <v>447.76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494.80399999999997</v>
          </cell>
          <cell r="E17">
            <v>232.51400000000001</v>
          </cell>
          <cell r="F17">
            <v>262.29000000000002</v>
          </cell>
          <cell r="G17">
            <v>35.31</v>
          </cell>
          <cell r="H17">
            <v>0</v>
          </cell>
          <cell r="I17">
            <v>180.989</v>
          </cell>
          <cell r="J17">
            <v>1.877</v>
          </cell>
          <cell r="K17">
            <v>2.117</v>
          </cell>
          <cell r="L17">
            <v>0</v>
          </cell>
          <cell r="M17">
            <v>0</v>
          </cell>
          <cell r="N17">
            <v>176.99449999999999</v>
          </cell>
          <cell r="O17">
            <v>5.0000000001659828E-4</v>
          </cell>
          <cell r="P17">
            <v>735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735</v>
          </cell>
          <cell r="V17">
            <v>0</v>
          </cell>
          <cell r="W17">
            <v>0.75824999999999998</v>
          </cell>
          <cell r="X17">
            <v>180.989</v>
          </cell>
          <cell r="Y17">
            <v>4.7522500000000001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735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176.995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735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180.989</v>
          </cell>
          <cell r="BC17">
            <v>735</v>
          </cell>
          <cell r="BD17">
            <v>494.80399999999997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593.84699999999998</v>
          </cell>
          <cell r="E6">
            <v>267.94600000000003</v>
          </cell>
          <cell r="F6">
            <v>325.90100000000001</v>
          </cell>
          <cell r="G6">
            <v>35.368000000000002</v>
          </cell>
          <cell r="H6">
            <v>0</v>
          </cell>
          <cell r="I6">
            <v>205.54300000000001</v>
          </cell>
          <cell r="J6">
            <v>0.73399999999999999</v>
          </cell>
          <cell r="K6">
            <v>0.89200000000000002</v>
          </cell>
          <cell r="L6">
            <v>0</v>
          </cell>
          <cell r="M6">
            <v>0</v>
          </cell>
          <cell r="N6">
            <v>203.917</v>
          </cell>
          <cell r="O6">
            <v>0</v>
          </cell>
          <cell r="P6">
            <v>900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900</v>
          </cell>
          <cell r="V6">
            <v>0</v>
          </cell>
          <cell r="W6">
            <v>1.101</v>
          </cell>
          <cell r="X6">
            <v>205.54300000000001</v>
          </cell>
          <cell r="Y6">
            <v>2.7269999999999999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900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203.917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900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205.54300000000001</v>
          </cell>
          <cell r="BC6">
            <v>900</v>
          </cell>
          <cell r="BD6">
            <v>593.84699999999998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242.535</v>
          </cell>
          <cell r="E7">
            <v>110.268</v>
          </cell>
          <cell r="F7">
            <v>132.267</v>
          </cell>
          <cell r="G7">
            <v>35.375</v>
          </cell>
          <cell r="H7">
            <v>0</v>
          </cell>
          <cell r="I7">
            <v>87.536000000000001</v>
          </cell>
          <cell r="J7">
            <v>1.24</v>
          </cell>
          <cell r="K7">
            <v>1.4870000000000001</v>
          </cell>
          <cell r="L7">
            <v>0</v>
          </cell>
          <cell r="M7">
            <v>0</v>
          </cell>
          <cell r="N7">
            <v>84.808999999999997</v>
          </cell>
          <cell r="O7">
            <v>0</v>
          </cell>
          <cell r="P7">
            <v>378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378</v>
          </cell>
          <cell r="V7">
            <v>0</v>
          </cell>
          <cell r="W7">
            <v>1.3129999999999999</v>
          </cell>
          <cell r="X7">
            <v>87.536000000000001</v>
          </cell>
          <cell r="Y7">
            <v>4.04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378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84.808999999999997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378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87.536000000000001</v>
          </cell>
          <cell r="BC7">
            <v>378</v>
          </cell>
          <cell r="BD7">
            <v>242.535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621.202</v>
          </cell>
          <cell r="E8">
            <v>283.11799999999999</v>
          </cell>
          <cell r="F8">
            <v>338.084</v>
          </cell>
          <cell r="G8">
            <v>35.316000000000003</v>
          </cell>
          <cell r="H8">
            <v>0</v>
          </cell>
          <cell r="I8">
            <v>224.24199999999999</v>
          </cell>
          <cell r="J8">
            <v>3.58</v>
          </cell>
          <cell r="K8">
            <v>4.274</v>
          </cell>
          <cell r="L8">
            <v>0</v>
          </cell>
          <cell r="M8">
            <v>0</v>
          </cell>
          <cell r="N8">
            <v>216.38800000000001</v>
          </cell>
          <cell r="O8">
            <v>0</v>
          </cell>
          <cell r="P8">
            <v>964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964</v>
          </cell>
          <cell r="V8">
            <v>0</v>
          </cell>
          <cell r="W8">
            <v>0.81699999999999995</v>
          </cell>
          <cell r="X8">
            <v>224.24199999999999</v>
          </cell>
          <cell r="Y8">
            <v>8.6709999999999994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964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216.38800000000001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964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224.24199999999999</v>
          </cell>
          <cell r="BC8">
            <v>964</v>
          </cell>
          <cell r="BD8">
            <v>621.202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457.666</v>
          </cell>
          <cell r="E9">
            <v>209.846</v>
          </cell>
          <cell r="F9">
            <v>247.82</v>
          </cell>
          <cell r="G9">
            <v>35.283000000000001</v>
          </cell>
          <cell r="H9">
            <v>0</v>
          </cell>
          <cell r="I9">
            <v>165.35499999999999</v>
          </cell>
          <cell r="J9">
            <v>2.3719999999999999</v>
          </cell>
          <cell r="K9">
            <v>2.802</v>
          </cell>
          <cell r="L9">
            <v>0</v>
          </cell>
          <cell r="M9">
            <v>0</v>
          </cell>
          <cell r="N9">
            <v>160.18100000000001</v>
          </cell>
          <cell r="O9">
            <v>0</v>
          </cell>
          <cell r="P9">
            <v>703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703</v>
          </cell>
          <cell r="V9">
            <v>0</v>
          </cell>
          <cell r="W9">
            <v>0.94299999999999995</v>
          </cell>
          <cell r="X9">
            <v>165.35499999999999</v>
          </cell>
          <cell r="Y9">
            <v>6.1169999999999991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703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160.18100000000001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703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165.35499999999999</v>
          </cell>
          <cell r="BC9">
            <v>703</v>
          </cell>
          <cell r="BD9">
            <v>457.666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300.48599999999999</v>
          </cell>
          <cell r="E10">
            <v>139.45500000000001</v>
          </cell>
          <cell r="F10">
            <v>161.03100000000001</v>
          </cell>
          <cell r="G10">
            <v>35.383000000000003</v>
          </cell>
          <cell r="H10">
            <v>0</v>
          </cell>
          <cell r="I10">
            <v>108.252</v>
          </cell>
          <cell r="J10">
            <v>1.841</v>
          </cell>
          <cell r="K10">
            <v>2.1259999999999999</v>
          </cell>
          <cell r="L10">
            <v>0</v>
          </cell>
          <cell r="M10">
            <v>0</v>
          </cell>
          <cell r="N10">
            <v>104.285</v>
          </cell>
          <cell r="O10">
            <v>0</v>
          </cell>
          <cell r="P10">
            <v>450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450</v>
          </cell>
          <cell r="V10">
            <v>0</v>
          </cell>
          <cell r="W10">
            <v>1.2649999999999999</v>
          </cell>
          <cell r="X10">
            <v>108.252</v>
          </cell>
          <cell r="Y10">
            <v>5.2319999999999993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450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104.285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450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108.252</v>
          </cell>
          <cell r="BC10">
            <v>450</v>
          </cell>
          <cell r="BD10">
            <v>300.48599999999999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282.09199999999998</v>
          </cell>
          <cell r="E11">
            <v>130.09200000000001</v>
          </cell>
          <cell r="F11">
            <v>152</v>
          </cell>
          <cell r="G11">
            <v>35.33</v>
          </cell>
          <cell r="H11">
            <v>0</v>
          </cell>
          <cell r="I11">
            <v>101.04</v>
          </cell>
          <cell r="J11">
            <v>1.1160000000000001</v>
          </cell>
          <cell r="K11">
            <v>1.3029999999999999</v>
          </cell>
          <cell r="L11">
            <v>0</v>
          </cell>
          <cell r="M11">
            <v>0</v>
          </cell>
          <cell r="N11">
            <v>98.620999999999995</v>
          </cell>
          <cell r="O11">
            <v>0</v>
          </cell>
          <cell r="P11">
            <v>425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425</v>
          </cell>
          <cell r="V11">
            <v>0</v>
          </cell>
          <cell r="W11">
            <v>1.226</v>
          </cell>
          <cell r="X11">
            <v>101.04</v>
          </cell>
          <cell r="Y11">
            <v>3.645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425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98.620999999999995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425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101.04</v>
          </cell>
          <cell r="BC11">
            <v>425</v>
          </cell>
          <cell r="BD11">
            <v>282.09199999999998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264.81</v>
          </cell>
          <cell r="E12">
            <v>122.62</v>
          </cell>
          <cell r="F12">
            <v>142.19</v>
          </cell>
          <cell r="G12">
            <v>35.366</v>
          </cell>
          <cell r="H12">
            <v>0</v>
          </cell>
          <cell r="I12">
            <v>95.1</v>
          </cell>
          <cell r="J12">
            <v>1.5009999999999999</v>
          </cell>
          <cell r="K12">
            <v>1.74</v>
          </cell>
          <cell r="L12">
            <v>0</v>
          </cell>
          <cell r="M12">
            <v>0</v>
          </cell>
          <cell r="N12">
            <v>91.859250000000003</v>
          </cell>
          <cell r="O12">
            <v>-2.5000000000829914E-4</v>
          </cell>
          <cell r="P12">
            <v>397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397</v>
          </cell>
          <cell r="V12">
            <v>0</v>
          </cell>
          <cell r="W12">
            <v>1.3585</v>
          </cell>
          <cell r="X12">
            <v>95.1</v>
          </cell>
          <cell r="Y12">
            <v>4.5994999999999999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397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91.858999999999995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397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95.1</v>
          </cell>
          <cell r="BC12">
            <v>397</v>
          </cell>
          <cell r="BD12">
            <v>264.81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239.57</v>
          </cell>
          <cell r="E13">
            <v>111.60599999999999</v>
          </cell>
          <cell r="F13">
            <v>127.964</v>
          </cell>
          <cell r="G13">
            <v>35.390999999999998</v>
          </cell>
          <cell r="H13">
            <v>0</v>
          </cell>
          <cell r="I13">
            <v>86.006</v>
          </cell>
          <cell r="J13">
            <v>1.69</v>
          </cell>
          <cell r="K13">
            <v>1.9379999999999999</v>
          </cell>
          <cell r="L13">
            <v>0</v>
          </cell>
          <cell r="M13">
            <v>0</v>
          </cell>
          <cell r="N13">
            <v>82.378500000000003</v>
          </cell>
          <cell r="O13">
            <v>-5.0000000000238742E-4</v>
          </cell>
          <cell r="P13">
            <v>355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355</v>
          </cell>
          <cell r="V13">
            <v>0</v>
          </cell>
          <cell r="W13">
            <v>1.4272499999999999</v>
          </cell>
          <cell r="X13">
            <v>86.006</v>
          </cell>
          <cell r="Y13">
            <v>5.05525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355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82.379000000000005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355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86.006</v>
          </cell>
          <cell r="BC13">
            <v>355</v>
          </cell>
          <cell r="BD13">
            <v>239.57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274.85300000000001</v>
          </cell>
          <cell r="E14">
            <v>127.036</v>
          </cell>
          <cell r="F14">
            <v>147.81700000000001</v>
          </cell>
          <cell r="G14">
            <v>35.414000000000001</v>
          </cell>
          <cell r="H14">
            <v>0</v>
          </cell>
          <cell r="I14">
            <v>99.072000000000003</v>
          </cell>
          <cell r="J14">
            <v>1.194</v>
          </cell>
          <cell r="K14">
            <v>1.389</v>
          </cell>
          <cell r="L14">
            <v>0</v>
          </cell>
          <cell r="M14">
            <v>0</v>
          </cell>
          <cell r="N14">
            <v>96.489000000000004</v>
          </cell>
          <cell r="O14">
            <v>0</v>
          </cell>
          <cell r="P14">
            <v>415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415</v>
          </cell>
          <cell r="V14">
            <v>0</v>
          </cell>
          <cell r="W14">
            <v>1.2515000000000001</v>
          </cell>
          <cell r="X14">
            <v>99.072000000000003</v>
          </cell>
          <cell r="Y14">
            <v>3.8345000000000002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415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96.489000000000004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415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99.072000000000003</v>
          </cell>
          <cell r="BC14">
            <v>415</v>
          </cell>
          <cell r="BD14">
            <v>274.85300000000001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482.12400000000002</v>
          </cell>
          <cell r="E15">
            <v>221.905</v>
          </cell>
          <cell r="F15">
            <v>260.21899999999999</v>
          </cell>
          <cell r="G15">
            <v>35.481000000000002</v>
          </cell>
          <cell r="H15">
            <v>0</v>
          </cell>
          <cell r="I15">
            <v>173.869</v>
          </cell>
          <cell r="J15">
            <v>2.5449999999999999</v>
          </cell>
          <cell r="K15">
            <v>2.984</v>
          </cell>
          <cell r="L15">
            <v>0</v>
          </cell>
          <cell r="M15">
            <v>0</v>
          </cell>
          <cell r="N15">
            <v>168.34025</v>
          </cell>
          <cell r="O15">
            <v>-2.4999999999408828E-4</v>
          </cell>
          <cell r="P15">
            <v>734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734</v>
          </cell>
          <cell r="V15">
            <v>0</v>
          </cell>
          <cell r="W15">
            <v>0.95750000000000002</v>
          </cell>
          <cell r="X15">
            <v>173.869</v>
          </cell>
          <cell r="Y15">
            <v>6.4864999999999995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734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168.34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734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173.869</v>
          </cell>
          <cell r="BC15">
            <v>734</v>
          </cell>
          <cell r="BD15">
            <v>482.12400000000002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415.42700000000002</v>
          </cell>
          <cell r="E16">
            <v>192.45500000000001</v>
          </cell>
          <cell r="F16">
            <v>222.97200000000001</v>
          </cell>
          <cell r="G16">
            <v>35.368000000000002</v>
          </cell>
          <cell r="H16">
            <v>0</v>
          </cell>
          <cell r="I16">
            <v>149.85</v>
          </cell>
          <cell r="J16">
            <v>2.6240000000000001</v>
          </cell>
          <cell r="K16">
            <v>3.04</v>
          </cell>
          <cell r="L16">
            <v>0</v>
          </cell>
          <cell r="M16">
            <v>0</v>
          </cell>
          <cell r="N16">
            <v>144.1865</v>
          </cell>
          <cell r="O16">
            <v>-4.9999999998817657E-4</v>
          </cell>
          <cell r="P16">
            <v>625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625</v>
          </cell>
          <cell r="V16">
            <v>0</v>
          </cell>
          <cell r="W16">
            <v>1.37225</v>
          </cell>
          <cell r="X16">
            <v>149.85</v>
          </cell>
          <cell r="Y16">
            <v>7.0362499999999999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625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144.18700000000001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625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149.85</v>
          </cell>
          <cell r="BC16">
            <v>625</v>
          </cell>
          <cell r="BD16">
            <v>415.42700000000002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0</v>
          </cell>
          <cell r="E17">
            <v>0</v>
          </cell>
          <cell r="F17">
            <v>0</v>
          </cell>
          <cell r="G17">
            <v>34.667999999999999</v>
          </cell>
          <cell r="H17">
            <v>0</v>
          </cell>
          <cell r="I17">
            <v>231.80600000000001</v>
          </cell>
          <cell r="J17">
            <v>3.2090000000000001</v>
          </cell>
          <cell r="K17">
            <v>3.7610000000000001</v>
          </cell>
          <cell r="L17">
            <v>0</v>
          </cell>
          <cell r="M17">
            <v>0</v>
          </cell>
          <cell r="N17">
            <v>224.83525</v>
          </cell>
          <cell r="O17">
            <v>7.5000000001068656E-4</v>
          </cell>
          <cell r="P17">
            <v>978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978</v>
          </cell>
          <cell r="V17">
            <v>0</v>
          </cell>
          <cell r="W17">
            <v>0.90674999999999994</v>
          </cell>
          <cell r="X17">
            <v>231.80600000000001</v>
          </cell>
          <cell r="Y17">
            <v>7.8767500000000004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978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224.83500000000001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978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231.80600000000001</v>
          </cell>
          <cell r="BC17">
            <v>978</v>
          </cell>
          <cell r="BD17">
            <v>0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Reporting"/>
      <sheetName val="Kogenerace"/>
      <sheetName val="Měsíční výkaz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284.56400000000002</v>
          </cell>
          <cell r="E6">
            <v>122.71</v>
          </cell>
          <cell r="F6">
            <v>161.85400000000001</v>
          </cell>
          <cell r="G6">
            <v>35.149000000000001</v>
          </cell>
          <cell r="H6">
            <v>0</v>
          </cell>
          <cell r="I6">
            <v>96.033000000000001</v>
          </cell>
          <cell r="J6">
            <v>0.48</v>
          </cell>
          <cell r="K6">
            <v>0.63300000000000001</v>
          </cell>
          <cell r="L6">
            <v>0</v>
          </cell>
          <cell r="M6">
            <v>0</v>
          </cell>
          <cell r="N6">
            <v>94.92</v>
          </cell>
          <cell r="O6">
            <v>0</v>
          </cell>
          <cell r="P6">
            <v>456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456</v>
          </cell>
          <cell r="V6">
            <v>0</v>
          </cell>
          <cell r="W6">
            <v>0.10100000000000001</v>
          </cell>
          <cell r="X6">
            <v>96.033000000000001</v>
          </cell>
          <cell r="Y6">
            <v>1.214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456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94.92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456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96.033000000000001</v>
          </cell>
          <cell r="BC6">
            <v>456</v>
          </cell>
          <cell r="BD6">
            <v>284.56400000000002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276.03899999999999</v>
          </cell>
          <cell r="E7">
            <v>119.086</v>
          </cell>
          <cell r="F7">
            <v>156.953</v>
          </cell>
          <cell r="G7">
            <v>35.432000000000002</v>
          </cell>
          <cell r="H7">
            <v>0</v>
          </cell>
          <cell r="I7">
            <v>92.733999999999995</v>
          </cell>
          <cell r="J7">
            <v>0.623</v>
          </cell>
          <cell r="K7">
            <v>0.82199999999999995</v>
          </cell>
          <cell r="L7">
            <v>0</v>
          </cell>
          <cell r="M7">
            <v>0</v>
          </cell>
          <cell r="N7">
            <v>91.289000000000001</v>
          </cell>
          <cell r="O7">
            <v>0</v>
          </cell>
          <cell r="P7">
            <v>440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440</v>
          </cell>
          <cell r="V7">
            <v>0</v>
          </cell>
          <cell r="W7">
            <v>0.10199999999999999</v>
          </cell>
          <cell r="X7">
            <v>92.733999999999995</v>
          </cell>
          <cell r="Y7">
            <v>1.5469999999999999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440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91.289000000000001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440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92.733999999999995</v>
          </cell>
          <cell r="BC7">
            <v>440</v>
          </cell>
          <cell r="BD7">
            <v>276.03899999999999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290.11500000000001</v>
          </cell>
          <cell r="E8">
            <v>125.93300000000001</v>
          </cell>
          <cell r="F8">
            <v>164.18199999999999</v>
          </cell>
          <cell r="G8">
            <v>35.459000000000003</v>
          </cell>
          <cell r="H8">
            <v>0</v>
          </cell>
          <cell r="I8">
            <v>97.37</v>
          </cell>
          <cell r="J8">
            <v>0.38100000000000001</v>
          </cell>
          <cell r="K8">
            <v>0.496</v>
          </cell>
          <cell r="L8">
            <v>0</v>
          </cell>
          <cell r="M8">
            <v>0</v>
          </cell>
          <cell r="N8">
            <v>96.492999999999995</v>
          </cell>
          <cell r="O8">
            <v>0</v>
          </cell>
          <cell r="P8">
            <v>457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457</v>
          </cell>
          <cell r="V8">
            <v>0</v>
          </cell>
          <cell r="W8">
            <v>0.124</v>
          </cell>
          <cell r="X8">
            <v>97.37</v>
          </cell>
          <cell r="Y8">
            <v>1.0009999999999999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457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96.492999999999995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457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97.37</v>
          </cell>
          <cell r="BC8">
            <v>457</v>
          </cell>
          <cell r="BD8">
            <v>290.11500000000001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200.095</v>
          </cell>
          <cell r="E9">
            <v>87.272999999999996</v>
          </cell>
          <cell r="F9">
            <v>112.822</v>
          </cell>
          <cell r="G9">
            <v>35.320999999999998</v>
          </cell>
          <cell r="H9">
            <v>0</v>
          </cell>
          <cell r="I9">
            <v>67.256</v>
          </cell>
          <cell r="J9">
            <v>0.41899999999999998</v>
          </cell>
          <cell r="K9">
            <v>0.54200000000000004</v>
          </cell>
          <cell r="L9">
            <v>0</v>
          </cell>
          <cell r="M9">
            <v>0</v>
          </cell>
          <cell r="N9">
            <v>66.295000000000002</v>
          </cell>
          <cell r="O9">
            <v>0</v>
          </cell>
          <cell r="P9">
            <v>313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313</v>
          </cell>
          <cell r="V9">
            <v>0</v>
          </cell>
          <cell r="W9">
            <v>0.23400000000000001</v>
          </cell>
          <cell r="X9">
            <v>67.256</v>
          </cell>
          <cell r="Y9">
            <v>1.1950000000000001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313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66.295000000000002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313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67.256</v>
          </cell>
          <cell r="BC9">
            <v>313</v>
          </cell>
          <cell r="BD9">
            <v>200.095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98.641000000000005</v>
          </cell>
          <cell r="E10">
            <v>43.886000000000003</v>
          </cell>
          <cell r="F10">
            <v>54.755000000000003</v>
          </cell>
          <cell r="G10">
            <v>35.444000000000003</v>
          </cell>
          <cell r="H10">
            <v>0</v>
          </cell>
          <cell r="I10">
            <v>32.950000000000003</v>
          </cell>
          <cell r="J10">
            <v>0.24</v>
          </cell>
          <cell r="K10">
            <v>0.29899999999999999</v>
          </cell>
          <cell r="L10">
            <v>0</v>
          </cell>
          <cell r="M10">
            <v>0</v>
          </cell>
          <cell r="N10">
            <v>32.411000000000001</v>
          </cell>
          <cell r="O10">
            <v>0</v>
          </cell>
          <cell r="P10">
            <v>148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148</v>
          </cell>
          <cell r="V10">
            <v>0</v>
          </cell>
          <cell r="W10">
            <v>0.25</v>
          </cell>
          <cell r="X10">
            <v>32.950000000000003</v>
          </cell>
          <cell r="Y10">
            <v>0.78899999999999992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148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32.411000000000001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148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32.950000000000003</v>
          </cell>
          <cell r="BC10">
            <v>148</v>
          </cell>
          <cell r="BD10">
            <v>98.641000000000005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107.854</v>
          </cell>
          <cell r="E11">
            <v>47.618000000000002</v>
          </cell>
          <cell r="F11">
            <v>60.235999999999997</v>
          </cell>
          <cell r="G11">
            <v>35.305</v>
          </cell>
          <cell r="H11">
            <v>0</v>
          </cell>
          <cell r="I11">
            <v>36.012999999999998</v>
          </cell>
          <cell r="J11">
            <v>0.18</v>
          </cell>
          <cell r="K11">
            <v>0.22700000000000001</v>
          </cell>
          <cell r="L11">
            <v>0</v>
          </cell>
          <cell r="M11">
            <v>0</v>
          </cell>
          <cell r="N11">
            <v>35.606000000000002</v>
          </cell>
          <cell r="O11">
            <v>0</v>
          </cell>
          <cell r="P11">
            <v>164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164</v>
          </cell>
          <cell r="V11">
            <v>0</v>
          </cell>
          <cell r="W11">
            <v>0.378</v>
          </cell>
          <cell r="X11">
            <v>36.012999999999998</v>
          </cell>
          <cell r="Y11">
            <v>0.78500000000000003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164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35.606000000000002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164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36.012999999999998</v>
          </cell>
          <cell r="BC11">
            <v>164</v>
          </cell>
          <cell r="BD11">
            <v>107.854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121.154</v>
          </cell>
          <cell r="E12">
            <v>53.478999999999999</v>
          </cell>
          <cell r="F12">
            <v>67.674999999999997</v>
          </cell>
          <cell r="G12">
            <v>35.389000000000003</v>
          </cell>
          <cell r="H12">
            <v>0</v>
          </cell>
          <cell r="I12">
            <v>40.39</v>
          </cell>
          <cell r="J12">
            <v>0.34</v>
          </cell>
          <cell r="K12">
            <v>0.43</v>
          </cell>
          <cell r="L12">
            <v>0</v>
          </cell>
          <cell r="M12">
            <v>0</v>
          </cell>
          <cell r="N12">
            <v>39.619999999999997</v>
          </cell>
          <cell r="O12">
            <v>0</v>
          </cell>
          <cell r="P12">
            <v>184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184</v>
          </cell>
          <cell r="V12">
            <v>0</v>
          </cell>
          <cell r="W12">
            <v>0.51749999999999996</v>
          </cell>
          <cell r="X12">
            <v>40.39</v>
          </cell>
          <cell r="Y12">
            <v>1.2875000000000001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184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39.619999999999997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184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40.39</v>
          </cell>
          <cell r="BC12">
            <v>184</v>
          </cell>
          <cell r="BD12">
            <v>121.154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73.364999999999995</v>
          </cell>
          <cell r="E13">
            <v>32.578000000000003</v>
          </cell>
          <cell r="F13">
            <v>40.786999999999999</v>
          </cell>
          <cell r="G13">
            <v>35.414000000000001</v>
          </cell>
          <cell r="H13">
            <v>0</v>
          </cell>
          <cell r="I13">
            <v>24.405999999999999</v>
          </cell>
          <cell r="J13">
            <v>0.193</v>
          </cell>
          <cell r="K13">
            <v>0.24199999999999999</v>
          </cell>
          <cell r="L13">
            <v>0</v>
          </cell>
          <cell r="M13">
            <v>0</v>
          </cell>
          <cell r="N13">
            <v>23.971499999999999</v>
          </cell>
          <cell r="O13">
            <v>-5.0000000000238742E-4</v>
          </cell>
          <cell r="P13">
            <v>110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110</v>
          </cell>
          <cell r="V13">
            <v>0</v>
          </cell>
          <cell r="W13">
            <v>0.47099999999999997</v>
          </cell>
          <cell r="X13">
            <v>24.405999999999999</v>
          </cell>
          <cell r="Y13">
            <v>0.90599999999999992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110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23.972000000000001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110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24.405999999999999</v>
          </cell>
          <cell r="BC13">
            <v>110</v>
          </cell>
          <cell r="BD13">
            <v>73.364999999999995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78.221000000000004</v>
          </cell>
          <cell r="E14">
            <v>34.686999999999998</v>
          </cell>
          <cell r="F14">
            <v>43.533999999999999</v>
          </cell>
          <cell r="G14">
            <v>35.436</v>
          </cell>
          <cell r="H14">
            <v>0</v>
          </cell>
          <cell r="I14">
            <v>26.117000000000001</v>
          </cell>
          <cell r="J14">
            <v>0.16300000000000001</v>
          </cell>
          <cell r="K14">
            <v>0.20499999999999999</v>
          </cell>
          <cell r="L14">
            <v>0</v>
          </cell>
          <cell r="M14">
            <v>0</v>
          </cell>
          <cell r="N14">
            <v>25.7485</v>
          </cell>
          <cell r="O14">
            <v>5.0000000000238742E-4</v>
          </cell>
          <cell r="P14">
            <v>118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118</v>
          </cell>
          <cell r="V14">
            <v>0</v>
          </cell>
          <cell r="W14">
            <v>0.33975</v>
          </cell>
          <cell r="X14">
            <v>26.117000000000001</v>
          </cell>
          <cell r="Y14">
            <v>0.70774999999999999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118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25.748999999999999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26.117000000000001</v>
          </cell>
          <cell r="BC14">
            <v>118</v>
          </cell>
          <cell r="BD14">
            <v>78.221000000000004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175.81899999999999</v>
          </cell>
          <cell r="E15">
            <v>76.537000000000006</v>
          </cell>
          <cell r="F15">
            <v>99.281999999999996</v>
          </cell>
          <cell r="G15">
            <v>35.49</v>
          </cell>
          <cell r="H15">
            <v>0</v>
          </cell>
          <cell r="I15">
            <v>58.887999999999998</v>
          </cell>
          <cell r="J15">
            <v>0.378</v>
          </cell>
          <cell r="K15">
            <v>0.49</v>
          </cell>
          <cell r="L15">
            <v>0</v>
          </cell>
          <cell r="M15">
            <v>0</v>
          </cell>
          <cell r="N15">
            <v>58.019500000000001</v>
          </cell>
          <cell r="O15">
            <v>4.99999999995282E-4</v>
          </cell>
          <cell r="P15">
            <v>275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275</v>
          </cell>
          <cell r="V15">
            <v>0</v>
          </cell>
          <cell r="W15">
            <v>0.18625</v>
          </cell>
          <cell r="X15">
            <v>58.887999999999998</v>
          </cell>
          <cell r="Y15">
            <v>1.0542499999999999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275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58.02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275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58.887999999999998</v>
          </cell>
          <cell r="BC15">
            <v>275</v>
          </cell>
          <cell r="BD15">
            <v>175.81899999999999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266.58699999999999</v>
          </cell>
          <cell r="E16">
            <v>114.932</v>
          </cell>
          <cell r="F16">
            <v>151.655</v>
          </cell>
          <cell r="G16">
            <v>35.350999999999999</v>
          </cell>
          <cell r="H16">
            <v>0</v>
          </cell>
          <cell r="I16">
            <v>89.679000000000002</v>
          </cell>
          <cell r="J16">
            <v>0.51400000000000001</v>
          </cell>
          <cell r="K16">
            <v>0.67900000000000005</v>
          </cell>
          <cell r="L16">
            <v>0</v>
          </cell>
          <cell r="M16">
            <v>0</v>
          </cell>
          <cell r="N16">
            <v>88.485749999999996</v>
          </cell>
          <cell r="O16">
            <v>2.5000000000829914E-4</v>
          </cell>
          <cell r="P16">
            <v>426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426</v>
          </cell>
          <cell r="V16">
            <v>0</v>
          </cell>
          <cell r="W16">
            <v>9.7000000000000003E-2</v>
          </cell>
          <cell r="X16">
            <v>89.679000000000002</v>
          </cell>
          <cell r="Y16">
            <v>1.29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426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88.486000000000004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426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89.679000000000002</v>
          </cell>
          <cell r="BC16">
            <v>426</v>
          </cell>
          <cell r="BD16">
            <v>266.58699999999999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208.34299999999999</v>
          </cell>
          <cell r="E17">
            <v>90.116</v>
          </cell>
          <cell r="F17">
            <v>118.227</v>
          </cell>
          <cell r="G17">
            <v>35.298000000000002</v>
          </cell>
          <cell r="H17">
            <v>0</v>
          </cell>
          <cell r="I17">
            <v>70.081999999999994</v>
          </cell>
          <cell r="J17">
            <v>0.36499999999999999</v>
          </cell>
          <cell r="K17">
            <v>0.47899999999999998</v>
          </cell>
          <cell r="L17">
            <v>0</v>
          </cell>
          <cell r="M17">
            <v>0</v>
          </cell>
          <cell r="N17">
            <v>69.238749999999996</v>
          </cell>
          <cell r="O17">
            <v>-7.4999999999647571E-4</v>
          </cell>
          <cell r="P17">
            <v>331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331</v>
          </cell>
          <cell r="V17">
            <v>0</v>
          </cell>
          <cell r="W17">
            <v>0.1055</v>
          </cell>
          <cell r="X17">
            <v>70.081999999999994</v>
          </cell>
          <cell r="Y17">
            <v>0.94950000000000001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331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69.239000000000004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331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70.081999999999994</v>
          </cell>
          <cell r="BC17">
            <v>331</v>
          </cell>
          <cell r="BD17">
            <v>208.34299999999999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vidence"/>
      <sheetName val="OT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467.61500000000001</v>
          </cell>
          <cell r="E6">
            <v>220.44900000000001</v>
          </cell>
          <cell r="F6">
            <v>247.166</v>
          </cell>
          <cell r="G6">
            <v>35.14</v>
          </cell>
          <cell r="H6">
            <v>0</v>
          </cell>
          <cell r="I6">
            <v>174.17</v>
          </cell>
          <cell r="J6">
            <v>4.8869999999999996</v>
          </cell>
          <cell r="K6">
            <v>5.48</v>
          </cell>
          <cell r="L6">
            <v>0</v>
          </cell>
          <cell r="M6">
            <v>0</v>
          </cell>
          <cell r="N6">
            <v>163.803</v>
          </cell>
          <cell r="O6">
            <v>0</v>
          </cell>
          <cell r="P6">
            <v>703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703</v>
          </cell>
          <cell r="V6">
            <v>0</v>
          </cell>
          <cell r="W6">
            <v>8.7260000000000009</v>
          </cell>
          <cell r="X6">
            <v>174.17</v>
          </cell>
          <cell r="Y6">
            <v>19.093000000000004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703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163.803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703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174.17</v>
          </cell>
          <cell r="BC6">
            <v>703</v>
          </cell>
          <cell r="BD6">
            <v>467.61500000000001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0</v>
          </cell>
          <cell r="E7">
            <v>0</v>
          </cell>
          <cell r="F7">
            <v>0</v>
          </cell>
          <cell r="G7">
            <v>34.667999999999999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2003.4090000000001</v>
          </cell>
          <cell r="E8">
            <v>980.42200000000003</v>
          </cell>
          <cell r="F8">
            <v>1022.987</v>
          </cell>
          <cell r="G8">
            <v>35.46</v>
          </cell>
          <cell r="H8">
            <v>0</v>
          </cell>
          <cell r="I8">
            <v>774.7</v>
          </cell>
          <cell r="J8">
            <v>13.436</v>
          </cell>
          <cell r="K8">
            <v>14.02</v>
          </cell>
          <cell r="L8">
            <v>0</v>
          </cell>
          <cell r="M8">
            <v>0</v>
          </cell>
          <cell r="N8">
            <v>747.24400000000003</v>
          </cell>
          <cell r="O8">
            <v>0</v>
          </cell>
          <cell r="P8">
            <v>2910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2910</v>
          </cell>
          <cell r="V8">
            <v>0</v>
          </cell>
          <cell r="W8">
            <v>3.1459999999999999</v>
          </cell>
          <cell r="X8">
            <v>774.7</v>
          </cell>
          <cell r="Y8">
            <v>30.602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2910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747.24400000000003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2910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774.7</v>
          </cell>
          <cell r="BC8">
            <v>2910</v>
          </cell>
          <cell r="BD8">
            <v>2003.4090000000001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1312.4659999999999</v>
          </cell>
          <cell r="E9">
            <v>646.09400000000005</v>
          </cell>
          <cell r="F9">
            <v>666.37199999999996</v>
          </cell>
          <cell r="G9">
            <v>35.329000000000001</v>
          </cell>
          <cell r="H9">
            <v>0</v>
          </cell>
          <cell r="I9">
            <v>510.64</v>
          </cell>
          <cell r="J9">
            <v>8.35</v>
          </cell>
          <cell r="K9">
            <v>8.6129999999999995</v>
          </cell>
          <cell r="L9">
            <v>0</v>
          </cell>
          <cell r="M9">
            <v>0</v>
          </cell>
          <cell r="N9">
            <v>493.67700000000002</v>
          </cell>
          <cell r="O9">
            <v>0</v>
          </cell>
          <cell r="P9">
            <v>1896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1896</v>
          </cell>
          <cell r="V9">
            <v>0</v>
          </cell>
          <cell r="W9">
            <v>3.9380000000000002</v>
          </cell>
          <cell r="X9">
            <v>510.64</v>
          </cell>
          <cell r="Y9">
            <v>20.901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1896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493.67700000000002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1896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510.64</v>
          </cell>
          <cell r="BC9">
            <v>1896</v>
          </cell>
          <cell r="BD9">
            <v>1312.4659999999999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705.245</v>
          </cell>
          <cell r="E10">
            <v>352.41399999999999</v>
          </cell>
          <cell r="F10">
            <v>352.83100000000002</v>
          </cell>
          <cell r="G10">
            <v>35.453000000000003</v>
          </cell>
          <cell r="H10">
            <v>0</v>
          </cell>
          <cell r="I10">
            <v>273.01</v>
          </cell>
          <cell r="J10">
            <v>5.141</v>
          </cell>
          <cell r="K10">
            <v>5.1479999999999997</v>
          </cell>
          <cell r="L10">
            <v>0</v>
          </cell>
          <cell r="M10">
            <v>0</v>
          </cell>
          <cell r="N10">
            <v>262.721</v>
          </cell>
          <cell r="O10">
            <v>0</v>
          </cell>
          <cell r="P10">
            <v>984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984</v>
          </cell>
          <cell r="V10">
            <v>0</v>
          </cell>
          <cell r="W10">
            <v>5.1100000000000003</v>
          </cell>
          <cell r="X10">
            <v>273.01</v>
          </cell>
          <cell r="Y10">
            <v>15.399000000000001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984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262.721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984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273.01</v>
          </cell>
          <cell r="BC10">
            <v>984</v>
          </cell>
          <cell r="BD10">
            <v>705.245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633.26800000000003</v>
          </cell>
          <cell r="E11">
            <v>315.49200000000002</v>
          </cell>
          <cell r="F11">
            <v>317.77600000000001</v>
          </cell>
          <cell r="G11">
            <v>35.323</v>
          </cell>
          <cell r="H11">
            <v>0</v>
          </cell>
          <cell r="I11">
            <v>245.17</v>
          </cell>
          <cell r="J11">
            <v>4.3840000000000003</v>
          </cell>
          <cell r="K11">
            <v>4.415</v>
          </cell>
          <cell r="L11">
            <v>0</v>
          </cell>
          <cell r="M11">
            <v>0</v>
          </cell>
          <cell r="N11">
            <v>236.37100000000001</v>
          </cell>
          <cell r="O11">
            <v>0</v>
          </cell>
          <cell r="P11">
            <v>889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889</v>
          </cell>
          <cell r="V11">
            <v>0</v>
          </cell>
          <cell r="W11">
            <v>4.0819999999999999</v>
          </cell>
          <cell r="X11">
            <v>245.17</v>
          </cell>
          <cell r="Y11">
            <v>12.881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889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236.37100000000001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889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245.17</v>
          </cell>
          <cell r="BC11">
            <v>889</v>
          </cell>
          <cell r="BD11">
            <v>633.26800000000003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624.46699999999998</v>
          </cell>
          <cell r="E12">
            <v>306.22000000000003</v>
          </cell>
          <cell r="F12">
            <v>318.24700000000001</v>
          </cell>
          <cell r="G12">
            <v>35.39</v>
          </cell>
          <cell r="H12">
            <v>0</v>
          </cell>
          <cell r="I12">
            <v>240.82</v>
          </cell>
          <cell r="J12">
            <v>4.2039999999999997</v>
          </cell>
          <cell r="K12">
            <v>4.3689999999999998</v>
          </cell>
          <cell r="L12">
            <v>0</v>
          </cell>
          <cell r="M12">
            <v>0</v>
          </cell>
          <cell r="N12">
            <v>232.24725000000001</v>
          </cell>
          <cell r="O12">
            <v>-2.5000000002250999E-4</v>
          </cell>
          <cell r="P12">
            <v>901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901</v>
          </cell>
          <cell r="V12">
            <v>0</v>
          </cell>
          <cell r="W12">
            <v>4.1805000000000003</v>
          </cell>
          <cell r="X12">
            <v>240.82</v>
          </cell>
          <cell r="Y12">
            <v>12.753500000000001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901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232.24700000000001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901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240.82</v>
          </cell>
          <cell r="BC12">
            <v>901</v>
          </cell>
          <cell r="BD12">
            <v>624.46699999999998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624.36900000000003</v>
          </cell>
          <cell r="E13">
            <v>307.10599999999999</v>
          </cell>
          <cell r="F13">
            <v>317.26299999999998</v>
          </cell>
          <cell r="G13">
            <v>35.424999999999997</v>
          </cell>
          <cell r="H13">
            <v>0</v>
          </cell>
          <cell r="I13">
            <v>241.19</v>
          </cell>
          <cell r="J13">
            <v>4.46</v>
          </cell>
          <cell r="K13">
            <v>4.6079999999999997</v>
          </cell>
          <cell r="L13">
            <v>0</v>
          </cell>
          <cell r="M13">
            <v>0</v>
          </cell>
          <cell r="N13">
            <v>232.1225</v>
          </cell>
          <cell r="O13">
            <v>-5.0000000001659828E-4</v>
          </cell>
          <cell r="P13">
            <v>897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897</v>
          </cell>
          <cell r="V13">
            <v>0</v>
          </cell>
          <cell r="W13">
            <v>4.2009999999999996</v>
          </cell>
          <cell r="X13">
            <v>241.19</v>
          </cell>
          <cell r="Y13">
            <v>13.268999999999998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897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232.12299999999999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897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241.19</v>
          </cell>
          <cell r="BC13">
            <v>897</v>
          </cell>
          <cell r="BD13">
            <v>624.36900000000003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589.1</v>
          </cell>
          <cell r="E14">
            <v>292.48399999999998</v>
          </cell>
          <cell r="F14">
            <v>296.61599999999999</v>
          </cell>
          <cell r="G14">
            <v>35.433</v>
          </cell>
          <cell r="H14">
            <v>0</v>
          </cell>
          <cell r="I14">
            <v>228.44</v>
          </cell>
          <cell r="J14">
            <v>4.1840000000000002</v>
          </cell>
          <cell r="K14">
            <v>4.2430000000000003</v>
          </cell>
          <cell r="L14">
            <v>0</v>
          </cell>
          <cell r="M14">
            <v>0</v>
          </cell>
          <cell r="N14">
            <v>220.01349999999999</v>
          </cell>
          <cell r="O14">
            <v>-4.9999999998817657E-4</v>
          </cell>
          <cell r="P14">
            <v>834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834</v>
          </cell>
          <cell r="V14">
            <v>0</v>
          </cell>
          <cell r="W14">
            <v>5.0757500000000002</v>
          </cell>
          <cell r="X14">
            <v>228.44</v>
          </cell>
          <cell r="Y14">
            <v>13.502749999999999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834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220.01400000000001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834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228.44</v>
          </cell>
          <cell r="BC14">
            <v>834</v>
          </cell>
          <cell r="BD14">
            <v>589.1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1193.9880000000001</v>
          </cell>
          <cell r="E15">
            <v>588.65899999999999</v>
          </cell>
          <cell r="F15">
            <v>605.32899999999995</v>
          </cell>
          <cell r="G15">
            <v>35.49</v>
          </cell>
          <cell r="H15">
            <v>0</v>
          </cell>
          <cell r="I15">
            <v>463.27</v>
          </cell>
          <cell r="J15">
            <v>8.4</v>
          </cell>
          <cell r="K15">
            <v>8.6379999999999999</v>
          </cell>
          <cell r="L15">
            <v>0</v>
          </cell>
          <cell r="M15">
            <v>0</v>
          </cell>
          <cell r="N15">
            <v>446.23250000000002</v>
          </cell>
          <cell r="O15">
            <v>-4.9999999998817657E-4</v>
          </cell>
          <cell r="P15">
            <v>1715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1715</v>
          </cell>
          <cell r="V15">
            <v>0</v>
          </cell>
          <cell r="W15">
            <v>5.4835000000000003</v>
          </cell>
          <cell r="X15">
            <v>463.27</v>
          </cell>
          <cell r="Y15">
            <v>22.5215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1715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446.233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1715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463.27</v>
          </cell>
          <cell r="BC15">
            <v>1715</v>
          </cell>
          <cell r="BD15">
            <v>1193.9880000000001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1873.808</v>
          </cell>
          <cell r="E16">
            <v>913.04899999999998</v>
          </cell>
          <cell r="F16">
            <v>960.75900000000001</v>
          </cell>
          <cell r="G16">
            <v>35.35</v>
          </cell>
          <cell r="H16">
            <v>0</v>
          </cell>
          <cell r="I16">
            <v>724.9</v>
          </cell>
          <cell r="J16">
            <v>14.349</v>
          </cell>
          <cell r="K16">
            <v>15.099</v>
          </cell>
          <cell r="L16">
            <v>0</v>
          </cell>
          <cell r="M16">
            <v>0</v>
          </cell>
          <cell r="N16">
            <v>695.45225000000005</v>
          </cell>
          <cell r="O16">
            <v>-2.5000000016461854E-4</v>
          </cell>
          <cell r="P16">
            <v>2746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2746</v>
          </cell>
          <cell r="V16">
            <v>0</v>
          </cell>
          <cell r="W16">
            <v>4.4012500000000001</v>
          </cell>
          <cell r="X16">
            <v>724.9</v>
          </cell>
          <cell r="Y16">
            <v>33.849249999999998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2746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695.452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2746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724.9</v>
          </cell>
          <cell r="BC16">
            <v>2746</v>
          </cell>
          <cell r="BD16">
            <v>1873.808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1884.69</v>
          </cell>
          <cell r="E17">
            <v>925.83699999999999</v>
          </cell>
          <cell r="F17">
            <v>958.85299999999995</v>
          </cell>
          <cell r="G17">
            <v>35.296999999999997</v>
          </cell>
          <cell r="H17">
            <v>0</v>
          </cell>
          <cell r="I17">
            <v>737.05</v>
          </cell>
          <cell r="J17">
            <v>13.904999999999999</v>
          </cell>
          <cell r="K17">
            <v>14.401</v>
          </cell>
          <cell r="L17">
            <v>0</v>
          </cell>
          <cell r="M17">
            <v>0</v>
          </cell>
          <cell r="N17">
            <v>708.74450000000002</v>
          </cell>
          <cell r="O17">
            <v>-4.9999999998817657E-4</v>
          </cell>
          <cell r="P17">
            <v>2748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2748</v>
          </cell>
          <cell r="V17">
            <v>0</v>
          </cell>
          <cell r="W17">
            <v>6.0052500000000002</v>
          </cell>
          <cell r="X17">
            <v>737.05</v>
          </cell>
          <cell r="Y17">
            <v>34.311250000000001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2748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708.745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2748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737.05</v>
          </cell>
          <cell r="BC17">
            <v>2748</v>
          </cell>
          <cell r="BD17">
            <v>1884.69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TČ"/>
      <sheetName val="Kogenerace"/>
      <sheetName val="Měsíční výkaz"/>
      <sheetName val="Reporting"/>
      <sheetName val="ED plyn"/>
      <sheetName val="Evidence"/>
      <sheetName val="OT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">
          <cell r="A6" t="str">
            <v>Leden</v>
          </cell>
          <cell r="B6">
            <v>1</v>
          </cell>
          <cell r="C6" t="str">
            <v>OK</v>
          </cell>
          <cell r="D6">
            <v>3736.904</v>
          </cell>
          <cell r="E6">
            <v>1699.2660000000001</v>
          </cell>
          <cell r="F6">
            <v>2037.6379999999999</v>
          </cell>
          <cell r="G6">
            <v>35.322000000000003</v>
          </cell>
          <cell r="H6">
            <v>0</v>
          </cell>
          <cell r="I6">
            <v>1381.096</v>
          </cell>
          <cell r="J6">
            <v>33.898000000000003</v>
          </cell>
          <cell r="K6">
            <v>40.648000000000003</v>
          </cell>
          <cell r="L6">
            <v>0</v>
          </cell>
          <cell r="M6">
            <v>0</v>
          </cell>
          <cell r="N6">
            <v>1306.55</v>
          </cell>
          <cell r="O6">
            <v>0</v>
          </cell>
          <cell r="P6">
            <v>5962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5962</v>
          </cell>
          <cell r="V6">
            <v>0</v>
          </cell>
          <cell r="W6">
            <v>3.3039999999999998</v>
          </cell>
          <cell r="X6">
            <v>1381.096</v>
          </cell>
          <cell r="Y6">
            <v>77.850000000000009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5962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1306.55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5962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1381.096</v>
          </cell>
          <cell r="BC6">
            <v>5962</v>
          </cell>
          <cell r="BD6">
            <v>3736.904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3347.3029999999999</v>
          </cell>
          <cell r="E7">
            <v>1492.9179999999999</v>
          </cell>
          <cell r="F7">
            <v>1854.385</v>
          </cell>
          <cell r="G7">
            <v>35.381</v>
          </cell>
          <cell r="H7">
            <v>0</v>
          </cell>
          <cell r="I7">
            <v>1236.2360000000001</v>
          </cell>
          <cell r="J7">
            <v>37.506</v>
          </cell>
          <cell r="K7">
            <v>46.588000000000001</v>
          </cell>
          <cell r="L7">
            <v>0</v>
          </cell>
          <cell r="M7">
            <v>0</v>
          </cell>
          <cell r="N7">
            <v>1152.1420000000001</v>
          </cell>
          <cell r="O7">
            <v>0</v>
          </cell>
          <cell r="P7">
            <v>5528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5528</v>
          </cell>
          <cell r="V7">
            <v>0</v>
          </cell>
          <cell r="W7">
            <v>1.4570000000000001</v>
          </cell>
          <cell r="X7">
            <v>1236.2360000000001</v>
          </cell>
          <cell r="Y7">
            <v>85.550999999999988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5528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1152.1420000000001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5528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1236.2360000000001</v>
          </cell>
          <cell r="BC7">
            <v>5528</v>
          </cell>
          <cell r="BD7">
            <v>3347.3029999999999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4150.326</v>
          </cell>
          <cell r="E8">
            <v>1873.2739999999999</v>
          </cell>
          <cell r="F8">
            <v>2277.0520000000001</v>
          </cell>
          <cell r="G8">
            <v>35.32</v>
          </cell>
          <cell r="H8">
            <v>0</v>
          </cell>
          <cell r="I8">
            <v>1537.4880000000001</v>
          </cell>
          <cell r="J8">
            <v>38.869</v>
          </cell>
          <cell r="K8">
            <v>47.246000000000002</v>
          </cell>
          <cell r="L8">
            <v>0</v>
          </cell>
          <cell r="M8">
            <v>0</v>
          </cell>
          <cell r="N8">
            <v>1451.373</v>
          </cell>
          <cell r="O8">
            <v>0</v>
          </cell>
          <cell r="P8">
            <v>6728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6728</v>
          </cell>
          <cell r="V8">
            <v>0</v>
          </cell>
          <cell r="W8">
            <v>0.98699999999999999</v>
          </cell>
          <cell r="X8">
            <v>1537.4880000000001</v>
          </cell>
          <cell r="Y8">
            <v>87.102000000000004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6728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1451.373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6728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1537.4880000000001</v>
          </cell>
          <cell r="BC8">
            <v>6728</v>
          </cell>
          <cell r="BD8">
            <v>4150.326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3862.8609999999999</v>
          </cell>
          <cell r="E9">
            <v>1728.5519999999999</v>
          </cell>
          <cell r="F9">
            <v>2134.3090000000002</v>
          </cell>
          <cell r="G9">
            <v>35.28</v>
          </cell>
          <cell r="H9">
            <v>0</v>
          </cell>
          <cell r="I9">
            <v>1419.78</v>
          </cell>
          <cell r="J9">
            <v>38.898000000000003</v>
          </cell>
          <cell r="K9">
            <v>48.029000000000003</v>
          </cell>
          <cell r="L9">
            <v>0</v>
          </cell>
          <cell r="M9">
            <v>0</v>
          </cell>
          <cell r="N9">
            <v>1332.8530000000001</v>
          </cell>
          <cell r="O9">
            <v>0</v>
          </cell>
          <cell r="P9">
            <v>6311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6311</v>
          </cell>
          <cell r="V9">
            <v>0</v>
          </cell>
          <cell r="W9">
            <v>0.502</v>
          </cell>
          <cell r="X9">
            <v>1419.78</v>
          </cell>
          <cell r="Y9">
            <v>87.429000000000002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6311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1332.8530000000001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6311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1419.78</v>
          </cell>
          <cell r="BC9">
            <v>6311</v>
          </cell>
          <cell r="BD9">
            <v>3862.8609999999999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3994.759</v>
          </cell>
          <cell r="E10">
            <v>1800.153</v>
          </cell>
          <cell r="F10">
            <v>2194.6060000000002</v>
          </cell>
          <cell r="G10">
            <v>35.384999999999998</v>
          </cell>
          <cell r="H10">
            <v>0</v>
          </cell>
          <cell r="I10">
            <v>1471.46</v>
          </cell>
          <cell r="J10">
            <v>41.430999999999997</v>
          </cell>
          <cell r="K10">
            <v>50.51</v>
          </cell>
          <cell r="L10">
            <v>0</v>
          </cell>
          <cell r="M10">
            <v>0</v>
          </cell>
          <cell r="N10">
            <v>1379.519</v>
          </cell>
          <cell r="O10">
            <v>0</v>
          </cell>
          <cell r="P10">
            <v>6458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6458</v>
          </cell>
          <cell r="V10">
            <v>0</v>
          </cell>
          <cell r="W10">
            <v>0.61399999999999999</v>
          </cell>
          <cell r="X10">
            <v>1471.46</v>
          </cell>
          <cell r="Y10">
            <v>92.555000000000007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6458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1379.519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6458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1471.46</v>
          </cell>
          <cell r="BC10">
            <v>6458</v>
          </cell>
          <cell r="BD10">
            <v>3994.759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2484.2040000000002</v>
          </cell>
          <cell r="E11">
            <v>1111.874</v>
          </cell>
          <cell r="F11">
            <v>1372.33</v>
          </cell>
          <cell r="G11">
            <v>35.338999999999999</v>
          </cell>
          <cell r="H11">
            <v>0</v>
          </cell>
          <cell r="I11">
            <v>924.08799999999997</v>
          </cell>
          <cell r="J11">
            <v>23.195</v>
          </cell>
          <cell r="K11">
            <v>28.629000000000001</v>
          </cell>
          <cell r="L11">
            <v>0</v>
          </cell>
          <cell r="M11">
            <v>0</v>
          </cell>
          <cell r="N11">
            <v>872.26400000000001</v>
          </cell>
          <cell r="O11">
            <v>0</v>
          </cell>
          <cell r="P11">
            <v>4106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4106</v>
          </cell>
          <cell r="V11">
            <v>0</v>
          </cell>
          <cell r="W11">
            <v>2.59</v>
          </cell>
          <cell r="X11">
            <v>924.08799999999997</v>
          </cell>
          <cell r="Y11">
            <v>54.414000000000001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4106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872.26400000000001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4106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924.08799999999997</v>
          </cell>
          <cell r="BC11">
            <v>4106</v>
          </cell>
          <cell r="BD11">
            <v>2484.2040000000002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2154.9630000000002</v>
          </cell>
          <cell r="E12">
            <v>949.37099999999998</v>
          </cell>
          <cell r="F12">
            <v>1205.5920000000001</v>
          </cell>
          <cell r="G12">
            <v>35.366999999999997</v>
          </cell>
          <cell r="H12">
            <v>0</v>
          </cell>
          <cell r="I12">
            <v>796.66</v>
          </cell>
          <cell r="J12">
            <v>22.465</v>
          </cell>
          <cell r="K12">
            <v>28.527999999999999</v>
          </cell>
          <cell r="L12">
            <v>0</v>
          </cell>
          <cell r="M12">
            <v>0</v>
          </cell>
          <cell r="N12">
            <v>745.66774999999996</v>
          </cell>
          <cell r="O12">
            <v>-7.5000000003910827E-4</v>
          </cell>
          <cell r="P12">
            <v>3642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3642</v>
          </cell>
          <cell r="V12">
            <v>0</v>
          </cell>
          <cell r="W12">
            <v>3.5982500000000002</v>
          </cell>
          <cell r="X12">
            <v>796.66</v>
          </cell>
          <cell r="Y12">
            <v>54.591249999999995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3642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745.66800000000001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3642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796.66</v>
          </cell>
          <cell r="BC12">
            <v>3642</v>
          </cell>
          <cell r="BD12">
            <v>2154.9630000000002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403.95699999999999</v>
          </cell>
          <cell r="E13">
            <v>179.547</v>
          </cell>
          <cell r="F13">
            <v>224.41</v>
          </cell>
          <cell r="G13">
            <v>35.375999999999998</v>
          </cell>
          <cell r="H13">
            <v>0</v>
          </cell>
          <cell r="I13">
            <v>146.68199999999999</v>
          </cell>
          <cell r="J13">
            <v>2.4300000000000002</v>
          </cell>
          <cell r="K13">
            <v>3.0369999999999999</v>
          </cell>
          <cell r="L13">
            <v>0</v>
          </cell>
          <cell r="M13">
            <v>0</v>
          </cell>
          <cell r="N13">
            <v>141.21525</v>
          </cell>
          <cell r="O13">
            <v>-2.5000000002250999E-4</v>
          </cell>
          <cell r="P13">
            <v>660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660</v>
          </cell>
          <cell r="V13">
            <v>0</v>
          </cell>
          <cell r="W13">
            <v>4.29575</v>
          </cell>
          <cell r="X13">
            <v>146.68199999999999</v>
          </cell>
          <cell r="Y13">
            <v>9.7627500000000005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660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141.215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660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146.68199999999999</v>
          </cell>
          <cell r="BC13">
            <v>660</v>
          </cell>
          <cell r="BD13">
            <v>403.95699999999999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1981.231</v>
          </cell>
          <cell r="E14">
            <v>886.94899999999996</v>
          </cell>
          <cell r="F14">
            <v>1094.2819999999999</v>
          </cell>
          <cell r="G14">
            <v>35.448</v>
          </cell>
          <cell r="H14">
            <v>0</v>
          </cell>
          <cell r="I14">
            <v>740.51</v>
          </cell>
          <cell r="J14">
            <v>19.382000000000001</v>
          </cell>
          <cell r="K14">
            <v>23.911999999999999</v>
          </cell>
          <cell r="L14">
            <v>0</v>
          </cell>
          <cell r="M14">
            <v>0</v>
          </cell>
          <cell r="N14">
            <v>697.21600000000001</v>
          </cell>
          <cell r="O14">
            <v>0</v>
          </cell>
          <cell r="P14">
            <v>3289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3289</v>
          </cell>
          <cell r="V14">
            <v>0</v>
          </cell>
          <cell r="W14">
            <v>4.8099999999999996</v>
          </cell>
          <cell r="X14">
            <v>740.51</v>
          </cell>
          <cell r="Y14">
            <v>48.103999999999999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3289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697.21600000000001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3289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740.51</v>
          </cell>
          <cell r="BC14">
            <v>3289</v>
          </cell>
          <cell r="BD14">
            <v>1981.231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3645.701</v>
          </cell>
          <cell r="E15">
            <v>1642.4659999999999</v>
          </cell>
          <cell r="F15">
            <v>2003.2349999999999</v>
          </cell>
          <cell r="G15">
            <v>35.485999999999997</v>
          </cell>
          <cell r="H15">
            <v>0</v>
          </cell>
          <cell r="I15">
            <v>1355.3520000000001</v>
          </cell>
          <cell r="J15">
            <v>34.622999999999998</v>
          </cell>
          <cell r="K15">
            <v>42.228999999999999</v>
          </cell>
          <cell r="L15">
            <v>0</v>
          </cell>
          <cell r="M15">
            <v>0</v>
          </cell>
          <cell r="N15">
            <v>1278.5005000000001</v>
          </cell>
          <cell r="O15">
            <v>-5.0000000010186341E-4</v>
          </cell>
          <cell r="P15">
            <v>5951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5951</v>
          </cell>
          <cell r="V15">
            <v>0</v>
          </cell>
          <cell r="W15">
            <v>1.45625</v>
          </cell>
          <cell r="X15">
            <v>1355.3520000000001</v>
          </cell>
          <cell r="Y15">
            <v>78.308250000000001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5951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1278.501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5951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1355.3520000000001</v>
          </cell>
          <cell r="BC15">
            <v>5951</v>
          </cell>
          <cell r="BD15">
            <v>3645.701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4333.3909999999996</v>
          </cell>
          <cell r="E16">
            <v>1981.9480000000001</v>
          </cell>
          <cell r="F16">
            <v>2351.4430000000002</v>
          </cell>
          <cell r="G16">
            <v>35.369999999999997</v>
          </cell>
          <cell r="H16">
            <v>0</v>
          </cell>
          <cell r="I16">
            <v>1618.768</v>
          </cell>
          <cell r="J16">
            <v>38.991</v>
          </cell>
          <cell r="K16">
            <v>46.26</v>
          </cell>
          <cell r="L16">
            <v>0</v>
          </cell>
          <cell r="M16">
            <v>0</v>
          </cell>
          <cell r="N16">
            <v>1533.5165</v>
          </cell>
          <cell r="O16">
            <v>5.0000000010186341E-4</v>
          </cell>
          <cell r="P16">
            <v>6914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6914</v>
          </cell>
          <cell r="V16">
            <v>0</v>
          </cell>
          <cell r="W16">
            <v>0.29699999999999999</v>
          </cell>
          <cell r="X16">
            <v>1618.768</v>
          </cell>
          <cell r="Y16">
            <v>85.548000000000002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6914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1533.5170000000001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6914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1618.768</v>
          </cell>
          <cell r="BC16">
            <v>6914</v>
          </cell>
          <cell r="BD16">
            <v>4333.3909999999996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3481.75</v>
          </cell>
          <cell r="E17">
            <v>1585.7180000000001</v>
          </cell>
          <cell r="F17">
            <v>1896.0319999999999</v>
          </cell>
          <cell r="G17">
            <v>35.292000000000002</v>
          </cell>
          <cell r="H17">
            <v>0</v>
          </cell>
          <cell r="I17">
            <v>1307.47</v>
          </cell>
          <cell r="J17">
            <v>28.834</v>
          </cell>
          <cell r="K17">
            <v>34.475999999999999</v>
          </cell>
          <cell r="L17">
            <v>0</v>
          </cell>
          <cell r="M17">
            <v>0</v>
          </cell>
          <cell r="N17">
            <v>1244.1600000000001</v>
          </cell>
          <cell r="O17">
            <v>0</v>
          </cell>
          <cell r="P17">
            <v>5628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5628</v>
          </cell>
          <cell r="V17">
            <v>0</v>
          </cell>
          <cell r="W17">
            <v>2.1709999999999998</v>
          </cell>
          <cell r="X17">
            <v>1307.47</v>
          </cell>
          <cell r="Y17">
            <v>65.481000000000009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5628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1244.1600000000001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5628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1307.47</v>
          </cell>
          <cell r="BC17">
            <v>5628</v>
          </cell>
          <cell r="BD17">
            <v>3481.75</v>
          </cell>
          <cell r="BE17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785.82299999999998</v>
          </cell>
          <cell r="E6">
            <v>381.58800000000002</v>
          </cell>
          <cell r="F6">
            <v>404.23500000000001</v>
          </cell>
          <cell r="G6">
            <v>35.344000000000001</v>
          </cell>
          <cell r="H6">
            <v>0</v>
          </cell>
          <cell r="I6">
            <v>288.43700000000001</v>
          </cell>
          <cell r="J6">
            <v>3.948</v>
          </cell>
          <cell r="K6">
            <v>4.1829999999999998</v>
          </cell>
          <cell r="L6">
            <v>0</v>
          </cell>
          <cell r="M6">
            <v>0</v>
          </cell>
          <cell r="N6">
            <v>280.30599999999998</v>
          </cell>
          <cell r="O6">
            <v>0</v>
          </cell>
          <cell r="P6">
            <v>1100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1100</v>
          </cell>
          <cell r="V6">
            <v>0</v>
          </cell>
          <cell r="W6">
            <v>0.71899999999999997</v>
          </cell>
          <cell r="X6">
            <v>288.43700000000001</v>
          </cell>
          <cell r="Y6">
            <v>8.85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1100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280.30599999999998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1100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288.43700000000001</v>
          </cell>
          <cell r="BC6">
            <v>1100</v>
          </cell>
          <cell r="BD6">
            <v>785.82299999999998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677.55200000000002</v>
          </cell>
          <cell r="E7">
            <v>328.91500000000002</v>
          </cell>
          <cell r="F7">
            <v>348.637</v>
          </cell>
          <cell r="G7">
            <v>35.329000000000001</v>
          </cell>
          <cell r="H7">
            <v>0</v>
          </cell>
          <cell r="I7">
            <v>247.65</v>
          </cell>
          <cell r="J7">
            <v>3.9</v>
          </cell>
          <cell r="K7">
            <v>4.1340000000000003</v>
          </cell>
          <cell r="L7">
            <v>0</v>
          </cell>
          <cell r="M7">
            <v>0</v>
          </cell>
          <cell r="N7">
            <v>239.61600000000001</v>
          </cell>
          <cell r="O7">
            <v>0</v>
          </cell>
          <cell r="P7">
            <v>945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945</v>
          </cell>
          <cell r="V7">
            <v>0</v>
          </cell>
          <cell r="W7">
            <v>0.72899999999999998</v>
          </cell>
          <cell r="X7">
            <v>247.65</v>
          </cell>
          <cell r="Y7">
            <v>8.7629999999999999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945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239.61600000000001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945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247.65</v>
          </cell>
          <cell r="BC7">
            <v>945</v>
          </cell>
          <cell r="BD7">
            <v>677.55200000000002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638.40300000000002</v>
          </cell>
          <cell r="E8">
            <v>309.839</v>
          </cell>
          <cell r="F8">
            <v>328.56400000000002</v>
          </cell>
          <cell r="G8">
            <v>35.213999999999999</v>
          </cell>
          <cell r="H8">
            <v>0</v>
          </cell>
          <cell r="I8">
            <v>232.34700000000001</v>
          </cell>
          <cell r="J8">
            <v>4.0110000000000001</v>
          </cell>
          <cell r="K8">
            <v>4.2539999999999996</v>
          </cell>
          <cell r="L8">
            <v>0</v>
          </cell>
          <cell r="M8">
            <v>0</v>
          </cell>
          <cell r="N8">
            <v>224.08199999999999</v>
          </cell>
          <cell r="O8">
            <v>0</v>
          </cell>
          <cell r="P8">
            <v>887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887</v>
          </cell>
          <cell r="V8">
            <v>0</v>
          </cell>
          <cell r="W8">
            <v>0.88700000000000001</v>
          </cell>
          <cell r="X8">
            <v>232.34700000000001</v>
          </cell>
          <cell r="Y8">
            <v>9.152000000000001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887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224.08199999999999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887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232.34700000000001</v>
          </cell>
          <cell r="BC8">
            <v>887</v>
          </cell>
          <cell r="BD8">
            <v>638.40300000000002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407.416</v>
          </cell>
          <cell r="E9">
            <v>197.84200000000001</v>
          </cell>
          <cell r="F9">
            <v>209.57400000000001</v>
          </cell>
          <cell r="G9">
            <v>35.271999999999998</v>
          </cell>
          <cell r="H9">
            <v>0</v>
          </cell>
          <cell r="I9">
            <v>147.89599999999999</v>
          </cell>
          <cell r="J9">
            <v>1.339</v>
          </cell>
          <cell r="K9">
            <v>1.4179999999999999</v>
          </cell>
          <cell r="L9">
            <v>0</v>
          </cell>
          <cell r="M9">
            <v>0</v>
          </cell>
          <cell r="N9">
            <v>145.13900000000001</v>
          </cell>
          <cell r="O9">
            <v>0</v>
          </cell>
          <cell r="P9">
            <v>564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564</v>
          </cell>
          <cell r="V9">
            <v>0</v>
          </cell>
          <cell r="W9">
            <v>1.147</v>
          </cell>
          <cell r="X9">
            <v>147.89599999999999</v>
          </cell>
          <cell r="Y9">
            <v>3.9039999999999999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564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145.13900000000001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564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147.89599999999999</v>
          </cell>
          <cell r="BC9">
            <v>564</v>
          </cell>
          <cell r="BD9">
            <v>407.416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335.31900000000002</v>
          </cell>
          <cell r="E10">
            <v>164.38900000000001</v>
          </cell>
          <cell r="F10">
            <v>170.93</v>
          </cell>
          <cell r="G10">
            <v>35.459000000000003</v>
          </cell>
          <cell r="H10">
            <v>0</v>
          </cell>
          <cell r="I10">
            <v>122.354</v>
          </cell>
          <cell r="J10">
            <v>2.8460000000000001</v>
          </cell>
          <cell r="K10">
            <v>2.9590000000000001</v>
          </cell>
          <cell r="L10">
            <v>0</v>
          </cell>
          <cell r="M10">
            <v>0</v>
          </cell>
          <cell r="N10">
            <v>116.54900000000001</v>
          </cell>
          <cell r="O10">
            <v>0</v>
          </cell>
          <cell r="P10">
            <v>458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458</v>
          </cell>
          <cell r="V10">
            <v>0</v>
          </cell>
          <cell r="W10">
            <v>1.3859999999999999</v>
          </cell>
          <cell r="X10">
            <v>122.354</v>
          </cell>
          <cell r="Y10">
            <v>7.1909999999999998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458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116.54900000000001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458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122.354</v>
          </cell>
          <cell r="BC10">
            <v>458</v>
          </cell>
          <cell r="BD10">
            <v>335.31900000000002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257.84199999999998</v>
          </cell>
          <cell r="E11">
            <v>124.986</v>
          </cell>
          <cell r="F11">
            <v>132.85599999999999</v>
          </cell>
          <cell r="G11">
            <v>35.420999999999999</v>
          </cell>
          <cell r="H11">
            <v>0</v>
          </cell>
          <cell r="I11">
            <v>93.814999999999998</v>
          </cell>
          <cell r="J11">
            <v>0.92700000000000005</v>
          </cell>
          <cell r="K11">
            <v>0.98599999999999999</v>
          </cell>
          <cell r="L11">
            <v>0</v>
          </cell>
          <cell r="M11">
            <v>0</v>
          </cell>
          <cell r="N11">
            <v>91.902000000000001</v>
          </cell>
          <cell r="O11">
            <v>0</v>
          </cell>
          <cell r="P11">
            <v>359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359</v>
          </cell>
          <cell r="V11">
            <v>0</v>
          </cell>
          <cell r="W11">
            <v>1.526</v>
          </cell>
          <cell r="X11">
            <v>93.814999999999998</v>
          </cell>
          <cell r="Y11">
            <v>3.4390000000000001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359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91.902000000000001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359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93.814999999999998</v>
          </cell>
          <cell r="BC11">
            <v>359</v>
          </cell>
          <cell r="BD11">
            <v>257.84199999999998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233.52199999999999</v>
          </cell>
          <cell r="E12">
            <v>113.95</v>
          </cell>
          <cell r="F12">
            <v>119.572</v>
          </cell>
          <cell r="G12">
            <v>35.323</v>
          </cell>
          <cell r="H12">
            <v>0</v>
          </cell>
          <cell r="I12">
            <v>84.709000000000003</v>
          </cell>
          <cell r="J12">
            <v>1.2709999999999999</v>
          </cell>
          <cell r="K12">
            <v>1.333</v>
          </cell>
          <cell r="L12">
            <v>0</v>
          </cell>
          <cell r="M12">
            <v>0</v>
          </cell>
          <cell r="N12">
            <v>82.105249999999998</v>
          </cell>
          <cell r="O12">
            <v>-2.4999999999408828E-4</v>
          </cell>
          <cell r="P12">
            <v>320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320</v>
          </cell>
          <cell r="V12">
            <v>0</v>
          </cell>
          <cell r="W12">
            <v>1.6859999999999999</v>
          </cell>
          <cell r="X12">
            <v>84.709000000000003</v>
          </cell>
          <cell r="Y12">
            <v>4.29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320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82.105000000000004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320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84.709000000000003</v>
          </cell>
          <cell r="BC12">
            <v>320</v>
          </cell>
          <cell r="BD12">
            <v>233.52199999999999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201.7</v>
          </cell>
          <cell r="E13">
            <v>98.858999999999995</v>
          </cell>
          <cell r="F13">
            <v>102.84099999999999</v>
          </cell>
          <cell r="G13">
            <v>35.366999999999997</v>
          </cell>
          <cell r="H13">
            <v>0</v>
          </cell>
          <cell r="I13">
            <v>72.897000000000006</v>
          </cell>
          <cell r="J13">
            <v>1.552</v>
          </cell>
          <cell r="K13">
            <v>1.615</v>
          </cell>
          <cell r="L13">
            <v>0</v>
          </cell>
          <cell r="M13">
            <v>0</v>
          </cell>
          <cell r="N13">
            <v>69.730500000000006</v>
          </cell>
          <cell r="O13">
            <v>-5.0000000000238742E-4</v>
          </cell>
          <cell r="P13">
            <v>273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273</v>
          </cell>
          <cell r="V13">
            <v>0</v>
          </cell>
          <cell r="W13">
            <v>1.8354999999999999</v>
          </cell>
          <cell r="X13">
            <v>72.897000000000006</v>
          </cell>
          <cell r="Y13">
            <v>5.0024999999999995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273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69.730999999999995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273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72.897000000000006</v>
          </cell>
          <cell r="BC13">
            <v>273</v>
          </cell>
          <cell r="BD13">
            <v>201.7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206.85599999999999</v>
          </cell>
          <cell r="E14">
            <v>101.354</v>
          </cell>
          <cell r="F14">
            <v>105.502</v>
          </cell>
          <cell r="G14">
            <v>35.488999999999997</v>
          </cell>
          <cell r="H14">
            <v>0</v>
          </cell>
          <cell r="I14">
            <v>74.986000000000004</v>
          </cell>
          <cell r="J14">
            <v>1.25</v>
          </cell>
          <cell r="K14">
            <v>1.3009999999999999</v>
          </cell>
          <cell r="L14">
            <v>0</v>
          </cell>
          <cell r="M14">
            <v>0</v>
          </cell>
          <cell r="N14">
            <v>72.435749999999999</v>
          </cell>
          <cell r="O14">
            <v>-7.4999999999647571E-4</v>
          </cell>
          <cell r="P14">
            <v>281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281</v>
          </cell>
          <cell r="V14">
            <v>0</v>
          </cell>
          <cell r="W14">
            <v>1.6060000000000001</v>
          </cell>
          <cell r="X14">
            <v>74.986000000000004</v>
          </cell>
          <cell r="Y14">
            <v>4.157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281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72.436000000000007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281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74.986000000000004</v>
          </cell>
          <cell r="BC14">
            <v>281</v>
          </cell>
          <cell r="BD14">
            <v>206.85599999999999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433.279</v>
          </cell>
          <cell r="E15">
            <v>210.61600000000001</v>
          </cell>
          <cell r="F15">
            <v>222.66300000000001</v>
          </cell>
          <cell r="G15">
            <v>35.496000000000002</v>
          </cell>
          <cell r="H15">
            <v>0</v>
          </cell>
          <cell r="I15">
            <v>157.387</v>
          </cell>
          <cell r="J15">
            <v>2.2080000000000002</v>
          </cell>
          <cell r="K15">
            <v>2.335</v>
          </cell>
          <cell r="L15">
            <v>0</v>
          </cell>
          <cell r="M15">
            <v>0</v>
          </cell>
          <cell r="N15">
            <v>152.84399999999999</v>
          </cell>
          <cell r="O15">
            <v>0</v>
          </cell>
          <cell r="P15">
            <v>599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599</v>
          </cell>
          <cell r="V15">
            <v>0</v>
          </cell>
          <cell r="W15">
            <v>1.3174999999999999</v>
          </cell>
          <cell r="X15">
            <v>157.387</v>
          </cell>
          <cell r="Y15">
            <v>5.8605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599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152.84399999999999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599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157.387</v>
          </cell>
          <cell r="BC15">
            <v>599</v>
          </cell>
          <cell r="BD15">
            <v>433.279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694.38599999999997</v>
          </cell>
          <cell r="E16">
            <v>338.59800000000001</v>
          </cell>
          <cell r="F16">
            <v>355.78800000000001</v>
          </cell>
          <cell r="G16">
            <v>35.334000000000003</v>
          </cell>
          <cell r="H16">
            <v>0</v>
          </cell>
          <cell r="I16">
            <v>251.93199999999999</v>
          </cell>
          <cell r="J16">
            <v>3.871</v>
          </cell>
          <cell r="K16">
            <v>4.0670000000000002</v>
          </cell>
          <cell r="L16">
            <v>0</v>
          </cell>
          <cell r="M16">
            <v>0</v>
          </cell>
          <cell r="N16">
            <v>243.99375000000001</v>
          </cell>
          <cell r="O16">
            <v>2.4999999996566658E-4</v>
          </cell>
          <cell r="P16">
            <v>953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953</v>
          </cell>
          <cell r="V16">
            <v>0</v>
          </cell>
          <cell r="W16">
            <v>0.80449999999999999</v>
          </cell>
          <cell r="X16">
            <v>251.93199999999999</v>
          </cell>
          <cell r="Y16">
            <v>8.7424999999999997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953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243.994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953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251.93199999999999</v>
          </cell>
          <cell r="BC16">
            <v>953</v>
          </cell>
          <cell r="BD16">
            <v>694.38599999999997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540.51800000000003</v>
          </cell>
          <cell r="E17">
            <v>264.03399999999999</v>
          </cell>
          <cell r="F17">
            <v>276.48399999999998</v>
          </cell>
          <cell r="G17">
            <v>35.265999999999998</v>
          </cell>
          <cell r="H17">
            <v>0</v>
          </cell>
          <cell r="I17">
            <v>196.3</v>
          </cell>
          <cell r="J17">
            <v>2.9529999999999998</v>
          </cell>
          <cell r="K17">
            <v>3.093</v>
          </cell>
          <cell r="L17">
            <v>0</v>
          </cell>
          <cell r="M17">
            <v>0</v>
          </cell>
          <cell r="N17">
            <v>190.25399999999999</v>
          </cell>
          <cell r="O17">
            <v>0</v>
          </cell>
          <cell r="P17">
            <v>740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740</v>
          </cell>
          <cell r="V17">
            <v>0</v>
          </cell>
          <cell r="W17">
            <v>1.32325</v>
          </cell>
          <cell r="X17">
            <v>196.3</v>
          </cell>
          <cell r="Y17">
            <v>7.3692499999999992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740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190.25399999999999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740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196.3</v>
          </cell>
          <cell r="BC17">
            <v>740</v>
          </cell>
          <cell r="BD17">
            <v>540.51800000000003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873.85199999999998</v>
          </cell>
          <cell r="E6">
            <v>407.875</v>
          </cell>
          <cell r="F6">
            <v>465.97699999999998</v>
          </cell>
          <cell r="G6">
            <v>35.343000000000004</v>
          </cell>
          <cell r="H6">
            <v>0</v>
          </cell>
          <cell r="I6">
            <v>322.40699999999998</v>
          </cell>
          <cell r="J6">
            <v>3.9710000000000001</v>
          </cell>
          <cell r="K6">
            <v>4.5369999999999999</v>
          </cell>
          <cell r="L6">
            <v>0</v>
          </cell>
          <cell r="M6">
            <v>0</v>
          </cell>
          <cell r="N6">
            <v>313.899</v>
          </cell>
          <cell r="O6">
            <v>0</v>
          </cell>
          <cell r="P6">
            <v>1326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1326</v>
          </cell>
          <cell r="V6">
            <v>0</v>
          </cell>
          <cell r="W6">
            <v>0.92300000000000004</v>
          </cell>
          <cell r="X6">
            <v>322.40699999999998</v>
          </cell>
          <cell r="Y6">
            <v>9.4309999999999992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1326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313.899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1326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322.40699999999998</v>
          </cell>
          <cell r="BC6">
            <v>1326</v>
          </cell>
          <cell r="BD6">
            <v>873.85199999999998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650.702</v>
          </cell>
          <cell r="E7">
            <v>303.67500000000001</v>
          </cell>
          <cell r="F7">
            <v>347.02699999999999</v>
          </cell>
          <cell r="G7">
            <v>35.328000000000003</v>
          </cell>
          <cell r="H7">
            <v>0</v>
          </cell>
          <cell r="I7">
            <v>238.702</v>
          </cell>
          <cell r="J7">
            <v>2.6549999999999998</v>
          </cell>
          <cell r="K7">
            <v>3.0329999999999999</v>
          </cell>
          <cell r="L7">
            <v>0</v>
          </cell>
          <cell r="M7">
            <v>0</v>
          </cell>
          <cell r="N7">
            <v>233.01400000000001</v>
          </cell>
          <cell r="O7">
            <v>0</v>
          </cell>
          <cell r="P7">
            <v>982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982</v>
          </cell>
          <cell r="V7">
            <v>0</v>
          </cell>
          <cell r="W7">
            <v>1.05</v>
          </cell>
          <cell r="X7">
            <v>238.702</v>
          </cell>
          <cell r="Y7">
            <v>6.7379999999999995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982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233.01400000000001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982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238.702</v>
          </cell>
          <cell r="BC7">
            <v>982</v>
          </cell>
          <cell r="BD7">
            <v>650.702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609.88699999999994</v>
          </cell>
          <cell r="E8">
            <v>286.88200000000001</v>
          </cell>
          <cell r="F8">
            <v>323.005</v>
          </cell>
          <cell r="G8">
            <v>35.216000000000001</v>
          </cell>
          <cell r="H8">
            <v>0</v>
          </cell>
          <cell r="I8">
            <v>225.49600000000001</v>
          </cell>
          <cell r="J8">
            <v>4.1239999999999997</v>
          </cell>
          <cell r="K8">
            <v>4.6429999999999998</v>
          </cell>
          <cell r="L8">
            <v>0</v>
          </cell>
          <cell r="M8">
            <v>0</v>
          </cell>
          <cell r="N8">
            <v>216.72900000000001</v>
          </cell>
          <cell r="O8">
            <v>0</v>
          </cell>
          <cell r="P8">
            <v>914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914</v>
          </cell>
          <cell r="V8">
            <v>0</v>
          </cell>
          <cell r="W8">
            <v>1.266</v>
          </cell>
          <cell r="X8">
            <v>225.49600000000001</v>
          </cell>
          <cell r="Y8">
            <v>10.032999999999999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914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216.72900000000001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914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225.49600000000001</v>
          </cell>
          <cell r="BC8">
            <v>914</v>
          </cell>
          <cell r="BD8">
            <v>609.88699999999994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434.08199999999999</v>
          </cell>
          <cell r="E9">
            <v>203.03700000000001</v>
          </cell>
          <cell r="F9">
            <v>231.04499999999999</v>
          </cell>
          <cell r="G9">
            <v>35.270000000000003</v>
          </cell>
          <cell r="H9">
            <v>0</v>
          </cell>
          <cell r="I9">
            <v>159.88800000000001</v>
          </cell>
          <cell r="J9">
            <v>0.81799999999999995</v>
          </cell>
          <cell r="K9">
            <v>0.93100000000000005</v>
          </cell>
          <cell r="L9">
            <v>0</v>
          </cell>
          <cell r="M9">
            <v>0</v>
          </cell>
          <cell r="N9">
            <v>158.13900000000001</v>
          </cell>
          <cell r="O9">
            <v>0</v>
          </cell>
          <cell r="P9">
            <v>655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655</v>
          </cell>
          <cell r="V9">
            <v>0</v>
          </cell>
          <cell r="W9">
            <v>1.367</v>
          </cell>
          <cell r="X9">
            <v>159.88800000000001</v>
          </cell>
          <cell r="Y9">
            <v>3.1160000000000001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655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158.13900000000001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655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159.88800000000001</v>
          </cell>
          <cell r="BC9">
            <v>655</v>
          </cell>
          <cell r="BD9">
            <v>434.08199999999999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351.78</v>
          </cell>
          <cell r="E10">
            <v>165.90700000000001</v>
          </cell>
          <cell r="F10">
            <v>185.87299999999999</v>
          </cell>
          <cell r="G10">
            <v>35.457000000000001</v>
          </cell>
          <cell r="H10">
            <v>0</v>
          </cell>
          <cell r="I10">
            <v>129.42500000000001</v>
          </cell>
          <cell r="J10">
            <v>2.512</v>
          </cell>
          <cell r="K10">
            <v>2.8140000000000001</v>
          </cell>
          <cell r="L10">
            <v>0</v>
          </cell>
          <cell r="M10">
            <v>0</v>
          </cell>
          <cell r="N10">
            <v>124.099</v>
          </cell>
          <cell r="O10">
            <v>0</v>
          </cell>
          <cell r="P10">
            <v>522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522</v>
          </cell>
          <cell r="V10">
            <v>0</v>
          </cell>
          <cell r="W10">
            <v>1.625</v>
          </cell>
          <cell r="X10">
            <v>129.42500000000001</v>
          </cell>
          <cell r="Y10">
            <v>6.9510000000000005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522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124.099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522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129.42500000000001</v>
          </cell>
          <cell r="BC10">
            <v>522</v>
          </cell>
          <cell r="BD10">
            <v>351.78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254.37200000000001</v>
          </cell>
          <cell r="E11">
            <v>120.012</v>
          </cell>
          <cell r="F11">
            <v>134.36000000000001</v>
          </cell>
          <cell r="G11">
            <v>35.417000000000002</v>
          </cell>
          <cell r="H11">
            <v>0</v>
          </cell>
          <cell r="I11">
            <v>93.290999999999997</v>
          </cell>
          <cell r="J11">
            <v>1.179</v>
          </cell>
          <cell r="K11">
            <v>1.319</v>
          </cell>
          <cell r="L11">
            <v>0</v>
          </cell>
          <cell r="M11">
            <v>0</v>
          </cell>
          <cell r="N11">
            <v>90.793000000000006</v>
          </cell>
          <cell r="O11">
            <v>0</v>
          </cell>
          <cell r="P11">
            <v>376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376</v>
          </cell>
          <cell r="V11">
            <v>0</v>
          </cell>
          <cell r="W11">
            <v>1.7030000000000001</v>
          </cell>
          <cell r="X11">
            <v>93.290999999999997</v>
          </cell>
          <cell r="Y11">
            <v>4.2010000000000005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376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90.793000000000006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376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93.290999999999997</v>
          </cell>
          <cell r="BC11">
            <v>376</v>
          </cell>
          <cell r="BD11">
            <v>254.37200000000001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218.59800000000001</v>
          </cell>
          <cell r="E12">
            <v>103.3</v>
          </cell>
          <cell r="F12">
            <v>115.298</v>
          </cell>
          <cell r="G12">
            <v>35.320999999999998</v>
          </cell>
          <cell r="H12">
            <v>0</v>
          </cell>
          <cell r="I12">
            <v>79.888000000000005</v>
          </cell>
          <cell r="J12">
            <v>0.90600000000000003</v>
          </cell>
          <cell r="K12">
            <v>1.012</v>
          </cell>
          <cell r="L12">
            <v>0</v>
          </cell>
          <cell r="M12">
            <v>0</v>
          </cell>
          <cell r="N12">
            <v>77.970249999999993</v>
          </cell>
          <cell r="O12">
            <v>-2.4999999999408828E-4</v>
          </cell>
          <cell r="P12">
            <v>321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321</v>
          </cell>
          <cell r="V12">
            <v>0</v>
          </cell>
          <cell r="W12">
            <v>1.9119999999999999</v>
          </cell>
          <cell r="X12">
            <v>79.888000000000005</v>
          </cell>
          <cell r="Y12">
            <v>3.83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321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77.97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321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79.888000000000005</v>
          </cell>
          <cell r="BC12">
            <v>321</v>
          </cell>
          <cell r="BD12">
            <v>218.59800000000001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209.84100000000001</v>
          </cell>
          <cell r="E13">
            <v>97.840999999999994</v>
          </cell>
          <cell r="F13">
            <v>112</v>
          </cell>
          <cell r="G13">
            <v>35.369999999999997</v>
          </cell>
          <cell r="H13">
            <v>0</v>
          </cell>
          <cell r="I13">
            <v>76.438999999999993</v>
          </cell>
          <cell r="J13">
            <v>0.98099999999999998</v>
          </cell>
          <cell r="K13">
            <v>1.1220000000000001</v>
          </cell>
          <cell r="L13">
            <v>0</v>
          </cell>
          <cell r="M13">
            <v>0</v>
          </cell>
          <cell r="N13">
            <v>74.335999999999999</v>
          </cell>
          <cell r="O13">
            <v>0</v>
          </cell>
          <cell r="P13">
            <v>315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315</v>
          </cell>
          <cell r="V13">
            <v>0</v>
          </cell>
          <cell r="W13">
            <v>1.8645</v>
          </cell>
          <cell r="X13">
            <v>76.438999999999993</v>
          </cell>
          <cell r="Y13">
            <v>3.9675000000000002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315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74.335999999999999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315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76.438999999999993</v>
          </cell>
          <cell r="BC13">
            <v>315</v>
          </cell>
          <cell r="BD13">
            <v>209.84100000000001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223.88300000000001</v>
          </cell>
          <cell r="E14">
            <v>106.49299999999999</v>
          </cell>
          <cell r="F14">
            <v>117.39</v>
          </cell>
          <cell r="G14">
            <v>35.488</v>
          </cell>
          <cell r="H14">
            <v>0</v>
          </cell>
          <cell r="I14">
            <v>81.646000000000001</v>
          </cell>
          <cell r="J14">
            <v>1.456</v>
          </cell>
          <cell r="K14">
            <v>1.605</v>
          </cell>
          <cell r="L14">
            <v>0</v>
          </cell>
          <cell r="M14">
            <v>0</v>
          </cell>
          <cell r="N14">
            <v>78.584249999999997</v>
          </cell>
          <cell r="O14">
            <v>7.4999999999647571E-4</v>
          </cell>
          <cell r="P14">
            <v>324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324</v>
          </cell>
          <cell r="V14">
            <v>0</v>
          </cell>
          <cell r="W14">
            <v>1.7010000000000001</v>
          </cell>
          <cell r="X14">
            <v>81.646000000000001</v>
          </cell>
          <cell r="Y14">
            <v>4.7620000000000005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324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78.584000000000003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324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81.646000000000001</v>
          </cell>
          <cell r="BC14">
            <v>324</v>
          </cell>
          <cell r="BD14">
            <v>223.88300000000001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474.541</v>
          </cell>
          <cell r="E15">
            <v>221.81800000000001</v>
          </cell>
          <cell r="F15">
            <v>252.72300000000001</v>
          </cell>
          <cell r="G15">
            <v>35.494</v>
          </cell>
          <cell r="H15">
            <v>0</v>
          </cell>
          <cell r="I15">
            <v>173.59200000000001</v>
          </cell>
          <cell r="J15">
            <v>2.157</v>
          </cell>
          <cell r="K15">
            <v>2.4580000000000002</v>
          </cell>
          <cell r="L15">
            <v>0</v>
          </cell>
          <cell r="M15">
            <v>0</v>
          </cell>
          <cell r="N15">
            <v>168.97649999999999</v>
          </cell>
          <cell r="O15">
            <v>5.0000000001659828E-4</v>
          </cell>
          <cell r="P15">
            <v>712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712</v>
          </cell>
          <cell r="V15">
            <v>0</v>
          </cell>
          <cell r="W15">
            <v>1.4435</v>
          </cell>
          <cell r="X15">
            <v>173.59200000000001</v>
          </cell>
          <cell r="Y15">
            <v>6.0585000000000004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712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168.977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712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173.59200000000001</v>
          </cell>
          <cell r="BC15">
            <v>712</v>
          </cell>
          <cell r="BD15">
            <v>474.541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670.952</v>
          </cell>
          <cell r="E16">
            <v>310.327</v>
          </cell>
          <cell r="F16">
            <v>360.625</v>
          </cell>
          <cell r="G16">
            <v>35.332999999999998</v>
          </cell>
          <cell r="H16">
            <v>0</v>
          </cell>
          <cell r="I16">
            <v>241.90299999999999</v>
          </cell>
          <cell r="J16">
            <v>3.5350000000000001</v>
          </cell>
          <cell r="K16">
            <v>4.1079999999999997</v>
          </cell>
          <cell r="L16">
            <v>0</v>
          </cell>
          <cell r="M16">
            <v>0</v>
          </cell>
          <cell r="N16">
            <v>234.25975</v>
          </cell>
          <cell r="O16">
            <v>2.4999999999408828E-4</v>
          </cell>
          <cell r="P16">
            <v>1012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1012</v>
          </cell>
          <cell r="V16">
            <v>0</v>
          </cell>
          <cell r="W16">
            <v>1.1227499999999999</v>
          </cell>
          <cell r="X16">
            <v>241.90299999999999</v>
          </cell>
          <cell r="Y16">
            <v>8.7657500000000006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1012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234.26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1012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241.90299999999999</v>
          </cell>
          <cell r="BC16">
            <v>1012</v>
          </cell>
          <cell r="BD16">
            <v>670.952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541.04899999999998</v>
          </cell>
          <cell r="E17">
            <v>252.56</v>
          </cell>
          <cell r="F17">
            <v>288.48899999999998</v>
          </cell>
          <cell r="G17">
            <v>35.268999999999998</v>
          </cell>
          <cell r="H17">
            <v>0</v>
          </cell>
          <cell r="I17">
            <v>197.221</v>
          </cell>
          <cell r="J17">
            <v>2.5619999999999998</v>
          </cell>
          <cell r="K17">
            <v>2.9260000000000002</v>
          </cell>
          <cell r="L17">
            <v>0</v>
          </cell>
          <cell r="M17">
            <v>0</v>
          </cell>
          <cell r="N17">
            <v>191.73249999999999</v>
          </cell>
          <cell r="O17">
            <v>5.0000000001659828E-4</v>
          </cell>
          <cell r="P17">
            <v>811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811</v>
          </cell>
          <cell r="V17">
            <v>0</v>
          </cell>
          <cell r="W17">
            <v>1.51475</v>
          </cell>
          <cell r="X17">
            <v>197.221</v>
          </cell>
          <cell r="Y17">
            <v>7.0027499999999998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811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191.733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811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197.221</v>
          </cell>
          <cell r="BC17">
            <v>811</v>
          </cell>
          <cell r="BD17">
            <v>541.04899999999998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ED plyn"/>
      <sheetName val="Měsíční výkaz"/>
      <sheetName val="Reporting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Schéma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2255.6120000000001</v>
          </cell>
          <cell r="E6">
            <v>1077.001</v>
          </cell>
          <cell r="F6">
            <v>1178.6110000000001</v>
          </cell>
          <cell r="G6">
            <v>35.332000000000001</v>
          </cell>
          <cell r="H6">
            <v>0</v>
          </cell>
          <cell r="I6">
            <v>845</v>
          </cell>
          <cell r="J6">
            <v>6.3250000000000002</v>
          </cell>
          <cell r="K6">
            <v>6.9219999999999997</v>
          </cell>
          <cell r="L6">
            <v>0</v>
          </cell>
          <cell r="M6">
            <v>0</v>
          </cell>
          <cell r="N6">
            <v>831.75300000000004</v>
          </cell>
          <cell r="O6">
            <v>0</v>
          </cell>
          <cell r="P6">
            <v>3329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3329</v>
          </cell>
          <cell r="V6">
            <v>0</v>
          </cell>
          <cell r="W6">
            <v>1.3149999999999999</v>
          </cell>
          <cell r="X6">
            <v>845</v>
          </cell>
          <cell r="Y6">
            <v>14.561999999999999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3329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831.75300000000004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3329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845</v>
          </cell>
          <cell r="BC6">
            <v>3329</v>
          </cell>
          <cell r="BD6">
            <v>2255.6120000000001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1357.2639999999999</v>
          </cell>
          <cell r="E7">
            <v>649.67200000000003</v>
          </cell>
          <cell r="F7">
            <v>707.59199999999998</v>
          </cell>
          <cell r="G7">
            <v>35.378</v>
          </cell>
          <cell r="H7">
            <v>0</v>
          </cell>
          <cell r="I7">
            <v>506</v>
          </cell>
          <cell r="J7">
            <v>5.1189999999999998</v>
          </cell>
          <cell r="K7">
            <v>5.5750000000000002</v>
          </cell>
          <cell r="L7">
            <v>0</v>
          </cell>
          <cell r="M7">
            <v>0</v>
          </cell>
          <cell r="N7">
            <v>495.30599999999998</v>
          </cell>
          <cell r="O7">
            <v>0</v>
          </cell>
          <cell r="P7">
            <v>1984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1984</v>
          </cell>
          <cell r="V7">
            <v>0</v>
          </cell>
          <cell r="W7">
            <v>3.1930000000000001</v>
          </cell>
          <cell r="X7">
            <v>506</v>
          </cell>
          <cell r="Y7">
            <v>13.886999999999999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1984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495.30599999999998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1984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506</v>
          </cell>
          <cell r="BC7">
            <v>1984</v>
          </cell>
          <cell r="BD7">
            <v>1357.2639999999999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730.04700000000003</v>
          </cell>
          <cell r="E8">
            <v>355.75700000000001</v>
          </cell>
          <cell r="F8">
            <v>374.29</v>
          </cell>
          <cell r="G8">
            <v>35.29</v>
          </cell>
          <cell r="H8">
            <v>0</v>
          </cell>
          <cell r="I8">
            <v>273</v>
          </cell>
          <cell r="J8">
            <v>1.7749999999999999</v>
          </cell>
          <cell r="K8">
            <v>1.8680000000000001</v>
          </cell>
          <cell r="L8">
            <v>0</v>
          </cell>
          <cell r="M8">
            <v>0</v>
          </cell>
          <cell r="N8">
            <v>269.35700000000003</v>
          </cell>
          <cell r="O8">
            <v>0</v>
          </cell>
          <cell r="P8">
            <v>1034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1034</v>
          </cell>
          <cell r="V8">
            <v>0</v>
          </cell>
          <cell r="W8">
            <v>4.0190000000000001</v>
          </cell>
          <cell r="X8">
            <v>273</v>
          </cell>
          <cell r="Y8">
            <v>7.6619999999999999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1034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269.35700000000003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1034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273</v>
          </cell>
          <cell r="BC8">
            <v>1034</v>
          </cell>
          <cell r="BD8">
            <v>730.04700000000003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808.49599999999998</v>
          </cell>
          <cell r="E9">
            <v>388.96300000000002</v>
          </cell>
          <cell r="F9">
            <v>419.53300000000002</v>
          </cell>
          <cell r="G9">
            <v>35.244999999999997</v>
          </cell>
          <cell r="H9">
            <v>0</v>
          </cell>
          <cell r="I9">
            <v>299</v>
          </cell>
          <cell r="J9">
            <v>1.7410000000000001</v>
          </cell>
          <cell r="K9">
            <v>1.877</v>
          </cell>
          <cell r="L9">
            <v>0</v>
          </cell>
          <cell r="M9">
            <v>0</v>
          </cell>
          <cell r="N9">
            <v>295.38200000000001</v>
          </cell>
          <cell r="O9">
            <v>0</v>
          </cell>
          <cell r="P9">
            <v>1161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1161</v>
          </cell>
          <cell r="V9">
            <v>0</v>
          </cell>
          <cell r="W9">
            <v>3.855</v>
          </cell>
          <cell r="X9">
            <v>299</v>
          </cell>
          <cell r="Y9">
            <v>7.4730000000000008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1161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295.38200000000001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1161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299</v>
          </cell>
          <cell r="BC9">
            <v>1161</v>
          </cell>
          <cell r="BD9">
            <v>808.49599999999998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202.79400000000001</v>
          </cell>
          <cell r="E10">
            <v>98.972999999999999</v>
          </cell>
          <cell r="F10">
            <v>103.821</v>
          </cell>
          <cell r="G10">
            <v>35.478000000000002</v>
          </cell>
          <cell r="H10">
            <v>0</v>
          </cell>
          <cell r="I10">
            <v>76</v>
          </cell>
          <cell r="J10">
            <v>0.73499999999999999</v>
          </cell>
          <cell r="K10">
            <v>0.77</v>
          </cell>
          <cell r="L10">
            <v>0</v>
          </cell>
          <cell r="M10">
            <v>0</v>
          </cell>
          <cell r="N10">
            <v>74.495000000000005</v>
          </cell>
          <cell r="O10">
            <v>0</v>
          </cell>
          <cell r="P10">
            <v>287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287</v>
          </cell>
          <cell r="V10">
            <v>0</v>
          </cell>
          <cell r="W10">
            <v>3.7349999999999999</v>
          </cell>
          <cell r="X10">
            <v>76</v>
          </cell>
          <cell r="Y10">
            <v>5.24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287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74.495000000000005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287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76</v>
          </cell>
          <cell r="BC10">
            <v>287</v>
          </cell>
          <cell r="BD10">
            <v>202.79400000000001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/>
          <cell r="E11">
            <v>0</v>
          </cell>
          <cell r="F11">
            <v>0</v>
          </cell>
          <cell r="G11">
            <v>35.527000000000001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1.5820000000000001</v>
          </cell>
          <cell r="X11">
            <v>0</v>
          </cell>
          <cell r="Y11">
            <v>1.5820000000000001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/>
          <cell r="E12">
            <v>0</v>
          </cell>
          <cell r="F12">
            <v>0</v>
          </cell>
          <cell r="G12">
            <v>35.353999999999999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1.6539999999999999</v>
          </cell>
          <cell r="X12">
            <v>0</v>
          </cell>
          <cell r="Y12">
            <v>1.6539999999999999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/>
          <cell r="E13">
            <v>0</v>
          </cell>
          <cell r="F13">
            <v>0</v>
          </cell>
          <cell r="G13">
            <v>35.393999999999998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1.6597500000000001</v>
          </cell>
          <cell r="X13">
            <v>0</v>
          </cell>
          <cell r="Y13">
            <v>1.6597500000000001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e">
            <v>#DIV/0!</v>
          </cell>
          <cell r="D14">
            <v>0.219</v>
          </cell>
          <cell r="E14" t="e">
            <v>#DIV/0!</v>
          </cell>
          <cell r="F14" t="e">
            <v>#DIV/0!</v>
          </cell>
          <cell r="G14">
            <v>35.417000000000002</v>
          </cell>
          <cell r="H14" t="e">
            <v>#DIV/0!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1.6392500000000001</v>
          </cell>
          <cell r="X14">
            <v>0</v>
          </cell>
          <cell r="Y14">
            <v>1.6392500000000001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0.219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831.01700000000005</v>
          </cell>
          <cell r="E15">
            <v>399.82900000000001</v>
          </cell>
          <cell r="F15">
            <v>431.18799999999999</v>
          </cell>
          <cell r="G15">
            <v>35.478000000000002</v>
          </cell>
          <cell r="H15">
            <v>0</v>
          </cell>
          <cell r="I15">
            <v>306</v>
          </cell>
          <cell r="J15">
            <v>2.726</v>
          </cell>
          <cell r="K15">
            <v>2.9390000000000001</v>
          </cell>
          <cell r="L15">
            <v>0</v>
          </cell>
          <cell r="M15">
            <v>0</v>
          </cell>
          <cell r="N15">
            <v>300.33499999999998</v>
          </cell>
          <cell r="O15">
            <v>0</v>
          </cell>
          <cell r="P15">
            <v>1188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1188</v>
          </cell>
          <cell r="V15">
            <v>0</v>
          </cell>
          <cell r="W15">
            <v>3.35</v>
          </cell>
          <cell r="X15">
            <v>306</v>
          </cell>
          <cell r="Y15">
            <v>9.0150000000000006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1188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300.33499999999998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1188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306</v>
          </cell>
          <cell r="BC15">
            <v>1188</v>
          </cell>
          <cell r="BD15">
            <v>831.01700000000005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1673.1949999999999</v>
          </cell>
          <cell r="E16">
            <v>805.60199999999998</v>
          </cell>
          <cell r="F16">
            <v>867.59299999999996</v>
          </cell>
          <cell r="G16">
            <v>35.381</v>
          </cell>
          <cell r="H16">
            <v>0</v>
          </cell>
          <cell r="I16">
            <v>618</v>
          </cell>
          <cell r="J16">
            <v>4.7300000000000004</v>
          </cell>
          <cell r="K16">
            <v>5.0940000000000003</v>
          </cell>
          <cell r="L16">
            <v>0</v>
          </cell>
          <cell r="M16">
            <v>0</v>
          </cell>
          <cell r="N16">
            <v>608.17674999999997</v>
          </cell>
          <cell r="O16">
            <v>-7.5000000003910827E-4</v>
          </cell>
          <cell r="P16">
            <v>2396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2396</v>
          </cell>
          <cell r="V16">
            <v>0</v>
          </cell>
          <cell r="W16">
            <v>2.3730000000000002</v>
          </cell>
          <cell r="X16">
            <v>618</v>
          </cell>
          <cell r="Y16">
            <v>12.197000000000003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2396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608.17700000000002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2396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618</v>
          </cell>
          <cell r="BC16">
            <v>2396</v>
          </cell>
          <cell r="BD16">
            <v>1673.1949999999999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1652.7550000000001</v>
          </cell>
          <cell r="E17">
            <v>790.23900000000003</v>
          </cell>
          <cell r="F17">
            <v>862.51599999999996</v>
          </cell>
          <cell r="G17">
            <v>35.296999999999997</v>
          </cell>
          <cell r="H17">
            <v>0</v>
          </cell>
          <cell r="I17">
            <v>622</v>
          </cell>
          <cell r="J17">
            <v>4.5069999999999997</v>
          </cell>
          <cell r="K17">
            <v>4.92</v>
          </cell>
          <cell r="L17">
            <v>0</v>
          </cell>
          <cell r="M17">
            <v>0</v>
          </cell>
          <cell r="N17">
            <v>612.57299999999998</v>
          </cell>
          <cell r="O17">
            <v>0</v>
          </cell>
          <cell r="P17">
            <v>2444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2444</v>
          </cell>
          <cell r="V17">
            <v>0</v>
          </cell>
          <cell r="W17">
            <v>3.2152500000000002</v>
          </cell>
          <cell r="X17">
            <v>622</v>
          </cell>
          <cell r="Y17">
            <v>12.642250000000001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2444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612.57299999999998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2444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622</v>
          </cell>
          <cell r="BC17">
            <v>2444</v>
          </cell>
          <cell r="BD17">
            <v>1652.7550000000001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556.65800000000002</v>
          </cell>
          <cell r="E6">
            <v>263.23500000000001</v>
          </cell>
          <cell r="F6">
            <v>293.423</v>
          </cell>
          <cell r="G6">
            <v>35.280999999999999</v>
          </cell>
          <cell r="H6">
            <v>0</v>
          </cell>
          <cell r="I6">
            <v>208.08199999999999</v>
          </cell>
          <cell r="J6">
            <v>2.2309999999999999</v>
          </cell>
          <cell r="K6">
            <v>2.4870000000000001</v>
          </cell>
          <cell r="L6">
            <v>0</v>
          </cell>
          <cell r="M6">
            <v>0</v>
          </cell>
          <cell r="N6">
            <v>203.364</v>
          </cell>
          <cell r="O6">
            <v>0</v>
          </cell>
          <cell r="P6">
            <v>835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835</v>
          </cell>
          <cell r="V6">
            <v>0</v>
          </cell>
          <cell r="W6">
            <v>0.60599999999999998</v>
          </cell>
          <cell r="X6">
            <v>208.08199999999999</v>
          </cell>
          <cell r="Y6">
            <v>5.3239999999999998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835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203.364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835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208.08199999999999</v>
          </cell>
          <cell r="BC6">
            <v>835</v>
          </cell>
          <cell r="BD6">
            <v>556.65800000000002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510.04899999999998</v>
          </cell>
          <cell r="E7">
            <v>240.92</v>
          </cell>
          <cell r="F7">
            <v>269.12900000000002</v>
          </cell>
          <cell r="G7">
            <v>35.286999999999999</v>
          </cell>
          <cell r="H7">
            <v>0</v>
          </cell>
          <cell r="I7">
            <v>190.47499999999999</v>
          </cell>
          <cell r="J7">
            <v>1.857</v>
          </cell>
          <cell r="K7">
            <v>2.0750000000000002</v>
          </cell>
          <cell r="L7">
            <v>0</v>
          </cell>
          <cell r="M7">
            <v>0</v>
          </cell>
          <cell r="N7">
            <v>186.54300000000001</v>
          </cell>
          <cell r="O7">
            <v>0</v>
          </cell>
          <cell r="P7">
            <v>766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766</v>
          </cell>
          <cell r="V7">
            <v>0</v>
          </cell>
          <cell r="W7">
            <v>0.63700000000000001</v>
          </cell>
          <cell r="X7">
            <v>190.47499999999999</v>
          </cell>
          <cell r="Y7">
            <v>4.5690000000000008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766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186.54300000000001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766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190.47499999999999</v>
          </cell>
          <cell r="BC7">
            <v>766</v>
          </cell>
          <cell r="BD7">
            <v>510.04899999999998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481.03800000000001</v>
          </cell>
          <cell r="E8">
            <v>227.39099999999999</v>
          </cell>
          <cell r="F8">
            <v>253.64699999999999</v>
          </cell>
          <cell r="G8">
            <v>35.131</v>
          </cell>
          <cell r="H8">
            <v>0</v>
          </cell>
          <cell r="I8">
            <v>179.048</v>
          </cell>
          <cell r="J8">
            <v>1.8720000000000001</v>
          </cell>
          <cell r="K8">
            <v>2.0880000000000001</v>
          </cell>
          <cell r="L8">
            <v>0</v>
          </cell>
          <cell r="M8">
            <v>0</v>
          </cell>
          <cell r="N8">
            <v>175.08799999999999</v>
          </cell>
          <cell r="O8">
            <v>0</v>
          </cell>
          <cell r="P8">
            <v>719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719</v>
          </cell>
          <cell r="V8">
            <v>0</v>
          </cell>
          <cell r="W8">
            <v>0.83499999999999996</v>
          </cell>
          <cell r="X8">
            <v>179.048</v>
          </cell>
          <cell r="Y8">
            <v>4.7949999999999999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719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175.08799999999999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719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179.048</v>
          </cell>
          <cell r="BC8">
            <v>719</v>
          </cell>
          <cell r="BD8">
            <v>481.03800000000001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269.79500000000002</v>
          </cell>
          <cell r="E9">
            <v>128.482</v>
          </cell>
          <cell r="F9">
            <v>141.31299999999999</v>
          </cell>
          <cell r="G9">
            <v>32.802</v>
          </cell>
          <cell r="H9">
            <v>0</v>
          </cell>
          <cell r="I9">
            <v>107.337</v>
          </cell>
          <cell r="J9">
            <v>1.2190000000000001</v>
          </cell>
          <cell r="K9">
            <v>1.341</v>
          </cell>
          <cell r="L9">
            <v>0</v>
          </cell>
          <cell r="M9">
            <v>0</v>
          </cell>
          <cell r="N9">
            <v>104.777</v>
          </cell>
          <cell r="O9">
            <v>0</v>
          </cell>
          <cell r="P9">
            <v>425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425</v>
          </cell>
          <cell r="V9">
            <v>0</v>
          </cell>
          <cell r="W9">
            <v>1.27</v>
          </cell>
          <cell r="X9">
            <v>107.337</v>
          </cell>
          <cell r="Y9">
            <v>3.83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425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104.777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425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107.337</v>
          </cell>
          <cell r="BC9">
            <v>425</v>
          </cell>
          <cell r="BD9">
            <v>269.79500000000002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214.821</v>
          </cell>
          <cell r="E10">
            <v>103.634</v>
          </cell>
          <cell r="F10">
            <v>111.187</v>
          </cell>
          <cell r="G10">
            <v>35.418999999999997</v>
          </cell>
          <cell r="H10">
            <v>0</v>
          </cell>
          <cell r="I10">
            <v>79.484999999999999</v>
          </cell>
          <cell r="J10">
            <v>1.05</v>
          </cell>
          <cell r="K10">
            <v>1.1259999999999999</v>
          </cell>
          <cell r="L10">
            <v>0</v>
          </cell>
          <cell r="M10">
            <v>0</v>
          </cell>
          <cell r="N10">
            <v>77.308999999999997</v>
          </cell>
          <cell r="O10">
            <v>0</v>
          </cell>
          <cell r="P10">
            <v>307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307</v>
          </cell>
          <cell r="V10">
            <v>0</v>
          </cell>
          <cell r="W10">
            <v>1.411</v>
          </cell>
          <cell r="X10">
            <v>79.484999999999999</v>
          </cell>
          <cell r="Y10">
            <v>3.5870000000000002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307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77.308999999999997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307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79.484999999999999</v>
          </cell>
          <cell r="BC10">
            <v>307</v>
          </cell>
          <cell r="BD10">
            <v>214.821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159.898</v>
          </cell>
          <cell r="E11">
            <v>76.822000000000003</v>
          </cell>
          <cell r="F11">
            <v>83.075999999999993</v>
          </cell>
          <cell r="G11">
            <v>35.271999999999998</v>
          </cell>
          <cell r="H11">
            <v>0</v>
          </cell>
          <cell r="I11">
            <v>58.822000000000003</v>
          </cell>
          <cell r="J11">
            <v>0.92700000000000005</v>
          </cell>
          <cell r="K11">
            <v>1.002</v>
          </cell>
          <cell r="L11">
            <v>0</v>
          </cell>
          <cell r="M11">
            <v>0</v>
          </cell>
          <cell r="N11">
            <v>56.893000000000001</v>
          </cell>
          <cell r="O11">
            <v>0</v>
          </cell>
          <cell r="P11">
            <v>229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229</v>
          </cell>
          <cell r="V11">
            <v>0</v>
          </cell>
          <cell r="W11">
            <v>1.4259999999999999</v>
          </cell>
          <cell r="X11">
            <v>58.822000000000003</v>
          </cell>
          <cell r="Y11">
            <v>3.355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229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56.893000000000001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229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58.822000000000003</v>
          </cell>
          <cell r="BC11">
            <v>229</v>
          </cell>
          <cell r="BD11">
            <v>159.898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145.524</v>
          </cell>
          <cell r="E12">
            <v>69.899000000000001</v>
          </cell>
          <cell r="F12">
            <v>75.625</v>
          </cell>
          <cell r="G12">
            <v>35.314999999999998</v>
          </cell>
          <cell r="H12">
            <v>0</v>
          </cell>
          <cell r="I12">
            <v>53.402999999999999</v>
          </cell>
          <cell r="J12">
            <v>0.85799999999999998</v>
          </cell>
          <cell r="K12">
            <v>0.92900000000000005</v>
          </cell>
          <cell r="L12">
            <v>0</v>
          </cell>
          <cell r="M12">
            <v>0</v>
          </cell>
          <cell r="N12">
            <v>51.616250000000001</v>
          </cell>
          <cell r="O12">
            <v>-2.5000000000119371E-4</v>
          </cell>
          <cell r="P12">
            <v>208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208</v>
          </cell>
          <cell r="V12">
            <v>0</v>
          </cell>
          <cell r="W12">
            <v>1.1639999999999999</v>
          </cell>
          <cell r="X12">
            <v>53.402999999999999</v>
          </cell>
          <cell r="Y12">
            <v>2.9509999999999996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208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51.616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208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53.402999999999999</v>
          </cell>
          <cell r="BC12">
            <v>208</v>
          </cell>
          <cell r="BD12">
            <v>145.524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146.91</v>
          </cell>
          <cell r="E13">
            <v>70.658000000000001</v>
          </cell>
          <cell r="F13">
            <v>76.251999999999995</v>
          </cell>
          <cell r="G13">
            <v>35.353000000000002</v>
          </cell>
          <cell r="H13">
            <v>0</v>
          </cell>
          <cell r="I13">
            <v>53.539000000000001</v>
          </cell>
          <cell r="J13">
            <v>0.86799999999999999</v>
          </cell>
          <cell r="K13">
            <v>0.93700000000000006</v>
          </cell>
          <cell r="L13">
            <v>0</v>
          </cell>
          <cell r="M13">
            <v>0</v>
          </cell>
          <cell r="N13">
            <v>51.733249999999998</v>
          </cell>
          <cell r="O13">
            <v>7.5000000000358114E-4</v>
          </cell>
          <cell r="P13">
            <v>208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208</v>
          </cell>
          <cell r="V13">
            <v>0</v>
          </cell>
          <cell r="W13">
            <v>1.1752499999999999</v>
          </cell>
          <cell r="X13">
            <v>53.539000000000001</v>
          </cell>
          <cell r="Y13">
            <v>2.9802499999999998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208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51.732999999999997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208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53.539000000000001</v>
          </cell>
          <cell r="BC13">
            <v>208</v>
          </cell>
          <cell r="BD13">
            <v>146.91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145.52699999999999</v>
          </cell>
          <cell r="E14">
            <v>70.183000000000007</v>
          </cell>
          <cell r="F14">
            <v>75.343999999999994</v>
          </cell>
          <cell r="G14">
            <v>35.438000000000002</v>
          </cell>
          <cell r="H14">
            <v>0</v>
          </cell>
          <cell r="I14">
            <v>52.784999999999997</v>
          </cell>
          <cell r="J14">
            <v>0.754</v>
          </cell>
          <cell r="K14">
            <v>0.81</v>
          </cell>
          <cell r="L14">
            <v>0</v>
          </cell>
          <cell r="M14">
            <v>0</v>
          </cell>
          <cell r="N14">
            <v>51.220999999999997</v>
          </cell>
          <cell r="O14">
            <v>0</v>
          </cell>
          <cell r="P14">
            <v>204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204</v>
          </cell>
          <cell r="V14">
            <v>0</v>
          </cell>
          <cell r="W14">
            <v>1.1399999999999999</v>
          </cell>
          <cell r="X14">
            <v>52.784999999999997</v>
          </cell>
          <cell r="Y14">
            <v>2.7039999999999997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204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51.220999999999997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204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52.784999999999997</v>
          </cell>
          <cell r="BC14">
            <v>204</v>
          </cell>
          <cell r="BD14">
            <v>145.52699999999999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308.52199999999999</v>
          </cell>
          <cell r="E15">
            <v>147.084</v>
          </cell>
          <cell r="F15">
            <v>161.43799999999999</v>
          </cell>
          <cell r="G15">
            <v>35.470999999999997</v>
          </cell>
          <cell r="H15">
            <v>0</v>
          </cell>
          <cell r="I15">
            <v>113.886</v>
          </cell>
          <cell r="J15">
            <v>1.331</v>
          </cell>
          <cell r="K15">
            <v>1.4610000000000001</v>
          </cell>
          <cell r="L15">
            <v>0</v>
          </cell>
          <cell r="M15">
            <v>0</v>
          </cell>
          <cell r="N15">
            <v>111.09350000000001</v>
          </cell>
          <cell r="O15">
            <v>4.9999999998817657E-4</v>
          </cell>
          <cell r="P15">
            <v>450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450</v>
          </cell>
          <cell r="V15">
            <v>0</v>
          </cell>
          <cell r="W15">
            <v>0.86424999999999996</v>
          </cell>
          <cell r="X15">
            <v>113.886</v>
          </cell>
          <cell r="Y15">
            <v>3.65625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450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111.09399999999999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450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113.886</v>
          </cell>
          <cell r="BC15">
            <v>450</v>
          </cell>
          <cell r="BD15">
            <v>308.52199999999999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486.86</v>
          </cell>
          <cell r="E16">
            <v>231.32</v>
          </cell>
          <cell r="F16">
            <v>255.54</v>
          </cell>
          <cell r="G16">
            <v>35.378999999999998</v>
          </cell>
          <cell r="H16">
            <v>0</v>
          </cell>
          <cell r="I16">
            <v>180.541</v>
          </cell>
          <cell r="J16">
            <v>1.905</v>
          </cell>
          <cell r="K16">
            <v>2.1040000000000001</v>
          </cell>
          <cell r="L16">
            <v>0</v>
          </cell>
          <cell r="M16">
            <v>0</v>
          </cell>
          <cell r="N16">
            <v>176.5325</v>
          </cell>
          <cell r="O16">
            <v>-5.0000000001659828E-4</v>
          </cell>
          <cell r="P16">
            <v>718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718</v>
          </cell>
          <cell r="V16">
            <v>0</v>
          </cell>
          <cell r="W16">
            <v>0.54474999999999996</v>
          </cell>
          <cell r="X16">
            <v>180.541</v>
          </cell>
          <cell r="Y16">
            <v>4.55375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718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176.53299999999999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718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180.541</v>
          </cell>
          <cell r="BC16">
            <v>718</v>
          </cell>
          <cell r="BD16">
            <v>486.86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409.61099999999999</v>
          </cell>
          <cell r="E17">
            <v>195.93899999999999</v>
          </cell>
          <cell r="F17">
            <v>213.672</v>
          </cell>
          <cell r="G17">
            <v>35.304000000000002</v>
          </cell>
          <cell r="H17">
            <v>0</v>
          </cell>
          <cell r="I17">
            <v>151.30600000000001</v>
          </cell>
          <cell r="J17">
            <v>1.5</v>
          </cell>
          <cell r="K17">
            <v>1.635</v>
          </cell>
          <cell r="L17">
            <v>0</v>
          </cell>
          <cell r="M17">
            <v>0</v>
          </cell>
          <cell r="N17">
            <v>148.17099999999999</v>
          </cell>
          <cell r="O17">
            <v>0</v>
          </cell>
          <cell r="P17">
            <v>594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594</v>
          </cell>
          <cell r="V17">
            <v>0</v>
          </cell>
          <cell r="W17">
            <v>0.72675000000000001</v>
          </cell>
          <cell r="X17">
            <v>151.30600000000001</v>
          </cell>
          <cell r="Y17">
            <v>3.8617499999999998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594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148.17099999999999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594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151.30600000000001</v>
          </cell>
          <cell r="BC17">
            <v>594</v>
          </cell>
          <cell r="BD17">
            <v>409.61099999999999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310.72899999999998</v>
          </cell>
          <cell r="E6">
            <v>132.22999999999999</v>
          </cell>
          <cell r="F6">
            <v>178.499</v>
          </cell>
          <cell r="G6">
            <v>35.281999999999996</v>
          </cell>
          <cell r="H6">
            <v>0</v>
          </cell>
          <cell r="I6">
            <v>103.711</v>
          </cell>
          <cell r="J6">
            <v>0.63400000000000001</v>
          </cell>
          <cell r="K6">
            <v>0.85499999999999998</v>
          </cell>
          <cell r="L6">
            <v>0</v>
          </cell>
          <cell r="M6">
            <v>0</v>
          </cell>
          <cell r="N6">
            <v>102.22199999999999</v>
          </cell>
          <cell r="O6">
            <v>0</v>
          </cell>
          <cell r="P6">
            <v>504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504</v>
          </cell>
          <cell r="V6">
            <v>0</v>
          </cell>
          <cell r="W6">
            <v>0.02</v>
          </cell>
          <cell r="X6">
            <v>103.711</v>
          </cell>
          <cell r="Y6">
            <v>1.5089999999999999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504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102.22199999999999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504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103.711</v>
          </cell>
          <cell r="BC6">
            <v>504</v>
          </cell>
          <cell r="BD6">
            <v>310.72899999999998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309.80700000000002</v>
          </cell>
          <cell r="E7">
            <v>131.173</v>
          </cell>
          <cell r="F7">
            <v>178.63399999999999</v>
          </cell>
          <cell r="G7">
            <v>35.284999999999997</v>
          </cell>
          <cell r="H7">
            <v>0</v>
          </cell>
          <cell r="I7">
            <v>103.619</v>
          </cell>
          <cell r="J7">
            <v>0.72899999999999998</v>
          </cell>
          <cell r="K7">
            <v>0.99299999999999999</v>
          </cell>
          <cell r="L7">
            <v>0</v>
          </cell>
          <cell r="M7">
            <v>0</v>
          </cell>
          <cell r="N7">
            <v>101.89700000000001</v>
          </cell>
          <cell r="O7">
            <v>0</v>
          </cell>
          <cell r="P7">
            <v>508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508</v>
          </cell>
          <cell r="V7">
            <v>0</v>
          </cell>
          <cell r="W7">
            <v>1.7999999999999999E-2</v>
          </cell>
          <cell r="X7">
            <v>103.619</v>
          </cell>
          <cell r="Y7">
            <v>1.74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508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101.89700000000001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508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103.619</v>
          </cell>
          <cell r="BC7">
            <v>508</v>
          </cell>
          <cell r="BD7">
            <v>309.80700000000002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316.73399999999998</v>
          </cell>
          <cell r="E8">
            <v>134.191</v>
          </cell>
          <cell r="F8">
            <v>182.54300000000001</v>
          </cell>
          <cell r="G8">
            <v>35.134999999999998</v>
          </cell>
          <cell r="H8">
            <v>0</v>
          </cell>
          <cell r="I8">
            <v>105.98</v>
          </cell>
          <cell r="J8">
            <v>0.752</v>
          </cell>
          <cell r="K8">
            <v>1.024</v>
          </cell>
          <cell r="L8">
            <v>0</v>
          </cell>
          <cell r="M8">
            <v>0</v>
          </cell>
          <cell r="N8">
            <v>104.20399999999999</v>
          </cell>
          <cell r="O8">
            <v>0</v>
          </cell>
          <cell r="P8">
            <v>519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519</v>
          </cell>
          <cell r="V8">
            <v>0</v>
          </cell>
          <cell r="W8">
            <v>1.9E-2</v>
          </cell>
          <cell r="X8">
            <v>105.98</v>
          </cell>
          <cell r="Y8">
            <v>1.7949999999999999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519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104.20399999999999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519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105.98</v>
          </cell>
          <cell r="BC8">
            <v>519</v>
          </cell>
          <cell r="BD8">
            <v>316.73399999999998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256.06</v>
          </cell>
          <cell r="E9">
            <v>108.512</v>
          </cell>
          <cell r="F9">
            <v>147.548</v>
          </cell>
          <cell r="G9">
            <v>35.225999999999999</v>
          </cell>
          <cell r="H9">
            <v>0</v>
          </cell>
          <cell r="I9">
            <v>86.004999999999995</v>
          </cell>
          <cell r="J9">
            <v>0.61599999999999999</v>
          </cell>
          <cell r="K9">
            <v>0.83799999999999997</v>
          </cell>
          <cell r="L9">
            <v>0</v>
          </cell>
          <cell r="M9">
            <v>0</v>
          </cell>
          <cell r="N9">
            <v>84.551000000000002</v>
          </cell>
          <cell r="O9">
            <v>0</v>
          </cell>
          <cell r="P9">
            <v>421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421</v>
          </cell>
          <cell r="V9">
            <v>0</v>
          </cell>
          <cell r="W9">
            <v>3.7999999999999999E-2</v>
          </cell>
          <cell r="X9">
            <v>86.004999999999995</v>
          </cell>
          <cell r="Y9">
            <v>1.492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421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84.551000000000002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421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86.004999999999995</v>
          </cell>
          <cell r="BC9">
            <v>421</v>
          </cell>
          <cell r="BD9">
            <v>256.06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168.75700000000001</v>
          </cell>
          <cell r="E10">
            <v>72.31</v>
          </cell>
          <cell r="F10">
            <v>96.447000000000003</v>
          </cell>
          <cell r="G10">
            <v>35.426000000000002</v>
          </cell>
          <cell r="H10">
            <v>0</v>
          </cell>
          <cell r="I10">
            <v>56.438000000000002</v>
          </cell>
          <cell r="J10">
            <v>0.47199999999999998</v>
          </cell>
          <cell r="K10">
            <v>0.629</v>
          </cell>
          <cell r="L10">
            <v>0</v>
          </cell>
          <cell r="M10">
            <v>0</v>
          </cell>
          <cell r="N10">
            <v>55.337000000000003</v>
          </cell>
          <cell r="O10">
            <v>0</v>
          </cell>
          <cell r="P10">
            <v>271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271</v>
          </cell>
          <cell r="V10">
            <v>0</v>
          </cell>
          <cell r="W10">
            <v>5.8999999999999997E-2</v>
          </cell>
          <cell r="X10">
            <v>56.438000000000002</v>
          </cell>
          <cell r="Y10">
            <v>1.1599999999999999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271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55.337000000000003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271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56.438000000000002</v>
          </cell>
          <cell r="BC10">
            <v>271</v>
          </cell>
          <cell r="BD10">
            <v>168.75700000000001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122.55</v>
          </cell>
          <cell r="E11">
            <v>52.706000000000003</v>
          </cell>
          <cell r="F11">
            <v>69.843999999999994</v>
          </cell>
          <cell r="G11">
            <v>35.273000000000003</v>
          </cell>
          <cell r="H11">
            <v>0</v>
          </cell>
          <cell r="I11">
            <v>41.085000000000001</v>
          </cell>
          <cell r="J11">
            <v>0.29799999999999999</v>
          </cell>
          <cell r="K11">
            <v>0.39400000000000002</v>
          </cell>
          <cell r="L11">
            <v>0</v>
          </cell>
          <cell r="M11">
            <v>0</v>
          </cell>
          <cell r="N11">
            <v>40.393000000000001</v>
          </cell>
          <cell r="O11">
            <v>0</v>
          </cell>
          <cell r="P11">
            <v>196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196</v>
          </cell>
          <cell r="V11">
            <v>0</v>
          </cell>
          <cell r="W11">
            <v>4.4999999999999998E-2</v>
          </cell>
          <cell r="X11">
            <v>41.085000000000001</v>
          </cell>
          <cell r="Y11">
            <v>0.73699999999999999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196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40.393000000000001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196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41.085000000000001</v>
          </cell>
          <cell r="BC11">
            <v>196</v>
          </cell>
          <cell r="BD11">
            <v>122.55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119.66800000000001</v>
          </cell>
          <cell r="E12">
            <v>51.601999999999997</v>
          </cell>
          <cell r="F12">
            <v>68.066000000000003</v>
          </cell>
          <cell r="G12">
            <v>35.314999999999998</v>
          </cell>
          <cell r="H12">
            <v>0</v>
          </cell>
          <cell r="I12">
            <v>40.012</v>
          </cell>
          <cell r="J12">
            <v>0.34499999999999997</v>
          </cell>
          <cell r="K12">
            <v>0.45500000000000002</v>
          </cell>
          <cell r="L12">
            <v>0</v>
          </cell>
          <cell r="M12">
            <v>0</v>
          </cell>
          <cell r="N12">
            <v>39.212499999999999</v>
          </cell>
          <cell r="O12">
            <v>-4.99999999995282E-4</v>
          </cell>
          <cell r="P12">
            <v>190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190</v>
          </cell>
          <cell r="V12">
            <v>0</v>
          </cell>
          <cell r="W12">
            <v>0.05</v>
          </cell>
          <cell r="X12">
            <v>40.012</v>
          </cell>
          <cell r="Y12">
            <v>0.85000000000000009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190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39.213000000000001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190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40.012</v>
          </cell>
          <cell r="BC12">
            <v>190</v>
          </cell>
          <cell r="BD12">
            <v>119.66800000000001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105.045</v>
          </cell>
          <cell r="E13">
            <v>44.957000000000001</v>
          </cell>
          <cell r="F13">
            <v>60.088000000000001</v>
          </cell>
          <cell r="G13">
            <v>35.353000000000002</v>
          </cell>
          <cell r="H13">
            <v>0</v>
          </cell>
          <cell r="I13">
            <v>34.915999999999997</v>
          </cell>
          <cell r="J13">
            <v>0.317</v>
          </cell>
          <cell r="K13">
            <v>0.42299999999999999</v>
          </cell>
          <cell r="L13">
            <v>0</v>
          </cell>
          <cell r="M13">
            <v>0</v>
          </cell>
          <cell r="N13">
            <v>34.176000000000002</v>
          </cell>
          <cell r="O13">
            <v>0</v>
          </cell>
          <cell r="P13">
            <v>168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168</v>
          </cell>
          <cell r="V13">
            <v>0</v>
          </cell>
          <cell r="W13">
            <v>4.725E-2</v>
          </cell>
          <cell r="X13">
            <v>34.915999999999997</v>
          </cell>
          <cell r="Y13">
            <v>0.78725000000000001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168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34.176000000000002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168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34.915999999999997</v>
          </cell>
          <cell r="BC13">
            <v>168</v>
          </cell>
          <cell r="BD13">
            <v>105.045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89.173000000000002</v>
          </cell>
          <cell r="E14">
            <v>38.429000000000002</v>
          </cell>
          <cell r="F14">
            <v>50.744</v>
          </cell>
          <cell r="G14">
            <v>35.436999999999998</v>
          </cell>
          <cell r="H14">
            <v>0</v>
          </cell>
          <cell r="I14">
            <v>29.241</v>
          </cell>
          <cell r="J14">
            <v>0.18099999999999999</v>
          </cell>
          <cell r="K14">
            <v>0.23899999999999999</v>
          </cell>
          <cell r="L14">
            <v>0</v>
          </cell>
          <cell r="M14">
            <v>0</v>
          </cell>
          <cell r="N14">
            <v>28.821750000000002</v>
          </cell>
          <cell r="O14">
            <v>-7.5000000000358114E-4</v>
          </cell>
          <cell r="P14">
            <v>139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139</v>
          </cell>
          <cell r="V14">
            <v>0</v>
          </cell>
          <cell r="W14">
            <v>4.3499999999999997E-2</v>
          </cell>
          <cell r="X14">
            <v>29.241</v>
          </cell>
          <cell r="Y14">
            <v>0.46349999999999997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139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28.821999999999999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139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29.241</v>
          </cell>
          <cell r="BC14">
            <v>139</v>
          </cell>
          <cell r="BD14">
            <v>89.173000000000002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248.02</v>
          </cell>
          <cell r="E15">
            <v>105.765</v>
          </cell>
          <cell r="F15">
            <v>142.255</v>
          </cell>
          <cell r="G15">
            <v>35.469000000000001</v>
          </cell>
          <cell r="H15">
            <v>0</v>
          </cell>
          <cell r="I15">
            <v>83.228999999999999</v>
          </cell>
          <cell r="J15">
            <v>0.623</v>
          </cell>
          <cell r="K15">
            <v>0.83799999999999997</v>
          </cell>
          <cell r="L15">
            <v>0</v>
          </cell>
          <cell r="M15">
            <v>0</v>
          </cell>
          <cell r="N15">
            <v>81.768749999999997</v>
          </cell>
          <cell r="O15">
            <v>-7.4999999999647571E-4</v>
          </cell>
          <cell r="P15">
            <v>403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403</v>
          </cell>
          <cell r="V15">
            <v>0</v>
          </cell>
          <cell r="W15">
            <v>3.0499999999999999E-2</v>
          </cell>
          <cell r="X15">
            <v>83.228999999999999</v>
          </cell>
          <cell r="Y15">
            <v>1.4914999999999998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403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81.769000000000005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403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83.228999999999999</v>
          </cell>
          <cell r="BC15">
            <v>403</v>
          </cell>
          <cell r="BD15">
            <v>248.02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285.005</v>
          </cell>
          <cell r="E16">
            <v>121.20099999999999</v>
          </cell>
          <cell r="F16">
            <v>163.804</v>
          </cell>
          <cell r="G16">
            <v>35.378999999999998</v>
          </cell>
          <cell r="H16">
            <v>0</v>
          </cell>
          <cell r="I16">
            <v>95.572000000000003</v>
          </cell>
          <cell r="J16">
            <v>0.66900000000000004</v>
          </cell>
          <cell r="K16">
            <v>0.90400000000000003</v>
          </cell>
          <cell r="L16">
            <v>0</v>
          </cell>
          <cell r="M16">
            <v>0</v>
          </cell>
          <cell r="N16">
            <v>93.998249999999999</v>
          </cell>
          <cell r="O16">
            <v>7.5000000001068656E-4</v>
          </cell>
          <cell r="P16">
            <v>465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465</v>
          </cell>
          <cell r="V16">
            <v>0</v>
          </cell>
          <cell r="W16">
            <v>1.975E-2</v>
          </cell>
          <cell r="X16">
            <v>95.572000000000003</v>
          </cell>
          <cell r="Y16">
            <v>1.5927499999999999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465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93.998000000000005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465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95.572000000000003</v>
          </cell>
          <cell r="BC16">
            <v>465</v>
          </cell>
          <cell r="BD16">
            <v>285.005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225.00899999999999</v>
          </cell>
          <cell r="E17">
            <v>96.379000000000005</v>
          </cell>
          <cell r="F17">
            <v>128.63</v>
          </cell>
          <cell r="G17">
            <v>35.304000000000002</v>
          </cell>
          <cell r="H17">
            <v>0</v>
          </cell>
          <cell r="I17">
            <v>75.968000000000004</v>
          </cell>
          <cell r="J17">
            <v>0.52800000000000002</v>
          </cell>
          <cell r="K17">
            <v>0.70499999999999996</v>
          </cell>
          <cell r="L17">
            <v>0</v>
          </cell>
          <cell r="M17">
            <v>0</v>
          </cell>
          <cell r="N17">
            <v>74.735500000000002</v>
          </cell>
          <cell r="O17">
            <v>-5.0000000000238742E-4</v>
          </cell>
          <cell r="P17">
            <v>365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365</v>
          </cell>
          <cell r="V17">
            <v>0</v>
          </cell>
          <cell r="W17">
            <v>2.1250000000000002E-2</v>
          </cell>
          <cell r="X17">
            <v>75.968000000000004</v>
          </cell>
          <cell r="Y17">
            <v>1.2542500000000001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365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74.736000000000004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365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75.968000000000004</v>
          </cell>
          <cell r="BC17">
            <v>365</v>
          </cell>
          <cell r="BD17">
            <v>225.00899999999999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501.94799999999998</v>
          </cell>
          <cell r="E6">
            <v>235.77</v>
          </cell>
          <cell r="F6">
            <v>266.178</v>
          </cell>
          <cell r="G6">
            <v>35.284999999999997</v>
          </cell>
          <cell r="H6">
            <v>0</v>
          </cell>
          <cell r="I6">
            <v>188.96299999999999</v>
          </cell>
          <cell r="J6">
            <v>2.3180000000000001</v>
          </cell>
          <cell r="K6">
            <v>2.617</v>
          </cell>
          <cell r="L6">
            <v>0</v>
          </cell>
          <cell r="M6">
            <v>0</v>
          </cell>
          <cell r="N6">
            <v>184.02799999999999</v>
          </cell>
          <cell r="O6">
            <v>0</v>
          </cell>
          <cell r="P6">
            <v>768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768</v>
          </cell>
          <cell r="V6">
            <v>0</v>
          </cell>
          <cell r="W6">
            <v>1.347</v>
          </cell>
          <cell r="X6">
            <v>188.96299999999999</v>
          </cell>
          <cell r="Y6">
            <v>6.282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768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184.02799999999999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768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188.96299999999999</v>
          </cell>
          <cell r="BC6">
            <v>768</v>
          </cell>
          <cell r="BD6">
            <v>501.94799999999998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493.22800000000001</v>
          </cell>
          <cell r="E7">
            <v>231.196</v>
          </cell>
          <cell r="F7">
            <v>262.03199999999998</v>
          </cell>
          <cell r="G7">
            <v>35.286999999999999</v>
          </cell>
          <cell r="H7">
            <v>0</v>
          </cell>
          <cell r="I7">
            <v>183.572</v>
          </cell>
          <cell r="J7">
            <v>2.2959999999999998</v>
          </cell>
          <cell r="K7">
            <v>2.6030000000000002</v>
          </cell>
          <cell r="L7">
            <v>0</v>
          </cell>
          <cell r="M7">
            <v>0</v>
          </cell>
          <cell r="N7">
            <v>178.673</v>
          </cell>
          <cell r="O7">
            <v>0</v>
          </cell>
          <cell r="P7">
            <v>749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749</v>
          </cell>
          <cell r="V7">
            <v>0</v>
          </cell>
          <cell r="W7">
            <v>1.1299999999999999</v>
          </cell>
          <cell r="X7">
            <v>183.572</v>
          </cell>
          <cell r="Y7">
            <v>6.0289999999999999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749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178.673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749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183.572</v>
          </cell>
          <cell r="BC7">
            <v>749</v>
          </cell>
          <cell r="BD7">
            <v>493.22800000000001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520.18700000000001</v>
          </cell>
          <cell r="E8">
            <v>245.125</v>
          </cell>
          <cell r="F8">
            <v>275.06200000000001</v>
          </cell>
          <cell r="G8">
            <v>35.128999999999998</v>
          </cell>
          <cell r="H8">
            <v>0</v>
          </cell>
          <cell r="I8">
            <v>194.07599999999999</v>
          </cell>
          <cell r="J8">
            <v>2.548</v>
          </cell>
          <cell r="K8">
            <v>2.859</v>
          </cell>
          <cell r="L8">
            <v>0</v>
          </cell>
          <cell r="M8">
            <v>0</v>
          </cell>
          <cell r="N8">
            <v>188.66900000000001</v>
          </cell>
          <cell r="O8">
            <v>0</v>
          </cell>
          <cell r="P8">
            <v>784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784</v>
          </cell>
          <cell r="V8">
            <v>0</v>
          </cell>
          <cell r="W8">
            <v>1.1759999999999999</v>
          </cell>
          <cell r="X8">
            <v>194.07599999999999</v>
          </cell>
          <cell r="Y8">
            <v>6.5830000000000002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784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188.66900000000001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784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194.07599999999999</v>
          </cell>
          <cell r="BC8">
            <v>784</v>
          </cell>
          <cell r="BD8">
            <v>520.18700000000001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359.99700000000001</v>
          </cell>
          <cell r="E9">
            <v>170.315</v>
          </cell>
          <cell r="F9">
            <v>189.68199999999999</v>
          </cell>
          <cell r="G9">
            <v>35.228000000000002</v>
          </cell>
          <cell r="H9">
            <v>0</v>
          </cell>
          <cell r="I9">
            <v>133.93700000000001</v>
          </cell>
          <cell r="J9">
            <v>1.889</v>
          </cell>
          <cell r="K9">
            <v>2.1030000000000002</v>
          </cell>
          <cell r="L9">
            <v>0</v>
          </cell>
          <cell r="M9">
            <v>0</v>
          </cell>
          <cell r="N9">
            <v>129.94499999999999</v>
          </cell>
          <cell r="O9">
            <v>0</v>
          </cell>
          <cell r="P9">
            <v>537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537</v>
          </cell>
          <cell r="V9">
            <v>0</v>
          </cell>
          <cell r="W9">
            <v>1.504</v>
          </cell>
          <cell r="X9">
            <v>133.93700000000001</v>
          </cell>
          <cell r="Y9">
            <v>5.4960000000000004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537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129.94499999999999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537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133.93700000000001</v>
          </cell>
          <cell r="BC9">
            <v>537</v>
          </cell>
          <cell r="BD9">
            <v>359.99700000000001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248.26300000000001</v>
          </cell>
          <cell r="E10">
            <v>118.541</v>
          </cell>
          <cell r="F10">
            <v>129.72200000000001</v>
          </cell>
          <cell r="G10">
            <v>35.420999999999999</v>
          </cell>
          <cell r="H10">
            <v>0</v>
          </cell>
          <cell r="I10">
            <v>91.888000000000005</v>
          </cell>
          <cell r="J10">
            <v>1.41</v>
          </cell>
          <cell r="K10">
            <v>1.5429999999999999</v>
          </cell>
          <cell r="L10">
            <v>0</v>
          </cell>
          <cell r="M10">
            <v>0</v>
          </cell>
          <cell r="N10">
            <v>88.935000000000002</v>
          </cell>
          <cell r="O10">
            <v>0</v>
          </cell>
          <cell r="P10">
            <v>362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362</v>
          </cell>
          <cell r="V10">
            <v>0</v>
          </cell>
          <cell r="W10">
            <v>1.59</v>
          </cell>
          <cell r="X10">
            <v>91.888000000000005</v>
          </cell>
          <cell r="Y10">
            <v>4.5430000000000001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362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88.935000000000002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362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91.888000000000005</v>
          </cell>
          <cell r="BC10">
            <v>362</v>
          </cell>
          <cell r="BD10">
            <v>248.26300000000001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189.46199999999999</v>
          </cell>
          <cell r="E11">
            <v>90.087000000000003</v>
          </cell>
          <cell r="F11">
            <v>99.375</v>
          </cell>
          <cell r="G11">
            <v>35.262999999999998</v>
          </cell>
          <cell r="H11">
            <v>0</v>
          </cell>
          <cell r="I11">
            <v>70.004000000000005</v>
          </cell>
          <cell r="J11">
            <v>1.101</v>
          </cell>
          <cell r="K11">
            <v>1.214</v>
          </cell>
          <cell r="L11">
            <v>0</v>
          </cell>
          <cell r="M11">
            <v>0</v>
          </cell>
          <cell r="N11">
            <v>67.688999999999993</v>
          </cell>
          <cell r="O11">
            <v>0</v>
          </cell>
          <cell r="P11">
            <v>278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278</v>
          </cell>
          <cell r="V11">
            <v>0</v>
          </cell>
          <cell r="W11">
            <v>1.5009999999999999</v>
          </cell>
          <cell r="X11">
            <v>70.004000000000005</v>
          </cell>
          <cell r="Y11">
            <v>3.8159999999999998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278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67.688999999999993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278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70.004000000000005</v>
          </cell>
          <cell r="BC11">
            <v>278</v>
          </cell>
          <cell r="BD11">
            <v>189.46199999999999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179.733</v>
          </cell>
          <cell r="E12">
            <v>85.816000000000003</v>
          </cell>
          <cell r="F12">
            <v>93.917000000000002</v>
          </cell>
          <cell r="G12">
            <v>35.31</v>
          </cell>
          <cell r="H12">
            <v>0</v>
          </cell>
          <cell r="I12">
            <v>66.245999999999995</v>
          </cell>
          <cell r="J12">
            <v>1.0409999999999999</v>
          </cell>
          <cell r="K12">
            <v>1.1399999999999999</v>
          </cell>
          <cell r="L12">
            <v>0</v>
          </cell>
          <cell r="M12">
            <v>0</v>
          </cell>
          <cell r="N12">
            <v>64.064999999999998</v>
          </cell>
          <cell r="O12">
            <v>0</v>
          </cell>
          <cell r="P12">
            <v>261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261</v>
          </cell>
          <cell r="V12">
            <v>0</v>
          </cell>
          <cell r="W12">
            <v>1.48725</v>
          </cell>
          <cell r="X12">
            <v>66.245999999999995</v>
          </cell>
          <cell r="Y12">
            <v>3.66825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261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64.064999999999998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261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66.245999999999995</v>
          </cell>
          <cell r="BC12">
            <v>261</v>
          </cell>
          <cell r="BD12">
            <v>179.733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165.29</v>
          </cell>
          <cell r="E13">
            <v>78.147999999999996</v>
          </cell>
          <cell r="F13">
            <v>87.141999999999996</v>
          </cell>
          <cell r="G13">
            <v>35.356000000000002</v>
          </cell>
          <cell r="H13">
            <v>0</v>
          </cell>
          <cell r="I13">
            <v>60.533999999999999</v>
          </cell>
          <cell r="J13">
            <v>0.93600000000000005</v>
          </cell>
          <cell r="K13">
            <v>1.044</v>
          </cell>
          <cell r="L13">
            <v>0</v>
          </cell>
          <cell r="M13">
            <v>0</v>
          </cell>
          <cell r="N13">
            <v>58.553249999999998</v>
          </cell>
          <cell r="O13">
            <v>7.5000000000358114E-4</v>
          </cell>
          <cell r="P13">
            <v>243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243</v>
          </cell>
          <cell r="V13">
            <v>0</v>
          </cell>
          <cell r="W13">
            <v>1.63225</v>
          </cell>
          <cell r="X13">
            <v>60.533999999999999</v>
          </cell>
          <cell r="Y13">
            <v>3.61225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243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58.552999999999997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243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60.533999999999999</v>
          </cell>
          <cell r="BC13">
            <v>243</v>
          </cell>
          <cell r="BD13">
            <v>165.29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158.142</v>
          </cell>
          <cell r="E14">
            <v>75.043999999999997</v>
          </cell>
          <cell r="F14">
            <v>83.097999999999999</v>
          </cell>
          <cell r="G14">
            <v>35.436999999999998</v>
          </cell>
          <cell r="H14">
            <v>0</v>
          </cell>
          <cell r="I14">
            <v>57.195</v>
          </cell>
          <cell r="J14">
            <v>0.84899999999999998</v>
          </cell>
          <cell r="K14">
            <v>0.94</v>
          </cell>
          <cell r="L14">
            <v>0</v>
          </cell>
          <cell r="M14">
            <v>0</v>
          </cell>
          <cell r="N14">
            <v>55.406750000000002</v>
          </cell>
          <cell r="O14">
            <v>-7.4999999999647571E-4</v>
          </cell>
          <cell r="P14">
            <v>228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228</v>
          </cell>
          <cell r="V14">
            <v>0</v>
          </cell>
          <cell r="W14">
            <v>2.0787499999999999</v>
          </cell>
          <cell r="X14">
            <v>57.195</v>
          </cell>
          <cell r="Y14">
            <v>3.86775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228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55.406999999999996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228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57.195</v>
          </cell>
          <cell r="BC14">
            <v>228</v>
          </cell>
          <cell r="BD14">
            <v>158.142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367.49</v>
          </cell>
          <cell r="E15">
            <v>173.279</v>
          </cell>
          <cell r="F15">
            <v>194.21100000000001</v>
          </cell>
          <cell r="G15">
            <v>35.469000000000001</v>
          </cell>
          <cell r="H15">
            <v>0</v>
          </cell>
          <cell r="I15">
            <v>135.816</v>
          </cell>
          <cell r="J15">
            <v>1.917</v>
          </cell>
          <cell r="K15">
            <v>2.149</v>
          </cell>
          <cell r="L15">
            <v>0</v>
          </cell>
          <cell r="M15">
            <v>0</v>
          </cell>
          <cell r="N15">
            <v>131.74975000000001</v>
          </cell>
          <cell r="O15">
            <v>2.4999999999408828E-4</v>
          </cell>
          <cell r="P15">
            <v>548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548</v>
          </cell>
          <cell r="V15">
            <v>0</v>
          </cell>
          <cell r="W15">
            <v>1.7907500000000001</v>
          </cell>
          <cell r="X15">
            <v>135.816</v>
          </cell>
          <cell r="Y15">
            <v>5.8567499999999999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548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131.75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548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135.816</v>
          </cell>
          <cell r="BC15">
            <v>548</v>
          </cell>
          <cell r="BD15">
            <v>367.49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494.39299999999997</v>
          </cell>
          <cell r="E16">
            <v>230.59</v>
          </cell>
          <cell r="F16">
            <v>263.803</v>
          </cell>
          <cell r="G16">
            <v>35.378999999999998</v>
          </cell>
          <cell r="H16">
            <v>0</v>
          </cell>
          <cell r="I16">
            <v>182.83199999999999</v>
          </cell>
          <cell r="J16">
            <v>2.1779999999999999</v>
          </cell>
          <cell r="K16">
            <v>2.492</v>
          </cell>
          <cell r="L16">
            <v>0</v>
          </cell>
          <cell r="M16">
            <v>0</v>
          </cell>
          <cell r="N16">
            <v>178.16249999999999</v>
          </cell>
          <cell r="O16">
            <v>-4.9999999998817657E-4</v>
          </cell>
          <cell r="P16">
            <v>753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753</v>
          </cell>
          <cell r="V16">
            <v>0</v>
          </cell>
          <cell r="W16">
            <v>1.2210000000000001</v>
          </cell>
          <cell r="X16">
            <v>182.83199999999999</v>
          </cell>
          <cell r="Y16">
            <v>5.891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753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178.16300000000001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753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182.83199999999999</v>
          </cell>
          <cell r="BC16">
            <v>753</v>
          </cell>
          <cell r="BD16">
            <v>494.39299999999997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325.60399999999998</v>
          </cell>
          <cell r="E17">
            <v>153.82300000000001</v>
          </cell>
          <cell r="F17">
            <v>171.78100000000001</v>
          </cell>
          <cell r="G17">
            <v>35.302999999999997</v>
          </cell>
          <cell r="H17">
            <v>0</v>
          </cell>
          <cell r="I17">
            <v>119.892</v>
          </cell>
          <cell r="J17">
            <v>1.4830000000000001</v>
          </cell>
          <cell r="K17">
            <v>1.6559999999999999</v>
          </cell>
          <cell r="L17">
            <v>0</v>
          </cell>
          <cell r="M17">
            <v>0</v>
          </cell>
          <cell r="N17">
            <v>116.7525</v>
          </cell>
          <cell r="O17">
            <v>4.9999999998817657E-4</v>
          </cell>
          <cell r="P17">
            <v>482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482</v>
          </cell>
          <cell r="V17">
            <v>0</v>
          </cell>
          <cell r="W17">
            <v>2.28125</v>
          </cell>
          <cell r="X17">
            <v>119.892</v>
          </cell>
          <cell r="Y17">
            <v>5.4202500000000002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482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116.753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482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119.892</v>
          </cell>
          <cell r="BC17">
            <v>482</v>
          </cell>
          <cell r="BD17">
            <v>325.60399999999998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Kogenerace"/>
      <sheetName val="Reporting"/>
      <sheetName val="Vyhodnocení PROVOZ"/>
      <sheetName val="Měsíční výkaz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297.40899999999999</v>
          </cell>
          <cell r="E6">
            <v>126.399</v>
          </cell>
          <cell r="F6">
            <v>171.01</v>
          </cell>
          <cell r="G6">
            <v>35.154000000000003</v>
          </cell>
          <cell r="H6">
            <v>0</v>
          </cell>
          <cell r="I6">
            <v>98.551000000000002</v>
          </cell>
          <cell r="J6">
            <v>2.8759999999999999</v>
          </cell>
          <cell r="K6">
            <v>3.891</v>
          </cell>
          <cell r="L6">
            <v>0</v>
          </cell>
          <cell r="M6">
            <v>0</v>
          </cell>
          <cell r="N6">
            <v>91.784000000000006</v>
          </cell>
          <cell r="O6">
            <v>0</v>
          </cell>
          <cell r="P6">
            <v>480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480</v>
          </cell>
          <cell r="V6">
            <v>0</v>
          </cell>
          <cell r="W6">
            <v>0.39</v>
          </cell>
          <cell r="X6">
            <v>98.551000000000002</v>
          </cell>
          <cell r="Y6">
            <v>7.1569999999999991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480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91.784000000000006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480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98.551000000000002</v>
          </cell>
          <cell r="BC6">
            <v>480</v>
          </cell>
          <cell r="BD6">
            <v>297.40899999999999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272.97500000000002</v>
          </cell>
          <cell r="E7">
            <v>115.37</v>
          </cell>
          <cell r="F7">
            <v>157.60499999999999</v>
          </cell>
          <cell r="G7">
            <v>35.445999999999998</v>
          </cell>
          <cell r="H7">
            <v>0</v>
          </cell>
          <cell r="I7">
            <v>89.468999999999994</v>
          </cell>
          <cell r="J7">
            <v>2.7250000000000001</v>
          </cell>
          <cell r="K7">
            <v>3.7229999999999999</v>
          </cell>
          <cell r="L7">
            <v>0</v>
          </cell>
          <cell r="M7">
            <v>0</v>
          </cell>
          <cell r="N7">
            <v>83.021000000000001</v>
          </cell>
          <cell r="O7">
            <v>0</v>
          </cell>
          <cell r="P7">
            <v>440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440</v>
          </cell>
          <cell r="V7">
            <v>0</v>
          </cell>
          <cell r="W7">
            <v>0.42299999999999999</v>
          </cell>
          <cell r="X7">
            <v>89.468999999999994</v>
          </cell>
          <cell r="Y7">
            <v>6.8710000000000004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440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83.021000000000001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440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89.468999999999994</v>
          </cell>
          <cell r="BC7">
            <v>440</v>
          </cell>
          <cell r="BD7">
            <v>272.97500000000002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129.672</v>
          </cell>
          <cell r="E8">
            <v>55.085999999999999</v>
          </cell>
          <cell r="F8">
            <v>74.585999999999999</v>
          </cell>
          <cell r="G8">
            <v>35.445999999999998</v>
          </cell>
          <cell r="H8">
            <v>0</v>
          </cell>
          <cell r="I8">
            <v>42.466999999999999</v>
          </cell>
          <cell r="J8">
            <v>1.2370000000000001</v>
          </cell>
          <cell r="K8">
            <v>1.6739999999999999</v>
          </cell>
          <cell r="L8">
            <v>0</v>
          </cell>
          <cell r="M8">
            <v>0</v>
          </cell>
          <cell r="N8">
            <v>39.555999999999997</v>
          </cell>
          <cell r="O8">
            <v>0</v>
          </cell>
          <cell r="P8">
            <v>207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207</v>
          </cell>
          <cell r="V8">
            <v>0</v>
          </cell>
          <cell r="W8">
            <v>0.87</v>
          </cell>
          <cell r="X8">
            <v>42.466999999999999</v>
          </cell>
          <cell r="Y8">
            <v>3.7810000000000001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207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39.555999999999997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207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42.466999999999999</v>
          </cell>
          <cell r="BC8">
            <v>207</v>
          </cell>
          <cell r="BD8">
            <v>129.672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219.14500000000001</v>
          </cell>
          <cell r="E9">
            <v>93.266999999999996</v>
          </cell>
          <cell r="F9">
            <v>125.878</v>
          </cell>
          <cell r="G9">
            <v>35.316000000000003</v>
          </cell>
          <cell r="H9">
            <v>0</v>
          </cell>
          <cell r="I9">
            <v>71.418000000000006</v>
          </cell>
          <cell r="J9">
            <v>2.262</v>
          </cell>
          <cell r="K9">
            <v>3.0529999999999999</v>
          </cell>
          <cell r="L9">
            <v>0</v>
          </cell>
          <cell r="M9">
            <v>0</v>
          </cell>
          <cell r="N9">
            <v>66.102999999999994</v>
          </cell>
          <cell r="O9">
            <v>0</v>
          </cell>
          <cell r="P9">
            <v>347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347</v>
          </cell>
          <cell r="V9">
            <v>0</v>
          </cell>
          <cell r="W9">
            <v>0.70699999999999996</v>
          </cell>
          <cell r="X9">
            <v>71.418000000000006</v>
          </cell>
          <cell r="Y9">
            <v>6.0219999999999994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347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66.102999999999994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347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71.418000000000006</v>
          </cell>
          <cell r="BC9">
            <v>347</v>
          </cell>
          <cell r="BD9">
            <v>219.14500000000001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134.857</v>
          </cell>
          <cell r="E10">
            <v>53.281999999999996</v>
          </cell>
          <cell r="F10">
            <v>81.575000000000003</v>
          </cell>
          <cell r="G10">
            <v>35.445999999999998</v>
          </cell>
          <cell r="H10">
            <v>0</v>
          </cell>
          <cell r="I10">
            <v>43.543999999999997</v>
          </cell>
          <cell r="J10">
            <v>1.208</v>
          </cell>
          <cell r="K10">
            <v>1.85</v>
          </cell>
          <cell r="L10">
            <v>0</v>
          </cell>
          <cell r="M10">
            <v>0</v>
          </cell>
          <cell r="N10">
            <v>40.485999999999997</v>
          </cell>
          <cell r="O10">
            <v>0</v>
          </cell>
          <cell r="P10">
            <v>240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240</v>
          </cell>
          <cell r="V10">
            <v>0</v>
          </cell>
          <cell r="W10">
            <v>1.1359999999999999</v>
          </cell>
          <cell r="X10">
            <v>43.543999999999997</v>
          </cell>
          <cell r="Y10">
            <v>4.194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240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40.485999999999997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240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43.543999999999997</v>
          </cell>
          <cell r="BC10">
            <v>240</v>
          </cell>
          <cell r="BD10">
            <v>134.857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67.275000000000006</v>
          </cell>
          <cell r="E11">
            <v>27.298999999999999</v>
          </cell>
          <cell r="F11">
            <v>39.975999999999999</v>
          </cell>
          <cell r="G11">
            <v>35.316000000000003</v>
          </cell>
          <cell r="H11">
            <v>0</v>
          </cell>
          <cell r="I11">
            <v>21.434999999999999</v>
          </cell>
          <cell r="J11">
            <v>0.69099999999999995</v>
          </cell>
          <cell r="K11">
            <v>1.0129999999999999</v>
          </cell>
          <cell r="L11">
            <v>0</v>
          </cell>
          <cell r="M11">
            <v>0</v>
          </cell>
          <cell r="N11">
            <v>19.731000000000002</v>
          </cell>
          <cell r="O11">
            <v>0</v>
          </cell>
          <cell r="P11">
            <v>113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113</v>
          </cell>
          <cell r="V11">
            <v>0</v>
          </cell>
          <cell r="W11">
            <v>1.927</v>
          </cell>
          <cell r="X11">
            <v>21.434999999999999</v>
          </cell>
          <cell r="Y11">
            <v>3.6309999999999998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113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19.731000000000002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113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21.434999999999999</v>
          </cell>
          <cell r="BC11">
            <v>113</v>
          </cell>
          <cell r="BD11">
            <v>67.275000000000006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87.632999999999996</v>
          </cell>
          <cell r="E12">
            <v>37.765999999999998</v>
          </cell>
          <cell r="F12">
            <v>49.866999999999997</v>
          </cell>
          <cell r="G12">
            <v>35.381</v>
          </cell>
          <cell r="H12">
            <v>0</v>
          </cell>
          <cell r="I12">
            <v>27.559000000000001</v>
          </cell>
          <cell r="J12">
            <v>0.90500000000000003</v>
          </cell>
          <cell r="K12">
            <v>1.1950000000000001</v>
          </cell>
          <cell r="L12">
            <v>0</v>
          </cell>
          <cell r="M12">
            <v>0</v>
          </cell>
          <cell r="N12">
            <v>25.459679999999999</v>
          </cell>
          <cell r="O12">
            <v>-6.7999999999912575E-4</v>
          </cell>
          <cell r="P12">
            <v>131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131</v>
          </cell>
          <cell r="V12">
            <v>0</v>
          </cell>
          <cell r="W12">
            <v>1.81376</v>
          </cell>
          <cell r="X12">
            <v>27.559000000000001</v>
          </cell>
          <cell r="Y12">
            <v>3.9137599999999999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131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25.46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131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27.559000000000001</v>
          </cell>
          <cell r="BC12">
            <v>131</v>
          </cell>
          <cell r="BD12">
            <v>87.632999999999996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65.503</v>
          </cell>
          <cell r="E13">
            <v>28.43</v>
          </cell>
          <cell r="F13">
            <v>37.073</v>
          </cell>
          <cell r="G13">
            <v>35.412999999999997</v>
          </cell>
          <cell r="H13">
            <v>0</v>
          </cell>
          <cell r="I13">
            <v>20.876000000000001</v>
          </cell>
          <cell r="J13">
            <v>0.77300000000000002</v>
          </cell>
          <cell r="K13">
            <v>1.008</v>
          </cell>
          <cell r="L13">
            <v>0</v>
          </cell>
          <cell r="M13">
            <v>0</v>
          </cell>
          <cell r="N13">
            <v>19.095839999999999</v>
          </cell>
          <cell r="O13">
            <v>-8.3999999999662123E-4</v>
          </cell>
          <cell r="P13">
            <v>98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98</v>
          </cell>
          <cell r="V13">
            <v>0</v>
          </cell>
          <cell r="W13">
            <v>3.11402</v>
          </cell>
          <cell r="X13">
            <v>20.876000000000001</v>
          </cell>
          <cell r="Y13">
            <v>4.8950200000000006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98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19.096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98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20.876000000000001</v>
          </cell>
          <cell r="BC13">
            <v>98</v>
          </cell>
          <cell r="BD13">
            <v>65.503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73.177999999999997</v>
          </cell>
          <cell r="E14">
            <v>31.797999999999998</v>
          </cell>
          <cell r="F14">
            <v>41.38</v>
          </cell>
          <cell r="G14">
            <v>35.445999999999998</v>
          </cell>
          <cell r="H14">
            <v>0</v>
          </cell>
          <cell r="I14">
            <v>23.48</v>
          </cell>
          <cell r="J14">
            <v>0.72</v>
          </cell>
          <cell r="K14">
            <v>0.93600000000000005</v>
          </cell>
          <cell r="L14">
            <v>0</v>
          </cell>
          <cell r="M14">
            <v>0</v>
          </cell>
          <cell r="N14">
            <v>21.823919999999998</v>
          </cell>
          <cell r="O14">
            <v>8.000000000407681E-5</v>
          </cell>
          <cell r="P14">
            <v>110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110</v>
          </cell>
          <cell r="V14">
            <v>0</v>
          </cell>
          <cell r="W14">
            <v>2.60182</v>
          </cell>
          <cell r="X14">
            <v>23.48</v>
          </cell>
          <cell r="Y14">
            <v>4.2578200000000006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110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21.824000000000002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23.48</v>
          </cell>
          <cell r="BC14">
            <v>110</v>
          </cell>
          <cell r="BD14">
            <v>73.177999999999997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219.49</v>
          </cell>
          <cell r="E15">
            <v>93.480999999999995</v>
          </cell>
          <cell r="F15">
            <v>126.009</v>
          </cell>
          <cell r="G15">
            <v>35.484999999999999</v>
          </cell>
          <cell r="H15">
            <v>0</v>
          </cell>
          <cell r="I15">
            <v>71.507000000000005</v>
          </cell>
          <cell r="J15">
            <v>2.2080000000000002</v>
          </cell>
          <cell r="K15">
            <v>2.976</v>
          </cell>
          <cell r="L15">
            <v>0</v>
          </cell>
          <cell r="M15">
            <v>0</v>
          </cell>
          <cell r="N15">
            <v>66.322559999999996</v>
          </cell>
          <cell r="O15">
            <v>4.4000000001176431E-4</v>
          </cell>
          <cell r="P15">
            <v>347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347</v>
          </cell>
          <cell r="V15">
            <v>0</v>
          </cell>
          <cell r="W15">
            <v>1.4442999999999999</v>
          </cell>
          <cell r="X15">
            <v>71.507000000000005</v>
          </cell>
          <cell r="Y15">
            <v>6.6283000000000003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347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66.322999999999993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347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71.507000000000005</v>
          </cell>
          <cell r="BC15">
            <v>347</v>
          </cell>
          <cell r="BD15">
            <v>219.49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274.29899999999998</v>
          </cell>
          <cell r="E16">
            <v>117.986</v>
          </cell>
          <cell r="F16">
            <v>156.31299999999999</v>
          </cell>
          <cell r="G16">
            <v>35.347999999999999</v>
          </cell>
          <cell r="H16">
            <v>0</v>
          </cell>
          <cell r="I16">
            <v>90.156999999999996</v>
          </cell>
          <cell r="J16">
            <v>2.6440000000000001</v>
          </cell>
          <cell r="K16">
            <v>3.5030000000000001</v>
          </cell>
          <cell r="L16">
            <v>0</v>
          </cell>
          <cell r="M16">
            <v>0</v>
          </cell>
          <cell r="N16">
            <v>84.010559999999998</v>
          </cell>
          <cell r="O16">
            <v>-5.6000000000722139E-4</v>
          </cell>
          <cell r="P16">
            <v>430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430</v>
          </cell>
          <cell r="V16">
            <v>0</v>
          </cell>
          <cell r="W16">
            <v>0.94717999999999991</v>
          </cell>
          <cell r="X16">
            <v>90.156999999999996</v>
          </cell>
          <cell r="Y16">
            <v>7.0941799999999997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430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84.010999999999996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430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90.156999999999996</v>
          </cell>
          <cell r="BC16">
            <v>430</v>
          </cell>
          <cell r="BD16">
            <v>274.29899999999998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219.46600000000001</v>
          </cell>
          <cell r="E17">
            <v>95.802999999999997</v>
          </cell>
          <cell r="F17">
            <v>123.663</v>
          </cell>
          <cell r="G17">
            <v>35.283999999999999</v>
          </cell>
          <cell r="H17">
            <v>0</v>
          </cell>
          <cell r="I17">
            <v>72.090999999999994</v>
          </cell>
          <cell r="J17">
            <v>2.1829999999999998</v>
          </cell>
          <cell r="K17">
            <v>2.8180000000000001</v>
          </cell>
          <cell r="L17">
            <v>0</v>
          </cell>
          <cell r="M17">
            <v>0</v>
          </cell>
          <cell r="N17">
            <v>67.089359999999999</v>
          </cell>
          <cell r="O17">
            <v>6.3999999998998192E-4</v>
          </cell>
          <cell r="P17">
            <v>335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335</v>
          </cell>
          <cell r="V17">
            <v>0</v>
          </cell>
          <cell r="W17">
            <v>1.3194999999999999</v>
          </cell>
          <cell r="X17">
            <v>72.090999999999994</v>
          </cell>
          <cell r="Y17">
            <v>6.3204999999999991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335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67.088999999999999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335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72.090999999999994</v>
          </cell>
          <cell r="BC17">
            <v>335</v>
          </cell>
          <cell r="BD17">
            <v>219.46600000000001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Reporting"/>
      <sheetName val="Měsíční výkaz"/>
      <sheetName val="Evidence"/>
      <sheetName val="OT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1028.038</v>
          </cell>
          <cell r="E6">
            <v>466.767</v>
          </cell>
          <cell r="F6">
            <v>561.27099999999996</v>
          </cell>
          <cell r="G6">
            <v>35.154000000000003</v>
          </cell>
          <cell r="H6">
            <v>0</v>
          </cell>
          <cell r="I6">
            <v>382.779</v>
          </cell>
          <cell r="J6">
            <v>5.67</v>
          </cell>
          <cell r="K6">
            <v>6.8179999999999996</v>
          </cell>
          <cell r="L6">
            <v>0</v>
          </cell>
          <cell r="M6">
            <v>0</v>
          </cell>
          <cell r="N6">
            <v>370.291</v>
          </cell>
          <cell r="O6">
            <v>0</v>
          </cell>
          <cell r="P6">
            <v>1657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1657</v>
          </cell>
          <cell r="V6">
            <v>0</v>
          </cell>
          <cell r="W6">
            <v>0.88900000000000001</v>
          </cell>
          <cell r="X6">
            <v>382.779</v>
          </cell>
          <cell r="Y6">
            <v>13.376999999999999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1657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370.291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1657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382.779</v>
          </cell>
          <cell r="BC6">
            <v>1657</v>
          </cell>
          <cell r="BD6">
            <v>1028.038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866.84199999999998</v>
          </cell>
          <cell r="E7">
            <v>391.71899999999999</v>
          </cell>
          <cell r="F7">
            <v>475.12299999999999</v>
          </cell>
          <cell r="G7">
            <v>35.445999999999998</v>
          </cell>
          <cell r="H7">
            <v>0</v>
          </cell>
          <cell r="I7">
            <v>319.935</v>
          </cell>
          <cell r="J7">
            <v>5.1210000000000004</v>
          </cell>
          <cell r="K7">
            <v>6.2110000000000003</v>
          </cell>
          <cell r="L7">
            <v>0</v>
          </cell>
          <cell r="M7">
            <v>0</v>
          </cell>
          <cell r="N7">
            <v>308.60300000000001</v>
          </cell>
          <cell r="O7">
            <v>0</v>
          </cell>
          <cell r="P7">
            <v>1397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1397</v>
          </cell>
          <cell r="V7">
            <v>0</v>
          </cell>
          <cell r="W7">
            <v>0.86499999999999999</v>
          </cell>
          <cell r="X7">
            <v>319.935</v>
          </cell>
          <cell r="Y7">
            <v>12.197000000000001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1397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308.60300000000001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1397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319.935</v>
          </cell>
          <cell r="BC7">
            <v>1397</v>
          </cell>
          <cell r="BD7">
            <v>866.84199999999998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607.49800000000005</v>
          </cell>
          <cell r="E8">
            <v>274.928</v>
          </cell>
          <cell r="F8">
            <v>332.57</v>
          </cell>
          <cell r="G8">
            <v>35.445999999999998</v>
          </cell>
          <cell r="H8">
            <v>0</v>
          </cell>
          <cell r="I8">
            <v>223.43299999999999</v>
          </cell>
          <cell r="J8">
            <v>3.609</v>
          </cell>
          <cell r="K8">
            <v>4.3659999999999997</v>
          </cell>
          <cell r="L8">
            <v>0</v>
          </cell>
          <cell r="M8">
            <v>0</v>
          </cell>
          <cell r="N8">
            <v>215.458</v>
          </cell>
          <cell r="O8">
            <v>0</v>
          </cell>
          <cell r="P8">
            <v>973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973</v>
          </cell>
          <cell r="V8">
            <v>0</v>
          </cell>
          <cell r="W8">
            <v>1.1659999999999999</v>
          </cell>
          <cell r="X8">
            <v>223.43299999999999</v>
          </cell>
          <cell r="Y8">
            <v>9.141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973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215.458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973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223.43299999999999</v>
          </cell>
          <cell r="BC8">
            <v>973</v>
          </cell>
          <cell r="BD8">
            <v>607.49800000000005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190.739</v>
          </cell>
          <cell r="E9">
            <v>90.015000000000001</v>
          </cell>
          <cell r="F9">
            <v>100.724</v>
          </cell>
          <cell r="G9">
            <v>35.316000000000003</v>
          </cell>
          <cell r="H9">
            <v>0</v>
          </cell>
          <cell r="I9">
            <v>70.501000000000005</v>
          </cell>
          <cell r="J9">
            <v>1.3160000000000001</v>
          </cell>
          <cell r="K9">
            <v>1.4730000000000001</v>
          </cell>
          <cell r="L9">
            <v>0</v>
          </cell>
          <cell r="M9">
            <v>0</v>
          </cell>
          <cell r="N9">
            <v>67.712000000000003</v>
          </cell>
          <cell r="O9">
            <v>0</v>
          </cell>
          <cell r="P9">
            <v>284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284</v>
          </cell>
          <cell r="V9">
            <v>0</v>
          </cell>
          <cell r="W9">
            <v>1.5389999999999999</v>
          </cell>
          <cell r="X9">
            <v>70.501000000000005</v>
          </cell>
          <cell r="Y9">
            <v>4.3280000000000003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284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67.712000000000003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284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70.501000000000005</v>
          </cell>
          <cell r="BC9">
            <v>284</v>
          </cell>
          <cell r="BD9">
            <v>190.739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26.54</v>
          </cell>
          <cell r="E10">
            <v>14.436999999999999</v>
          </cell>
          <cell r="F10">
            <v>12.103</v>
          </cell>
          <cell r="G10">
            <v>35.445999999999998</v>
          </cell>
          <cell r="H10">
            <v>0</v>
          </cell>
          <cell r="I10">
            <v>9.2780000000000005</v>
          </cell>
          <cell r="J10">
            <v>0.188</v>
          </cell>
          <cell r="K10">
            <v>0.157</v>
          </cell>
          <cell r="L10">
            <v>0</v>
          </cell>
          <cell r="M10">
            <v>0</v>
          </cell>
          <cell r="N10">
            <v>8.9329999999999998</v>
          </cell>
          <cell r="O10">
            <v>0</v>
          </cell>
          <cell r="P10">
            <v>28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28</v>
          </cell>
          <cell r="V10">
            <v>0</v>
          </cell>
          <cell r="W10">
            <v>2.7349999999999999</v>
          </cell>
          <cell r="X10">
            <v>9.2780000000000005</v>
          </cell>
          <cell r="Y10">
            <v>3.08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28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8.9329999999999998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28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9.2780000000000005</v>
          </cell>
          <cell r="BC10">
            <v>28</v>
          </cell>
          <cell r="BD10">
            <v>26.54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11.888999999999999</v>
          </cell>
          <cell r="E11">
            <v>7.0730000000000004</v>
          </cell>
          <cell r="F11">
            <v>4.8159999999999998</v>
          </cell>
          <cell r="G11">
            <v>35.405000000000001</v>
          </cell>
          <cell r="H11">
            <v>0</v>
          </cell>
          <cell r="I11">
            <v>4.08</v>
          </cell>
          <cell r="J11">
            <v>0.11</v>
          </cell>
          <cell r="K11">
            <v>7.4999999999999997E-2</v>
          </cell>
          <cell r="L11">
            <v>0</v>
          </cell>
          <cell r="M11">
            <v>0</v>
          </cell>
          <cell r="N11">
            <v>3.895</v>
          </cell>
          <cell r="O11">
            <v>0</v>
          </cell>
          <cell r="P11">
            <v>10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10</v>
          </cell>
          <cell r="V11">
            <v>0</v>
          </cell>
          <cell r="W11">
            <v>3.47</v>
          </cell>
          <cell r="X11">
            <v>4.08</v>
          </cell>
          <cell r="Y11">
            <v>3.6550000000000002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3.895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4.08</v>
          </cell>
          <cell r="BC11">
            <v>10</v>
          </cell>
          <cell r="BD11">
            <v>11.888999999999999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105.673</v>
          </cell>
          <cell r="E12">
            <v>50.838000000000001</v>
          </cell>
          <cell r="F12">
            <v>54.835000000000001</v>
          </cell>
          <cell r="G12">
            <v>35.381</v>
          </cell>
          <cell r="H12">
            <v>0</v>
          </cell>
          <cell r="I12">
            <v>38.887</v>
          </cell>
          <cell r="J12">
            <v>0.73799999999999999</v>
          </cell>
          <cell r="K12">
            <v>0.79600000000000004</v>
          </cell>
          <cell r="L12">
            <v>0</v>
          </cell>
          <cell r="M12">
            <v>0</v>
          </cell>
          <cell r="N12">
            <v>37.35275</v>
          </cell>
          <cell r="O12">
            <v>2.5000000000119371E-4</v>
          </cell>
          <cell r="P12">
            <v>151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151</v>
          </cell>
          <cell r="V12">
            <v>0</v>
          </cell>
          <cell r="W12">
            <v>2.72275</v>
          </cell>
          <cell r="X12">
            <v>38.887</v>
          </cell>
          <cell r="Y12">
            <v>4.2567500000000003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151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37.353000000000002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151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38.887</v>
          </cell>
          <cell r="BC12">
            <v>151</v>
          </cell>
          <cell r="BD12">
            <v>105.673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164.91200000000001</v>
          </cell>
          <cell r="E13">
            <v>78.165999999999997</v>
          </cell>
          <cell r="F13">
            <v>86.745999999999995</v>
          </cell>
          <cell r="G13">
            <v>35.412999999999997</v>
          </cell>
          <cell r="H13">
            <v>0</v>
          </cell>
          <cell r="I13">
            <v>60.823</v>
          </cell>
          <cell r="J13">
            <v>1.1379999999999999</v>
          </cell>
          <cell r="K13">
            <v>1.2629999999999999</v>
          </cell>
          <cell r="L13">
            <v>0</v>
          </cell>
          <cell r="M13">
            <v>0</v>
          </cell>
          <cell r="N13">
            <v>58.421500000000002</v>
          </cell>
          <cell r="O13">
            <v>5.0000000000238742E-4</v>
          </cell>
          <cell r="P13">
            <v>243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243</v>
          </cell>
          <cell r="V13">
            <v>0</v>
          </cell>
          <cell r="W13">
            <v>2.2117499999999999</v>
          </cell>
          <cell r="X13">
            <v>60.823</v>
          </cell>
          <cell r="Y13">
            <v>4.6127500000000001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243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58.421999999999997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243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60.823</v>
          </cell>
          <cell r="BC13">
            <v>243</v>
          </cell>
          <cell r="BD13">
            <v>164.91200000000001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154.86699999999999</v>
          </cell>
          <cell r="E14">
            <v>73.965999999999994</v>
          </cell>
          <cell r="F14">
            <v>80.900999999999996</v>
          </cell>
          <cell r="G14">
            <v>35.412999999999997</v>
          </cell>
          <cell r="H14">
            <v>0</v>
          </cell>
          <cell r="I14">
            <v>57.142000000000003</v>
          </cell>
          <cell r="J14">
            <v>1.042</v>
          </cell>
          <cell r="K14">
            <v>1.139</v>
          </cell>
          <cell r="L14">
            <v>0</v>
          </cell>
          <cell r="M14">
            <v>0</v>
          </cell>
          <cell r="N14">
            <v>54.960749999999997</v>
          </cell>
          <cell r="O14">
            <v>2.5000000000119371E-4</v>
          </cell>
          <cell r="P14">
            <v>225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225</v>
          </cell>
          <cell r="V14">
            <v>0</v>
          </cell>
          <cell r="W14">
            <v>2.3645</v>
          </cell>
          <cell r="X14">
            <v>57.142000000000003</v>
          </cell>
          <cell r="Y14">
            <v>4.5455000000000005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225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54.960999999999999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225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57.142000000000003</v>
          </cell>
          <cell r="BC14">
            <v>225</v>
          </cell>
          <cell r="BD14">
            <v>154.86699999999999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486.399</v>
          </cell>
          <cell r="E15">
            <v>225.851</v>
          </cell>
          <cell r="F15">
            <v>260.548</v>
          </cell>
          <cell r="G15">
            <v>35.478000000000002</v>
          </cell>
          <cell r="H15">
            <v>0</v>
          </cell>
          <cell r="I15">
            <v>181.071</v>
          </cell>
          <cell r="J15">
            <v>3.2429999999999999</v>
          </cell>
          <cell r="K15">
            <v>3.7410000000000001</v>
          </cell>
          <cell r="L15">
            <v>0</v>
          </cell>
          <cell r="M15">
            <v>0</v>
          </cell>
          <cell r="N15">
            <v>174.0865</v>
          </cell>
          <cell r="O15">
            <v>4.9999999998817657E-4</v>
          </cell>
          <cell r="P15">
            <v>752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752</v>
          </cell>
          <cell r="V15">
            <v>0</v>
          </cell>
          <cell r="W15">
            <v>1.9352499999999999</v>
          </cell>
          <cell r="X15">
            <v>181.071</v>
          </cell>
          <cell r="Y15">
            <v>8.9192499999999999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752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174.08699999999999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752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181.071</v>
          </cell>
          <cell r="BC15">
            <v>752</v>
          </cell>
          <cell r="BD15">
            <v>486.399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820.74800000000005</v>
          </cell>
          <cell r="E16">
            <v>377.08499999999998</v>
          </cell>
          <cell r="F16">
            <v>443.66300000000001</v>
          </cell>
          <cell r="G16">
            <v>35.347999999999999</v>
          </cell>
          <cell r="H16">
            <v>0</v>
          </cell>
          <cell r="I16">
            <v>306.21300000000002</v>
          </cell>
          <cell r="J16">
            <v>4.8339999999999996</v>
          </cell>
          <cell r="K16">
            <v>5.6870000000000003</v>
          </cell>
          <cell r="L16">
            <v>0</v>
          </cell>
          <cell r="M16">
            <v>0</v>
          </cell>
          <cell r="N16">
            <v>295.69150000000002</v>
          </cell>
          <cell r="O16">
            <v>4.9999999998817657E-4</v>
          </cell>
          <cell r="P16">
            <v>1297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1297</v>
          </cell>
          <cell r="V16">
            <v>0</v>
          </cell>
          <cell r="W16">
            <v>1.1665000000000001</v>
          </cell>
          <cell r="X16">
            <v>306.21300000000002</v>
          </cell>
          <cell r="Y16">
            <v>11.6875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1297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295.69200000000001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1297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306.21300000000002</v>
          </cell>
          <cell r="BC16">
            <v>1297</v>
          </cell>
          <cell r="BD16">
            <v>820.74800000000005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969.76499999999999</v>
          </cell>
          <cell r="E17">
            <v>444.28500000000003</v>
          </cell>
          <cell r="F17">
            <v>525.48</v>
          </cell>
          <cell r="G17">
            <v>35.283999999999999</v>
          </cell>
          <cell r="H17">
            <v>0</v>
          </cell>
          <cell r="I17">
            <v>361.44400000000002</v>
          </cell>
          <cell r="J17">
            <v>5.8860000000000001</v>
          </cell>
          <cell r="K17">
            <v>6.9619999999999997</v>
          </cell>
          <cell r="L17">
            <v>0</v>
          </cell>
          <cell r="M17">
            <v>0</v>
          </cell>
          <cell r="N17">
            <v>348.59575000000001</v>
          </cell>
          <cell r="O17">
            <v>2.4999999999408828E-4</v>
          </cell>
          <cell r="P17">
            <v>1539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1539</v>
          </cell>
          <cell r="V17">
            <v>0</v>
          </cell>
          <cell r="W17">
            <v>1.0745</v>
          </cell>
          <cell r="X17">
            <v>361.44400000000002</v>
          </cell>
          <cell r="Y17">
            <v>13.922499999999999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1539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348.596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1539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361.44400000000002</v>
          </cell>
          <cell r="BC17">
            <v>1539</v>
          </cell>
          <cell r="BD17">
            <v>969.76499999999999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Reporting"/>
      <sheetName val="Kogenerace"/>
      <sheetName val="Měsíční výkaz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Schéma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1681.809</v>
          </cell>
          <cell r="E6">
            <v>761.36900000000003</v>
          </cell>
          <cell r="F6">
            <v>920.44</v>
          </cell>
          <cell r="G6">
            <v>35.281999999999996</v>
          </cell>
          <cell r="H6">
            <v>0</v>
          </cell>
          <cell r="I6">
            <v>624.75</v>
          </cell>
          <cell r="J6">
            <v>12.156000000000001</v>
          </cell>
          <cell r="K6">
            <v>14.695</v>
          </cell>
          <cell r="L6">
            <v>0</v>
          </cell>
          <cell r="M6">
            <v>0</v>
          </cell>
          <cell r="N6">
            <v>597.899</v>
          </cell>
          <cell r="O6">
            <v>0</v>
          </cell>
          <cell r="P6">
            <v>2719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2719</v>
          </cell>
          <cell r="V6">
            <v>0</v>
          </cell>
          <cell r="W6">
            <v>12.526</v>
          </cell>
          <cell r="X6">
            <v>624.75</v>
          </cell>
          <cell r="Y6">
            <v>39.376999999999995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2719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597.899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2719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624.75</v>
          </cell>
          <cell r="BC6">
            <v>2719</v>
          </cell>
          <cell r="BD6">
            <v>1681.809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1655.047</v>
          </cell>
          <cell r="E7">
            <v>759.02300000000002</v>
          </cell>
          <cell r="F7">
            <v>896.024</v>
          </cell>
          <cell r="G7">
            <v>35.235999999999997</v>
          </cell>
          <cell r="H7">
            <v>0</v>
          </cell>
          <cell r="I7">
            <v>622.62</v>
          </cell>
          <cell r="J7">
            <v>11.988</v>
          </cell>
          <cell r="K7">
            <v>14.151</v>
          </cell>
          <cell r="L7">
            <v>0</v>
          </cell>
          <cell r="M7">
            <v>0</v>
          </cell>
          <cell r="N7">
            <v>596.48099999999999</v>
          </cell>
          <cell r="O7">
            <v>0</v>
          </cell>
          <cell r="P7">
            <v>2646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2646</v>
          </cell>
          <cell r="V7">
            <v>0</v>
          </cell>
          <cell r="W7">
            <v>10.212999999999999</v>
          </cell>
          <cell r="X7">
            <v>622.62</v>
          </cell>
          <cell r="Y7">
            <v>36.351999999999997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2646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596.48099999999999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2646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622.62</v>
          </cell>
          <cell r="BC7">
            <v>2646</v>
          </cell>
          <cell r="BD7">
            <v>1655.047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1484.28</v>
          </cell>
          <cell r="E8">
            <v>678.58100000000002</v>
          </cell>
          <cell r="F8">
            <v>805.69899999999996</v>
          </cell>
          <cell r="G8">
            <v>35.155999999999999</v>
          </cell>
          <cell r="H8">
            <v>0</v>
          </cell>
          <cell r="I8">
            <v>545.80999999999995</v>
          </cell>
          <cell r="J8">
            <v>6.0609999999999999</v>
          </cell>
          <cell r="K8">
            <v>7.1959999999999997</v>
          </cell>
          <cell r="L8">
            <v>0</v>
          </cell>
          <cell r="M8">
            <v>0</v>
          </cell>
          <cell r="N8">
            <v>532.553</v>
          </cell>
          <cell r="O8">
            <v>0</v>
          </cell>
          <cell r="P8">
            <v>2333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2333</v>
          </cell>
          <cell r="V8">
            <v>0</v>
          </cell>
          <cell r="W8">
            <v>12.015000000000001</v>
          </cell>
          <cell r="X8">
            <v>545.80999999999995</v>
          </cell>
          <cell r="Y8">
            <v>25.271999999999998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2333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532.553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2333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545.80999999999995</v>
          </cell>
          <cell r="BC8">
            <v>2333</v>
          </cell>
          <cell r="BD8">
            <v>1484.28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878.29300000000001</v>
          </cell>
          <cell r="E9">
            <v>401.16399999999999</v>
          </cell>
          <cell r="F9">
            <v>477.12900000000002</v>
          </cell>
          <cell r="G9">
            <v>35.262</v>
          </cell>
          <cell r="H9">
            <v>0</v>
          </cell>
          <cell r="I9">
            <v>327.44</v>
          </cell>
          <cell r="J9">
            <v>5.4729999999999999</v>
          </cell>
          <cell r="K9">
            <v>6.51</v>
          </cell>
          <cell r="L9">
            <v>0</v>
          </cell>
          <cell r="M9">
            <v>0</v>
          </cell>
          <cell r="N9">
            <v>315.45699999999999</v>
          </cell>
          <cell r="O9">
            <v>0</v>
          </cell>
          <cell r="P9">
            <v>1402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1402</v>
          </cell>
          <cell r="V9">
            <v>0</v>
          </cell>
          <cell r="W9">
            <v>15.349</v>
          </cell>
          <cell r="X9">
            <v>327.44</v>
          </cell>
          <cell r="Y9">
            <v>27.332000000000001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1402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315.45699999999999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1402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327.44</v>
          </cell>
          <cell r="BC9">
            <v>1402</v>
          </cell>
          <cell r="BD9">
            <v>878.29300000000001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482.15300000000002</v>
          </cell>
          <cell r="E10">
            <v>224.44300000000001</v>
          </cell>
          <cell r="F10">
            <v>257.70999999999998</v>
          </cell>
          <cell r="G10">
            <v>35.527000000000001</v>
          </cell>
          <cell r="H10">
            <v>0</v>
          </cell>
          <cell r="I10">
            <v>180.23</v>
          </cell>
          <cell r="J10">
            <v>3.488</v>
          </cell>
          <cell r="K10">
            <v>4.0060000000000002</v>
          </cell>
          <cell r="L10">
            <v>0</v>
          </cell>
          <cell r="M10">
            <v>0</v>
          </cell>
          <cell r="N10">
            <v>172.73599999999999</v>
          </cell>
          <cell r="O10">
            <v>0</v>
          </cell>
          <cell r="P10">
            <v>745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745</v>
          </cell>
          <cell r="V10">
            <v>0</v>
          </cell>
          <cell r="W10">
            <v>17.423999999999999</v>
          </cell>
          <cell r="X10">
            <v>180.23</v>
          </cell>
          <cell r="Y10">
            <v>24.917999999999999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745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172.73599999999999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745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180.23</v>
          </cell>
          <cell r="BC10">
            <v>745</v>
          </cell>
          <cell r="BD10">
            <v>482.15300000000002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482.43799999999999</v>
          </cell>
          <cell r="E11">
            <v>223.17400000000001</v>
          </cell>
          <cell r="F11">
            <v>259.26400000000001</v>
          </cell>
          <cell r="G11">
            <v>35.402999999999999</v>
          </cell>
          <cell r="H11">
            <v>0</v>
          </cell>
          <cell r="I11">
            <v>180.29</v>
          </cell>
          <cell r="J11">
            <v>3.55</v>
          </cell>
          <cell r="K11">
            <v>4.125</v>
          </cell>
          <cell r="L11">
            <v>0</v>
          </cell>
          <cell r="M11">
            <v>0</v>
          </cell>
          <cell r="N11">
            <v>172.61500000000001</v>
          </cell>
          <cell r="O11">
            <v>0</v>
          </cell>
          <cell r="P11">
            <v>754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754</v>
          </cell>
          <cell r="V11">
            <v>0</v>
          </cell>
          <cell r="W11">
            <v>17.887</v>
          </cell>
          <cell r="X11">
            <v>180.29</v>
          </cell>
          <cell r="Y11">
            <v>25.562000000000001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754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172.61500000000001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754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180.29</v>
          </cell>
          <cell r="BC11">
            <v>754</v>
          </cell>
          <cell r="BD11">
            <v>482.43799999999999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450.84</v>
          </cell>
          <cell r="E12">
            <v>208.84700000000001</v>
          </cell>
          <cell r="F12">
            <v>241.99299999999999</v>
          </cell>
          <cell r="G12">
            <v>35.42</v>
          </cell>
          <cell r="H12">
            <v>0</v>
          </cell>
          <cell r="I12">
            <v>168.77</v>
          </cell>
          <cell r="J12">
            <v>3.4910000000000001</v>
          </cell>
          <cell r="K12">
            <v>4.0449999999999999</v>
          </cell>
          <cell r="L12">
            <v>0</v>
          </cell>
          <cell r="M12">
            <v>0</v>
          </cell>
          <cell r="N12">
            <v>161.23325</v>
          </cell>
          <cell r="O12">
            <v>7.5000000001068656E-4</v>
          </cell>
          <cell r="P12">
            <v>704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704</v>
          </cell>
          <cell r="V12">
            <v>0</v>
          </cell>
          <cell r="W12">
            <v>18.225000000000001</v>
          </cell>
          <cell r="X12">
            <v>168.77</v>
          </cell>
          <cell r="Y12">
            <v>25.761000000000003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704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161.233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704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168.77</v>
          </cell>
          <cell r="BC12">
            <v>704</v>
          </cell>
          <cell r="BD12">
            <v>450.84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408.99099999999999</v>
          </cell>
          <cell r="E13">
            <v>189.017</v>
          </cell>
          <cell r="F13">
            <v>219.97399999999999</v>
          </cell>
          <cell r="G13">
            <v>35.441000000000003</v>
          </cell>
          <cell r="H13">
            <v>0</v>
          </cell>
          <cell r="I13">
            <v>152.52000000000001</v>
          </cell>
          <cell r="J13">
            <v>3.742</v>
          </cell>
          <cell r="K13">
            <v>4.3540000000000001</v>
          </cell>
          <cell r="L13">
            <v>0</v>
          </cell>
          <cell r="M13">
            <v>0</v>
          </cell>
          <cell r="N13">
            <v>144.42400000000001</v>
          </cell>
          <cell r="O13">
            <v>0</v>
          </cell>
          <cell r="P13">
            <v>639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639</v>
          </cell>
          <cell r="V13">
            <v>0</v>
          </cell>
          <cell r="W13">
            <v>18.173500000000001</v>
          </cell>
          <cell r="X13">
            <v>152.52000000000001</v>
          </cell>
          <cell r="Y13">
            <v>26.269500000000001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639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144.42400000000001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639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152.52000000000001</v>
          </cell>
          <cell r="BC13">
            <v>639</v>
          </cell>
          <cell r="BD13">
            <v>408.99099999999999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482.423</v>
          </cell>
          <cell r="E14">
            <v>220.489</v>
          </cell>
          <cell r="F14">
            <v>261.93400000000003</v>
          </cell>
          <cell r="G14">
            <v>35.49</v>
          </cell>
          <cell r="H14">
            <v>0</v>
          </cell>
          <cell r="I14">
            <v>183.32</v>
          </cell>
          <cell r="J14">
            <v>3.7029999999999998</v>
          </cell>
          <cell r="K14">
            <v>4.399</v>
          </cell>
          <cell r="L14">
            <v>0</v>
          </cell>
          <cell r="M14">
            <v>0</v>
          </cell>
          <cell r="N14">
            <v>175.2175</v>
          </cell>
          <cell r="O14">
            <v>4.9999999998817657E-4</v>
          </cell>
          <cell r="P14">
            <v>784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784</v>
          </cell>
          <cell r="V14">
            <v>0</v>
          </cell>
          <cell r="W14">
            <v>17.305</v>
          </cell>
          <cell r="X14">
            <v>183.32</v>
          </cell>
          <cell r="Y14">
            <v>25.407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784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175.21799999999999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784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183.32</v>
          </cell>
          <cell r="BC14">
            <v>784</v>
          </cell>
          <cell r="BD14">
            <v>482.423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857.72</v>
          </cell>
          <cell r="E15">
            <v>392.46899999999999</v>
          </cell>
          <cell r="F15">
            <v>465.25099999999998</v>
          </cell>
          <cell r="G15">
            <v>35.485999999999997</v>
          </cell>
          <cell r="H15">
            <v>0</v>
          </cell>
          <cell r="I15">
            <v>325.70999999999998</v>
          </cell>
          <cell r="J15">
            <v>8.3239999999999998</v>
          </cell>
          <cell r="K15">
            <v>9.8670000000000009</v>
          </cell>
          <cell r="L15">
            <v>0</v>
          </cell>
          <cell r="M15">
            <v>0</v>
          </cell>
          <cell r="N15">
            <v>307.51900000000001</v>
          </cell>
          <cell r="O15">
            <v>0</v>
          </cell>
          <cell r="P15">
            <v>1390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1390</v>
          </cell>
          <cell r="V15">
            <v>0</v>
          </cell>
          <cell r="W15">
            <v>17.331</v>
          </cell>
          <cell r="X15">
            <v>325.70999999999998</v>
          </cell>
          <cell r="Y15">
            <v>35.522000000000006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1390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307.51900000000001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1390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325.70999999999998</v>
          </cell>
          <cell r="BC15">
            <v>1390</v>
          </cell>
          <cell r="BD15">
            <v>857.72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1346.5730000000001</v>
          </cell>
          <cell r="E16">
            <v>616.09799999999996</v>
          </cell>
          <cell r="F16">
            <v>730.47500000000002</v>
          </cell>
          <cell r="G16">
            <v>35.381</v>
          </cell>
          <cell r="H16">
            <v>0</v>
          </cell>
          <cell r="I16">
            <v>508.63</v>
          </cell>
          <cell r="J16">
            <v>11.096</v>
          </cell>
          <cell r="K16">
            <v>13.154999999999999</v>
          </cell>
          <cell r="L16">
            <v>0</v>
          </cell>
          <cell r="M16">
            <v>0</v>
          </cell>
          <cell r="N16">
            <v>484.37900000000002</v>
          </cell>
          <cell r="O16">
            <v>0</v>
          </cell>
          <cell r="P16">
            <v>2171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2171</v>
          </cell>
          <cell r="V16">
            <v>0</v>
          </cell>
          <cell r="W16">
            <v>15.241250000000001</v>
          </cell>
          <cell r="X16">
            <v>508.63</v>
          </cell>
          <cell r="Y16">
            <v>39.492249999999999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2171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484.37900000000002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2171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508.63</v>
          </cell>
          <cell r="BC16">
            <v>2171</v>
          </cell>
          <cell r="BD16">
            <v>1346.5730000000001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889.495</v>
          </cell>
          <cell r="E17">
            <v>404.15800000000002</v>
          </cell>
          <cell r="F17">
            <v>485.33699999999999</v>
          </cell>
          <cell r="G17">
            <v>35.295000000000002</v>
          </cell>
          <cell r="H17">
            <v>0</v>
          </cell>
          <cell r="I17">
            <v>328.7</v>
          </cell>
          <cell r="J17">
            <v>5.407</v>
          </cell>
          <cell r="K17">
            <v>6.4930000000000003</v>
          </cell>
          <cell r="L17">
            <v>0</v>
          </cell>
          <cell r="M17">
            <v>0</v>
          </cell>
          <cell r="N17">
            <v>316.8005</v>
          </cell>
          <cell r="O17">
            <v>-4.9999999998817657E-4</v>
          </cell>
          <cell r="P17">
            <v>1421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1421</v>
          </cell>
          <cell r="V17">
            <v>0</v>
          </cell>
          <cell r="W17">
            <v>22.268750000000001</v>
          </cell>
          <cell r="X17">
            <v>328.7</v>
          </cell>
          <cell r="Y17">
            <v>34.168750000000003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1421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316.80099999999999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1421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328.7</v>
          </cell>
          <cell r="BC17">
            <v>1421</v>
          </cell>
          <cell r="BD17">
            <v>889.495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Reporting"/>
      <sheetName val="Měsíční výkaz"/>
      <sheetName val="Kogenerace"/>
      <sheetName val="Evidence"/>
      <sheetName val="OT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Schéma"/>
      <sheetName val="ExportDB"/>
      <sheetName val="Lis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1890.787</v>
          </cell>
          <cell r="E6">
            <v>888.92200000000003</v>
          </cell>
          <cell r="F6">
            <v>1001.865</v>
          </cell>
          <cell r="G6">
            <v>35.286999999999999</v>
          </cell>
          <cell r="H6">
            <v>0</v>
          </cell>
          <cell r="I6">
            <v>717.7</v>
          </cell>
          <cell r="J6">
            <v>16.808</v>
          </cell>
          <cell r="K6">
            <v>18.943999999999999</v>
          </cell>
          <cell r="L6">
            <v>0</v>
          </cell>
          <cell r="M6">
            <v>0</v>
          </cell>
          <cell r="N6">
            <v>681.94799999999998</v>
          </cell>
          <cell r="O6">
            <v>0</v>
          </cell>
          <cell r="P6">
            <v>2912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2912</v>
          </cell>
          <cell r="V6">
            <v>0</v>
          </cell>
          <cell r="W6">
            <v>8.7530000000000001</v>
          </cell>
          <cell r="X6">
            <v>717.7</v>
          </cell>
          <cell r="Y6">
            <v>44.504999999999995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2912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681.94799999999998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2912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717.7</v>
          </cell>
          <cell r="BC6">
            <v>2912</v>
          </cell>
          <cell r="BD6">
            <v>1890.787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1624.2149999999999</v>
          </cell>
          <cell r="E7">
            <v>758.21</v>
          </cell>
          <cell r="F7">
            <v>866.005</v>
          </cell>
          <cell r="G7">
            <v>35.232999999999997</v>
          </cell>
          <cell r="H7">
            <v>0</v>
          </cell>
          <cell r="I7">
            <v>620.65</v>
          </cell>
          <cell r="J7">
            <v>10.19</v>
          </cell>
          <cell r="K7">
            <v>11.638999999999999</v>
          </cell>
          <cell r="L7">
            <v>0</v>
          </cell>
          <cell r="M7">
            <v>0</v>
          </cell>
          <cell r="N7">
            <v>598.82100000000003</v>
          </cell>
          <cell r="O7">
            <v>0</v>
          </cell>
          <cell r="P7">
            <v>2552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2552</v>
          </cell>
          <cell r="V7">
            <v>0</v>
          </cell>
          <cell r="W7">
            <v>7.0640000000000001</v>
          </cell>
          <cell r="X7">
            <v>620.65</v>
          </cell>
          <cell r="Y7">
            <v>28.893000000000001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2552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598.82100000000003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2552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620.65</v>
          </cell>
          <cell r="BC7">
            <v>2552</v>
          </cell>
          <cell r="BD7">
            <v>1624.2149999999999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1096.0630000000001</v>
          </cell>
          <cell r="E8">
            <v>506.07499999999999</v>
          </cell>
          <cell r="F8">
            <v>589.98800000000006</v>
          </cell>
          <cell r="G8">
            <v>35.155999999999999</v>
          </cell>
          <cell r="H8">
            <v>0</v>
          </cell>
          <cell r="I8">
            <v>416.02</v>
          </cell>
          <cell r="J8">
            <v>4.2830000000000004</v>
          </cell>
          <cell r="K8">
            <v>4.9939999999999998</v>
          </cell>
          <cell r="L8">
            <v>0</v>
          </cell>
          <cell r="M8">
            <v>0</v>
          </cell>
          <cell r="N8">
            <v>406.74299999999999</v>
          </cell>
          <cell r="O8">
            <v>0</v>
          </cell>
          <cell r="P8">
            <v>1746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1746</v>
          </cell>
          <cell r="V8">
            <v>0</v>
          </cell>
          <cell r="W8">
            <v>10.994</v>
          </cell>
          <cell r="X8">
            <v>416.02</v>
          </cell>
          <cell r="Y8">
            <v>20.271000000000001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1746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406.74299999999999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1746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416.02</v>
          </cell>
          <cell r="BC8">
            <v>1746</v>
          </cell>
          <cell r="BD8">
            <v>1096.0630000000001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837.84</v>
          </cell>
          <cell r="E9">
            <v>384.91199999999998</v>
          </cell>
          <cell r="F9">
            <v>452.928</v>
          </cell>
          <cell r="G9">
            <v>35.270000000000003</v>
          </cell>
          <cell r="H9">
            <v>0</v>
          </cell>
          <cell r="I9">
            <v>318.45</v>
          </cell>
          <cell r="J9">
            <v>3.92</v>
          </cell>
          <cell r="K9">
            <v>4.6120000000000001</v>
          </cell>
          <cell r="L9">
            <v>0</v>
          </cell>
          <cell r="M9">
            <v>0</v>
          </cell>
          <cell r="N9">
            <v>309.91800000000001</v>
          </cell>
          <cell r="O9">
            <v>0</v>
          </cell>
          <cell r="P9">
            <v>1349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1349</v>
          </cell>
          <cell r="V9">
            <v>0</v>
          </cell>
          <cell r="W9">
            <v>9.2219999999999995</v>
          </cell>
          <cell r="X9">
            <v>318.45</v>
          </cell>
          <cell r="Y9">
            <v>17.753999999999998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1349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309.91800000000001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1349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318.45</v>
          </cell>
          <cell r="BC9">
            <v>1349</v>
          </cell>
          <cell r="BD9">
            <v>837.84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461.214</v>
          </cell>
          <cell r="E10">
            <v>211.15299999999999</v>
          </cell>
          <cell r="F10">
            <v>250.06100000000001</v>
          </cell>
          <cell r="G10">
            <v>35.527000000000001</v>
          </cell>
          <cell r="H10">
            <v>0</v>
          </cell>
          <cell r="I10">
            <v>174.51</v>
          </cell>
          <cell r="J10">
            <v>1.748</v>
          </cell>
          <cell r="K10">
            <v>2.0710000000000002</v>
          </cell>
          <cell r="L10">
            <v>0</v>
          </cell>
          <cell r="M10">
            <v>0</v>
          </cell>
          <cell r="N10">
            <v>170.691</v>
          </cell>
          <cell r="O10">
            <v>0</v>
          </cell>
          <cell r="P10">
            <v>744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744</v>
          </cell>
          <cell r="V10">
            <v>0</v>
          </cell>
          <cell r="W10">
            <v>8.9390000000000001</v>
          </cell>
          <cell r="X10">
            <v>174.51</v>
          </cell>
          <cell r="Y10">
            <v>12.757999999999999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744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170.691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744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174.51</v>
          </cell>
          <cell r="BC10">
            <v>744</v>
          </cell>
          <cell r="BD10">
            <v>461.214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453.09100000000001</v>
          </cell>
          <cell r="E11">
            <v>206.86099999999999</v>
          </cell>
          <cell r="F11">
            <v>246.23</v>
          </cell>
          <cell r="G11">
            <v>35.405000000000001</v>
          </cell>
          <cell r="H11">
            <v>0</v>
          </cell>
          <cell r="I11">
            <v>171.29</v>
          </cell>
          <cell r="J11">
            <v>2.552</v>
          </cell>
          <cell r="K11">
            <v>3.0379999999999998</v>
          </cell>
          <cell r="L11">
            <v>0</v>
          </cell>
          <cell r="M11">
            <v>0</v>
          </cell>
          <cell r="N11">
            <v>165.7</v>
          </cell>
          <cell r="O11">
            <v>0</v>
          </cell>
          <cell r="P11">
            <v>734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734</v>
          </cell>
          <cell r="V11">
            <v>0</v>
          </cell>
          <cell r="W11">
            <v>8.8049999999999997</v>
          </cell>
          <cell r="X11">
            <v>171.29</v>
          </cell>
          <cell r="Y11">
            <v>14.395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734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165.7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734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171.29</v>
          </cell>
          <cell r="BC11">
            <v>734</v>
          </cell>
          <cell r="BD11">
            <v>453.09100000000001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428.815</v>
          </cell>
          <cell r="E12">
            <v>196.197</v>
          </cell>
          <cell r="F12">
            <v>232.61799999999999</v>
          </cell>
          <cell r="G12">
            <v>35.418999999999997</v>
          </cell>
          <cell r="H12">
            <v>0</v>
          </cell>
          <cell r="I12">
            <v>160.72</v>
          </cell>
          <cell r="J12">
            <v>2.9660000000000002</v>
          </cell>
          <cell r="K12">
            <v>3.516</v>
          </cell>
          <cell r="L12">
            <v>0</v>
          </cell>
          <cell r="M12">
            <v>0</v>
          </cell>
          <cell r="N12">
            <v>154.23775000000001</v>
          </cell>
          <cell r="O12">
            <v>2.4999999999408828E-4</v>
          </cell>
          <cell r="P12">
            <v>686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686</v>
          </cell>
          <cell r="V12">
            <v>0</v>
          </cell>
          <cell r="W12">
            <v>9.7102500000000003</v>
          </cell>
          <cell r="X12">
            <v>160.72</v>
          </cell>
          <cell r="Y12">
            <v>16.192250000000001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686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154.238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686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160.72</v>
          </cell>
          <cell r="BC12">
            <v>686</v>
          </cell>
          <cell r="BD12">
            <v>428.815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353.48700000000002</v>
          </cell>
          <cell r="E13">
            <v>163.61099999999999</v>
          </cell>
          <cell r="F13">
            <v>189.876</v>
          </cell>
          <cell r="G13">
            <v>35.439</v>
          </cell>
          <cell r="H13">
            <v>0</v>
          </cell>
          <cell r="I13">
            <v>133.08000000000001</v>
          </cell>
          <cell r="J13">
            <v>2.2869999999999999</v>
          </cell>
          <cell r="K13">
            <v>2.6539999999999999</v>
          </cell>
          <cell r="L13">
            <v>0</v>
          </cell>
          <cell r="M13">
            <v>0</v>
          </cell>
          <cell r="N13">
            <v>128.13974999999999</v>
          </cell>
          <cell r="O13">
            <v>-7.4999999998226485E-4</v>
          </cell>
          <cell r="P13">
            <v>556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556</v>
          </cell>
          <cell r="V13">
            <v>0</v>
          </cell>
          <cell r="W13">
            <v>9.7240000000000002</v>
          </cell>
          <cell r="X13">
            <v>133.08000000000001</v>
          </cell>
          <cell r="Y13">
            <v>14.664999999999999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556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128.13999999999999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556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133.08000000000001</v>
          </cell>
          <cell r="BC13">
            <v>556</v>
          </cell>
          <cell r="BD13">
            <v>353.48700000000002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452.04399999999998</v>
          </cell>
          <cell r="E14">
            <v>216.74</v>
          </cell>
          <cell r="F14">
            <v>235.304</v>
          </cell>
          <cell r="G14">
            <v>35.49</v>
          </cell>
          <cell r="H14">
            <v>0</v>
          </cell>
          <cell r="I14">
            <v>170.66</v>
          </cell>
          <cell r="J14">
            <v>4.1429999999999998</v>
          </cell>
          <cell r="K14">
            <v>4.4980000000000002</v>
          </cell>
          <cell r="L14">
            <v>0</v>
          </cell>
          <cell r="M14">
            <v>0</v>
          </cell>
          <cell r="N14">
            <v>162.01974999999999</v>
          </cell>
          <cell r="O14">
            <v>-7.4999999998226485E-4</v>
          </cell>
          <cell r="P14">
            <v>667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667</v>
          </cell>
          <cell r="V14">
            <v>0</v>
          </cell>
          <cell r="W14">
            <v>9.3529999999999998</v>
          </cell>
          <cell r="X14">
            <v>170.66</v>
          </cell>
          <cell r="Y14">
            <v>17.994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667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162.02000000000001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667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170.66</v>
          </cell>
          <cell r="BC14">
            <v>667</v>
          </cell>
          <cell r="BD14">
            <v>452.04399999999998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869.875</v>
          </cell>
          <cell r="E15">
            <v>400.36700000000002</v>
          </cell>
          <cell r="F15">
            <v>469.50799999999998</v>
          </cell>
          <cell r="G15">
            <v>35.484999999999999</v>
          </cell>
          <cell r="H15">
            <v>0</v>
          </cell>
          <cell r="I15">
            <v>328.54</v>
          </cell>
          <cell r="J15">
            <v>5.9880000000000004</v>
          </cell>
          <cell r="K15">
            <v>7.0229999999999997</v>
          </cell>
          <cell r="L15">
            <v>0</v>
          </cell>
          <cell r="M15">
            <v>0</v>
          </cell>
          <cell r="N15">
            <v>315.529</v>
          </cell>
          <cell r="O15">
            <v>0</v>
          </cell>
          <cell r="P15">
            <v>1387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1387</v>
          </cell>
          <cell r="V15">
            <v>0</v>
          </cell>
          <cell r="W15">
            <v>9.1387499999999999</v>
          </cell>
          <cell r="X15">
            <v>328.54</v>
          </cell>
          <cell r="Y15">
            <v>22.149749999999997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1387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315.529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1387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328.54</v>
          </cell>
          <cell r="BC15">
            <v>1387</v>
          </cell>
          <cell r="BD15">
            <v>869.875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1354.2739999999999</v>
          </cell>
          <cell r="E16">
            <v>621.79600000000005</v>
          </cell>
          <cell r="F16">
            <v>732.47799999999995</v>
          </cell>
          <cell r="G16">
            <v>35.380000000000003</v>
          </cell>
          <cell r="H16">
            <v>0</v>
          </cell>
          <cell r="I16">
            <v>511.93</v>
          </cell>
          <cell r="J16">
            <v>4.0880000000000001</v>
          </cell>
          <cell r="K16">
            <v>4.8150000000000004</v>
          </cell>
          <cell r="L16">
            <v>0</v>
          </cell>
          <cell r="M16">
            <v>0</v>
          </cell>
          <cell r="N16">
            <v>503.02674999999999</v>
          </cell>
          <cell r="O16">
            <v>2.4999999999408828E-4</v>
          </cell>
          <cell r="P16">
            <v>2171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2171</v>
          </cell>
          <cell r="V16">
            <v>0</v>
          </cell>
          <cell r="W16">
            <v>5.9477500000000001</v>
          </cell>
          <cell r="X16">
            <v>511.93</v>
          </cell>
          <cell r="Y16">
            <v>14.850750000000001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2171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503.02699999999999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2171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511.93</v>
          </cell>
          <cell r="BC16">
            <v>2171</v>
          </cell>
          <cell r="BD16">
            <v>1354.2739999999999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1425.1990000000001</v>
          </cell>
          <cell r="E17">
            <v>652.83100000000002</v>
          </cell>
          <cell r="F17">
            <v>772.36800000000005</v>
          </cell>
          <cell r="G17">
            <v>35.296999999999997</v>
          </cell>
          <cell r="H17">
            <v>0</v>
          </cell>
          <cell r="I17">
            <v>540.48</v>
          </cell>
          <cell r="J17">
            <v>13.797000000000001</v>
          </cell>
          <cell r="K17">
            <v>16.323</v>
          </cell>
          <cell r="L17">
            <v>0</v>
          </cell>
          <cell r="M17">
            <v>0</v>
          </cell>
          <cell r="N17">
            <v>510.36025000000001</v>
          </cell>
          <cell r="O17">
            <v>-2.4999999999408828E-4</v>
          </cell>
          <cell r="P17">
            <v>2302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2302</v>
          </cell>
          <cell r="V17">
            <v>0</v>
          </cell>
          <cell r="W17">
            <v>11.79725</v>
          </cell>
          <cell r="X17">
            <v>540.48</v>
          </cell>
          <cell r="Y17">
            <v>41.917250000000003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2302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510.36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2302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540.48</v>
          </cell>
          <cell r="BC17">
            <v>2302</v>
          </cell>
          <cell r="BD17">
            <v>1425.1990000000001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Reporting"/>
      <sheetName val="OTE"/>
      <sheetName val="Měsíční výkaz"/>
      <sheetName val="Evidenc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Schéma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765.60299999999995</v>
          </cell>
          <cell r="E6">
            <v>351.82600000000002</v>
          </cell>
          <cell r="F6">
            <v>413.77699999999999</v>
          </cell>
          <cell r="G6">
            <v>35.284999999999997</v>
          </cell>
          <cell r="H6">
            <v>0</v>
          </cell>
          <cell r="I6">
            <v>275.16000000000003</v>
          </cell>
          <cell r="J6">
            <v>4.6260000000000003</v>
          </cell>
          <cell r="K6">
            <v>5.44</v>
          </cell>
          <cell r="L6">
            <v>0</v>
          </cell>
          <cell r="M6">
            <v>0</v>
          </cell>
          <cell r="N6">
            <v>265.09399999999999</v>
          </cell>
          <cell r="O6">
            <v>0</v>
          </cell>
          <cell r="P6">
            <v>1165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1165</v>
          </cell>
          <cell r="V6">
            <v>0</v>
          </cell>
          <cell r="W6">
            <v>3.7149999999999999</v>
          </cell>
          <cell r="X6">
            <v>275.16000000000003</v>
          </cell>
          <cell r="Y6">
            <v>13.781000000000001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1165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265.09399999999999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1165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275.16000000000003</v>
          </cell>
          <cell r="BC6">
            <v>1165</v>
          </cell>
          <cell r="BD6">
            <v>765.60299999999995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643.80999999999995</v>
          </cell>
          <cell r="E7">
            <v>297.30399999999997</v>
          </cell>
          <cell r="F7">
            <v>346.50599999999997</v>
          </cell>
          <cell r="G7">
            <v>35.234000000000002</v>
          </cell>
          <cell r="H7">
            <v>0</v>
          </cell>
          <cell r="I7">
            <v>231.9</v>
          </cell>
          <cell r="J7">
            <v>3.948</v>
          </cell>
          <cell r="K7">
            <v>4.601</v>
          </cell>
          <cell r="L7">
            <v>0</v>
          </cell>
          <cell r="M7">
            <v>0</v>
          </cell>
          <cell r="N7">
            <v>223.351</v>
          </cell>
          <cell r="O7">
            <v>0</v>
          </cell>
          <cell r="P7">
            <v>973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973</v>
          </cell>
          <cell r="V7">
            <v>0</v>
          </cell>
          <cell r="W7">
            <v>3.2050000000000001</v>
          </cell>
          <cell r="X7">
            <v>231.9</v>
          </cell>
          <cell r="Y7">
            <v>11.754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973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223.351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973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231.9</v>
          </cell>
          <cell r="BC7">
            <v>973</v>
          </cell>
          <cell r="BD7">
            <v>643.80999999999995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582.57000000000005</v>
          </cell>
          <cell r="E8">
            <v>268.55099999999999</v>
          </cell>
          <cell r="F8">
            <v>314.01900000000001</v>
          </cell>
          <cell r="G8">
            <v>35.155999999999999</v>
          </cell>
          <cell r="H8">
            <v>0</v>
          </cell>
          <cell r="I8">
            <v>208.1</v>
          </cell>
          <cell r="J8">
            <v>3.133</v>
          </cell>
          <cell r="K8">
            <v>3.6640000000000001</v>
          </cell>
          <cell r="L8">
            <v>0</v>
          </cell>
          <cell r="M8">
            <v>0</v>
          </cell>
          <cell r="N8">
            <v>201.303</v>
          </cell>
          <cell r="O8">
            <v>0</v>
          </cell>
          <cell r="P8">
            <v>876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876</v>
          </cell>
          <cell r="V8">
            <v>0</v>
          </cell>
          <cell r="W8">
            <v>3.395</v>
          </cell>
          <cell r="X8">
            <v>208.1</v>
          </cell>
          <cell r="Y8">
            <v>10.192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876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201.303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876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208.1</v>
          </cell>
          <cell r="BC8">
            <v>876</v>
          </cell>
          <cell r="BD8">
            <v>582.57000000000005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379.34100000000001</v>
          </cell>
          <cell r="E9">
            <v>175.53100000000001</v>
          </cell>
          <cell r="F9">
            <v>203.81</v>
          </cell>
          <cell r="G9">
            <v>35.279000000000003</v>
          </cell>
          <cell r="H9">
            <v>0</v>
          </cell>
          <cell r="I9">
            <v>134.44999999999999</v>
          </cell>
          <cell r="J9">
            <v>1.8149999999999999</v>
          </cell>
          <cell r="K9">
            <v>2.1070000000000002</v>
          </cell>
          <cell r="L9">
            <v>0</v>
          </cell>
          <cell r="M9">
            <v>0</v>
          </cell>
          <cell r="N9">
            <v>130.52799999999999</v>
          </cell>
          <cell r="O9">
            <v>0</v>
          </cell>
          <cell r="P9">
            <v>562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562</v>
          </cell>
          <cell r="V9">
            <v>0</v>
          </cell>
          <cell r="W9">
            <v>3.7360000000000002</v>
          </cell>
          <cell r="X9">
            <v>134.44999999999999</v>
          </cell>
          <cell r="Y9">
            <v>7.6580000000000004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562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130.52799999999999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562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134.44999999999999</v>
          </cell>
          <cell r="BC9">
            <v>562</v>
          </cell>
          <cell r="BD9">
            <v>379.34100000000001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216.131</v>
          </cell>
          <cell r="E10">
            <v>100.871</v>
          </cell>
          <cell r="F10">
            <v>115.26</v>
          </cell>
          <cell r="G10">
            <v>35.533999999999999</v>
          </cell>
          <cell r="H10">
            <v>0</v>
          </cell>
          <cell r="I10">
            <v>76.09</v>
          </cell>
          <cell r="J10">
            <v>1.163</v>
          </cell>
          <cell r="K10">
            <v>1.329</v>
          </cell>
          <cell r="L10">
            <v>0</v>
          </cell>
          <cell r="M10">
            <v>0</v>
          </cell>
          <cell r="N10">
            <v>73.597999999999999</v>
          </cell>
          <cell r="O10">
            <v>0</v>
          </cell>
          <cell r="P10">
            <v>313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313</v>
          </cell>
          <cell r="V10">
            <v>0</v>
          </cell>
          <cell r="W10">
            <v>3.8759999999999999</v>
          </cell>
          <cell r="X10">
            <v>76.09</v>
          </cell>
          <cell r="Y10">
            <v>6.3680000000000003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313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73.597999999999999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313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76.09</v>
          </cell>
          <cell r="BC10">
            <v>313</v>
          </cell>
          <cell r="BD10">
            <v>216.131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201.93700000000001</v>
          </cell>
          <cell r="E11">
            <v>94.284999999999997</v>
          </cell>
          <cell r="F11">
            <v>107.652</v>
          </cell>
          <cell r="G11">
            <v>35.404000000000003</v>
          </cell>
          <cell r="H11">
            <v>0</v>
          </cell>
          <cell r="I11">
            <v>72.5</v>
          </cell>
          <cell r="J11">
            <v>1.31</v>
          </cell>
          <cell r="K11">
            <v>1.4950000000000001</v>
          </cell>
          <cell r="L11">
            <v>0</v>
          </cell>
          <cell r="M11">
            <v>0</v>
          </cell>
          <cell r="N11">
            <v>69.694999999999993</v>
          </cell>
          <cell r="O11">
            <v>0</v>
          </cell>
          <cell r="P11">
            <v>298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298</v>
          </cell>
          <cell r="V11">
            <v>0</v>
          </cell>
          <cell r="W11">
            <v>3.5209999999999999</v>
          </cell>
          <cell r="X11">
            <v>72.5</v>
          </cell>
          <cell r="Y11">
            <v>6.3260000000000005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298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69.694999999999993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298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72.5</v>
          </cell>
          <cell r="BC11">
            <v>298</v>
          </cell>
          <cell r="BD11">
            <v>201.93700000000001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201.244</v>
          </cell>
          <cell r="E12">
            <v>93.911000000000001</v>
          </cell>
          <cell r="F12">
            <v>107.333</v>
          </cell>
          <cell r="G12">
            <v>35.420999999999999</v>
          </cell>
          <cell r="H12">
            <v>0</v>
          </cell>
          <cell r="I12">
            <v>71.94</v>
          </cell>
          <cell r="J12">
            <v>1.3420000000000001</v>
          </cell>
          <cell r="K12">
            <v>1.534</v>
          </cell>
          <cell r="L12">
            <v>0</v>
          </cell>
          <cell r="M12">
            <v>0</v>
          </cell>
          <cell r="N12">
            <v>69.064499999999995</v>
          </cell>
          <cell r="O12">
            <v>-5.0000000000238742E-4</v>
          </cell>
          <cell r="P12">
            <v>296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296</v>
          </cell>
          <cell r="V12">
            <v>0</v>
          </cell>
          <cell r="W12">
            <v>3.2112500000000002</v>
          </cell>
          <cell r="X12">
            <v>71.94</v>
          </cell>
          <cell r="Y12">
            <v>6.0872500000000009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296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69.064999999999998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296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71.94</v>
          </cell>
          <cell r="BC12">
            <v>296</v>
          </cell>
          <cell r="BD12">
            <v>201.244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212.863</v>
          </cell>
          <cell r="E13">
            <v>98.885999999999996</v>
          </cell>
          <cell r="F13">
            <v>113.977</v>
          </cell>
          <cell r="G13">
            <v>35.441000000000003</v>
          </cell>
          <cell r="H13">
            <v>0</v>
          </cell>
          <cell r="I13">
            <v>74.709999999999994</v>
          </cell>
          <cell r="J13">
            <v>1.3839999999999999</v>
          </cell>
          <cell r="K13">
            <v>1.595</v>
          </cell>
          <cell r="L13">
            <v>0</v>
          </cell>
          <cell r="M13">
            <v>0</v>
          </cell>
          <cell r="N13">
            <v>71.731499999999997</v>
          </cell>
          <cell r="O13">
            <v>-5.0000000000238742E-4</v>
          </cell>
          <cell r="P13">
            <v>310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310</v>
          </cell>
          <cell r="V13">
            <v>0</v>
          </cell>
          <cell r="W13">
            <v>3.2752500000000002</v>
          </cell>
          <cell r="X13">
            <v>74.709999999999994</v>
          </cell>
          <cell r="Y13">
            <v>6.2542500000000008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310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71.731999999999999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310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74.709999999999994</v>
          </cell>
          <cell r="BC13">
            <v>310</v>
          </cell>
          <cell r="BD13">
            <v>212.863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188.32900000000001</v>
          </cell>
          <cell r="E14">
            <v>88.834000000000003</v>
          </cell>
          <cell r="F14">
            <v>99.495000000000005</v>
          </cell>
          <cell r="G14">
            <v>35.488</v>
          </cell>
          <cell r="H14">
            <v>0</v>
          </cell>
          <cell r="I14">
            <v>69.94</v>
          </cell>
          <cell r="J14">
            <v>1.665</v>
          </cell>
          <cell r="K14">
            <v>1.865</v>
          </cell>
          <cell r="L14">
            <v>0</v>
          </cell>
          <cell r="M14">
            <v>0</v>
          </cell>
          <cell r="N14">
            <v>66.410250000000005</v>
          </cell>
          <cell r="O14">
            <v>-2.5000000000829914E-4</v>
          </cell>
          <cell r="P14">
            <v>282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282</v>
          </cell>
          <cell r="V14">
            <v>0</v>
          </cell>
          <cell r="W14">
            <v>4.0830000000000002</v>
          </cell>
          <cell r="X14">
            <v>69.94</v>
          </cell>
          <cell r="Y14">
            <v>7.6130000000000004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282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66.41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282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69.94</v>
          </cell>
          <cell r="BC14">
            <v>282</v>
          </cell>
          <cell r="BD14">
            <v>188.32900000000001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330.51100000000002</v>
          </cell>
          <cell r="E15">
            <v>153.87799999999999</v>
          </cell>
          <cell r="F15">
            <v>176.63300000000001</v>
          </cell>
          <cell r="G15">
            <v>35.485999999999997</v>
          </cell>
          <cell r="H15">
            <v>0</v>
          </cell>
          <cell r="I15">
            <v>119.06</v>
          </cell>
          <cell r="J15">
            <v>2.2650000000000001</v>
          </cell>
          <cell r="K15">
            <v>2.6</v>
          </cell>
          <cell r="L15">
            <v>0</v>
          </cell>
          <cell r="M15">
            <v>0</v>
          </cell>
          <cell r="N15">
            <v>114.19475</v>
          </cell>
          <cell r="O15">
            <v>2.5000000000829914E-4</v>
          </cell>
          <cell r="P15">
            <v>492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492</v>
          </cell>
          <cell r="V15">
            <v>0</v>
          </cell>
          <cell r="W15">
            <v>4.9192499999999999</v>
          </cell>
          <cell r="X15">
            <v>119.06</v>
          </cell>
          <cell r="Y15">
            <v>9.7842500000000001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492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114.19499999999999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492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119.06</v>
          </cell>
          <cell r="BC15">
            <v>492</v>
          </cell>
          <cell r="BD15">
            <v>330.51100000000002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645.60500000000002</v>
          </cell>
          <cell r="E16">
            <v>298.50900000000001</v>
          </cell>
          <cell r="F16">
            <v>347.096</v>
          </cell>
          <cell r="G16">
            <v>35.380000000000003</v>
          </cell>
          <cell r="H16">
            <v>0</v>
          </cell>
          <cell r="I16">
            <v>237.46</v>
          </cell>
          <cell r="J16">
            <v>5.4029999999999996</v>
          </cell>
          <cell r="K16">
            <v>6.2830000000000004</v>
          </cell>
          <cell r="L16">
            <v>0</v>
          </cell>
          <cell r="M16">
            <v>0</v>
          </cell>
          <cell r="N16">
            <v>225.774</v>
          </cell>
          <cell r="O16">
            <v>0</v>
          </cell>
          <cell r="P16">
            <v>994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994</v>
          </cell>
          <cell r="V16">
            <v>0</v>
          </cell>
          <cell r="W16">
            <v>3.7845</v>
          </cell>
          <cell r="X16">
            <v>237.46</v>
          </cell>
          <cell r="Y16">
            <v>15.470499999999999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994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225.774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994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237.46</v>
          </cell>
          <cell r="BC16">
            <v>994</v>
          </cell>
          <cell r="BD16">
            <v>645.60500000000002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595.03599999999994</v>
          </cell>
          <cell r="E17">
            <v>276.64100000000002</v>
          </cell>
          <cell r="F17">
            <v>318.39499999999998</v>
          </cell>
          <cell r="G17">
            <v>35.298000000000002</v>
          </cell>
          <cell r="H17">
            <v>0</v>
          </cell>
          <cell r="I17">
            <v>210.94</v>
          </cell>
          <cell r="J17">
            <v>1.84</v>
          </cell>
          <cell r="K17">
            <v>2.1179999999999999</v>
          </cell>
          <cell r="L17">
            <v>0</v>
          </cell>
          <cell r="M17">
            <v>0</v>
          </cell>
          <cell r="N17">
            <v>206.98249999999999</v>
          </cell>
          <cell r="O17">
            <v>-4.9999999998817657E-4</v>
          </cell>
          <cell r="P17">
            <v>874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874</v>
          </cell>
          <cell r="V17">
            <v>0</v>
          </cell>
          <cell r="W17">
            <v>5.0545</v>
          </cell>
          <cell r="X17">
            <v>210.94</v>
          </cell>
          <cell r="Y17">
            <v>9.0124999999999993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874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206.983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874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210.94</v>
          </cell>
          <cell r="BC17">
            <v>874</v>
          </cell>
          <cell r="BD17">
            <v>595.03599999999994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ED plyn"/>
      <sheetName val="Reporting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  <sheetName val="Lis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1569.104</v>
          </cell>
          <cell r="E6">
            <v>745.73199999999997</v>
          </cell>
          <cell r="F6">
            <v>823.37199999999996</v>
          </cell>
          <cell r="G6">
            <v>35.28</v>
          </cell>
          <cell r="H6">
            <v>0</v>
          </cell>
          <cell r="I6">
            <v>589.21100000000001</v>
          </cell>
          <cell r="J6">
            <v>10.456</v>
          </cell>
          <cell r="K6">
            <v>11.544</v>
          </cell>
          <cell r="L6">
            <v>0</v>
          </cell>
          <cell r="M6">
            <v>0</v>
          </cell>
          <cell r="N6">
            <v>567.21100000000001</v>
          </cell>
          <cell r="O6">
            <v>0</v>
          </cell>
          <cell r="P6">
            <v>2342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2342</v>
          </cell>
          <cell r="V6">
            <v>0</v>
          </cell>
          <cell r="W6">
            <v>1.6879999999999999</v>
          </cell>
          <cell r="X6">
            <v>589.21100000000001</v>
          </cell>
          <cell r="Y6">
            <v>23.687999999999999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2342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567.21100000000001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2342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589.21100000000001</v>
          </cell>
          <cell r="BC6">
            <v>2342</v>
          </cell>
          <cell r="BD6">
            <v>1569.104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1229.2070000000001</v>
          </cell>
          <cell r="E7">
            <v>586.62800000000004</v>
          </cell>
          <cell r="F7">
            <v>642.57899999999995</v>
          </cell>
          <cell r="G7">
            <v>35.238</v>
          </cell>
          <cell r="H7">
            <v>0</v>
          </cell>
          <cell r="I7">
            <v>457.98599999999999</v>
          </cell>
          <cell r="J7">
            <v>7.6340000000000003</v>
          </cell>
          <cell r="K7">
            <v>8.3620000000000001</v>
          </cell>
          <cell r="L7">
            <v>0</v>
          </cell>
          <cell r="M7">
            <v>0</v>
          </cell>
          <cell r="N7">
            <v>441.99</v>
          </cell>
          <cell r="O7">
            <v>0</v>
          </cell>
          <cell r="P7">
            <v>1806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1806</v>
          </cell>
          <cell r="V7">
            <v>0</v>
          </cell>
          <cell r="W7">
            <v>1.6659999999999999</v>
          </cell>
          <cell r="X7">
            <v>457.98599999999999</v>
          </cell>
          <cell r="Y7">
            <v>17.661999999999999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1806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441.99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1806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457.98599999999999</v>
          </cell>
          <cell r="BC7">
            <v>1806</v>
          </cell>
          <cell r="BD7">
            <v>1229.2070000000001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1261.0999999999999</v>
          </cell>
          <cell r="E8">
            <v>604.66300000000001</v>
          </cell>
          <cell r="F8">
            <v>656.43700000000001</v>
          </cell>
          <cell r="G8">
            <v>35.156999999999996</v>
          </cell>
          <cell r="H8">
            <v>0</v>
          </cell>
          <cell r="I8">
            <v>471.56700000000001</v>
          </cell>
          <cell r="J8">
            <v>8.1679999999999993</v>
          </cell>
          <cell r="K8">
            <v>8.8680000000000003</v>
          </cell>
          <cell r="L8">
            <v>0</v>
          </cell>
          <cell r="M8">
            <v>0</v>
          </cell>
          <cell r="N8">
            <v>454.53100000000001</v>
          </cell>
          <cell r="O8">
            <v>0</v>
          </cell>
          <cell r="P8">
            <v>1843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1843</v>
          </cell>
          <cell r="V8">
            <v>0</v>
          </cell>
          <cell r="W8">
            <v>2.0920000000000001</v>
          </cell>
          <cell r="X8">
            <v>471.56700000000001</v>
          </cell>
          <cell r="Y8">
            <v>19.128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1843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454.53100000000001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1843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471.56700000000001</v>
          </cell>
          <cell r="BC8">
            <v>1843</v>
          </cell>
          <cell r="BD8">
            <v>1261.0999999999999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924.72</v>
          </cell>
          <cell r="E9">
            <v>444.392</v>
          </cell>
          <cell r="F9">
            <v>480.32799999999997</v>
          </cell>
          <cell r="G9">
            <v>35.267000000000003</v>
          </cell>
          <cell r="H9">
            <v>0</v>
          </cell>
          <cell r="I9">
            <v>344.88799999999998</v>
          </cell>
          <cell r="J9">
            <v>6.39</v>
          </cell>
          <cell r="K9">
            <v>6.907</v>
          </cell>
          <cell r="L9">
            <v>0</v>
          </cell>
          <cell r="M9">
            <v>-9.9999999997635314E-4</v>
          </cell>
          <cell r="N9">
            <v>331.59199999999998</v>
          </cell>
          <cell r="O9">
            <v>0</v>
          </cell>
          <cell r="P9">
            <v>1342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1342</v>
          </cell>
          <cell r="V9">
            <v>0</v>
          </cell>
          <cell r="W9">
            <v>2.431</v>
          </cell>
          <cell r="X9">
            <v>344.88799999999998</v>
          </cell>
          <cell r="Y9">
            <v>15.728000000000002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1342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331.59199999999998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1342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344.88799999999998</v>
          </cell>
          <cell r="BC9">
            <v>1342</v>
          </cell>
          <cell r="BD9">
            <v>924.72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543.36500000000001</v>
          </cell>
          <cell r="E10">
            <v>264.23399999999998</v>
          </cell>
          <cell r="F10">
            <v>279.13099999999997</v>
          </cell>
          <cell r="G10">
            <v>35.531999999999996</v>
          </cell>
          <cell r="H10">
            <v>0</v>
          </cell>
          <cell r="I10">
            <v>202.21100000000001</v>
          </cell>
          <cell r="J10">
            <v>3.577</v>
          </cell>
          <cell r="K10">
            <v>3.7789999999999999</v>
          </cell>
          <cell r="L10">
            <v>0</v>
          </cell>
          <cell r="M10">
            <v>0</v>
          </cell>
          <cell r="N10">
            <v>194.85499999999999</v>
          </cell>
          <cell r="O10">
            <v>0</v>
          </cell>
          <cell r="P10">
            <v>769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769</v>
          </cell>
          <cell r="V10">
            <v>0</v>
          </cell>
          <cell r="W10">
            <v>2.988</v>
          </cell>
          <cell r="X10">
            <v>202.21100000000001</v>
          </cell>
          <cell r="Y10">
            <v>10.343999999999999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769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194.85499999999999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769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202.21100000000001</v>
          </cell>
          <cell r="BC10">
            <v>769</v>
          </cell>
          <cell r="BD10">
            <v>543.36500000000001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480.899</v>
          </cell>
          <cell r="E11">
            <v>234.89599999999999</v>
          </cell>
          <cell r="F11">
            <v>246.00299999999999</v>
          </cell>
          <cell r="G11">
            <v>35.401000000000003</v>
          </cell>
          <cell r="H11">
            <v>0</v>
          </cell>
          <cell r="I11">
            <v>177.97300000000001</v>
          </cell>
          <cell r="J11">
            <v>3.8690000000000002</v>
          </cell>
          <cell r="K11">
            <v>4.0519999999999996</v>
          </cell>
          <cell r="L11">
            <v>0</v>
          </cell>
          <cell r="M11">
            <v>1.0000000000331966E-3</v>
          </cell>
          <cell r="N11">
            <v>170.05099999999999</v>
          </cell>
          <cell r="O11">
            <v>0</v>
          </cell>
          <cell r="P11">
            <v>671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671</v>
          </cell>
          <cell r="V11">
            <v>0</v>
          </cell>
          <cell r="W11">
            <v>3.4929999999999999</v>
          </cell>
          <cell r="X11">
            <v>177.97300000000001</v>
          </cell>
          <cell r="Y11">
            <v>11.414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671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170.05099999999999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671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177.97300000000001</v>
          </cell>
          <cell r="BC11">
            <v>671</v>
          </cell>
          <cell r="BD11">
            <v>480.899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437.35899999999998</v>
          </cell>
          <cell r="E12">
            <v>213.15700000000001</v>
          </cell>
          <cell r="F12">
            <v>224.202</v>
          </cell>
          <cell r="G12">
            <v>35.418999999999997</v>
          </cell>
          <cell r="H12">
            <v>0</v>
          </cell>
          <cell r="I12">
            <v>161.88999999999999</v>
          </cell>
          <cell r="J12">
            <v>3.3559999999999999</v>
          </cell>
          <cell r="K12">
            <v>3.53</v>
          </cell>
          <cell r="L12">
            <v>0</v>
          </cell>
          <cell r="M12">
            <v>-1.0000000000047748E-3</v>
          </cell>
          <cell r="N12">
            <v>155.005</v>
          </cell>
          <cell r="O12">
            <v>0</v>
          </cell>
          <cell r="P12">
            <v>613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613</v>
          </cell>
          <cell r="V12">
            <v>0</v>
          </cell>
          <cell r="W12">
            <v>4.1379999999999999</v>
          </cell>
          <cell r="X12">
            <v>161.88999999999999</v>
          </cell>
          <cell r="Y12">
            <v>11.023999999999999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613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155.005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613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161.88999999999999</v>
          </cell>
          <cell r="BC12">
            <v>613</v>
          </cell>
          <cell r="BD12">
            <v>437.35899999999998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436.45100000000002</v>
          </cell>
          <cell r="E13">
            <v>213.64500000000001</v>
          </cell>
          <cell r="F13">
            <v>222.80600000000001</v>
          </cell>
          <cell r="G13">
            <v>35.442</v>
          </cell>
          <cell r="H13">
            <v>0</v>
          </cell>
          <cell r="I13">
            <v>160.613</v>
          </cell>
          <cell r="J13">
            <v>4.0629999999999997</v>
          </cell>
          <cell r="K13">
            <v>4.2370000000000001</v>
          </cell>
          <cell r="L13">
            <v>0</v>
          </cell>
          <cell r="M13">
            <v>0</v>
          </cell>
          <cell r="N13">
            <v>152.31299999999999</v>
          </cell>
          <cell r="O13">
            <v>0</v>
          </cell>
          <cell r="P13">
            <v>603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603</v>
          </cell>
          <cell r="V13">
            <v>0</v>
          </cell>
          <cell r="W13">
            <v>4.1675000000000004</v>
          </cell>
          <cell r="X13">
            <v>160.613</v>
          </cell>
          <cell r="Y13">
            <v>12.467500000000001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603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152.31299999999999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603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160.613</v>
          </cell>
          <cell r="BC13">
            <v>603</v>
          </cell>
          <cell r="BD13">
            <v>436.45100000000002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539.66700000000003</v>
          </cell>
          <cell r="E14">
            <v>260.47399999999999</v>
          </cell>
          <cell r="F14">
            <v>279.19299999999998</v>
          </cell>
          <cell r="G14">
            <v>35.488999999999997</v>
          </cell>
          <cell r="H14">
            <v>0</v>
          </cell>
          <cell r="I14">
            <v>201.363</v>
          </cell>
          <cell r="J14">
            <v>3.9430000000000001</v>
          </cell>
          <cell r="K14">
            <v>4.226</v>
          </cell>
          <cell r="L14">
            <v>0</v>
          </cell>
          <cell r="M14">
            <v>0</v>
          </cell>
          <cell r="N14">
            <v>193.19399999999999</v>
          </cell>
          <cell r="O14">
            <v>0</v>
          </cell>
          <cell r="P14">
            <v>777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777</v>
          </cell>
          <cell r="V14">
            <v>0</v>
          </cell>
          <cell r="W14">
            <v>3.27075</v>
          </cell>
          <cell r="X14">
            <v>201.363</v>
          </cell>
          <cell r="Y14">
            <v>11.43975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777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193.19399999999999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777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201.363</v>
          </cell>
          <cell r="BC14">
            <v>777</v>
          </cell>
          <cell r="BD14">
            <v>539.66700000000003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931.32399999999996</v>
          </cell>
          <cell r="E15">
            <v>445.83699999999999</v>
          </cell>
          <cell r="F15">
            <v>485.48700000000002</v>
          </cell>
          <cell r="G15">
            <v>35.485999999999997</v>
          </cell>
          <cell r="H15">
            <v>0</v>
          </cell>
          <cell r="I15">
            <v>344.62900000000002</v>
          </cell>
          <cell r="J15">
            <v>5.4569999999999999</v>
          </cell>
          <cell r="K15">
            <v>5.9429999999999996</v>
          </cell>
          <cell r="L15">
            <v>0</v>
          </cell>
          <cell r="M15">
            <v>-9.9999999997635314E-4</v>
          </cell>
          <cell r="N15">
            <v>333.23</v>
          </cell>
          <cell r="O15">
            <v>0</v>
          </cell>
          <cell r="P15">
            <v>1351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1351</v>
          </cell>
          <cell r="V15">
            <v>0</v>
          </cell>
          <cell r="W15">
            <v>2.6697500000000001</v>
          </cell>
          <cell r="X15">
            <v>344.62900000000002</v>
          </cell>
          <cell r="Y15">
            <v>14.069749999999999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1351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333.23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1351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344.62900000000002</v>
          </cell>
          <cell r="BC15">
            <v>1351</v>
          </cell>
          <cell r="BD15">
            <v>931.32399999999996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1656.27</v>
          </cell>
          <cell r="E16">
            <v>790.06600000000003</v>
          </cell>
          <cell r="F16">
            <v>866.20399999999995</v>
          </cell>
          <cell r="G16">
            <v>35.380000000000003</v>
          </cell>
          <cell r="H16">
            <v>0</v>
          </cell>
          <cell r="I16">
            <v>623.52200000000005</v>
          </cell>
          <cell r="J16">
            <v>10.878</v>
          </cell>
          <cell r="K16">
            <v>11.926</v>
          </cell>
          <cell r="L16">
            <v>0</v>
          </cell>
          <cell r="M16">
            <v>0</v>
          </cell>
          <cell r="N16">
            <v>600.71799999999996</v>
          </cell>
          <cell r="O16">
            <v>0</v>
          </cell>
          <cell r="P16">
            <v>2461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2461</v>
          </cell>
          <cell r="V16">
            <v>0</v>
          </cell>
          <cell r="W16">
            <v>1.593</v>
          </cell>
          <cell r="X16">
            <v>623.52200000000005</v>
          </cell>
          <cell r="Y16">
            <v>24.397000000000002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2461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600.71799999999996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2461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623.52200000000005</v>
          </cell>
          <cell r="BC16">
            <v>2461</v>
          </cell>
          <cell r="BD16">
            <v>1656.27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1859.827</v>
          </cell>
          <cell r="E17">
            <v>885.81</v>
          </cell>
          <cell r="F17">
            <v>974.01700000000005</v>
          </cell>
          <cell r="G17">
            <v>35.296999999999997</v>
          </cell>
          <cell r="H17">
            <v>0</v>
          </cell>
          <cell r="I17">
            <v>693.70100000000002</v>
          </cell>
          <cell r="J17">
            <v>11.379</v>
          </cell>
          <cell r="K17">
            <v>12.512</v>
          </cell>
          <cell r="L17">
            <v>0</v>
          </cell>
          <cell r="M17">
            <v>0</v>
          </cell>
          <cell r="N17">
            <v>669.81</v>
          </cell>
          <cell r="O17">
            <v>0</v>
          </cell>
          <cell r="P17">
            <v>2746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2746</v>
          </cell>
          <cell r="V17">
            <v>0</v>
          </cell>
          <cell r="W17">
            <v>1.4790000000000001</v>
          </cell>
          <cell r="X17">
            <v>693.70100000000002</v>
          </cell>
          <cell r="Y17">
            <v>25.369999999999997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2746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669.81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2746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693.70100000000002</v>
          </cell>
          <cell r="BC17">
            <v>2746</v>
          </cell>
          <cell r="BD17">
            <v>1859.827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Reporting"/>
      <sheetName val="ED plyn"/>
      <sheetName val="Měsíční výkaz"/>
      <sheetName val="Evidence"/>
      <sheetName val="ERU-1"/>
      <sheetName val="MPO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2095.0149999999999</v>
          </cell>
          <cell r="E6">
            <v>994.54</v>
          </cell>
          <cell r="F6">
            <v>1100.4749999999999</v>
          </cell>
          <cell r="G6">
            <v>35.286999999999999</v>
          </cell>
          <cell r="H6">
            <v>0</v>
          </cell>
          <cell r="I6">
            <v>786.50300000000004</v>
          </cell>
          <cell r="J6">
            <v>7.5830000000000002</v>
          </cell>
          <cell r="K6">
            <v>8.39</v>
          </cell>
          <cell r="L6">
            <v>0</v>
          </cell>
          <cell r="M6">
            <v>0</v>
          </cell>
          <cell r="N6">
            <v>770.53</v>
          </cell>
          <cell r="O6">
            <v>0</v>
          </cell>
          <cell r="P6">
            <v>3133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3133</v>
          </cell>
          <cell r="V6">
            <v>0</v>
          </cell>
          <cell r="W6">
            <v>3.742</v>
          </cell>
          <cell r="X6">
            <v>786.50300000000004</v>
          </cell>
          <cell r="Y6">
            <v>19.715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3133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770.53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3133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786.50300000000004</v>
          </cell>
          <cell r="BC6">
            <v>3133</v>
          </cell>
          <cell r="BD6">
            <v>2095.0149999999999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2048.0160000000001</v>
          </cell>
          <cell r="E7">
            <v>968.32399999999996</v>
          </cell>
          <cell r="F7">
            <v>1079.692</v>
          </cell>
          <cell r="G7">
            <v>35.232999999999997</v>
          </cell>
          <cell r="H7">
            <v>0</v>
          </cell>
          <cell r="I7">
            <v>774.53099999999995</v>
          </cell>
          <cell r="J7">
            <v>8.1839999999999993</v>
          </cell>
          <cell r="K7">
            <v>9.125</v>
          </cell>
          <cell r="L7">
            <v>0</v>
          </cell>
          <cell r="M7">
            <v>0</v>
          </cell>
          <cell r="N7">
            <v>757.22199999999998</v>
          </cell>
          <cell r="O7">
            <v>0</v>
          </cell>
          <cell r="P7">
            <v>3109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3109</v>
          </cell>
          <cell r="V7">
            <v>0</v>
          </cell>
          <cell r="W7">
            <v>3.468</v>
          </cell>
          <cell r="X7">
            <v>774.53099999999995</v>
          </cell>
          <cell r="Y7">
            <v>20.776999999999997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3109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757.22199999999998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3109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774.53099999999995</v>
          </cell>
          <cell r="BC7">
            <v>3109</v>
          </cell>
          <cell r="BD7">
            <v>2048.0160000000001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2202.8670000000002</v>
          </cell>
          <cell r="E8">
            <v>1044.8109999999999</v>
          </cell>
          <cell r="F8">
            <v>1158.056</v>
          </cell>
          <cell r="G8">
            <v>35.155999999999999</v>
          </cell>
          <cell r="H8">
            <v>0</v>
          </cell>
          <cell r="I8">
            <v>856.6</v>
          </cell>
          <cell r="J8">
            <v>20.852</v>
          </cell>
          <cell r="K8">
            <v>23.111999999999998</v>
          </cell>
          <cell r="L8">
            <v>0</v>
          </cell>
          <cell r="M8">
            <v>0</v>
          </cell>
          <cell r="N8">
            <v>812.63599999999997</v>
          </cell>
          <cell r="O8">
            <v>0</v>
          </cell>
          <cell r="P8">
            <v>3418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3418</v>
          </cell>
          <cell r="V8">
            <v>0</v>
          </cell>
          <cell r="W8">
            <v>3.7120000000000002</v>
          </cell>
          <cell r="X8">
            <v>856.6</v>
          </cell>
          <cell r="Y8">
            <v>47.676000000000002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3418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812.63599999999997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3418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856.6</v>
          </cell>
          <cell r="BC8">
            <v>3418</v>
          </cell>
          <cell r="BD8">
            <v>2202.8670000000002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1849.5129999999999</v>
          </cell>
          <cell r="E9">
            <v>878.24900000000002</v>
          </cell>
          <cell r="F9">
            <v>971.26400000000001</v>
          </cell>
          <cell r="G9">
            <v>35.270000000000003</v>
          </cell>
          <cell r="H9">
            <v>0</v>
          </cell>
          <cell r="I9">
            <v>679.93299999999999</v>
          </cell>
          <cell r="J9">
            <v>7.5999999999999998E-2</v>
          </cell>
          <cell r="K9">
            <v>8.3000000000000004E-2</v>
          </cell>
          <cell r="L9">
            <v>0</v>
          </cell>
          <cell r="M9">
            <v>0</v>
          </cell>
          <cell r="N9">
            <v>679.774</v>
          </cell>
          <cell r="O9">
            <v>0</v>
          </cell>
          <cell r="P9">
            <v>2707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2707</v>
          </cell>
          <cell r="V9">
            <v>0</v>
          </cell>
          <cell r="W9">
            <v>4.3380000000000001</v>
          </cell>
          <cell r="X9">
            <v>679.93299999999999</v>
          </cell>
          <cell r="Y9">
            <v>4.4969999999999999</v>
          </cell>
          <cell r="Z9">
            <v>0</v>
          </cell>
          <cell r="AA9">
            <v>0</v>
          </cell>
          <cell r="AB9">
            <v>0</v>
          </cell>
          <cell r="AC9">
            <v>-1.9428902930940239E-16</v>
          </cell>
          <cell r="AD9">
            <v>0</v>
          </cell>
          <cell r="AE9">
            <v>2707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679.774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2707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679.93299999999999</v>
          </cell>
          <cell r="BC9">
            <v>2707</v>
          </cell>
          <cell r="BD9">
            <v>1849.5129999999999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1216.249</v>
          </cell>
          <cell r="E10">
            <v>560.24</v>
          </cell>
          <cell r="F10">
            <v>656.00900000000001</v>
          </cell>
          <cell r="G10">
            <v>35.527000000000001</v>
          </cell>
          <cell r="H10">
            <v>0</v>
          </cell>
          <cell r="I10">
            <v>450.255</v>
          </cell>
          <cell r="J10">
            <v>2.218</v>
          </cell>
          <cell r="K10">
            <v>2.5979999999999999</v>
          </cell>
          <cell r="L10">
            <v>0</v>
          </cell>
          <cell r="M10">
            <v>0</v>
          </cell>
          <cell r="N10">
            <v>445.43900000000002</v>
          </cell>
          <cell r="O10">
            <v>0</v>
          </cell>
          <cell r="P10">
            <v>1898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1898</v>
          </cell>
          <cell r="V10">
            <v>0</v>
          </cell>
          <cell r="W10">
            <v>5.2560000000000002</v>
          </cell>
          <cell r="X10">
            <v>450.255</v>
          </cell>
          <cell r="Y10">
            <v>10.071999999999999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1898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445.43900000000002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1898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450.255</v>
          </cell>
          <cell r="BC10">
            <v>1898</v>
          </cell>
          <cell r="BD10">
            <v>1216.249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1012.803</v>
          </cell>
          <cell r="E11">
            <v>467.66399999999999</v>
          </cell>
          <cell r="F11">
            <v>545.13900000000001</v>
          </cell>
          <cell r="G11">
            <v>35.405000000000001</v>
          </cell>
          <cell r="H11">
            <v>0</v>
          </cell>
          <cell r="I11">
            <v>380.08800000000002</v>
          </cell>
          <cell r="J11">
            <v>4.8630000000000004</v>
          </cell>
          <cell r="K11">
            <v>5.6680000000000001</v>
          </cell>
          <cell r="L11">
            <v>0</v>
          </cell>
          <cell r="M11">
            <v>0</v>
          </cell>
          <cell r="N11">
            <v>369.55700000000002</v>
          </cell>
          <cell r="O11">
            <v>0</v>
          </cell>
          <cell r="P11">
            <v>1595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1595</v>
          </cell>
          <cell r="V11">
            <v>0</v>
          </cell>
          <cell r="W11">
            <v>3.9220000000000002</v>
          </cell>
          <cell r="X11">
            <v>380.08800000000002</v>
          </cell>
          <cell r="Y11">
            <v>14.453000000000001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1595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369.55700000000002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1595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380.08800000000002</v>
          </cell>
          <cell r="BC11">
            <v>1595</v>
          </cell>
          <cell r="BD11">
            <v>1012.803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1006.1609999999999</v>
          </cell>
          <cell r="E12">
            <v>459.90699999999998</v>
          </cell>
          <cell r="F12">
            <v>546.25400000000002</v>
          </cell>
          <cell r="G12">
            <v>35.418999999999997</v>
          </cell>
          <cell r="H12">
            <v>0</v>
          </cell>
          <cell r="I12">
            <v>378.4</v>
          </cell>
          <cell r="J12">
            <v>4.5759999999999996</v>
          </cell>
          <cell r="K12">
            <v>5.4359999999999999</v>
          </cell>
          <cell r="L12">
            <v>0</v>
          </cell>
          <cell r="M12">
            <v>0</v>
          </cell>
          <cell r="N12">
            <v>368.38799999999998</v>
          </cell>
          <cell r="O12">
            <v>0</v>
          </cell>
          <cell r="P12">
            <v>1618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1618</v>
          </cell>
          <cell r="V12">
            <v>0</v>
          </cell>
          <cell r="W12">
            <v>3.5647500000000001</v>
          </cell>
          <cell r="X12">
            <v>378.4</v>
          </cell>
          <cell r="Y12">
            <v>13.576750000000001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1618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368.38799999999998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1618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378.4</v>
          </cell>
          <cell r="BC12">
            <v>1618</v>
          </cell>
          <cell r="BD12">
            <v>1006.1609999999999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1059.049</v>
          </cell>
          <cell r="E13">
            <v>485.726</v>
          </cell>
          <cell r="F13">
            <v>573.32299999999998</v>
          </cell>
          <cell r="G13">
            <v>35.439</v>
          </cell>
          <cell r="H13">
            <v>0</v>
          </cell>
          <cell r="I13">
            <v>395.13</v>
          </cell>
          <cell r="J13">
            <v>4.9950000000000001</v>
          </cell>
          <cell r="K13">
            <v>5.8959999999999999</v>
          </cell>
          <cell r="L13">
            <v>0</v>
          </cell>
          <cell r="M13">
            <v>0</v>
          </cell>
          <cell r="N13">
            <v>384.23874999999998</v>
          </cell>
          <cell r="O13">
            <v>2.4999999999408828E-4</v>
          </cell>
          <cell r="P13">
            <v>1679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1679</v>
          </cell>
          <cell r="V13">
            <v>0</v>
          </cell>
          <cell r="W13">
            <v>3.85825</v>
          </cell>
          <cell r="X13">
            <v>395.13</v>
          </cell>
          <cell r="Y13">
            <v>14.74925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1679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384.23899999999998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1679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395.13</v>
          </cell>
          <cell r="BC13">
            <v>1679</v>
          </cell>
          <cell r="BD13">
            <v>1059.049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618.572</v>
          </cell>
          <cell r="E14">
            <v>291.14100000000002</v>
          </cell>
          <cell r="F14">
            <v>327.43099999999998</v>
          </cell>
          <cell r="G14">
            <v>35.49</v>
          </cell>
          <cell r="H14">
            <v>0</v>
          </cell>
          <cell r="I14">
            <v>233.16</v>
          </cell>
          <cell r="J14">
            <v>2.786</v>
          </cell>
          <cell r="K14">
            <v>3.1339999999999999</v>
          </cell>
          <cell r="L14">
            <v>0</v>
          </cell>
          <cell r="M14">
            <v>0</v>
          </cell>
          <cell r="N14">
            <v>227.24</v>
          </cell>
          <cell r="O14">
            <v>0</v>
          </cell>
          <cell r="P14">
            <v>944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944</v>
          </cell>
          <cell r="V14">
            <v>0</v>
          </cell>
          <cell r="W14">
            <v>4.2702499999999999</v>
          </cell>
          <cell r="X14">
            <v>233.16</v>
          </cell>
          <cell r="Y14">
            <v>10.190249999999999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944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227.24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944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233.16</v>
          </cell>
          <cell r="BC14">
            <v>944</v>
          </cell>
          <cell r="BD14">
            <v>618.572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59.131</v>
          </cell>
          <cell r="E15">
            <v>30.248999999999999</v>
          </cell>
          <cell r="F15">
            <v>28.882000000000001</v>
          </cell>
          <cell r="G15">
            <v>35.484999999999999</v>
          </cell>
          <cell r="H15">
            <v>0</v>
          </cell>
          <cell r="I15">
            <v>22.11</v>
          </cell>
          <cell r="J15">
            <v>0.27600000000000002</v>
          </cell>
          <cell r="K15">
            <v>0.26300000000000001</v>
          </cell>
          <cell r="L15">
            <v>0</v>
          </cell>
          <cell r="M15">
            <v>0</v>
          </cell>
          <cell r="N15">
            <v>21.57075</v>
          </cell>
          <cell r="O15">
            <v>2.49999999997641E-4</v>
          </cell>
          <cell r="P15">
            <v>76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76</v>
          </cell>
          <cell r="V15">
            <v>0</v>
          </cell>
          <cell r="W15">
            <v>5.4467499999999998</v>
          </cell>
          <cell r="X15">
            <v>22.11</v>
          </cell>
          <cell r="Y15">
            <v>5.9857499999999995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76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21.571000000000002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76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22.11</v>
          </cell>
          <cell r="BC15">
            <v>76</v>
          </cell>
          <cell r="BD15">
            <v>59.131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1229.941</v>
          </cell>
          <cell r="E16">
            <v>578.58299999999997</v>
          </cell>
          <cell r="F16">
            <v>651.35799999999995</v>
          </cell>
          <cell r="G16">
            <v>35.380000000000003</v>
          </cell>
          <cell r="H16">
            <v>0</v>
          </cell>
          <cell r="I16">
            <v>465.85</v>
          </cell>
          <cell r="J16">
            <v>5.508</v>
          </cell>
          <cell r="K16">
            <v>6.2</v>
          </cell>
          <cell r="L16">
            <v>0</v>
          </cell>
          <cell r="M16">
            <v>0</v>
          </cell>
          <cell r="N16">
            <v>454.14224999999999</v>
          </cell>
          <cell r="O16">
            <v>-2.4999999993724487E-4</v>
          </cell>
          <cell r="P16">
            <v>1888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1888</v>
          </cell>
          <cell r="V16">
            <v>0</v>
          </cell>
          <cell r="W16">
            <v>4.8397500000000004</v>
          </cell>
          <cell r="X16">
            <v>465.85</v>
          </cell>
          <cell r="Y16">
            <v>16.547750000000001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1888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454.142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1888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465.85</v>
          </cell>
          <cell r="BC16">
            <v>1888</v>
          </cell>
          <cell r="BD16">
            <v>1229.941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1578.37</v>
          </cell>
          <cell r="E17">
            <v>740.13099999999997</v>
          </cell>
          <cell r="F17">
            <v>838.23900000000003</v>
          </cell>
          <cell r="G17">
            <v>35.296999999999997</v>
          </cell>
          <cell r="H17">
            <v>0</v>
          </cell>
          <cell r="I17">
            <v>598.45000000000005</v>
          </cell>
          <cell r="J17">
            <v>5.9240000000000004</v>
          </cell>
          <cell r="K17">
            <v>6.7089999999999996</v>
          </cell>
          <cell r="L17">
            <v>0</v>
          </cell>
          <cell r="M17">
            <v>0</v>
          </cell>
          <cell r="N17">
            <v>585.81700000000001</v>
          </cell>
          <cell r="O17">
            <v>0</v>
          </cell>
          <cell r="P17">
            <v>2440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2440</v>
          </cell>
          <cell r="V17">
            <v>0</v>
          </cell>
          <cell r="W17">
            <v>4.1692499999999999</v>
          </cell>
          <cell r="X17">
            <v>598.45000000000005</v>
          </cell>
          <cell r="Y17">
            <v>16.802250000000001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2440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585.81700000000001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2440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598.45000000000005</v>
          </cell>
          <cell r="BC17">
            <v>2440</v>
          </cell>
          <cell r="BD17">
            <v>1578.37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1158.3969999999999</v>
          </cell>
          <cell r="E6">
            <v>558.27599999999995</v>
          </cell>
          <cell r="F6">
            <v>600.12099999999998</v>
          </cell>
          <cell r="G6">
            <v>35.286999999999999</v>
          </cell>
          <cell r="H6">
            <v>0</v>
          </cell>
          <cell r="I6">
            <v>428.7</v>
          </cell>
          <cell r="J6">
            <v>6.1779999999999999</v>
          </cell>
          <cell r="K6">
            <v>6.6420000000000003</v>
          </cell>
          <cell r="L6">
            <v>0</v>
          </cell>
          <cell r="M6">
            <v>0</v>
          </cell>
          <cell r="N6">
            <v>415.88</v>
          </cell>
          <cell r="O6">
            <v>0</v>
          </cell>
          <cell r="P6">
            <v>1659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1659</v>
          </cell>
          <cell r="V6">
            <v>0</v>
          </cell>
          <cell r="W6">
            <v>5.4710000000000001</v>
          </cell>
          <cell r="X6">
            <v>428.7</v>
          </cell>
          <cell r="Y6">
            <v>18.291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1659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415.88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1659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428.7</v>
          </cell>
          <cell r="BC6">
            <v>1659</v>
          </cell>
          <cell r="BD6">
            <v>1158.3969999999999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1143.203</v>
          </cell>
          <cell r="E7">
            <v>553.67399999999998</v>
          </cell>
          <cell r="F7">
            <v>589.529</v>
          </cell>
          <cell r="G7">
            <v>35.235999999999997</v>
          </cell>
          <cell r="H7">
            <v>0</v>
          </cell>
          <cell r="I7">
            <v>428.37</v>
          </cell>
          <cell r="J7">
            <v>6.1319999999999997</v>
          </cell>
          <cell r="K7">
            <v>6.5289999999999999</v>
          </cell>
          <cell r="L7">
            <v>0</v>
          </cell>
          <cell r="M7">
            <v>0</v>
          </cell>
          <cell r="N7">
            <v>415.709</v>
          </cell>
          <cell r="O7">
            <v>0</v>
          </cell>
          <cell r="P7">
            <v>1642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1642</v>
          </cell>
          <cell r="V7">
            <v>0</v>
          </cell>
          <cell r="W7">
            <v>3.6469999999999998</v>
          </cell>
          <cell r="X7">
            <v>428.37</v>
          </cell>
          <cell r="Y7">
            <v>16.308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1642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415.709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1642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428.37</v>
          </cell>
          <cell r="BC7">
            <v>1642</v>
          </cell>
          <cell r="BD7">
            <v>1143.203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977.68</v>
          </cell>
          <cell r="E8">
            <v>471.38</v>
          </cell>
          <cell r="F8">
            <v>506.3</v>
          </cell>
          <cell r="G8">
            <v>35.155000000000001</v>
          </cell>
          <cell r="H8">
            <v>0</v>
          </cell>
          <cell r="I8">
            <v>363.36</v>
          </cell>
          <cell r="J8">
            <v>4.9459999999999997</v>
          </cell>
          <cell r="K8">
            <v>5.3129999999999997</v>
          </cell>
          <cell r="L8">
            <v>0</v>
          </cell>
          <cell r="M8">
            <v>0</v>
          </cell>
          <cell r="N8">
            <v>353.101</v>
          </cell>
          <cell r="O8">
            <v>0</v>
          </cell>
          <cell r="P8">
            <v>1405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1405</v>
          </cell>
          <cell r="V8">
            <v>0</v>
          </cell>
          <cell r="W8">
            <v>5.0190000000000001</v>
          </cell>
          <cell r="X8">
            <v>363.36</v>
          </cell>
          <cell r="Y8">
            <v>15.278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1405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353.101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1405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363.36</v>
          </cell>
          <cell r="BC8">
            <v>1405</v>
          </cell>
          <cell r="BD8">
            <v>977.68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704.45500000000004</v>
          </cell>
          <cell r="E9">
            <v>339.98700000000002</v>
          </cell>
          <cell r="F9">
            <v>364.46800000000002</v>
          </cell>
          <cell r="G9">
            <v>35.29</v>
          </cell>
          <cell r="H9">
            <v>0</v>
          </cell>
          <cell r="I9">
            <v>261.97000000000003</v>
          </cell>
          <cell r="J9">
            <v>3.68</v>
          </cell>
          <cell r="K9">
            <v>3.9449999999999998</v>
          </cell>
          <cell r="L9">
            <v>0</v>
          </cell>
          <cell r="M9">
            <v>0</v>
          </cell>
          <cell r="N9">
            <v>254.345</v>
          </cell>
          <cell r="O9">
            <v>0</v>
          </cell>
          <cell r="P9">
            <v>1011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1011</v>
          </cell>
          <cell r="V9">
            <v>0</v>
          </cell>
          <cell r="W9">
            <v>5.1109999999999998</v>
          </cell>
          <cell r="X9">
            <v>261.97000000000003</v>
          </cell>
          <cell r="Y9">
            <v>12.736000000000001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1011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254.345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1011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261.97000000000003</v>
          </cell>
          <cell r="BC9">
            <v>1011</v>
          </cell>
          <cell r="BD9">
            <v>704.45500000000004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503.19</v>
          </cell>
          <cell r="E10">
            <v>242.53399999999999</v>
          </cell>
          <cell r="F10">
            <v>260.65600000000001</v>
          </cell>
          <cell r="G10">
            <v>35.526000000000003</v>
          </cell>
          <cell r="H10">
            <v>0</v>
          </cell>
          <cell r="I10">
            <v>186.87</v>
          </cell>
          <cell r="J10">
            <v>2.2759999999999998</v>
          </cell>
          <cell r="K10">
            <v>2.4460000000000002</v>
          </cell>
          <cell r="L10">
            <v>0</v>
          </cell>
          <cell r="M10">
            <v>0</v>
          </cell>
          <cell r="N10">
            <v>182.148</v>
          </cell>
          <cell r="O10">
            <v>0</v>
          </cell>
          <cell r="P10">
            <v>723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723</v>
          </cell>
          <cell r="V10">
            <v>0</v>
          </cell>
          <cell r="W10">
            <v>5.0309999999999997</v>
          </cell>
          <cell r="X10">
            <v>186.87</v>
          </cell>
          <cell r="Y10">
            <v>9.7530000000000001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723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182.148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723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186.87</v>
          </cell>
          <cell r="BC10">
            <v>723</v>
          </cell>
          <cell r="BD10">
            <v>503.19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448.1</v>
          </cell>
          <cell r="E11">
            <v>216.61</v>
          </cell>
          <cell r="F11">
            <v>231.49</v>
          </cell>
          <cell r="G11">
            <v>35.402000000000001</v>
          </cell>
          <cell r="H11">
            <v>0</v>
          </cell>
          <cell r="I11">
            <v>167.91</v>
          </cell>
          <cell r="J11">
            <v>3.2480000000000002</v>
          </cell>
          <cell r="K11">
            <v>3.472</v>
          </cell>
          <cell r="L11">
            <v>0</v>
          </cell>
          <cell r="M11">
            <v>0</v>
          </cell>
          <cell r="N11">
            <v>161.19</v>
          </cell>
          <cell r="O11">
            <v>0</v>
          </cell>
          <cell r="P11">
            <v>646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646</v>
          </cell>
          <cell r="V11">
            <v>0</v>
          </cell>
          <cell r="W11">
            <v>5.4219999999999997</v>
          </cell>
          <cell r="X11">
            <v>167.91</v>
          </cell>
          <cell r="Y11">
            <v>12.141999999999999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646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161.19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646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167.91</v>
          </cell>
          <cell r="BC11">
            <v>646</v>
          </cell>
          <cell r="BD11">
            <v>448.1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367.63900000000001</v>
          </cell>
          <cell r="E12">
            <v>176.86799999999999</v>
          </cell>
          <cell r="F12">
            <v>190.77099999999999</v>
          </cell>
          <cell r="G12">
            <v>35.42</v>
          </cell>
          <cell r="H12">
            <v>0</v>
          </cell>
          <cell r="I12">
            <v>136.75</v>
          </cell>
          <cell r="J12">
            <v>2.008</v>
          </cell>
          <cell r="K12">
            <v>2.1659999999999999</v>
          </cell>
          <cell r="L12">
            <v>0</v>
          </cell>
          <cell r="M12">
            <v>0</v>
          </cell>
          <cell r="N12">
            <v>132.57525000000001</v>
          </cell>
          <cell r="O12">
            <v>7.4999999998226485E-4</v>
          </cell>
          <cell r="P12">
            <v>531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531</v>
          </cell>
          <cell r="V12">
            <v>0</v>
          </cell>
          <cell r="W12">
            <v>5.6412500000000003</v>
          </cell>
          <cell r="X12">
            <v>136.75</v>
          </cell>
          <cell r="Y12">
            <v>9.8152499999999989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531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132.57499999999999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531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136.75</v>
          </cell>
          <cell r="BC12">
            <v>531</v>
          </cell>
          <cell r="BD12">
            <v>367.63900000000001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278.64499999999998</v>
          </cell>
          <cell r="E13">
            <v>135.34399999999999</v>
          </cell>
          <cell r="F13">
            <v>143.30099999999999</v>
          </cell>
          <cell r="G13">
            <v>35.435000000000002</v>
          </cell>
          <cell r="H13">
            <v>0</v>
          </cell>
          <cell r="I13">
            <v>102.58</v>
          </cell>
          <cell r="J13">
            <v>1.1339999999999999</v>
          </cell>
          <cell r="K13">
            <v>1.2</v>
          </cell>
          <cell r="L13">
            <v>0</v>
          </cell>
          <cell r="M13">
            <v>0</v>
          </cell>
          <cell r="N13">
            <v>100.246</v>
          </cell>
          <cell r="O13">
            <v>0</v>
          </cell>
          <cell r="P13">
            <v>391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391</v>
          </cell>
          <cell r="V13">
            <v>0</v>
          </cell>
          <cell r="W13">
            <v>5.9497499999999999</v>
          </cell>
          <cell r="X13">
            <v>102.58</v>
          </cell>
          <cell r="Y13">
            <v>8.2837499999999995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391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100.246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391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102.58</v>
          </cell>
          <cell r="BC13">
            <v>391</v>
          </cell>
          <cell r="BD13">
            <v>278.64499999999998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314.12700000000001</v>
          </cell>
          <cell r="E14">
            <v>153.02099999999999</v>
          </cell>
          <cell r="F14">
            <v>161.10599999999999</v>
          </cell>
          <cell r="G14">
            <v>35.488</v>
          </cell>
          <cell r="H14">
            <v>0</v>
          </cell>
          <cell r="I14">
            <v>116.88</v>
          </cell>
          <cell r="J14">
            <v>1.7</v>
          </cell>
          <cell r="K14">
            <v>1.79</v>
          </cell>
          <cell r="L14">
            <v>0</v>
          </cell>
          <cell r="M14">
            <v>0</v>
          </cell>
          <cell r="N14">
            <v>113.39075</v>
          </cell>
          <cell r="O14">
            <v>-7.5000000001068656E-4</v>
          </cell>
          <cell r="P14">
            <v>443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443</v>
          </cell>
          <cell r="V14">
            <v>0</v>
          </cell>
          <cell r="W14">
            <v>6.7080000000000002</v>
          </cell>
          <cell r="X14">
            <v>116.88</v>
          </cell>
          <cell r="Y14">
            <v>10.198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443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113.39100000000001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443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116.88</v>
          </cell>
          <cell r="BC14">
            <v>443</v>
          </cell>
          <cell r="BD14">
            <v>314.12700000000001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601.07899999999995</v>
          </cell>
          <cell r="E15">
            <v>289.20499999999998</v>
          </cell>
          <cell r="F15">
            <v>311.87400000000002</v>
          </cell>
          <cell r="G15">
            <v>35.484000000000002</v>
          </cell>
          <cell r="H15">
            <v>0</v>
          </cell>
          <cell r="I15">
            <v>223.07</v>
          </cell>
          <cell r="J15">
            <v>3.0550000000000002</v>
          </cell>
          <cell r="K15">
            <v>3.2949999999999999</v>
          </cell>
          <cell r="L15">
            <v>0</v>
          </cell>
          <cell r="M15">
            <v>0</v>
          </cell>
          <cell r="N15">
            <v>216.71950000000001</v>
          </cell>
          <cell r="O15">
            <v>4.9999999998817657E-4</v>
          </cell>
          <cell r="P15">
            <v>866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866</v>
          </cell>
          <cell r="V15">
            <v>0</v>
          </cell>
          <cell r="W15">
            <v>6.5984999999999996</v>
          </cell>
          <cell r="X15">
            <v>223.07</v>
          </cell>
          <cell r="Y15">
            <v>12.948499999999999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866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216.72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866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223.07</v>
          </cell>
          <cell r="BC15">
            <v>866</v>
          </cell>
          <cell r="BD15">
            <v>601.07899999999995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1131.3019999999999</v>
          </cell>
          <cell r="E16">
            <v>549.35699999999997</v>
          </cell>
          <cell r="F16">
            <v>581.94500000000005</v>
          </cell>
          <cell r="G16">
            <v>35.380000000000003</v>
          </cell>
          <cell r="H16">
            <v>0</v>
          </cell>
          <cell r="I16">
            <v>422.44</v>
          </cell>
          <cell r="J16">
            <v>5.8460000000000001</v>
          </cell>
          <cell r="K16">
            <v>6.1929999999999996</v>
          </cell>
          <cell r="L16">
            <v>0</v>
          </cell>
          <cell r="M16">
            <v>0</v>
          </cell>
          <cell r="N16">
            <v>410.4015</v>
          </cell>
          <cell r="O16">
            <v>-4.9999999998817657E-4</v>
          </cell>
          <cell r="P16">
            <v>1611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1611</v>
          </cell>
          <cell r="V16">
            <v>0</v>
          </cell>
          <cell r="W16">
            <v>4.3425000000000002</v>
          </cell>
          <cell r="X16">
            <v>422.44</v>
          </cell>
          <cell r="Y16">
            <v>16.381499999999999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1611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410.40199999999999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1611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422.44</v>
          </cell>
          <cell r="BC16">
            <v>1611</v>
          </cell>
          <cell r="BD16">
            <v>1131.3019999999999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1019.269</v>
          </cell>
          <cell r="E17">
            <v>494.43</v>
          </cell>
          <cell r="F17">
            <v>524.83900000000006</v>
          </cell>
          <cell r="G17">
            <v>35.298000000000002</v>
          </cell>
          <cell r="H17">
            <v>0</v>
          </cell>
          <cell r="I17">
            <v>380.75</v>
          </cell>
          <cell r="J17">
            <v>5.9820000000000002</v>
          </cell>
          <cell r="K17">
            <v>6.35</v>
          </cell>
          <cell r="L17">
            <v>0</v>
          </cell>
          <cell r="M17">
            <v>0</v>
          </cell>
          <cell r="N17">
            <v>368.41849999999999</v>
          </cell>
          <cell r="O17">
            <v>-5.0000000004501999E-4</v>
          </cell>
          <cell r="P17">
            <v>1455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1455</v>
          </cell>
          <cell r="V17">
            <v>0</v>
          </cell>
          <cell r="W17">
            <v>6.0380000000000003</v>
          </cell>
          <cell r="X17">
            <v>380.75</v>
          </cell>
          <cell r="Y17">
            <v>18.37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1455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368.41899999999998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1455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380.75</v>
          </cell>
          <cell r="BC17">
            <v>1455</v>
          </cell>
          <cell r="BD17">
            <v>1019.269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ED plyn"/>
      <sheetName val="Reporting"/>
      <sheetName val="Evidence"/>
      <sheetName val="MPO"/>
      <sheetName val="ERU-1"/>
      <sheetName val="OTE"/>
      <sheetName val="Stropovani_EE_ZP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1694.78</v>
          </cell>
          <cell r="E6">
            <v>801.44200000000001</v>
          </cell>
          <cell r="F6">
            <v>893.33799999999997</v>
          </cell>
          <cell r="G6">
            <v>35.344999999999999</v>
          </cell>
          <cell r="H6">
            <v>0</v>
          </cell>
          <cell r="I6">
            <v>630.23500000000001</v>
          </cell>
          <cell r="J6">
            <v>8.9990000000000006</v>
          </cell>
          <cell r="K6">
            <v>10.031000000000001</v>
          </cell>
          <cell r="L6">
            <v>0</v>
          </cell>
          <cell r="M6">
            <v>0</v>
          </cell>
          <cell r="N6">
            <v>611.20500000000004</v>
          </cell>
          <cell r="O6">
            <v>0</v>
          </cell>
          <cell r="P6">
            <v>2529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2529</v>
          </cell>
          <cell r="V6">
            <v>0</v>
          </cell>
          <cell r="W6">
            <v>1.863</v>
          </cell>
          <cell r="X6">
            <v>630.23500000000001</v>
          </cell>
          <cell r="Y6">
            <v>20.893000000000001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2529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611.20500000000004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2529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630.23500000000001</v>
          </cell>
          <cell r="BC6">
            <v>2529</v>
          </cell>
          <cell r="BD6">
            <v>1694.78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1208.817</v>
          </cell>
          <cell r="E7">
            <v>570.86400000000003</v>
          </cell>
          <cell r="F7">
            <v>637.95299999999997</v>
          </cell>
          <cell r="G7">
            <v>35.328000000000003</v>
          </cell>
          <cell r="H7">
            <v>0</v>
          </cell>
          <cell r="I7">
            <v>446.673</v>
          </cell>
          <cell r="J7">
            <v>6.5570000000000004</v>
          </cell>
          <cell r="K7">
            <v>7.3280000000000003</v>
          </cell>
          <cell r="L7">
            <v>0</v>
          </cell>
          <cell r="M7">
            <v>0</v>
          </cell>
          <cell r="N7">
            <v>432.78800000000001</v>
          </cell>
          <cell r="O7">
            <v>0</v>
          </cell>
          <cell r="P7">
            <v>1797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1797</v>
          </cell>
          <cell r="V7">
            <v>0</v>
          </cell>
          <cell r="W7">
            <v>2.1949999999999998</v>
          </cell>
          <cell r="X7">
            <v>446.673</v>
          </cell>
          <cell r="Y7">
            <v>16.080000000000002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1797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432.78800000000001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1797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446.673</v>
          </cell>
          <cell r="BC7">
            <v>1797</v>
          </cell>
          <cell r="BD7">
            <v>1208.817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719.60500000000002</v>
          </cell>
          <cell r="E8">
            <v>340.00900000000001</v>
          </cell>
          <cell r="F8">
            <v>379.596</v>
          </cell>
          <cell r="G8">
            <v>35.213000000000001</v>
          </cell>
          <cell r="H8">
            <v>0</v>
          </cell>
          <cell r="I8">
            <v>264.23500000000001</v>
          </cell>
          <cell r="J8">
            <v>3.7280000000000002</v>
          </cell>
          <cell r="K8">
            <v>4.1630000000000003</v>
          </cell>
          <cell r="L8">
            <v>0</v>
          </cell>
          <cell r="M8">
            <v>0</v>
          </cell>
          <cell r="N8">
            <v>256.34399999999999</v>
          </cell>
          <cell r="O8">
            <v>0</v>
          </cell>
          <cell r="P8">
            <v>1062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1062</v>
          </cell>
          <cell r="V8">
            <v>0</v>
          </cell>
          <cell r="W8">
            <v>2.2890000000000001</v>
          </cell>
          <cell r="X8">
            <v>264.23500000000001</v>
          </cell>
          <cell r="Y8">
            <v>10.18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1062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256.34399999999999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1062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264.23500000000001</v>
          </cell>
          <cell r="BC8">
            <v>1062</v>
          </cell>
          <cell r="BD8">
            <v>719.60500000000002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743.75300000000004</v>
          </cell>
          <cell r="E9">
            <v>348.67099999999999</v>
          </cell>
          <cell r="F9">
            <v>395.08199999999999</v>
          </cell>
          <cell r="G9">
            <v>35.271000000000001</v>
          </cell>
          <cell r="H9">
            <v>0</v>
          </cell>
          <cell r="I9">
            <v>271.37799999999999</v>
          </cell>
          <cell r="J9">
            <v>3.8319999999999999</v>
          </cell>
          <cell r="K9">
            <v>4.343</v>
          </cell>
          <cell r="L9">
            <v>0</v>
          </cell>
          <cell r="M9">
            <v>0</v>
          </cell>
          <cell r="N9">
            <v>263.20299999999997</v>
          </cell>
          <cell r="O9">
            <v>0</v>
          </cell>
          <cell r="P9">
            <v>1107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1107</v>
          </cell>
          <cell r="V9">
            <v>0</v>
          </cell>
          <cell r="W9">
            <v>3.0339999999999998</v>
          </cell>
          <cell r="X9">
            <v>271.37799999999999</v>
          </cell>
          <cell r="Y9">
            <v>11.209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1107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263.20299999999997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1107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271.37799999999999</v>
          </cell>
          <cell r="BC9">
            <v>1107</v>
          </cell>
          <cell r="BD9">
            <v>743.75300000000004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418.59300000000002</v>
          </cell>
          <cell r="E10">
            <v>200.70699999999999</v>
          </cell>
          <cell r="F10">
            <v>217.886</v>
          </cell>
          <cell r="G10">
            <v>35.457999999999998</v>
          </cell>
          <cell r="H10">
            <v>0</v>
          </cell>
          <cell r="I10">
            <v>152.50299999999999</v>
          </cell>
          <cell r="J10">
            <v>2.2269999999999999</v>
          </cell>
          <cell r="K10">
            <v>2.4169999999999998</v>
          </cell>
          <cell r="L10">
            <v>0</v>
          </cell>
          <cell r="M10">
            <v>0</v>
          </cell>
          <cell r="N10">
            <v>147.85900000000001</v>
          </cell>
          <cell r="O10">
            <v>0</v>
          </cell>
          <cell r="P10">
            <v>596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596</v>
          </cell>
          <cell r="V10">
            <v>0</v>
          </cell>
          <cell r="W10">
            <v>4.0110000000000001</v>
          </cell>
          <cell r="X10">
            <v>152.50299999999999</v>
          </cell>
          <cell r="Y10">
            <v>8.6550000000000011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596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147.85900000000001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596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152.50299999999999</v>
          </cell>
          <cell r="BC10">
            <v>596</v>
          </cell>
          <cell r="BD10">
            <v>418.59300000000002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450.79399999999998</v>
          </cell>
          <cell r="E11">
            <v>213.39500000000001</v>
          </cell>
          <cell r="F11">
            <v>237.399</v>
          </cell>
          <cell r="G11">
            <v>35.414999999999999</v>
          </cell>
          <cell r="H11">
            <v>0</v>
          </cell>
          <cell r="I11">
            <v>166.29400000000001</v>
          </cell>
          <cell r="J11">
            <v>2.5150000000000001</v>
          </cell>
          <cell r="K11">
            <v>2.798</v>
          </cell>
          <cell r="L11">
            <v>0</v>
          </cell>
          <cell r="M11">
            <v>0</v>
          </cell>
          <cell r="N11">
            <v>160.98099999999999</v>
          </cell>
          <cell r="O11">
            <v>0</v>
          </cell>
          <cell r="P11">
            <v>666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666</v>
          </cell>
          <cell r="V11">
            <v>0</v>
          </cell>
          <cell r="W11">
            <v>3.6269999999999998</v>
          </cell>
          <cell r="X11">
            <v>166.29400000000001</v>
          </cell>
          <cell r="Y11">
            <v>8.9400000000000013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666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160.98099999999999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666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166.29400000000001</v>
          </cell>
          <cell r="BC11">
            <v>666</v>
          </cell>
          <cell r="BD11">
            <v>450.79399999999998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409.85</v>
          </cell>
          <cell r="E12">
            <v>193.428</v>
          </cell>
          <cell r="F12">
            <v>216.422</v>
          </cell>
          <cell r="G12">
            <v>35.323</v>
          </cell>
          <cell r="H12">
            <v>0</v>
          </cell>
          <cell r="I12">
            <v>149.45500000000001</v>
          </cell>
          <cell r="J12">
            <v>2.294</v>
          </cell>
          <cell r="K12">
            <v>2.5670000000000002</v>
          </cell>
          <cell r="L12">
            <v>0</v>
          </cell>
          <cell r="M12">
            <v>0</v>
          </cell>
          <cell r="N12">
            <v>144.59350000000001</v>
          </cell>
          <cell r="O12">
            <v>4.9999999998817657E-4</v>
          </cell>
          <cell r="P12">
            <v>602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602</v>
          </cell>
          <cell r="V12">
            <v>0</v>
          </cell>
          <cell r="W12">
            <v>3.8612500000000001</v>
          </cell>
          <cell r="X12">
            <v>149.45500000000001</v>
          </cell>
          <cell r="Y12">
            <v>8.7222500000000007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602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144.59399999999999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602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149.45500000000001</v>
          </cell>
          <cell r="BC12">
            <v>602</v>
          </cell>
          <cell r="BD12">
            <v>409.85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401.26799999999997</v>
          </cell>
          <cell r="E13">
            <v>188.93</v>
          </cell>
          <cell r="F13">
            <v>212.33799999999999</v>
          </cell>
          <cell r="G13">
            <v>35.368000000000002</v>
          </cell>
          <cell r="H13">
            <v>0</v>
          </cell>
          <cell r="I13">
            <v>147.30500000000001</v>
          </cell>
          <cell r="J13">
            <v>2.266</v>
          </cell>
          <cell r="K13">
            <v>2.5470000000000002</v>
          </cell>
          <cell r="L13">
            <v>0</v>
          </cell>
          <cell r="M13">
            <v>0</v>
          </cell>
          <cell r="N13">
            <v>142.49199999999999</v>
          </cell>
          <cell r="O13">
            <v>0</v>
          </cell>
          <cell r="P13">
            <v>596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596</v>
          </cell>
          <cell r="V13">
            <v>0</v>
          </cell>
          <cell r="W13">
            <v>3.9060000000000001</v>
          </cell>
          <cell r="X13">
            <v>147.30500000000001</v>
          </cell>
          <cell r="Y13">
            <v>8.7190000000000012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596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142.49199999999999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596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147.30500000000001</v>
          </cell>
          <cell r="BC13">
            <v>596</v>
          </cell>
          <cell r="BD13">
            <v>401.26799999999997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465.03699999999998</v>
          </cell>
          <cell r="E14">
            <v>218.517</v>
          </cell>
          <cell r="F14">
            <v>246.52</v>
          </cell>
          <cell r="G14">
            <v>36.814</v>
          </cell>
          <cell r="H14">
            <v>0</v>
          </cell>
          <cell r="I14">
            <v>159.79900000000001</v>
          </cell>
          <cell r="J14">
            <v>2.3519999999999999</v>
          </cell>
          <cell r="K14">
            <v>2.6539999999999999</v>
          </cell>
          <cell r="L14">
            <v>0</v>
          </cell>
          <cell r="M14">
            <v>0</v>
          </cell>
          <cell r="N14">
            <v>154.79325</v>
          </cell>
          <cell r="O14">
            <v>-2.4999999999408828E-4</v>
          </cell>
          <cell r="P14">
            <v>649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649</v>
          </cell>
          <cell r="V14">
            <v>0</v>
          </cell>
          <cell r="W14">
            <v>3.5219999999999998</v>
          </cell>
          <cell r="X14">
            <v>159.79900000000001</v>
          </cell>
          <cell r="Y14">
            <v>8.5280000000000005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649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154.79300000000001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649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159.79900000000001</v>
          </cell>
          <cell r="BC14">
            <v>649</v>
          </cell>
          <cell r="BD14">
            <v>465.03699999999998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735.1</v>
          </cell>
          <cell r="E15">
            <v>345.7</v>
          </cell>
          <cell r="F15">
            <v>389.4</v>
          </cell>
          <cell r="G15">
            <v>35.494999999999997</v>
          </cell>
          <cell r="H15">
            <v>0</v>
          </cell>
          <cell r="I15">
            <v>268.05900000000003</v>
          </cell>
          <cell r="J15">
            <v>3.8140000000000001</v>
          </cell>
          <cell r="K15">
            <v>4.2960000000000003</v>
          </cell>
          <cell r="L15">
            <v>0</v>
          </cell>
          <cell r="M15">
            <v>0</v>
          </cell>
          <cell r="N15">
            <v>259.94850000000002</v>
          </cell>
          <cell r="O15">
            <v>4.9999999998817657E-4</v>
          </cell>
          <cell r="P15">
            <v>1087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1087</v>
          </cell>
          <cell r="V15">
            <v>0</v>
          </cell>
          <cell r="W15">
            <v>3.02075</v>
          </cell>
          <cell r="X15">
            <v>268.05900000000003</v>
          </cell>
          <cell r="Y15">
            <v>11.130749999999999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1087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259.94900000000001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1087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268.05900000000003</v>
          </cell>
          <cell r="BC15">
            <v>1087</v>
          </cell>
          <cell r="BD15">
            <v>735.1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1178.979</v>
          </cell>
          <cell r="E16">
            <v>551.19299999999998</v>
          </cell>
          <cell r="F16">
            <v>627.78599999999994</v>
          </cell>
          <cell r="G16">
            <v>35.335999999999999</v>
          </cell>
          <cell r="H16">
            <v>0</v>
          </cell>
          <cell r="I16">
            <v>431.43700000000001</v>
          </cell>
          <cell r="J16">
            <v>5.8410000000000002</v>
          </cell>
          <cell r="K16">
            <v>6.6529999999999996</v>
          </cell>
          <cell r="L16">
            <v>0</v>
          </cell>
          <cell r="M16">
            <v>0</v>
          </cell>
          <cell r="N16">
            <v>418.94299999999998</v>
          </cell>
          <cell r="O16">
            <v>0</v>
          </cell>
          <cell r="P16">
            <v>1769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1769</v>
          </cell>
          <cell r="V16">
            <v>0</v>
          </cell>
          <cell r="W16">
            <v>2.4740000000000002</v>
          </cell>
          <cell r="X16">
            <v>431.43700000000001</v>
          </cell>
          <cell r="Y16">
            <v>14.968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1769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418.94299999999998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1769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431.43700000000001</v>
          </cell>
          <cell r="BC16">
            <v>1769</v>
          </cell>
          <cell r="BD16">
            <v>1178.979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0</v>
          </cell>
          <cell r="E17">
            <v>0</v>
          </cell>
          <cell r="F17">
            <v>0</v>
          </cell>
          <cell r="G17">
            <v>34.667999999999999</v>
          </cell>
          <cell r="H17">
            <v>0</v>
          </cell>
          <cell r="I17">
            <v>605.0791999999999</v>
          </cell>
          <cell r="J17">
            <v>8.3879999999999999</v>
          </cell>
          <cell r="K17">
            <v>9.4920000000000009</v>
          </cell>
          <cell r="L17">
            <v>0</v>
          </cell>
          <cell r="M17">
            <v>0</v>
          </cell>
          <cell r="N17">
            <v>587.19974999999999</v>
          </cell>
          <cell r="O17">
            <v>-5.5000000008931238E-4</v>
          </cell>
          <cell r="P17">
            <v>2465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2465</v>
          </cell>
          <cell r="V17">
            <v>0</v>
          </cell>
          <cell r="W17">
            <v>1.9079999999999999</v>
          </cell>
          <cell r="X17">
            <v>605.07899999999995</v>
          </cell>
          <cell r="Y17">
            <v>19.788000000000004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2465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587.20000000000005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2465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605.07899999999995</v>
          </cell>
          <cell r="BC17">
            <v>2465</v>
          </cell>
          <cell r="BD17">
            <v>0</v>
          </cell>
          <cell r="BE17">
            <v>-2.0000000040454324E-4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221.88800000000001</v>
          </cell>
          <cell r="E6">
            <v>97.775000000000006</v>
          </cell>
          <cell r="F6">
            <v>124.113</v>
          </cell>
          <cell r="G6">
            <v>35.148000000000003</v>
          </cell>
          <cell r="H6">
            <v>0</v>
          </cell>
          <cell r="I6">
            <v>76.372</v>
          </cell>
          <cell r="J6">
            <v>0.80300000000000005</v>
          </cell>
          <cell r="K6">
            <v>1.0189999999999999</v>
          </cell>
          <cell r="L6">
            <v>0</v>
          </cell>
          <cell r="M6">
            <v>0</v>
          </cell>
          <cell r="N6">
            <v>74.55</v>
          </cell>
          <cell r="O6">
            <v>0</v>
          </cell>
          <cell r="P6">
            <v>349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349</v>
          </cell>
          <cell r="V6">
            <v>0</v>
          </cell>
          <cell r="W6">
            <v>0.111</v>
          </cell>
          <cell r="X6">
            <v>76.372</v>
          </cell>
          <cell r="Y6">
            <v>1.9330000000000001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349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74.55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349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76.372</v>
          </cell>
          <cell r="BC6">
            <v>349</v>
          </cell>
          <cell r="BD6">
            <v>221.88800000000001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270.154</v>
          </cell>
          <cell r="E7">
            <v>115.67700000000001</v>
          </cell>
          <cell r="F7">
            <v>154.477</v>
          </cell>
          <cell r="G7">
            <v>35.430999999999997</v>
          </cell>
          <cell r="H7">
            <v>0</v>
          </cell>
          <cell r="I7">
            <v>88.611999999999995</v>
          </cell>
          <cell r="J7">
            <v>2.2330000000000001</v>
          </cell>
          <cell r="K7">
            <v>2.9820000000000002</v>
          </cell>
          <cell r="L7">
            <v>0</v>
          </cell>
          <cell r="M7">
            <v>0</v>
          </cell>
          <cell r="N7">
            <v>83.397000000000006</v>
          </cell>
          <cell r="O7">
            <v>0</v>
          </cell>
          <cell r="P7">
            <v>426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426</v>
          </cell>
          <cell r="V7">
            <v>0</v>
          </cell>
          <cell r="W7">
            <v>0.128</v>
          </cell>
          <cell r="X7">
            <v>88.611999999999995</v>
          </cell>
          <cell r="Y7">
            <v>5.343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426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83.397000000000006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426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88.611999999999995</v>
          </cell>
          <cell r="BC7">
            <v>426</v>
          </cell>
          <cell r="BD7">
            <v>270.154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297.99299999999999</v>
          </cell>
          <cell r="E8">
            <v>129.762</v>
          </cell>
          <cell r="F8">
            <v>168.23099999999999</v>
          </cell>
          <cell r="G8">
            <v>35.46</v>
          </cell>
          <cell r="H8">
            <v>0</v>
          </cell>
          <cell r="I8">
            <v>99.63</v>
          </cell>
          <cell r="J8">
            <v>2.6589999999999998</v>
          </cell>
          <cell r="K8">
            <v>3.448</v>
          </cell>
          <cell r="L8">
            <v>0</v>
          </cell>
          <cell r="M8">
            <v>0</v>
          </cell>
          <cell r="N8">
            <v>93.522999999999996</v>
          </cell>
          <cell r="O8">
            <v>0</v>
          </cell>
          <cell r="P8">
            <v>465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465</v>
          </cell>
          <cell r="V8">
            <v>0</v>
          </cell>
          <cell r="W8">
            <v>0.17100000000000001</v>
          </cell>
          <cell r="X8">
            <v>99.63</v>
          </cell>
          <cell r="Y8">
            <v>6.2779999999999996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465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93.522999999999996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465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99.63</v>
          </cell>
          <cell r="BC8">
            <v>465</v>
          </cell>
          <cell r="BD8">
            <v>297.99299999999999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288.15199999999999</v>
          </cell>
          <cell r="E9">
            <v>125.907</v>
          </cell>
          <cell r="F9">
            <v>162.245</v>
          </cell>
          <cell r="G9">
            <v>35.335000000000001</v>
          </cell>
          <cell r="H9">
            <v>0</v>
          </cell>
          <cell r="I9">
            <v>97.65</v>
          </cell>
          <cell r="J9">
            <v>2.5680000000000001</v>
          </cell>
          <cell r="K9">
            <v>3.31</v>
          </cell>
          <cell r="L9">
            <v>0</v>
          </cell>
          <cell r="M9">
            <v>0</v>
          </cell>
          <cell r="N9">
            <v>91.772000000000006</v>
          </cell>
          <cell r="O9">
            <v>0</v>
          </cell>
          <cell r="P9">
            <v>453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453</v>
          </cell>
          <cell r="V9">
            <v>0</v>
          </cell>
          <cell r="W9">
            <v>0.21199999999999999</v>
          </cell>
          <cell r="X9">
            <v>97.65</v>
          </cell>
          <cell r="Y9">
            <v>6.09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453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91.772000000000006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453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97.65</v>
          </cell>
          <cell r="BC9">
            <v>453</v>
          </cell>
          <cell r="BD9">
            <v>288.15199999999999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119.86199999999999</v>
          </cell>
          <cell r="E10">
            <v>52.564999999999998</v>
          </cell>
          <cell r="F10">
            <v>67.296999999999997</v>
          </cell>
          <cell r="G10">
            <v>35.450000000000003</v>
          </cell>
          <cell r="H10">
            <v>0</v>
          </cell>
          <cell r="I10">
            <v>40.14</v>
          </cell>
          <cell r="J10">
            <v>1.002</v>
          </cell>
          <cell r="K10">
            <v>1.2829999999999999</v>
          </cell>
          <cell r="L10">
            <v>0</v>
          </cell>
          <cell r="M10">
            <v>0</v>
          </cell>
          <cell r="N10">
            <v>37.854999999999997</v>
          </cell>
          <cell r="O10">
            <v>0</v>
          </cell>
          <cell r="P10">
            <v>185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185</v>
          </cell>
          <cell r="V10">
            <v>0</v>
          </cell>
          <cell r="W10">
            <v>0.48499999999999999</v>
          </cell>
          <cell r="X10">
            <v>40.14</v>
          </cell>
          <cell r="Y10">
            <v>2.77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185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37.854999999999997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185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40.14</v>
          </cell>
          <cell r="BC10">
            <v>185</v>
          </cell>
          <cell r="BD10">
            <v>119.86199999999999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104.15300000000001</v>
          </cell>
          <cell r="E11">
            <v>45.637</v>
          </cell>
          <cell r="F11">
            <v>58.515999999999998</v>
          </cell>
          <cell r="G11">
            <v>35.305999999999997</v>
          </cell>
          <cell r="H11">
            <v>0</v>
          </cell>
          <cell r="I11">
            <v>34.662999999999997</v>
          </cell>
          <cell r="J11">
            <v>0.94699999999999995</v>
          </cell>
          <cell r="K11">
            <v>1.2150000000000001</v>
          </cell>
          <cell r="L11">
            <v>0</v>
          </cell>
          <cell r="M11">
            <v>0</v>
          </cell>
          <cell r="N11">
            <v>32.500999999999998</v>
          </cell>
          <cell r="O11">
            <v>0</v>
          </cell>
          <cell r="P11">
            <v>160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160</v>
          </cell>
          <cell r="V11">
            <v>0</v>
          </cell>
          <cell r="W11">
            <v>0.58799999999999997</v>
          </cell>
          <cell r="X11">
            <v>34.662999999999997</v>
          </cell>
          <cell r="Y11">
            <v>2.75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160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32.500999999999998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160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34.662999999999997</v>
          </cell>
          <cell r="BC11">
            <v>160</v>
          </cell>
          <cell r="BD11">
            <v>104.15300000000001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108.554</v>
          </cell>
          <cell r="E12">
            <v>47.348999999999997</v>
          </cell>
          <cell r="F12">
            <v>61.204999999999998</v>
          </cell>
          <cell r="G12">
            <v>35.390999999999998</v>
          </cell>
          <cell r="H12">
            <v>0</v>
          </cell>
          <cell r="I12">
            <v>36.101999999999997</v>
          </cell>
          <cell r="J12">
            <v>1</v>
          </cell>
          <cell r="K12">
            <v>1.2929999999999999</v>
          </cell>
          <cell r="L12">
            <v>0</v>
          </cell>
          <cell r="M12">
            <v>0</v>
          </cell>
          <cell r="N12">
            <v>33.809519999999999</v>
          </cell>
          <cell r="O12">
            <v>-5.2000000000163027E-4</v>
          </cell>
          <cell r="P12">
            <v>168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168</v>
          </cell>
          <cell r="V12">
            <v>0</v>
          </cell>
          <cell r="W12">
            <v>0.67001999999999995</v>
          </cell>
          <cell r="X12">
            <v>36.101999999999997</v>
          </cell>
          <cell r="Y12">
            <v>2.9630200000000002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168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33.81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168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36.101999999999997</v>
          </cell>
          <cell r="BC12">
            <v>168</v>
          </cell>
          <cell r="BD12">
            <v>108.554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87.661000000000001</v>
          </cell>
          <cell r="E13">
            <v>38.347000000000001</v>
          </cell>
          <cell r="F13">
            <v>49.314</v>
          </cell>
          <cell r="G13">
            <v>35.418999999999997</v>
          </cell>
          <cell r="H13">
            <v>0</v>
          </cell>
          <cell r="I13">
            <v>29.161000000000001</v>
          </cell>
          <cell r="J13">
            <v>0.81599999999999995</v>
          </cell>
          <cell r="K13">
            <v>1.0489999999999999</v>
          </cell>
          <cell r="L13">
            <v>0</v>
          </cell>
          <cell r="M13">
            <v>0</v>
          </cell>
          <cell r="N13">
            <v>27.295680000000001</v>
          </cell>
          <cell r="O13">
            <v>3.2000000000209639E-4</v>
          </cell>
          <cell r="P13">
            <v>135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135</v>
          </cell>
          <cell r="V13">
            <v>0</v>
          </cell>
          <cell r="W13">
            <v>0.68977999999999995</v>
          </cell>
          <cell r="X13">
            <v>29.161000000000001</v>
          </cell>
          <cell r="Y13">
            <v>2.5547799999999996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135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27.295999999999999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135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29.161000000000001</v>
          </cell>
          <cell r="BC13">
            <v>135</v>
          </cell>
          <cell r="BD13">
            <v>87.661000000000001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67.016000000000005</v>
          </cell>
          <cell r="E14">
            <v>29.408999999999999</v>
          </cell>
          <cell r="F14">
            <v>37.606999999999999</v>
          </cell>
          <cell r="G14">
            <v>35.427</v>
          </cell>
          <cell r="H14">
            <v>0</v>
          </cell>
          <cell r="I14">
            <v>22.373999999999999</v>
          </cell>
          <cell r="J14">
            <v>0.61299999999999999</v>
          </cell>
          <cell r="K14">
            <v>0.78400000000000003</v>
          </cell>
          <cell r="L14">
            <v>0</v>
          </cell>
          <cell r="M14">
            <v>0</v>
          </cell>
          <cell r="N14">
            <v>20.976959999999998</v>
          </cell>
          <cell r="O14">
            <v>4.0000000002038405E-5</v>
          </cell>
          <cell r="P14">
            <v>103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103</v>
          </cell>
          <cell r="V14">
            <v>0</v>
          </cell>
          <cell r="W14">
            <v>0.52390000000000003</v>
          </cell>
          <cell r="X14">
            <v>22.373999999999999</v>
          </cell>
          <cell r="Y14">
            <v>1.9209000000000001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103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20.977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103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22.373999999999999</v>
          </cell>
          <cell r="BC14">
            <v>103</v>
          </cell>
          <cell r="BD14">
            <v>67.016000000000005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199.761</v>
          </cell>
          <cell r="E15">
            <v>86.218000000000004</v>
          </cell>
          <cell r="F15">
            <v>113.54300000000001</v>
          </cell>
          <cell r="G15">
            <v>35.49</v>
          </cell>
          <cell r="H15">
            <v>0</v>
          </cell>
          <cell r="I15">
            <v>67.075000000000003</v>
          </cell>
          <cell r="J15">
            <v>1.7250000000000001</v>
          </cell>
          <cell r="K15">
            <v>2.2719999999999998</v>
          </cell>
          <cell r="L15">
            <v>0</v>
          </cell>
          <cell r="M15">
            <v>0</v>
          </cell>
          <cell r="N15">
            <v>63.077760000000005</v>
          </cell>
          <cell r="O15">
            <v>2.40000000005125E-4</v>
          </cell>
          <cell r="P15">
            <v>318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318</v>
          </cell>
          <cell r="V15">
            <v>0</v>
          </cell>
          <cell r="W15">
            <v>0.28704000000000002</v>
          </cell>
          <cell r="X15">
            <v>67.075000000000003</v>
          </cell>
          <cell r="Y15">
            <v>4.2840400000000001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318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63.078000000000003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318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67.075000000000003</v>
          </cell>
          <cell r="BC15">
            <v>318</v>
          </cell>
          <cell r="BD15">
            <v>199.761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262.25599999999997</v>
          </cell>
          <cell r="E16">
            <v>113.866</v>
          </cell>
          <cell r="F16">
            <v>148.38999999999999</v>
          </cell>
          <cell r="G16">
            <v>35.351999999999997</v>
          </cell>
          <cell r="H16">
            <v>0</v>
          </cell>
          <cell r="I16">
            <v>88.456999999999994</v>
          </cell>
          <cell r="J16">
            <v>0.187</v>
          </cell>
          <cell r="K16">
            <v>0.24299999999999999</v>
          </cell>
          <cell r="L16">
            <v>0</v>
          </cell>
          <cell r="M16">
            <v>0</v>
          </cell>
          <cell r="N16">
            <v>88.026960000000003</v>
          </cell>
          <cell r="O16">
            <v>3.9999999998485691E-5</v>
          </cell>
          <cell r="P16">
            <v>415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415</v>
          </cell>
          <cell r="V16">
            <v>0</v>
          </cell>
          <cell r="W16">
            <v>9.9839999999999998E-2</v>
          </cell>
          <cell r="X16">
            <v>88.456999999999994</v>
          </cell>
          <cell r="Y16">
            <v>0.52983999999999998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415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88.027000000000001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415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88.456999999999994</v>
          </cell>
          <cell r="BC16">
            <v>415</v>
          </cell>
          <cell r="BD16">
            <v>262.25599999999997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0</v>
          </cell>
          <cell r="E17">
            <v>0</v>
          </cell>
          <cell r="F17">
            <v>0</v>
          </cell>
          <cell r="G17">
            <v>34.667999999999999</v>
          </cell>
          <cell r="H17">
            <v>0</v>
          </cell>
          <cell r="I17">
            <v>79.628</v>
          </cell>
          <cell r="J17">
            <v>4.0540000000000003</v>
          </cell>
          <cell r="K17">
            <v>5.2610000000000001</v>
          </cell>
          <cell r="L17">
            <v>0</v>
          </cell>
          <cell r="M17">
            <v>0</v>
          </cell>
          <cell r="N17">
            <v>70.313520000000011</v>
          </cell>
          <cell r="O17">
            <v>-5.200000000087357E-4</v>
          </cell>
          <cell r="P17">
            <v>372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372</v>
          </cell>
          <cell r="V17">
            <v>0</v>
          </cell>
          <cell r="W17">
            <v>0.15418000000000001</v>
          </cell>
          <cell r="X17">
            <v>79.628</v>
          </cell>
          <cell r="Y17">
            <v>9.4691800000000015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372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70.313999999999993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372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79.628</v>
          </cell>
          <cell r="BC17">
            <v>372</v>
          </cell>
          <cell r="BD17">
            <v>0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Schéma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774.83</v>
          </cell>
          <cell r="E6">
            <v>355.54399999999998</v>
          </cell>
          <cell r="F6">
            <v>419.286</v>
          </cell>
          <cell r="G6">
            <v>35.353000000000002</v>
          </cell>
          <cell r="H6">
            <v>0</v>
          </cell>
          <cell r="I6">
            <v>283.60000000000002</v>
          </cell>
          <cell r="J6">
            <v>3.206</v>
          </cell>
          <cell r="K6">
            <v>3.7810000000000001</v>
          </cell>
          <cell r="L6">
            <v>0</v>
          </cell>
          <cell r="M6">
            <v>0</v>
          </cell>
          <cell r="N6">
            <v>276.613</v>
          </cell>
          <cell r="O6">
            <v>0</v>
          </cell>
          <cell r="P6">
            <v>1204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1204</v>
          </cell>
          <cell r="V6">
            <v>0</v>
          </cell>
          <cell r="W6">
            <v>0.82599999999999996</v>
          </cell>
          <cell r="X6">
            <v>283.60000000000002</v>
          </cell>
          <cell r="Y6">
            <v>7.8129999999999997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1204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276.613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1204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283.60000000000002</v>
          </cell>
          <cell r="BC6">
            <v>1204</v>
          </cell>
          <cell r="BD6">
            <v>774.83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712.29300000000001</v>
          </cell>
          <cell r="E7">
            <v>326.33999999999997</v>
          </cell>
          <cell r="F7">
            <v>385.95299999999997</v>
          </cell>
          <cell r="G7">
            <v>35.334000000000003</v>
          </cell>
          <cell r="H7">
            <v>0</v>
          </cell>
          <cell r="I7">
            <v>259.3</v>
          </cell>
          <cell r="J7">
            <v>2.2549999999999999</v>
          </cell>
          <cell r="K7">
            <v>2.6669999999999998</v>
          </cell>
          <cell r="L7">
            <v>0</v>
          </cell>
          <cell r="M7">
            <v>0</v>
          </cell>
          <cell r="N7">
            <v>254.37799999999999</v>
          </cell>
          <cell r="O7">
            <v>0</v>
          </cell>
          <cell r="P7">
            <v>1104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1104</v>
          </cell>
          <cell r="V7">
            <v>0</v>
          </cell>
          <cell r="W7">
            <v>0.751</v>
          </cell>
          <cell r="X7">
            <v>259.3</v>
          </cell>
          <cell r="Y7">
            <v>5.673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1104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254.37799999999999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1104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259.3</v>
          </cell>
          <cell r="BC7">
            <v>1104</v>
          </cell>
          <cell r="BD7">
            <v>712.29300000000001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681.85400000000004</v>
          </cell>
          <cell r="E8">
            <v>314.55900000000003</v>
          </cell>
          <cell r="F8">
            <v>367.29500000000002</v>
          </cell>
          <cell r="G8">
            <v>35.259</v>
          </cell>
          <cell r="H8">
            <v>0</v>
          </cell>
          <cell r="I8">
            <v>248.6</v>
          </cell>
          <cell r="J8">
            <v>2.762</v>
          </cell>
          <cell r="K8">
            <v>3.2250000000000001</v>
          </cell>
          <cell r="L8">
            <v>0</v>
          </cell>
          <cell r="M8">
            <v>0</v>
          </cell>
          <cell r="N8">
            <v>242.613</v>
          </cell>
          <cell r="O8">
            <v>0</v>
          </cell>
          <cell r="P8">
            <v>1045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1045</v>
          </cell>
          <cell r="V8">
            <v>0</v>
          </cell>
          <cell r="W8">
            <v>0.89500000000000002</v>
          </cell>
          <cell r="X8">
            <v>248.6</v>
          </cell>
          <cell r="Y8">
            <v>6.8819999999999997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1045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242.613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1045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248.6</v>
          </cell>
          <cell r="BC8">
            <v>1045</v>
          </cell>
          <cell r="BD8">
            <v>681.85400000000004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296.77699999999999</v>
          </cell>
          <cell r="E9">
            <v>138.18100000000001</v>
          </cell>
          <cell r="F9">
            <v>158.596</v>
          </cell>
          <cell r="G9">
            <v>35.234000000000002</v>
          </cell>
          <cell r="H9">
            <v>0</v>
          </cell>
          <cell r="I9">
            <v>107.7</v>
          </cell>
          <cell r="J9">
            <v>1.373</v>
          </cell>
          <cell r="K9">
            <v>1.5760000000000001</v>
          </cell>
          <cell r="L9">
            <v>0</v>
          </cell>
          <cell r="M9">
            <v>0</v>
          </cell>
          <cell r="N9">
            <v>104.751</v>
          </cell>
          <cell r="O9">
            <v>0</v>
          </cell>
          <cell r="P9">
            <v>445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445</v>
          </cell>
          <cell r="V9">
            <v>0</v>
          </cell>
          <cell r="W9">
            <v>2.0209999999999999</v>
          </cell>
          <cell r="X9">
            <v>107.7</v>
          </cell>
          <cell r="Y9">
            <v>4.97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445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104.751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445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107.7</v>
          </cell>
          <cell r="BC9">
            <v>445</v>
          </cell>
          <cell r="BD9">
            <v>296.77699999999999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270.04500000000002</v>
          </cell>
          <cell r="E10">
            <v>128.571</v>
          </cell>
          <cell r="F10">
            <v>141.47399999999999</v>
          </cell>
          <cell r="G10">
            <v>35.436999999999998</v>
          </cell>
          <cell r="H10">
            <v>0</v>
          </cell>
          <cell r="I10">
            <v>98.2</v>
          </cell>
          <cell r="J10">
            <v>1.397</v>
          </cell>
          <cell r="K10">
            <v>1.538</v>
          </cell>
          <cell r="L10">
            <v>0</v>
          </cell>
          <cell r="M10">
            <v>0</v>
          </cell>
          <cell r="N10">
            <v>95.265000000000001</v>
          </cell>
          <cell r="O10">
            <v>0</v>
          </cell>
          <cell r="P10">
            <v>389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389</v>
          </cell>
          <cell r="V10">
            <v>0</v>
          </cell>
          <cell r="W10">
            <v>1.4950000000000001</v>
          </cell>
          <cell r="X10">
            <v>98.2</v>
          </cell>
          <cell r="Y10">
            <v>4.43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389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95.265000000000001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389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98.2</v>
          </cell>
          <cell r="BC10">
            <v>389</v>
          </cell>
          <cell r="BD10">
            <v>270.04500000000002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237.22300000000001</v>
          </cell>
          <cell r="E11">
            <v>112.026</v>
          </cell>
          <cell r="F11">
            <v>125.197</v>
          </cell>
          <cell r="G11">
            <v>35.555</v>
          </cell>
          <cell r="H11">
            <v>0</v>
          </cell>
          <cell r="I11">
            <v>86</v>
          </cell>
          <cell r="J11">
            <v>1.276</v>
          </cell>
          <cell r="K11">
            <v>1.427</v>
          </cell>
          <cell r="L11">
            <v>0</v>
          </cell>
          <cell r="M11">
            <v>0</v>
          </cell>
          <cell r="N11">
            <v>83.296999999999997</v>
          </cell>
          <cell r="O11">
            <v>0</v>
          </cell>
          <cell r="P11">
            <v>346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346</v>
          </cell>
          <cell r="V11">
            <v>0</v>
          </cell>
          <cell r="W11">
            <v>1.3740000000000001</v>
          </cell>
          <cell r="X11">
            <v>86</v>
          </cell>
          <cell r="Y11">
            <v>4.077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346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83.296999999999997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346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86</v>
          </cell>
          <cell r="BC11">
            <v>346</v>
          </cell>
          <cell r="BD11">
            <v>237.22300000000001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231.78299999999999</v>
          </cell>
          <cell r="E12">
            <v>109.551</v>
          </cell>
          <cell r="F12">
            <v>122.232</v>
          </cell>
          <cell r="G12">
            <v>35.408000000000001</v>
          </cell>
          <cell r="H12">
            <v>0</v>
          </cell>
          <cell r="I12">
            <v>83.9</v>
          </cell>
          <cell r="J12">
            <v>1.234</v>
          </cell>
          <cell r="K12">
            <v>1.3759999999999999</v>
          </cell>
          <cell r="L12">
            <v>0</v>
          </cell>
          <cell r="M12">
            <v>0</v>
          </cell>
          <cell r="N12">
            <v>81.290000000000006</v>
          </cell>
          <cell r="O12">
            <v>0</v>
          </cell>
          <cell r="P12">
            <v>337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337</v>
          </cell>
          <cell r="V12">
            <v>0</v>
          </cell>
          <cell r="W12">
            <v>1.3525</v>
          </cell>
          <cell r="X12">
            <v>83.9</v>
          </cell>
          <cell r="Y12">
            <v>3.9624999999999999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337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81.290000000000006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337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83.9</v>
          </cell>
          <cell r="BC12">
            <v>337</v>
          </cell>
          <cell r="BD12">
            <v>231.78299999999999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201.10499999999999</v>
          </cell>
          <cell r="E13">
            <v>96.341999999999999</v>
          </cell>
          <cell r="F13">
            <v>104.76300000000001</v>
          </cell>
          <cell r="G13">
            <v>35.292999999999999</v>
          </cell>
          <cell r="H13">
            <v>0</v>
          </cell>
          <cell r="I13">
            <v>74.08</v>
          </cell>
          <cell r="J13">
            <v>1.7070000000000001</v>
          </cell>
          <cell r="K13">
            <v>1.8560000000000001</v>
          </cell>
          <cell r="L13">
            <v>0</v>
          </cell>
          <cell r="M13">
            <v>0</v>
          </cell>
          <cell r="N13">
            <v>70.516249999999999</v>
          </cell>
          <cell r="O13">
            <v>7.5000000001068656E-4</v>
          </cell>
          <cell r="P13">
            <v>290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290</v>
          </cell>
          <cell r="V13">
            <v>0</v>
          </cell>
          <cell r="W13">
            <v>1.4017500000000001</v>
          </cell>
          <cell r="X13">
            <v>74.08</v>
          </cell>
          <cell r="Y13">
            <v>4.9647500000000004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290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70.516000000000005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290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74.08</v>
          </cell>
          <cell r="BC13">
            <v>290</v>
          </cell>
          <cell r="BD13">
            <v>201.10499999999999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190.179</v>
          </cell>
          <cell r="E14">
            <v>89.542000000000002</v>
          </cell>
          <cell r="F14">
            <v>100.637</v>
          </cell>
          <cell r="G14">
            <v>35.448999999999998</v>
          </cell>
          <cell r="H14">
            <v>0</v>
          </cell>
          <cell r="I14">
            <v>67.72</v>
          </cell>
          <cell r="J14">
            <v>0.43099999999999999</v>
          </cell>
          <cell r="K14">
            <v>0.48499999999999999</v>
          </cell>
          <cell r="L14">
            <v>0</v>
          </cell>
          <cell r="M14">
            <v>0</v>
          </cell>
          <cell r="N14">
            <v>66.804249999999996</v>
          </cell>
          <cell r="O14">
            <v>-2.4999999999408828E-4</v>
          </cell>
          <cell r="P14">
            <v>274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274</v>
          </cell>
          <cell r="V14">
            <v>0</v>
          </cell>
          <cell r="W14">
            <v>1.556</v>
          </cell>
          <cell r="X14">
            <v>67.72</v>
          </cell>
          <cell r="Y14">
            <v>2.472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274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66.804000000000002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274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67.72</v>
          </cell>
          <cell r="BC14">
            <v>274</v>
          </cell>
          <cell r="BD14">
            <v>190.179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380.91699999999997</v>
          </cell>
          <cell r="E15">
            <v>176.768</v>
          </cell>
          <cell r="F15">
            <v>204.149</v>
          </cell>
          <cell r="G15">
            <v>35.463999999999999</v>
          </cell>
          <cell r="H15">
            <v>0</v>
          </cell>
          <cell r="I15">
            <v>138.30000000000001</v>
          </cell>
          <cell r="J15">
            <v>1.64</v>
          </cell>
          <cell r="K15">
            <v>1.8939999999999999</v>
          </cell>
          <cell r="L15">
            <v>0</v>
          </cell>
          <cell r="M15">
            <v>0</v>
          </cell>
          <cell r="N15">
            <v>134.76575</v>
          </cell>
          <cell r="O15">
            <v>2.5000000002250999E-4</v>
          </cell>
          <cell r="P15">
            <v>575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575</v>
          </cell>
          <cell r="V15">
            <v>0</v>
          </cell>
          <cell r="W15">
            <v>1.411</v>
          </cell>
          <cell r="X15">
            <v>138.30000000000001</v>
          </cell>
          <cell r="Y15">
            <v>4.9450000000000003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575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134.76599999999999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575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138.30000000000001</v>
          </cell>
          <cell r="BC15">
            <v>575</v>
          </cell>
          <cell r="BD15">
            <v>380.91699999999997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710.14599999999996</v>
          </cell>
          <cell r="E16">
            <v>324.28800000000001</v>
          </cell>
          <cell r="F16">
            <v>385.858</v>
          </cell>
          <cell r="G16">
            <v>35.353000000000002</v>
          </cell>
          <cell r="H16">
            <v>0</v>
          </cell>
          <cell r="I16">
            <v>258.2</v>
          </cell>
          <cell r="J16">
            <v>2.536</v>
          </cell>
          <cell r="K16">
            <v>3.0169999999999999</v>
          </cell>
          <cell r="L16">
            <v>0</v>
          </cell>
          <cell r="M16">
            <v>0</v>
          </cell>
          <cell r="N16">
            <v>252.64699999999999</v>
          </cell>
          <cell r="O16">
            <v>0</v>
          </cell>
          <cell r="P16">
            <v>1106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1106</v>
          </cell>
          <cell r="V16">
            <v>0</v>
          </cell>
          <cell r="W16">
            <v>0.81374999999999997</v>
          </cell>
          <cell r="X16">
            <v>258.2</v>
          </cell>
          <cell r="Y16">
            <v>6.3667499999999997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1106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252.64699999999999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1106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258.2</v>
          </cell>
          <cell r="BC16">
            <v>1106</v>
          </cell>
          <cell r="BD16">
            <v>710.14599999999996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649.851</v>
          </cell>
          <cell r="E17">
            <v>296.60300000000001</v>
          </cell>
          <cell r="F17">
            <v>353.24799999999999</v>
          </cell>
          <cell r="G17">
            <v>35.268999999999998</v>
          </cell>
          <cell r="H17">
            <v>0</v>
          </cell>
          <cell r="I17">
            <v>236.5</v>
          </cell>
          <cell r="J17">
            <v>2.3479999999999999</v>
          </cell>
          <cell r="K17">
            <v>2.7970000000000002</v>
          </cell>
          <cell r="L17">
            <v>0</v>
          </cell>
          <cell r="M17">
            <v>0</v>
          </cell>
          <cell r="N17">
            <v>231.35499999999999</v>
          </cell>
          <cell r="O17">
            <v>0</v>
          </cell>
          <cell r="P17">
            <v>1014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1014</v>
          </cell>
          <cell r="V17">
            <v>0</v>
          </cell>
          <cell r="W17">
            <v>1.036</v>
          </cell>
          <cell r="X17">
            <v>236.5</v>
          </cell>
          <cell r="Y17">
            <v>6.1809999999999992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1014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231.35499999999999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1014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236.5</v>
          </cell>
          <cell r="BC17">
            <v>1014</v>
          </cell>
          <cell r="BD17">
            <v>649.851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Reporting"/>
      <sheetName val="Měsíční výkaz"/>
      <sheetName val="Kogenerace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595.78899999999999</v>
          </cell>
          <cell r="E6">
            <v>258.35899999999998</v>
          </cell>
          <cell r="F6">
            <v>337.43</v>
          </cell>
          <cell r="G6">
            <v>35.343000000000004</v>
          </cell>
          <cell r="H6">
            <v>0</v>
          </cell>
          <cell r="I6">
            <v>220.13</v>
          </cell>
          <cell r="J6">
            <v>2.6539999999999999</v>
          </cell>
          <cell r="K6">
            <v>3.4670000000000001</v>
          </cell>
          <cell r="L6">
            <v>0</v>
          </cell>
          <cell r="M6">
            <v>0</v>
          </cell>
          <cell r="N6">
            <v>214.00899999999999</v>
          </cell>
          <cell r="O6">
            <v>0</v>
          </cell>
          <cell r="P6">
            <v>1035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1035</v>
          </cell>
          <cell r="V6">
            <v>0</v>
          </cell>
          <cell r="W6">
            <v>0</v>
          </cell>
          <cell r="X6">
            <v>220.13</v>
          </cell>
          <cell r="Y6">
            <v>6.1210000000000004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1035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214.00899999999999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1035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220.13</v>
          </cell>
          <cell r="BC6">
            <v>1035</v>
          </cell>
          <cell r="BD6">
            <v>595.78899999999999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586.27099999999996</v>
          </cell>
          <cell r="E7">
            <v>252.78100000000001</v>
          </cell>
          <cell r="F7">
            <v>333.49</v>
          </cell>
          <cell r="G7">
            <v>35.326999999999998</v>
          </cell>
          <cell r="H7">
            <v>0</v>
          </cell>
          <cell r="I7">
            <v>213.5</v>
          </cell>
          <cell r="J7">
            <v>1.8959999999999999</v>
          </cell>
          <cell r="K7">
            <v>2.5019999999999998</v>
          </cell>
          <cell r="L7">
            <v>0</v>
          </cell>
          <cell r="M7">
            <v>0</v>
          </cell>
          <cell r="N7">
            <v>209.10175000000001</v>
          </cell>
          <cell r="O7">
            <v>2.4999999999408828E-4</v>
          </cell>
          <cell r="P7">
            <v>1014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1014</v>
          </cell>
          <cell r="V7">
            <v>0</v>
          </cell>
          <cell r="W7">
            <v>0</v>
          </cell>
          <cell r="X7">
            <v>213.5</v>
          </cell>
          <cell r="Y7">
            <v>4.3979999999999997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1014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209.102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1014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213.5</v>
          </cell>
          <cell r="BC7">
            <v>1014</v>
          </cell>
          <cell r="BD7">
            <v>586.27099999999996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536.48199999999997</v>
          </cell>
          <cell r="E8">
            <v>231.904</v>
          </cell>
          <cell r="F8">
            <v>304.57799999999997</v>
          </cell>
          <cell r="G8">
            <v>35.215000000000003</v>
          </cell>
          <cell r="H8">
            <v>0</v>
          </cell>
          <cell r="I8">
            <v>196.27</v>
          </cell>
          <cell r="J8">
            <v>2.0590000000000002</v>
          </cell>
          <cell r="K8">
            <v>2.7040000000000002</v>
          </cell>
          <cell r="L8">
            <v>0</v>
          </cell>
          <cell r="M8">
            <v>0</v>
          </cell>
          <cell r="N8">
            <v>191.50725</v>
          </cell>
          <cell r="O8">
            <v>-2.4999999999408828E-4</v>
          </cell>
          <cell r="P8">
            <v>928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928</v>
          </cell>
          <cell r="V8">
            <v>0</v>
          </cell>
          <cell r="W8">
            <v>0</v>
          </cell>
          <cell r="X8">
            <v>196.27</v>
          </cell>
          <cell r="Y8">
            <v>4.7629999999999999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928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191.50700000000001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928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196.27</v>
          </cell>
          <cell r="BC8">
            <v>928</v>
          </cell>
          <cell r="BD8">
            <v>536.48199999999997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213.45699999999999</v>
          </cell>
          <cell r="E9">
            <v>92.781999999999996</v>
          </cell>
          <cell r="F9">
            <v>120.675</v>
          </cell>
          <cell r="G9">
            <v>35.271000000000001</v>
          </cell>
          <cell r="H9">
            <v>0</v>
          </cell>
          <cell r="I9">
            <v>77.739999999999995</v>
          </cell>
          <cell r="J9">
            <v>0.84799999999999998</v>
          </cell>
          <cell r="K9">
            <v>1.1040000000000001</v>
          </cell>
          <cell r="L9">
            <v>0</v>
          </cell>
          <cell r="M9">
            <v>0</v>
          </cell>
          <cell r="N9">
            <v>75.787999999999997</v>
          </cell>
          <cell r="O9">
            <v>0</v>
          </cell>
          <cell r="P9">
            <v>364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364</v>
          </cell>
          <cell r="V9">
            <v>0</v>
          </cell>
          <cell r="W9">
            <v>0</v>
          </cell>
          <cell r="X9">
            <v>77.739999999999995</v>
          </cell>
          <cell r="Y9">
            <v>1.952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364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75.787999999999997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364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77.739999999999995</v>
          </cell>
          <cell r="BC9">
            <v>364</v>
          </cell>
          <cell r="BD9">
            <v>213.45699999999999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201.083</v>
          </cell>
          <cell r="E10">
            <v>87.850999999999999</v>
          </cell>
          <cell r="F10">
            <v>113.232</v>
          </cell>
          <cell r="G10">
            <v>35.450000000000003</v>
          </cell>
          <cell r="H10">
            <v>0</v>
          </cell>
          <cell r="I10">
            <v>73.058999999999997</v>
          </cell>
          <cell r="J10">
            <v>0.79600000000000004</v>
          </cell>
          <cell r="K10">
            <v>1.0269999999999999</v>
          </cell>
          <cell r="L10">
            <v>0</v>
          </cell>
          <cell r="M10">
            <v>0</v>
          </cell>
          <cell r="N10">
            <v>71.236000000000004</v>
          </cell>
          <cell r="O10">
            <v>0</v>
          </cell>
          <cell r="P10">
            <v>339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339</v>
          </cell>
          <cell r="V10">
            <v>0</v>
          </cell>
          <cell r="W10">
            <v>0</v>
          </cell>
          <cell r="X10">
            <v>73.058999999999997</v>
          </cell>
          <cell r="Y10">
            <v>1.823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339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71.236000000000004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339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73.058999999999997</v>
          </cell>
          <cell r="BC10">
            <v>339</v>
          </cell>
          <cell r="BD10">
            <v>201.083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177.54900000000001</v>
          </cell>
          <cell r="E11">
            <v>77.923000000000002</v>
          </cell>
          <cell r="F11">
            <v>99.626000000000005</v>
          </cell>
          <cell r="G11">
            <v>35.415999999999997</v>
          </cell>
          <cell r="H11">
            <v>0</v>
          </cell>
          <cell r="I11">
            <v>64.311000000000007</v>
          </cell>
          <cell r="J11">
            <v>0.754</v>
          </cell>
          <cell r="K11">
            <v>0.96499999999999997</v>
          </cell>
          <cell r="L11">
            <v>0</v>
          </cell>
          <cell r="M11">
            <v>0</v>
          </cell>
          <cell r="N11">
            <v>62.591999999999999</v>
          </cell>
          <cell r="O11">
            <v>0</v>
          </cell>
          <cell r="P11">
            <v>296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296</v>
          </cell>
          <cell r="V11">
            <v>0</v>
          </cell>
          <cell r="W11">
            <v>0</v>
          </cell>
          <cell r="X11">
            <v>64.311000000000007</v>
          </cell>
          <cell r="Y11">
            <v>1.7189999999999999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296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62.591999999999999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296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64.311000000000007</v>
          </cell>
          <cell r="BC11">
            <v>296</v>
          </cell>
          <cell r="BD11">
            <v>177.54900000000001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158.31100000000001</v>
          </cell>
          <cell r="E12">
            <v>69.819000000000003</v>
          </cell>
          <cell r="F12">
            <v>88.492000000000004</v>
          </cell>
          <cell r="G12">
            <v>35.323</v>
          </cell>
          <cell r="H12">
            <v>0</v>
          </cell>
          <cell r="I12">
            <v>57.42</v>
          </cell>
          <cell r="J12">
            <v>0.69299999999999995</v>
          </cell>
          <cell r="K12">
            <v>0.878</v>
          </cell>
          <cell r="L12">
            <v>0</v>
          </cell>
          <cell r="M12">
            <v>0</v>
          </cell>
          <cell r="N12">
            <v>55.848500000000001</v>
          </cell>
          <cell r="O12">
            <v>5.0000000000238742E-4</v>
          </cell>
          <cell r="P12">
            <v>262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262</v>
          </cell>
          <cell r="V12">
            <v>0</v>
          </cell>
          <cell r="W12">
            <v>0</v>
          </cell>
          <cell r="X12">
            <v>57.42</v>
          </cell>
          <cell r="Y12">
            <v>1.571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262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55.848999999999997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262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57.42</v>
          </cell>
          <cell r="BC12">
            <v>262</v>
          </cell>
          <cell r="BD12">
            <v>158.31100000000001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140.45599999999999</v>
          </cell>
          <cell r="E13">
            <v>61.825000000000003</v>
          </cell>
          <cell r="F13">
            <v>78.631</v>
          </cell>
          <cell r="G13">
            <v>35.368000000000002</v>
          </cell>
          <cell r="H13">
            <v>0</v>
          </cell>
          <cell r="I13">
            <v>50.670999999999999</v>
          </cell>
          <cell r="J13">
            <v>0.79</v>
          </cell>
          <cell r="K13">
            <v>1.004</v>
          </cell>
          <cell r="L13">
            <v>0</v>
          </cell>
          <cell r="M13">
            <v>0</v>
          </cell>
          <cell r="N13">
            <v>48.877000000000002</v>
          </cell>
          <cell r="O13">
            <v>0</v>
          </cell>
          <cell r="P13">
            <v>232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232</v>
          </cell>
          <cell r="V13">
            <v>0</v>
          </cell>
          <cell r="W13">
            <v>0</v>
          </cell>
          <cell r="X13">
            <v>50.670999999999999</v>
          </cell>
          <cell r="Y13">
            <v>1.794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232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48.877000000000002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232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50.670999999999999</v>
          </cell>
          <cell r="BC13">
            <v>232</v>
          </cell>
          <cell r="BD13">
            <v>140.45599999999999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183.21199999999999</v>
          </cell>
          <cell r="E14">
            <v>79.84</v>
          </cell>
          <cell r="F14">
            <v>103.372</v>
          </cell>
          <cell r="G14">
            <v>35.478999999999999</v>
          </cell>
          <cell r="H14">
            <v>0</v>
          </cell>
          <cell r="I14">
            <v>66.078999999999994</v>
          </cell>
          <cell r="J14">
            <v>0.54</v>
          </cell>
          <cell r="K14">
            <v>0.69899999999999995</v>
          </cell>
          <cell r="L14">
            <v>0</v>
          </cell>
          <cell r="M14">
            <v>0</v>
          </cell>
          <cell r="N14">
            <v>64.840249999999997</v>
          </cell>
          <cell r="O14">
            <v>-2.5000000000829914E-4</v>
          </cell>
          <cell r="P14">
            <v>308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308</v>
          </cell>
          <cell r="V14">
            <v>0</v>
          </cell>
          <cell r="W14">
            <v>0</v>
          </cell>
          <cell r="X14">
            <v>66.078999999999994</v>
          </cell>
          <cell r="Y14">
            <v>1.2389999999999999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308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64.84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308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66.078999999999994</v>
          </cell>
          <cell r="BC14">
            <v>308</v>
          </cell>
          <cell r="BD14">
            <v>183.21199999999999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330.43099999999998</v>
          </cell>
          <cell r="E15">
            <v>142.61000000000001</v>
          </cell>
          <cell r="F15">
            <v>187.821</v>
          </cell>
          <cell r="G15">
            <v>35.494999999999997</v>
          </cell>
          <cell r="H15">
            <v>0</v>
          </cell>
          <cell r="I15">
            <v>120.01</v>
          </cell>
          <cell r="J15">
            <v>1.2709999999999999</v>
          </cell>
          <cell r="K15">
            <v>1.6739999999999999</v>
          </cell>
          <cell r="L15">
            <v>0</v>
          </cell>
          <cell r="M15">
            <v>0</v>
          </cell>
          <cell r="N15">
            <v>117.06574999999999</v>
          </cell>
          <cell r="O15">
            <v>-7.4999999999647571E-4</v>
          </cell>
          <cell r="P15">
            <v>569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569</v>
          </cell>
          <cell r="V15">
            <v>0</v>
          </cell>
          <cell r="W15">
            <v>0</v>
          </cell>
          <cell r="X15">
            <v>120.01</v>
          </cell>
          <cell r="Y15">
            <v>2.9449999999999998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569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117.066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569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120.01</v>
          </cell>
          <cell r="BC15">
            <v>569</v>
          </cell>
          <cell r="BD15">
            <v>330.43099999999998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504.471</v>
          </cell>
          <cell r="E16">
            <v>217.45</v>
          </cell>
          <cell r="F16">
            <v>287.02100000000002</v>
          </cell>
          <cell r="G16">
            <v>35.332999999999998</v>
          </cell>
          <cell r="H16">
            <v>0</v>
          </cell>
          <cell r="I16">
            <v>183.3</v>
          </cell>
          <cell r="J16">
            <v>1.873</v>
          </cell>
          <cell r="K16">
            <v>2.472</v>
          </cell>
          <cell r="L16">
            <v>0</v>
          </cell>
          <cell r="M16">
            <v>0</v>
          </cell>
          <cell r="N16">
            <v>178.95574999999999</v>
          </cell>
          <cell r="O16">
            <v>-7.4999999998226485E-4</v>
          </cell>
          <cell r="P16">
            <v>871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871</v>
          </cell>
          <cell r="V16">
            <v>0</v>
          </cell>
          <cell r="W16">
            <v>0</v>
          </cell>
          <cell r="X16">
            <v>183.3</v>
          </cell>
          <cell r="Y16">
            <v>4.3449999999999998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871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178.95599999999999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871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183.3</v>
          </cell>
          <cell r="BC16">
            <v>871</v>
          </cell>
          <cell r="BD16">
            <v>504.471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571.77800000000002</v>
          </cell>
          <cell r="E17">
            <v>246.92699999999999</v>
          </cell>
          <cell r="F17">
            <v>324.851</v>
          </cell>
          <cell r="G17">
            <v>35.268000000000001</v>
          </cell>
          <cell r="H17">
            <v>0</v>
          </cell>
          <cell r="I17">
            <v>208.4</v>
          </cell>
          <cell r="J17">
            <v>2.165</v>
          </cell>
          <cell r="K17">
            <v>2.8479999999999999</v>
          </cell>
          <cell r="L17">
            <v>0</v>
          </cell>
          <cell r="M17">
            <v>0</v>
          </cell>
          <cell r="N17">
            <v>203.387</v>
          </cell>
          <cell r="O17">
            <v>0</v>
          </cell>
          <cell r="P17">
            <v>987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987</v>
          </cell>
          <cell r="V17">
            <v>0</v>
          </cell>
          <cell r="W17">
            <v>0</v>
          </cell>
          <cell r="X17">
            <v>208.4</v>
          </cell>
          <cell r="Y17">
            <v>5.0129999999999999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987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203.387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987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208.4</v>
          </cell>
          <cell r="BC17">
            <v>987</v>
          </cell>
          <cell r="BD17">
            <v>571.77800000000002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TČ"/>
      <sheetName val="Měsíční výkaz"/>
      <sheetName val="Reporting"/>
      <sheetName val="Kogenerace"/>
      <sheetName val="ED plyn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Schéma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264.10399999999998</v>
          </cell>
          <cell r="E6">
            <v>112.121</v>
          </cell>
          <cell r="F6">
            <v>151.983</v>
          </cell>
          <cell r="G6">
            <v>35.344999999999999</v>
          </cell>
          <cell r="H6">
            <v>0</v>
          </cell>
          <cell r="I6">
            <v>91.6</v>
          </cell>
          <cell r="J6">
            <v>2.7930000000000001</v>
          </cell>
          <cell r="K6">
            <v>3.7869999999999999</v>
          </cell>
          <cell r="L6">
            <v>0</v>
          </cell>
          <cell r="M6">
            <v>0</v>
          </cell>
          <cell r="N6">
            <v>85.02</v>
          </cell>
          <cell r="O6">
            <v>0</v>
          </cell>
          <cell r="P6">
            <v>447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447</v>
          </cell>
          <cell r="V6">
            <v>0</v>
          </cell>
          <cell r="W6">
            <v>4.8000000000000001E-2</v>
          </cell>
          <cell r="X6">
            <v>91.6</v>
          </cell>
          <cell r="Y6">
            <v>6.6280000000000001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447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85.02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447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91.6</v>
          </cell>
          <cell r="BC6">
            <v>447</v>
          </cell>
          <cell r="BD6">
            <v>264.10399999999998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257.84300000000002</v>
          </cell>
          <cell r="E7">
            <v>108.73399999999999</v>
          </cell>
          <cell r="F7">
            <v>149.10900000000001</v>
          </cell>
          <cell r="G7">
            <v>35.326999999999998</v>
          </cell>
          <cell r="H7">
            <v>0</v>
          </cell>
          <cell r="I7">
            <v>87.71</v>
          </cell>
          <cell r="J7">
            <v>2.5249999999999999</v>
          </cell>
          <cell r="K7">
            <v>3.4620000000000002</v>
          </cell>
          <cell r="L7">
            <v>0</v>
          </cell>
          <cell r="M7">
            <v>0</v>
          </cell>
          <cell r="N7">
            <v>81.722999999999999</v>
          </cell>
          <cell r="O7">
            <v>0</v>
          </cell>
          <cell r="P7">
            <v>433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433</v>
          </cell>
          <cell r="V7">
            <v>0</v>
          </cell>
          <cell r="W7">
            <v>4.2999999999999997E-2</v>
          </cell>
          <cell r="X7">
            <v>87.71</v>
          </cell>
          <cell r="Y7">
            <v>6.03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433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81.722999999999999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433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87.71</v>
          </cell>
          <cell r="BC7">
            <v>433</v>
          </cell>
          <cell r="BD7">
            <v>257.84300000000002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276.65100000000001</v>
          </cell>
          <cell r="E8">
            <v>116.05800000000001</v>
          </cell>
          <cell r="F8">
            <v>160.59299999999999</v>
          </cell>
          <cell r="G8">
            <v>35.216000000000001</v>
          </cell>
          <cell r="H8">
            <v>0</v>
          </cell>
          <cell r="I8">
            <v>94.35</v>
          </cell>
          <cell r="J8">
            <v>2.8220000000000001</v>
          </cell>
          <cell r="K8">
            <v>3.9049999999999998</v>
          </cell>
          <cell r="L8">
            <v>0</v>
          </cell>
          <cell r="M8">
            <v>0</v>
          </cell>
          <cell r="N8">
            <v>87.623000000000005</v>
          </cell>
          <cell r="O8">
            <v>0</v>
          </cell>
          <cell r="P8">
            <v>470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470</v>
          </cell>
          <cell r="V8">
            <v>0</v>
          </cell>
          <cell r="W8">
            <v>4.2999999999999997E-2</v>
          </cell>
          <cell r="X8">
            <v>94.35</v>
          </cell>
          <cell r="Y8">
            <v>6.7700000000000005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470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87.623000000000005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470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94.35</v>
          </cell>
          <cell r="BC8">
            <v>470</v>
          </cell>
          <cell r="BD8">
            <v>276.65100000000001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165.59100000000001</v>
          </cell>
          <cell r="E9">
            <v>69.59</v>
          </cell>
          <cell r="F9">
            <v>96.001000000000005</v>
          </cell>
          <cell r="G9">
            <v>35.265000000000001</v>
          </cell>
          <cell r="H9">
            <v>0</v>
          </cell>
          <cell r="I9">
            <v>56.38</v>
          </cell>
          <cell r="J9">
            <v>1.68</v>
          </cell>
          <cell r="K9">
            <v>2.3170000000000002</v>
          </cell>
          <cell r="L9">
            <v>0</v>
          </cell>
          <cell r="M9">
            <v>0</v>
          </cell>
          <cell r="N9">
            <v>52.383000000000003</v>
          </cell>
          <cell r="O9">
            <v>0</v>
          </cell>
          <cell r="P9">
            <v>280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280</v>
          </cell>
          <cell r="V9">
            <v>0</v>
          </cell>
          <cell r="W9">
            <v>6.8000000000000005E-2</v>
          </cell>
          <cell r="X9">
            <v>56.38</v>
          </cell>
          <cell r="Y9">
            <v>4.0649999999999995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280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52.383000000000003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280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56.38</v>
          </cell>
          <cell r="BC9">
            <v>280</v>
          </cell>
          <cell r="BD9">
            <v>165.59100000000001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46.578000000000003</v>
          </cell>
          <cell r="E10">
            <v>19.012</v>
          </cell>
          <cell r="F10">
            <v>27.565999999999999</v>
          </cell>
          <cell r="G10">
            <v>35.341999999999999</v>
          </cell>
          <cell r="H10">
            <v>0</v>
          </cell>
          <cell r="I10">
            <v>15.71</v>
          </cell>
          <cell r="J10">
            <v>0.45700000000000002</v>
          </cell>
          <cell r="K10">
            <v>0.66200000000000003</v>
          </cell>
          <cell r="L10">
            <v>0</v>
          </cell>
          <cell r="M10">
            <v>0</v>
          </cell>
          <cell r="N10">
            <v>14.590999999999999</v>
          </cell>
          <cell r="O10">
            <v>0</v>
          </cell>
          <cell r="P10">
            <v>82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82</v>
          </cell>
          <cell r="V10">
            <v>0</v>
          </cell>
          <cell r="W10">
            <v>8.5999999999999993E-2</v>
          </cell>
          <cell r="X10">
            <v>15.71</v>
          </cell>
          <cell r="Y10">
            <v>1.2050000000000001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82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14.590999999999999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82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15.71</v>
          </cell>
          <cell r="BC10">
            <v>82</v>
          </cell>
          <cell r="BD10">
            <v>46.578000000000003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7.6999999999999999E-2</v>
          </cell>
          <cell r="E11">
            <v>7.6999999999999999E-2</v>
          </cell>
          <cell r="F11">
            <v>0</v>
          </cell>
          <cell r="G11">
            <v>35.417000000000002</v>
          </cell>
          <cell r="H11">
            <v>0</v>
          </cell>
          <cell r="I11">
            <v>0.02</v>
          </cell>
          <cell r="J11">
            <v>3.0000000000000001E-3</v>
          </cell>
          <cell r="K11">
            <v>0</v>
          </cell>
          <cell r="L11">
            <v>0</v>
          </cell>
          <cell r="M11">
            <v>0</v>
          </cell>
          <cell r="N11">
            <v>1.7000000000000001E-2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8.2000000000000003E-2</v>
          </cell>
          <cell r="X11">
            <v>0.02</v>
          </cell>
          <cell r="Y11">
            <v>8.5000000000000006E-2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1.7000000000000001E-2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0.02</v>
          </cell>
          <cell r="BC11">
            <v>0</v>
          </cell>
          <cell r="BD11">
            <v>7.6999999999999999E-2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0.17399999999999999</v>
          </cell>
          <cell r="E12">
            <v>0.17399999999999999</v>
          </cell>
          <cell r="F12">
            <v>0</v>
          </cell>
          <cell r="G12">
            <v>35.311999999999998</v>
          </cell>
          <cell r="H12">
            <v>0</v>
          </cell>
          <cell r="I12">
            <v>0.05</v>
          </cell>
          <cell r="J12">
            <v>1E-3</v>
          </cell>
          <cell r="K12">
            <v>0</v>
          </cell>
          <cell r="L12">
            <v>0</v>
          </cell>
          <cell r="M12">
            <v>0</v>
          </cell>
          <cell r="N12">
            <v>4.9200000000000001E-2</v>
          </cell>
          <cell r="O12">
            <v>-1.9999999999999879E-4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8.1900000000000001E-2</v>
          </cell>
          <cell r="X12">
            <v>0.05</v>
          </cell>
          <cell r="Y12">
            <v>8.2900000000000001E-2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4.9000000000000002E-2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0.05</v>
          </cell>
          <cell r="BC12">
            <v>0</v>
          </cell>
          <cell r="BD12">
            <v>0.17399999999999999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2.1999999999999999E-2</v>
          </cell>
          <cell r="E13">
            <v>2.1999999999999999E-2</v>
          </cell>
          <cell r="F13">
            <v>0</v>
          </cell>
          <cell r="G13">
            <v>35.368000000000002</v>
          </cell>
          <cell r="H13">
            <v>0</v>
          </cell>
          <cell r="I13">
            <v>4.0000000000000001E-3</v>
          </cell>
          <cell r="J13">
            <v>1E-3</v>
          </cell>
          <cell r="K13">
            <v>0</v>
          </cell>
          <cell r="L13">
            <v>0</v>
          </cell>
          <cell r="M13">
            <v>0</v>
          </cell>
          <cell r="N13">
            <v>3.1199999999999999E-3</v>
          </cell>
          <cell r="O13">
            <v>-1.1999999999999988E-4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8.0079999999999998E-2</v>
          </cell>
          <cell r="X13">
            <v>4.0000000000000001E-3</v>
          </cell>
          <cell r="Y13">
            <v>8.1079999999999999E-2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3.0000000000000001E-3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4.0000000000000001E-3</v>
          </cell>
          <cell r="BC13">
            <v>0</v>
          </cell>
          <cell r="BD13">
            <v>2.1999999999999999E-2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0</v>
          </cell>
          <cell r="E14">
            <v>0</v>
          </cell>
          <cell r="F14">
            <v>0</v>
          </cell>
          <cell r="G14">
            <v>35.447000000000003</v>
          </cell>
          <cell r="H14">
            <v>0</v>
          </cell>
          <cell r="I14">
            <v>27.126000000000001</v>
          </cell>
          <cell r="J14">
            <v>0.80400000000000005</v>
          </cell>
          <cell r="K14">
            <v>1.127</v>
          </cell>
          <cell r="L14">
            <v>0</v>
          </cell>
          <cell r="M14">
            <v>0</v>
          </cell>
          <cell r="N14">
            <v>25.194959999999998</v>
          </cell>
          <cell r="O14">
            <v>4.0000000005591119E-5</v>
          </cell>
          <cell r="P14">
            <v>137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137</v>
          </cell>
          <cell r="V14">
            <v>0</v>
          </cell>
          <cell r="W14">
            <v>7.306E-2</v>
          </cell>
          <cell r="X14">
            <v>27.126000000000001</v>
          </cell>
          <cell r="Y14">
            <v>2.00406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137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25.195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137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27.126000000000001</v>
          </cell>
          <cell r="BC14">
            <v>137</v>
          </cell>
          <cell r="BD14">
            <v>0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218.96700000000001</v>
          </cell>
          <cell r="E15">
            <v>91.132999999999996</v>
          </cell>
          <cell r="F15">
            <v>127.834</v>
          </cell>
          <cell r="G15">
            <v>35.494</v>
          </cell>
          <cell r="H15">
            <v>0</v>
          </cell>
          <cell r="I15">
            <v>74.260000000000005</v>
          </cell>
          <cell r="J15">
            <v>2.1930000000000001</v>
          </cell>
          <cell r="K15">
            <v>3.0760000000000001</v>
          </cell>
          <cell r="L15">
            <v>0</v>
          </cell>
          <cell r="M15">
            <v>0</v>
          </cell>
          <cell r="N15">
            <v>68.991119999999995</v>
          </cell>
          <cell r="O15">
            <v>-1.1999999998124622E-4</v>
          </cell>
          <cell r="P15">
            <v>375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375</v>
          </cell>
          <cell r="V15">
            <v>0</v>
          </cell>
          <cell r="W15">
            <v>5.6939999999999998E-2</v>
          </cell>
          <cell r="X15">
            <v>74.260000000000005</v>
          </cell>
          <cell r="Y15">
            <v>5.3259400000000001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375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68.991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375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74.260000000000005</v>
          </cell>
          <cell r="BC15">
            <v>375</v>
          </cell>
          <cell r="BD15">
            <v>218.96700000000001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242.714</v>
          </cell>
          <cell r="E16">
            <v>102.05</v>
          </cell>
          <cell r="F16">
            <v>140.66399999999999</v>
          </cell>
          <cell r="G16">
            <v>35.334000000000003</v>
          </cell>
          <cell r="H16">
            <v>0</v>
          </cell>
          <cell r="I16">
            <v>83.23</v>
          </cell>
          <cell r="J16">
            <v>2.4369999999999998</v>
          </cell>
          <cell r="K16">
            <v>3.359</v>
          </cell>
          <cell r="L16">
            <v>0</v>
          </cell>
          <cell r="M16">
            <v>0</v>
          </cell>
          <cell r="N16">
            <v>77.43480000000001</v>
          </cell>
          <cell r="O16">
            <v>-7.9999999999813554E-4</v>
          </cell>
          <cell r="P16">
            <v>413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413</v>
          </cell>
          <cell r="V16">
            <v>0</v>
          </cell>
          <cell r="W16">
            <v>4.7840000000000001E-2</v>
          </cell>
          <cell r="X16">
            <v>83.23</v>
          </cell>
          <cell r="Y16">
            <v>5.8438399999999993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413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77.435000000000002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413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83.23</v>
          </cell>
          <cell r="BC16">
            <v>413</v>
          </cell>
          <cell r="BD16">
            <v>242.714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283.74099999999999</v>
          </cell>
          <cell r="E17">
            <v>119.494</v>
          </cell>
          <cell r="F17">
            <v>164.24700000000001</v>
          </cell>
          <cell r="G17">
            <v>35.268000000000001</v>
          </cell>
          <cell r="H17">
            <v>0</v>
          </cell>
          <cell r="I17">
            <v>97.61</v>
          </cell>
          <cell r="J17">
            <v>2.835</v>
          </cell>
          <cell r="K17">
            <v>3.8959999999999999</v>
          </cell>
          <cell r="L17">
            <v>0</v>
          </cell>
          <cell r="M17">
            <v>0</v>
          </cell>
          <cell r="N17">
            <v>90.87912</v>
          </cell>
          <cell r="O17">
            <v>-1.1999999999545707E-4</v>
          </cell>
          <cell r="P17">
            <v>483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483</v>
          </cell>
          <cell r="V17">
            <v>0</v>
          </cell>
          <cell r="W17">
            <v>3.6139999999999999E-2</v>
          </cell>
          <cell r="X17">
            <v>97.61</v>
          </cell>
          <cell r="Y17">
            <v>6.7671399999999995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483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90.879000000000005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483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97.61</v>
          </cell>
          <cell r="BC17">
            <v>483</v>
          </cell>
          <cell r="BD17">
            <v>283.74099999999999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Reporting"/>
      <sheetName val="Vyhodnocení PROVOZ"/>
      <sheetName val="Kogenerace"/>
      <sheetName val="Měsíční výkaz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List1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872.26199999999994</v>
          </cell>
          <cell r="E6">
            <v>399.678</v>
          </cell>
          <cell r="F6">
            <v>472.584</v>
          </cell>
          <cell r="G6">
            <v>35.344000000000001</v>
          </cell>
          <cell r="H6">
            <v>0</v>
          </cell>
          <cell r="I6">
            <v>316.678</v>
          </cell>
          <cell r="J6">
            <v>3.67</v>
          </cell>
          <cell r="K6">
            <v>4.34</v>
          </cell>
          <cell r="L6">
            <v>0</v>
          </cell>
          <cell r="M6">
            <v>0</v>
          </cell>
          <cell r="N6">
            <v>308.66800000000001</v>
          </cell>
          <cell r="O6">
            <v>0</v>
          </cell>
          <cell r="P6">
            <v>1348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1348</v>
          </cell>
          <cell r="V6">
            <v>0</v>
          </cell>
          <cell r="W6">
            <v>0.72799999999999998</v>
          </cell>
          <cell r="X6">
            <v>316.678</v>
          </cell>
          <cell r="Y6">
            <v>8.7379999999999995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1348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308.66800000000001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1348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316.678</v>
          </cell>
          <cell r="BC6">
            <v>1348</v>
          </cell>
          <cell r="BD6">
            <v>872.26199999999994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847.12</v>
          </cell>
          <cell r="E7">
            <v>387.49099999999999</v>
          </cell>
          <cell r="F7">
            <v>459.62900000000002</v>
          </cell>
          <cell r="G7">
            <v>35.328000000000003</v>
          </cell>
          <cell r="H7">
            <v>0</v>
          </cell>
          <cell r="I7">
            <v>306.07499999999999</v>
          </cell>
          <cell r="J7">
            <v>3.4550000000000001</v>
          </cell>
          <cell r="K7">
            <v>4.0990000000000002</v>
          </cell>
          <cell r="L7">
            <v>0</v>
          </cell>
          <cell r="M7">
            <v>0</v>
          </cell>
          <cell r="N7">
            <v>298.52100000000002</v>
          </cell>
          <cell r="O7">
            <v>0</v>
          </cell>
          <cell r="P7">
            <v>1307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1307</v>
          </cell>
          <cell r="V7">
            <v>0</v>
          </cell>
          <cell r="W7">
            <v>0.56599999999999995</v>
          </cell>
          <cell r="X7">
            <v>306.07499999999999</v>
          </cell>
          <cell r="Y7">
            <v>8.120000000000001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1307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298.52100000000002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1307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306.07499999999999</v>
          </cell>
          <cell r="BC7">
            <v>1307</v>
          </cell>
          <cell r="BD7">
            <v>847.12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780.89800000000002</v>
          </cell>
          <cell r="E8">
            <v>353.70699999999999</v>
          </cell>
          <cell r="F8">
            <v>427.19099999999997</v>
          </cell>
          <cell r="G8">
            <v>35.216999999999999</v>
          </cell>
          <cell r="H8">
            <v>0</v>
          </cell>
          <cell r="I8">
            <v>278.98500000000001</v>
          </cell>
          <cell r="J8">
            <v>3.3039999999999998</v>
          </cell>
          <cell r="K8">
            <v>3.99</v>
          </cell>
          <cell r="L8">
            <v>0</v>
          </cell>
          <cell r="M8">
            <v>0</v>
          </cell>
          <cell r="N8">
            <v>271.69099999999997</v>
          </cell>
          <cell r="O8">
            <v>0</v>
          </cell>
          <cell r="P8">
            <v>1213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1213</v>
          </cell>
          <cell r="V8">
            <v>0</v>
          </cell>
          <cell r="W8">
            <v>0.64</v>
          </cell>
          <cell r="X8">
            <v>278.98500000000001</v>
          </cell>
          <cell r="Y8">
            <v>7.9340000000000002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1213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271.69099999999997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1213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278.98500000000001</v>
          </cell>
          <cell r="BC8">
            <v>1213</v>
          </cell>
          <cell r="BD8">
            <v>780.89800000000002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286.18</v>
          </cell>
          <cell r="E9">
            <v>129.88300000000001</v>
          </cell>
          <cell r="F9">
            <v>156.297</v>
          </cell>
          <cell r="G9">
            <v>35.270000000000003</v>
          </cell>
          <cell r="H9">
            <v>0</v>
          </cell>
          <cell r="I9">
            <v>102.02800000000001</v>
          </cell>
          <cell r="J9">
            <v>1.4410000000000001</v>
          </cell>
          <cell r="K9">
            <v>1.7330000000000001</v>
          </cell>
          <cell r="L9">
            <v>0</v>
          </cell>
          <cell r="M9">
            <v>0</v>
          </cell>
          <cell r="N9">
            <v>98.853999999999999</v>
          </cell>
          <cell r="O9">
            <v>0</v>
          </cell>
          <cell r="P9">
            <v>442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442</v>
          </cell>
          <cell r="V9">
            <v>0</v>
          </cell>
          <cell r="W9">
            <v>1.484</v>
          </cell>
          <cell r="X9">
            <v>102.02800000000001</v>
          </cell>
          <cell r="Y9">
            <v>4.6580000000000004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442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98.853999999999999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442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102.02800000000001</v>
          </cell>
          <cell r="BC9">
            <v>442</v>
          </cell>
          <cell r="BD9">
            <v>286.18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319.35399999999998</v>
          </cell>
          <cell r="E10">
            <v>144.63</v>
          </cell>
          <cell r="F10">
            <v>174.72399999999999</v>
          </cell>
          <cell r="G10">
            <v>35.451999999999998</v>
          </cell>
          <cell r="H10">
            <v>0</v>
          </cell>
          <cell r="I10">
            <v>114.047</v>
          </cell>
          <cell r="J10">
            <v>1.7969999999999999</v>
          </cell>
          <cell r="K10">
            <v>2.1720000000000002</v>
          </cell>
          <cell r="L10">
            <v>0</v>
          </cell>
          <cell r="M10">
            <v>0</v>
          </cell>
          <cell r="N10">
            <v>110.078</v>
          </cell>
          <cell r="O10">
            <v>0</v>
          </cell>
          <cell r="P10">
            <v>496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496</v>
          </cell>
          <cell r="V10">
            <v>0</v>
          </cell>
          <cell r="W10">
            <v>1.3240000000000001</v>
          </cell>
          <cell r="X10">
            <v>114.047</v>
          </cell>
          <cell r="Y10">
            <v>5.2930000000000001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496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110.078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496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114.047</v>
          </cell>
          <cell r="BC10">
            <v>496</v>
          </cell>
          <cell r="BD10">
            <v>319.35399999999998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289.13600000000002</v>
          </cell>
          <cell r="E11">
            <v>130.339</v>
          </cell>
          <cell r="F11">
            <v>158.797</v>
          </cell>
          <cell r="G11">
            <v>35.414999999999999</v>
          </cell>
          <cell r="H11">
            <v>0</v>
          </cell>
          <cell r="I11">
            <v>101.003</v>
          </cell>
          <cell r="J11">
            <v>0.77500000000000002</v>
          </cell>
          <cell r="K11">
            <v>0.94499999999999995</v>
          </cell>
          <cell r="L11">
            <v>0</v>
          </cell>
          <cell r="M11">
            <v>0</v>
          </cell>
          <cell r="N11">
            <v>99.283000000000001</v>
          </cell>
          <cell r="O11">
            <v>0</v>
          </cell>
          <cell r="P11">
            <v>443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443</v>
          </cell>
          <cell r="V11">
            <v>0</v>
          </cell>
          <cell r="W11">
            <v>1.587</v>
          </cell>
          <cell r="X11">
            <v>101.003</v>
          </cell>
          <cell r="Y11">
            <v>3.3069999999999999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443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99.283000000000001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443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101.003</v>
          </cell>
          <cell r="BC11">
            <v>443</v>
          </cell>
          <cell r="BD11">
            <v>289.13600000000002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260.98599999999999</v>
          </cell>
          <cell r="E12">
            <v>119.554</v>
          </cell>
          <cell r="F12">
            <v>141.43199999999999</v>
          </cell>
          <cell r="G12">
            <v>35.323</v>
          </cell>
          <cell r="H12">
            <v>0</v>
          </cell>
          <cell r="I12">
            <v>88.287999999999997</v>
          </cell>
          <cell r="J12">
            <v>1.7509999999999999</v>
          </cell>
          <cell r="K12">
            <v>2.0720000000000001</v>
          </cell>
          <cell r="L12">
            <v>0</v>
          </cell>
          <cell r="M12">
            <v>0</v>
          </cell>
          <cell r="N12">
            <v>84.464250000000007</v>
          </cell>
          <cell r="O12">
            <v>7.4999999998226485E-4</v>
          </cell>
          <cell r="P12">
            <v>376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376</v>
          </cell>
          <cell r="V12">
            <v>0</v>
          </cell>
          <cell r="W12">
            <v>1.7110000000000001</v>
          </cell>
          <cell r="X12">
            <v>88.287999999999997</v>
          </cell>
          <cell r="Y12">
            <v>5.5339999999999998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376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84.463999999999999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376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88.287999999999997</v>
          </cell>
          <cell r="BC12">
            <v>376</v>
          </cell>
          <cell r="BD12">
            <v>260.98599999999999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253.00899999999999</v>
          </cell>
          <cell r="E13">
            <v>109.65600000000001</v>
          </cell>
          <cell r="F13">
            <v>143.35300000000001</v>
          </cell>
          <cell r="G13">
            <v>35.368000000000002</v>
          </cell>
          <cell r="H13">
            <v>0</v>
          </cell>
          <cell r="I13">
            <v>82.230999999999995</v>
          </cell>
          <cell r="J13">
            <v>2.1829999999999998</v>
          </cell>
          <cell r="K13">
            <v>2.8530000000000002</v>
          </cell>
          <cell r="L13">
            <v>0</v>
          </cell>
          <cell r="M13">
            <v>0</v>
          </cell>
          <cell r="N13">
            <v>77.195750000000004</v>
          </cell>
          <cell r="O13">
            <v>-7.4999999999647571E-4</v>
          </cell>
          <cell r="P13">
            <v>387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387</v>
          </cell>
          <cell r="V13">
            <v>0</v>
          </cell>
          <cell r="W13">
            <v>4.1687500000000002</v>
          </cell>
          <cell r="X13">
            <v>82.230999999999995</v>
          </cell>
          <cell r="Y13">
            <v>9.2047500000000007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387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77.195999999999998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387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82.230999999999995</v>
          </cell>
          <cell r="BC13">
            <v>387</v>
          </cell>
          <cell r="BD13">
            <v>253.00899999999999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319.06099999999998</v>
          </cell>
          <cell r="E14">
            <v>139.10900000000001</v>
          </cell>
          <cell r="F14">
            <v>179.952</v>
          </cell>
          <cell r="G14">
            <v>35.479999999999997</v>
          </cell>
          <cell r="H14">
            <v>0</v>
          </cell>
          <cell r="I14">
            <v>113.378</v>
          </cell>
          <cell r="J14">
            <v>2.0880000000000001</v>
          </cell>
          <cell r="K14">
            <v>2.7</v>
          </cell>
          <cell r="L14">
            <v>0</v>
          </cell>
          <cell r="M14">
            <v>0</v>
          </cell>
          <cell r="N14">
            <v>108.5895</v>
          </cell>
          <cell r="O14">
            <v>5.0000000000238742E-4</v>
          </cell>
          <cell r="P14">
            <v>528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528</v>
          </cell>
          <cell r="V14">
            <v>0</v>
          </cell>
          <cell r="W14">
            <v>6.7337499999999997</v>
          </cell>
          <cell r="X14">
            <v>113.378</v>
          </cell>
          <cell r="Y14">
            <v>11.521750000000001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528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108.59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528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113.378</v>
          </cell>
          <cell r="BC14">
            <v>528</v>
          </cell>
          <cell r="BD14">
            <v>319.06099999999998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560.73900000000003</v>
          </cell>
          <cell r="E15">
            <v>246.79</v>
          </cell>
          <cell r="F15">
            <v>313.94900000000001</v>
          </cell>
          <cell r="G15">
            <v>35.494999999999997</v>
          </cell>
          <cell r="H15">
            <v>0</v>
          </cell>
          <cell r="I15">
            <v>199.36</v>
          </cell>
          <cell r="J15">
            <v>3.7909999999999999</v>
          </cell>
          <cell r="K15">
            <v>4.8230000000000004</v>
          </cell>
          <cell r="L15">
            <v>0</v>
          </cell>
          <cell r="M15">
            <v>0</v>
          </cell>
          <cell r="N15">
            <v>190.74549999999999</v>
          </cell>
          <cell r="O15">
            <v>5.0000000001659828E-4</v>
          </cell>
          <cell r="P15">
            <v>913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913</v>
          </cell>
          <cell r="V15">
            <v>0</v>
          </cell>
          <cell r="W15">
            <v>3.9862500000000001</v>
          </cell>
          <cell r="X15">
            <v>199.36</v>
          </cell>
          <cell r="Y15">
            <v>12.600250000000001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913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190.74600000000001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913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199.36</v>
          </cell>
          <cell r="BC15">
            <v>913</v>
          </cell>
          <cell r="BD15">
            <v>560.73900000000003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667.87300000000005</v>
          </cell>
          <cell r="E16">
            <v>297.13900000000001</v>
          </cell>
          <cell r="F16">
            <v>370.73399999999998</v>
          </cell>
          <cell r="G16">
            <v>35.332999999999998</v>
          </cell>
          <cell r="H16">
            <v>0</v>
          </cell>
          <cell r="I16">
            <v>237.33</v>
          </cell>
          <cell r="J16">
            <v>4.1669999999999998</v>
          </cell>
          <cell r="K16">
            <v>5.2</v>
          </cell>
          <cell r="L16">
            <v>0</v>
          </cell>
          <cell r="M16">
            <v>0</v>
          </cell>
          <cell r="N16">
            <v>227.96299999999999</v>
          </cell>
          <cell r="O16">
            <v>0</v>
          </cell>
          <cell r="P16">
            <v>1066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1066</v>
          </cell>
          <cell r="V16">
            <v>0</v>
          </cell>
          <cell r="W16">
            <v>0.64224999999999999</v>
          </cell>
          <cell r="X16">
            <v>237.33</v>
          </cell>
          <cell r="Y16">
            <v>10.009250000000002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1066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227.96299999999999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1066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237.33</v>
          </cell>
          <cell r="BC16">
            <v>1066</v>
          </cell>
          <cell r="BD16">
            <v>667.87300000000005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805.61300000000006</v>
          </cell>
          <cell r="E17">
            <v>359.548</v>
          </cell>
          <cell r="F17">
            <v>446.065</v>
          </cell>
          <cell r="G17">
            <v>35.268000000000001</v>
          </cell>
          <cell r="H17">
            <v>0</v>
          </cell>
          <cell r="I17">
            <v>285.25</v>
          </cell>
          <cell r="J17">
            <v>4.4619999999999997</v>
          </cell>
          <cell r="K17">
            <v>5.5359999999999996</v>
          </cell>
          <cell r="L17">
            <v>0</v>
          </cell>
          <cell r="M17">
            <v>0</v>
          </cell>
          <cell r="N17">
            <v>275.2525</v>
          </cell>
          <cell r="O17">
            <v>-4.9999999998817657E-4</v>
          </cell>
          <cell r="P17">
            <v>1274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1274</v>
          </cell>
          <cell r="V17">
            <v>0</v>
          </cell>
          <cell r="W17">
            <v>0.49875000000000003</v>
          </cell>
          <cell r="X17">
            <v>285.25</v>
          </cell>
          <cell r="Y17">
            <v>10.496749999999999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1274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275.25299999999999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1274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285.25</v>
          </cell>
          <cell r="BC17">
            <v>1274</v>
          </cell>
          <cell r="BD17">
            <v>805.61300000000006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Reporting"/>
      <sheetName val="Kogenerace"/>
      <sheetName val="Vyhodnocení PROVOZ"/>
      <sheetName val="Měsíční výkaz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ec"/>
      <sheetName val="Červen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633.91300000000001</v>
          </cell>
          <cell r="E6">
            <v>275.245</v>
          </cell>
          <cell r="F6">
            <v>358.66800000000001</v>
          </cell>
          <cell r="G6">
            <v>35.344000000000001</v>
          </cell>
          <cell r="H6">
            <v>0</v>
          </cell>
          <cell r="I6">
            <v>234.06</v>
          </cell>
          <cell r="J6">
            <v>3.1619999999999999</v>
          </cell>
          <cell r="K6">
            <v>4.1210000000000004</v>
          </cell>
          <cell r="L6">
            <v>0</v>
          </cell>
          <cell r="M6">
            <v>0</v>
          </cell>
          <cell r="N6">
            <v>226.77699999999999</v>
          </cell>
          <cell r="O6">
            <v>0</v>
          </cell>
          <cell r="P6">
            <v>1098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1098</v>
          </cell>
          <cell r="V6">
            <v>0</v>
          </cell>
          <cell r="W6">
            <v>0</v>
          </cell>
          <cell r="X6">
            <v>234.06</v>
          </cell>
          <cell r="Y6">
            <v>7.2830000000000004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1098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226.77699999999999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1098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234.06</v>
          </cell>
          <cell r="BC6">
            <v>1098</v>
          </cell>
          <cell r="BD6">
            <v>633.91300000000001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630.19799999999998</v>
          </cell>
          <cell r="E7">
            <v>272.58699999999999</v>
          </cell>
          <cell r="F7">
            <v>357.61099999999999</v>
          </cell>
          <cell r="G7">
            <v>35.326999999999998</v>
          </cell>
          <cell r="H7">
            <v>0</v>
          </cell>
          <cell r="I7">
            <v>229.52</v>
          </cell>
          <cell r="J7">
            <v>2.6309999999999998</v>
          </cell>
          <cell r="K7">
            <v>3.4510000000000001</v>
          </cell>
          <cell r="L7">
            <v>0</v>
          </cell>
          <cell r="M7">
            <v>0</v>
          </cell>
          <cell r="N7">
            <v>223.43774999999999</v>
          </cell>
          <cell r="O7">
            <v>2.5000000002250999E-4</v>
          </cell>
          <cell r="P7">
            <v>1084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1084</v>
          </cell>
          <cell r="V7">
            <v>0</v>
          </cell>
          <cell r="W7">
            <v>0</v>
          </cell>
          <cell r="X7">
            <v>229.52</v>
          </cell>
          <cell r="Y7">
            <v>6.0819999999999999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1084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223.43799999999999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1084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229.52</v>
          </cell>
          <cell r="BC7">
            <v>1084</v>
          </cell>
          <cell r="BD7">
            <v>630.19799999999998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Chyba</v>
          </cell>
          <cell r="D8">
            <v>584.89499999999998</v>
          </cell>
          <cell r="E8">
            <v>252.74199999999999</v>
          </cell>
          <cell r="F8">
            <v>332.15300000000002</v>
          </cell>
          <cell r="G8">
            <v>35.216000000000001</v>
          </cell>
          <cell r="H8">
            <v>0</v>
          </cell>
          <cell r="I8">
            <v>213.48</v>
          </cell>
          <cell r="J8">
            <v>2.7480000000000002</v>
          </cell>
          <cell r="K8">
            <v>3.6120000000000001</v>
          </cell>
          <cell r="L8">
            <v>0</v>
          </cell>
          <cell r="M8">
            <v>0</v>
          </cell>
          <cell r="N8">
            <v>207.11949999999999</v>
          </cell>
          <cell r="O8">
            <v>5.0000000001659828E-4</v>
          </cell>
          <cell r="P8">
            <v>1010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1010</v>
          </cell>
          <cell r="V8">
            <v>0</v>
          </cell>
          <cell r="W8">
            <v>0</v>
          </cell>
          <cell r="X8">
            <v>213.48</v>
          </cell>
          <cell r="Y8">
            <v>6.36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1010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207.12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1010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213.48</v>
          </cell>
          <cell r="BC8">
            <v>1010</v>
          </cell>
          <cell r="BD8">
            <v>584.89499999999998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214.50200000000001</v>
          </cell>
          <cell r="E9">
            <v>93.570999999999998</v>
          </cell>
          <cell r="F9">
            <v>120.931</v>
          </cell>
          <cell r="G9">
            <v>35.271000000000001</v>
          </cell>
          <cell r="H9">
            <v>0</v>
          </cell>
          <cell r="I9">
            <v>78.02</v>
          </cell>
          <cell r="J9">
            <v>1.024</v>
          </cell>
          <cell r="K9">
            <v>1.323</v>
          </cell>
          <cell r="L9">
            <v>0</v>
          </cell>
          <cell r="M9">
            <v>0</v>
          </cell>
          <cell r="N9">
            <v>75.673000000000002</v>
          </cell>
          <cell r="O9">
            <v>0</v>
          </cell>
          <cell r="P9">
            <v>363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363</v>
          </cell>
          <cell r="V9">
            <v>0</v>
          </cell>
          <cell r="W9">
            <v>0</v>
          </cell>
          <cell r="X9">
            <v>78.02</v>
          </cell>
          <cell r="Y9">
            <v>2.347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363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75.673000000000002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363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78.02</v>
          </cell>
          <cell r="BC9">
            <v>363</v>
          </cell>
          <cell r="BD9">
            <v>214.50200000000001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210.24199999999999</v>
          </cell>
          <cell r="E10">
            <v>92.594999999999999</v>
          </cell>
          <cell r="F10">
            <v>117.64700000000001</v>
          </cell>
          <cell r="G10">
            <v>35.448999999999998</v>
          </cell>
          <cell r="H10">
            <v>0</v>
          </cell>
          <cell r="I10">
            <v>76.52</v>
          </cell>
          <cell r="J10">
            <v>1.008</v>
          </cell>
          <cell r="K10">
            <v>1.2809999999999999</v>
          </cell>
          <cell r="L10">
            <v>0</v>
          </cell>
          <cell r="M10">
            <v>0</v>
          </cell>
          <cell r="N10">
            <v>74.230999999999995</v>
          </cell>
          <cell r="O10">
            <v>0</v>
          </cell>
          <cell r="P10">
            <v>350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350</v>
          </cell>
          <cell r="V10">
            <v>0</v>
          </cell>
          <cell r="W10">
            <v>0</v>
          </cell>
          <cell r="X10">
            <v>76.52</v>
          </cell>
          <cell r="Y10">
            <v>2.2889999999999997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350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74.230999999999995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350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76.52</v>
          </cell>
          <cell r="BC10">
            <v>350</v>
          </cell>
          <cell r="BD10">
            <v>210.24199999999999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185.869</v>
          </cell>
          <cell r="E11">
            <v>82.147000000000006</v>
          </cell>
          <cell r="F11">
            <v>103.72199999999999</v>
          </cell>
          <cell r="G11">
            <v>35.414000000000001</v>
          </cell>
          <cell r="H11">
            <v>0</v>
          </cell>
          <cell r="I11">
            <v>67.760000000000005</v>
          </cell>
          <cell r="J11">
            <v>1.036</v>
          </cell>
          <cell r="K11">
            <v>1.3069999999999999</v>
          </cell>
          <cell r="L11">
            <v>0</v>
          </cell>
          <cell r="M11">
            <v>0</v>
          </cell>
          <cell r="N11">
            <v>65.417000000000002</v>
          </cell>
          <cell r="O11">
            <v>0</v>
          </cell>
          <cell r="P11">
            <v>308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308</v>
          </cell>
          <cell r="V11">
            <v>0</v>
          </cell>
          <cell r="W11">
            <v>0</v>
          </cell>
          <cell r="X11">
            <v>67.760000000000005</v>
          </cell>
          <cell r="Y11">
            <v>2.343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308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65.417000000000002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308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67.760000000000005</v>
          </cell>
          <cell r="BC11">
            <v>308</v>
          </cell>
          <cell r="BD11">
            <v>185.869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158.73599999999999</v>
          </cell>
          <cell r="E12">
            <v>70.168999999999997</v>
          </cell>
          <cell r="F12">
            <v>88.566999999999993</v>
          </cell>
          <cell r="G12">
            <v>35.323</v>
          </cell>
          <cell r="H12">
            <v>0</v>
          </cell>
          <cell r="I12">
            <v>57.66</v>
          </cell>
          <cell r="J12">
            <v>0.89500000000000002</v>
          </cell>
          <cell r="K12">
            <v>1.1299999999999999</v>
          </cell>
          <cell r="L12">
            <v>0</v>
          </cell>
          <cell r="M12">
            <v>0</v>
          </cell>
          <cell r="N12">
            <v>55.634250000000002</v>
          </cell>
          <cell r="O12">
            <v>7.4999999998937028E-4</v>
          </cell>
          <cell r="P12">
            <v>262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262</v>
          </cell>
          <cell r="V12">
            <v>0</v>
          </cell>
          <cell r="W12">
            <v>0</v>
          </cell>
          <cell r="X12">
            <v>57.66</v>
          </cell>
          <cell r="Y12">
            <v>2.0249999999999999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262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55.634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262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57.66</v>
          </cell>
          <cell r="BC12">
            <v>262</v>
          </cell>
          <cell r="BD12">
            <v>158.73599999999999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149.536</v>
          </cell>
          <cell r="E13">
            <v>66.087000000000003</v>
          </cell>
          <cell r="F13">
            <v>83.448999999999998</v>
          </cell>
          <cell r="G13">
            <v>35.372</v>
          </cell>
          <cell r="H13">
            <v>0</v>
          </cell>
          <cell r="I13">
            <v>53.896000000000001</v>
          </cell>
          <cell r="J13">
            <v>0.85</v>
          </cell>
          <cell r="K13">
            <v>1.073</v>
          </cell>
          <cell r="L13">
            <v>0</v>
          </cell>
          <cell r="M13">
            <v>0</v>
          </cell>
          <cell r="N13">
            <v>51.972749999999998</v>
          </cell>
          <cell r="O13">
            <v>2.5000000000119371E-4</v>
          </cell>
          <cell r="P13">
            <v>245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245</v>
          </cell>
          <cell r="V13">
            <v>0</v>
          </cell>
          <cell r="W13">
            <v>0</v>
          </cell>
          <cell r="X13">
            <v>53.896000000000001</v>
          </cell>
          <cell r="Y13">
            <v>1.923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245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51.972999999999999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245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53.896000000000001</v>
          </cell>
          <cell r="BC13">
            <v>245</v>
          </cell>
          <cell r="BD13">
            <v>149.536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220.84200000000001</v>
          </cell>
          <cell r="E14">
            <v>96.087000000000003</v>
          </cell>
          <cell r="F14">
            <v>124.755</v>
          </cell>
          <cell r="G14">
            <v>35.478000000000002</v>
          </cell>
          <cell r="H14">
            <v>0</v>
          </cell>
          <cell r="I14">
            <v>80.444000000000003</v>
          </cell>
          <cell r="J14">
            <v>1.091</v>
          </cell>
          <cell r="K14">
            <v>1.4159999999999999</v>
          </cell>
          <cell r="L14">
            <v>0</v>
          </cell>
          <cell r="M14">
            <v>0</v>
          </cell>
          <cell r="N14">
            <v>77.936499999999995</v>
          </cell>
          <cell r="O14">
            <v>5.0000000001659828E-4</v>
          </cell>
          <cell r="P14">
            <v>376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376</v>
          </cell>
          <cell r="V14">
            <v>0</v>
          </cell>
          <cell r="W14">
            <v>0</v>
          </cell>
          <cell r="X14">
            <v>80.444000000000003</v>
          </cell>
          <cell r="Y14">
            <v>2.5069999999999997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376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77.936999999999998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376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80.444000000000003</v>
          </cell>
          <cell r="BC14">
            <v>376</v>
          </cell>
          <cell r="BD14">
            <v>220.84200000000001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335.404</v>
          </cell>
          <cell r="E15">
            <v>145.43100000000001</v>
          </cell>
          <cell r="F15">
            <v>189.97300000000001</v>
          </cell>
          <cell r="G15">
            <v>35.496000000000002</v>
          </cell>
          <cell r="H15">
            <v>0</v>
          </cell>
          <cell r="I15">
            <v>122.06</v>
          </cell>
          <cell r="J15">
            <v>1.5740000000000001</v>
          </cell>
          <cell r="K15">
            <v>2.056</v>
          </cell>
          <cell r="L15">
            <v>0</v>
          </cell>
          <cell r="M15">
            <v>0</v>
          </cell>
          <cell r="N15">
            <v>118.43049999999999</v>
          </cell>
          <cell r="O15">
            <v>-4.9999999998817657E-4</v>
          </cell>
          <cell r="P15">
            <v>574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574</v>
          </cell>
          <cell r="V15">
            <v>0</v>
          </cell>
          <cell r="W15">
            <v>0</v>
          </cell>
          <cell r="X15">
            <v>122.06</v>
          </cell>
          <cell r="Y15">
            <v>3.63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574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118.431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574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122.06</v>
          </cell>
          <cell r="BC15">
            <v>574</v>
          </cell>
          <cell r="BD15">
            <v>335.404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482.06900000000002</v>
          </cell>
          <cell r="E16">
            <v>207.61</v>
          </cell>
          <cell r="F16">
            <v>274.459</v>
          </cell>
          <cell r="G16">
            <v>35.332999999999998</v>
          </cell>
          <cell r="H16">
            <v>0</v>
          </cell>
          <cell r="I16">
            <v>175.45</v>
          </cell>
          <cell r="J16">
            <v>2.1840000000000002</v>
          </cell>
          <cell r="K16">
            <v>2.887</v>
          </cell>
          <cell r="L16">
            <v>0</v>
          </cell>
          <cell r="M16">
            <v>0</v>
          </cell>
          <cell r="N16">
            <v>170.37875</v>
          </cell>
          <cell r="O16">
            <v>2.4999999999408828E-4</v>
          </cell>
          <cell r="P16">
            <v>835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835</v>
          </cell>
          <cell r="V16">
            <v>0</v>
          </cell>
          <cell r="W16">
            <v>0</v>
          </cell>
          <cell r="X16">
            <v>175.45</v>
          </cell>
          <cell r="Y16">
            <v>5.0709999999999997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835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170.37899999999999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835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175.45</v>
          </cell>
          <cell r="BC16">
            <v>835</v>
          </cell>
          <cell r="BD16">
            <v>482.06900000000002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0</v>
          </cell>
          <cell r="E17">
            <v>0</v>
          </cell>
          <cell r="F17">
            <v>0</v>
          </cell>
          <cell r="G17">
            <v>34.667999999999999</v>
          </cell>
          <cell r="H17">
            <v>0</v>
          </cell>
          <cell r="I17">
            <v>210.79</v>
          </cell>
          <cell r="J17">
            <v>2.605</v>
          </cell>
          <cell r="K17">
            <v>3.4430000000000001</v>
          </cell>
          <cell r="L17">
            <v>0</v>
          </cell>
          <cell r="M17">
            <v>0</v>
          </cell>
          <cell r="N17">
            <v>204.74275</v>
          </cell>
          <cell r="O17">
            <v>-7.5000000001068656E-4</v>
          </cell>
          <cell r="P17">
            <v>1003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1003</v>
          </cell>
          <cell r="V17">
            <v>0</v>
          </cell>
          <cell r="W17">
            <v>0</v>
          </cell>
          <cell r="X17">
            <v>210.79</v>
          </cell>
          <cell r="Y17">
            <v>6.048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1003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204.74299999999999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1003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210.79</v>
          </cell>
          <cell r="BC17">
            <v>1003</v>
          </cell>
          <cell r="BD17">
            <v>0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  <sheetName val="Lis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627.06299999999999</v>
          </cell>
          <cell r="E6">
            <v>273.935</v>
          </cell>
          <cell r="F6">
            <v>353.12799999999999</v>
          </cell>
          <cell r="G6">
            <v>35.344000000000001</v>
          </cell>
          <cell r="H6">
            <v>0</v>
          </cell>
          <cell r="I6">
            <v>234.23</v>
          </cell>
          <cell r="J6">
            <v>2.556</v>
          </cell>
          <cell r="K6">
            <v>3.294</v>
          </cell>
          <cell r="L6">
            <v>0</v>
          </cell>
          <cell r="M6">
            <v>0</v>
          </cell>
          <cell r="N6">
            <v>228.38</v>
          </cell>
          <cell r="O6">
            <v>0</v>
          </cell>
          <cell r="P6">
            <v>1087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1087</v>
          </cell>
          <cell r="V6">
            <v>0</v>
          </cell>
          <cell r="W6">
            <v>0</v>
          </cell>
          <cell r="X6">
            <v>234.23</v>
          </cell>
          <cell r="Y6">
            <v>5.85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1087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228.38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1087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234.23</v>
          </cell>
          <cell r="BC6">
            <v>1087</v>
          </cell>
          <cell r="BD6">
            <v>627.06299999999999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650.09799999999996</v>
          </cell>
          <cell r="E7">
            <v>281.7</v>
          </cell>
          <cell r="F7">
            <v>368.39800000000002</v>
          </cell>
          <cell r="G7">
            <v>35.331000000000003</v>
          </cell>
          <cell r="H7">
            <v>0</v>
          </cell>
          <cell r="I7">
            <v>239.17</v>
          </cell>
          <cell r="J7">
            <v>2.0459999999999998</v>
          </cell>
          <cell r="K7">
            <v>2.6760000000000002</v>
          </cell>
          <cell r="L7">
            <v>0</v>
          </cell>
          <cell r="M7">
            <v>0</v>
          </cell>
          <cell r="N7">
            <v>234.44800000000001</v>
          </cell>
          <cell r="O7">
            <v>0</v>
          </cell>
          <cell r="P7">
            <v>1126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1126</v>
          </cell>
          <cell r="V7">
            <v>0</v>
          </cell>
          <cell r="W7">
            <v>0</v>
          </cell>
          <cell r="X7">
            <v>239.17</v>
          </cell>
          <cell r="Y7">
            <v>4.7219999999999995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1126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234.44800000000001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1126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239.17</v>
          </cell>
          <cell r="BC7">
            <v>1126</v>
          </cell>
          <cell r="BD7">
            <v>650.09799999999996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656.904</v>
          </cell>
          <cell r="E8">
            <v>283.18200000000002</v>
          </cell>
          <cell r="F8">
            <v>373.72199999999998</v>
          </cell>
          <cell r="G8">
            <v>35.216000000000001</v>
          </cell>
          <cell r="H8">
            <v>0</v>
          </cell>
          <cell r="I8">
            <v>240.16</v>
          </cell>
          <cell r="J8">
            <v>2.6040000000000001</v>
          </cell>
          <cell r="K8">
            <v>3.4359999999999999</v>
          </cell>
          <cell r="L8">
            <v>0</v>
          </cell>
          <cell r="M8">
            <v>0</v>
          </cell>
          <cell r="N8">
            <v>234.12</v>
          </cell>
          <cell r="O8">
            <v>0</v>
          </cell>
          <cell r="P8">
            <v>1141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1141</v>
          </cell>
          <cell r="V8">
            <v>0</v>
          </cell>
          <cell r="W8">
            <v>0</v>
          </cell>
          <cell r="X8">
            <v>240.16</v>
          </cell>
          <cell r="Y8">
            <v>6.04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1141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234.12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1141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240.16</v>
          </cell>
          <cell r="BC8">
            <v>1141</v>
          </cell>
          <cell r="BD8">
            <v>656.904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234.26</v>
          </cell>
          <cell r="E9">
            <v>101.729</v>
          </cell>
          <cell r="F9">
            <v>132.53100000000001</v>
          </cell>
          <cell r="G9">
            <v>35.293999999999997</v>
          </cell>
          <cell r="H9">
            <v>0</v>
          </cell>
          <cell r="I9">
            <v>85.5</v>
          </cell>
          <cell r="J9">
            <v>0.93899999999999995</v>
          </cell>
          <cell r="K9">
            <v>1.2230000000000001</v>
          </cell>
          <cell r="L9">
            <v>0</v>
          </cell>
          <cell r="M9">
            <v>0</v>
          </cell>
          <cell r="N9">
            <v>83.337999999999994</v>
          </cell>
          <cell r="O9">
            <v>0</v>
          </cell>
          <cell r="P9">
            <v>401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401</v>
          </cell>
          <cell r="V9">
            <v>0</v>
          </cell>
          <cell r="W9">
            <v>0</v>
          </cell>
          <cell r="X9">
            <v>85.5</v>
          </cell>
          <cell r="Y9">
            <v>2.1619999999999999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401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83.337999999999994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401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85.5</v>
          </cell>
          <cell r="BC9">
            <v>401</v>
          </cell>
          <cell r="BD9">
            <v>234.26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207.93299999999999</v>
          </cell>
          <cell r="E10">
            <v>90.89</v>
          </cell>
          <cell r="F10">
            <v>117.04300000000001</v>
          </cell>
          <cell r="G10">
            <v>35.441000000000003</v>
          </cell>
          <cell r="H10">
            <v>0</v>
          </cell>
          <cell r="I10">
            <v>75.930000000000007</v>
          </cell>
          <cell r="J10">
            <v>0.92600000000000005</v>
          </cell>
          <cell r="K10">
            <v>1.1919999999999999</v>
          </cell>
          <cell r="L10">
            <v>0</v>
          </cell>
          <cell r="M10">
            <v>0</v>
          </cell>
          <cell r="N10">
            <v>73.811999999999998</v>
          </cell>
          <cell r="O10">
            <v>0</v>
          </cell>
          <cell r="P10">
            <v>352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352</v>
          </cell>
          <cell r="V10">
            <v>0</v>
          </cell>
          <cell r="W10">
            <v>0</v>
          </cell>
          <cell r="X10">
            <v>75.930000000000007</v>
          </cell>
          <cell r="Y10">
            <v>2.1179999999999999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352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73.811999999999998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352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75.930000000000007</v>
          </cell>
          <cell r="BC10">
            <v>352</v>
          </cell>
          <cell r="BD10">
            <v>207.93299999999999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208.27099999999999</v>
          </cell>
          <cell r="E11">
            <v>91.706000000000003</v>
          </cell>
          <cell r="F11">
            <v>116.565</v>
          </cell>
          <cell r="G11">
            <v>35.412999999999997</v>
          </cell>
          <cell r="H11">
            <v>0</v>
          </cell>
          <cell r="I11">
            <v>76.27</v>
          </cell>
          <cell r="J11">
            <v>0.99199999999999999</v>
          </cell>
          <cell r="K11">
            <v>1.2609999999999999</v>
          </cell>
          <cell r="L11">
            <v>0</v>
          </cell>
          <cell r="M11">
            <v>0</v>
          </cell>
          <cell r="N11">
            <v>74.016999999999996</v>
          </cell>
          <cell r="O11">
            <v>0</v>
          </cell>
          <cell r="P11">
            <v>349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349</v>
          </cell>
          <cell r="V11">
            <v>0</v>
          </cell>
          <cell r="W11">
            <v>0</v>
          </cell>
          <cell r="X11">
            <v>76.27</v>
          </cell>
          <cell r="Y11">
            <v>2.2530000000000001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349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74.016999999999996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349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76.27</v>
          </cell>
          <cell r="BC11">
            <v>349</v>
          </cell>
          <cell r="BD11">
            <v>208.27099999999999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179.46799999999999</v>
          </cell>
          <cell r="E12">
            <v>79.278000000000006</v>
          </cell>
          <cell r="F12">
            <v>100.19</v>
          </cell>
          <cell r="G12">
            <v>35.322000000000003</v>
          </cell>
          <cell r="H12">
            <v>0</v>
          </cell>
          <cell r="I12">
            <v>65.72</v>
          </cell>
          <cell r="J12">
            <v>0.84899999999999998</v>
          </cell>
          <cell r="K12">
            <v>1.073</v>
          </cell>
          <cell r="L12">
            <v>0</v>
          </cell>
          <cell r="M12">
            <v>0</v>
          </cell>
          <cell r="N12">
            <v>63.797249999999998</v>
          </cell>
          <cell r="O12">
            <v>7.4999999999647571E-4</v>
          </cell>
          <cell r="P12">
            <v>299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299</v>
          </cell>
          <cell r="V12">
            <v>0</v>
          </cell>
          <cell r="W12">
            <v>0</v>
          </cell>
          <cell r="X12">
            <v>65.72</v>
          </cell>
          <cell r="Y12">
            <v>1.9219999999999999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299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63.796999999999997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299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65.72</v>
          </cell>
          <cell r="BC12">
            <v>299</v>
          </cell>
          <cell r="BD12">
            <v>179.46799999999999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135.29300000000001</v>
          </cell>
          <cell r="E13">
            <v>59.753999999999998</v>
          </cell>
          <cell r="F13">
            <v>75.539000000000001</v>
          </cell>
          <cell r="G13">
            <v>35.356999999999999</v>
          </cell>
          <cell r="H13">
            <v>0</v>
          </cell>
          <cell r="I13">
            <v>48.78</v>
          </cell>
          <cell r="J13">
            <v>0.52800000000000002</v>
          </cell>
          <cell r="K13">
            <v>0.66800000000000004</v>
          </cell>
          <cell r="L13">
            <v>0</v>
          </cell>
          <cell r="M13">
            <v>0</v>
          </cell>
          <cell r="N13">
            <v>47.584000000000003</v>
          </cell>
          <cell r="O13">
            <v>0</v>
          </cell>
          <cell r="P13">
            <v>222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222</v>
          </cell>
          <cell r="V13">
            <v>0</v>
          </cell>
          <cell r="W13">
            <v>0</v>
          </cell>
          <cell r="X13">
            <v>48.78</v>
          </cell>
          <cell r="Y13">
            <v>1.1960000000000002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222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47.584000000000003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222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48.78</v>
          </cell>
          <cell r="BC13">
            <v>222</v>
          </cell>
          <cell r="BD13">
            <v>135.29300000000001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240.59899999999999</v>
          </cell>
          <cell r="E14">
            <v>104.839</v>
          </cell>
          <cell r="F14">
            <v>135.76</v>
          </cell>
          <cell r="G14">
            <v>35.476999999999997</v>
          </cell>
          <cell r="H14">
            <v>0</v>
          </cell>
          <cell r="I14">
            <v>87.95</v>
          </cell>
          <cell r="J14">
            <v>0.85699999999999998</v>
          </cell>
          <cell r="K14">
            <v>1.109</v>
          </cell>
          <cell r="L14">
            <v>0</v>
          </cell>
          <cell r="M14">
            <v>0</v>
          </cell>
          <cell r="N14">
            <v>85.983999999999995</v>
          </cell>
          <cell r="O14">
            <v>0</v>
          </cell>
          <cell r="P14">
            <v>410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410</v>
          </cell>
          <cell r="V14">
            <v>0</v>
          </cell>
          <cell r="W14">
            <v>0</v>
          </cell>
          <cell r="X14">
            <v>87.95</v>
          </cell>
          <cell r="Y14">
            <v>1.966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410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85.983999999999995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410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87.95</v>
          </cell>
          <cell r="BC14">
            <v>410</v>
          </cell>
          <cell r="BD14">
            <v>240.59899999999999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399.45600000000002</v>
          </cell>
          <cell r="E15">
            <v>173.38800000000001</v>
          </cell>
          <cell r="F15">
            <v>226.06800000000001</v>
          </cell>
          <cell r="G15">
            <v>35.494999999999997</v>
          </cell>
          <cell r="H15">
            <v>0</v>
          </cell>
          <cell r="I15">
            <v>146.79</v>
          </cell>
          <cell r="J15">
            <v>1.6439999999999999</v>
          </cell>
          <cell r="K15">
            <v>2.1440000000000001</v>
          </cell>
          <cell r="L15">
            <v>0</v>
          </cell>
          <cell r="M15">
            <v>0</v>
          </cell>
          <cell r="N15">
            <v>143.00225</v>
          </cell>
          <cell r="O15">
            <v>-2.5000000002250999E-4</v>
          </cell>
          <cell r="P15">
            <v>689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689</v>
          </cell>
          <cell r="V15">
            <v>0</v>
          </cell>
          <cell r="W15">
            <v>0</v>
          </cell>
          <cell r="X15">
            <v>146.79</v>
          </cell>
          <cell r="Y15">
            <v>3.7880000000000003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689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143.00200000000001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689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146.79</v>
          </cell>
          <cell r="BC15">
            <v>689</v>
          </cell>
          <cell r="BD15">
            <v>399.45600000000002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566.50800000000004</v>
          </cell>
          <cell r="E16">
            <v>246.39699999999999</v>
          </cell>
          <cell r="F16">
            <v>320.11099999999999</v>
          </cell>
          <cell r="G16">
            <v>35.335000000000001</v>
          </cell>
          <cell r="H16">
            <v>0</v>
          </cell>
          <cell r="I16">
            <v>208.68</v>
          </cell>
          <cell r="J16">
            <v>2.0070000000000001</v>
          </cell>
          <cell r="K16">
            <v>2.6080000000000001</v>
          </cell>
          <cell r="L16">
            <v>0</v>
          </cell>
          <cell r="M16">
            <v>0</v>
          </cell>
          <cell r="N16">
            <v>204.065</v>
          </cell>
          <cell r="O16">
            <v>0</v>
          </cell>
          <cell r="P16">
            <v>976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976</v>
          </cell>
          <cell r="V16">
            <v>0</v>
          </cell>
          <cell r="W16">
            <v>0</v>
          </cell>
          <cell r="X16">
            <v>208.68</v>
          </cell>
          <cell r="Y16">
            <v>4.6150000000000002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976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204.065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976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208.68</v>
          </cell>
          <cell r="BC16">
            <v>976</v>
          </cell>
          <cell r="BD16">
            <v>566.50800000000004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0</v>
          </cell>
          <cell r="E17">
            <v>0</v>
          </cell>
          <cell r="F17">
            <v>0</v>
          </cell>
          <cell r="G17">
            <v>34.667999999999999</v>
          </cell>
          <cell r="H17">
            <v>0</v>
          </cell>
          <cell r="I17">
            <v>230.92</v>
          </cell>
          <cell r="J17">
            <v>2.0099999999999998</v>
          </cell>
          <cell r="K17">
            <v>2.6040000000000001</v>
          </cell>
          <cell r="L17">
            <v>0</v>
          </cell>
          <cell r="M17">
            <v>0</v>
          </cell>
          <cell r="N17">
            <v>226.30625000000001</v>
          </cell>
          <cell r="O17">
            <v>-2.5000000002250999E-4</v>
          </cell>
          <cell r="P17">
            <v>1077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1077</v>
          </cell>
          <cell r="V17">
            <v>0</v>
          </cell>
          <cell r="W17">
            <v>0</v>
          </cell>
          <cell r="X17">
            <v>230.92</v>
          </cell>
          <cell r="Y17">
            <v>4.6139999999999999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1077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226.30600000000001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1077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230.92</v>
          </cell>
          <cell r="BC17">
            <v>1077</v>
          </cell>
          <cell r="BD17">
            <v>0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D plyn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773.32100000000003</v>
          </cell>
          <cell r="E6">
            <v>352.74900000000002</v>
          </cell>
          <cell r="F6">
            <v>420.572</v>
          </cell>
          <cell r="G6">
            <v>35.271999999999998</v>
          </cell>
          <cell r="H6">
            <v>0</v>
          </cell>
          <cell r="I6">
            <v>283.54000000000002</v>
          </cell>
          <cell r="J6">
            <v>2.6030000000000002</v>
          </cell>
          <cell r="K6">
            <v>3.1040000000000001</v>
          </cell>
          <cell r="L6">
            <v>0</v>
          </cell>
          <cell r="M6">
            <v>0</v>
          </cell>
          <cell r="N6">
            <v>277.83300000000003</v>
          </cell>
          <cell r="O6">
            <v>0</v>
          </cell>
          <cell r="P6">
            <v>1217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1217</v>
          </cell>
          <cell r="V6">
            <v>0</v>
          </cell>
          <cell r="W6">
            <v>0.877</v>
          </cell>
          <cell r="X6">
            <v>283.54000000000002</v>
          </cell>
          <cell r="Y6">
            <v>6.5840000000000005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1217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277.83300000000003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1217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283.54000000000002</v>
          </cell>
          <cell r="BC6">
            <v>1217</v>
          </cell>
          <cell r="BD6">
            <v>773.32100000000003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659.6</v>
          </cell>
          <cell r="E7">
            <v>303.30700000000002</v>
          </cell>
          <cell r="F7">
            <v>356.29300000000001</v>
          </cell>
          <cell r="G7">
            <v>35.124000000000002</v>
          </cell>
          <cell r="H7">
            <v>0</v>
          </cell>
          <cell r="I7">
            <v>242.38</v>
          </cell>
          <cell r="J7">
            <v>2.1160000000000001</v>
          </cell>
          <cell r="K7">
            <v>2.4860000000000002</v>
          </cell>
          <cell r="L7">
            <v>0</v>
          </cell>
          <cell r="M7">
            <v>0</v>
          </cell>
          <cell r="N7">
            <v>237.77799999999999</v>
          </cell>
          <cell r="O7">
            <v>0</v>
          </cell>
          <cell r="P7">
            <v>1025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1025</v>
          </cell>
          <cell r="V7">
            <v>0</v>
          </cell>
          <cell r="W7">
            <v>0.82099999999999995</v>
          </cell>
          <cell r="X7">
            <v>242.38</v>
          </cell>
          <cell r="Y7">
            <v>5.423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1025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237.77799999999999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1025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242.38</v>
          </cell>
          <cell r="BC7">
            <v>1025</v>
          </cell>
          <cell r="BD7">
            <v>659.6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583.51700000000005</v>
          </cell>
          <cell r="E8">
            <v>270.55900000000003</v>
          </cell>
          <cell r="F8">
            <v>312.95800000000003</v>
          </cell>
          <cell r="G8">
            <v>35.170999999999999</v>
          </cell>
          <cell r="H8">
            <v>0</v>
          </cell>
          <cell r="I8">
            <v>214.21</v>
          </cell>
          <cell r="J8">
            <v>2.698</v>
          </cell>
          <cell r="K8">
            <v>3.121</v>
          </cell>
          <cell r="L8">
            <v>0</v>
          </cell>
          <cell r="M8">
            <v>0</v>
          </cell>
          <cell r="N8">
            <v>208.39099999999999</v>
          </cell>
          <cell r="O8">
            <v>0</v>
          </cell>
          <cell r="P8">
            <v>892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892</v>
          </cell>
          <cell r="V8">
            <v>0</v>
          </cell>
          <cell r="W8">
            <v>1.0369999999999999</v>
          </cell>
          <cell r="X8">
            <v>214.21</v>
          </cell>
          <cell r="Y8">
            <v>6.8559999999999999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892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208.39099999999999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892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214.21</v>
          </cell>
          <cell r="BC8">
            <v>892</v>
          </cell>
          <cell r="BD8">
            <v>583.51700000000005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386.16199999999998</v>
          </cell>
          <cell r="E9">
            <v>179.4</v>
          </cell>
          <cell r="F9">
            <v>206.762</v>
          </cell>
          <cell r="G9">
            <v>35.392000000000003</v>
          </cell>
          <cell r="H9">
            <v>0</v>
          </cell>
          <cell r="I9">
            <v>141.96</v>
          </cell>
          <cell r="J9">
            <v>0.73199999999999998</v>
          </cell>
          <cell r="K9">
            <v>0.84399999999999997</v>
          </cell>
          <cell r="L9">
            <v>0</v>
          </cell>
          <cell r="M9">
            <v>0</v>
          </cell>
          <cell r="N9">
            <v>140.38399999999999</v>
          </cell>
          <cell r="O9">
            <v>0</v>
          </cell>
          <cell r="P9">
            <v>589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589</v>
          </cell>
          <cell r="V9">
            <v>0</v>
          </cell>
          <cell r="W9">
            <v>1.1759999999999999</v>
          </cell>
          <cell r="X9">
            <v>141.96</v>
          </cell>
          <cell r="Y9">
            <v>2.7519999999999998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589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140.38399999999999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589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141.96</v>
          </cell>
          <cell r="BC9">
            <v>589</v>
          </cell>
          <cell r="BD9">
            <v>386.16199999999998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219.489</v>
          </cell>
          <cell r="E10">
            <v>104.40600000000001</v>
          </cell>
          <cell r="F10">
            <v>115.083</v>
          </cell>
          <cell r="G10">
            <v>35.509</v>
          </cell>
          <cell r="H10">
            <v>0</v>
          </cell>
          <cell r="I10">
            <v>80.39</v>
          </cell>
          <cell r="J10">
            <v>1.2669999999999999</v>
          </cell>
          <cell r="K10">
            <v>1.397</v>
          </cell>
          <cell r="L10">
            <v>0</v>
          </cell>
          <cell r="M10">
            <v>0</v>
          </cell>
          <cell r="N10">
            <v>77.725999999999999</v>
          </cell>
          <cell r="O10">
            <v>0</v>
          </cell>
          <cell r="P10">
            <v>319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319</v>
          </cell>
          <cell r="V10">
            <v>0</v>
          </cell>
          <cell r="W10">
            <v>1.534</v>
          </cell>
          <cell r="X10">
            <v>80.39</v>
          </cell>
          <cell r="Y10">
            <v>4.1979999999999995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319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77.725999999999999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319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80.39</v>
          </cell>
          <cell r="BC10">
            <v>319</v>
          </cell>
          <cell r="BD10">
            <v>219.489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193.12200000000001</v>
          </cell>
          <cell r="E11">
            <v>92.331000000000003</v>
          </cell>
          <cell r="F11">
            <v>100.791</v>
          </cell>
          <cell r="G11">
            <v>35.481000000000002</v>
          </cell>
          <cell r="H11">
            <v>0</v>
          </cell>
          <cell r="I11">
            <v>70.739999999999995</v>
          </cell>
          <cell r="J11">
            <v>0.97699999999999998</v>
          </cell>
          <cell r="K11">
            <v>1.0660000000000001</v>
          </cell>
          <cell r="L11">
            <v>0</v>
          </cell>
          <cell r="M11">
            <v>0</v>
          </cell>
          <cell r="N11">
            <v>68.697000000000003</v>
          </cell>
          <cell r="O11">
            <v>0</v>
          </cell>
          <cell r="P11">
            <v>278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278</v>
          </cell>
          <cell r="V11">
            <v>0</v>
          </cell>
          <cell r="W11">
            <v>1.4219999999999999</v>
          </cell>
          <cell r="X11">
            <v>70.739999999999995</v>
          </cell>
          <cell r="Y11">
            <v>3.4649999999999999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278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68.697000000000003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278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70.739999999999995</v>
          </cell>
          <cell r="BC11">
            <v>278</v>
          </cell>
          <cell r="BD11">
            <v>193.12200000000001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177.59100000000001</v>
          </cell>
          <cell r="E12">
            <v>85.472999999999999</v>
          </cell>
          <cell r="F12">
            <v>92.117999999999995</v>
          </cell>
          <cell r="G12">
            <v>35.427999999999997</v>
          </cell>
          <cell r="H12">
            <v>0</v>
          </cell>
          <cell r="I12">
            <v>64.95</v>
          </cell>
          <cell r="J12">
            <v>0.875</v>
          </cell>
          <cell r="K12">
            <v>0.94299999999999995</v>
          </cell>
          <cell r="L12">
            <v>0</v>
          </cell>
          <cell r="M12">
            <v>0</v>
          </cell>
          <cell r="N12">
            <v>63.131250000000001</v>
          </cell>
          <cell r="O12">
            <v>7.5000000000358114E-4</v>
          </cell>
          <cell r="P12">
            <v>252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252</v>
          </cell>
          <cell r="V12">
            <v>0</v>
          </cell>
          <cell r="W12">
            <v>1.4637500000000001</v>
          </cell>
          <cell r="X12">
            <v>64.95</v>
          </cell>
          <cell r="Y12">
            <v>3.2817500000000002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252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63.131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252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64.95</v>
          </cell>
          <cell r="BC12">
            <v>252</v>
          </cell>
          <cell r="BD12">
            <v>177.59100000000001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186.75299999999999</v>
          </cell>
          <cell r="E13">
            <v>90.302999999999997</v>
          </cell>
          <cell r="F13">
            <v>96.45</v>
          </cell>
          <cell r="G13">
            <v>35.43</v>
          </cell>
          <cell r="H13">
            <v>0</v>
          </cell>
          <cell r="I13">
            <v>68.14</v>
          </cell>
          <cell r="J13">
            <v>1.1830000000000001</v>
          </cell>
          <cell r="K13">
            <v>1.2629999999999999</v>
          </cell>
          <cell r="L13">
            <v>0</v>
          </cell>
          <cell r="M13">
            <v>0</v>
          </cell>
          <cell r="N13">
            <v>65.694000000000003</v>
          </cell>
          <cell r="O13">
            <v>0</v>
          </cell>
          <cell r="P13">
            <v>262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262</v>
          </cell>
          <cell r="V13">
            <v>0</v>
          </cell>
          <cell r="W13">
            <v>1.4397500000000001</v>
          </cell>
          <cell r="X13">
            <v>68.14</v>
          </cell>
          <cell r="Y13">
            <v>3.8857499999999998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262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65.694000000000003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262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68.14</v>
          </cell>
          <cell r="BC13">
            <v>262</v>
          </cell>
          <cell r="BD13">
            <v>186.75299999999999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182.458</v>
          </cell>
          <cell r="E14">
            <v>87.454999999999998</v>
          </cell>
          <cell r="F14">
            <v>95.003</v>
          </cell>
          <cell r="G14">
            <v>35.493000000000002</v>
          </cell>
          <cell r="H14">
            <v>0</v>
          </cell>
          <cell r="I14">
            <v>66.739999999999995</v>
          </cell>
          <cell r="J14">
            <v>0.86099999999999999</v>
          </cell>
          <cell r="K14">
            <v>0.93500000000000005</v>
          </cell>
          <cell r="L14">
            <v>0</v>
          </cell>
          <cell r="M14">
            <v>0</v>
          </cell>
          <cell r="N14">
            <v>64.944249999999997</v>
          </cell>
          <cell r="O14">
            <v>-2.5000000000829914E-4</v>
          </cell>
          <cell r="P14">
            <v>261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261</v>
          </cell>
          <cell r="V14">
            <v>0</v>
          </cell>
          <cell r="W14">
            <v>1.5587500000000001</v>
          </cell>
          <cell r="X14">
            <v>66.739999999999995</v>
          </cell>
          <cell r="Y14">
            <v>3.3547500000000001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261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64.944000000000003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261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66.739999999999995</v>
          </cell>
          <cell r="BC14">
            <v>261</v>
          </cell>
          <cell r="BD14">
            <v>182.458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330.67399999999998</v>
          </cell>
          <cell r="E15">
            <v>154.69900000000001</v>
          </cell>
          <cell r="F15">
            <v>175.97499999999999</v>
          </cell>
          <cell r="G15">
            <v>35.481999999999999</v>
          </cell>
          <cell r="H15">
            <v>0</v>
          </cell>
          <cell r="I15">
            <v>121.12</v>
          </cell>
          <cell r="J15">
            <v>1.347</v>
          </cell>
          <cell r="K15">
            <v>1.532</v>
          </cell>
          <cell r="L15">
            <v>0</v>
          </cell>
          <cell r="M15">
            <v>0</v>
          </cell>
          <cell r="N15">
            <v>118.2415</v>
          </cell>
          <cell r="O15">
            <v>-4.9999999998817657E-4</v>
          </cell>
          <cell r="P15">
            <v>496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496</v>
          </cell>
          <cell r="V15">
            <v>0</v>
          </cell>
          <cell r="W15">
            <v>1.3647499999999999</v>
          </cell>
          <cell r="X15">
            <v>121.12</v>
          </cell>
          <cell r="Y15">
            <v>4.2437500000000004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496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118.242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496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121.12</v>
          </cell>
          <cell r="BC15">
            <v>496</v>
          </cell>
          <cell r="BD15">
            <v>330.67399999999998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633.577</v>
          </cell>
          <cell r="E16">
            <v>290.57100000000003</v>
          </cell>
          <cell r="F16">
            <v>343.00599999999997</v>
          </cell>
          <cell r="G16">
            <v>35.369999999999997</v>
          </cell>
          <cell r="H16">
            <v>0</v>
          </cell>
          <cell r="I16">
            <v>232.49</v>
          </cell>
          <cell r="J16">
            <v>2.5870000000000002</v>
          </cell>
          <cell r="K16">
            <v>3.0539999999999998</v>
          </cell>
          <cell r="L16">
            <v>0</v>
          </cell>
          <cell r="M16">
            <v>0</v>
          </cell>
          <cell r="N16">
            <v>226.84899999999999</v>
          </cell>
          <cell r="O16">
            <v>0</v>
          </cell>
          <cell r="P16">
            <v>988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988</v>
          </cell>
          <cell r="V16">
            <v>0</v>
          </cell>
          <cell r="W16">
            <v>0.95174999999999998</v>
          </cell>
          <cell r="X16">
            <v>232.49</v>
          </cell>
          <cell r="Y16">
            <v>6.5927499999999997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988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226.84899999999999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988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232.49</v>
          </cell>
          <cell r="BC16">
            <v>988</v>
          </cell>
          <cell r="BD16">
            <v>633.577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532.923</v>
          </cell>
          <cell r="E17">
            <v>244.57599999999999</v>
          </cell>
          <cell r="F17">
            <v>288.34699999999998</v>
          </cell>
          <cell r="G17">
            <v>35.197000000000003</v>
          </cell>
          <cell r="H17">
            <v>0</v>
          </cell>
          <cell r="I17">
            <v>194.85</v>
          </cell>
          <cell r="J17">
            <v>1.4219999999999999</v>
          </cell>
          <cell r="K17">
            <v>1.677</v>
          </cell>
          <cell r="L17">
            <v>0</v>
          </cell>
          <cell r="M17">
            <v>0</v>
          </cell>
          <cell r="N17">
            <v>191.751</v>
          </cell>
          <cell r="O17">
            <v>0</v>
          </cell>
          <cell r="P17">
            <v>827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827</v>
          </cell>
          <cell r="V17">
            <v>0</v>
          </cell>
          <cell r="W17">
            <v>1.2927500000000001</v>
          </cell>
          <cell r="X17">
            <v>194.85</v>
          </cell>
          <cell r="Y17">
            <v>4.39175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827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191.751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827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194.85</v>
          </cell>
          <cell r="BC17">
            <v>827</v>
          </cell>
          <cell r="BD17">
            <v>532.923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Reporting"/>
      <sheetName val="Měsíční výkaz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1338.971</v>
          </cell>
          <cell r="E6">
            <v>642.38499999999999</v>
          </cell>
          <cell r="F6">
            <v>696.58600000000001</v>
          </cell>
          <cell r="G6">
            <v>35.267000000000003</v>
          </cell>
          <cell r="H6">
            <v>0</v>
          </cell>
          <cell r="I6">
            <v>501.05700000000002</v>
          </cell>
          <cell r="J6">
            <v>4.6950000000000003</v>
          </cell>
          <cell r="K6">
            <v>5.0910000000000002</v>
          </cell>
          <cell r="L6">
            <v>0</v>
          </cell>
          <cell r="M6">
            <v>0</v>
          </cell>
          <cell r="N6">
            <v>491.27100000000002</v>
          </cell>
          <cell r="O6">
            <v>0</v>
          </cell>
          <cell r="P6">
            <v>1956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1956</v>
          </cell>
          <cell r="V6">
            <v>0</v>
          </cell>
          <cell r="W6">
            <v>1.0189999999999999</v>
          </cell>
          <cell r="X6">
            <v>501.05700000000002</v>
          </cell>
          <cell r="Y6">
            <v>10.805000000000001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1956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491.27100000000002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1956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501.05700000000002</v>
          </cell>
          <cell r="BC6">
            <v>1956</v>
          </cell>
          <cell r="BD6">
            <v>1338.971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1212.0740000000001</v>
          </cell>
          <cell r="E7">
            <v>594.08500000000004</v>
          </cell>
          <cell r="F7">
            <v>617.98900000000003</v>
          </cell>
          <cell r="G7">
            <v>35.112000000000002</v>
          </cell>
          <cell r="H7">
            <v>0</v>
          </cell>
          <cell r="I7">
            <v>457.428</v>
          </cell>
          <cell r="J7">
            <v>5.4710000000000001</v>
          </cell>
          <cell r="K7">
            <v>5.6920000000000002</v>
          </cell>
          <cell r="L7">
            <v>0</v>
          </cell>
          <cell r="M7">
            <v>0</v>
          </cell>
          <cell r="N7">
            <v>446.26499999999999</v>
          </cell>
          <cell r="O7">
            <v>0</v>
          </cell>
          <cell r="P7">
            <v>1713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1713</v>
          </cell>
          <cell r="V7">
            <v>0</v>
          </cell>
          <cell r="W7">
            <v>1.014</v>
          </cell>
          <cell r="X7">
            <v>457.428</v>
          </cell>
          <cell r="Y7">
            <v>12.177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1713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446.26499999999999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1713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457.428</v>
          </cell>
          <cell r="BC7">
            <v>1713</v>
          </cell>
          <cell r="BD7">
            <v>1212.0740000000001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1160.1320000000001</v>
          </cell>
          <cell r="E8">
            <v>563.42899999999997</v>
          </cell>
          <cell r="F8">
            <v>596.70299999999997</v>
          </cell>
          <cell r="G8">
            <v>35.168999999999997</v>
          </cell>
          <cell r="H8">
            <v>0</v>
          </cell>
          <cell r="I8">
            <v>428.84100000000001</v>
          </cell>
          <cell r="J8">
            <v>4.5780000000000003</v>
          </cell>
          <cell r="K8">
            <v>4.8479999999999999</v>
          </cell>
          <cell r="L8">
            <v>0</v>
          </cell>
          <cell r="M8">
            <v>0</v>
          </cell>
          <cell r="N8">
            <v>419.41500000000002</v>
          </cell>
          <cell r="O8">
            <v>0</v>
          </cell>
          <cell r="P8">
            <v>1635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1635</v>
          </cell>
          <cell r="V8">
            <v>0</v>
          </cell>
          <cell r="W8">
            <v>1.365</v>
          </cell>
          <cell r="X8">
            <v>428.84100000000001</v>
          </cell>
          <cell r="Y8">
            <v>10.791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1635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419.41500000000002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1635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428.84100000000001</v>
          </cell>
          <cell r="BC8">
            <v>1635</v>
          </cell>
          <cell r="BD8">
            <v>1160.1320000000001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739.46400000000006</v>
          </cell>
          <cell r="E9">
            <v>358.47500000000002</v>
          </cell>
          <cell r="F9">
            <v>380.98899999999998</v>
          </cell>
          <cell r="G9">
            <v>35.374000000000002</v>
          </cell>
          <cell r="H9">
            <v>0</v>
          </cell>
          <cell r="I9">
            <v>273.12400000000002</v>
          </cell>
          <cell r="J9">
            <v>3.3580000000000001</v>
          </cell>
          <cell r="K9">
            <v>3.5680000000000001</v>
          </cell>
          <cell r="L9">
            <v>0</v>
          </cell>
          <cell r="M9">
            <v>0</v>
          </cell>
          <cell r="N9">
            <v>266.19799999999998</v>
          </cell>
          <cell r="O9">
            <v>0</v>
          </cell>
          <cell r="P9">
            <v>1045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1045</v>
          </cell>
          <cell r="V9">
            <v>0</v>
          </cell>
          <cell r="W9">
            <v>1.865</v>
          </cell>
          <cell r="X9">
            <v>273.12400000000002</v>
          </cell>
          <cell r="Y9">
            <v>8.7910000000000004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1045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266.19799999999998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1045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273.12400000000002</v>
          </cell>
          <cell r="BC9">
            <v>1045</v>
          </cell>
          <cell r="BD9">
            <v>739.46400000000006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344.78199999999998</v>
          </cell>
          <cell r="E10">
            <v>165.10300000000001</v>
          </cell>
          <cell r="F10">
            <v>179.679</v>
          </cell>
          <cell r="G10">
            <v>35.514000000000003</v>
          </cell>
          <cell r="H10">
            <v>0</v>
          </cell>
          <cell r="I10">
            <v>125.83499999999999</v>
          </cell>
          <cell r="J10">
            <v>1.597</v>
          </cell>
          <cell r="K10">
            <v>1.738</v>
          </cell>
          <cell r="L10">
            <v>0</v>
          </cell>
          <cell r="M10">
            <v>0</v>
          </cell>
          <cell r="N10">
            <v>122.5</v>
          </cell>
          <cell r="O10">
            <v>0</v>
          </cell>
          <cell r="P10">
            <v>493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493</v>
          </cell>
          <cell r="V10">
            <v>0</v>
          </cell>
          <cell r="W10">
            <v>2.573</v>
          </cell>
          <cell r="X10">
            <v>125.83499999999999</v>
          </cell>
          <cell r="Y10">
            <v>5.9079999999999995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493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122.5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493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125.83499999999999</v>
          </cell>
          <cell r="BC10">
            <v>493</v>
          </cell>
          <cell r="BD10">
            <v>344.78199999999998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327.92399999999998</v>
          </cell>
          <cell r="E11">
            <v>155.131</v>
          </cell>
          <cell r="F11">
            <v>172.79300000000001</v>
          </cell>
          <cell r="G11">
            <v>35.487000000000002</v>
          </cell>
          <cell r="H11">
            <v>0</v>
          </cell>
          <cell r="I11">
            <v>119.70399999999999</v>
          </cell>
          <cell r="J11">
            <v>1.7030000000000001</v>
          </cell>
          <cell r="K11">
            <v>1.8959999999999999</v>
          </cell>
          <cell r="L11">
            <v>0</v>
          </cell>
          <cell r="M11">
            <v>0</v>
          </cell>
          <cell r="N11">
            <v>116.105</v>
          </cell>
          <cell r="O11">
            <v>0</v>
          </cell>
          <cell r="P11">
            <v>480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480</v>
          </cell>
          <cell r="V11">
            <v>0</v>
          </cell>
          <cell r="W11">
            <v>2.4550000000000001</v>
          </cell>
          <cell r="X11">
            <v>119.70399999999999</v>
          </cell>
          <cell r="Y11">
            <v>6.0540000000000003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480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116.105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480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119.70399999999999</v>
          </cell>
          <cell r="BC11">
            <v>480</v>
          </cell>
          <cell r="BD11">
            <v>327.92399999999998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289.291</v>
          </cell>
          <cell r="E12">
            <v>136.36500000000001</v>
          </cell>
          <cell r="F12">
            <v>152.92599999999999</v>
          </cell>
          <cell r="G12">
            <v>35.427</v>
          </cell>
          <cell r="H12">
            <v>0</v>
          </cell>
          <cell r="I12">
            <v>104.28</v>
          </cell>
          <cell r="J12">
            <v>1.1140000000000001</v>
          </cell>
          <cell r="K12">
            <v>1.2490000000000001</v>
          </cell>
          <cell r="L12">
            <v>0</v>
          </cell>
          <cell r="M12">
            <v>0</v>
          </cell>
          <cell r="N12">
            <v>101.9165</v>
          </cell>
          <cell r="O12">
            <v>5.0000000000238742E-4</v>
          </cell>
          <cell r="P12">
            <v>421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421</v>
          </cell>
          <cell r="V12">
            <v>0</v>
          </cell>
          <cell r="W12">
            <v>1.8985000000000001</v>
          </cell>
          <cell r="X12">
            <v>104.28</v>
          </cell>
          <cell r="Y12">
            <v>4.2615000000000007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421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101.917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421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104.28</v>
          </cell>
          <cell r="BC12">
            <v>421</v>
          </cell>
          <cell r="BD12">
            <v>289.291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297.06900000000002</v>
          </cell>
          <cell r="E13">
            <v>141.935</v>
          </cell>
          <cell r="F13">
            <v>155.13399999999999</v>
          </cell>
          <cell r="G13">
            <v>35.429000000000002</v>
          </cell>
          <cell r="H13">
            <v>0</v>
          </cell>
          <cell r="I13">
            <v>109.282</v>
          </cell>
          <cell r="J13">
            <v>2.1360000000000001</v>
          </cell>
          <cell r="K13">
            <v>2.335</v>
          </cell>
          <cell r="L13">
            <v>0</v>
          </cell>
          <cell r="M13">
            <v>0</v>
          </cell>
          <cell r="N13">
            <v>104.8105</v>
          </cell>
          <cell r="O13">
            <v>5.0000000000238742E-4</v>
          </cell>
          <cell r="P13">
            <v>430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430</v>
          </cell>
          <cell r="V13">
            <v>0</v>
          </cell>
          <cell r="W13">
            <v>1.6507499999999999</v>
          </cell>
          <cell r="X13">
            <v>109.282</v>
          </cell>
          <cell r="Y13">
            <v>6.1217500000000005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430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104.81100000000001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430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109.282</v>
          </cell>
          <cell r="BC13">
            <v>430</v>
          </cell>
          <cell r="BD13">
            <v>297.06900000000002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281.113</v>
          </cell>
          <cell r="E14">
            <v>132.625</v>
          </cell>
          <cell r="F14">
            <v>148.488</v>
          </cell>
          <cell r="G14">
            <v>35.49</v>
          </cell>
          <cell r="H14">
            <v>0</v>
          </cell>
          <cell r="I14">
            <v>103.21</v>
          </cell>
          <cell r="J14">
            <v>1.361</v>
          </cell>
          <cell r="K14">
            <v>1.524</v>
          </cell>
          <cell r="L14">
            <v>0</v>
          </cell>
          <cell r="M14">
            <v>0</v>
          </cell>
          <cell r="N14">
            <v>100.3245</v>
          </cell>
          <cell r="O14">
            <v>4.9999999998817657E-4</v>
          </cell>
          <cell r="P14">
            <v>416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416</v>
          </cell>
          <cell r="V14">
            <v>0</v>
          </cell>
          <cell r="W14">
            <v>1.72525</v>
          </cell>
          <cell r="X14">
            <v>103.21</v>
          </cell>
          <cell r="Y14">
            <v>4.6102499999999997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416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100.325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416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103.21</v>
          </cell>
          <cell r="BC14">
            <v>416</v>
          </cell>
          <cell r="BD14">
            <v>281.113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498.52600000000001</v>
          </cell>
          <cell r="E15">
            <v>238.846</v>
          </cell>
          <cell r="F15">
            <v>259.68</v>
          </cell>
          <cell r="G15">
            <v>35.482999999999997</v>
          </cell>
          <cell r="H15">
            <v>0</v>
          </cell>
          <cell r="I15">
            <v>184.21</v>
          </cell>
          <cell r="J15">
            <v>2.1179999999999999</v>
          </cell>
          <cell r="K15">
            <v>2.302</v>
          </cell>
          <cell r="L15">
            <v>0</v>
          </cell>
          <cell r="M15">
            <v>0</v>
          </cell>
          <cell r="N15">
            <v>179.78975</v>
          </cell>
          <cell r="O15">
            <v>2.5000000002250999E-4</v>
          </cell>
          <cell r="P15">
            <v>721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721</v>
          </cell>
          <cell r="V15">
            <v>0</v>
          </cell>
          <cell r="W15">
            <v>1.75125</v>
          </cell>
          <cell r="X15">
            <v>184.21</v>
          </cell>
          <cell r="Y15">
            <v>6.1712499999999997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721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179.79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721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184.21</v>
          </cell>
          <cell r="BC15">
            <v>721</v>
          </cell>
          <cell r="BD15">
            <v>498.52600000000001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1006.212</v>
          </cell>
          <cell r="E16">
            <v>481.50700000000001</v>
          </cell>
          <cell r="F16">
            <v>524.70500000000004</v>
          </cell>
          <cell r="G16">
            <v>35.368000000000002</v>
          </cell>
          <cell r="H16">
            <v>0</v>
          </cell>
          <cell r="I16">
            <v>371.14790000000005</v>
          </cell>
          <cell r="J16">
            <v>2.9630000000000001</v>
          </cell>
          <cell r="K16">
            <v>3.2290000000000001</v>
          </cell>
          <cell r="L16">
            <v>0</v>
          </cell>
          <cell r="M16">
            <v>0</v>
          </cell>
          <cell r="N16">
            <v>364.95625000000001</v>
          </cell>
          <cell r="O16">
            <v>-3.4999999996898623E-4</v>
          </cell>
          <cell r="P16">
            <v>1456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1456</v>
          </cell>
          <cell r="V16">
            <v>0</v>
          </cell>
          <cell r="W16">
            <v>1.2442500000000001</v>
          </cell>
          <cell r="X16">
            <v>371.14800000000002</v>
          </cell>
          <cell r="Y16">
            <v>7.4362500000000002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1456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364.95600000000002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1456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371.14800000000002</v>
          </cell>
          <cell r="BC16">
            <v>1456</v>
          </cell>
          <cell r="BD16">
            <v>1006.212</v>
          </cell>
          <cell r="BE16">
            <v>1.0000000020227162E-4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947.803</v>
          </cell>
          <cell r="E17">
            <v>456.38499999999999</v>
          </cell>
          <cell r="F17">
            <v>491.41800000000001</v>
          </cell>
          <cell r="G17">
            <v>35.195999999999998</v>
          </cell>
          <cell r="H17">
            <v>0</v>
          </cell>
          <cell r="I17">
            <v>352.39409999999998</v>
          </cell>
          <cell r="J17">
            <v>4.0750000000000002</v>
          </cell>
          <cell r="K17">
            <v>4.3879999999999999</v>
          </cell>
          <cell r="L17">
            <v>0</v>
          </cell>
          <cell r="M17">
            <v>0</v>
          </cell>
          <cell r="N17">
            <v>343.93099999999998</v>
          </cell>
          <cell r="O17">
            <v>1.0000000003174137E-4</v>
          </cell>
          <cell r="P17">
            <v>1366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1366</v>
          </cell>
          <cell r="V17">
            <v>0</v>
          </cell>
          <cell r="W17">
            <v>1.48875</v>
          </cell>
          <cell r="X17">
            <v>352.39400000000001</v>
          </cell>
          <cell r="Y17">
            <v>9.9517500000000005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1366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343.93099999999998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1366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352.39400000000001</v>
          </cell>
          <cell r="BC17">
            <v>1366</v>
          </cell>
          <cell r="BD17">
            <v>947.803</v>
          </cell>
          <cell r="BE17">
            <v>-9.9999999747524271E-5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Reporting"/>
      <sheetName val="Kogenerace"/>
      <sheetName val="Měsíční výkaz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2437.587</v>
          </cell>
          <cell r="E6">
            <v>1157.058</v>
          </cell>
          <cell r="F6">
            <v>1280.529</v>
          </cell>
          <cell r="G6">
            <v>35.155000000000001</v>
          </cell>
          <cell r="H6">
            <v>0</v>
          </cell>
          <cell r="I6">
            <v>924.16</v>
          </cell>
          <cell r="J6">
            <v>9.7560000000000002</v>
          </cell>
          <cell r="K6">
            <v>10.798</v>
          </cell>
          <cell r="L6">
            <v>0</v>
          </cell>
          <cell r="M6">
            <v>0</v>
          </cell>
          <cell r="N6">
            <v>903.60599999999999</v>
          </cell>
          <cell r="O6">
            <v>0</v>
          </cell>
          <cell r="P6">
            <v>3682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3682</v>
          </cell>
          <cell r="V6">
            <v>0</v>
          </cell>
          <cell r="W6">
            <v>1.3580000000000001</v>
          </cell>
          <cell r="X6">
            <v>924.16</v>
          </cell>
          <cell r="Y6">
            <v>21.912000000000003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3682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903.60599999999999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3682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924.16</v>
          </cell>
          <cell r="BC6">
            <v>3682</v>
          </cell>
          <cell r="BD6">
            <v>2437.587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2405.2269999999999</v>
          </cell>
          <cell r="E7">
            <v>1137.4649999999999</v>
          </cell>
          <cell r="F7">
            <v>1267.7619999999999</v>
          </cell>
          <cell r="G7">
            <v>35.337000000000003</v>
          </cell>
          <cell r="H7">
            <v>0</v>
          </cell>
          <cell r="I7">
            <v>904.7</v>
          </cell>
          <cell r="J7">
            <v>11.27</v>
          </cell>
          <cell r="K7">
            <v>12.561999999999999</v>
          </cell>
          <cell r="L7">
            <v>0</v>
          </cell>
          <cell r="M7">
            <v>0</v>
          </cell>
          <cell r="N7">
            <v>880.86800000000005</v>
          </cell>
          <cell r="O7">
            <v>0</v>
          </cell>
          <cell r="P7">
            <v>3630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3630</v>
          </cell>
          <cell r="V7">
            <v>0</v>
          </cell>
          <cell r="W7">
            <v>0.95099999999999996</v>
          </cell>
          <cell r="X7">
            <v>904.7</v>
          </cell>
          <cell r="Y7">
            <v>24.783000000000001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3630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880.86800000000005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3630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904.7</v>
          </cell>
          <cell r="BC7">
            <v>3630</v>
          </cell>
          <cell r="BD7">
            <v>2405.2269999999999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2450.1759999999999</v>
          </cell>
          <cell r="E8">
            <v>1157.1659999999999</v>
          </cell>
          <cell r="F8">
            <v>1293.01</v>
          </cell>
          <cell r="G8">
            <v>35.46</v>
          </cell>
          <cell r="H8">
            <v>0</v>
          </cell>
          <cell r="I8">
            <v>921.54</v>
          </cell>
          <cell r="J8">
            <v>7.8869999999999996</v>
          </cell>
          <cell r="K8">
            <v>8.8130000000000006</v>
          </cell>
          <cell r="L8">
            <v>0</v>
          </cell>
          <cell r="M8">
            <v>0</v>
          </cell>
          <cell r="N8">
            <v>904.84</v>
          </cell>
          <cell r="O8">
            <v>0</v>
          </cell>
          <cell r="P8">
            <v>3707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3707</v>
          </cell>
          <cell r="V8">
            <v>0</v>
          </cell>
          <cell r="W8">
            <v>0.98799999999999999</v>
          </cell>
          <cell r="X8">
            <v>921.54</v>
          </cell>
          <cell r="Y8">
            <v>17.687999999999999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3707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904.84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3707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921.54</v>
          </cell>
          <cell r="BC8">
            <v>3707</v>
          </cell>
          <cell r="BD8">
            <v>2450.1759999999999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1753.86</v>
          </cell>
          <cell r="E9">
            <v>829.42899999999997</v>
          </cell>
          <cell r="F9">
            <v>924.43100000000004</v>
          </cell>
          <cell r="G9">
            <v>35.325000000000003</v>
          </cell>
          <cell r="H9">
            <v>0</v>
          </cell>
          <cell r="I9">
            <v>658.22</v>
          </cell>
          <cell r="J9">
            <v>5.3239999999999998</v>
          </cell>
          <cell r="K9">
            <v>5.9329999999999998</v>
          </cell>
          <cell r="L9">
            <v>0</v>
          </cell>
          <cell r="M9">
            <v>0</v>
          </cell>
          <cell r="N9">
            <v>646.96299999999997</v>
          </cell>
          <cell r="O9">
            <v>0</v>
          </cell>
          <cell r="P9">
            <v>2641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2641</v>
          </cell>
          <cell r="V9">
            <v>0</v>
          </cell>
          <cell r="W9">
            <v>1.2490000000000001</v>
          </cell>
          <cell r="X9">
            <v>658.22</v>
          </cell>
          <cell r="Y9">
            <v>12.506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2641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646.96299999999997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2641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658.22</v>
          </cell>
          <cell r="BC9">
            <v>2641</v>
          </cell>
          <cell r="BD9">
            <v>1753.86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843.49300000000005</v>
          </cell>
          <cell r="E10">
            <v>400.25200000000001</v>
          </cell>
          <cell r="F10">
            <v>443.24099999999999</v>
          </cell>
          <cell r="G10">
            <v>35.447000000000003</v>
          </cell>
          <cell r="H10">
            <v>0</v>
          </cell>
          <cell r="I10">
            <v>314.8</v>
          </cell>
          <cell r="J10">
            <v>2.613</v>
          </cell>
          <cell r="K10">
            <v>2.8929999999999998</v>
          </cell>
          <cell r="L10">
            <v>0</v>
          </cell>
          <cell r="M10">
            <v>0</v>
          </cell>
          <cell r="N10">
            <v>309.29399999999998</v>
          </cell>
          <cell r="O10">
            <v>0</v>
          </cell>
          <cell r="P10">
            <v>1255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1255</v>
          </cell>
          <cell r="V10">
            <v>0</v>
          </cell>
          <cell r="W10">
            <v>2.0009999999999999</v>
          </cell>
          <cell r="X10">
            <v>314.8</v>
          </cell>
          <cell r="Y10">
            <v>7.5069999999999997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1255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309.29399999999998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1255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314.8</v>
          </cell>
          <cell r="BC10">
            <v>1255</v>
          </cell>
          <cell r="BD10">
            <v>843.49300000000005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706.88300000000004</v>
          </cell>
          <cell r="E11">
            <v>335.79500000000002</v>
          </cell>
          <cell r="F11">
            <v>371.08800000000002</v>
          </cell>
          <cell r="G11">
            <v>35.305999999999997</v>
          </cell>
          <cell r="H11">
            <v>0</v>
          </cell>
          <cell r="I11">
            <v>262.67</v>
          </cell>
          <cell r="J11">
            <v>2.3580000000000001</v>
          </cell>
          <cell r="K11">
            <v>2.6059999999999999</v>
          </cell>
          <cell r="L11">
            <v>0</v>
          </cell>
          <cell r="M11">
            <v>0</v>
          </cell>
          <cell r="N11">
            <v>257.70600000000002</v>
          </cell>
          <cell r="O11">
            <v>0</v>
          </cell>
          <cell r="P11">
            <v>1045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1045</v>
          </cell>
          <cell r="V11">
            <v>0</v>
          </cell>
          <cell r="W11">
            <v>2.069</v>
          </cell>
          <cell r="X11">
            <v>262.67</v>
          </cell>
          <cell r="Y11">
            <v>7.0330000000000004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1045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257.70600000000002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1045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262.67</v>
          </cell>
          <cell r="BC11">
            <v>1045</v>
          </cell>
          <cell r="BD11">
            <v>706.88300000000004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697.02099999999996</v>
          </cell>
          <cell r="E12">
            <v>328.95299999999997</v>
          </cell>
          <cell r="F12">
            <v>368.06799999999998</v>
          </cell>
          <cell r="G12">
            <v>35.39</v>
          </cell>
          <cell r="H12">
            <v>0</v>
          </cell>
          <cell r="I12">
            <v>256.45</v>
          </cell>
          <cell r="J12">
            <v>2.3260000000000001</v>
          </cell>
          <cell r="K12">
            <v>2.6030000000000002</v>
          </cell>
          <cell r="L12">
            <v>0</v>
          </cell>
          <cell r="M12">
            <v>0</v>
          </cell>
          <cell r="N12">
            <v>251.5205</v>
          </cell>
          <cell r="O12">
            <v>4.9999999998817657E-4</v>
          </cell>
          <cell r="P12">
            <v>1033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1033</v>
          </cell>
          <cell r="V12">
            <v>0</v>
          </cell>
          <cell r="W12">
            <v>2.1395</v>
          </cell>
          <cell r="X12">
            <v>256.45</v>
          </cell>
          <cell r="Y12">
            <v>7.0685000000000002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1033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251.52099999999999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1033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256.45</v>
          </cell>
          <cell r="BC12">
            <v>1033</v>
          </cell>
          <cell r="BD12">
            <v>697.02099999999996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630.03300000000002</v>
          </cell>
          <cell r="E13">
            <v>294.666</v>
          </cell>
          <cell r="F13">
            <v>335.36700000000002</v>
          </cell>
          <cell r="G13">
            <v>35.408999999999999</v>
          </cell>
          <cell r="H13">
            <v>0</v>
          </cell>
          <cell r="I13">
            <v>256.27</v>
          </cell>
          <cell r="J13">
            <v>2.343</v>
          </cell>
          <cell r="K13">
            <v>2.6669999999999998</v>
          </cell>
          <cell r="L13">
            <v>0</v>
          </cell>
          <cell r="M13">
            <v>0</v>
          </cell>
          <cell r="N13">
            <v>251.26025000000001</v>
          </cell>
          <cell r="O13">
            <v>-2.5000000002250999E-4</v>
          </cell>
          <cell r="P13">
            <v>1050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1050</v>
          </cell>
          <cell r="V13">
            <v>0</v>
          </cell>
          <cell r="W13">
            <v>2.0724999999999998</v>
          </cell>
          <cell r="X13">
            <v>256.27</v>
          </cell>
          <cell r="Y13">
            <v>7.0824999999999996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1050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251.26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1050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256.27</v>
          </cell>
          <cell r="BC13">
            <v>1050</v>
          </cell>
          <cell r="BD13">
            <v>630.03300000000002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784.05899999999997</v>
          </cell>
          <cell r="E14">
            <v>350.53300000000002</v>
          </cell>
          <cell r="F14">
            <v>433.52600000000001</v>
          </cell>
          <cell r="G14">
            <v>35.445999999999998</v>
          </cell>
          <cell r="H14">
            <v>0</v>
          </cell>
          <cell r="I14">
            <v>250.43</v>
          </cell>
          <cell r="J14">
            <v>2.3759999999999999</v>
          </cell>
          <cell r="K14">
            <v>2.9380000000000002</v>
          </cell>
          <cell r="L14">
            <v>0</v>
          </cell>
          <cell r="M14">
            <v>0</v>
          </cell>
          <cell r="N14">
            <v>245.11574999999999</v>
          </cell>
          <cell r="O14">
            <v>2.5000000002250999E-4</v>
          </cell>
          <cell r="P14">
            <v>1115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1115</v>
          </cell>
          <cell r="V14">
            <v>0</v>
          </cell>
          <cell r="W14">
            <v>1.5242500000000001</v>
          </cell>
          <cell r="X14">
            <v>250.43</v>
          </cell>
          <cell r="Y14">
            <v>6.8382500000000004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1115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245.11600000000001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1115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250.43</v>
          </cell>
          <cell r="BC14">
            <v>1115</v>
          </cell>
          <cell r="BD14">
            <v>784.05899999999997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1360.5060000000001</v>
          </cell>
          <cell r="E15">
            <v>637.93600000000004</v>
          </cell>
          <cell r="F15">
            <v>722.57</v>
          </cell>
          <cell r="G15">
            <v>35.488999999999997</v>
          </cell>
          <cell r="H15">
            <v>0</v>
          </cell>
          <cell r="I15">
            <v>506.67</v>
          </cell>
          <cell r="J15">
            <v>4.0110000000000001</v>
          </cell>
          <cell r="K15">
            <v>4.5430000000000001</v>
          </cell>
          <cell r="L15">
            <v>0</v>
          </cell>
          <cell r="M15">
            <v>0</v>
          </cell>
          <cell r="N15">
            <v>498.11649999999997</v>
          </cell>
          <cell r="O15">
            <v>-4.9999999998817657E-4</v>
          </cell>
          <cell r="P15">
            <v>2066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2066</v>
          </cell>
          <cell r="V15">
            <v>0</v>
          </cell>
          <cell r="W15">
            <v>1.6559999999999999</v>
          </cell>
          <cell r="X15">
            <v>506.67</v>
          </cell>
          <cell r="Y15">
            <v>10.210000000000001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2066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498.11700000000002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2066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506.67</v>
          </cell>
          <cell r="BC15">
            <v>2066</v>
          </cell>
          <cell r="BD15">
            <v>1360.5060000000001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1744.194</v>
          </cell>
          <cell r="E16">
            <v>814.19200000000001</v>
          </cell>
          <cell r="F16">
            <v>930.00199999999995</v>
          </cell>
          <cell r="G16">
            <v>35.351999999999997</v>
          </cell>
          <cell r="H16">
            <v>0</v>
          </cell>
          <cell r="I16">
            <v>631.79999999999995</v>
          </cell>
          <cell r="J16">
            <v>4.665</v>
          </cell>
          <cell r="K16">
            <v>5.3280000000000003</v>
          </cell>
          <cell r="L16">
            <v>0</v>
          </cell>
          <cell r="M16">
            <v>0</v>
          </cell>
          <cell r="N16">
            <v>621.80700000000002</v>
          </cell>
          <cell r="O16">
            <v>0</v>
          </cell>
          <cell r="P16">
            <v>2598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2598</v>
          </cell>
          <cell r="V16">
            <v>0</v>
          </cell>
          <cell r="W16">
            <v>1.51325</v>
          </cell>
          <cell r="X16">
            <v>631.79999999999995</v>
          </cell>
          <cell r="Y16">
            <v>11.50625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2598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621.80700000000002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2598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631.79999999999995</v>
          </cell>
          <cell r="BC16">
            <v>2598</v>
          </cell>
          <cell r="BD16">
            <v>1744.194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1651.7940000000001</v>
          </cell>
          <cell r="E17">
            <v>775.28800000000001</v>
          </cell>
          <cell r="F17">
            <v>876.50599999999997</v>
          </cell>
          <cell r="G17">
            <v>35.295000000000002</v>
          </cell>
          <cell r="H17">
            <v>0</v>
          </cell>
          <cell r="I17">
            <v>633.16999999999996</v>
          </cell>
          <cell r="J17">
            <v>4.5330000000000004</v>
          </cell>
          <cell r="K17">
            <v>5.125</v>
          </cell>
          <cell r="L17">
            <v>0</v>
          </cell>
          <cell r="M17">
            <v>0</v>
          </cell>
          <cell r="N17">
            <v>623.51149999999996</v>
          </cell>
          <cell r="O17">
            <v>4.9999999998817657E-4</v>
          </cell>
          <cell r="P17">
            <v>2577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2577</v>
          </cell>
          <cell r="V17">
            <v>0</v>
          </cell>
          <cell r="W17">
            <v>1.4910000000000001</v>
          </cell>
          <cell r="X17">
            <v>633.16999999999996</v>
          </cell>
          <cell r="Y17">
            <v>11.149000000000001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2577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623.51199999999994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2577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633.16999999999996</v>
          </cell>
          <cell r="BC17">
            <v>2577</v>
          </cell>
          <cell r="BD17">
            <v>1651.7940000000001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2374.7339999999999</v>
          </cell>
          <cell r="E6">
            <v>1134.471</v>
          </cell>
          <cell r="F6">
            <v>1240.2629999999999</v>
          </cell>
          <cell r="G6">
            <v>35.28</v>
          </cell>
          <cell r="H6">
            <v>0</v>
          </cell>
          <cell r="I6">
            <v>886.75199999999995</v>
          </cell>
          <cell r="J6">
            <v>12.920999999999999</v>
          </cell>
          <cell r="K6">
            <v>14.125</v>
          </cell>
          <cell r="L6">
            <v>0</v>
          </cell>
          <cell r="M6">
            <v>0</v>
          </cell>
          <cell r="N6">
            <v>859.70600000000002</v>
          </cell>
          <cell r="O6">
            <v>0</v>
          </cell>
          <cell r="P6">
            <v>3490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3490</v>
          </cell>
          <cell r="V6">
            <v>0</v>
          </cell>
          <cell r="W6">
            <v>0.85199999999999998</v>
          </cell>
          <cell r="X6">
            <v>886.75199999999995</v>
          </cell>
          <cell r="Y6">
            <v>27.898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3490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859.70600000000002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3490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886.75199999999995</v>
          </cell>
          <cell r="BC6">
            <v>3490</v>
          </cell>
          <cell r="BD6">
            <v>2374.7339999999999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2281.3420000000001</v>
          </cell>
          <cell r="E7">
            <v>1071.2460000000001</v>
          </cell>
          <cell r="F7">
            <v>1210.096</v>
          </cell>
          <cell r="G7">
            <v>35.287999999999997</v>
          </cell>
          <cell r="H7">
            <v>0</v>
          </cell>
          <cell r="I7">
            <v>856.24</v>
          </cell>
          <cell r="J7">
            <v>11.394</v>
          </cell>
          <cell r="K7">
            <v>12.871</v>
          </cell>
          <cell r="L7">
            <v>0</v>
          </cell>
          <cell r="M7">
            <v>0</v>
          </cell>
          <cell r="N7">
            <v>831.97500000000002</v>
          </cell>
          <cell r="O7">
            <v>0</v>
          </cell>
          <cell r="P7">
            <v>3482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3482</v>
          </cell>
          <cell r="V7">
            <v>0</v>
          </cell>
          <cell r="W7">
            <v>0.52800000000000002</v>
          </cell>
          <cell r="X7">
            <v>856.24</v>
          </cell>
          <cell r="Y7">
            <v>24.792999999999999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3482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831.97500000000002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3482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856.24</v>
          </cell>
          <cell r="BC7">
            <v>3482</v>
          </cell>
          <cell r="BD7">
            <v>2281.3420000000001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2275.299</v>
          </cell>
          <cell r="E8">
            <v>1070.9090000000001</v>
          </cell>
          <cell r="F8">
            <v>1204.3900000000001</v>
          </cell>
          <cell r="G8">
            <v>35.128999999999998</v>
          </cell>
          <cell r="H8">
            <v>0</v>
          </cell>
          <cell r="I8">
            <v>851.62800000000004</v>
          </cell>
          <cell r="J8">
            <v>10.638</v>
          </cell>
          <cell r="K8">
            <v>11.964</v>
          </cell>
          <cell r="L8">
            <v>0</v>
          </cell>
          <cell r="M8">
            <v>0</v>
          </cell>
          <cell r="N8">
            <v>829.02599999999995</v>
          </cell>
          <cell r="O8">
            <v>0</v>
          </cell>
          <cell r="P8">
            <v>3448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3448</v>
          </cell>
          <cell r="V8">
            <v>0</v>
          </cell>
          <cell r="W8">
            <v>0.753</v>
          </cell>
          <cell r="X8">
            <v>851.62800000000004</v>
          </cell>
          <cell r="Y8">
            <v>23.355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3448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829.02599999999995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3448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851.62800000000004</v>
          </cell>
          <cell r="BC8">
            <v>3448</v>
          </cell>
          <cell r="BD8">
            <v>2275.299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1589.894</v>
          </cell>
          <cell r="E9">
            <v>756.447</v>
          </cell>
          <cell r="F9">
            <v>833.447</v>
          </cell>
          <cell r="G9">
            <v>35.225000000000001</v>
          </cell>
          <cell r="H9">
            <v>0</v>
          </cell>
          <cell r="I9">
            <v>591.96500000000003</v>
          </cell>
          <cell r="J9">
            <v>8.484</v>
          </cell>
          <cell r="K9">
            <v>9.3469999999999995</v>
          </cell>
          <cell r="L9">
            <v>0</v>
          </cell>
          <cell r="M9">
            <v>0</v>
          </cell>
          <cell r="N9">
            <v>574.13400000000001</v>
          </cell>
          <cell r="O9">
            <v>0</v>
          </cell>
          <cell r="P9">
            <v>2348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2348</v>
          </cell>
          <cell r="V9">
            <v>0</v>
          </cell>
          <cell r="W9">
            <v>1.4390000000000001</v>
          </cell>
          <cell r="X9">
            <v>591.96500000000003</v>
          </cell>
          <cell r="Y9">
            <v>19.27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2348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574.13400000000001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2348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591.96500000000003</v>
          </cell>
          <cell r="BC9">
            <v>2348</v>
          </cell>
          <cell r="BD9">
            <v>1589.894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780.13400000000001</v>
          </cell>
          <cell r="E10">
            <v>371.84899999999999</v>
          </cell>
          <cell r="F10">
            <v>408.28500000000003</v>
          </cell>
          <cell r="G10">
            <v>35.426000000000002</v>
          </cell>
          <cell r="H10">
            <v>0</v>
          </cell>
          <cell r="I10">
            <v>290.43</v>
          </cell>
          <cell r="J10">
            <v>4.2949999999999999</v>
          </cell>
          <cell r="K10">
            <v>4.7160000000000002</v>
          </cell>
          <cell r="L10">
            <v>0</v>
          </cell>
          <cell r="M10">
            <v>0</v>
          </cell>
          <cell r="N10">
            <v>281.41899999999998</v>
          </cell>
          <cell r="O10">
            <v>0</v>
          </cell>
          <cell r="P10">
            <v>1148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1148</v>
          </cell>
          <cell r="V10">
            <v>0</v>
          </cell>
          <cell r="W10">
            <v>2.2400000000000002</v>
          </cell>
          <cell r="X10">
            <v>290.43</v>
          </cell>
          <cell r="Y10">
            <v>11.250999999999999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1148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281.41899999999998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1148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290.43</v>
          </cell>
          <cell r="BC10">
            <v>1148</v>
          </cell>
          <cell r="BD10">
            <v>780.13400000000001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744.18100000000004</v>
          </cell>
          <cell r="E11">
            <v>351.54700000000003</v>
          </cell>
          <cell r="F11">
            <v>392.63400000000001</v>
          </cell>
          <cell r="G11">
            <v>35.274999999999999</v>
          </cell>
          <cell r="H11">
            <v>0</v>
          </cell>
          <cell r="I11">
            <v>276.81400000000002</v>
          </cell>
          <cell r="J11">
            <v>4.4470000000000001</v>
          </cell>
          <cell r="K11">
            <v>4.9669999999999996</v>
          </cell>
          <cell r="L11">
            <v>0</v>
          </cell>
          <cell r="M11">
            <v>0</v>
          </cell>
          <cell r="N11">
            <v>267.39999999999998</v>
          </cell>
          <cell r="O11">
            <v>0</v>
          </cell>
          <cell r="P11">
            <v>1113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1113</v>
          </cell>
          <cell r="V11">
            <v>0</v>
          </cell>
          <cell r="W11">
            <v>2.2490000000000001</v>
          </cell>
          <cell r="X11">
            <v>276.81400000000002</v>
          </cell>
          <cell r="Y11">
            <v>11.663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1113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267.39999999999998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1113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276.81400000000002</v>
          </cell>
          <cell r="BC11">
            <v>1113</v>
          </cell>
          <cell r="BD11">
            <v>744.18100000000004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626.23099999999999</v>
          </cell>
          <cell r="E12">
            <v>297.88299999999998</v>
          </cell>
          <cell r="F12">
            <v>328.34800000000001</v>
          </cell>
          <cell r="G12">
            <v>35.314</v>
          </cell>
          <cell r="H12">
            <v>0</v>
          </cell>
          <cell r="I12">
            <v>232.601</v>
          </cell>
          <cell r="J12">
            <v>3.9769999999999999</v>
          </cell>
          <cell r="K12">
            <v>4.3840000000000003</v>
          </cell>
          <cell r="L12">
            <v>0</v>
          </cell>
          <cell r="M12">
            <v>0</v>
          </cell>
          <cell r="N12">
            <v>224.2405</v>
          </cell>
          <cell r="O12">
            <v>-4.9999999998817657E-4</v>
          </cell>
          <cell r="P12">
            <v>923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923</v>
          </cell>
          <cell r="V12">
            <v>0</v>
          </cell>
          <cell r="W12">
            <v>2.5535000000000001</v>
          </cell>
          <cell r="X12">
            <v>232.601</v>
          </cell>
          <cell r="Y12">
            <v>10.9145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923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224.24100000000001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923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232.601</v>
          </cell>
          <cell r="BC12">
            <v>923</v>
          </cell>
          <cell r="BD12">
            <v>626.23099999999999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460.03300000000002</v>
          </cell>
          <cell r="E13">
            <v>216.92400000000001</v>
          </cell>
          <cell r="F13">
            <v>243.10900000000001</v>
          </cell>
          <cell r="G13">
            <v>35.33</v>
          </cell>
          <cell r="H13">
            <v>0</v>
          </cell>
          <cell r="I13">
            <v>170.03100000000001</v>
          </cell>
          <cell r="J13">
            <v>2.89</v>
          </cell>
          <cell r="K13">
            <v>3.238</v>
          </cell>
          <cell r="L13">
            <v>0</v>
          </cell>
          <cell r="M13">
            <v>0</v>
          </cell>
          <cell r="N13">
            <v>163.90299999999999</v>
          </cell>
          <cell r="O13">
            <v>0</v>
          </cell>
          <cell r="P13">
            <v>686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686</v>
          </cell>
          <cell r="V13">
            <v>0</v>
          </cell>
          <cell r="W13">
            <v>3.0409999999999999</v>
          </cell>
          <cell r="X13">
            <v>170.03100000000001</v>
          </cell>
          <cell r="Y13">
            <v>9.1690000000000005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686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163.90299999999999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686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170.03100000000001</v>
          </cell>
          <cell r="BC13">
            <v>686</v>
          </cell>
          <cell r="BD13">
            <v>460.03300000000002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634.15300000000002</v>
          </cell>
          <cell r="E14">
            <v>302.00200000000001</v>
          </cell>
          <cell r="F14">
            <v>332.15100000000001</v>
          </cell>
          <cell r="G14">
            <v>35.444000000000003</v>
          </cell>
          <cell r="H14">
            <v>0</v>
          </cell>
          <cell r="I14">
            <v>234.88499999999999</v>
          </cell>
          <cell r="J14">
            <v>3.3959999999999999</v>
          </cell>
          <cell r="K14">
            <v>3.7360000000000002</v>
          </cell>
          <cell r="L14">
            <v>0</v>
          </cell>
          <cell r="M14">
            <v>0</v>
          </cell>
          <cell r="N14">
            <v>227.75299999999999</v>
          </cell>
          <cell r="O14">
            <v>0</v>
          </cell>
          <cell r="P14">
            <v>930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930</v>
          </cell>
          <cell r="V14">
            <v>0</v>
          </cell>
          <cell r="W14">
            <v>2.4474999999999998</v>
          </cell>
          <cell r="X14">
            <v>234.88499999999999</v>
          </cell>
          <cell r="Y14">
            <v>9.5794999999999995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930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227.75299999999999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930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234.88499999999999</v>
          </cell>
          <cell r="BC14">
            <v>930</v>
          </cell>
          <cell r="BD14">
            <v>634.15300000000002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1740.836</v>
          </cell>
          <cell r="E15">
            <v>821.05200000000002</v>
          </cell>
          <cell r="F15">
            <v>919.78399999999999</v>
          </cell>
          <cell r="G15">
            <v>35.472000000000001</v>
          </cell>
          <cell r="H15">
            <v>0</v>
          </cell>
          <cell r="I15">
            <v>647.42399999999998</v>
          </cell>
          <cell r="J15">
            <v>8.734</v>
          </cell>
          <cell r="K15">
            <v>9.7840000000000007</v>
          </cell>
          <cell r="L15">
            <v>0</v>
          </cell>
          <cell r="M15">
            <v>0</v>
          </cell>
          <cell r="N15">
            <v>628.90625</v>
          </cell>
          <cell r="O15">
            <v>-2.500000000509317E-4</v>
          </cell>
          <cell r="P15">
            <v>2611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2611</v>
          </cell>
          <cell r="V15">
            <v>0</v>
          </cell>
          <cell r="W15">
            <v>1.4007499999999999</v>
          </cell>
          <cell r="X15">
            <v>647.42399999999998</v>
          </cell>
          <cell r="Y15">
            <v>19.918749999999999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2611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628.90599999999995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2611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647.42399999999998</v>
          </cell>
          <cell r="BC15">
            <v>2611</v>
          </cell>
          <cell r="BD15">
            <v>1740.836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2067.989</v>
          </cell>
          <cell r="E16">
            <v>979.69899999999996</v>
          </cell>
          <cell r="F16">
            <v>1088.29</v>
          </cell>
          <cell r="G16">
            <v>35.378999999999998</v>
          </cell>
          <cell r="H16">
            <v>0</v>
          </cell>
          <cell r="I16">
            <v>768.43700000000001</v>
          </cell>
          <cell r="J16">
            <v>11.132</v>
          </cell>
          <cell r="K16">
            <v>12.366</v>
          </cell>
          <cell r="L16">
            <v>0</v>
          </cell>
          <cell r="M16">
            <v>0</v>
          </cell>
          <cell r="N16">
            <v>744.93949999999995</v>
          </cell>
          <cell r="O16">
            <v>-4.9999999987448973E-4</v>
          </cell>
          <cell r="P16">
            <v>3073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3073</v>
          </cell>
          <cell r="V16">
            <v>0</v>
          </cell>
          <cell r="W16">
            <v>1.0024999999999999</v>
          </cell>
          <cell r="X16">
            <v>768.43700000000001</v>
          </cell>
          <cell r="Y16">
            <v>24.500499999999999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3073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744.94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3073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768.43700000000001</v>
          </cell>
          <cell r="BC16">
            <v>3073</v>
          </cell>
          <cell r="BD16">
            <v>2067.989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2105.6619999999998</v>
          </cell>
          <cell r="E17">
            <v>1011.682</v>
          </cell>
          <cell r="F17">
            <v>1093.98</v>
          </cell>
          <cell r="G17">
            <v>35.302</v>
          </cell>
          <cell r="H17">
            <v>0</v>
          </cell>
          <cell r="I17">
            <v>780.14800000000002</v>
          </cell>
          <cell r="J17">
            <v>13.78</v>
          </cell>
          <cell r="K17">
            <v>14.901</v>
          </cell>
          <cell r="L17">
            <v>0</v>
          </cell>
          <cell r="M17">
            <v>0</v>
          </cell>
          <cell r="N17">
            <v>751.46675000000005</v>
          </cell>
          <cell r="O17">
            <v>2.500000000509317E-4</v>
          </cell>
          <cell r="P17">
            <v>3037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3037</v>
          </cell>
          <cell r="V17">
            <v>0</v>
          </cell>
          <cell r="W17">
            <v>1.2685</v>
          </cell>
          <cell r="X17">
            <v>780.14800000000002</v>
          </cell>
          <cell r="Y17">
            <v>29.949499999999997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3037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751.46699999999998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3037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780.14800000000002</v>
          </cell>
          <cell r="BC17">
            <v>3037</v>
          </cell>
          <cell r="BD17">
            <v>2105.6619999999998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681.31100000000004</v>
          </cell>
          <cell r="E6">
            <v>311.14400000000001</v>
          </cell>
          <cell r="F6">
            <v>370.16699999999997</v>
          </cell>
          <cell r="G6">
            <v>35.284999999999997</v>
          </cell>
          <cell r="H6">
            <v>0</v>
          </cell>
          <cell r="I6">
            <v>248.43</v>
          </cell>
          <cell r="J6">
            <v>3.052</v>
          </cell>
          <cell r="K6">
            <v>3.6309999999999998</v>
          </cell>
          <cell r="L6">
            <v>0</v>
          </cell>
          <cell r="M6">
            <v>0</v>
          </cell>
          <cell r="N6">
            <v>241.74700000000001</v>
          </cell>
          <cell r="O6">
            <v>0</v>
          </cell>
          <cell r="P6">
            <v>1064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1064</v>
          </cell>
          <cell r="V6">
            <v>0</v>
          </cell>
          <cell r="W6">
            <v>0.96099999999999997</v>
          </cell>
          <cell r="X6">
            <v>248.43</v>
          </cell>
          <cell r="Y6">
            <v>7.6440000000000001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1064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241.74700000000001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1064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248.43</v>
          </cell>
          <cell r="BC6">
            <v>1064</v>
          </cell>
          <cell r="BD6">
            <v>681.31100000000004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567.32100000000003</v>
          </cell>
          <cell r="E7">
            <v>260.44</v>
          </cell>
          <cell r="F7">
            <v>306.88099999999997</v>
          </cell>
          <cell r="G7">
            <v>35.287999999999997</v>
          </cell>
          <cell r="H7">
            <v>0</v>
          </cell>
          <cell r="I7">
            <v>210.28100000000001</v>
          </cell>
          <cell r="J7">
            <v>3.9169999999999998</v>
          </cell>
          <cell r="K7">
            <v>4.6159999999999997</v>
          </cell>
          <cell r="L7">
            <v>0</v>
          </cell>
          <cell r="M7">
            <v>0</v>
          </cell>
          <cell r="N7">
            <v>201.74799999999999</v>
          </cell>
          <cell r="O7">
            <v>0</v>
          </cell>
          <cell r="P7">
            <v>892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892</v>
          </cell>
          <cell r="V7">
            <v>0</v>
          </cell>
          <cell r="W7">
            <v>0.95</v>
          </cell>
          <cell r="X7">
            <v>210.28100000000001</v>
          </cell>
          <cell r="Y7">
            <v>9.4829999999999988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892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201.74799999999999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892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210.28100000000001</v>
          </cell>
          <cell r="BC7">
            <v>892</v>
          </cell>
          <cell r="BD7">
            <v>567.32100000000003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516.04399999999998</v>
          </cell>
          <cell r="E8">
            <v>237.02</v>
          </cell>
          <cell r="F8">
            <v>279.024</v>
          </cell>
          <cell r="G8">
            <v>35.128</v>
          </cell>
          <cell r="H8">
            <v>0</v>
          </cell>
          <cell r="I8">
            <v>189.477</v>
          </cell>
          <cell r="J8">
            <v>3.0880000000000001</v>
          </cell>
          <cell r="K8">
            <v>3.6349999999999998</v>
          </cell>
          <cell r="L8">
            <v>0</v>
          </cell>
          <cell r="M8">
            <v>0</v>
          </cell>
          <cell r="N8">
            <v>182.75399999999999</v>
          </cell>
          <cell r="O8">
            <v>0</v>
          </cell>
          <cell r="P8">
            <v>803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803</v>
          </cell>
          <cell r="V8">
            <v>0</v>
          </cell>
          <cell r="W8">
            <v>1.0649999999999999</v>
          </cell>
          <cell r="X8">
            <v>189.477</v>
          </cell>
          <cell r="Y8">
            <v>7.7880000000000003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803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182.75399999999999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803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189.477</v>
          </cell>
          <cell r="BC8">
            <v>803</v>
          </cell>
          <cell r="BD8">
            <v>516.04399999999998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349.14</v>
          </cell>
          <cell r="E9">
            <v>161.32599999999999</v>
          </cell>
          <cell r="F9">
            <v>187.81399999999999</v>
          </cell>
          <cell r="G9">
            <v>35.216000000000001</v>
          </cell>
          <cell r="H9">
            <v>0</v>
          </cell>
          <cell r="I9">
            <v>127.652</v>
          </cell>
          <cell r="J9">
            <v>1.9990000000000001</v>
          </cell>
          <cell r="K9">
            <v>2.327</v>
          </cell>
          <cell r="L9">
            <v>0</v>
          </cell>
          <cell r="M9">
            <v>0</v>
          </cell>
          <cell r="N9">
            <v>123.32599999999999</v>
          </cell>
          <cell r="O9">
            <v>0</v>
          </cell>
          <cell r="P9">
            <v>535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535</v>
          </cell>
          <cell r="V9">
            <v>0</v>
          </cell>
          <cell r="W9">
            <v>1.1599999999999999</v>
          </cell>
          <cell r="X9">
            <v>127.652</v>
          </cell>
          <cell r="Y9">
            <v>5.4860000000000007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535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123.32599999999999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535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127.652</v>
          </cell>
          <cell r="BC9">
            <v>535</v>
          </cell>
          <cell r="BD9">
            <v>349.14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196.79</v>
          </cell>
          <cell r="E10">
            <v>92.204999999999998</v>
          </cell>
          <cell r="F10">
            <v>104.58499999999999</v>
          </cell>
          <cell r="G10">
            <v>35.421999999999997</v>
          </cell>
          <cell r="H10">
            <v>0</v>
          </cell>
          <cell r="I10">
            <v>71.754999999999995</v>
          </cell>
          <cell r="J10">
            <v>1.0760000000000001</v>
          </cell>
          <cell r="K10">
            <v>1.22</v>
          </cell>
          <cell r="L10">
            <v>0</v>
          </cell>
          <cell r="M10">
            <v>0</v>
          </cell>
          <cell r="N10">
            <v>69.459000000000003</v>
          </cell>
          <cell r="O10">
            <v>0</v>
          </cell>
          <cell r="P10">
            <v>293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293</v>
          </cell>
          <cell r="V10">
            <v>0</v>
          </cell>
          <cell r="W10">
            <v>1.44</v>
          </cell>
          <cell r="X10">
            <v>71.754999999999995</v>
          </cell>
          <cell r="Y10">
            <v>3.7360000000000002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293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69.459000000000003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293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71.754999999999995</v>
          </cell>
          <cell r="BC10">
            <v>293</v>
          </cell>
          <cell r="BD10">
            <v>196.79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173.17599999999999</v>
          </cell>
          <cell r="E11">
            <v>80.275999999999996</v>
          </cell>
          <cell r="F11">
            <v>92.9</v>
          </cell>
          <cell r="G11">
            <v>35.28</v>
          </cell>
          <cell r="H11">
            <v>0</v>
          </cell>
          <cell r="I11">
            <v>62.887999999999998</v>
          </cell>
          <cell r="J11">
            <v>0.76200000000000001</v>
          </cell>
          <cell r="K11">
            <v>0.88200000000000001</v>
          </cell>
          <cell r="L11">
            <v>0</v>
          </cell>
          <cell r="M11">
            <v>0</v>
          </cell>
          <cell r="N11">
            <v>61.244</v>
          </cell>
          <cell r="O11">
            <v>0</v>
          </cell>
          <cell r="P11">
            <v>262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262</v>
          </cell>
          <cell r="V11">
            <v>0</v>
          </cell>
          <cell r="W11">
            <v>1.5189999999999999</v>
          </cell>
          <cell r="X11">
            <v>62.887999999999998</v>
          </cell>
          <cell r="Y11">
            <v>3.1630000000000003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262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61.244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262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62.887999999999998</v>
          </cell>
          <cell r="BC11">
            <v>262</v>
          </cell>
          <cell r="BD11">
            <v>173.17599999999999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163.03899999999999</v>
          </cell>
          <cell r="E12">
            <v>77.216999999999999</v>
          </cell>
          <cell r="F12">
            <v>85.822000000000003</v>
          </cell>
          <cell r="G12">
            <v>35.314999999999998</v>
          </cell>
          <cell r="H12">
            <v>0</v>
          </cell>
          <cell r="I12">
            <v>59.481999999999999</v>
          </cell>
          <cell r="J12">
            <v>1.0409999999999999</v>
          </cell>
          <cell r="K12">
            <v>1.157</v>
          </cell>
          <cell r="L12">
            <v>0</v>
          </cell>
          <cell r="M12">
            <v>0</v>
          </cell>
          <cell r="N12">
            <v>57.283499999999997</v>
          </cell>
          <cell r="O12">
            <v>5.0000000000949285E-4</v>
          </cell>
          <cell r="P12">
            <v>238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238</v>
          </cell>
          <cell r="V12">
            <v>0</v>
          </cell>
          <cell r="W12">
            <v>1.6519999999999999</v>
          </cell>
          <cell r="X12">
            <v>59.481999999999999</v>
          </cell>
          <cell r="Y12">
            <v>3.8499999999999996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238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57.283999999999999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238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59.481999999999999</v>
          </cell>
          <cell r="BC12">
            <v>238</v>
          </cell>
          <cell r="BD12">
            <v>163.03899999999999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167.203</v>
          </cell>
          <cell r="E13">
            <v>79.77</v>
          </cell>
          <cell r="F13">
            <v>87.433000000000007</v>
          </cell>
          <cell r="G13">
            <v>35.354999999999997</v>
          </cell>
          <cell r="H13">
            <v>0</v>
          </cell>
          <cell r="I13">
            <v>62.091000000000001</v>
          </cell>
          <cell r="J13">
            <v>1.6559999999999999</v>
          </cell>
          <cell r="K13">
            <v>1.8149999999999999</v>
          </cell>
          <cell r="L13">
            <v>0</v>
          </cell>
          <cell r="M13">
            <v>0</v>
          </cell>
          <cell r="N13">
            <v>58.619500000000002</v>
          </cell>
          <cell r="O13">
            <v>5.0000000000238742E-4</v>
          </cell>
          <cell r="P13">
            <v>245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245</v>
          </cell>
          <cell r="V13">
            <v>0</v>
          </cell>
          <cell r="W13">
            <v>1.6545000000000001</v>
          </cell>
          <cell r="X13">
            <v>62.091000000000001</v>
          </cell>
          <cell r="Y13">
            <v>5.1255000000000006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245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58.62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245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62.091000000000001</v>
          </cell>
          <cell r="BC13">
            <v>245</v>
          </cell>
          <cell r="BD13">
            <v>167.203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191.334</v>
          </cell>
          <cell r="E14">
            <v>89.144999999999996</v>
          </cell>
          <cell r="F14">
            <v>102.18899999999999</v>
          </cell>
          <cell r="G14">
            <v>35.438000000000002</v>
          </cell>
          <cell r="H14">
            <v>0</v>
          </cell>
          <cell r="I14">
            <v>70.03</v>
          </cell>
          <cell r="J14">
            <v>1.4630000000000001</v>
          </cell>
          <cell r="K14">
            <v>1.677</v>
          </cell>
          <cell r="L14">
            <v>0</v>
          </cell>
          <cell r="M14">
            <v>0</v>
          </cell>
          <cell r="N14">
            <v>66.890749999999997</v>
          </cell>
          <cell r="O14">
            <v>-7.4999999999647571E-4</v>
          </cell>
          <cell r="P14">
            <v>289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289</v>
          </cell>
          <cell r="V14">
            <v>0</v>
          </cell>
          <cell r="W14">
            <v>1.482</v>
          </cell>
          <cell r="X14">
            <v>70.03</v>
          </cell>
          <cell r="Y14">
            <v>4.6219999999999999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289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66.891000000000005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289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70.03</v>
          </cell>
          <cell r="BC14">
            <v>289</v>
          </cell>
          <cell r="BD14">
            <v>191.334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403.79899999999998</v>
          </cell>
          <cell r="E15">
            <v>187.22200000000001</v>
          </cell>
          <cell r="F15">
            <v>216.577</v>
          </cell>
          <cell r="G15">
            <v>35.470999999999997</v>
          </cell>
          <cell r="H15">
            <v>0</v>
          </cell>
          <cell r="I15">
            <v>148.15799999999999</v>
          </cell>
          <cell r="J15">
            <v>2.3149999999999999</v>
          </cell>
          <cell r="K15">
            <v>2.6779999999999999</v>
          </cell>
          <cell r="L15">
            <v>0</v>
          </cell>
          <cell r="M15">
            <v>0</v>
          </cell>
          <cell r="N15">
            <v>143.16499999999999</v>
          </cell>
          <cell r="O15">
            <v>0</v>
          </cell>
          <cell r="P15">
            <v>617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617</v>
          </cell>
          <cell r="V15">
            <v>0</v>
          </cell>
          <cell r="W15">
            <v>1.1355</v>
          </cell>
          <cell r="X15">
            <v>148.15799999999999</v>
          </cell>
          <cell r="Y15">
            <v>6.1285000000000007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617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143.16499999999999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617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148.15799999999999</v>
          </cell>
          <cell r="BC15">
            <v>617</v>
          </cell>
          <cell r="BD15">
            <v>403.79899999999998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607.60900000000004</v>
          </cell>
          <cell r="E16">
            <v>278.67399999999998</v>
          </cell>
          <cell r="F16">
            <v>328.935</v>
          </cell>
          <cell r="G16">
            <v>35.378</v>
          </cell>
          <cell r="H16">
            <v>0</v>
          </cell>
          <cell r="I16">
            <v>223.80199999999999</v>
          </cell>
          <cell r="J16">
            <v>3.6709999999999998</v>
          </cell>
          <cell r="K16">
            <v>4.3330000000000002</v>
          </cell>
          <cell r="L16">
            <v>0</v>
          </cell>
          <cell r="M16">
            <v>0</v>
          </cell>
          <cell r="N16">
            <v>215.79724999999999</v>
          </cell>
          <cell r="O16">
            <v>7.5000000001068656E-4</v>
          </cell>
          <cell r="P16">
            <v>951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951</v>
          </cell>
          <cell r="V16">
            <v>0</v>
          </cell>
          <cell r="W16">
            <v>0.83299999999999996</v>
          </cell>
          <cell r="X16">
            <v>223.80199999999999</v>
          </cell>
          <cell r="Y16">
            <v>8.8369999999999997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951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215.797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951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223.80199999999999</v>
          </cell>
          <cell r="BC16">
            <v>951</v>
          </cell>
          <cell r="BD16">
            <v>607.60900000000004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553.75900000000001</v>
          </cell>
          <cell r="E17">
            <v>254.22399999999999</v>
          </cell>
          <cell r="F17">
            <v>299.53500000000003</v>
          </cell>
          <cell r="G17">
            <v>35.304000000000002</v>
          </cell>
          <cell r="H17">
            <v>0</v>
          </cell>
          <cell r="I17">
            <v>204.874</v>
          </cell>
          <cell r="J17">
            <v>3.2930000000000001</v>
          </cell>
          <cell r="K17">
            <v>3.88</v>
          </cell>
          <cell r="L17">
            <v>0</v>
          </cell>
          <cell r="M17">
            <v>0</v>
          </cell>
          <cell r="N17">
            <v>197.70099999999999</v>
          </cell>
          <cell r="O17">
            <v>0</v>
          </cell>
          <cell r="P17">
            <v>869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869</v>
          </cell>
          <cell r="V17">
            <v>0</v>
          </cell>
          <cell r="W17">
            <v>1.026</v>
          </cell>
          <cell r="X17">
            <v>204.874</v>
          </cell>
          <cell r="Y17">
            <v>8.1989999999999998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869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197.70099999999999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869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204.874</v>
          </cell>
          <cell r="BC17">
            <v>869</v>
          </cell>
          <cell r="BD17">
            <v>553.75900000000001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Reporting"/>
      <sheetName val="ED plyn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1975.44</v>
          </cell>
          <cell r="E6">
            <v>925.85599999999999</v>
          </cell>
          <cell r="F6">
            <v>1049.5840000000001</v>
          </cell>
          <cell r="G6">
            <v>35.280999999999999</v>
          </cell>
          <cell r="H6">
            <v>0</v>
          </cell>
          <cell r="I6">
            <v>726.03099999999995</v>
          </cell>
          <cell r="J6">
            <v>8.5419999999999998</v>
          </cell>
          <cell r="K6">
            <v>9.6829999999999998</v>
          </cell>
          <cell r="L6">
            <v>0</v>
          </cell>
          <cell r="M6">
            <v>0</v>
          </cell>
          <cell r="N6">
            <v>707.80600000000004</v>
          </cell>
          <cell r="O6">
            <v>0</v>
          </cell>
          <cell r="P6">
            <v>2963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2963</v>
          </cell>
          <cell r="V6">
            <v>0</v>
          </cell>
          <cell r="W6">
            <v>1.141</v>
          </cell>
          <cell r="X6">
            <v>726.03099999999995</v>
          </cell>
          <cell r="Y6">
            <v>19.366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2963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707.80600000000004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2963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726.03099999999995</v>
          </cell>
          <cell r="BC6">
            <v>2963</v>
          </cell>
          <cell r="BD6">
            <v>1975.44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1589.6469999999999</v>
          </cell>
          <cell r="E7">
            <v>742.51700000000005</v>
          </cell>
          <cell r="F7">
            <v>847.13</v>
          </cell>
          <cell r="G7">
            <v>35.286000000000001</v>
          </cell>
          <cell r="H7">
            <v>0</v>
          </cell>
          <cell r="I7">
            <v>583.85199999999998</v>
          </cell>
          <cell r="J7">
            <v>5.806</v>
          </cell>
          <cell r="K7">
            <v>6.6239999999999997</v>
          </cell>
          <cell r="L7">
            <v>0</v>
          </cell>
          <cell r="M7">
            <v>0</v>
          </cell>
          <cell r="N7">
            <v>571.42200000000003</v>
          </cell>
          <cell r="O7">
            <v>0</v>
          </cell>
          <cell r="P7">
            <v>2398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2398</v>
          </cell>
          <cell r="V7">
            <v>0</v>
          </cell>
          <cell r="W7">
            <v>1.6859999999999999</v>
          </cell>
          <cell r="X7">
            <v>583.85199999999998</v>
          </cell>
          <cell r="Y7">
            <v>14.116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2398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571.42200000000003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2398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583.85199999999998</v>
          </cell>
          <cell r="BC7">
            <v>2398</v>
          </cell>
          <cell r="BD7">
            <v>1589.6469999999999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1264.5319999999999</v>
          </cell>
          <cell r="E8">
            <v>593.59400000000005</v>
          </cell>
          <cell r="F8">
            <v>670.93799999999999</v>
          </cell>
          <cell r="G8">
            <v>35.130000000000003</v>
          </cell>
          <cell r="H8">
            <v>0</v>
          </cell>
          <cell r="I8">
            <v>460.54700000000003</v>
          </cell>
          <cell r="J8">
            <v>5.1379999999999999</v>
          </cell>
          <cell r="K8">
            <v>5.8070000000000004</v>
          </cell>
          <cell r="L8">
            <v>0</v>
          </cell>
          <cell r="M8">
            <v>0</v>
          </cell>
          <cell r="N8">
            <v>449.60199999999998</v>
          </cell>
          <cell r="O8">
            <v>0</v>
          </cell>
          <cell r="P8">
            <v>1874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1874</v>
          </cell>
          <cell r="V8">
            <v>0</v>
          </cell>
          <cell r="W8">
            <v>1.911</v>
          </cell>
          <cell r="X8">
            <v>460.54700000000003</v>
          </cell>
          <cell r="Y8">
            <v>12.856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1874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449.60199999999998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1874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460.54700000000003</v>
          </cell>
          <cell r="BC8">
            <v>1874</v>
          </cell>
          <cell r="BD8">
            <v>1264.5319999999999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771.38800000000003</v>
          </cell>
          <cell r="E9">
            <v>365.8</v>
          </cell>
          <cell r="F9">
            <v>405.58800000000002</v>
          </cell>
          <cell r="G9">
            <v>35.250999999999998</v>
          </cell>
          <cell r="H9">
            <v>0</v>
          </cell>
          <cell r="I9">
            <v>281.34300000000002</v>
          </cell>
          <cell r="J9">
            <v>3.645</v>
          </cell>
          <cell r="K9">
            <v>4.0410000000000004</v>
          </cell>
          <cell r="L9">
            <v>0</v>
          </cell>
          <cell r="M9">
            <v>0</v>
          </cell>
          <cell r="N9">
            <v>273.65699999999998</v>
          </cell>
          <cell r="O9">
            <v>0</v>
          </cell>
          <cell r="P9">
            <v>1123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1123</v>
          </cell>
          <cell r="V9">
            <v>0</v>
          </cell>
          <cell r="W9">
            <v>2.0640000000000001</v>
          </cell>
          <cell r="X9">
            <v>281.34300000000002</v>
          </cell>
          <cell r="Y9">
            <v>9.75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1123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273.65699999999998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1123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281.34300000000002</v>
          </cell>
          <cell r="BC9">
            <v>1123</v>
          </cell>
          <cell r="BD9">
            <v>771.38800000000003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524.25099999999998</v>
          </cell>
          <cell r="E10">
            <v>249.941</v>
          </cell>
          <cell r="F10">
            <v>274.31</v>
          </cell>
          <cell r="G10">
            <v>35.420999999999999</v>
          </cell>
          <cell r="H10">
            <v>0</v>
          </cell>
          <cell r="I10">
            <v>190.83799999999999</v>
          </cell>
          <cell r="J10">
            <v>2.976</v>
          </cell>
          <cell r="K10">
            <v>3.2669999999999999</v>
          </cell>
          <cell r="L10">
            <v>0</v>
          </cell>
          <cell r="M10">
            <v>0</v>
          </cell>
          <cell r="N10">
            <v>184.595</v>
          </cell>
          <cell r="O10">
            <v>0</v>
          </cell>
          <cell r="P10">
            <v>754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754</v>
          </cell>
          <cell r="V10">
            <v>0</v>
          </cell>
          <cell r="W10">
            <v>2.5289999999999999</v>
          </cell>
          <cell r="X10">
            <v>190.83799999999999</v>
          </cell>
          <cell r="Y10">
            <v>8.7720000000000002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754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184.595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754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190.83799999999999</v>
          </cell>
          <cell r="BC10">
            <v>754</v>
          </cell>
          <cell r="BD10">
            <v>524.25099999999998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516.57100000000003</v>
          </cell>
          <cell r="E11">
            <v>245.99700000000001</v>
          </cell>
          <cell r="F11">
            <v>270.57400000000001</v>
          </cell>
          <cell r="G11">
            <v>35.273000000000003</v>
          </cell>
          <cell r="H11">
            <v>0</v>
          </cell>
          <cell r="I11">
            <v>189.15799999999999</v>
          </cell>
          <cell r="J11">
            <v>2.5129999999999999</v>
          </cell>
          <cell r="K11">
            <v>2.7639999999999998</v>
          </cell>
          <cell r="L11">
            <v>0</v>
          </cell>
          <cell r="M11">
            <v>0</v>
          </cell>
          <cell r="N11">
            <v>183.881</v>
          </cell>
          <cell r="O11">
            <v>0</v>
          </cell>
          <cell r="P11">
            <v>749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749</v>
          </cell>
          <cell r="V11">
            <v>0</v>
          </cell>
          <cell r="W11">
            <v>2.4020000000000001</v>
          </cell>
          <cell r="X11">
            <v>189.15799999999999</v>
          </cell>
          <cell r="Y11">
            <v>7.6789999999999994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749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183.881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749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189.15799999999999</v>
          </cell>
          <cell r="BC11">
            <v>749</v>
          </cell>
          <cell r="BD11">
            <v>516.57100000000003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502.24599999999998</v>
          </cell>
          <cell r="E12">
            <v>239.642</v>
          </cell>
          <cell r="F12">
            <v>262.60399999999998</v>
          </cell>
          <cell r="G12">
            <v>35.314</v>
          </cell>
          <cell r="H12">
            <v>0</v>
          </cell>
          <cell r="I12">
            <v>183.273</v>
          </cell>
          <cell r="J12">
            <v>2.5750000000000002</v>
          </cell>
          <cell r="K12">
            <v>2.8210000000000002</v>
          </cell>
          <cell r="L12">
            <v>0</v>
          </cell>
          <cell r="M12">
            <v>0</v>
          </cell>
          <cell r="N12">
            <v>177.87700000000001</v>
          </cell>
          <cell r="O12">
            <v>0</v>
          </cell>
          <cell r="P12">
            <v>723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723</v>
          </cell>
          <cell r="V12">
            <v>0</v>
          </cell>
          <cell r="W12">
            <v>2.5162499999999999</v>
          </cell>
          <cell r="X12">
            <v>183.273</v>
          </cell>
          <cell r="Y12">
            <v>7.9122500000000002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723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177.87700000000001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723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183.273</v>
          </cell>
          <cell r="BC12">
            <v>723</v>
          </cell>
          <cell r="BD12">
            <v>502.24599999999998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322.91000000000003</v>
          </cell>
          <cell r="E13">
            <v>157.279</v>
          </cell>
          <cell r="F13">
            <v>165.631</v>
          </cell>
          <cell r="G13">
            <v>35.357999999999997</v>
          </cell>
          <cell r="H13">
            <v>0</v>
          </cell>
          <cell r="I13">
            <v>117.114</v>
          </cell>
          <cell r="J13">
            <v>1.6879999999999999</v>
          </cell>
          <cell r="K13">
            <v>1.7769999999999999</v>
          </cell>
          <cell r="L13">
            <v>0</v>
          </cell>
          <cell r="M13">
            <v>0</v>
          </cell>
          <cell r="N13">
            <v>113.64875000000001</v>
          </cell>
          <cell r="O13">
            <v>2.4999999999408828E-4</v>
          </cell>
          <cell r="P13">
            <v>444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444</v>
          </cell>
          <cell r="V13">
            <v>0</v>
          </cell>
          <cell r="W13">
            <v>2.2447499999999998</v>
          </cell>
          <cell r="X13">
            <v>117.114</v>
          </cell>
          <cell r="Y13">
            <v>5.7097499999999997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444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113.649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444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117.114</v>
          </cell>
          <cell r="BC13">
            <v>444</v>
          </cell>
          <cell r="BD13">
            <v>322.91000000000003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496.49</v>
          </cell>
          <cell r="E14">
            <v>236.73500000000001</v>
          </cell>
          <cell r="F14">
            <v>259.755</v>
          </cell>
          <cell r="G14">
            <v>35.439</v>
          </cell>
          <cell r="H14">
            <v>0</v>
          </cell>
          <cell r="I14">
            <v>181.01</v>
          </cell>
          <cell r="J14">
            <v>2.226</v>
          </cell>
          <cell r="K14">
            <v>2.4420000000000002</v>
          </cell>
          <cell r="L14">
            <v>0</v>
          </cell>
          <cell r="M14">
            <v>0</v>
          </cell>
          <cell r="N14">
            <v>176.34200000000001</v>
          </cell>
          <cell r="O14">
            <v>0</v>
          </cell>
          <cell r="P14">
            <v>715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715</v>
          </cell>
          <cell r="V14">
            <v>0</v>
          </cell>
          <cell r="W14">
            <v>2.2192500000000002</v>
          </cell>
          <cell r="X14">
            <v>181.01</v>
          </cell>
          <cell r="Y14">
            <v>6.8872499999999999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715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176.34200000000001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715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181.01</v>
          </cell>
          <cell r="BC14">
            <v>715</v>
          </cell>
          <cell r="BD14">
            <v>496.49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942.96400000000006</v>
          </cell>
          <cell r="E15">
            <v>448.17399999999998</v>
          </cell>
          <cell r="F15">
            <v>494.79</v>
          </cell>
          <cell r="G15">
            <v>35.47</v>
          </cell>
          <cell r="H15">
            <v>0</v>
          </cell>
          <cell r="I15">
            <v>345.709</v>
          </cell>
          <cell r="J15">
            <v>3.9239999999999999</v>
          </cell>
          <cell r="K15">
            <v>4.3319999999999999</v>
          </cell>
          <cell r="L15">
            <v>0</v>
          </cell>
          <cell r="M15">
            <v>0</v>
          </cell>
          <cell r="N15">
            <v>337.45274999999998</v>
          </cell>
          <cell r="O15">
            <v>2.500000000509317E-4</v>
          </cell>
          <cell r="P15">
            <v>1374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1374</v>
          </cell>
          <cell r="V15">
            <v>0</v>
          </cell>
          <cell r="W15">
            <v>1.8652500000000001</v>
          </cell>
          <cell r="X15">
            <v>345.709</v>
          </cell>
          <cell r="Y15">
            <v>10.12125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1374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337.45299999999997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1374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345.709</v>
          </cell>
          <cell r="BC15">
            <v>1374</v>
          </cell>
          <cell r="BD15">
            <v>942.96400000000006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1592.4110000000001</v>
          </cell>
          <cell r="E16">
            <v>754.01800000000003</v>
          </cell>
          <cell r="F16">
            <v>838.39300000000003</v>
          </cell>
          <cell r="G16">
            <v>35.378999999999998</v>
          </cell>
          <cell r="H16">
            <v>0</v>
          </cell>
          <cell r="I16">
            <v>585.08399999999995</v>
          </cell>
          <cell r="J16">
            <v>6.4240000000000004</v>
          </cell>
          <cell r="K16">
            <v>7.1429999999999998</v>
          </cell>
          <cell r="L16">
            <v>0</v>
          </cell>
          <cell r="M16">
            <v>0</v>
          </cell>
          <cell r="N16">
            <v>571.51750000000004</v>
          </cell>
          <cell r="O16">
            <v>-5.0000000010186341E-4</v>
          </cell>
          <cell r="P16">
            <v>2342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2342</v>
          </cell>
          <cell r="V16">
            <v>0</v>
          </cell>
          <cell r="W16">
            <v>1.3187500000000001</v>
          </cell>
          <cell r="X16">
            <v>585.08399999999995</v>
          </cell>
          <cell r="Y16">
            <v>14.88575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2342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571.51800000000003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2342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585.08399999999995</v>
          </cell>
          <cell r="BC16">
            <v>2342</v>
          </cell>
          <cell r="BD16">
            <v>1592.4110000000001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1589.652</v>
          </cell>
          <cell r="E17">
            <v>753.35199999999998</v>
          </cell>
          <cell r="F17">
            <v>836.3</v>
          </cell>
          <cell r="G17">
            <v>35.304000000000002</v>
          </cell>
          <cell r="H17">
            <v>0</v>
          </cell>
          <cell r="I17">
            <v>586.78099999999995</v>
          </cell>
          <cell r="J17">
            <v>6.8120000000000003</v>
          </cell>
          <cell r="K17">
            <v>7.5620000000000003</v>
          </cell>
          <cell r="L17">
            <v>0</v>
          </cell>
          <cell r="M17">
            <v>0</v>
          </cell>
          <cell r="N17">
            <v>572.40650000000005</v>
          </cell>
          <cell r="O17">
            <v>4.9999999987448973E-4</v>
          </cell>
          <cell r="P17">
            <v>2345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2345</v>
          </cell>
          <cell r="V17">
            <v>0</v>
          </cell>
          <cell r="W17">
            <v>1.627</v>
          </cell>
          <cell r="X17">
            <v>586.78099999999995</v>
          </cell>
          <cell r="Y17">
            <v>16.001000000000001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2345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572.40700000000004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2345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586.78099999999995</v>
          </cell>
          <cell r="BC17">
            <v>2345</v>
          </cell>
          <cell r="BD17">
            <v>1589.652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623.90599999999995</v>
          </cell>
          <cell r="E6">
            <v>276.43</v>
          </cell>
          <cell r="F6">
            <v>347.476</v>
          </cell>
          <cell r="G6">
            <v>35.28</v>
          </cell>
          <cell r="H6">
            <v>0</v>
          </cell>
          <cell r="I6">
            <v>227.833</v>
          </cell>
          <cell r="J6">
            <v>2.8769999999999998</v>
          </cell>
          <cell r="K6">
            <v>3.617</v>
          </cell>
          <cell r="L6">
            <v>0</v>
          </cell>
          <cell r="M6">
            <v>0</v>
          </cell>
          <cell r="N6">
            <v>221.339</v>
          </cell>
          <cell r="O6">
            <v>0</v>
          </cell>
          <cell r="P6">
            <v>1031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1031</v>
          </cell>
          <cell r="V6">
            <v>0</v>
          </cell>
          <cell r="W6">
            <v>0.996</v>
          </cell>
          <cell r="X6">
            <v>227.833</v>
          </cell>
          <cell r="Y6">
            <v>7.49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1031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221.339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1031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227.833</v>
          </cell>
          <cell r="BC6">
            <v>1031</v>
          </cell>
          <cell r="BD6">
            <v>623.90599999999995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548.11800000000005</v>
          </cell>
          <cell r="E7">
            <v>240.97499999999999</v>
          </cell>
          <cell r="F7">
            <v>307.14299999999997</v>
          </cell>
          <cell r="G7">
            <v>35.280999999999999</v>
          </cell>
          <cell r="H7">
            <v>0</v>
          </cell>
          <cell r="I7">
            <v>199.63</v>
          </cell>
          <cell r="J7">
            <v>2.8620000000000001</v>
          </cell>
          <cell r="K7">
            <v>3.6469999999999998</v>
          </cell>
          <cell r="L7">
            <v>0</v>
          </cell>
          <cell r="M7">
            <v>0</v>
          </cell>
          <cell r="N7">
            <v>193.12100000000001</v>
          </cell>
          <cell r="O7">
            <v>0</v>
          </cell>
          <cell r="P7">
            <v>916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916</v>
          </cell>
          <cell r="V7">
            <v>0</v>
          </cell>
          <cell r="W7">
            <v>0.98499999999999999</v>
          </cell>
          <cell r="X7">
            <v>199.63</v>
          </cell>
          <cell r="Y7">
            <v>7.4940000000000007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916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193.12100000000001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916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199.63</v>
          </cell>
          <cell r="BC7">
            <v>916</v>
          </cell>
          <cell r="BD7">
            <v>548.11800000000005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547.23299999999995</v>
          </cell>
          <cell r="E8">
            <v>239.084</v>
          </cell>
          <cell r="F8">
            <v>308.149</v>
          </cell>
          <cell r="G8">
            <v>35.134999999999998</v>
          </cell>
          <cell r="H8">
            <v>0</v>
          </cell>
          <cell r="I8">
            <v>197.2</v>
          </cell>
          <cell r="J8">
            <v>2.302</v>
          </cell>
          <cell r="K8">
            <v>2.968</v>
          </cell>
          <cell r="L8">
            <v>0</v>
          </cell>
          <cell r="M8">
            <v>0</v>
          </cell>
          <cell r="N8">
            <v>191.93</v>
          </cell>
          <cell r="O8">
            <v>0</v>
          </cell>
          <cell r="P8">
            <v>915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915</v>
          </cell>
          <cell r="V8">
            <v>0</v>
          </cell>
          <cell r="W8">
            <v>1.01</v>
          </cell>
          <cell r="X8">
            <v>197.2</v>
          </cell>
          <cell r="Y8">
            <v>6.2799999999999994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915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191.93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915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197.2</v>
          </cell>
          <cell r="BC8">
            <v>915</v>
          </cell>
          <cell r="BD8">
            <v>547.23299999999995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471.40199999999999</v>
          </cell>
          <cell r="E9">
            <v>207.16399999999999</v>
          </cell>
          <cell r="F9">
            <v>264.238</v>
          </cell>
          <cell r="G9">
            <v>35.238999999999997</v>
          </cell>
          <cell r="H9">
            <v>0</v>
          </cell>
          <cell r="I9">
            <v>172.04499999999999</v>
          </cell>
          <cell r="J9">
            <v>2.5609999999999999</v>
          </cell>
          <cell r="K9">
            <v>3.2669999999999999</v>
          </cell>
          <cell r="L9">
            <v>0</v>
          </cell>
          <cell r="M9">
            <v>0</v>
          </cell>
          <cell r="N9">
            <v>166.21700000000001</v>
          </cell>
          <cell r="O9">
            <v>0</v>
          </cell>
          <cell r="P9">
            <v>790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790</v>
          </cell>
          <cell r="V9">
            <v>0</v>
          </cell>
          <cell r="W9">
            <v>0.92300000000000004</v>
          </cell>
          <cell r="X9">
            <v>172.04499999999999</v>
          </cell>
          <cell r="Y9">
            <v>6.7509999999999994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790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166.21700000000001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790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172.04499999999999</v>
          </cell>
          <cell r="BC9">
            <v>790</v>
          </cell>
          <cell r="BD9">
            <v>471.40199999999999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367.87599999999998</v>
          </cell>
          <cell r="E10">
            <v>163.012</v>
          </cell>
          <cell r="F10">
            <v>204.864</v>
          </cell>
          <cell r="G10">
            <v>35.423000000000002</v>
          </cell>
          <cell r="H10">
            <v>0</v>
          </cell>
          <cell r="I10">
            <v>133.50200000000001</v>
          </cell>
          <cell r="J10">
            <v>1.9590000000000001</v>
          </cell>
          <cell r="K10">
            <v>2.4620000000000002</v>
          </cell>
          <cell r="L10">
            <v>0</v>
          </cell>
          <cell r="M10">
            <v>0</v>
          </cell>
          <cell r="N10">
            <v>129.08099999999999</v>
          </cell>
          <cell r="O10">
            <v>0</v>
          </cell>
          <cell r="P10">
            <v>604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604</v>
          </cell>
          <cell r="V10">
            <v>0</v>
          </cell>
          <cell r="W10">
            <v>1.105</v>
          </cell>
          <cell r="X10">
            <v>133.50200000000001</v>
          </cell>
          <cell r="Y10">
            <v>5.5259999999999998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604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129.08099999999999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604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133.50200000000001</v>
          </cell>
          <cell r="BC10">
            <v>604</v>
          </cell>
          <cell r="BD10">
            <v>367.87599999999998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260.625</v>
          </cell>
          <cell r="E11">
            <v>115.696</v>
          </cell>
          <cell r="F11">
            <v>144.929</v>
          </cell>
          <cell r="G11">
            <v>35.277999999999999</v>
          </cell>
          <cell r="H11">
            <v>0</v>
          </cell>
          <cell r="I11">
            <v>94.242999999999995</v>
          </cell>
          <cell r="J11">
            <v>1.2709999999999999</v>
          </cell>
          <cell r="K11">
            <v>1.593</v>
          </cell>
          <cell r="L11">
            <v>0</v>
          </cell>
          <cell r="M11">
            <v>0</v>
          </cell>
          <cell r="N11">
            <v>91.379000000000005</v>
          </cell>
          <cell r="O11">
            <v>0</v>
          </cell>
          <cell r="P11">
            <v>425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425</v>
          </cell>
          <cell r="V11">
            <v>0</v>
          </cell>
          <cell r="W11">
            <v>1.2729999999999999</v>
          </cell>
          <cell r="X11">
            <v>94.242999999999995</v>
          </cell>
          <cell r="Y11">
            <v>4.1369999999999996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425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91.379000000000005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425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94.242999999999995</v>
          </cell>
          <cell r="BC11">
            <v>425</v>
          </cell>
          <cell r="BD11">
            <v>260.625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278.73200000000003</v>
          </cell>
          <cell r="E12">
            <v>122.992</v>
          </cell>
          <cell r="F12">
            <v>155.74</v>
          </cell>
          <cell r="G12">
            <v>35.311</v>
          </cell>
          <cell r="H12">
            <v>0</v>
          </cell>
          <cell r="I12">
            <v>100.91</v>
          </cell>
          <cell r="J12">
            <v>1.6379999999999999</v>
          </cell>
          <cell r="K12">
            <v>2.0750000000000002</v>
          </cell>
          <cell r="L12">
            <v>0</v>
          </cell>
          <cell r="M12">
            <v>0</v>
          </cell>
          <cell r="N12">
            <v>97.196749999999994</v>
          </cell>
          <cell r="O12">
            <v>2.4999999999408828E-4</v>
          </cell>
          <cell r="P12">
            <v>460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460</v>
          </cell>
          <cell r="V12">
            <v>0</v>
          </cell>
          <cell r="W12">
            <v>1.4092499999999999</v>
          </cell>
          <cell r="X12">
            <v>100.91</v>
          </cell>
          <cell r="Y12">
            <v>5.1222500000000002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460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97.197000000000003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460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100.91</v>
          </cell>
          <cell r="BC12">
            <v>460</v>
          </cell>
          <cell r="BD12">
            <v>278.73200000000003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227.26599999999999</v>
          </cell>
          <cell r="E13">
            <v>99.911000000000001</v>
          </cell>
          <cell r="F13">
            <v>127.355</v>
          </cell>
          <cell r="G13">
            <v>35.344999999999999</v>
          </cell>
          <cell r="H13">
            <v>0</v>
          </cell>
          <cell r="I13">
            <v>81.938000000000002</v>
          </cell>
          <cell r="J13">
            <v>1.3280000000000001</v>
          </cell>
          <cell r="K13">
            <v>1.6930000000000001</v>
          </cell>
          <cell r="L13">
            <v>0</v>
          </cell>
          <cell r="M13">
            <v>0</v>
          </cell>
          <cell r="N13">
            <v>78.916499999999999</v>
          </cell>
          <cell r="O13">
            <v>5.0000000000238742E-4</v>
          </cell>
          <cell r="P13">
            <v>376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376</v>
          </cell>
          <cell r="V13">
            <v>0</v>
          </cell>
          <cell r="W13">
            <v>1.6274999999999999</v>
          </cell>
          <cell r="X13">
            <v>81.938000000000002</v>
          </cell>
          <cell r="Y13">
            <v>4.6485000000000003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376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78.917000000000002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376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81.938000000000002</v>
          </cell>
          <cell r="BC13">
            <v>376</v>
          </cell>
          <cell r="BD13">
            <v>227.26599999999999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262.822</v>
          </cell>
          <cell r="E14">
            <v>115.577</v>
          </cell>
          <cell r="F14">
            <v>147.245</v>
          </cell>
          <cell r="G14">
            <v>35.436999999999998</v>
          </cell>
          <cell r="H14">
            <v>0</v>
          </cell>
          <cell r="I14">
            <v>94.628</v>
          </cell>
          <cell r="J14">
            <v>1.3620000000000001</v>
          </cell>
          <cell r="K14">
            <v>1.7350000000000001</v>
          </cell>
          <cell r="L14">
            <v>0</v>
          </cell>
          <cell r="M14">
            <v>0</v>
          </cell>
          <cell r="N14">
            <v>91.531000000000006</v>
          </cell>
          <cell r="O14">
            <v>0</v>
          </cell>
          <cell r="P14">
            <v>434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434</v>
          </cell>
          <cell r="V14">
            <v>0</v>
          </cell>
          <cell r="W14">
            <v>1.2742500000000001</v>
          </cell>
          <cell r="X14">
            <v>94.628</v>
          </cell>
          <cell r="Y14">
            <v>4.3712500000000007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434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91.531000000000006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434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94.628</v>
          </cell>
          <cell r="BC14">
            <v>434</v>
          </cell>
          <cell r="BD14">
            <v>262.822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503.94</v>
          </cell>
          <cell r="E15">
            <v>218.90299999999999</v>
          </cell>
          <cell r="F15">
            <v>285.03699999999998</v>
          </cell>
          <cell r="G15">
            <v>35.470999999999997</v>
          </cell>
          <cell r="H15">
            <v>0</v>
          </cell>
          <cell r="I15">
            <v>179.62200000000001</v>
          </cell>
          <cell r="J15">
            <v>2.4649999999999999</v>
          </cell>
          <cell r="K15">
            <v>3.21</v>
          </cell>
          <cell r="L15">
            <v>0</v>
          </cell>
          <cell r="M15">
            <v>0</v>
          </cell>
          <cell r="N15">
            <v>173.94649999999999</v>
          </cell>
          <cell r="O15">
            <v>5.0000000001659828E-4</v>
          </cell>
          <cell r="P15">
            <v>842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842</v>
          </cell>
          <cell r="V15">
            <v>0</v>
          </cell>
          <cell r="W15">
            <v>0.93174999999999997</v>
          </cell>
          <cell r="X15">
            <v>179.62200000000001</v>
          </cell>
          <cell r="Y15">
            <v>6.6067499999999999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842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173.947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842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179.62200000000001</v>
          </cell>
          <cell r="BC15">
            <v>842</v>
          </cell>
          <cell r="BD15">
            <v>503.94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571.25800000000004</v>
          </cell>
          <cell r="E16">
            <v>246.988</v>
          </cell>
          <cell r="F16">
            <v>324.27</v>
          </cell>
          <cell r="G16">
            <v>35.380000000000003</v>
          </cell>
          <cell r="H16">
            <v>0</v>
          </cell>
          <cell r="I16">
            <v>205.44</v>
          </cell>
          <cell r="J16">
            <v>2.6640000000000001</v>
          </cell>
          <cell r="K16">
            <v>3.4980000000000002</v>
          </cell>
          <cell r="L16">
            <v>0</v>
          </cell>
          <cell r="M16">
            <v>0</v>
          </cell>
          <cell r="N16">
            <v>199.27775</v>
          </cell>
          <cell r="O16">
            <v>2.5000000002250999E-4</v>
          </cell>
          <cell r="P16">
            <v>971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971</v>
          </cell>
          <cell r="V16">
            <v>0</v>
          </cell>
          <cell r="W16">
            <v>0.88449999999999995</v>
          </cell>
          <cell r="X16">
            <v>205.44</v>
          </cell>
          <cell r="Y16">
            <v>7.0465000000000009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971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199.27799999999999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971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205.44</v>
          </cell>
          <cell r="BC16">
            <v>971</v>
          </cell>
          <cell r="BD16">
            <v>571.25800000000004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580.66499999999996</v>
          </cell>
          <cell r="E17">
            <v>250.678</v>
          </cell>
          <cell r="F17">
            <v>329.98700000000002</v>
          </cell>
          <cell r="G17">
            <v>35.304000000000002</v>
          </cell>
          <cell r="H17">
            <v>0</v>
          </cell>
          <cell r="I17">
            <v>209.32900000000001</v>
          </cell>
          <cell r="J17">
            <v>3.0510000000000002</v>
          </cell>
          <cell r="K17">
            <v>4.016</v>
          </cell>
          <cell r="L17">
            <v>0</v>
          </cell>
          <cell r="M17">
            <v>0</v>
          </cell>
          <cell r="N17">
            <v>202.26150000000001</v>
          </cell>
          <cell r="O17">
            <v>5.0000000001659828E-4</v>
          </cell>
          <cell r="P17">
            <v>992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992</v>
          </cell>
          <cell r="V17">
            <v>0</v>
          </cell>
          <cell r="W17">
            <v>0.94899999999999995</v>
          </cell>
          <cell r="X17">
            <v>209.32900000000001</v>
          </cell>
          <cell r="Y17">
            <v>8.016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992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202.262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992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209.32900000000001</v>
          </cell>
          <cell r="BC17">
            <v>992</v>
          </cell>
          <cell r="BD17">
            <v>580.66499999999996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476.69400000000002</v>
          </cell>
          <cell r="E6">
            <v>223.43899999999999</v>
          </cell>
          <cell r="F6">
            <v>253.255</v>
          </cell>
          <cell r="G6">
            <v>35.283000000000001</v>
          </cell>
          <cell r="H6">
            <v>0</v>
          </cell>
          <cell r="I6">
            <v>175.22900000000001</v>
          </cell>
          <cell r="J6">
            <v>1.7869999999999999</v>
          </cell>
          <cell r="K6">
            <v>2.0259999999999998</v>
          </cell>
          <cell r="L6">
            <v>0</v>
          </cell>
          <cell r="M6">
            <v>0</v>
          </cell>
          <cell r="N6">
            <v>171.416</v>
          </cell>
          <cell r="O6">
            <v>0</v>
          </cell>
          <cell r="P6">
            <v>715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715</v>
          </cell>
          <cell r="V6">
            <v>0</v>
          </cell>
          <cell r="W6">
            <v>0.73599999999999999</v>
          </cell>
          <cell r="X6">
            <v>175.22900000000001</v>
          </cell>
          <cell r="Y6">
            <v>4.5489999999999995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715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171.416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715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175.22900000000001</v>
          </cell>
          <cell r="BC6">
            <v>715</v>
          </cell>
          <cell r="BD6">
            <v>476.69400000000002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378.73</v>
          </cell>
          <cell r="E7">
            <v>179.49299999999999</v>
          </cell>
          <cell r="F7">
            <v>199.23699999999999</v>
          </cell>
          <cell r="G7">
            <v>35.286000000000001</v>
          </cell>
          <cell r="H7">
            <v>0</v>
          </cell>
          <cell r="I7">
            <v>140.64099999999999</v>
          </cell>
          <cell r="J7">
            <v>1.78</v>
          </cell>
          <cell r="K7">
            <v>1.9750000000000001</v>
          </cell>
          <cell r="L7">
            <v>0</v>
          </cell>
          <cell r="M7">
            <v>0</v>
          </cell>
          <cell r="N7">
            <v>136.886</v>
          </cell>
          <cell r="O7">
            <v>0</v>
          </cell>
          <cell r="P7">
            <v>562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562</v>
          </cell>
          <cell r="V7">
            <v>0</v>
          </cell>
          <cell r="W7">
            <v>0.79900000000000004</v>
          </cell>
          <cell r="X7">
            <v>140.64099999999999</v>
          </cell>
          <cell r="Y7">
            <v>4.5540000000000003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562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136.886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562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140.64099999999999</v>
          </cell>
          <cell r="BC7">
            <v>562</v>
          </cell>
          <cell r="BD7">
            <v>378.73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326.94400000000002</v>
          </cell>
          <cell r="E8">
            <v>156.96700000000001</v>
          </cell>
          <cell r="F8">
            <v>169.977</v>
          </cell>
          <cell r="G8">
            <v>35.131999999999998</v>
          </cell>
          <cell r="H8">
            <v>0</v>
          </cell>
          <cell r="I8">
            <v>119.79300000000001</v>
          </cell>
          <cell r="J8">
            <v>1.008</v>
          </cell>
          <cell r="K8">
            <v>1.0920000000000001</v>
          </cell>
          <cell r="L8">
            <v>0</v>
          </cell>
          <cell r="M8">
            <v>0</v>
          </cell>
          <cell r="N8">
            <v>117.693</v>
          </cell>
          <cell r="O8">
            <v>0</v>
          </cell>
          <cell r="P8">
            <v>467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467</v>
          </cell>
          <cell r="V8">
            <v>0</v>
          </cell>
          <cell r="W8">
            <v>1.0309999999999999</v>
          </cell>
          <cell r="X8">
            <v>119.79300000000001</v>
          </cell>
          <cell r="Y8">
            <v>3.1310000000000002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467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117.693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467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119.79300000000001</v>
          </cell>
          <cell r="BC8">
            <v>467</v>
          </cell>
          <cell r="BD8">
            <v>326.94400000000002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215.94499999999999</v>
          </cell>
          <cell r="E9">
            <v>105.244</v>
          </cell>
          <cell r="F9">
            <v>110.70099999999999</v>
          </cell>
          <cell r="G9">
            <v>35.250999999999998</v>
          </cell>
          <cell r="H9">
            <v>0</v>
          </cell>
          <cell r="I9">
            <v>80.018000000000001</v>
          </cell>
          <cell r="J9">
            <v>1.286</v>
          </cell>
          <cell r="K9">
            <v>1.3520000000000001</v>
          </cell>
          <cell r="L9">
            <v>0</v>
          </cell>
          <cell r="M9">
            <v>0</v>
          </cell>
          <cell r="N9">
            <v>77.38</v>
          </cell>
          <cell r="O9">
            <v>0</v>
          </cell>
          <cell r="P9">
            <v>303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303</v>
          </cell>
          <cell r="V9">
            <v>0</v>
          </cell>
          <cell r="W9">
            <v>1.268</v>
          </cell>
          <cell r="X9">
            <v>80.018000000000001</v>
          </cell>
          <cell r="Y9">
            <v>3.9059999999999997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303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77.38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303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80.018000000000001</v>
          </cell>
          <cell r="BC9">
            <v>303</v>
          </cell>
          <cell r="BD9">
            <v>215.94499999999999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183.04599999999999</v>
          </cell>
          <cell r="E10">
            <v>88.415000000000006</v>
          </cell>
          <cell r="F10">
            <v>94.631</v>
          </cell>
          <cell r="G10">
            <v>35.421999999999997</v>
          </cell>
          <cell r="H10">
            <v>0</v>
          </cell>
          <cell r="I10">
            <v>67.477999999999994</v>
          </cell>
          <cell r="J10">
            <v>0.88800000000000001</v>
          </cell>
          <cell r="K10">
            <v>0.95099999999999996</v>
          </cell>
          <cell r="L10">
            <v>0</v>
          </cell>
          <cell r="M10">
            <v>0</v>
          </cell>
          <cell r="N10">
            <v>65.638999999999996</v>
          </cell>
          <cell r="O10">
            <v>0</v>
          </cell>
          <cell r="P10">
            <v>260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260</v>
          </cell>
          <cell r="V10">
            <v>0</v>
          </cell>
          <cell r="W10">
            <v>1.3340000000000001</v>
          </cell>
          <cell r="X10">
            <v>67.477999999999994</v>
          </cell>
          <cell r="Y10">
            <v>3.173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260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65.638999999999996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260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67.477999999999994</v>
          </cell>
          <cell r="BC10">
            <v>260</v>
          </cell>
          <cell r="BD10">
            <v>183.04599999999999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145.637</v>
          </cell>
          <cell r="E11">
            <v>69.585999999999999</v>
          </cell>
          <cell r="F11">
            <v>76.051000000000002</v>
          </cell>
          <cell r="G11">
            <v>35.279000000000003</v>
          </cell>
          <cell r="H11">
            <v>0</v>
          </cell>
          <cell r="I11">
            <v>53.374000000000002</v>
          </cell>
          <cell r="J11">
            <v>0.63700000000000001</v>
          </cell>
          <cell r="K11">
            <v>0.69699999999999995</v>
          </cell>
          <cell r="L11">
            <v>0</v>
          </cell>
          <cell r="M11">
            <v>0</v>
          </cell>
          <cell r="N11">
            <v>52.04</v>
          </cell>
          <cell r="O11">
            <v>0</v>
          </cell>
          <cell r="P11">
            <v>210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210</v>
          </cell>
          <cell r="V11">
            <v>0</v>
          </cell>
          <cell r="W11">
            <v>1.4610000000000001</v>
          </cell>
          <cell r="X11">
            <v>53.374000000000002</v>
          </cell>
          <cell r="Y11">
            <v>2.7949999999999999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210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52.04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210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53.374000000000002</v>
          </cell>
          <cell r="BC11">
            <v>210</v>
          </cell>
          <cell r="BD11">
            <v>145.637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144.33099999999999</v>
          </cell>
          <cell r="E12">
            <v>70.106999999999999</v>
          </cell>
          <cell r="F12">
            <v>74.224000000000004</v>
          </cell>
          <cell r="G12">
            <v>35.314</v>
          </cell>
          <cell r="H12">
            <v>0</v>
          </cell>
          <cell r="I12">
            <v>53.524000000000001</v>
          </cell>
          <cell r="J12">
            <v>0.98</v>
          </cell>
          <cell r="K12">
            <v>1.0369999999999999</v>
          </cell>
          <cell r="L12">
            <v>0</v>
          </cell>
          <cell r="M12">
            <v>0</v>
          </cell>
          <cell r="N12">
            <v>51.506999999999998</v>
          </cell>
          <cell r="O12">
            <v>0</v>
          </cell>
          <cell r="P12">
            <v>204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204</v>
          </cell>
          <cell r="V12">
            <v>0</v>
          </cell>
          <cell r="W12">
            <v>1.5542499999999999</v>
          </cell>
          <cell r="X12">
            <v>53.524000000000001</v>
          </cell>
          <cell r="Y12">
            <v>3.57125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204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51.506999999999998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204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53.524000000000001</v>
          </cell>
          <cell r="BC12">
            <v>204</v>
          </cell>
          <cell r="BD12">
            <v>144.33099999999999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127.842</v>
          </cell>
          <cell r="E13">
            <v>61.012999999999998</v>
          </cell>
          <cell r="F13">
            <v>66.828999999999994</v>
          </cell>
          <cell r="G13">
            <v>35.347999999999999</v>
          </cell>
          <cell r="H13">
            <v>0</v>
          </cell>
          <cell r="I13">
            <v>46.41</v>
          </cell>
          <cell r="J13">
            <v>0.46500000000000002</v>
          </cell>
          <cell r="K13">
            <v>0.51</v>
          </cell>
          <cell r="L13">
            <v>0</v>
          </cell>
          <cell r="M13">
            <v>0</v>
          </cell>
          <cell r="N13">
            <v>45.435250000000003</v>
          </cell>
          <cell r="O13">
            <v>-2.5000000000829914E-4</v>
          </cell>
          <cell r="P13">
            <v>183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183</v>
          </cell>
          <cell r="V13">
            <v>0</v>
          </cell>
          <cell r="W13">
            <v>1.64975</v>
          </cell>
          <cell r="X13">
            <v>46.41</v>
          </cell>
          <cell r="Y13">
            <v>2.6247500000000001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183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45.435000000000002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183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46.41</v>
          </cell>
          <cell r="BC13">
            <v>183</v>
          </cell>
          <cell r="BD13">
            <v>127.842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149.34100000000001</v>
          </cell>
          <cell r="E14">
            <v>71.463999999999999</v>
          </cell>
          <cell r="F14">
            <v>77.876999999999995</v>
          </cell>
          <cell r="G14">
            <v>35.438000000000002</v>
          </cell>
          <cell r="H14">
            <v>0</v>
          </cell>
          <cell r="I14">
            <v>55.058999999999997</v>
          </cell>
          <cell r="J14">
            <v>0.75800000000000001</v>
          </cell>
          <cell r="K14">
            <v>0.82599999999999996</v>
          </cell>
          <cell r="L14">
            <v>0</v>
          </cell>
          <cell r="M14">
            <v>0</v>
          </cell>
          <cell r="N14">
            <v>53.475499999999997</v>
          </cell>
          <cell r="O14">
            <v>-5.0000000000238742E-4</v>
          </cell>
          <cell r="P14">
            <v>216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216</v>
          </cell>
          <cell r="V14">
            <v>0</v>
          </cell>
          <cell r="W14">
            <v>1.4305000000000001</v>
          </cell>
          <cell r="X14">
            <v>55.058999999999997</v>
          </cell>
          <cell r="Y14">
            <v>3.0145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216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53.475999999999999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216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55.058999999999997</v>
          </cell>
          <cell r="BC14">
            <v>216</v>
          </cell>
          <cell r="BD14">
            <v>149.34100000000001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277.42500000000001</v>
          </cell>
          <cell r="E15">
            <v>132.74100000000001</v>
          </cell>
          <cell r="F15">
            <v>144.684</v>
          </cell>
          <cell r="G15">
            <v>35.469000000000001</v>
          </cell>
          <cell r="H15">
            <v>0</v>
          </cell>
          <cell r="I15">
            <v>102.70399999999999</v>
          </cell>
          <cell r="J15">
            <v>1.204</v>
          </cell>
          <cell r="K15">
            <v>1.3129999999999999</v>
          </cell>
          <cell r="L15">
            <v>0</v>
          </cell>
          <cell r="M15">
            <v>0</v>
          </cell>
          <cell r="N15">
            <v>100.18675</v>
          </cell>
          <cell r="O15">
            <v>2.4999999999408828E-4</v>
          </cell>
          <cell r="P15">
            <v>403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403</v>
          </cell>
          <cell r="V15">
            <v>0</v>
          </cell>
          <cell r="W15">
            <v>1.11425</v>
          </cell>
          <cell r="X15">
            <v>102.70399999999999</v>
          </cell>
          <cell r="Y15">
            <v>3.6312499999999996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403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100.187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403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102.70399999999999</v>
          </cell>
          <cell r="BC15">
            <v>403</v>
          </cell>
          <cell r="BD15">
            <v>277.42500000000001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431.18900000000002</v>
          </cell>
          <cell r="E16">
            <v>203.846</v>
          </cell>
          <cell r="F16">
            <v>227.34299999999999</v>
          </cell>
          <cell r="G16">
            <v>35.378</v>
          </cell>
          <cell r="H16">
            <v>0</v>
          </cell>
          <cell r="I16">
            <v>159.90100000000001</v>
          </cell>
          <cell r="J16">
            <v>1.6859999999999999</v>
          </cell>
          <cell r="K16">
            <v>1.88</v>
          </cell>
          <cell r="L16">
            <v>0</v>
          </cell>
          <cell r="M16">
            <v>0</v>
          </cell>
          <cell r="N16">
            <v>156.33475000000001</v>
          </cell>
          <cell r="O16">
            <v>2.4999999999408828E-4</v>
          </cell>
          <cell r="P16">
            <v>642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642</v>
          </cell>
          <cell r="V16">
            <v>0</v>
          </cell>
          <cell r="W16">
            <v>0.74299999999999999</v>
          </cell>
          <cell r="X16">
            <v>159.90100000000001</v>
          </cell>
          <cell r="Y16">
            <v>4.3090000000000002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642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156.33500000000001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642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159.90100000000001</v>
          </cell>
          <cell r="BC16">
            <v>642</v>
          </cell>
          <cell r="BD16">
            <v>431.18900000000002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381.36900000000003</v>
          </cell>
          <cell r="E17">
            <v>181.72499999999999</v>
          </cell>
          <cell r="F17">
            <v>199.64400000000001</v>
          </cell>
          <cell r="G17">
            <v>35.302999999999997</v>
          </cell>
          <cell r="H17">
            <v>0</v>
          </cell>
          <cell r="I17">
            <v>141.59299999999999</v>
          </cell>
          <cell r="J17">
            <v>1.4790000000000001</v>
          </cell>
          <cell r="K17">
            <v>1.625</v>
          </cell>
          <cell r="L17">
            <v>0</v>
          </cell>
          <cell r="M17">
            <v>0</v>
          </cell>
          <cell r="N17">
            <v>138.48849999999999</v>
          </cell>
          <cell r="O17">
            <v>4.9999999998817657E-4</v>
          </cell>
          <cell r="P17">
            <v>560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560</v>
          </cell>
          <cell r="V17">
            <v>0</v>
          </cell>
          <cell r="W17">
            <v>0.96150000000000002</v>
          </cell>
          <cell r="X17">
            <v>141.59299999999999</v>
          </cell>
          <cell r="Y17">
            <v>4.0655000000000001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560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138.489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560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141.59299999999999</v>
          </cell>
          <cell r="BC17">
            <v>560</v>
          </cell>
          <cell r="BD17">
            <v>381.36900000000003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286.22399999999999</v>
          </cell>
          <cell r="E6">
            <v>126.593</v>
          </cell>
          <cell r="F6">
            <v>159.631</v>
          </cell>
          <cell r="G6">
            <v>35.369999999999997</v>
          </cell>
          <cell r="H6">
            <v>0</v>
          </cell>
          <cell r="I6">
            <v>99.57</v>
          </cell>
          <cell r="J6">
            <v>0.5</v>
          </cell>
          <cell r="K6">
            <v>0.63</v>
          </cell>
          <cell r="L6">
            <v>0</v>
          </cell>
          <cell r="M6">
            <v>0</v>
          </cell>
          <cell r="N6">
            <v>98.44</v>
          </cell>
          <cell r="O6">
            <v>0</v>
          </cell>
          <cell r="P6">
            <v>452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452</v>
          </cell>
          <cell r="V6">
            <v>0</v>
          </cell>
          <cell r="W6">
            <v>5.1999999999999998E-2</v>
          </cell>
          <cell r="X6">
            <v>99.57</v>
          </cell>
          <cell r="Y6">
            <v>1.1819999999999999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452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98.44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452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99.57</v>
          </cell>
          <cell r="BC6">
            <v>452</v>
          </cell>
          <cell r="BD6">
            <v>286.22399999999999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264.68400000000003</v>
          </cell>
          <cell r="E7">
            <v>117.72</v>
          </cell>
          <cell r="F7">
            <v>146.964</v>
          </cell>
          <cell r="G7">
            <v>35.457999999999998</v>
          </cell>
          <cell r="H7">
            <v>0</v>
          </cell>
          <cell r="I7">
            <v>92.116</v>
          </cell>
          <cell r="J7">
            <v>0.44400000000000001</v>
          </cell>
          <cell r="K7">
            <v>0.55400000000000005</v>
          </cell>
          <cell r="L7">
            <v>0</v>
          </cell>
          <cell r="M7">
            <v>0</v>
          </cell>
          <cell r="N7">
            <v>91.117999999999995</v>
          </cell>
          <cell r="O7">
            <v>0</v>
          </cell>
          <cell r="P7">
            <v>414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414</v>
          </cell>
          <cell r="V7">
            <v>0</v>
          </cell>
          <cell r="W7">
            <v>0.05</v>
          </cell>
          <cell r="X7">
            <v>92.116</v>
          </cell>
          <cell r="Y7">
            <v>1.048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414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91.117999999999995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414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92.116</v>
          </cell>
          <cell r="BC7">
            <v>414</v>
          </cell>
          <cell r="BD7">
            <v>264.68400000000003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300</v>
          </cell>
          <cell r="E8">
            <v>132.66300000000001</v>
          </cell>
          <cell r="F8">
            <v>167.33699999999999</v>
          </cell>
          <cell r="G8">
            <v>35.485999999999997</v>
          </cell>
          <cell r="H8">
            <v>0</v>
          </cell>
          <cell r="I8">
            <v>104.384</v>
          </cell>
          <cell r="J8">
            <v>0.498</v>
          </cell>
          <cell r="K8">
            <v>0.629</v>
          </cell>
          <cell r="L8">
            <v>0</v>
          </cell>
          <cell r="M8">
            <v>0</v>
          </cell>
          <cell r="N8">
            <v>103.25700000000001</v>
          </cell>
          <cell r="O8">
            <v>0</v>
          </cell>
          <cell r="P8">
            <v>474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474</v>
          </cell>
          <cell r="V8">
            <v>0</v>
          </cell>
          <cell r="W8">
            <v>4.9000000000000002E-2</v>
          </cell>
          <cell r="X8">
            <v>104.384</v>
          </cell>
          <cell r="Y8">
            <v>1.1759999999999999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474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103.25700000000001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474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104.384</v>
          </cell>
          <cell r="BC8">
            <v>474</v>
          </cell>
          <cell r="BD8">
            <v>300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272.66399999999999</v>
          </cell>
          <cell r="E9">
            <v>120.363</v>
          </cell>
          <cell r="F9">
            <v>152.30099999999999</v>
          </cell>
          <cell r="G9">
            <v>35.347000000000001</v>
          </cell>
          <cell r="H9">
            <v>0</v>
          </cell>
          <cell r="I9">
            <v>94.834999999999994</v>
          </cell>
          <cell r="J9">
            <v>0.54600000000000004</v>
          </cell>
          <cell r="K9">
            <v>0.69099999999999995</v>
          </cell>
          <cell r="L9">
            <v>0</v>
          </cell>
          <cell r="M9">
            <v>0</v>
          </cell>
          <cell r="N9">
            <v>93.597999999999999</v>
          </cell>
          <cell r="O9">
            <v>0</v>
          </cell>
          <cell r="P9">
            <v>432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432</v>
          </cell>
          <cell r="V9">
            <v>0</v>
          </cell>
          <cell r="W9">
            <v>5.6000000000000001E-2</v>
          </cell>
          <cell r="X9">
            <v>94.834999999999994</v>
          </cell>
          <cell r="Y9">
            <v>1.2930000000000001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432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93.597999999999999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432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94.834999999999994</v>
          </cell>
          <cell r="BC9">
            <v>432</v>
          </cell>
          <cell r="BD9">
            <v>272.66399999999999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131.81899999999999</v>
          </cell>
          <cell r="E10">
            <v>57.817999999999998</v>
          </cell>
          <cell r="F10">
            <v>74.001000000000005</v>
          </cell>
          <cell r="G10">
            <v>35.441000000000003</v>
          </cell>
          <cell r="H10">
            <v>0</v>
          </cell>
          <cell r="I10">
            <v>44.707999999999998</v>
          </cell>
          <cell r="J10">
            <v>0.13800000000000001</v>
          </cell>
          <cell r="K10">
            <v>0.17599999999999999</v>
          </cell>
          <cell r="L10">
            <v>0</v>
          </cell>
          <cell r="M10">
            <v>0</v>
          </cell>
          <cell r="N10">
            <v>44.393999999999998</v>
          </cell>
          <cell r="O10">
            <v>0</v>
          </cell>
          <cell r="P10">
            <v>206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206</v>
          </cell>
          <cell r="V10">
            <v>0</v>
          </cell>
          <cell r="W10">
            <v>0.114</v>
          </cell>
          <cell r="X10">
            <v>44.707999999999998</v>
          </cell>
          <cell r="Y10">
            <v>0.42799999999999999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206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44.393999999999998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206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44.707999999999998</v>
          </cell>
          <cell r="BC10">
            <v>206</v>
          </cell>
          <cell r="BD10">
            <v>131.81899999999999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127.093</v>
          </cell>
          <cell r="E11">
            <v>56.223999999999997</v>
          </cell>
          <cell r="F11">
            <v>70.869</v>
          </cell>
          <cell r="G11">
            <v>35.307000000000002</v>
          </cell>
          <cell r="H11">
            <v>0</v>
          </cell>
          <cell r="I11">
            <v>42.531999999999996</v>
          </cell>
          <cell r="J11">
            <v>0.22800000000000001</v>
          </cell>
          <cell r="K11">
            <v>0.28699999999999998</v>
          </cell>
          <cell r="L11">
            <v>0</v>
          </cell>
          <cell r="M11">
            <v>0</v>
          </cell>
          <cell r="N11">
            <v>42.017000000000003</v>
          </cell>
          <cell r="O11">
            <v>0</v>
          </cell>
          <cell r="P11">
            <v>193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193</v>
          </cell>
          <cell r="V11">
            <v>0</v>
          </cell>
          <cell r="W11">
            <v>0.11700000000000001</v>
          </cell>
          <cell r="X11">
            <v>42.531999999999996</v>
          </cell>
          <cell r="Y11">
            <v>0.63200000000000001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193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42.017000000000003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193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42.531999999999996</v>
          </cell>
          <cell r="BC11">
            <v>193</v>
          </cell>
          <cell r="BD11">
            <v>127.093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115.565</v>
          </cell>
          <cell r="E12">
            <v>51.283999999999999</v>
          </cell>
          <cell r="F12">
            <v>64.281000000000006</v>
          </cell>
          <cell r="G12">
            <v>35.390999999999998</v>
          </cell>
          <cell r="H12">
            <v>0</v>
          </cell>
          <cell r="I12">
            <v>39.003999999999998</v>
          </cell>
          <cell r="J12">
            <v>0.215</v>
          </cell>
          <cell r="K12">
            <v>0.26900000000000002</v>
          </cell>
          <cell r="L12">
            <v>0</v>
          </cell>
          <cell r="M12">
            <v>0</v>
          </cell>
          <cell r="N12">
            <v>38.519750000000002</v>
          </cell>
          <cell r="O12">
            <v>2.4999999999408828E-4</v>
          </cell>
          <cell r="P12">
            <v>176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176</v>
          </cell>
          <cell r="V12">
            <v>0</v>
          </cell>
          <cell r="W12">
            <v>0.12225</v>
          </cell>
          <cell r="X12">
            <v>39.003999999999998</v>
          </cell>
          <cell r="Y12">
            <v>0.60624999999999996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176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38.520000000000003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176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39.003999999999998</v>
          </cell>
          <cell r="BC12">
            <v>176</v>
          </cell>
          <cell r="BD12">
            <v>115.565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96.513000000000005</v>
          </cell>
          <cell r="E13">
            <v>42.767000000000003</v>
          </cell>
          <cell r="F13">
            <v>53.746000000000002</v>
          </cell>
          <cell r="G13">
            <v>35.414000000000001</v>
          </cell>
          <cell r="H13">
            <v>0</v>
          </cell>
          <cell r="I13">
            <v>32.491999999999997</v>
          </cell>
          <cell r="J13">
            <v>0.17699999999999999</v>
          </cell>
          <cell r="K13">
            <v>0.222</v>
          </cell>
          <cell r="L13">
            <v>0</v>
          </cell>
          <cell r="M13">
            <v>0</v>
          </cell>
          <cell r="N13">
            <v>32.093499999999999</v>
          </cell>
          <cell r="O13">
            <v>-5.0000000000238742E-4</v>
          </cell>
          <cell r="P13">
            <v>147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147</v>
          </cell>
          <cell r="V13">
            <v>0</v>
          </cell>
          <cell r="W13">
            <v>0.12825</v>
          </cell>
          <cell r="X13">
            <v>32.491999999999997</v>
          </cell>
          <cell r="Y13">
            <v>0.52725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147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32.094000000000001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147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32.491999999999997</v>
          </cell>
          <cell r="BC13">
            <v>147</v>
          </cell>
          <cell r="BD13">
            <v>96.513000000000005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77.019000000000005</v>
          </cell>
          <cell r="E14">
            <v>34.42</v>
          </cell>
          <cell r="F14">
            <v>42.598999999999997</v>
          </cell>
          <cell r="G14">
            <v>35.436</v>
          </cell>
          <cell r="H14">
            <v>0</v>
          </cell>
          <cell r="I14">
            <v>26.036000000000001</v>
          </cell>
          <cell r="J14">
            <v>0.13300000000000001</v>
          </cell>
          <cell r="K14">
            <v>0.16500000000000001</v>
          </cell>
          <cell r="L14">
            <v>0</v>
          </cell>
          <cell r="M14">
            <v>0</v>
          </cell>
          <cell r="N14">
            <v>25.737749999999998</v>
          </cell>
          <cell r="O14">
            <v>2.5000000000474643E-4</v>
          </cell>
          <cell r="P14">
            <v>116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116</v>
          </cell>
          <cell r="V14">
            <v>0</v>
          </cell>
          <cell r="W14">
            <v>0.12625</v>
          </cell>
          <cell r="X14">
            <v>26.036000000000001</v>
          </cell>
          <cell r="Y14">
            <v>0.42425000000000002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116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25.738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116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26.036000000000001</v>
          </cell>
          <cell r="BC14">
            <v>116</v>
          </cell>
          <cell r="BD14">
            <v>77.019000000000005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201.482</v>
          </cell>
          <cell r="E15">
            <v>86.796000000000006</v>
          </cell>
          <cell r="F15">
            <v>114.68600000000001</v>
          </cell>
          <cell r="G15">
            <v>35.49</v>
          </cell>
          <cell r="H15">
            <v>0</v>
          </cell>
          <cell r="I15">
            <v>68.744</v>
          </cell>
          <cell r="J15">
            <v>0.313</v>
          </cell>
          <cell r="K15">
            <v>0.41399999999999998</v>
          </cell>
          <cell r="L15">
            <v>0</v>
          </cell>
          <cell r="M15">
            <v>0</v>
          </cell>
          <cell r="N15">
            <v>68.016499999999994</v>
          </cell>
          <cell r="O15">
            <v>5.0000000000238742E-4</v>
          </cell>
          <cell r="P15">
            <v>327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327</v>
          </cell>
          <cell r="V15">
            <v>0</v>
          </cell>
          <cell r="W15">
            <v>8.8499999999999995E-2</v>
          </cell>
          <cell r="X15">
            <v>68.744</v>
          </cell>
          <cell r="Y15">
            <v>0.8155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327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68.016999999999996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327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68.744</v>
          </cell>
          <cell r="BC15">
            <v>327</v>
          </cell>
          <cell r="BD15">
            <v>201.482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279.846</v>
          </cell>
          <cell r="E16">
            <v>121.724</v>
          </cell>
          <cell r="F16">
            <v>158.12200000000001</v>
          </cell>
          <cell r="G16">
            <v>35.356999999999999</v>
          </cell>
          <cell r="H16">
            <v>0</v>
          </cell>
          <cell r="I16">
            <v>95.798000000000002</v>
          </cell>
          <cell r="J16">
            <v>0.44500000000000001</v>
          </cell>
          <cell r="K16">
            <v>0.57799999999999996</v>
          </cell>
          <cell r="L16">
            <v>0</v>
          </cell>
          <cell r="M16">
            <v>0</v>
          </cell>
          <cell r="N16">
            <v>94.775750000000002</v>
          </cell>
          <cell r="O16">
            <v>-7.4999999999647571E-4</v>
          </cell>
          <cell r="P16">
            <v>448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448</v>
          </cell>
          <cell r="V16">
            <v>0</v>
          </cell>
          <cell r="W16">
            <v>5.0999999999999997E-2</v>
          </cell>
          <cell r="X16">
            <v>95.798000000000002</v>
          </cell>
          <cell r="Y16">
            <v>1.0739999999999998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448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94.775999999999996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448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95.798000000000002</v>
          </cell>
          <cell r="BC16">
            <v>448</v>
          </cell>
          <cell r="BD16">
            <v>279.846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218.10300000000001</v>
          </cell>
          <cell r="E17">
            <v>94.144999999999996</v>
          </cell>
          <cell r="F17">
            <v>123.958</v>
          </cell>
          <cell r="G17">
            <v>35.302999999999997</v>
          </cell>
          <cell r="H17">
            <v>0</v>
          </cell>
          <cell r="I17">
            <v>74.471999999999994</v>
          </cell>
          <cell r="J17">
            <v>0.35099999999999998</v>
          </cell>
          <cell r="K17">
            <v>0.46100000000000002</v>
          </cell>
          <cell r="L17">
            <v>0</v>
          </cell>
          <cell r="M17">
            <v>0</v>
          </cell>
          <cell r="N17">
            <v>73.66</v>
          </cell>
          <cell r="O17">
            <v>0</v>
          </cell>
          <cell r="P17">
            <v>353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353</v>
          </cell>
          <cell r="V17">
            <v>0</v>
          </cell>
          <cell r="W17">
            <v>7.4249999999999997E-2</v>
          </cell>
          <cell r="X17">
            <v>74.471999999999994</v>
          </cell>
          <cell r="Y17">
            <v>0.88625000000000009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353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73.66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353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74.471999999999994</v>
          </cell>
          <cell r="BC17">
            <v>353</v>
          </cell>
          <cell r="BD17">
            <v>218.10300000000001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Reporting"/>
      <sheetName val="Kogenerace"/>
      <sheetName val="Měsíční výkaz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270.351</v>
          </cell>
          <cell r="E6">
            <v>120.324</v>
          </cell>
          <cell r="F6">
            <v>150.02699999999999</v>
          </cell>
          <cell r="G6">
            <v>35.344000000000001</v>
          </cell>
          <cell r="H6">
            <v>0</v>
          </cell>
          <cell r="I6">
            <v>94.236999999999995</v>
          </cell>
          <cell r="J6">
            <v>0.47599999999999998</v>
          </cell>
          <cell r="K6">
            <v>0.59399999999999997</v>
          </cell>
          <cell r="L6">
            <v>0</v>
          </cell>
          <cell r="M6">
            <v>0</v>
          </cell>
          <cell r="N6">
            <v>93.167000000000002</v>
          </cell>
          <cell r="O6">
            <v>0</v>
          </cell>
          <cell r="P6">
            <v>423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423</v>
          </cell>
          <cell r="V6">
            <v>0</v>
          </cell>
          <cell r="W6">
            <v>4.2999999999999997E-2</v>
          </cell>
          <cell r="X6">
            <v>94.236999999999995</v>
          </cell>
          <cell r="Y6">
            <v>1.1129999999999998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423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93.167000000000002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423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94.236999999999995</v>
          </cell>
          <cell r="BC6">
            <v>423</v>
          </cell>
          <cell r="BD6">
            <v>270.351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259.64699999999999</v>
          </cell>
          <cell r="E7">
            <v>115.10599999999999</v>
          </cell>
          <cell r="F7">
            <v>144.541</v>
          </cell>
          <cell r="G7">
            <v>35.328000000000003</v>
          </cell>
          <cell r="H7">
            <v>0</v>
          </cell>
          <cell r="I7">
            <v>90.254000000000005</v>
          </cell>
          <cell r="J7">
            <v>0.55600000000000005</v>
          </cell>
          <cell r="K7">
            <v>0.69799999999999995</v>
          </cell>
          <cell r="L7">
            <v>0</v>
          </cell>
          <cell r="M7">
            <v>0</v>
          </cell>
          <cell r="N7">
            <v>89</v>
          </cell>
          <cell r="O7">
            <v>0</v>
          </cell>
          <cell r="P7">
            <v>408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408</v>
          </cell>
          <cell r="V7">
            <v>0</v>
          </cell>
          <cell r="W7">
            <v>3.7999999999999999E-2</v>
          </cell>
          <cell r="X7">
            <v>90.254000000000005</v>
          </cell>
          <cell r="Y7">
            <v>1.292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408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89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408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90.254000000000005</v>
          </cell>
          <cell r="BC7">
            <v>408</v>
          </cell>
          <cell r="BD7">
            <v>259.64699999999999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246.86799999999999</v>
          </cell>
          <cell r="E8">
            <v>109.819</v>
          </cell>
          <cell r="F8">
            <v>137.04900000000001</v>
          </cell>
          <cell r="G8">
            <v>35.213999999999999</v>
          </cell>
          <cell r="H8">
            <v>0</v>
          </cell>
          <cell r="I8">
            <v>85.472999999999999</v>
          </cell>
          <cell r="J8">
            <v>0.52700000000000002</v>
          </cell>
          <cell r="K8">
            <v>0.65800000000000003</v>
          </cell>
          <cell r="L8">
            <v>0</v>
          </cell>
          <cell r="M8">
            <v>0</v>
          </cell>
          <cell r="N8">
            <v>84.287999999999997</v>
          </cell>
          <cell r="O8">
            <v>0</v>
          </cell>
          <cell r="P8">
            <v>384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384</v>
          </cell>
          <cell r="V8">
            <v>0</v>
          </cell>
          <cell r="W8">
            <v>0.05</v>
          </cell>
          <cell r="X8">
            <v>85.472999999999999</v>
          </cell>
          <cell r="Y8">
            <v>1.2350000000000001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384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84.287999999999997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384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85.472999999999999</v>
          </cell>
          <cell r="BC8">
            <v>384</v>
          </cell>
          <cell r="BD8">
            <v>246.86799999999999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220.959</v>
          </cell>
          <cell r="E9">
            <v>98.227999999999994</v>
          </cell>
          <cell r="F9">
            <v>122.73099999999999</v>
          </cell>
          <cell r="G9">
            <v>35.273000000000003</v>
          </cell>
          <cell r="H9">
            <v>0</v>
          </cell>
          <cell r="I9">
            <v>76.477999999999994</v>
          </cell>
          <cell r="J9">
            <v>0.50700000000000001</v>
          </cell>
          <cell r="K9">
            <v>0.63300000000000001</v>
          </cell>
          <cell r="L9">
            <v>0</v>
          </cell>
          <cell r="M9">
            <v>0</v>
          </cell>
          <cell r="N9">
            <v>75.337999999999994</v>
          </cell>
          <cell r="O9">
            <v>0</v>
          </cell>
          <cell r="P9">
            <v>344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344</v>
          </cell>
          <cell r="V9">
            <v>0</v>
          </cell>
          <cell r="W9">
            <v>5.6000000000000001E-2</v>
          </cell>
          <cell r="X9">
            <v>76.477999999999994</v>
          </cell>
          <cell r="Y9">
            <v>1.1960000000000002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344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75.337999999999994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344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76.477999999999994</v>
          </cell>
          <cell r="BC9">
            <v>344</v>
          </cell>
          <cell r="BD9">
            <v>220.959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157.928</v>
          </cell>
          <cell r="E10">
            <v>69.941000000000003</v>
          </cell>
          <cell r="F10">
            <v>87.986999999999995</v>
          </cell>
          <cell r="G10">
            <v>35.454999999999998</v>
          </cell>
          <cell r="H10">
            <v>0</v>
          </cell>
          <cell r="I10">
            <v>54.097999999999999</v>
          </cell>
          <cell r="J10">
            <v>1.236</v>
          </cell>
          <cell r="K10">
            <v>1.556</v>
          </cell>
          <cell r="L10">
            <v>0</v>
          </cell>
          <cell r="M10">
            <v>0</v>
          </cell>
          <cell r="N10">
            <v>51.305999999999997</v>
          </cell>
          <cell r="O10">
            <v>0</v>
          </cell>
          <cell r="P10">
            <v>245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245</v>
          </cell>
          <cell r="V10">
            <v>0</v>
          </cell>
          <cell r="W10">
            <v>7.2999999999999995E-2</v>
          </cell>
          <cell r="X10">
            <v>54.097999999999999</v>
          </cell>
          <cell r="Y10">
            <v>2.8649999999999998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245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51.305999999999997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245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54.097999999999999</v>
          </cell>
          <cell r="BC10">
            <v>245</v>
          </cell>
          <cell r="BD10">
            <v>157.928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121.378</v>
          </cell>
          <cell r="E11">
            <v>55.045000000000002</v>
          </cell>
          <cell r="F11">
            <v>66.332999999999998</v>
          </cell>
          <cell r="G11">
            <v>35.423000000000002</v>
          </cell>
          <cell r="H11">
            <v>0</v>
          </cell>
          <cell r="I11">
            <v>42.875</v>
          </cell>
          <cell r="J11">
            <v>7.0000000000000007E-2</v>
          </cell>
          <cell r="K11">
            <v>8.5000000000000006E-2</v>
          </cell>
          <cell r="L11">
            <v>0</v>
          </cell>
          <cell r="M11">
            <v>0</v>
          </cell>
          <cell r="N11">
            <v>42.72</v>
          </cell>
          <cell r="O11">
            <v>0</v>
          </cell>
          <cell r="P11">
            <v>186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186</v>
          </cell>
          <cell r="V11">
            <v>0</v>
          </cell>
          <cell r="W11">
            <v>8.4000000000000005E-2</v>
          </cell>
          <cell r="X11">
            <v>42.875</v>
          </cell>
          <cell r="Y11">
            <v>0.23900000000000005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186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42.72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186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42.875</v>
          </cell>
          <cell r="BC11">
            <v>186</v>
          </cell>
          <cell r="BD11">
            <v>121.378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121.95</v>
          </cell>
          <cell r="E12">
            <v>53.347999999999999</v>
          </cell>
          <cell r="F12">
            <v>68.602000000000004</v>
          </cell>
          <cell r="G12">
            <v>35.322000000000003</v>
          </cell>
          <cell r="H12">
            <v>0</v>
          </cell>
          <cell r="I12">
            <v>40.610999999999997</v>
          </cell>
          <cell r="J12">
            <v>3.6999999999999998E-2</v>
          </cell>
          <cell r="K12">
            <v>4.8000000000000001E-2</v>
          </cell>
          <cell r="L12">
            <v>0</v>
          </cell>
          <cell r="M12">
            <v>0</v>
          </cell>
          <cell r="N12">
            <v>40.526000000000003</v>
          </cell>
          <cell r="O12">
            <v>0</v>
          </cell>
          <cell r="P12">
            <v>188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188</v>
          </cell>
          <cell r="V12">
            <v>0</v>
          </cell>
          <cell r="W12">
            <v>0.10125000000000001</v>
          </cell>
          <cell r="X12">
            <v>40.610999999999997</v>
          </cell>
          <cell r="Y12">
            <v>0.18625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188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40.526000000000003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188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40.610999999999997</v>
          </cell>
          <cell r="BC12">
            <v>188</v>
          </cell>
          <cell r="BD12">
            <v>121.95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103.21899999999999</v>
          </cell>
          <cell r="E13">
            <v>44.63</v>
          </cell>
          <cell r="F13">
            <v>58.588999999999999</v>
          </cell>
          <cell r="G13">
            <v>35.366999999999997</v>
          </cell>
          <cell r="H13">
            <v>0</v>
          </cell>
          <cell r="I13">
            <v>33.856000000000002</v>
          </cell>
          <cell r="J13">
            <v>7.0000000000000001E-3</v>
          </cell>
          <cell r="K13">
            <v>8.9999999999999993E-3</v>
          </cell>
          <cell r="L13">
            <v>0</v>
          </cell>
          <cell r="M13">
            <v>0</v>
          </cell>
          <cell r="N13">
            <v>33.839500000000001</v>
          </cell>
          <cell r="O13">
            <v>5.0000000000238742E-4</v>
          </cell>
          <cell r="P13">
            <v>160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160</v>
          </cell>
          <cell r="V13">
            <v>0</v>
          </cell>
          <cell r="W13">
            <v>0.1075</v>
          </cell>
          <cell r="X13">
            <v>33.856000000000002</v>
          </cell>
          <cell r="Y13">
            <v>0.1235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160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33.840000000000003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160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33.856000000000002</v>
          </cell>
          <cell r="BC13">
            <v>160</v>
          </cell>
          <cell r="BD13">
            <v>103.21899999999999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99.206999999999994</v>
          </cell>
          <cell r="E14">
            <v>43.887</v>
          </cell>
          <cell r="F14">
            <v>55.32</v>
          </cell>
          <cell r="G14">
            <v>35.485999999999997</v>
          </cell>
          <cell r="H14">
            <v>0</v>
          </cell>
          <cell r="I14">
            <v>33.716000000000001</v>
          </cell>
          <cell r="J14">
            <v>0.17399999999999999</v>
          </cell>
          <cell r="K14">
            <v>0.219</v>
          </cell>
          <cell r="L14">
            <v>0</v>
          </cell>
          <cell r="M14">
            <v>0</v>
          </cell>
          <cell r="N14">
            <v>33.323250000000002</v>
          </cell>
          <cell r="O14">
            <v>-2.5000000000119371E-4</v>
          </cell>
          <cell r="P14">
            <v>153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153</v>
          </cell>
          <cell r="V14">
            <v>0</v>
          </cell>
          <cell r="W14">
            <v>8.8749999999999996E-2</v>
          </cell>
          <cell r="X14">
            <v>33.716000000000001</v>
          </cell>
          <cell r="Y14">
            <v>0.48175000000000001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153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33.323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153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33.716000000000001</v>
          </cell>
          <cell r="BC14">
            <v>153</v>
          </cell>
          <cell r="BD14">
            <v>99.206999999999994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134.32900000000001</v>
          </cell>
          <cell r="E15">
            <v>59.204000000000001</v>
          </cell>
          <cell r="F15">
            <v>75.125</v>
          </cell>
          <cell r="G15">
            <v>35.497</v>
          </cell>
          <cell r="H15">
            <v>0</v>
          </cell>
          <cell r="I15">
            <v>45.094999999999999</v>
          </cell>
          <cell r="J15">
            <v>9.4E-2</v>
          </cell>
          <cell r="K15">
            <v>0.12</v>
          </cell>
          <cell r="L15">
            <v>0</v>
          </cell>
          <cell r="M15">
            <v>0</v>
          </cell>
          <cell r="N15">
            <v>44.881</v>
          </cell>
          <cell r="O15">
            <v>0</v>
          </cell>
          <cell r="P15">
            <v>206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206</v>
          </cell>
          <cell r="V15">
            <v>0</v>
          </cell>
          <cell r="W15">
            <v>6.1249999999999999E-2</v>
          </cell>
          <cell r="X15">
            <v>45.094999999999999</v>
          </cell>
          <cell r="Y15">
            <v>0.27524999999999999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206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44.881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206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45.094999999999999</v>
          </cell>
          <cell r="BC15">
            <v>206</v>
          </cell>
          <cell r="BD15">
            <v>134.32900000000001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267.68599999999998</v>
          </cell>
          <cell r="E16">
            <v>121.393</v>
          </cell>
          <cell r="F16">
            <v>146.29300000000001</v>
          </cell>
          <cell r="G16">
            <v>35.334000000000003</v>
          </cell>
          <cell r="H16">
            <v>0</v>
          </cell>
          <cell r="I16">
            <v>94.734999999999999</v>
          </cell>
          <cell r="J16">
            <v>0.85699999999999998</v>
          </cell>
          <cell r="K16">
            <v>1.0329999999999999</v>
          </cell>
          <cell r="L16">
            <v>0</v>
          </cell>
          <cell r="M16">
            <v>0</v>
          </cell>
          <cell r="N16">
            <v>92.844250000000002</v>
          </cell>
          <cell r="O16">
            <v>7.4999999999647571E-4</v>
          </cell>
          <cell r="P16">
            <v>411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411</v>
          </cell>
          <cell r="V16">
            <v>0</v>
          </cell>
          <cell r="W16">
            <v>3.3750000000000002E-2</v>
          </cell>
          <cell r="X16">
            <v>94.734999999999999</v>
          </cell>
          <cell r="Y16">
            <v>1.9237499999999998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411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92.843999999999994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411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94.734999999999999</v>
          </cell>
          <cell r="BC16">
            <v>411</v>
          </cell>
          <cell r="BD16">
            <v>267.68599999999998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196.25299999999999</v>
          </cell>
          <cell r="E17">
            <v>88.867000000000004</v>
          </cell>
          <cell r="F17">
            <v>107.386</v>
          </cell>
          <cell r="G17">
            <v>35.268999999999998</v>
          </cell>
          <cell r="H17">
            <v>0</v>
          </cell>
          <cell r="I17">
            <v>68.962000000000003</v>
          </cell>
          <cell r="J17">
            <v>0.35199999999999998</v>
          </cell>
          <cell r="K17">
            <v>0.42499999999999999</v>
          </cell>
          <cell r="L17">
            <v>0</v>
          </cell>
          <cell r="M17">
            <v>0</v>
          </cell>
          <cell r="N17">
            <v>68.184749999999994</v>
          </cell>
          <cell r="O17">
            <v>2.5000000000829914E-4</v>
          </cell>
          <cell r="P17">
            <v>300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300</v>
          </cell>
          <cell r="V17">
            <v>0</v>
          </cell>
          <cell r="W17">
            <v>5.2499999999999998E-2</v>
          </cell>
          <cell r="X17">
            <v>68.962000000000003</v>
          </cell>
          <cell r="Y17">
            <v>0.8294999999999999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300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68.185000000000002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300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68.962000000000003</v>
          </cell>
          <cell r="BC17">
            <v>300</v>
          </cell>
          <cell r="BD17">
            <v>196.25299999999999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Reporting"/>
      <sheetName val="Vyhodnocení PROVOZ"/>
      <sheetName val="Kogenerace"/>
      <sheetName val="Měsíční výkaz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Chyba</v>
          </cell>
          <cell r="D6">
            <v>4583.893</v>
          </cell>
          <cell r="E6">
            <v>2204.6170000000002</v>
          </cell>
          <cell r="F6">
            <v>2379.2759999999998</v>
          </cell>
          <cell r="G6">
            <v>35.348999999999997</v>
          </cell>
          <cell r="H6">
            <v>0</v>
          </cell>
          <cell r="I6">
            <v>1764.9</v>
          </cell>
          <cell r="J6">
            <v>21.318999999999999</v>
          </cell>
          <cell r="K6">
            <v>23.007999999999999</v>
          </cell>
          <cell r="L6">
            <v>0</v>
          </cell>
          <cell r="M6">
            <v>0</v>
          </cell>
          <cell r="N6">
            <v>1720.5719999999999</v>
          </cell>
          <cell r="O6">
            <v>1.0000000002037268E-3</v>
          </cell>
          <cell r="P6">
            <v>6857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6857</v>
          </cell>
          <cell r="V6">
            <v>0</v>
          </cell>
          <cell r="W6">
            <v>14.49</v>
          </cell>
          <cell r="X6">
            <v>1764.9</v>
          </cell>
          <cell r="Y6">
            <v>58.817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6857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1711.818</v>
          </cell>
          <cell r="AK6">
            <v>8.7541000000000011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6857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1764.9</v>
          </cell>
          <cell r="BC6">
            <v>6857</v>
          </cell>
          <cell r="BD6">
            <v>4583.893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4595.1329999999998</v>
          </cell>
          <cell r="E7">
            <v>2203.2429999999999</v>
          </cell>
          <cell r="F7">
            <v>2391.89</v>
          </cell>
          <cell r="G7">
            <v>35.328000000000003</v>
          </cell>
          <cell r="H7">
            <v>0</v>
          </cell>
          <cell r="I7">
            <v>1765.5</v>
          </cell>
          <cell r="J7">
            <v>15.887</v>
          </cell>
          <cell r="K7">
            <v>17.247</v>
          </cell>
          <cell r="L7">
            <v>0</v>
          </cell>
          <cell r="M7">
            <v>0</v>
          </cell>
          <cell r="N7">
            <v>1732.366</v>
          </cell>
          <cell r="O7">
            <v>0</v>
          </cell>
          <cell r="P7">
            <v>6900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6900</v>
          </cell>
          <cell r="V7">
            <v>0</v>
          </cell>
          <cell r="W7">
            <v>11.215</v>
          </cell>
          <cell r="X7">
            <v>1765.5</v>
          </cell>
          <cell r="Y7">
            <v>44.349000000000004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6900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1729.33</v>
          </cell>
          <cell r="AK7">
            <v>3.0354999999999999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6900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1765.5</v>
          </cell>
          <cell r="BC7">
            <v>6900</v>
          </cell>
          <cell r="BD7">
            <v>4595.1329999999998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Chyba</v>
          </cell>
          <cell r="D8">
            <v>4427</v>
          </cell>
          <cell r="E8">
            <v>2124.395</v>
          </cell>
          <cell r="F8">
            <v>2302.605</v>
          </cell>
          <cell r="G8">
            <v>35.213000000000001</v>
          </cell>
          <cell r="H8">
            <v>0</v>
          </cell>
          <cell r="I8">
            <v>1704</v>
          </cell>
          <cell r="J8">
            <v>18.216999999999999</v>
          </cell>
          <cell r="K8">
            <v>19.745000000000001</v>
          </cell>
          <cell r="L8">
            <v>0</v>
          </cell>
          <cell r="M8">
            <v>0</v>
          </cell>
          <cell r="N8">
            <v>1666.039</v>
          </cell>
          <cell r="O8">
            <v>-9.9999999997635314E-4</v>
          </cell>
          <cell r="P8">
            <v>6649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6649</v>
          </cell>
          <cell r="V8">
            <v>0</v>
          </cell>
          <cell r="W8">
            <v>11.363</v>
          </cell>
          <cell r="X8">
            <v>1704</v>
          </cell>
          <cell r="Y8">
            <v>49.325000000000003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6649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1663.1</v>
          </cell>
          <cell r="AK8">
            <v>2.9386999999999999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6649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1704</v>
          </cell>
          <cell r="BC8">
            <v>6649</v>
          </cell>
          <cell r="BD8">
            <v>4427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Chyba</v>
          </cell>
          <cell r="D9">
            <v>2667.9349999999999</v>
          </cell>
          <cell r="E9">
            <v>1286.4000000000001</v>
          </cell>
          <cell r="F9">
            <v>1381.5350000000001</v>
          </cell>
          <cell r="G9">
            <v>35.28</v>
          </cell>
          <cell r="H9">
            <v>0</v>
          </cell>
          <cell r="I9">
            <v>1022.7</v>
          </cell>
          <cell r="J9">
            <v>13.385999999999999</v>
          </cell>
          <cell r="K9">
            <v>14.375999999999999</v>
          </cell>
          <cell r="L9">
            <v>0</v>
          </cell>
          <cell r="M9">
            <v>0</v>
          </cell>
          <cell r="N9">
            <v>994.93700000000001</v>
          </cell>
          <cell r="O9">
            <v>1.00000000009004E-3</v>
          </cell>
          <cell r="P9">
            <v>3954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3954</v>
          </cell>
          <cell r="V9">
            <v>0</v>
          </cell>
          <cell r="W9">
            <v>12.693</v>
          </cell>
          <cell r="X9">
            <v>1022.7</v>
          </cell>
          <cell r="Y9">
            <v>40.454999999999998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3954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991.35299999999995</v>
          </cell>
          <cell r="AK9">
            <v>3.5841999999999996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3954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1022.7</v>
          </cell>
          <cell r="BC9">
            <v>3954</v>
          </cell>
          <cell r="BD9">
            <v>2667.9349999999999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1696.915</v>
          </cell>
          <cell r="E10">
            <v>818.40300000000002</v>
          </cell>
          <cell r="F10">
            <v>878.51199999999994</v>
          </cell>
          <cell r="G10">
            <v>35.453000000000003</v>
          </cell>
          <cell r="H10">
            <v>0</v>
          </cell>
          <cell r="I10">
            <v>649</v>
          </cell>
          <cell r="J10">
            <v>7.2130000000000001</v>
          </cell>
          <cell r="K10">
            <v>7.7430000000000003</v>
          </cell>
          <cell r="L10">
            <v>0</v>
          </cell>
          <cell r="M10">
            <v>0</v>
          </cell>
          <cell r="N10">
            <v>634.04399999999998</v>
          </cell>
          <cell r="O10">
            <v>0</v>
          </cell>
          <cell r="P10">
            <v>2508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2508</v>
          </cell>
          <cell r="V10">
            <v>0</v>
          </cell>
          <cell r="W10">
            <v>12.705</v>
          </cell>
          <cell r="X10">
            <v>649</v>
          </cell>
          <cell r="Y10">
            <v>27.661000000000001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2508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632.68499999999995</v>
          </cell>
          <cell r="AK10">
            <v>1.3591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2508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649</v>
          </cell>
          <cell r="BC10">
            <v>2508</v>
          </cell>
          <cell r="BD10">
            <v>1696.915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1406.538</v>
          </cell>
          <cell r="E11">
            <v>678.46600000000001</v>
          </cell>
          <cell r="F11">
            <v>728.072</v>
          </cell>
          <cell r="G11">
            <v>35.412999999999997</v>
          </cell>
          <cell r="H11">
            <v>0</v>
          </cell>
          <cell r="I11">
            <v>536.6</v>
          </cell>
          <cell r="J11">
            <v>8.56</v>
          </cell>
          <cell r="K11">
            <v>9.1859999999999999</v>
          </cell>
          <cell r="L11">
            <v>0</v>
          </cell>
          <cell r="M11">
            <v>0</v>
          </cell>
          <cell r="N11">
            <v>518.85400000000004</v>
          </cell>
          <cell r="O11">
            <v>0</v>
          </cell>
          <cell r="P11">
            <v>2073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2073</v>
          </cell>
          <cell r="V11">
            <v>0</v>
          </cell>
          <cell r="W11">
            <v>11.098000000000001</v>
          </cell>
          <cell r="X11">
            <v>536.6</v>
          </cell>
          <cell r="Y11">
            <v>28.844000000000001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2073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517.36500000000001</v>
          </cell>
          <cell r="AK11">
            <v>1.4885999999999999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2073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536.6</v>
          </cell>
          <cell r="BC11">
            <v>2073</v>
          </cell>
          <cell r="BD11">
            <v>1406.538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1744.38</v>
          </cell>
          <cell r="E12">
            <v>840.51800000000003</v>
          </cell>
          <cell r="F12">
            <v>903.86199999999997</v>
          </cell>
          <cell r="G12">
            <v>35.323</v>
          </cell>
          <cell r="H12">
            <v>0</v>
          </cell>
          <cell r="I12">
            <v>666.7</v>
          </cell>
          <cell r="J12">
            <v>6.6230000000000002</v>
          </cell>
          <cell r="K12">
            <v>7.1219999999999999</v>
          </cell>
          <cell r="L12">
            <v>0</v>
          </cell>
          <cell r="M12">
            <v>1.00000000009004E-3</v>
          </cell>
          <cell r="N12">
            <v>652.95399999999995</v>
          </cell>
          <cell r="O12">
            <v>0</v>
          </cell>
          <cell r="P12">
            <v>2581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2581</v>
          </cell>
          <cell r="V12">
            <v>0</v>
          </cell>
          <cell r="W12">
            <v>8.0924999999999994</v>
          </cell>
          <cell r="X12">
            <v>666.7</v>
          </cell>
          <cell r="Y12">
            <v>21.837499999999999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2581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651.28</v>
          </cell>
          <cell r="AK12">
            <v>1.6742999999999999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2581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666.7</v>
          </cell>
          <cell r="BC12">
            <v>2581</v>
          </cell>
          <cell r="BD12">
            <v>1744.38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1637.9739999999999</v>
          </cell>
          <cell r="E13">
            <v>786.21100000000001</v>
          </cell>
          <cell r="F13">
            <v>851.76300000000003</v>
          </cell>
          <cell r="G13">
            <v>35.363</v>
          </cell>
          <cell r="H13">
            <v>0</v>
          </cell>
          <cell r="I13">
            <v>625.36</v>
          </cell>
          <cell r="J13">
            <v>8.0879999999999992</v>
          </cell>
          <cell r="K13">
            <v>8.7620000000000005</v>
          </cell>
          <cell r="L13">
            <v>0</v>
          </cell>
          <cell r="M13">
            <v>0</v>
          </cell>
          <cell r="N13">
            <v>608.51</v>
          </cell>
          <cell r="O13">
            <v>0</v>
          </cell>
          <cell r="P13">
            <v>2439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2439</v>
          </cell>
          <cell r="V13">
            <v>0</v>
          </cell>
          <cell r="W13">
            <v>9.3275000000000006</v>
          </cell>
          <cell r="X13">
            <v>625.36</v>
          </cell>
          <cell r="Y13">
            <v>26.177500000000002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2439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606.745</v>
          </cell>
          <cell r="AK13">
            <v>1.7649000000000001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2439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625.36</v>
          </cell>
          <cell r="BC13">
            <v>2439</v>
          </cell>
          <cell r="BD13">
            <v>1637.9739999999999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1454.711</v>
          </cell>
          <cell r="E14">
            <v>701.95799999999997</v>
          </cell>
          <cell r="F14">
            <v>752.75300000000004</v>
          </cell>
          <cell r="G14">
            <v>35.506999999999998</v>
          </cell>
          <cell r="H14">
            <v>0</v>
          </cell>
          <cell r="I14">
            <v>557.44000000000005</v>
          </cell>
          <cell r="J14">
            <v>6.8639999999999999</v>
          </cell>
          <cell r="K14">
            <v>7.36</v>
          </cell>
          <cell r="L14">
            <v>0</v>
          </cell>
          <cell r="M14">
            <v>0</v>
          </cell>
          <cell r="N14">
            <v>543.21600000000001</v>
          </cell>
          <cell r="O14">
            <v>0</v>
          </cell>
          <cell r="P14">
            <v>2152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2152</v>
          </cell>
          <cell r="V14">
            <v>0</v>
          </cell>
          <cell r="W14">
            <v>13.452500000000001</v>
          </cell>
          <cell r="X14">
            <v>557.44000000000005</v>
          </cell>
          <cell r="Y14">
            <v>27.676500000000001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2152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540.85249999999996</v>
          </cell>
          <cell r="AK14">
            <v>2.3633000000000002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2152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557.44000000000005</v>
          </cell>
          <cell r="BC14">
            <v>2152</v>
          </cell>
          <cell r="BD14">
            <v>1454.711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2742.694</v>
          </cell>
          <cell r="E15">
            <v>1325.2460000000001</v>
          </cell>
          <cell r="F15">
            <v>1417.4480000000001</v>
          </cell>
          <cell r="G15">
            <v>35.497</v>
          </cell>
          <cell r="H15">
            <v>0</v>
          </cell>
          <cell r="I15">
            <v>1052.5999999999999</v>
          </cell>
          <cell r="J15">
            <v>9.9250000000000007</v>
          </cell>
          <cell r="K15">
            <v>10.616</v>
          </cell>
          <cell r="L15">
            <v>0</v>
          </cell>
          <cell r="M15">
            <v>0</v>
          </cell>
          <cell r="N15">
            <v>1032.059</v>
          </cell>
          <cell r="O15">
            <v>0</v>
          </cell>
          <cell r="P15">
            <v>4053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4053</v>
          </cell>
          <cell r="V15">
            <v>0</v>
          </cell>
          <cell r="W15">
            <v>10.29</v>
          </cell>
          <cell r="X15">
            <v>1052.5999999999999</v>
          </cell>
          <cell r="Y15">
            <v>30.831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4053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1025.3724999999999</v>
          </cell>
          <cell r="AK15">
            <v>6.6863999999999999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4053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1052.5999999999999</v>
          </cell>
          <cell r="BC15">
            <v>4053</v>
          </cell>
          <cell r="BD15">
            <v>2742.694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3407.3220000000001</v>
          </cell>
          <cell r="E16">
            <v>1641.2149999999999</v>
          </cell>
          <cell r="F16">
            <v>1766.107</v>
          </cell>
          <cell r="G16">
            <v>35.338000000000001</v>
          </cell>
          <cell r="H16">
            <v>0</v>
          </cell>
          <cell r="I16">
            <v>1297.9000000000001</v>
          </cell>
          <cell r="J16">
            <v>18.152000000000001</v>
          </cell>
          <cell r="K16">
            <v>19.533000000000001</v>
          </cell>
          <cell r="L16">
            <v>0</v>
          </cell>
          <cell r="M16">
            <v>0</v>
          </cell>
          <cell r="N16">
            <v>1260.2149999999999</v>
          </cell>
          <cell r="O16">
            <v>0</v>
          </cell>
          <cell r="P16">
            <v>5028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5028</v>
          </cell>
          <cell r="V16">
            <v>0</v>
          </cell>
          <cell r="W16">
            <v>7.4550000000000001</v>
          </cell>
          <cell r="X16">
            <v>1297.9000000000001</v>
          </cell>
          <cell r="Y16">
            <v>45.14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5028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1247.6600000000001</v>
          </cell>
          <cell r="AK16">
            <v>12.555399999999999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5028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1297.9000000000001</v>
          </cell>
          <cell r="BC16">
            <v>5028</v>
          </cell>
          <cell r="BD16">
            <v>3407.3220000000001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5224.4709999999995</v>
          </cell>
          <cell r="E17">
            <v>2508.2139999999999</v>
          </cell>
          <cell r="F17">
            <v>2716.2570000000001</v>
          </cell>
          <cell r="G17">
            <v>35.265000000000001</v>
          </cell>
          <cell r="H17">
            <v>0</v>
          </cell>
          <cell r="I17">
            <v>1996.1</v>
          </cell>
          <cell r="J17">
            <v>18.792000000000002</v>
          </cell>
          <cell r="K17">
            <v>20.350999999999999</v>
          </cell>
          <cell r="L17">
            <v>0</v>
          </cell>
          <cell r="M17">
            <v>0</v>
          </cell>
          <cell r="N17">
            <v>1956.9570000000001</v>
          </cell>
          <cell r="O17">
            <v>0</v>
          </cell>
          <cell r="P17">
            <v>7782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7782</v>
          </cell>
          <cell r="V17">
            <v>0</v>
          </cell>
          <cell r="W17">
            <v>3.5950000000000002</v>
          </cell>
          <cell r="X17">
            <v>1996.1</v>
          </cell>
          <cell r="Y17">
            <v>42.738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7782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1944.3975</v>
          </cell>
          <cell r="AK17">
            <v>12.5596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7782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1996.1</v>
          </cell>
          <cell r="BC17">
            <v>7782</v>
          </cell>
          <cell r="BD17">
            <v>5224.4709999999995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ED plyn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708.84400000000005</v>
          </cell>
          <cell r="E6">
            <v>326.44200000000001</v>
          </cell>
          <cell r="F6">
            <v>382.40199999999999</v>
          </cell>
          <cell r="G6">
            <v>35.344999999999999</v>
          </cell>
          <cell r="H6">
            <v>0</v>
          </cell>
          <cell r="I6">
            <v>251.83</v>
          </cell>
          <cell r="J6">
            <v>2.6970000000000001</v>
          </cell>
          <cell r="K6">
            <v>3.16</v>
          </cell>
          <cell r="L6">
            <v>0</v>
          </cell>
          <cell r="M6">
            <v>0</v>
          </cell>
          <cell r="N6">
            <v>245.97300000000001</v>
          </cell>
          <cell r="O6">
            <v>0</v>
          </cell>
          <cell r="P6">
            <v>1062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1062</v>
          </cell>
          <cell r="V6">
            <v>0</v>
          </cell>
          <cell r="W6">
            <v>0.88700000000000001</v>
          </cell>
          <cell r="X6">
            <v>251.83</v>
          </cell>
          <cell r="Y6">
            <v>6.7439999999999998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1062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245.97300000000001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1062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251.83</v>
          </cell>
          <cell r="BC6">
            <v>1062</v>
          </cell>
          <cell r="BD6">
            <v>708.84400000000005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623.55600000000004</v>
          </cell>
          <cell r="E7">
            <v>284.53300000000002</v>
          </cell>
          <cell r="F7">
            <v>339.02300000000002</v>
          </cell>
          <cell r="G7">
            <v>35.326000000000001</v>
          </cell>
          <cell r="H7">
            <v>0</v>
          </cell>
          <cell r="I7">
            <v>219.61</v>
          </cell>
          <cell r="J7">
            <v>1.5529999999999999</v>
          </cell>
          <cell r="K7">
            <v>1.85</v>
          </cell>
          <cell r="L7">
            <v>0</v>
          </cell>
          <cell r="M7">
            <v>0</v>
          </cell>
          <cell r="N7">
            <v>216.20699999999999</v>
          </cell>
          <cell r="O7">
            <v>0</v>
          </cell>
          <cell r="P7">
            <v>942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942</v>
          </cell>
          <cell r="V7">
            <v>0</v>
          </cell>
          <cell r="W7">
            <v>0.81200000000000006</v>
          </cell>
          <cell r="X7">
            <v>219.61</v>
          </cell>
          <cell r="Y7">
            <v>4.2149999999999999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942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216.20699999999999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942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219.61</v>
          </cell>
          <cell r="BC7">
            <v>942</v>
          </cell>
          <cell r="BD7">
            <v>623.55600000000004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627.05399999999997</v>
          </cell>
          <cell r="E8">
            <v>287.26600000000002</v>
          </cell>
          <cell r="F8">
            <v>339.78800000000001</v>
          </cell>
          <cell r="G8">
            <v>35.212000000000003</v>
          </cell>
          <cell r="H8">
            <v>0</v>
          </cell>
          <cell r="I8">
            <v>221.22</v>
          </cell>
          <cell r="J8">
            <v>2.048</v>
          </cell>
          <cell r="K8">
            <v>2.423</v>
          </cell>
          <cell r="L8">
            <v>0</v>
          </cell>
          <cell r="M8">
            <v>0</v>
          </cell>
          <cell r="N8">
            <v>216.749</v>
          </cell>
          <cell r="O8">
            <v>0</v>
          </cell>
          <cell r="P8">
            <v>942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942</v>
          </cell>
          <cell r="V8">
            <v>0</v>
          </cell>
          <cell r="W8">
            <v>0.90500000000000003</v>
          </cell>
          <cell r="X8">
            <v>221.22</v>
          </cell>
          <cell r="Y8">
            <v>5.3760000000000003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942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216.749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942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221.22</v>
          </cell>
          <cell r="BC8">
            <v>942</v>
          </cell>
          <cell r="BD8">
            <v>627.05399999999997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449.84</v>
          </cell>
          <cell r="E9">
            <v>206.83500000000001</v>
          </cell>
          <cell r="F9">
            <v>243.005</v>
          </cell>
          <cell r="G9">
            <v>35.274999999999999</v>
          </cell>
          <cell r="H9">
            <v>0</v>
          </cell>
          <cell r="I9">
            <v>157.69999999999999</v>
          </cell>
          <cell r="J9">
            <v>1.5640000000000001</v>
          </cell>
          <cell r="K9">
            <v>1.837</v>
          </cell>
          <cell r="L9">
            <v>0</v>
          </cell>
          <cell r="M9">
            <v>0</v>
          </cell>
          <cell r="N9">
            <v>154.29900000000001</v>
          </cell>
          <cell r="O9">
            <v>0</v>
          </cell>
          <cell r="P9">
            <v>667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667</v>
          </cell>
          <cell r="V9">
            <v>0</v>
          </cell>
          <cell r="W9">
            <v>1.085</v>
          </cell>
          <cell r="X9">
            <v>157.69999999999999</v>
          </cell>
          <cell r="Y9">
            <v>4.4859999999999998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667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154.29900000000001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667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157.69999999999999</v>
          </cell>
          <cell r="BC9">
            <v>667</v>
          </cell>
          <cell r="BD9">
            <v>449.84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251.43100000000001</v>
          </cell>
          <cell r="E10">
            <v>117.214</v>
          </cell>
          <cell r="F10">
            <v>134.21700000000001</v>
          </cell>
          <cell r="G10">
            <v>35.460999999999999</v>
          </cell>
          <cell r="H10">
            <v>0</v>
          </cell>
          <cell r="I10">
            <v>89.03</v>
          </cell>
          <cell r="J10">
            <v>0.8</v>
          </cell>
          <cell r="K10">
            <v>0.91600000000000004</v>
          </cell>
          <cell r="L10">
            <v>0</v>
          </cell>
          <cell r="M10">
            <v>0</v>
          </cell>
          <cell r="N10">
            <v>87.313999999999993</v>
          </cell>
          <cell r="O10">
            <v>0</v>
          </cell>
          <cell r="P10">
            <v>367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367</v>
          </cell>
          <cell r="V10">
            <v>0</v>
          </cell>
          <cell r="W10">
            <v>1.3440000000000001</v>
          </cell>
          <cell r="X10">
            <v>89.03</v>
          </cell>
          <cell r="Y10">
            <v>3.0600000000000005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367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87.313999999999993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367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89.03</v>
          </cell>
          <cell r="BC10">
            <v>367</v>
          </cell>
          <cell r="BD10">
            <v>251.43100000000001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236.70500000000001</v>
          </cell>
          <cell r="E11">
            <v>110.629</v>
          </cell>
          <cell r="F11">
            <v>126.07599999999999</v>
          </cell>
          <cell r="G11">
            <v>35.411000000000001</v>
          </cell>
          <cell r="H11">
            <v>0</v>
          </cell>
          <cell r="I11">
            <v>83.36</v>
          </cell>
          <cell r="J11">
            <v>1.0529999999999999</v>
          </cell>
          <cell r="K11">
            <v>1.2</v>
          </cell>
          <cell r="L11">
            <v>0</v>
          </cell>
          <cell r="M11">
            <v>0</v>
          </cell>
          <cell r="N11">
            <v>81.106999999999999</v>
          </cell>
          <cell r="O11">
            <v>0</v>
          </cell>
          <cell r="P11">
            <v>342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342</v>
          </cell>
          <cell r="V11">
            <v>0</v>
          </cell>
          <cell r="W11">
            <v>1.431</v>
          </cell>
          <cell r="X11">
            <v>83.36</v>
          </cell>
          <cell r="Y11">
            <v>3.6840000000000002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342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81.106999999999999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342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83.36</v>
          </cell>
          <cell r="BC11">
            <v>342</v>
          </cell>
          <cell r="BD11">
            <v>236.70500000000001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288.35700000000003</v>
          </cell>
          <cell r="E12">
            <v>134.18199999999999</v>
          </cell>
          <cell r="F12">
            <v>154.17500000000001</v>
          </cell>
          <cell r="G12">
            <v>35.320999999999998</v>
          </cell>
          <cell r="H12">
            <v>0</v>
          </cell>
          <cell r="I12">
            <v>101.78</v>
          </cell>
          <cell r="J12">
            <v>1.3260000000000001</v>
          </cell>
          <cell r="K12">
            <v>1.5229999999999999</v>
          </cell>
          <cell r="L12">
            <v>0</v>
          </cell>
          <cell r="M12">
            <v>0</v>
          </cell>
          <cell r="N12">
            <v>98.930999999999997</v>
          </cell>
          <cell r="O12">
            <v>0</v>
          </cell>
          <cell r="P12">
            <v>421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421</v>
          </cell>
          <cell r="V12">
            <v>0</v>
          </cell>
          <cell r="W12">
            <v>1.3520000000000001</v>
          </cell>
          <cell r="X12">
            <v>101.78</v>
          </cell>
          <cell r="Y12">
            <v>4.2010000000000005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421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98.930999999999997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421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101.78</v>
          </cell>
          <cell r="BC12">
            <v>421</v>
          </cell>
          <cell r="BD12">
            <v>288.35700000000003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220.22499999999999</v>
          </cell>
          <cell r="E13">
            <v>102.96599999999999</v>
          </cell>
          <cell r="F13">
            <v>117.259</v>
          </cell>
          <cell r="G13">
            <v>35.362000000000002</v>
          </cell>
          <cell r="H13">
            <v>0</v>
          </cell>
          <cell r="I13">
            <v>77.566000000000003</v>
          </cell>
          <cell r="J13">
            <v>1.018</v>
          </cell>
          <cell r="K13">
            <v>1.1599999999999999</v>
          </cell>
          <cell r="L13">
            <v>0</v>
          </cell>
          <cell r="M13">
            <v>0</v>
          </cell>
          <cell r="N13">
            <v>75.387749999999997</v>
          </cell>
          <cell r="O13">
            <v>2.5000000000829914E-4</v>
          </cell>
          <cell r="P13">
            <v>318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318</v>
          </cell>
          <cell r="V13">
            <v>0</v>
          </cell>
          <cell r="W13">
            <v>1.4350000000000001</v>
          </cell>
          <cell r="X13">
            <v>77.566000000000003</v>
          </cell>
          <cell r="Y13">
            <v>3.613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318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75.388000000000005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318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77.566000000000003</v>
          </cell>
          <cell r="BC13">
            <v>318</v>
          </cell>
          <cell r="BD13">
            <v>220.22499999999999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175.16499999999999</v>
          </cell>
          <cell r="E14">
            <v>82.962000000000003</v>
          </cell>
          <cell r="F14">
            <v>92.203000000000003</v>
          </cell>
          <cell r="G14">
            <v>35.488999999999997</v>
          </cell>
          <cell r="H14">
            <v>0</v>
          </cell>
          <cell r="I14">
            <v>61.984000000000002</v>
          </cell>
          <cell r="J14">
            <v>0.77100000000000002</v>
          </cell>
          <cell r="K14">
            <v>0.85699999999999998</v>
          </cell>
          <cell r="L14">
            <v>0</v>
          </cell>
          <cell r="M14">
            <v>0</v>
          </cell>
          <cell r="N14">
            <v>60.355499999999999</v>
          </cell>
          <cell r="O14">
            <v>5.0000000000238742E-4</v>
          </cell>
          <cell r="P14">
            <v>248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248</v>
          </cell>
          <cell r="V14">
            <v>0</v>
          </cell>
          <cell r="W14">
            <v>1.45475</v>
          </cell>
          <cell r="X14">
            <v>61.984000000000002</v>
          </cell>
          <cell r="Y14">
            <v>3.0827499999999999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248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60.356000000000002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248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61.984000000000002</v>
          </cell>
          <cell r="BC14">
            <v>248</v>
          </cell>
          <cell r="BD14">
            <v>175.16499999999999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424.50599999999997</v>
          </cell>
          <cell r="E15">
            <v>197.392</v>
          </cell>
          <cell r="F15">
            <v>227.114</v>
          </cell>
          <cell r="G15">
            <v>35.493000000000002</v>
          </cell>
          <cell r="H15">
            <v>0</v>
          </cell>
          <cell r="I15">
            <v>150.65</v>
          </cell>
          <cell r="J15">
            <v>1.716</v>
          </cell>
          <cell r="K15">
            <v>1.974</v>
          </cell>
          <cell r="L15">
            <v>0</v>
          </cell>
          <cell r="M15">
            <v>0</v>
          </cell>
          <cell r="N15">
            <v>146.96</v>
          </cell>
          <cell r="O15">
            <v>0</v>
          </cell>
          <cell r="P15">
            <v>624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624</v>
          </cell>
          <cell r="V15">
            <v>0</v>
          </cell>
          <cell r="W15">
            <v>1.1567499999999999</v>
          </cell>
          <cell r="X15">
            <v>150.65</v>
          </cell>
          <cell r="Y15">
            <v>4.8467500000000001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624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146.96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624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150.65</v>
          </cell>
          <cell r="BC15">
            <v>624</v>
          </cell>
          <cell r="BD15">
            <v>424.50599999999997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477.512</v>
          </cell>
          <cell r="E16">
            <v>217.17</v>
          </cell>
          <cell r="F16">
            <v>260.34199999999998</v>
          </cell>
          <cell r="G16">
            <v>35.33</v>
          </cell>
          <cell r="H16">
            <v>0</v>
          </cell>
          <cell r="I16">
            <v>167.53</v>
          </cell>
          <cell r="J16">
            <v>1.4790000000000001</v>
          </cell>
          <cell r="K16">
            <v>1.7729999999999999</v>
          </cell>
          <cell r="L16">
            <v>0</v>
          </cell>
          <cell r="M16">
            <v>0</v>
          </cell>
          <cell r="N16">
            <v>164.27775</v>
          </cell>
          <cell r="O16">
            <v>2.4999999999408828E-4</v>
          </cell>
          <cell r="P16">
            <v>723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723</v>
          </cell>
          <cell r="V16">
            <v>0</v>
          </cell>
          <cell r="W16">
            <v>1.3815</v>
          </cell>
          <cell r="X16">
            <v>167.53</v>
          </cell>
          <cell r="Y16">
            <v>4.6334999999999997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723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164.27799999999999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723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167.53</v>
          </cell>
          <cell r="BC16">
            <v>723</v>
          </cell>
          <cell r="BD16">
            <v>477.512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492.30900000000003</v>
          </cell>
          <cell r="E17">
            <v>218.81700000000001</v>
          </cell>
          <cell r="F17">
            <v>273.49200000000002</v>
          </cell>
          <cell r="G17">
            <v>35.268999999999998</v>
          </cell>
          <cell r="H17">
            <v>0</v>
          </cell>
          <cell r="I17">
            <v>173.13</v>
          </cell>
          <cell r="J17">
            <v>1.458</v>
          </cell>
          <cell r="K17">
            <v>1.823</v>
          </cell>
          <cell r="L17">
            <v>0</v>
          </cell>
          <cell r="M17">
            <v>0</v>
          </cell>
          <cell r="N17">
            <v>169.84899999999999</v>
          </cell>
          <cell r="O17">
            <v>0</v>
          </cell>
          <cell r="P17">
            <v>779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779</v>
          </cell>
          <cell r="V17">
            <v>0</v>
          </cell>
          <cell r="W17">
            <v>1.1685000000000001</v>
          </cell>
          <cell r="X17">
            <v>173.13</v>
          </cell>
          <cell r="Y17">
            <v>4.4494999999999996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779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169.84899999999999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779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173.13</v>
          </cell>
          <cell r="BC17">
            <v>779</v>
          </cell>
          <cell r="BD17">
            <v>492.30900000000003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Reporting"/>
      <sheetName val="Vyhodnocení PROVOZ"/>
      <sheetName val="Kogenerace"/>
      <sheetName val="Měsíční výkaz"/>
      <sheetName val="Evidence"/>
      <sheetName val="ERU-1"/>
      <sheetName val="MPO"/>
      <sheetName val="OTE"/>
      <sheetName val="Stropovani_EE_ZP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>
        <row r="6">
          <cell r="A6" t="str">
            <v>Leden</v>
          </cell>
          <cell r="B6">
            <v>1</v>
          </cell>
          <cell r="C6" t="str">
            <v>OK</v>
          </cell>
          <cell r="D6">
            <v>0.70899999999999996</v>
          </cell>
          <cell r="E6">
            <v>0.70899999999999996</v>
          </cell>
          <cell r="F6">
            <v>0</v>
          </cell>
          <cell r="G6">
            <v>35.344999999999999</v>
          </cell>
          <cell r="H6">
            <v>0</v>
          </cell>
          <cell r="I6">
            <v>0.21</v>
          </cell>
          <cell r="J6">
            <v>5.0000000000000001E-3</v>
          </cell>
          <cell r="K6">
            <v>0</v>
          </cell>
          <cell r="L6">
            <v>0</v>
          </cell>
          <cell r="M6">
            <v>0</v>
          </cell>
          <cell r="N6">
            <v>0.20499999999999999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1.4930000000000001</v>
          </cell>
          <cell r="X6">
            <v>0.21</v>
          </cell>
          <cell r="Y6">
            <v>1.498</v>
          </cell>
          <cell r="Z6">
            <v>0</v>
          </cell>
          <cell r="AA6">
            <v>0</v>
          </cell>
          <cell r="AB6">
            <v>0</v>
          </cell>
          <cell r="AC6">
            <v>-1.0668549377257364E-16</v>
          </cell>
          <cell r="AD6">
            <v>0</v>
          </cell>
          <cell r="AE6">
            <v>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0.20499999999999999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0.21</v>
          </cell>
          <cell r="BC6">
            <v>0</v>
          </cell>
          <cell r="BD6">
            <v>0.70899999999999996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31.686</v>
          </cell>
          <cell r="E7">
            <v>13.337999999999999</v>
          </cell>
          <cell r="F7">
            <v>18.347999999999999</v>
          </cell>
          <cell r="G7">
            <v>35.328000000000003</v>
          </cell>
          <cell r="H7">
            <v>0</v>
          </cell>
          <cell r="I7">
            <v>10.5</v>
          </cell>
          <cell r="J7">
            <v>0.38800000000000001</v>
          </cell>
          <cell r="K7">
            <v>0.53400000000000003</v>
          </cell>
          <cell r="L7">
            <v>0</v>
          </cell>
          <cell r="M7">
            <v>0</v>
          </cell>
          <cell r="N7">
            <v>9.5779999999999994</v>
          </cell>
          <cell r="O7">
            <v>0</v>
          </cell>
          <cell r="P7">
            <v>52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52</v>
          </cell>
          <cell r="V7">
            <v>0</v>
          </cell>
          <cell r="W7">
            <v>0.47199999999999998</v>
          </cell>
          <cell r="X7">
            <v>10.5</v>
          </cell>
          <cell r="Y7">
            <v>1.3940000000000001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52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9.5779999999999994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52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10.5</v>
          </cell>
          <cell r="BC7">
            <v>52</v>
          </cell>
          <cell r="BD7">
            <v>31.686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716.71400000000006</v>
          </cell>
          <cell r="E8">
            <v>329.08600000000001</v>
          </cell>
          <cell r="F8">
            <v>387.62799999999999</v>
          </cell>
          <cell r="G8">
            <v>35.213000000000001</v>
          </cell>
          <cell r="H8">
            <v>0</v>
          </cell>
          <cell r="I8">
            <v>254.22</v>
          </cell>
          <cell r="J8">
            <v>3.722</v>
          </cell>
          <cell r="K8">
            <v>4.3849999999999998</v>
          </cell>
          <cell r="L8">
            <v>0</v>
          </cell>
          <cell r="M8">
            <v>0</v>
          </cell>
          <cell r="N8">
            <v>246.113</v>
          </cell>
          <cell r="O8">
            <v>0</v>
          </cell>
          <cell r="P8">
            <v>1078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1078</v>
          </cell>
          <cell r="V8">
            <v>0</v>
          </cell>
          <cell r="W8">
            <v>5.5069999999999997</v>
          </cell>
          <cell r="X8">
            <v>254.22</v>
          </cell>
          <cell r="Y8">
            <v>13.613999999999999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1078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246.113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1078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254.22</v>
          </cell>
          <cell r="BC8">
            <v>1078</v>
          </cell>
          <cell r="BD8">
            <v>716.71400000000006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541.80700000000002</v>
          </cell>
          <cell r="E9">
            <v>253.60400000000001</v>
          </cell>
          <cell r="F9">
            <v>288.20299999999997</v>
          </cell>
          <cell r="G9">
            <v>35.271000000000001</v>
          </cell>
          <cell r="H9">
            <v>0</v>
          </cell>
          <cell r="I9">
            <v>195.3</v>
          </cell>
          <cell r="J9">
            <v>2.6549999999999998</v>
          </cell>
          <cell r="K9">
            <v>3.0179999999999998</v>
          </cell>
          <cell r="L9">
            <v>0</v>
          </cell>
          <cell r="M9">
            <v>0</v>
          </cell>
          <cell r="N9">
            <v>189.62700000000001</v>
          </cell>
          <cell r="O9">
            <v>0</v>
          </cell>
          <cell r="P9">
            <v>799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799</v>
          </cell>
          <cell r="V9">
            <v>0</v>
          </cell>
          <cell r="W9">
            <v>6.4009999999999998</v>
          </cell>
          <cell r="X9">
            <v>195.3</v>
          </cell>
          <cell r="Y9">
            <v>12.074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799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189.62700000000001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799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195.3</v>
          </cell>
          <cell r="BC9">
            <v>799</v>
          </cell>
          <cell r="BD9">
            <v>541.80700000000002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383.32100000000003</v>
          </cell>
          <cell r="E10">
            <v>180.316</v>
          </cell>
          <cell r="F10">
            <v>203.005</v>
          </cell>
          <cell r="G10">
            <v>35.457999999999998</v>
          </cell>
          <cell r="H10">
            <v>0</v>
          </cell>
          <cell r="I10">
            <v>137.43</v>
          </cell>
          <cell r="J10">
            <v>2.2210000000000001</v>
          </cell>
          <cell r="K10">
            <v>2.5</v>
          </cell>
          <cell r="L10">
            <v>0</v>
          </cell>
          <cell r="M10">
            <v>0</v>
          </cell>
          <cell r="N10">
            <v>132.709</v>
          </cell>
          <cell r="O10">
            <v>0</v>
          </cell>
          <cell r="P10">
            <v>557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557</v>
          </cell>
          <cell r="V10">
            <v>0</v>
          </cell>
          <cell r="W10">
            <v>5.9</v>
          </cell>
          <cell r="X10">
            <v>137.43</v>
          </cell>
          <cell r="Y10">
            <v>10.621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557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132.709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557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137.43</v>
          </cell>
          <cell r="BC10">
            <v>557</v>
          </cell>
          <cell r="BD10">
            <v>383.32100000000003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306.40100000000001</v>
          </cell>
          <cell r="E11">
            <v>144.29900000000001</v>
          </cell>
          <cell r="F11">
            <v>162.102</v>
          </cell>
          <cell r="G11">
            <v>35.415999999999997</v>
          </cell>
          <cell r="H11">
            <v>0</v>
          </cell>
          <cell r="I11">
            <v>110.53</v>
          </cell>
          <cell r="J11">
            <v>1.4350000000000001</v>
          </cell>
          <cell r="K11">
            <v>1.613</v>
          </cell>
          <cell r="L11">
            <v>0</v>
          </cell>
          <cell r="M11">
            <v>0</v>
          </cell>
          <cell r="N11">
            <v>107.482</v>
          </cell>
          <cell r="O11">
            <v>0</v>
          </cell>
          <cell r="P11">
            <v>447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447</v>
          </cell>
          <cell r="V11">
            <v>0</v>
          </cell>
          <cell r="W11">
            <v>5.8109999999999999</v>
          </cell>
          <cell r="X11">
            <v>110.53</v>
          </cell>
          <cell r="Y11">
            <v>8.859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447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107.482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447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110.53</v>
          </cell>
          <cell r="BC11">
            <v>447</v>
          </cell>
          <cell r="BD11">
            <v>306.40100000000001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351.68400000000003</v>
          </cell>
          <cell r="E12">
            <v>164.68199999999999</v>
          </cell>
          <cell r="F12">
            <v>187.00200000000001</v>
          </cell>
          <cell r="G12">
            <v>35.322000000000003</v>
          </cell>
          <cell r="H12">
            <v>0</v>
          </cell>
          <cell r="I12">
            <v>126.47</v>
          </cell>
          <cell r="J12">
            <v>1.5589999999999999</v>
          </cell>
          <cell r="K12">
            <v>1.77</v>
          </cell>
          <cell r="L12">
            <v>0</v>
          </cell>
          <cell r="M12">
            <v>0</v>
          </cell>
          <cell r="N12">
            <v>123.14149999999999</v>
          </cell>
          <cell r="O12">
            <v>-4.9999999998817657E-4</v>
          </cell>
          <cell r="P12">
            <v>517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517</v>
          </cell>
          <cell r="V12">
            <v>0</v>
          </cell>
          <cell r="W12">
            <v>5.94</v>
          </cell>
          <cell r="X12">
            <v>126.47</v>
          </cell>
          <cell r="Y12">
            <v>9.2690000000000001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517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123.142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517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126.47</v>
          </cell>
          <cell r="BC12">
            <v>517</v>
          </cell>
          <cell r="BD12">
            <v>351.68400000000003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449.81700000000001</v>
          </cell>
          <cell r="E13">
            <v>209.953</v>
          </cell>
          <cell r="F13">
            <v>239.864</v>
          </cell>
          <cell r="G13">
            <v>35.371000000000002</v>
          </cell>
          <cell r="H13">
            <v>0</v>
          </cell>
          <cell r="I13">
            <v>161.93</v>
          </cell>
          <cell r="J13">
            <v>2.556</v>
          </cell>
          <cell r="K13">
            <v>2.92</v>
          </cell>
          <cell r="L13">
            <v>0</v>
          </cell>
          <cell r="M13">
            <v>0</v>
          </cell>
          <cell r="N13">
            <v>156.45474999999999</v>
          </cell>
          <cell r="O13">
            <v>-7.4999999998226485E-4</v>
          </cell>
          <cell r="P13">
            <v>666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666</v>
          </cell>
          <cell r="V13">
            <v>0</v>
          </cell>
          <cell r="W13">
            <v>5.26</v>
          </cell>
          <cell r="X13">
            <v>161.93</v>
          </cell>
          <cell r="Y13">
            <v>10.736000000000001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666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156.45500000000001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666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161.93</v>
          </cell>
          <cell r="BC13">
            <v>666</v>
          </cell>
          <cell r="BD13">
            <v>449.81700000000001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157.059</v>
          </cell>
          <cell r="E14">
            <v>74.051000000000002</v>
          </cell>
          <cell r="F14">
            <v>83.007999999999996</v>
          </cell>
          <cell r="G14">
            <v>35.488999999999997</v>
          </cell>
          <cell r="H14">
            <v>0</v>
          </cell>
          <cell r="I14">
            <v>56.5</v>
          </cell>
          <cell r="J14">
            <v>0.61</v>
          </cell>
          <cell r="K14">
            <v>0.68400000000000005</v>
          </cell>
          <cell r="L14">
            <v>0</v>
          </cell>
          <cell r="M14">
            <v>0</v>
          </cell>
          <cell r="N14">
            <v>55.206249999999997</v>
          </cell>
          <cell r="O14">
            <v>-2.4999999999408828E-4</v>
          </cell>
          <cell r="P14">
            <v>228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228</v>
          </cell>
          <cell r="V14">
            <v>0</v>
          </cell>
          <cell r="W14">
            <v>7.2560000000000002</v>
          </cell>
          <cell r="X14">
            <v>56.5</v>
          </cell>
          <cell r="Y14">
            <v>8.5500000000000007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228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55.206000000000003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228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56.5</v>
          </cell>
          <cell r="BC14">
            <v>228</v>
          </cell>
          <cell r="BD14">
            <v>157.059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830.03</v>
          </cell>
          <cell r="E15">
            <v>387.04899999999998</v>
          </cell>
          <cell r="F15">
            <v>442.98099999999999</v>
          </cell>
          <cell r="G15">
            <v>35.493000000000002</v>
          </cell>
          <cell r="H15">
            <v>0</v>
          </cell>
          <cell r="I15">
            <v>299.74</v>
          </cell>
          <cell r="J15">
            <v>4.423</v>
          </cell>
          <cell r="K15">
            <v>5.0620000000000003</v>
          </cell>
          <cell r="L15">
            <v>0</v>
          </cell>
          <cell r="M15">
            <v>0</v>
          </cell>
          <cell r="N15">
            <v>290.25475</v>
          </cell>
          <cell r="O15">
            <v>2.4999999999408828E-4</v>
          </cell>
          <cell r="P15">
            <v>1235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1235</v>
          </cell>
          <cell r="V15">
            <v>0</v>
          </cell>
          <cell r="W15">
            <v>4.9269999999999996</v>
          </cell>
          <cell r="X15">
            <v>299.74</v>
          </cell>
          <cell r="Y15">
            <v>14.411999999999999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1235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290.255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1235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299.74</v>
          </cell>
          <cell r="BC15">
            <v>1235</v>
          </cell>
          <cell r="BD15">
            <v>830.03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966.01300000000003</v>
          </cell>
          <cell r="E16">
            <v>451.44</v>
          </cell>
          <cell r="F16">
            <v>514.57299999999998</v>
          </cell>
          <cell r="G16">
            <v>35.332999999999998</v>
          </cell>
          <cell r="H16">
            <v>0</v>
          </cell>
          <cell r="I16">
            <v>348.73</v>
          </cell>
          <cell r="J16">
            <v>5.2649999999999997</v>
          </cell>
          <cell r="K16">
            <v>6.0010000000000003</v>
          </cell>
          <cell r="L16">
            <v>0</v>
          </cell>
          <cell r="M16">
            <v>0</v>
          </cell>
          <cell r="N16">
            <v>337.46350000000001</v>
          </cell>
          <cell r="O16">
            <v>5.0000000004501999E-4</v>
          </cell>
          <cell r="P16">
            <v>1431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1431</v>
          </cell>
          <cell r="V16">
            <v>0</v>
          </cell>
          <cell r="W16">
            <v>4.75725</v>
          </cell>
          <cell r="X16">
            <v>348.73</v>
          </cell>
          <cell r="Y16">
            <v>16.023250000000001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1431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337.464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1431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348.73</v>
          </cell>
          <cell r="BC16">
            <v>1431</v>
          </cell>
          <cell r="BD16">
            <v>966.01300000000003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692.56200000000001</v>
          </cell>
          <cell r="E17">
            <v>323.33499999999998</v>
          </cell>
          <cell r="F17">
            <v>369.22699999999998</v>
          </cell>
          <cell r="G17">
            <v>35.268999999999998</v>
          </cell>
          <cell r="H17">
            <v>0</v>
          </cell>
          <cell r="I17">
            <v>249.82</v>
          </cell>
          <cell r="J17">
            <v>3.2650000000000001</v>
          </cell>
          <cell r="K17">
            <v>3.7290000000000001</v>
          </cell>
          <cell r="L17">
            <v>0</v>
          </cell>
          <cell r="M17">
            <v>0</v>
          </cell>
          <cell r="N17">
            <v>242.82599999999999</v>
          </cell>
          <cell r="O17">
            <v>0</v>
          </cell>
          <cell r="P17">
            <v>1027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1027</v>
          </cell>
          <cell r="V17">
            <v>0</v>
          </cell>
          <cell r="W17">
            <v>10.223750000000001</v>
          </cell>
          <cell r="X17">
            <v>249.82</v>
          </cell>
          <cell r="Y17">
            <v>17.217750000000002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1027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242.82599999999999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1027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249.82</v>
          </cell>
          <cell r="BC17">
            <v>1027</v>
          </cell>
          <cell r="BD17">
            <v>692.56200000000001</v>
          </cell>
          <cell r="BE17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278.00400000000002</v>
          </cell>
          <cell r="E6">
            <v>121.905</v>
          </cell>
          <cell r="F6">
            <v>156.09899999999999</v>
          </cell>
          <cell r="G6">
            <v>35.149000000000001</v>
          </cell>
          <cell r="H6">
            <v>0</v>
          </cell>
          <cell r="I6">
            <v>96.534000000000006</v>
          </cell>
          <cell r="J6">
            <v>0.3</v>
          </cell>
          <cell r="K6">
            <v>0.38500000000000001</v>
          </cell>
          <cell r="L6">
            <v>0</v>
          </cell>
          <cell r="M6">
            <v>0</v>
          </cell>
          <cell r="N6">
            <v>95.849000000000004</v>
          </cell>
          <cell r="O6">
            <v>0</v>
          </cell>
          <cell r="P6">
            <v>445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445</v>
          </cell>
          <cell r="V6">
            <v>0</v>
          </cell>
          <cell r="W6">
            <v>5.0999999999999997E-2</v>
          </cell>
          <cell r="X6">
            <v>96.534000000000006</v>
          </cell>
          <cell r="Y6">
            <v>0.7360000000000001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445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95.849000000000004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445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96.534000000000006</v>
          </cell>
          <cell r="BC6">
            <v>445</v>
          </cell>
          <cell r="BD6">
            <v>278.00400000000002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262.798</v>
          </cell>
          <cell r="E7">
            <v>113.92400000000001</v>
          </cell>
          <cell r="F7">
            <v>148.874</v>
          </cell>
          <cell r="G7">
            <v>35.432000000000002</v>
          </cell>
          <cell r="H7">
            <v>0</v>
          </cell>
          <cell r="I7">
            <v>89.915000000000006</v>
          </cell>
          <cell r="J7">
            <v>0.501</v>
          </cell>
          <cell r="K7">
            <v>0.65500000000000003</v>
          </cell>
          <cell r="L7">
            <v>0</v>
          </cell>
          <cell r="M7">
            <v>0</v>
          </cell>
          <cell r="N7">
            <v>88.759</v>
          </cell>
          <cell r="O7">
            <v>0</v>
          </cell>
          <cell r="P7">
            <v>423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423</v>
          </cell>
          <cell r="V7">
            <v>0</v>
          </cell>
          <cell r="W7">
            <v>5.1999999999999998E-2</v>
          </cell>
          <cell r="X7">
            <v>89.915000000000006</v>
          </cell>
          <cell r="Y7">
            <v>1.2080000000000002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423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88.759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423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89.915000000000006</v>
          </cell>
          <cell r="BC7">
            <v>423</v>
          </cell>
          <cell r="BD7">
            <v>262.798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272.63600000000002</v>
          </cell>
          <cell r="E8">
            <v>118.794</v>
          </cell>
          <cell r="F8">
            <v>153.84200000000001</v>
          </cell>
          <cell r="G8">
            <v>35.457999999999998</v>
          </cell>
          <cell r="H8">
            <v>0</v>
          </cell>
          <cell r="I8">
            <v>93.090999999999994</v>
          </cell>
          <cell r="J8">
            <v>0.46200000000000002</v>
          </cell>
          <cell r="K8">
            <v>0.59799999999999998</v>
          </cell>
          <cell r="L8">
            <v>0</v>
          </cell>
          <cell r="M8">
            <v>0</v>
          </cell>
          <cell r="N8">
            <v>92.031000000000006</v>
          </cell>
          <cell r="O8">
            <v>0</v>
          </cell>
          <cell r="P8">
            <v>434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434</v>
          </cell>
          <cell r="V8">
            <v>0</v>
          </cell>
          <cell r="W8">
            <v>7.9000000000000001E-2</v>
          </cell>
          <cell r="X8">
            <v>93.090999999999994</v>
          </cell>
          <cell r="Y8">
            <v>1.139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434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92.031000000000006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434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93.090999999999994</v>
          </cell>
          <cell r="BC8">
            <v>434</v>
          </cell>
          <cell r="BD8">
            <v>272.63600000000002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205.173</v>
          </cell>
          <cell r="E9">
            <v>88.292000000000002</v>
          </cell>
          <cell r="F9">
            <v>116.881</v>
          </cell>
          <cell r="G9">
            <v>35.323999999999998</v>
          </cell>
          <cell r="H9">
            <v>0</v>
          </cell>
          <cell r="I9">
            <v>68.614999999999995</v>
          </cell>
          <cell r="J9">
            <v>0.30099999999999999</v>
          </cell>
          <cell r="K9">
            <v>0.39800000000000002</v>
          </cell>
          <cell r="L9">
            <v>0</v>
          </cell>
          <cell r="M9">
            <v>0</v>
          </cell>
          <cell r="N9">
            <v>67.915999999999997</v>
          </cell>
          <cell r="O9">
            <v>0</v>
          </cell>
          <cell r="P9">
            <v>327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327</v>
          </cell>
          <cell r="V9">
            <v>0</v>
          </cell>
          <cell r="W9">
            <v>0.158</v>
          </cell>
          <cell r="X9">
            <v>68.614999999999995</v>
          </cell>
          <cell r="Y9">
            <v>0.8570000000000001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327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67.915999999999997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327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68.614999999999995</v>
          </cell>
          <cell r="BC9">
            <v>327</v>
          </cell>
          <cell r="BD9">
            <v>205.173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115.73699999999999</v>
          </cell>
          <cell r="E10">
            <v>49.926000000000002</v>
          </cell>
          <cell r="F10">
            <v>65.811000000000007</v>
          </cell>
          <cell r="G10">
            <v>35.442999999999998</v>
          </cell>
          <cell r="H10">
            <v>0</v>
          </cell>
          <cell r="I10">
            <v>38.142000000000003</v>
          </cell>
          <cell r="J10">
            <v>0.13</v>
          </cell>
          <cell r="K10">
            <v>0.17100000000000001</v>
          </cell>
          <cell r="L10">
            <v>0</v>
          </cell>
          <cell r="M10">
            <v>0</v>
          </cell>
          <cell r="N10">
            <v>37.841000000000001</v>
          </cell>
          <cell r="O10">
            <v>0</v>
          </cell>
          <cell r="P10">
            <v>181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181</v>
          </cell>
          <cell r="V10">
            <v>0</v>
          </cell>
          <cell r="W10">
            <v>0.16300000000000001</v>
          </cell>
          <cell r="X10">
            <v>38.142000000000003</v>
          </cell>
          <cell r="Y10">
            <v>0.46400000000000008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181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37.841000000000001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181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38.142000000000003</v>
          </cell>
          <cell r="BC10">
            <v>181</v>
          </cell>
          <cell r="BD10">
            <v>115.73699999999999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106.197</v>
          </cell>
          <cell r="E11">
            <v>45.622999999999998</v>
          </cell>
          <cell r="F11">
            <v>60.573999999999998</v>
          </cell>
          <cell r="G11">
            <v>35.311999999999998</v>
          </cell>
          <cell r="H11">
            <v>0</v>
          </cell>
          <cell r="I11">
            <v>34.520000000000003</v>
          </cell>
          <cell r="J11">
            <v>0.28299999999999997</v>
          </cell>
          <cell r="K11">
            <v>0.376</v>
          </cell>
          <cell r="L11">
            <v>0</v>
          </cell>
          <cell r="M11">
            <v>0</v>
          </cell>
          <cell r="N11">
            <v>33.860999999999997</v>
          </cell>
          <cell r="O11">
            <v>0</v>
          </cell>
          <cell r="P11">
            <v>165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165</v>
          </cell>
          <cell r="V11">
            <v>0</v>
          </cell>
          <cell r="W11">
            <v>0.191</v>
          </cell>
          <cell r="X11">
            <v>34.520000000000003</v>
          </cell>
          <cell r="Y11">
            <v>0.85000000000000009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165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33.860999999999997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165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34.520000000000003</v>
          </cell>
          <cell r="BC11">
            <v>165</v>
          </cell>
          <cell r="BD11">
            <v>106.197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96.975999999999999</v>
          </cell>
          <cell r="E12">
            <v>42.008000000000003</v>
          </cell>
          <cell r="F12">
            <v>54.968000000000004</v>
          </cell>
          <cell r="G12">
            <v>35.390999999999998</v>
          </cell>
          <cell r="H12">
            <v>0</v>
          </cell>
          <cell r="I12">
            <v>31.843</v>
          </cell>
          <cell r="J12">
            <v>0.161</v>
          </cell>
          <cell r="K12">
            <v>0.21099999999999999</v>
          </cell>
          <cell r="L12">
            <v>0</v>
          </cell>
          <cell r="M12">
            <v>0</v>
          </cell>
          <cell r="N12">
            <v>31.470500000000001</v>
          </cell>
          <cell r="O12">
            <v>4.9999999999883471E-4</v>
          </cell>
          <cell r="P12">
            <v>150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150</v>
          </cell>
          <cell r="V12">
            <v>0</v>
          </cell>
          <cell r="W12">
            <v>0.2505</v>
          </cell>
          <cell r="X12">
            <v>31.843</v>
          </cell>
          <cell r="Y12">
            <v>0.62250000000000005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150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31.471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150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31.843</v>
          </cell>
          <cell r="BC12">
            <v>150</v>
          </cell>
          <cell r="BD12">
            <v>96.975999999999999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90.135999999999996</v>
          </cell>
          <cell r="E13">
            <v>39.31</v>
          </cell>
          <cell r="F13">
            <v>50.826000000000001</v>
          </cell>
          <cell r="G13">
            <v>35.42</v>
          </cell>
          <cell r="H13">
            <v>0</v>
          </cell>
          <cell r="I13">
            <v>30.292000000000002</v>
          </cell>
          <cell r="J13">
            <v>0.104</v>
          </cell>
          <cell r="K13">
            <v>0.13500000000000001</v>
          </cell>
          <cell r="L13">
            <v>0</v>
          </cell>
          <cell r="M13">
            <v>0</v>
          </cell>
          <cell r="N13">
            <v>30.053000000000001</v>
          </cell>
          <cell r="O13">
            <v>0</v>
          </cell>
          <cell r="P13">
            <v>141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141</v>
          </cell>
          <cell r="V13">
            <v>0</v>
          </cell>
          <cell r="W13">
            <v>0.43325000000000002</v>
          </cell>
          <cell r="X13">
            <v>30.292000000000002</v>
          </cell>
          <cell r="Y13">
            <v>0.67225000000000001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141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30.053000000000001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141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30.292000000000002</v>
          </cell>
          <cell r="BC13">
            <v>141</v>
          </cell>
          <cell r="BD13">
            <v>90.135999999999996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92.668000000000006</v>
          </cell>
          <cell r="E14">
            <v>40.741999999999997</v>
          </cell>
          <cell r="F14">
            <v>51.926000000000002</v>
          </cell>
          <cell r="G14">
            <v>35.430999999999997</v>
          </cell>
          <cell r="H14">
            <v>0</v>
          </cell>
          <cell r="I14">
            <v>31.602</v>
          </cell>
          <cell r="J14">
            <v>0.27200000000000002</v>
          </cell>
          <cell r="K14">
            <v>0.34699999999999998</v>
          </cell>
          <cell r="L14">
            <v>0</v>
          </cell>
          <cell r="M14">
            <v>0</v>
          </cell>
          <cell r="N14">
            <v>30.982250000000001</v>
          </cell>
          <cell r="O14">
            <v>7.5000000000002842E-4</v>
          </cell>
          <cell r="P14">
            <v>145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145</v>
          </cell>
          <cell r="V14">
            <v>0</v>
          </cell>
          <cell r="W14">
            <v>0.33074999999999999</v>
          </cell>
          <cell r="X14">
            <v>31.602</v>
          </cell>
          <cell r="Y14">
            <v>0.94974999999999998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145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30.981999999999999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145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31.602</v>
          </cell>
          <cell r="BC14">
            <v>145</v>
          </cell>
          <cell r="BD14">
            <v>92.668000000000006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177.167</v>
          </cell>
          <cell r="E15">
            <v>77.188999999999993</v>
          </cell>
          <cell r="F15">
            <v>99.977999999999994</v>
          </cell>
          <cell r="G15">
            <v>35.488</v>
          </cell>
          <cell r="H15">
            <v>0</v>
          </cell>
          <cell r="I15">
            <v>63.051000000000002</v>
          </cell>
          <cell r="J15">
            <v>0.41799999999999998</v>
          </cell>
          <cell r="K15">
            <v>0.54100000000000004</v>
          </cell>
          <cell r="L15">
            <v>0</v>
          </cell>
          <cell r="M15">
            <v>0</v>
          </cell>
          <cell r="N15">
            <v>62.09225</v>
          </cell>
          <cell r="O15">
            <v>-2.4999999999408828E-4</v>
          </cell>
          <cell r="P15">
            <v>294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294</v>
          </cell>
          <cell r="V15">
            <v>0</v>
          </cell>
          <cell r="W15">
            <v>0.21099999999999999</v>
          </cell>
          <cell r="X15">
            <v>63.051000000000002</v>
          </cell>
          <cell r="Y15">
            <v>1.1700000000000002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294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62.091999999999999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294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63.051000000000002</v>
          </cell>
          <cell r="BC15">
            <v>294</v>
          </cell>
          <cell r="BD15">
            <v>177.167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235.56299999999999</v>
          </cell>
          <cell r="E16">
            <v>101.63800000000001</v>
          </cell>
          <cell r="F16">
            <v>133.92500000000001</v>
          </cell>
          <cell r="G16">
            <v>35.351999999999997</v>
          </cell>
          <cell r="H16">
            <v>0</v>
          </cell>
          <cell r="I16">
            <v>84.956999999999994</v>
          </cell>
          <cell r="J16">
            <v>0.06</v>
          </cell>
          <cell r="K16">
            <v>0.08</v>
          </cell>
          <cell r="L16">
            <v>0</v>
          </cell>
          <cell r="M16">
            <v>0</v>
          </cell>
          <cell r="N16">
            <v>84.816999999999993</v>
          </cell>
          <cell r="O16">
            <v>0</v>
          </cell>
          <cell r="P16">
            <v>403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403</v>
          </cell>
          <cell r="V16">
            <v>0</v>
          </cell>
          <cell r="W16">
            <v>9.6500000000000002E-2</v>
          </cell>
          <cell r="X16">
            <v>84.956999999999994</v>
          </cell>
          <cell r="Y16">
            <v>0.23650000000000002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403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84.816999999999993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403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84.956999999999994</v>
          </cell>
          <cell r="BC16">
            <v>403</v>
          </cell>
          <cell r="BD16">
            <v>235.56299999999999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176.10400000000001</v>
          </cell>
          <cell r="E17">
            <v>77.278000000000006</v>
          </cell>
          <cell r="F17">
            <v>98.825999999999993</v>
          </cell>
          <cell r="G17">
            <v>35.296999999999997</v>
          </cell>
          <cell r="H17">
            <v>0</v>
          </cell>
          <cell r="I17">
            <v>65.814999999999998</v>
          </cell>
          <cell r="J17">
            <v>0.69899999999999995</v>
          </cell>
          <cell r="K17">
            <v>0.89400000000000002</v>
          </cell>
          <cell r="L17">
            <v>0</v>
          </cell>
          <cell r="M17">
            <v>0</v>
          </cell>
          <cell r="N17">
            <v>64.222750000000005</v>
          </cell>
          <cell r="O17">
            <v>-7.5000000001068656E-4</v>
          </cell>
          <cell r="P17">
            <v>303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303</v>
          </cell>
          <cell r="V17">
            <v>0</v>
          </cell>
          <cell r="W17">
            <v>9.9750000000000005E-2</v>
          </cell>
          <cell r="X17">
            <v>65.814999999999998</v>
          </cell>
          <cell r="Y17">
            <v>1.69275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303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64.222999999999999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303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65.814999999999998</v>
          </cell>
          <cell r="BC17">
            <v>303</v>
          </cell>
          <cell r="BD17">
            <v>176.10400000000001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Kogenerace"/>
      <sheetName val="Měsíční výkaz"/>
      <sheetName val="Vyhodnocení PROVOZ"/>
      <sheetName val="Reporting"/>
      <sheetName val="Evidence"/>
      <sheetName val="OT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List1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888.41300000000001</v>
          </cell>
          <cell r="E6">
            <v>397.08</v>
          </cell>
          <cell r="F6">
            <v>491.33300000000003</v>
          </cell>
          <cell r="G6">
            <v>34.917000000000002</v>
          </cell>
          <cell r="H6">
            <v>0</v>
          </cell>
          <cell r="I6">
            <v>306.43099999999998</v>
          </cell>
          <cell r="J6">
            <v>3.41</v>
          </cell>
          <cell r="K6">
            <v>4.22</v>
          </cell>
          <cell r="L6">
            <v>0</v>
          </cell>
          <cell r="M6">
            <v>0</v>
          </cell>
          <cell r="N6">
            <v>298.80099999999999</v>
          </cell>
          <cell r="O6">
            <v>0</v>
          </cell>
          <cell r="P6">
            <v>1365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1365</v>
          </cell>
          <cell r="V6">
            <v>0</v>
          </cell>
          <cell r="W6">
            <v>0.71099999999999997</v>
          </cell>
          <cell r="X6">
            <v>306.43099999999998</v>
          </cell>
          <cell r="Y6">
            <v>8.3409999999999993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1365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298.80099999999999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1365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306.43099999999998</v>
          </cell>
          <cell r="BC6">
            <v>1365</v>
          </cell>
          <cell r="BD6">
            <v>888.41300000000001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809.84299999999996</v>
          </cell>
          <cell r="E7">
            <v>360.74200000000002</v>
          </cell>
          <cell r="F7">
            <v>449.101</v>
          </cell>
          <cell r="G7">
            <v>34.603000000000002</v>
          </cell>
          <cell r="H7">
            <v>0</v>
          </cell>
          <cell r="I7">
            <v>278.46100000000001</v>
          </cell>
          <cell r="J7">
            <v>2.9239999999999999</v>
          </cell>
          <cell r="K7">
            <v>3.641</v>
          </cell>
          <cell r="L7">
            <v>0</v>
          </cell>
          <cell r="M7">
            <v>0</v>
          </cell>
          <cell r="N7">
            <v>271.89600000000002</v>
          </cell>
          <cell r="O7">
            <v>0</v>
          </cell>
          <cell r="P7">
            <v>1248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1248</v>
          </cell>
          <cell r="V7">
            <v>0</v>
          </cell>
          <cell r="W7">
            <v>0.6</v>
          </cell>
          <cell r="X7">
            <v>278.46100000000001</v>
          </cell>
          <cell r="Y7">
            <v>7.1649999999999991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1248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271.89600000000002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1248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278.46100000000001</v>
          </cell>
          <cell r="BC7">
            <v>1248</v>
          </cell>
          <cell r="BD7">
            <v>809.84299999999996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831.19200000000001</v>
          </cell>
          <cell r="E8">
            <v>373.66199999999998</v>
          </cell>
          <cell r="F8">
            <v>457.53</v>
          </cell>
          <cell r="G8">
            <v>34.686999999999998</v>
          </cell>
          <cell r="H8">
            <v>0</v>
          </cell>
          <cell r="I8">
            <v>284.935</v>
          </cell>
          <cell r="J8">
            <v>3.1539999999999999</v>
          </cell>
          <cell r="K8">
            <v>3.863</v>
          </cell>
          <cell r="L8">
            <v>0</v>
          </cell>
          <cell r="M8">
            <v>0</v>
          </cell>
          <cell r="N8">
            <v>277.91800000000001</v>
          </cell>
          <cell r="O8">
            <v>0</v>
          </cell>
          <cell r="P8">
            <v>1256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1256</v>
          </cell>
          <cell r="V8">
            <v>0</v>
          </cell>
          <cell r="W8">
            <v>0.56799999999999995</v>
          </cell>
          <cell r="X8">
            <v>284.935</v>
          </cell>
          <cell r="Y8">
            <v>7.5849999999999991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1256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277.91800000000001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1256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284.935</v>
          </cell>
          <cell r="BC8">
            <v>1256</v>
          </cell>
          <cell r="BD8">
            <v>831.19200000000001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535.90800000000002</v>
          </cell>
          <cell r="E9">
            <v>241.852</v>
          </cell>
          <cell r="F9">
            <v>294.05599999999998</v>
          </cell>
          <cell r="G9">
            <v>34.793999999999997</v>
          </cell>
          <cell r="H9">
            <v>0</v>
          </cell>
          <cell r="I9">
            <v>183</v>
          </cell>
          <cell r="J9">
            <v>1.6679999999999999</v>
          </cell>
          <cell r="K9">
            <v>2.0270000000000001</v>
          </cell>
          <cell r="L9">
            <v>0</v>
          </cell>
          <cell r="M9">
            <v>0</v>
          </cell>
          <cell r="N9">
            <v>179.30500000000001</v>
          </cell>
          <cell r="O9">
            <v>0</v>
          </cell>
          <cell r="P9">
            <v>801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801</v>
          </cell>
          <cell r="V9">
            <v>0</v>
          </cell>
          <cell r="W9">
            <v>0.78100000000000003</v>
          </cell>
          <cell r="X9">
            <v>183</v>
          </cell>
          <cell r="Y9">
            <v>4.476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801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179.30500000000001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801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183</v>
          </cell>
          <cell r="BC9">
            <v>801</v>
          </cell>
          <cell r="BD9">
            <v>535.90800000000002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340.89400000000001</v>
          </cell>
          <cell r="E10">
            <v>155.65199999999999</v>
          </cell>
          <cell r="F10">
            <v>185.24199999999999</v>
          </cell>
          <cell r="G10">
            <v>34.82</v>
          </cell>
          <cell r="H10">
            <v>0</v>
          </cell>
          <cell r="I10">
            <v>115.77</v>
          </cell>
          <cell r="J10">
            <v>1.778</v>
          </cell>
          <cell r="K10">
            <v>2.117</v>
          </cell>
          <cell r="L10">
            <v>0</v>
          </cell>
          <cell r="M10">
            <v>0</v>
          </cell>
          <cell r="N10">
            <v>111.875</v>
          </cell>
          <cell r="O10">
            <v>0</v>
          </cell>
          <cell r="P10">
            <v>496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496</v>
          </cell>
          <cell r="V10">
            <v>0</v>
          </cell>
          <cell r="W10">
            <v>1.1759999999999999</v>
          </cell>
          <cell r="X10">
            <v>115.77</v>
          </cell>
          <cell r="Y10">
            <v>5.0709999999999997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496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111.875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496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115.77</v>
          </cell>
          <cell r="BC10">
            <v>496</v>
          </cell>
          <cell r="BD10">
            <v>340.89400000000001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331.05399999999997</v>
          </cell>
          <cell r="E11">
            <v>149.334</v>
          </cell>
          <cell r="F11">
            <v>181.72</v>
          </cell>
          <cell r="G11">
            <v>34.835999999999999</v>
          </cell>
          <cell r="H11">
            <v>0</v>
          </cell>
          <cell r="I11">
            <v>110.94</v>
          </cell>
          <cell r="J11">
            <v>1.5589999999999999</v>
          </cell>
          <cell r="K11">
            <v>1.897</v>
          </cell>
          <cell r="L11">
            <v>0</v>
          </cell>
          <cell r="M11">
            <v>0</v>
          </cell>
          <cell r="N11">
            <v>107.48399999999999</v>
          </cell>
          <cell r="O11">
            <v>0</v>
          </cell>
          <cell r="P11">
            <v>486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486</v>
          </cell>
          <cell r="V11">
            <v>0</v>
          </cell>
          <cell r="W11">
            <v>1.0349999999999999</v>
          </cell>
          <cell r="X11">
            <v>110.94</v>
          </cell>
          <cell r="Y11">
            <v>4.4909999999999997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486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107.48399999999999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486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110.94</v>
          </cell>
          <cell r="BC11">
            <v>486</v>
          </cell>
          <cell r="BD11">
            <v>331.05399999999997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309.34699999999998</v>
          </cell>
          <cell r="E12">
            <v>138.73400000000001</v>
          </cell>
          <cell r="F12">
            <v>170.613</v>
          </cell>
          <cell r="G12">
            <v>34.784999999999997</v>
          </cell>
          <cell r="H12">
            <v>0</v>
          </cell>
          <cell r="I12">
            <v>104.58</v>
          </cell>
          <cell r="J12">
            <v>1.5009999999999999</v>
          </cell>
          <cell r="K12">
            <v>1.8460000000000001</v>
          </cell>
          <cell r="L12">
            <v>0</v>
          </cell>
          <cell r="M12">
            <v>0</v>
          </cell>
          <cell r="N12">
            <v>101.23275</v>
          </cell>
          <cell r="O12">
            <v>2.4999999999408828E-4</v>
          </cell>
          <cell r="P12">
            <v>463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463</v>
          </cell>
          <cell r="V12">
            <v>0</v>
          </cell>
          <cell r="W12">
            <v>1.0907500000000001</v>
          </cell>
          <cell r="X12">
            <v>104.58</v>
          </cell>
          <cell r="Y12">
            <v>4.4377500000000003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463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101.233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463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104.58</v>
          </cell>
          <cell r="BC12">
            <v>463</v>
          </cell>
          <cell r="BD12">
            <v>309.34699999999998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312.16500000000002</v>
          </cell>
          <cell r="E13">
            <v>140.696</v>
          </cell>
          <cell r="F13">
            <v>171.46899999999999</v>
          </cell>
          <cell r="G13">
            <v>34.898000000000003</v>
          </cell>
          <cell r="H13">
            <v>0</v>
          </cell>
          <cell r="I13">
            <v>104.39</v>
          </cell>
          <cell r="J13">
            <v>1.2729999999999999</v>
          </cell>
          <cell r="K13">
            <v>1.552</v>
          </cell>
          <cell r="L13">
            <v>0</v>
          </cell>
          <cell r="M13">
            <v>0</v>
          </cell>
          <cell r="N13">
            <v>101.56525000000001</v>
          </cell>
          <cell r="O13">
            <v>-2.5000000000829914E-4</v>
          </cell>
          <cell r="P13">
            <v>458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458</v>
          </cell>
          <cell r="V13">
            <v>0</v>
          </cell>
          <cell r="W13">
            <v>1.0825</v>
          </cell>
          <cell r="X13">
            <v>104.39</v>
          </cell>
          <cell r="Y13">
            <v>3.9075000000000002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458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101.565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458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104.39</v>
          </cell>
          <cell r="BC13">
            <v>458</v>
          </cell>
          <cell r="BD13">
            <v>312.16500000000002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307.584</v>
          </cell>
          <cell r="E14">
            <v>139.792</v>
          </cell>
          <cell r="F14">
            <v>167.792</v>
          </cell>
          <cell r="G14">
            <v>34.697000000000003</v>
          </cell>
          <cell r="H14">
            <v>0</v>
          </cell>
          <cell r="I14">
            <v>102.29</v>
          </cell>
          <cell r="J14">
            <v>1.7949999999999999</v>
          </cell>
          <cell r="K14">
            <v>2.1549999999999998</v>
          </cell>
          <cell r="L14">
            <v>0</v>
          </cell>
          <cell r="M14">
            <v>0</v>
          </cell>
          <cell r="N14">
            <v>98.339749999999995</v>
          </cell>
          <cell r="O14">
            <v>2.5000000000829914E-4</v>
          </cell>
          <cell r="P14">
            <v>442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442</v>
          </cell>
          <cell r="V14">
            <v>0</v>
          </cell>
          <cell r="W14">
            <v>1.19225</v>
          </cell>
          <cell r="X14">
            <v>102.29</v>
          </cell>
          <cell r="Y14">
            <v>5.1422499999999998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442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98.34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442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102.29</v>
          </cell>
          <cell r="BC14">
            <v>442</v>
          </cell>
          <cell r="BD14">
            <v>307.584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517.88599999999997</v>
          </cell>
          <cell r="E15">
            <v>234.83099999999999</v>
          </cell>
          <cell r="F15">
            <v>283.05500000000001</v>
          </cell>
          <cell r="G15">
            <v>34.581000000000003</v>
          </cell>
          <cell r="H15">
            <v>0</v>
          </cell>
          <cell r="I15">
            <v>178.14</v>
          </cell>
          <cell r="J15">
            <v>1.7669999999999999</v>
          </cell>
          <cell r="K15">
            <v>2.13</v>
          </cell>
          <cell r="L15">
            <v>0</v>
          </cell>
          <cell r="M15">
            <v>0</v>
          </cell>
          <cell r="N15">
            <v>174.24275</v>
          </cell>
          <cell r="O15">
            <v>2.4999999999408828E-4</v>
          </cell>
          <cell r="P15">
            <v>773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773</v>
          </cell>
          <cell r="V15">
            <v>0</v>
          </cell>
          <cell r="W15">
            <v>0.99024999999999996</v>
          </cell>
          <cell r="X15">
            <v>178.14</v>
          </cell>
          <cell r="Y15">
            <v>4.8872499999999999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773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174.24299999999999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773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178.14</v>
          </cell>
          <cell r="BC15">
            <v>773</v>
          </cell>
          <cell r="BD15">
            <v>517.88599999999997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696.57100000000003</v>
          </cell>
          <cell r="E16">
            <v>314.76</v>
          </cell>
          <cell r="F16">
            <v>381.81099999999998</v>
          </cell>
          <cell r="G16">
            <v>34.5</v>
          </cell>
          <cell r="H16">
            <v>0</v>
          </cell>
          <cell r="I16">
            <v>248.69</v>
          </cell>
          <cell r="J16">
            <v>3.0859999999999999</v>
          </cell>
          <cell r="K16">
            <v>3.7429999999999999</v>
          </cell>
          <cell r="L16">
            <v>0</v>
          </cell>
          <cell r="M16">
            <v>0</v>
          </cell>
          <cell r="N16">
            <v>241.86099999999999</v>
          </cell>
          <cell r="O16">
            <v>0</v>
          </cell>
          <cell r="P16">
            <v>1086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1086</v>
          </cell>
          <cell r="V16">
            <v>0</v>
          </cell>
          <cell r="W16">
            <v>0.78649999999999998</v>
          </cell>
          <cell r="X16">
            <v>248.69</v>
          </cell>
          <cell r="Y16">
            <v>7.6154999999999999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1086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241.86099999999999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1086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248.69</v>
          </cell>
          <cell r="BC16">
            <v>1086</v>
          </cell>
          <cell r="BD16">
            <v>696.57100000000003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562.09900000000005</v>
          </cell>
          <cell r="E17">
            <v>257.41500000000002</v>
          </cell>
          <cell r="F17">
            <v>304.68400000000003</v>
          </cell>
          <cell r="G17">
            <v>34.988999999999997</v>
          </cell>
          <cell r="H17">
            <v>0</v>
          </cell>
          <cell r="I17">
            <v>199.48</v>
          </cell>
          <cell r="J17">
            <v>1.73</v>
          </cell>
          <cell r="K17">
            <v>2.048</v>
          </cell>
          <cell r="L17">
            <v>0</v>
          </cell>
          <cell r="M17">
            <v>0</v>
          </cell>
          <cell r="N17">
            <v>195.70249999999999</v>
          </cell>
          <cell r="O17">
            <v>-4.9999999998817657E-4</v>
          </cell>
          <cell r="P17">
            <v>850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850</v>
          </cell>
          <cell r="V17">
            <v>0</v>
          </cell>
          <cell r="W17">
            <v>1.1607499999999999</v>
          </cell>
          <cell r="X17">
            <v>199.48</v>
          </cell>
          <cell r="Y17">
            <v>4.9387499999999998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850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195.703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850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199.48</v>
          </cell>
          <cell r="BC17">
            <v>850</v>
          </cell>
          <cell r="BD17">
            <v>562.09900000000005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Reporting"/>
      <sheetName val="Kogenerace"/>
      <sheetName val="Měsíční výkaz"/>
      <sheetName val="ED plyn"/>
      <sheetName val="Evidence"/>
      <sheetName val="MPO"/>
      <sheetName val="ERU-1"/>
      <sheetName val="Stropovani_EE_ZP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963.68600000000004</v>
          </cell>
          <cell r="E6">
            <v>446.37700000000001</v>
          </cell>
          <cell r="F6">
            <v>517.30899999999997</v>
          </cell>
          <cell r="G6">
            <v>35.320999999999998</v>
          </cell>
          <cell r="H6">
            <v>0</v>
          </cell>
          <cell r="I6">
            <v>394.29</v>
          </cell>
          <cell r="J6">
            <v>2.2400000000000002</v>
          </cell>
          <cell r="K6">
            <v>2.5950000000000002</v>
          </cell>
          <cell r="L6">
            <v>0</v>
          </cell>
          <cell r="M6">
            <v>0</v>
          </cell>
          <cell r="N6">
            <v>389.45499999999998</v>
          </cell>
          <cell r="O6">
            <v>0</v>
          </cell>
          <cell r="P6">
            <v>1645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1645</v>
          </cell>
          <cell r="V6">
            <v>0</v>
          </cell>
          <cell r="W6">
            <v>1.4410000000000001</v>
          </cell>
          <cell r="X6">
            <v>394.29</v>
          </cell>
          <cell r="Y6">
            <v>6.2760000000000007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1645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389.45499999999998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1645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394.29</v>
          </cell>
          <cell r="BC6">
            <v>1645</v>
          </cell>
          <cell r="BD6">
            <v>963.68600000000004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905.32600000000002</v>
          </cell>
          <cell r="E7">
            <v>418.45600000000002</v>
          </cell>
          <cell r="F7">
            <v>486.87</v>
          </cell>
          <cell r="G7">
            <v>35.374000000000002</v>
          </cell>
          <cell r="H7">
            <v>0</v>
          </cell>
          <cell r="I7">
            <v>371.01</v>
          </cell>
          <cell r="J7">
            <v>2.1</v>
          </cell>
          <cell r="K7">
            <v>2.444</v>
          </cell>
          <cell r="L7">
            <v>0</v>
          </cell>
          <cell r="M7">
            <v>0</v>
          </cell>
          <cell r="N7">
            <v>366.46600000000001</v>
          </cell>
          <cell r="O7">
            <v>0</v>
          </cell>
          <cell r="P7">
            <v>1554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1554</v>
          </cell>
          <cell r="V7">
            <v>0</v>
          </cell>
          <cell r="W7">
            <v>1.1859999999999999</v>
          </cell>
          <cell r="X7">
            <v>371.01</v>
          </cell>
          <cell r="Y7">
            <v>5.73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1554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366.46600000000001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1554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371.01</v>
          </cell>
          <cell r="BC7">
            <v>1554</v>
          </cell>
          <cell r="BD7">
            <v>905.32600000000002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639.65099999999995</v>
          </cell>
          <cell r="E8">
            <v>296.66699999999997</v>
          </cell>
          <cell r="F8">
            <v>342.98399999999998</v>
          </cell>
          <cell r="G8">
            <v>35.311</v>
          </cell>
          <cell r="H8">
            <v>0</v>
          </cell>
          <cell r="I8">
            <v>261.64999999999998</v>
          </cell>
          <cell r="J8">
            <v>1.4570000000000001</v>
          </cell>
          <cell r="K8">
            <v>1.6850000000000001</v>
          </cell>
          <cell r="L8">
            <v>0</v>
          </cell>
          <cell r="M8">
            <v>0</v>
          </cell>
          <cell r="N8">
            <v>258.50799999999998</v>
          </cell>
          <cell r="O8">
            <v>0</v>
          </cell>
          <cell r="P8">
            <v>1089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1089</v>
          </cell>
          <cell r="V8">
            <v>0</v>
          </cell>
          <cell r="W8">
            <v>2.1659999999999999</v>
          </cell>
          <cell r="X8">
            <v>261.64999999999998</v>
          </cell>
          <cell r="Y8">
            <v>5.3079999999999998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1089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258.50799999999998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1089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261.64999999999998</v>
          </cell>
          <cell r="BC8">
            <v>1089</v>
          </cell>
          <cell r="BD8">
            <v>639.65099999999995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627.80100000000004</v>
          </cell>
          <cell r="E9">
            <v>292.02699999999999</v>
          </cell>
          <cell r="F9">
            <v>335.774</v>
          </cell>
          <cell r="G9">
            <v>35.276000000000003</v>
          </cell>
          <cell r="H9">
            <v>0</v>
          </cell>
          <cell r="I9">
            <v>257.29000000000002</v>
          </cell>
          <cell r="J9">
            <v>1.7410000000000001</v>
          </cell>
          <cell r="K9">
            <v>2.0009999999999999</v>
          </cell>
          <cell r="L9">
            <v>0</v>
          </cell>
          <cell r="M9">
            <v>0</v>
          </cell>
          <cell r="N9">
            <v>253.548</v>
          </cell>
          <cell r="O9">
            <v>0</v>
          </cell>
          <cell r="P9">
            <v>1065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1065</v>
          </cell>
          <cell r="V9">
            <v>0</v>
          </cell>
          <cell r="W9">
            <v>1.4610000000000001</v>
          </cell>
          <cell r="X9">
            <v>257.29000000000002</v>
          </cell>
          <cell r="Y9">
            <v>5.2030000000000003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1065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253.548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1065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257.29000000000002</v>
          </cell>
          <cell r="BC9">
            <v>1065</v>
          </cell>
          <cell r="BD9">
            <v>627.80100000000004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327.19799999999998</v>
          </cell>
          <cell r="E10">
            <v>152.76300000000001</v>
          </cell>
          <cell r="F10">
            <v>174.435</v>
          </cell>
          <cell r="G10">
            <v>35.381999999999998</v>
          </cell>
          <cell r="H10">
            <v>0</v>
          </cell>
          <cell r="I10">
            <v>134.04</v>
          </cell>
          <cell r="J10">
            <v>0.747</v>
          </cell>
          <cell r="K10">
            <v>0.85199999999999998</v>
          </cell>
          <cell r="L10">
            <v>0</v>
          </cell>
          <cell r="M10">
            <v>0</v>
          </cell>
          <cell r="N10">
            <v>132.441</v>
          </cell>
          <cell r="O10">
            <v>0</v>
          </cell>
          <cell r="P10">
            <v>551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551</v>
          </cell>
          <cell r="V10">
            <v>0</v>
          </cell>
          <cell r="W10">
            <v>1.9910000000000001</v>
          </cell>
          <cell r="X10">
            <v>134.04</v>
          </cell>
          <cell r="Y10">
            <v>3.59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551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132.441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551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134.04</v>
          </cell>
          <cell r="BC10">
            <v>551</v>
          </cell>
          <cell r="BD10">
            <v>327.19799999999998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188.36500000000001</v>
          </cell>
          <cell r="E11">
            <v>88.793999999999997</v>
          </cell>
          <cell r="F11">
            <v>99.570999999999998</v>
          </cell>
          <cell r="G11">
            <v>35.326999999999998</v>
          </cell>
          <cell r="H11">
            <v>0</v>
          </cell>
          <cell r="I11">
            <v>75.8</v>
          </cell>
          <cell r="J11">
            <v>0.61199999999999999</v>
          </cell>
          <cell r="K11">
            <v>0.68700000000000006</v>
          </cell>
          <cell r="L11">
            <v>0</v>
          </cell>
          <cell r="M11">
            <v>0</v>
          </cell>
          <cell r="N11">
            <v>74.501000000000005</v>
          </cell>
          <cell r="O11">
            <v>0</v>
          </cell>
          <cell r="P11">
            <v>306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306</v>
          </cell>
          <cell r="V11">
            <v>0</v>
          </cell>
          <cell r="W11">
            <v>2.1539999999999999</v>
          </cell>
          <cell r="X11">
            <v>75.8</v>
          </cell>
          <cell r="Y11">
            <v>3.4529999999999998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306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74.501000000000005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306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75.8</v>
          </cell>
          <cell r="BC11">
            <v>306</v>
          </cell>
          <cell r="BD11">
            <v>188.36500000000001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215.08600000000001</v>
          </cell>
          <cell r="E12">
            <v>101.12</v>
          </cell>
          <cell r="F12">
            <v>113.96599999999999</v>
          </cell>
          <cell r="G12">
            <v>35.365000000000002</v>
          </cell>
          <cell r="H12">
            <v>0</v>
          </cell>
          <cell r="I12">
            <v>87.25</v>
          </cell>
          <cell r="J12">
            <v>0.8</v>
          </cell>
          <cell r="K12">
            <v>0.90100000000000002</v>
          </cell>
          <cell r="L12">
            <v>0</v>
          </cell>
          <cell r="M12">
            <v>0</v>
          </cell>
          <cell r="N12">
            <v>85.548749999999998</v>
          </cell>
          <cell r="O12">
            <v>2.5000000000829914E-4</v>
          </cell>
          <cell r="P12">
            <v>354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354</v>
          </cell>
          <cell r="V12">
            <v>0</v>
          </cell>
          <cell r="W12">
            <v>2.0227499999999998</v>
          </cell>
          <cell r="X12">
            <v>87.25</v>
          </cell>
          <cell r="Y12">
            <v>3.7237499999999999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354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85.549000000000007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354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87.25</v>
          </cell>
          <cell r="BC12">
            <v>354</v>
          </cell>
          <cell r="BD12">
            <v>215.08600000000001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212.73</v>
          </cell>
          <cell r="E13">
            <v>99.628</v>
          </cell>
          <cell r="F13">
            <v>113.102</v>
          </cell>
          <cell r="G13">
            <v>35.393000000000001</v>
          </cell>
          <cell r="H13">
            <v>0</v>
          </cell>
          <cell r="I13">
            <v>86.13</v>
          </cell>
          <cell r="J13">
            <v>0.79900000000000004</v>
          </cell>
          <cell r="K13">
            <v>0.90700000000000003</v>
          </cell>
          <cell r="L13">
            <v>0</v>
          </cell>
          <cell r="M13">
            <v>0</v>
          </cell>
          <cell r="N13">
            <v>84.424000000000007</v>
          </cell>
          <cell r="O13">
            <v>0</v>
          </cell>
          <cell r="P13">
            <v>352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352</v>
          </cell>
          <cell r="V13">
            <v>0</v>
          </cell>
          <cell r="W13">
            <v>2.0409999999999999</v>
          </cell>
          <cell r="X13">
            <v>86.13</v>
          </cell>
          <cell r="Y13">
            <v>3.7469999999999999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352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84.424000000000007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352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86.13</v>
          </cell>
          <cell r="BC13">
            <v>352</v>
          </cell>
          <cell r="BD13">
            <v>212.73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217.404</v>
          </cell>
          <cell r="E14">
            <v>102.387</v>
          </cell>
          <cell r="F14">
            <v>115.017</v>
          </cell>
          <cell r="G14">
            <v>35.417999999999999</v>
          </cell>
          <cell r="H14">
            <v>0</v>
          </cell>
          <cell r="I14">
            <v>88.03</v>
          </cell>
          <cell r="J14">
            <v>0.67600000000000005</v>
          </cell>
          <cell r="K14">
            <v>0.75900000000000001</v>
          </cell>
          <cell r="L14">
            <v>0</v>
          </cell>
          <cell r="M14">
            <v>0</v>
          </cell>
          <cell r="N14">
            <v>86.595500000000001</v>
          </cell>
          <cell r="O14">
            <v>-5.0000000000238742E-4</v>
          </cell>
          <cell r="P14">
            <v>356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356</v>
          </cell>
          <cell r="V14">
            <v>0</v>
          </cell>
          <cell r="W14">
            <v>2.1604999999999999</v>
          </cell>
          <cell r="X14">
            <v>88.03</v>
          </cell>
          <cell r="Y14">
            <v>3.5954999999999999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356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86.596000000000004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356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88.03</v>
          </cell>
          <cell r="BC14">
            <v>356</v>
          </cell>
          <cell r="BD14">
            <v>217.404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630.99900000000002</v>
          </cell>
          <cell r="E15">
            <v>292.137</v>
          </cell>
          <cell r="F15">
            <v>338.86200000000002</v>
          </cell>
          <cell r="G15">
            <v>35.481999999999999</v>
          </cell>
          <cell r="H15">
            <v>0</v>
          </cell>
          <cell r="I15">
            <v>255.52</v>
          </cell>
          <cell r="J15">
            <v>1.4870000000000001</v>
          </cell>
          <cell r="K15">
            <v>1.724</v>
          </cell>
          <cell r="L15">
            <v>0</v>
          </cell>
          <cell r="M15">
            <v>0</v>
          </cell>
          <cell r="N15">
            <v>252.309</v>
          </cell>
          <cell r="O15">
            <v>0</v>
          </cell>
          <cell r="P15">
            <v>1067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1067</v>
          </cell>
          <cell r="V15">
            <v>0</v>
          </cell>
          <cell r="W15">
            <v>1.49725</v>
          </cell>
          <cell r="X15">
            <v>255.52</v>
          </cell>
          <cell r="Y15">
            <v>4.7082500000000005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1067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252.309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1067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255.52</v>
          </cell>
          <cell r="BC15">
            <v>1067</v>
          </cell>
          <cell r="BD15">
            <v>630.99900000000002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724.20899999999995</v>
          </cell>
          <cell r="E16">
            <v>335.166</v>
          </cell>
          <cell r="F16">
            <v>389.04300000000001</v>
          </cell>
          <cell r="G16">
            <v>35.369</v>
          </cell>
          <cell r="H16">
            <v>0</v>
          </cell>
          <cell r="I16">
            <v>294.35000000000002</v>
          </cell>
          <cell r="J16">
            <v>1.637</v>
          </cell>
          <cell r="K16">
            <v>1.9</v>
          </cell>
          <cell r="L16">
            <v>0</v>
          </cell>
          <cell r="M16">
            <v>0</v>
          </cell>
          <cell r="N16">
            <v>290.81324999999998</v>
          </cell>
          <cell r="O16">
            <v>-2.4999999993724487E-4</v>
          </cell>
          <cell r="P16">
            <v>1230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1230</v>
          </cell>
          <cell r="V16">
            <v>0</v>
          </cell>
          <cell r="W16">
            <v>1.5882499999999999</v>
          </cell>
          <cell r="X16">
            <v>294.35000000000002</v>
          </cell>
          <cell r="Y16">
            <v>5.1252499999999994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1230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290.81299999999999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1230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294.35000000000002</v>
          </cell>
          <cell r="BC16">
            <v>1230</v>
          </cell>
          <cell r="BD16">
            <v>724.20899999999995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883.33</v>
          </cell>
          <cell r="E17">
            <v>409.1</v>
          </cell>
          <cell r="F17">
            <v>474.23</v>
          </cell>
          <cell r="G17">
            <v>35.29</v>
          </cell>
          <cell r="H17">
            <v>0</v>
          </cell>
          <cell r="I17">
            <v>360.88</v>
          </cell>
          <cell r="J17">
            <v>2.637</v>
          </cell>
          <cell r="K17">
            <v>3.0569999999999999</v>
          </cell>
          <cell r="L17">
            <v>0</v>
          </cell>
          <cell r="M17">
            <v>0</v>
          </cell>
          <cell r="N17">
            <v>355.18599999999998</v>
          </cell>
          <cell r="O17">
            <v>0</v>
          </cell>
          <cell r="P17">
            <v>1506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1506</v>
          </cell>
          <cell r="V17">
            <v>0</v>
          </cell>
          <cell r="W17">
            <v>1.48125</v>
          </cell>
          <cell r="X17">
            <v>360.88</v>
          </cell>
          <cell r="Y17">
            <v>7.1752500000000001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1506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355.18599999999998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1506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360.88</v>
          </cell>
          <cell r="BC17">
            <v>1506</v>
          </cell>
          <cell r="BD17">
            <v>883.33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Reporting"/>
      <sheetName val="Měsíční výkaz"/>
      <sheetName val="Evidence"/>
      <sheetName val="OT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Schéma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794.60199999999998</v>
          </cell>
          <cell r="E6">
            <v>368.62200000000001</v>
          </cell>
          <cell r="F6">
            <v>425.98</v>
          </cell>
          <cell r="G6">
            <v>35.351999999999997</v>
          </cell>
          <cell r="H6">
            <v>0</v>
          </cell>
          <cell r="I6">
            <v>288.69</v>
          </cell>
          <cell r="J6">
            <v>2.847</v>
          </cell>
          <cell r="K6">
            <v>3.29</v>
          </cell>
          <cell r="L6">
            <v>0</v>
          </cell>
          <cell r="M6">
            <v>0</v>
          </cell>
          <cell r="N6">
            <v>282.553</v>
          </cell>
          <cell r="O6">
            <v>0</v>
          </cell>
          <cell r="P6">
            <v>1201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1201</v>
          </cell>
          <cell r="V6">
            <v>0</v>
          </cell>
          <cell r="W6">
            <v>1.0249999999999999</v>
          </cell>
          <cell r="X6">
            <v>288.69</v>
          </cell>
          <cell r="Y6">
            <v>7.1620000000000008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1201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282.553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1201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288.69</v>
          </cell>
          <cell r="BC6">
            <v>1201</v>
          </cell>
          <cell r="BD6">
            <v>794.60199999999998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682.30100000000004</v>
          </cell>
          <cell r="E7">
            <v>315.75700000000001</v>
          </cell>
          <cell r="F7">
            <v>366.54399999999998</v>
          </cell>
          <cell r="G7">
            <v>35.334000000000003</v>
          </cell>
          <cell r="H7">
            <v>0</v>
          </cell>
          <cell r="I7">
            <v>246.23</v>
          </cell>
          <cell r="J7">
            <v>1.7989999999999999</v>
          </cell>
          <cell r="K7">
            <v>2.089</v>
          </cell>
          <cell r="L7">
            <v>0</v>
          </cell>
          <cell r="M7">
            <v>0</v>
          </cell>
          <cell r="N7">
            <v>242.34200000000001</v>
          </cell>
          <cell r="O7">
            <v>0</v>
          </cell>
          <cell r="P7">
            <v>1029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1029</v>
          </cell>
          <cell r="V7">
            <v>0</v>
          </cell>
          <cell r="W7">
            <v>0.97199999999999998</v>
          </cell>
          <cell r="X7">
            <v>246.23</v>
          </cell>
          <cell r="Y7">
            <v>4.8599999999999994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1029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242.34200000000001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1029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246.23</v>
          </cell>
          <cell r="BC7">
            <v>1029</v>
          </cell>
          <cell r="BD7">
            <v>682.30100000000004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627.36199999999997</v>
          </cell>
          <cell r="E8">
            <v>291.61599999999999</v>
          </cell>
          <cell r="F8">
            <v>335.74599999999998</v>
          </cell>
          <cell r="G8">
            <v>35.259</v>
          </cell>
          <cell r="H8">
            <v>0</v>
          </cell>
          <cell r="I8">
            <v>226.55</v>
          </cell>
          <cell r="J8">
            <v>2.15</v>
          </cell>
          <cell r="K8">
            <v>2.4750000000000001</v>
          </cell>
          <cell r="L8">
            <v>0</v>
          </cell>
          <cell r="M8">
            <v>0</v>
          </cell>
          <cell r="N8">
            <v>221.92500000000001</v>
          </cell>
          <cell r="O8">
            <v>0</v>
          </cell>
          <cell r="P8">
            <v>939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939</v>
          </cell>
          <cell r="V8">
            <v>0</v>
          </cell>
          <cell r="W8">
            <v>1.1240000000000001</v>
          </cell>
          <cell r="X8">
            <v>226.55</v>
          </cell>
          <cell r="Y8">
            <v>5.7490000000000006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939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221.92500000000001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939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226.55</v>
          </cell>
          <cell r="BC8">
            <v>939</v>
          </cell>
          <cell r="BD8">
            <v>627.36199999999997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443.70699999999999</v>
          </cell>
          <cell r="E9">
            <v>207.38300000000001</v>
          </cell>
          <cell r="F9">
            <v>236.32400000000001</v>
          </cell>
          <cell r="G9">
            <v>35.229999999999997</v>
          </cell>
          <cell r="H9">
            <v>0</v>
          </cell>
          <cell r="I9">
            <v>160.15</v>
          </cell>
          <cell r="J9">
            <v>1.7629999999999999</v>
          </cell>
          <cell r="K9">
            <v>2.0089999999999999</v>
          </cell>
          <cell r="L9">
            <v>0</v>
          </cell>
          <cell r="M9">
            <v>0</v>
          </cell>
          <cell r="N9">
            <v>156.37799999999999</v>
          </cell>
          <cell r="O9">
            <v>0</v>
          </cell>
          <cell r="P9">
            <v>657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657</v>
          </cell>
          <cell r="V9">
            <v>0</v>
          </cell>
          <cell r="W9">
            <v>1.262</v>
          </cell>
          <cell r="X9">
            <v>160.15</v>
          </cell>
          <cell r="Y9">
            <v>5.0339999999999998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657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156.37799999999999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657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160.15</v>
          </cell>
          <cell r="BC9">
            <v>657</v>
          </cell>
          <cell r="BD9">
            <v>443.70699999999999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272.92899999999997</v>
          </cell>
          <cell r="E10">
            <v>129.124</v>
          </cell>
          <cell r="F10">
            <v>143.80500000000001</v>
          </cell>
          <cell r="G10">
            <v>35.438000000000002</v>
          </cell>
          <cell r="H10">
            <v>0</v>
          </cell>
          <cell r="I10">
            <v>98.52</v>
          </cell>
          <cell r="J10">
            <v>1.3009999999999999</v>
          </cell>
          <cell r="K10">
            <v>1.448</v>
          </cell>
          <cell r="L10">
            <v>0</v>
          </cell>
          <cell r="M10">
            <v>0</v>
          </cell>
          <cell r="N10">
            <v>95.771000000000001</v>
          </cell>
          <cell r="O10">
            <v>0</v>
          </cell>
          <cell r="P10">
            <v>395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395</v>
          </cell>
          <cell r="V10">
            <v>0</v>
          </cell>
          <cell r="W10">
            <v>1.6439999999999999</v>
          </cell>
          <cell r="X10">
            <v>98.52</v>
          </cell>
          <cell r="Y10">
            <v>4.3929999999999998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395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95.771000000000001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395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98.52</v>
          </cell>
          <cell r="BC10">
            <v>395</v>
          </cell>
          <cell r="BD10">
            <v>272.92899999999997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231.739</v>
          </cell>
          <cell r="E11">
            <v>108.876</v>
          </cell>
          <cell r="F11">
            <v>122.863</v>
          </cell>
          <cell r="G11">
            <v>35.558</v>
          </cell>
          <cell r="H11">
            <v>0</v>
          </cell>
          <cell r="I11">
            <v>83.2</v>
          </cell>
          <cell r="J11">
            <v>1.179</v>
          </cell>
          <cell r="K11">
            <v>1.331</v>
          </cell>
          <cell r="L11">
            <v>0</v>
          </cell>
          <cell r="M11">
            <v>0</v>
          </cell>
          <cell r="N11">
            <v>80.69</v>
          </cell>
          <cell r="O11">
            <v>0</v>
          </cell>
          <cell r="P11">
            <v>338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338</v>
          </cell>
          <cell r="V11">
            <v>0</v>
          </cell>
          <cell r="W11">
            <v>1.573</v>
          </cell>
          <cell r="X11">
            <v>83.2</v>
          </cell>
          <cell r="Y11">
            <v>4.0830000000000002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338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80.69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338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83.2</v>
          </cell>
          <cell r="BC11">
            <v>338</v>
          </cell>
          <cell r="BD11">
            <v>231.739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223.23699999999999</v>
          </cell>
          <cell r="E12">
            <v>104.96899999999999</v>
          </cell>
          <cell r="F12">
            <v>118.268</v>
          </cell>
          <cell r="G12">
            <v>35.406999999999996</v>
          </cell>
          <cell r="H12">
            <v>0</v>
          </cell>
          <cell r="I12">
            <v>79.88</v>
          </cell>
          <cell r="J12">
            <v>1.123</v>
          </cell>
          <cell r="K12">
            <v>1.266</v>
          </cell>
          <cell r="L12">
            <v>0</v>
          </cell>
          <cell r="M12">
            <v>0</v>
          </cell>
          <cell r="N12">
            <v>77.491</v>
          </cell>
          <cell r="O12">
            <v>0</v>
          </cell>
          <cell r="P12">
            <v>324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324</v>
          </cell>
          <cell r="V12">
            <v>0</v>
          </cell>
          <cell r="W12">
            <v>1.57125</v>
          </cell>
          <cell r="X12">
            <v>79.88</v>
          </cell>
          <cell r="Y12">
            <v>3.9602500000000003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324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77.491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324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79.88</v>
          </cell>
          <cell r="BC12">
            <v>324</v>
          </cell>
          <cell r="BD12">
            <v>223.23699999999999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173.21700000000001</v>
          </cell>
          <cell r="E13">
            <v>81.164000000000001</v>
          </cell>
          <cell r="F13">
            <v>92.052999999999997</v>
          </cell>
          <cell r="G13">
            <v>35.29</v>
          </cell>
          <cell r="H13">
            <v>0</v>
          </cell>
          <cell r="I13">
            <v>62.7</v>
          </cell>
          <cell r="J13">
            <v>1.3640000000000001</v>
          </cell>
          <cell r="K13">
            <v>1.546</v>
          </cell>
          <cell r="L13">
            <v>0</v>
          </cell>
          <cell r="M13">
            <v>0</v>
          </cell>
          <cell r="N13">
            <v>59.79</v>
          </cell>
          <cell r="O13">
            <v>0</v>
          </cell>
          <cell r="P13">
            <v>256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256</v>
          </cell>
          <cell r="V13">
            <v>0</v>
          </cell>
          <cell r="W13">
            <v>1.5367500000000001</v>
          </cell>
          <cell r="X13">
            <v>62.7</v>
          </cell>
          <cell r="Y13">
            <v>4.4467499999999998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256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59.79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256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62.7</v>
          </cell>
          <cell r="BC13">
            <v>256</v>
          </cell>
          <cell r="BD13">
            <v>173.21700000000001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196.06299999999999</v>
          </cell>
          <cell r="E14">
            <v>90.921999999999997</v>
          </cell>
          <cell r="F14">
            <v>105.14100000000001</v>
          </cell>
          <cell r="G14">
            <v>35.451000000000001</v>
          </cell>
          <cell r="H14">
            <v>0</v>
          </cell>
          <cell r="I14">
            <v>68.7</v>
          </cell>
          <cell r="J14">
            <v>0.42299999999999999</v>
          </cell>
          <cell r="K14">
            <v>0.48899999999999999</v>
          </cell>
          <cell r="L14">
            <v>0</v>
          </cell>
          <cell r="M14">
            <v>0</v>
          </cell>
          <cell r="N14">
            <v>67.788250000000005</v>
          </cell>
          <cell r="O14">
            <v>-2.5000000000829914E-4</v>
          </cell>
          <cell r="P14">
            <v>286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286</v>
          </cell>
          <cell r="V14">
            <v>0</v>
          </cell>
          <cell r="W14">
            <v>1.6950000000000001</v>
          </cell>
          <cell r="X14">
            <v>68.7</v>
          </cell>
          <cell r="Y14">
            <v>2.6070000000000002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286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67.787999999999997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286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68.7</v>
          </cell>
          <cell r="BC14">
            <v>286</v>
          </cell>
          <cell r="BD14">
            <v>196.06299999999999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348.59800000000001</v>
          </cell>
          <cell r="E15">
            <v>160.54400000000001</v>
          </cell>
          <cell r="F15">
            <v>188.054</v>
          </cell>
          <cell r="G15">
            <v>35.462000000000003</v>
          </cell>
          <cell r="H15">
            <v>0</v>
          </cell>
          <cell r="I15">
            <v>124.5</v>
          </cell>
          <cell r="J15">
            <v>1.302</v>
          </cell>
          <cell r="K15">
            <v>1.5249999999999999</v>
          </cell>
          <cell r="L15">
            <v>0</v>
          </cell>
          <cell r="M15">
            <v>0</v>
          </cell>
          <cell r="N15">
            <v>121.67225000000001</v>
          </cell>
          <cell r="O15">
            <v>7.4999999998226485E-4</v>
          </cell>
          <cell r="P15">
            <v>525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525</v>
          </cell>
          <cell r="V15">
            <v>0</v>
          </cell>
          <cell r="W15">
            <v>1.6080000000000001</v>
          </cell>
          <cell r="X15">
            <v>124.5</v>
          </cell>
          <cell r="Y15">
            <v>4.4350000000000005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525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121.672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525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124.5</v>
          </cell>
          <cell r="BC15">
            <v>525</v>
          </cell>
          <cell r="BD15">
            <v>348.59800000000001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643.27200000000005</v>
          </cell>
          <cell r="E16">
            <v>294.91399999999999</v>
          </cell>
          <cell r="F16">
            <v>348.358</v>
          </cell>
          <cell r="G16">
            <v>35.353999999999999</v>
          </cell>
          <cell r="H16">
            <v>0</v>
          </cell>
          <cell r="I16">
            <v>231.4</v>
          </cell>
          <cell r="J16">
            <v>1.944</v>
          </cell>
          <cell r="K16">
            <v>2.2970000000000002</v>
          </cell>
          <cell r="L16">
            <v>0</v>
          </cell>
          <cell r="M16">
            <v>0</v>
          </cell>
          <cell r="N16">
            <v>227.15875</v>
          </cell>
          <cell r="O16">
            <v>2.5000000002250999E-4</v>
          </cell>
          <cell r="P16">
            <v>984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984</v>
          </cell>
          <cell r="V16">
            <v>0</v>
          </cell>
          <cell r="W16">
            <v>1.2157500000000001</v>
          </cell>
          <cell r="X16">
            <v>231.4</v>
          </cell>
          <cell r="Y16">
            <v>5.4567499999999995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984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227.15899999999999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984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231.4</v>
          </cell>
          <cell r="BC16">
            <v>984</v>
          </cell>
          <cell r="BD16">
            <v>643.27200000000005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615.64300000000003</v>
          </cell>
          <cell r="E17">
            <v>282.84399999999999</v>
          </cell>
          <cell r="F17">
            <v>332.79899999999998</v>
          </cell>
          <cell r="G17">
            <v>35.267000000000003</v>
          </cell>
          <cell r="H17">
            <v>0</v>
          </cell>
          <cell r="I17">
            <v>220.5</v>
          </cell>
          <cell r="J17">
            <v>1.8819999999999999</v>
          </cell>
          <cell r="K17">
            <v>2.214</v>
          </cell>
          <cell r="L17">
            <v>0</v>
          </cell>
          <cell r="M17">
            <v>0</v>
          </cell>
          <cell r="N17">
            <v>216.40375</v>
          </cell>
          <cell r="O17">
            <v>2.4999999999408828E-4</v>
          </cell>
          <cell r="P17">
            <v>934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934</v>
          </cell>
          <cell r="V17">
            <v>0</v>
          </cell>
          <cell r="W17">
            <v>1.5142500000000001</v>
          </cell>
          <cell r="X17">
            <v>220.5</v>
          </cell>
          <cell r="Y17">
            <v>5.6102500000000006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934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216.404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934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220.5</v>
          </cell>
          <cell r="BC17">
            <v>934</v>
          </cell>
          <cell r="BD17">
            <v>615.64300000000003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TČ"/>
      <sheetName val="Kogenerace"/>
      <sheetName val="Reporting"/>
      <sheetName val="Měsíční výkaz"/>
      <sheetName val="Evidence"/>
      <sheetName val="OTE"/>
      <sheetName val="MPO"/>
      <sheetName val="List1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">
          <cell r="A6" t="str">
            <v>Leden</v>
          </cell>
          <cell r="B6">
            <v>1</v>
          </cell>
          <cell r="C6" t="str">
            <v>OK</v>
          </cell>
          <cell r="D6">
            <v>282.29500000000002</v>
          </cell>
          <cell r="E6">
            <v>120.026</v>
          </cell>
          <cell r="F6">
            <v>162.26900000000001</v>
          </cell>
          <cell r="G6">
            <v>35.149000000000001</v>
          </cell>
          <cell r="H6">
            <v>0</v>
          </cell>
          <cell r="I6">
            <v>98.417000000000002</v>
          </cell>
          <cell r="J6">
            <v>1.21</v>
          </cell>
          <cell r="K6">
            <v>1.6359999999999999</v>
          </cell>
          <cell r="L6">
            <v>0</v>
          </cell>
          <cell r="M6">
            <v>0</v>
          </cell>
          <cell r="N6">
            <v>95.570999999999998</v>
          </cell>
          <cell r="O6">
            <v>0</v>
          </cell>
          <cell r="P6">
            <v>479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479</v>
          </cell>
          <cell r="V6">
            <v>0</v>
          </cell>
          <cell r="W6">
            <v>4.1000000000000002E-2</v>
          </cell>
          <cell r="X6">
            <v>98.417000000000002</v>
          </cell>
          <cell r="Y6">
            <v>2.887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479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95.570999999999998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479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98.417000000000002</v>
          </cell>
          <cell r="BC6">
            <v>479</v>
          </cell>
          <cell r="BD6">
            <v>282.29500000000002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253.97</v>
          </cell>
          <cell r="E7">
            <v>107.143</v>
          </cell>
          <cell r="F7">
            <v>146.827</v>
          </cell>
          <cell r="G7">
            <v>35.338999999999999</v>
          </cell>
          <cell r="H7">
            <v>0</v>
          </cell>
          <cell r="I7">
            <v>88.783000000000001</v>
          </cell>
          <cell r="J7">
            <v>1.0589999999999999</v>
          </cell>
          <cell r="K7">
            <v>1.452</v>
          </cell>
          <cell r="L7">
            <v>0</v>
          </cell>
          <cell r="M7">
            <v>0</v>
          </cell>
          <cell r="N7">
            <v>86.272000000000006</v>
          </cell>
          <cell r="O7">
            <v>0</v>
          </cell>
          <cell r="P7">
            <v>438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438</v>
          </cell>
          <cell r="V7">
            <v>0</v>
          </cell>
          <cell r="W7">
            <v>4.2999999999999997E-2</v>
          </cell>
          <cell r="X7">
            <v>88.783000000000001</v>
          </cell>
          <cell r="Y7">
            <v>2.5540000000000003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438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86.272000000000006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438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88.783000000000001</v>
          </cell>
          <cell r="BC7">
            <v>438</v>
          </cell>
          <cell r="BD7">
            <v>253.97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274.28500000000003</v>
          </cell>
          <cell r="E8">
            <v>115.843</v>
          </cell>
          <cell r="F8">
            <v>158.44200000000001</v>
          </cell>
          <cell r="G8">
            <v>35.457999999999998</v>
          </cell>
          <cell r="H8">
            <v>0</v>
          </cell>
          <cell r="I8">
            <v>95.251000000000005</v>
          </cell>
          <cell r="J8">
            <v>1.137</v>
          </cell>
          <cell r="K8">
            <v>1.556</v>
          </cell>
          <cell r="L8">
            <v>0</v>
          </cell>
          <cell r="M8">
            <v>0</v>
          </cell>
          <cell r="N8">
            <v>92.558000000000007</v>
          </cell>
          <cell r="O8">
            <v>0</v>
          </cell>
          <cell r="P8">
            <v>469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469</v>
          </cell>
          <cell r="V8">
            <v>0</v>
          </cell>
          <cell r="W8">
            <v>4.1000000000000002E-2</v>
          </cell>
          <cell r="X8">
            <v>95.251000000000005</v>
          </cell>
          <cell r="Y8">
            <v>2.734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469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92.558000000000007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469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95.251000000000005</v>
          </cell>
          <cell r="BC8">
            <v>469</v>
          </cell>
          <cell r="BD8">
            <v>274.28500000000003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204.40100000000001</v>
          </cell>
          <cell r="E9">
            <v>85.813999999999993</v>
          </cell>
          <cell r="F9">
            <v>118.587</v>
          </cell>
          <cell r="G9">
            <v>35.322000000000003</v>
          </cell>
          <cell r="H9">
            <v>0</v>
          </cell>
          <cell r="I9">
            <v>71.158000000000001</v>
          </cell>
          <cell r="J9">
            <v>0.86199999999999999</v>
          </cell>
          <cell r="K9">
            <v>1.1919999999999999</v>
          </cell>
          <cell r="L9">
            <v>0</v>
          </cell>
          <cell r="M9">
            <v>0</v>
          </cell>
          <cell r="N9">
            <v>69.103999999999999</v>
          </cell>
          <cell r="O9">
            <v>0</v>
          </cell>
          <cell r="P9">
            <v>354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354</v>
          </cell>
          <cell r="V9">
            <v>0</v>
          </cell>
          <cell r="W9">
            <v>6.4000000000000001E-2</v>
          </cell>
          <cell r="X9">
            <v>71.158000000000001</v>
          </cell>
          <cell r="Y9">
            <v>2.1179999999999999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354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69.103999999999999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354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71.158000000000001</v>
          </cell>
          <cell r="BC9">
            <v>354</v>
          </cell>
          <cell r="BD9">
            <v>204.40100000000001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99.988</v>
          </cell>
          <cell r="E10">
            <v>42.615000000000002</v>
          </cell>
          <cell r="F10">
            <v>57.372999999999998</v>
          </cell>
          <cell r="G10">
            <v>35.441000000000003</v>
          </cell>
          <cell r="H10">
            <v>0</v>
          </cell>
          <cell r="I10">
            <v>34.25</v>
          </cell>
          <cell r="J10">
            <v>0.44400000000000001</v>
          </cell>
          <cell r="K10">
            <v>0.59699999999999998</v>
          </cell>
          <cell r="L10">
            <v>0</v>
          </cell>
          <cell r="M10">
            <v>0</v>
          </cell>
          <cell r="N10">
            <v>33.209000000000003</v>
          </cell>
          <cell r="O10">
            <v>0</v>
          </cell>
          <cell r="P10">
            <v>166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166</v>
          </cell>
          <cell r="V10">
            <v>0</v>
          </cell>
          <cell r="W10">
            <v>0.09</v>
          </cell>
          <cell r="X10">
            <v>34.25</v>
          </cell>
          <cell r="Y10">
            <v>1.131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166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33.209000000000003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166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34.25</v>
          </cell>
          <cell r="BC10">
            <v>166</v>
          </cell>
          <cell r="BD10">
            <v>99.988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96.254000000000005</v>
          </cell>
          <cell r="E11">
            <v>40.728000000000002</v>
          </cell>
          <cell r="F11">
            <v>55.526000000000003</v>
          </cell>
          <cell r="G11">
            <v>35.311</v>
          </cell>
          <cell r="H11">
            <v>0</v>
          </cell>
          <cell r="I11">
            <v>32.804000000000002</v>
          </cell>
          <cell r="J11">
            <v>0.433</v>
          </cell>
          <cell r="K11">
            <v>0.59</v>
          </cell>
          <cell r="L11">
            <v>0</v>
          </cell>
          <cell r="M11">
            <v>0</v>
          </cell>
          <cell r="N11">
            <v>31.780999999999999</v>
          </cell>
          <cell r="O11">
            <v>0</v>
          </cell>
          <cell r="P11">
            <v>161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161</v>
          </cell>
          <cell r="V11">
            <v>0</v>
          </cell>
          <cell r="W11">
            <v>0.09</v>
          </cell>
          <cell r="X11">
            <v>32.804000000000002</v>
          </cell>
          <cell r="Y11">
            <v>1.113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161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31.780999999999999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161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32.804000000000002</v>
          </cell>
          <cell r="BC11">
            <v>161</v>
          </cell>
          <cell r="BD11">
            <v>96.254000000000005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93.018000000000001</v>
          </cell>
          <cell r="E12">
            <v>39.509</v>
          </cell>
          <cell r="F12">
            <v>53.509</v>
          </cell>
          <cell r="G12">
            <v>35.39</v>
          </cell>
          <cell r="H12">
            <v>0</v>
          </cell>
          <cell r="I12">
            <v>31.585999999999999</v>
          </cell>
          <cell r="J12">
            <v>0.42599999999999999</v>
          </cell>
          <cell r="K12">
            <v>0.57699999999999996</v>
          </cell>
          <cell r="L12">
            <v>0</v>
          </cell>
          <cell r="M12">
            <v>0</v>
          </cell>
          <cell r="N12">
            <v>30.583500000000001</v>
          </cell>
          <cell r="O12">
            <v>-5.0000000000238742E-4</v>
          </cell>
          <cell r="P12">
            <v>154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154</v>
          </cell>
          <cell r="V12">
            <v>0</v>
          </cell>
          <cell r="W12">
            <v>9.7000000000000003E-2</v>
          </cell>
          <cell r="X12">
            <v>31.585999999999999</v>
          </cell>
          <cell r="Y12">
            <v>1.0999999999999999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154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30.584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154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31.585999999999999</v>
          </cell>
          <cell r="BC12">
            <v>154</v>
          </cell>
          <cell r="BD12">
            <v>93.018000000000001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81.259</v>
          </cell>
          <cell r="E13">
            <v>34.137</v>
          </cell>
          <cell r="F13">
            <v>47.122</v>
          </cell>
          <cell r="G13">
            <v>35.42</v>
          </cell>
          <cell r="H13">
            <v>0</v>
          </cell>
          <cell r="I13">
            <v>27.568999999999999</v>
          </cell>
          <cell r="J13">
            <v>0.36299999999999999</v>
          </cell>
          <cell r="K13">
            <v>0.501</v>
          </cell>
          <cell r="L13">
            <v>0</v>
          </cell>
          <cell r="M13">
            <v>0</v>
          </cell>
          <cell r="N13">
            <v>26.705500000000001</v>
          </cell>
          <cell r="O13">
            <v>-5.0000000000238742E-4</v>
          </cell>
          <cell r="P13">
            <v>137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137</v>
          </cell>
          <cell r="V13">
            <v>0</v>
          </cell>
          <cell r="W13">
            <v>9.6500000000000002E-2</v>
          </cell>
          <cell r="X13">
            <v>27.568999999999999</v>
          </cell>
          <cell r="Y13">
            <v>0.96050000000000002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137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26.706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137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27.568999999999999</v>
          </cell>
          <cell r="BC13">
            <v>137</v>
          </cell>
          <cell r="BD13">
            <v>81.259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70.671000000000006</v>
          </cell>
          <cell r="E14">
            <v>29.844000000000001</v>
          </cell>
          <cell r="F14">
            <v>40.826999999999998</v>
          </cell>
          <cell r="G14">
            <v>35.423000000000002</v>
          </cell>
          <cell r="H14">
            <v>0</v>
          </cell>
          <cell r="I14">
            <v>24.163</v>
          </cell>
          <cell r="J14">
            <v>0.312</v>
          </cell>
          <cell r="K14">
            <v>0.42699999999999999</v>
          </cell>
          <cell r="L14">
            <v>0</v>
          </cell>
          <cell r="M14">
            <v>0</v>
          </cell>
          <cell r="N14">
            <v>23.423999999999999</v>
          </cell>
          <cell r="O14">
            <v>0</v>
          </cell>
          <cell r="P14">
            <v>119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119</v>
          </cell>
          <cell r="V14">
            <v>0</v>
          </cell>
          <cell r="W14">
            <v>9.0499999999999997E-2</v>
          </cell>
          <cell r="X14">
            <v>24.163</v>
          </cell>
          <cell r="Y14">
            <v>0.82950000000000002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119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23.423999999999999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119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24.163</v>
          </cell>
          <cell r="BC14">
            <v>119</v>
          </cell>
          <cell r="BD14">
            <v>70.671000000000006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164.852</v>
          </cell>
          <cell r="E15">
            <v>68.299000000000007</v>
          </cell>
          <cell r="F15">
            <v>96.552999999999997</v>
          </cell>
          <cell r="G15">
            <v>35.487000000000002</v>
          </cell>
          <cell r="H15">
            <v>0</v>
          </cell>
          <cell r="I15">
            <v>56.59</v>
          </cell>
          <cell r="J15">
            <v>0.67</v>
          </cell>
          <cell r="K15">
            <v>0.94599999999999995</v>
          </cell>
          <cell r="L15">
            <v>0</v>
          </cell>
          <cell r="M15">
            <v>0</v>
          </cell>
          <cell r="N15">
            <v>54.973999999999997</v>
          </cell>
          <cell r="O15">
            <v>0</v>
          </cell>
          <cell r="P15">
            <v>288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288</v>
          </cell>
          <cell r="V15">
            <v>0</v>
          </cell>
          <cell r="W15">
            <v>8.0750000000000002E-2</v>
          </cell>
          <cell r="X15">
            <v>56.59</v>
          </cell>
          <cell r="Y15">
            <v>1.6967500000000002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288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54.973999999999997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288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56.59</v>
          </cell>
          <cell r="BC15">
            <v>288</v>
          </cell>
          <cell r="BD15">
            <v>164.852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266.37799999999999</v>
          </cell>
          <cell r="E16">
            <v>109.324</v>
          </cell>
          <cell r="F16">
            <v>157.054</v>
          </cell>
          <cell r="G16">
            <v>35.350999999999999</v>
          </cell>
          <cell r="H16">
            <v>0</v>
          </cell>
          <cell r="I16">
            <v>89.718999999999994</v>
          </cell>
          <cell r="J16">
            <v>1.0669999999999999</v>
          </cell>
          <cell r="K16">
            <v>1.532</v>
          </cell>
          <cell r="L16">
            <v>0</v>
          </cell>
          <cell r="M16">
            <v>0</v>
          </cell>
          <cell r="N16">
            <v>87.119749999999996</v>
          </cell>
          <cell r="O16">
            <v>2.5000000000829914E-4</v>
          </cell>
          <cell r="P16">
            <v>464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464</v>
          </cell>
          <cell r="V16">
            <v>0</v>
          </cell>
          <cell r="W16">
            <v>4.2750000000000003E-2</v>
          </cell>
          <cell r="X16">
            <v>89.718999999999994</v>
          </cell>
          <cell r="Y16">
            <v>2.64175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464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87.12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464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89.718999999999994</v>
          </cell>
          <cell r="BC16">
            <v>464</v>
          </cell>
          <cell r="BD16">
            <v>266.37799999999999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232.33600000000001</v>
          </cell>
          <cell r="E17">
            <v>94.418000000000006</v>
          </cell>
          <cell r="F17">
            <v>137.91800000000001</v>
          </cell>
          <cell r="G17">
            <v>35.295999999999999</v>
          </cell>
          <cell r="H17">
            <v>0</v>
          </cell>
          <cell r="I17">
            <v>76.635999999999996</v>
          </cell>
          <cell r="J17">
            <v>0.91</v>
          </cell>
          <cell r="K17">
            <v>1.329</v>
          </cell>
          <cell r="L17">
            <v>0</v>
          </cell>
          <cell r="M17">
            <v>0</v>
          </cell>
          <cell r="N17">
            <v>74.397000000000006</v>
          </cell>
          <cell r="O17">
            <v>0</v>
          </cell>
          <cell r="P17">
            <v>403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403</v>
          </cell>
          <cell r="V17">
            <v>0</v>
          </cell>
          <cell r="W17">
            <v>5.6000000000000001E-2</v>
          </cell>
          <cell r="X17">
            <v>76.635999999999996</v>
          </cell>
          <cell r="Y17">
            <v>2.2949999999999999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403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74.397000000000006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403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76.635999999999996</v>
          </cell>
          <cell r="BC17">
            <v>403</v>
          </cell>
          <cell r="BD17">
            <v>232.33600000000001</v>
          </cell>
          <cell r="BE17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Reporting"/>
      <sheetName val="Měsíční výkaz"/>
      <sheetName val="Evidence"/>
      <sheetName val="MPO"/>
      <sheetName val="ERU-1"/>
      <sheetName val="OTE"/>
      <sheetName val="Stropovani_EE_ZP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0.98</v>
          </cell>
          <cell r="E6">
            <v>0.51700000000000002</v>
          </cell>
          <cell r="F6">
            <v>0.46300000000000002</v>
          </cell>
          <cell r="G6">
            <v>35.28</v>
          </cell>
          <cell r="H6">
            <v>0</v>
          </cell>
          <cell r="I6">
            <v>0.31</v>
          </cell>
          <cell r="J6">
            <v>1E-3</v>
          </cell>
          <cell r="K6">
            <v>1E-3</v>
          </cell>
          <cell r="L6">
            <v>0</v>
          </cell>
          <cell r="M6">
            <v>0</v>
          </cell>
          <cell r="N6">
            <v>0.308</v>
          </cell>
          <cell r="O6">
            <v>0</v>
          </cell>
          <cell r="P6">
            <v>1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</v>
          </cell>
          <cell r="V6">
            <v>0</v>
          </cell>
          <cell r="W6">
            <v>4.9569999999999999</v>
          </cell>
          <cell r="X6">
            <v>0.31</v>
          </cell>
          <cell r="Y6">
            <v>4.9589999999999996</v>
          </cell>
          <cell r="Z6">
            <v>0</v>
          </cell>
          <cell r="AA6">
            <v>0</v>
          </cell>
          <cell r="AB6">
            <v>0</v>
          </cell>
          <cell r="AC6">
            <v>-2.203098814490545E-16</v>
          </cell>
          <cell r="AD6">
            <v>0</v>
          </cell>
          <cell r="AE6">
            <v>1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0.308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0.31</v>
          </cell>
          <cell r="BC6">
            <v>1</v>
          </cell>
          <cell r="BD6">
            <v>0.98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0.53500000000000003</v>
          </cell>
          <cell r="E7">
            <v>0.53500000000000003</v>
          </cell>
          <cell r="F7">
            <v>0</v>
          </cell>
          <cell r="G7">
            <v>35.375999999999998</v>
          </cell>
          <cell r="H7">
            <v>0</v>
          </cell>
          <cell r="I7">
            <v>0.17499999999999999</v>
          </cell>
          <cell r="J7">
            <v>2E-3</v>
          </cell>
          <cell r="K7">
            <v>0</v>
          </cell>
          <cell r="L7">
            <v>0</v>
          </cell>
          <cell r="M7">
            <v>0</v>
          </cell>
          <cell r="N7">
            <v>0.17299999999999999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3.6320000000000001</v>
          </cell>
          <cell r="X7">
            <v>0.17499999999999999</v>
          </cell>
          <cell r="Y7">
            <v>3.6339999999999999</v>
          </cell>
          <cell r="Z7">
            <v>0</v>
          </cell>
          <cell r="AA7">
            <v>0</v>
          </cell>
          <cell r="AB7">
            <v>0</v>
          </cell>
          <cell r="AC7">
            <v>-2.203098814490545E-16</v>
          </cell>
          <cell r="AD7">
            <v>0</v>
          </cell>
          <cell r="AE7">
            <v>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0.17299999999999999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0.17499999999999999</v>
          </cell>
          <cell r="BC7">
            <v>0</v>
          </cell>
          <cell r="BD7">
            <v>0.53500000000000003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0</v>
          </cell>
          <cell r="E8">
            <v>0</v>
          </cell>
          <cell r="F8">
            <v>0</v>
          </cell>
          <cell r="G8">
            <v>34.667999999999999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3.7480000000000002</v>
          </cell>
          <cell r="X8">
            <v>0</v>
          </cell>
          <cell r="Y8">
            <v>3.7480000000000002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0.95199999999999996</v>
          </cell>
          <cell r="E9">
            <v>0.95199999999999996</v>
          </cell>
          <cell r="F9">
            <v>0</v>
          </cell>
          <cell r="G9">
            <v>35.454000000000001</v>
          </cell>
          <cell r="H9">
            <v>0</v>
          </cell>
          <cell r="I9">
            <v>0.30499999999999999</v>
          </cell>
          <cell r="J9">
            <v>2E-3</v>
          </cell>
          <cell r="K9">
            <v>0</v>
          </cell>
          <cell r="L9">
            <v>0</v>
          </cell>
          <cell r="M9">
            <v>0</v>
          </cell>
          <cell r="N9">
            <v>0.30299999999999999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3.1579999999999999</v>
          </cell>
          <cell r="X9">
            <v>0.30499999999999999</v>
          </cell>
          <cell r="Y9">
            <v>3.1599999999999997</v>
          </cell>
          <cell r="Z9">
            <v>0</v>
          </cell>
          <cell r="AA9">
            <v>0</v>
          </cell>
          <cell r="AB9">
            <v>0</v>
          </cell>
          <cell r="AC9">
            <v>-2.203098814490545E-16</v>
          </cell>
          <cell r="AD9">
            <v>0</v>
          </cell>
          <cell r="AE9">
            <v>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0.30299999999999999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0.30499999999999999</v>
          </cell>
          <cell r="BC9">
            <v>0</v>
          </cell>
          <cell r="BD9">
            <v>0.95199999999999996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725.40899999999999</v>
          </cell>
          <cell r="E10">
            <v>339.83</v>
          </cell>
          <cell r="F10">
            <v>385.57900000000001</v>
          </cell>
          <cell r="G10">
            <v>35.58</v>
          </cell>
          <cell r="H10">
            <v>0</v>
          </cell>
          <cell r="I10">
            <v>263.42500000000001</v>
          </cell>
          <cell r="J10">
            <v>4.6760000000000002</v>
          </cell>
          <cell r="K10">
            <v>5.306</v>
          </cell>
          <cell r="L10">
            <v>0</v>
          </cell>
          <cell r="M10">
            <v>0</v>
          </cell>
          <cell r="N10">
            <v>253.44300000000001</v>
          </cell>
          <cell r="O10">
            <v>0</v>
          </cell>
          <cell r="P10">
            <v>1076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1076</v>
          </cell>
          <cell r="V10">
            <v>0</v>
          </cell>
          <cell r="W10">
            <v>2.411</v>
          </cell>
          <cell r="X10">
            <v>263.42500000000001</v>
          </cell>
          <cell r="Y10">
            <v>12.392999999999999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1076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253.44300000000001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1076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263.42500000000001</v>
          </cell>
          <cell r="BC10">
            <v>1076</v>
          </cell>
          <cell r="BD10">
            <v>725.40899999999999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1450.7670000000001</v>
          </cell>
          <cell r="E11">
            <v>681.04200000000003</v>
          </cell>
          <cell r="F11">
            <v>769.72500000000002</v>
          </cell>
          <cell r="G11">
            <v>35.475999999999999</v>
          </cell>
          <cell r="H11">
            <v>0</v>
          </cell>
          <cell r="I11">
            <v>528.66</v>
          </cell>
          <cell r="J11">
            <v>2.1629999999999998</v>
          </cell>
          <cell r="K11">
            <v>2.444</v>
          </cell>
          <cell r="L11">
            <v>0</v>
          </cell>
          <cell r="M11">
            <v>0</v>
          </cell>
          <cell r="N11">
            <v>524.053</v>
          </cell>
          <cell r="O11">
            <v>0</v>
          </cell>
          <cell r="P11">
            <v>2151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2151</v>
          </cell>
          <cell r="V11">
            <v>0</v>
          </cell>
          <cell r="W11">
            <v>1.7549999999999999</v>
          </cell>
          <cell r="X11">
            <v>528.66</v>
          </cell>
          <cell r="Y11">
            <v>6.3619999999999992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2151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524.053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2151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528.66</v>
          </cell>
          <cell r="BC11">
            <v>2151</v>
          </cell>
          <cell r="BD11">
            <v>1450.7670000000001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842.97199999999998</v>
          </cell>
          <cell r="E12">
            <v>388.19299999999998</v>
          </cell>
          <cell r="F12">
            <v>454.779</v>
          </cell>
          <cell r="G12">
            <v>35.430999999999997</v>
          </cell>
          <cell r="H12">
            <v>0</v>
          </cell>
          <cell r="I12">
            <v>304.92</v>
          </cell>
          <cell r="J12">
            <v>1.65</v>
          </cell>
          <cell r="K12">
            <v>1.9330000000000001</v>
          </cell>
          <cell r="L12">
            <v>0</v>
          </cell>
          <cell r="M12">
            <v>0</v>
          </cell>
          <cell r="N12">
            <v>301.33749999999998</v>
          </cell>
          <cell r="O12">
            <v>-4.9999999993133315E-4</v>
          </cell>
          <cell r="P12">
            <v>1286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1286</v>
          </cell>
          <cell r="V12">
            <v>0</v>
          </cell>
          <cell r="W12">
            <v>1.946</v>
          </cell>
          <cell r="X12">
            <v>304.92</v>
          </cell>
          <cell r="Y12">
            <v>5.5289999999999999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1286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301.33800000000002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1286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304.92</v>
          </cell>
          <cell r="BC12">
            <v>1286</v>
          </cell>
          <cell r="BD12">
            <v>842.97199999999998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1015.433</v>
          </cell>
          <cell r="E13">
            <v>467.43099999999998</v>
          </cell>
          <cell r="F13">
            <v>548.00199999999995</v>
          </cell>
          <cell r="G13">
            <v>35.418999999999997</v>
          </cell>
          <cell r="H13">
            <v>0</v>
          </cell>
          <cell r="I13">
            <v>368.2</v>
          </cell>
          <cell r="J13">
            <v>1.43</v>
          </cell>
          <cell r="K13">
            <v>1.677</v>
          </cell>
          <cell r="L13">
            <v>0</v>
          </cell>
          <cell r="M13">
            <v>0</v>
          </cell>
          <cell r="N13">
            <v>365.09249999999997</v>
          </cell>
          <cell r="O13">
            <v>4.9999999998817657E-4</v>
          </cell>
          <cell r="P13">
            <v>1554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1554</v>
          </cell>
          <cell r="V13">
            <v>0</v>
          </cell>
          <cell r="W13">
            <v>1.7989999999999999</v>
          </cell>
          <cell r="X13">
            <v>368.2</v>
          </cell>
          <cell r="Y13">
            <v>4.9060000000000006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1554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365.09300000000002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1554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368.2</v>
          </cell>
          <cell r="BC13">
            <v>1554</v>
          </cell>
          <cell r="BD13">
            <v>1015.433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1485.45</v>
          </cell>
          <cell r="E14">
            <v>695.71299999999997</v>
          </cell>
          <cell r="F14">
            <v>789.73699999999997</v>
          </cell>
          <cell r="G14">
            <v>35.517000000000003</v>
          </cell>
          <cell r="H14">
            <v>0</v>
          </cell>
          <cell r="I14">
            <v>541.29</v>
          </cell>
          <cell r="J14">
            <v>3.7389999999999999</v>
          </cell>
          <cell r="K14">
            <v>4.2439999999999998</v>
          </cell>
          <cell r="L14">
            <v>0</v>
          </cell>
          <cell r="M14">
            <v>0</v>
          </cell>
          <cell r="N14">
            <v>533.3075</v>
          </cell>
          <cell r="O14">
            <v>-5.0000000010186341E-4</v>
          </cell>
          <cell r="P14">
            <v>2212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2212</v>
          </cell>
          <cell r="V14">
            <v>0</v>
          </cell>
          <cell r="W14">
            <v>1.19</v>
          </cell>
          <cell r="X14">
            <v>541.29</v>
          </cell>
          <cell r="Y14">
            <v>9.173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2212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533.30799999999999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2212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541.29</v>
          </cell>
          <cell r="BC14">
            <v>2212</v>
          </cell>
          <cell r="BD14">
            <v>1485.45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738.10799999999995</v>
          </cell>
          <cell r="E15">
            <v>346.83800000000002</v>
          </cell>
          <cell r="F15">
            <v>391.27</v>
          </cell>
          <cell r="G15">
            <v>35.469000000000001</v>
          </cell>
          <cell r="H15">
            <v>0</v>
          </cell>
          <cell r="I15">
            <v>269.38</v>
          </cell>
          <cell r="J15">
            <v>1.867</v>
          </cell>
          <cell r="K15">
            <v>2.1059999999999999</v>
          </cell>
          <cell r="L15">
            <v>0</v>
          </cell>
          <cell r="M15">
            <v>0</v>
          </cell>
          <cell r="N15">
            <v>265.40750000000003</v>
          </cell>
          <cell r="O15">
            <v>-5.0000000004501999E-4</v>
          </cell>
          <cell r="P15">
            <v>1094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1094</v>
          </cell>
          <cell r="V15">
            <v>0</v>
          </cell>
          <cell r="W15">
            <v>1.728</v>
          </cell>
          <cell r="X15">
            <v>269.38</v>
          </cell>
          <cell r="Y15">
            <v>5.7009999999999996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1094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265.40800000000002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1094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269.38</v>
          </cell>
          <cell r="BC15">
            <v>1094</v>
          </cell>
          <cell r="BD15">
            <v>738.10799999999995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0.94899999999999995</v>
          </cell>
          <cell r="E16">
            <v>0.44</v>
          </cell>
          <cell r="F16">
            <v>0.50900000000000001</v>
          </cell>
          <cell r="G16">
            <v>35.341999999999999</v>
          </cell>
          <cell r="H16">
            <v>0</v>
          </cell>
          <cell r="I16">
            <v>0.24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0.24</v>
          </cell>
          <cell r="O16">
            <v>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</v>
          </cell>
          <cell r="V16">
            <v>0</v>
          </cell>
          <cell r="W16">
            <v>3.54</v>
          </cell>
          <cell r="X16">
            <v>0.24</v>
          </cell>
          <cell r="Y16">
            <v>3.54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0.24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1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0.24</v>
          </cell>
          <cell r="BC16">
            <v>1</v>
          </cell>
          <cell r="BD16">
            <v>0.94899999999999995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0.61899999999999999</v>
          </cell>
          <cell r="E17">
            <v>0.61899999999999999</v>
          </cell>
          <cell r="F17">
            <v>0</v>
          </cell>
          <cell r="G17">
            <v>35.185000000000002</v>
          </cell>
          <cell r="H17">
            <v>0</v>
          </cell>
          <cell r="I17">
            <v>0.21</v>
          </cell>
          <cell r="J17">
            <v>-4.7119999999999997</v>
          </cell>
          <cell r="K17">
            <v>0</v>
          </cell>
          <cell r="L17">
            <v>0</v>
          </cell>
          <cell r="M17">
            <v>0</v>
          </cell>
          <cell r="N17">
            <v>0.20250000000000001</v>
          </cell>
          <cell r="O17">
            <v>4.7195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4.7119999999999997</v>
          </cell>
          <cell r="X17">
            <v>0.21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0.20300000000000001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0.21</v>
          </cell>
          <cell r="BC17">
            <v>0</v>
          </cell>
          <cell r="BD17">
            <v>0.61899999999999999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284.48</v>
          </cell>
          <cell r="E6">
            <v>120.04600000000001</v>
          </cell>
          <cell r="F6">
            <v>164.434</v>
          </cell>
          <cell r="G6">
            <v>35.281999999999996</v>
          </cell>
          <cell r="H6">
            <v>0</v>
          </cell>
          <cell r="I6">
            <v>98.76</v>
          </cell>
          <cell r="J6">
            <v>3.1640000000000001</v>
          </cell>
          <cell r="K6">
            <v>4.3330000000000002</v>
          </cell>
          <cell r="L6">
            <v>0</v>
          </cell>
          <cell r="M6">
            <v>0</v>
          </cell>
          <cell r="N6">
            <v>91.263000000000005</v>
          </cell>
          <cell r="O6">
            <v>0</v>
          </cell>
          <cell r="P6">
            <v>487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487</v>
          </cell>
          <cell r="V6">
            <v>0</v>
          </cell>
          <cell r="W6">
            <v>0.08</v>
          </cell>
          <cell r="X6">
            <v>98.76</v>
          </cell>
          <cell r="Y6">
            <v>7.577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487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91.263000000000005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487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98.76</v>
          </cell>
          <cell r="BC6">
            <v>487</v>
          </cell>
          <cell r="BD6">
            <v>284.48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292.58</v>
          </cell>
          <cell r="E7">
            <v>122.518</v>
          </cell>
          <cell r="F7">
            <v>170.06200000000001</v>
          </cell>
          <cell r="G7">
            <v>35.286999999999999</v>
          </cell>
          <cell r="H7">
            <v>0</v>
          </cell>
          <cell r="I7">
            <v>101.06</v>
          </cell>
          <cell r="J7">
            <v>2.9940000000000002</v>
          </cell>
          <cell r="K7">
            <v>4.1559999999999997</v>
          </cell>
          <cell r="L7">
            <v>0</v>
          </cell>
          <cell r="M7">
            <v>0</v>
          </cell>
          <cell r="N7">
            <v>93.91</v>
          </cell>
          <cell r="O7">
            <v>0</v>
          </cell>
          <cell r="P7">
            <v>505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505</v>
          </cell>
          <cell r="V7">
            <v>0</v>
          </cell>
          <cell r="W7">
            <v>7.0999999999999994E-2</v>
          </cell>
          <cell r="X7">
            <v>101.06</v>
          </cell>
          <cell r="Y7">
            <v>7.2210000000000001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505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93.91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505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101.06</v>
          </cell>
          <cell r="BC7">
            <v>505</v>
          </cell>
          <cell r="BD7">
            <v>292.58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194.714</v>
          </cell>
          <cell r="E8">
            <v>81.826999999999998</v>
          </cell>
          <cell r="F8">
            <v>112.887</v>
          </cell>
          <cell r="G8">
            <v>35.128999999999998</v>
          </cell>
          <cell r="H8">
            <v>0</v>
          </cell>
          <cell r="I8">
            <v>67.05</v>
          </cell>
          <cell r="J8">
            <v>2.0920000000000001</v>
          </cell>
          <cell r="K8">
            <v>2.887</v>
          </cell>
          <cell r="L8">
            <v>0</v>
          </cell>
          <cell r="M8">
            <v>0</v>
          </cell>
          <cell r="N8">
            <v>62.070999999999998</v>
          </cell>
          <cell r="O8">
            <v>0</v>
          </cell>
          <cell r="P8">
            <v>333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333</v>
          </cell>
          <cell r="V8">
            <v>0</v>
          </cell>
          <cell r="W8">
            <v>0.123</v>
          </cell>
          <cell r="X8">
            <v>67.05</v>
          </cell>
          <cell r="Y8">
            <v>5.1020000000000003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333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62.070999999999998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333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67.05</v>
          </cell>
          <cell r="BC8">
            <v>333</v>
          </cell>
          <cell r="BD8">
            <v>194.714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168.59</v>
          </cell>
          <cell r="E9">
            <v>72.686000000000007</v>
          </cell>
          <cell r="F9">
            <v>95.903999999999996</v>
          </cell>
          <cell r="G9">
            <v>35.216000000000001</v>
          </cell>
          <cell r="H9">
            <v>0</v>
          </cell>
          <cell r="I9">
            <v>60</v>
          </cell>
          <cell r="J9">
            <v>2.0150000000000001</v>
          </cell>
          <cell r="K9">
            <v>2.6579999999999999</v>
          </cell>
          <cell r="L9">
            <v>0</v>
          </cell>
          <cell r="M9">
            <v>0</v>
          </cell>
          <cell r="N9">
            <v>55.326999999999998</v>
          </cell>
          <cell r="O9">
            <v>0</v>
          </cell>
          <cell r="P9">
            <v>285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285</v>
          </cell>
          <cell r="V9">
            <v>0</v>
          </cell>
          <cell r="W9">
            <v>0.22700000000000001</v>
          </cell>
          <cell r="X9">
            <v>60</v>
          </cell>
          <cell r="Y9">
            <v>4.9000000000000004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285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55.326999999999998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285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60</v>
          </cell>
          <cell r="BC9">
            <v>285</v>
          </cell>
          <cell r="BD9">
            <v>168.59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80.326999999999998</v>
          </cell>
          <cell r="E10">
            <v>35.53</v>
          </cell>
          <cell r="F10">
            <v>44.796999999999997</v>
          </cell>
          <cell r="G10">
            <v>35.418999999999997</v>
          </cell>
          <cell r="H10">
            <v>0</v>
          </cell>
          <cell r="I10">
            <v>28.42</v>
          </cell>
          <cell r="J10">
            <v>0.99</v>
          </cell>
          <cell r="K10">
            <v>1.2490000000000001</v>
          </cell>
          <cell r="L10">
            <v>0</v>
          </cell>
          <cell r="M10">
            <v>0</v>
          </cell>
          <cell r="N10">
            <v>26.181000000000001</v>
          </cell>
          <cell r="O10">
            <v>0</v>
          </cell>
          <cell r="P10">
            <v>129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129</v>
          </cell>
          <cell r="V10">
            <v>0</v>
          </cell>
          <cell r="W10">
            <v>0.28000000000000003</v>
          </cell>
          <cell r="X10">
            <v>28.42</v>
          </cell>
          <cell r="Y10">
            <v>2.5190000000000001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129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26.181000000000001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129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28.42</v>
          </cell>
          <cell r="BC10">
            <v>129</v>
          </cell>
          <cell r="BD10">
            <v>80.326999999999998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77.528999999999996</v>
          </cell>
          <cell r="E11">
            <v>34.482999999999997</v>
          </cell>
          <cell r="F11">
            <v>43.045999999999999</v>
          </cell>
          <cell r="G11">
            <v>35.274999999999999</v>
          </cell>
          <cell r="H11">
            <v>0</v>
          </cell>
          <cell r="I11">
            <v>26.48</v>
          </cell>
          <cell r="J11">
            <v>0.95</v>
          </cell>
          <cell r="K11">
            <v>1.1870000000000001</v>
          </cell>
          <cell r="L11">
            <v>0</v>
          </cell>
          <cell r="M11">
            <v>0</v>
          </cell>
          <cell r="N11">
            <v>24.343</v>
          </cell>
          <cell r="O11">
            <v>0</v>
          </cell>
          <cell r="P11">
            <v>119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119</v>
          </cell>
          <cell r="V11">
            <v>0</v>
          </cell>
          <cell r="W11">
            <v>0.42599999999999999</v>
          </cell>
          <cell r="X11">
            <v>26.48</v>
          </cell>
          <cell r="Y11">
            <v>2.5630000000000002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119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24.343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119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26.48</v>
          </cell>
          <cell r="BC11">
            <v>119</v>
          </cell>
          <cell r="BD11">
            <v>77.528999999999996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73.977000000000004</v>
          </cell>
          <cell r="E12">
            <v>32.936</v>
          </cell>
          <cell r="F12">
            <v>41.040999999999997</v>
          </cell>
          <cell r="G12">
            <v>35.314999999999998</v>
          </cell>
          <cell r="H12">
            <v>0</v>
          </cell>
          <cell r="I12">
            <v>25.19</v>
          </cell>
          <cell r="J12">
            <v>0.91200000000000003</v>
          </cell>
          <cell r="K12">
            <v>1.137</v>
          </cell>
          <cell r="L12">
            <v>0</v>
          </cell>
          <cell r="M12">
            <v>0</v>
          </cell>
          <cell r="N12">
            <v>23.140560000000001</v>
          </cell>
          <cell r="O12">
            <v>4.4000000000110617E-4</v>
          </cell>
          <cell r="P12">
            <v>113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113</v>
          </cell>
          <cell r="V12">
            <v>0</v>
          </cell>
          <cell r="W12">
            <v>0.50622</v>
          </cell>
          <cell r="X12">
            <v>25.19</v>
          </cell>
          <cell r="Y12">
            <v>2.5552199999999998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113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23.140999999999998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113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25.19</v>
          </cell>
          <cell r="BC12">
            <v>113</v>
          </cell>
          <cell r="BD12">
            <v>73.977000000000004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54.308999999999997</v>
          </cell>
          <cell r="E13">
            <v>24.582999999999998</v>
          </cell>
          <cell r="F13">
            <v>29.725999999999999</v>
          </cell>
          <cell r="G13">
            <v>35.354999999999997</v>
          </cell>
          <cell r="H13">
            <v>0</v>
          </cell>
          <cell r="I13">
            <v>18.376999999999999</v>
          </cell>
          <cell r="J13">
            <v>0.76200000000000001</v>
          </cell>
          <cell r="K13">
            <v>0.92200000000000004</v>
          </cell>
          <cell r="L13">
            <v>0</v>
          </cell>
          <cell r="M13">
            <v>0</v>
          </cell>
          <cell r="N13">
            <v>16.693439999999999</v>
          </cell>
          <cell r="O13">
            <v>-4.4000000000110617E-4</v>
          </cell>
          <cell r="P13">
            <v>80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80</v>
          </cell>
          <cell r="V13">
            <v>0</v>
          </cell>
          <cell r="W13">
            <v>0.4264</v>
          </cell>
          <cell r="X13">
            <v>18.376999999999999</v>
          </cell>
          <cell r="Y13">
            <v>2.1104000000000003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80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16.693000000000001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80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18.376999999999999</v>
          </cell>
          <cell r="BC13">
            <v>80</v>
          </cell>
          <cell r="BD13">
            <v>54.308999999999997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75.055000000000007</v>
          </cell>
          <cell r="E14">
            <v>33.036999999999999</v>
          </cell>
          <cell r="F14">
            <v>42.018000000000001</v>
          </cell>
          <cell r="G14">
            <v>35.439</v>
          </cell>
          <cell r="H14">
            <v>0</v>
          </cell>
          <cell r="I14">
            <v>25.553000000000001</v>
          </cell>
          <cell r="J14">
            <v>0.83499999999999996</v>
          </cell>
          <cell r="K14">
            <v>1.0620000000000001</v>
          </cell>
          <cell r="L14">
            <v>0</v>
          </cell>
          <cell r="M14">
            <v>0</v>
          </cell>
          <cell r="N14">
            <v>23.65512</v>
          </cell>
          <cell r="O14">
            <v>8.7999999999865963E-4</v>
          </cell>
          <cell r="P14">
            <v>117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117</v>
          </cell>
          <cell r="V14">
            <v>0</v>
          </cell>
          <cell r="W14">
            <v>0.34086</v>
          </cell>
          <cell r="X14">
            <v>25.553000000000001</v>
          </cell>
          <cell r="Y14">
            <v>2.23786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117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23.655000000000001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117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25.553000000000001</v>
          </cell>
          <cell r="BC14">
            <v>117</v>
          </cell>
          <cell r="BD14">
            <v>75.055000000000007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194.767</v>
          </cell>
          <cell r="E15">
            <v>83.046000000000006</v>
          </cell>
          <cell r="F15">
            <v>111.721</v>
          </cell>
          <cell r="G15">
            <v>35.47</v>
          </cell>
          <cell r="H15">
            <v>0</v>
          </cell>
          <cell r="I15">
            <v>66.900000000000006</v>
          </cell>
          <cell r="J15">
            <v>2.214</v>
          </cell>
          <cell r="K15">
            <v>2.9790000000000001</v>
          </cell>
          <cell r="L15">
            <v>0</v>
          </cell>
          <cell r="M15">
            <v>0</v>
          </cell>
          <cell r="N15">
            <v>61.706879999999998</v>
          </cell>
          <cell r="O15">
            <v>1.2000000000966793E-4</v>
          </cell>
          <cell r="P15">
            <v>324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324</v>
          </cell>
          <cell r="V15">
            <v>0</v>
          </cell>
          <cell r="W15">
            <v>0.20566000000000001</v>
          </cell>
          <cell r="X15">
            <v>66.900000000000006</v>
          </cell>
          <cell r="Y15">
            <v>5.3986599999999996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324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61.707000000000001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324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66.900000000000006</v>
          </cell>
          <cell r="BC15">
            <v>324</v>
          </cell>
          <cell r="BD15">
            <v>194.767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259.95800000000003</v>
          </cell>
          <cell r="E16">
            <v>110.268</v>
          </cell>
          <cell r="F16">
            <v>149.69</v>
          </cell>
          <cell r="G16">
            <v>35.378999999999998</v>
          </cell>
          <cell r="H16">
            <v>0</v>
          </cell>
          <cell r="I16">
            <v>89.83</v>
          </cell>
          <cell r="J16">
            <v>2.9710000000000001</v>
          </cell>
          <cell r="K16">
            <v>4.0330000000000004</v>
          </cell>
          <cell r="L16">
            <v>0</v>
          </cell>
          <cell r="M16">
            <v>0</v>
          </cell>
          <cell r="N16">
            <v>82.826639999999998</v>
          </cell>
          <cell r="O16">
            <v>-6.4000000000419277E-4</v>
          </cell>
          <cell r="P16">
            <v>439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439</v>
          </cell>
          <cell r="V16">
            <v>0</v>
          </cell>
          <cell r="W16">
            <v>9.6200000000000008E-2</v>
          </cell>
          <cell r="X16">
            <v>89.83</v>
          </cell>
          <cell r="Y16">
            <v>7.1002000000000001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439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82.826999999999998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439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89.83</v>
          </cell>
          <cell r="BC16">
            <v>439</v>
          </cell>
          <cell r="BD16">
            <v>259.95800000000003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183.375</v>
          </cell>
          <cell r="E17">
            <v>78.081999999999994</v>
          </cell>
          <cell r="F17">
            <v>105.29300000000001</v>
          </cell>
          <cell r="G17">
            <v>35.304000000000002</v>
          </cell>
          <cell r="H17">
            <v>0</v>
          </cell>
          <cell r="I17">
            <v>63.24</v>
          </cell>
          <cell r="J17">
            <v>2.0649999999999999</v>
          </cell>
          <cell r="K17">
            <v>2.7839999999999998</v>
          </cell>
          <cell r="L17">
            <v>0</v>
          </cell>
          <cell r="M17">
            <v>0</v>
          </cell>
          <cell r="N17">
            <v>58.391280000000002</v>
          </cell>
          <cell r="O17">
            <v>-2.7999999999650527E-4</v>
          </cell>
          <cell r="P17">
            <v>307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307</v>
          </cell>
          <cell r="V17">
            <v>0</v>
          </cell>
          <cell r="W17">
            <v>0.12428</v>
          </cell>
          <cell r="X17">
            <v>63.24</v>
          </cell>
          <cell r="Y17">
            <v>4.9732799999999999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307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58.390999999999998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307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63.24</v>
          </cell>
          <cell r="BC17">
            <v>307</v>
          </cell>
          <cell r="BD17">
            <v>183.375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ED plyn"/>
      <sheetName val="Reporting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1192.9849999999999</v>
          </cell>
          <cell r="E6">
            <v>547.35</v>
          </cell>
          <cell r="F6">
            <v>645.63499999999999</v>
          </cell>
          <cell r="G6">
            <v>35.322000000000003</v>
          </cell>
          <cell r="H6">
            <v>0</v>
          </cell>
          <cell r="I6">
            <v>428.36</v>
          </cell>
          <cell r="J6">
            <v>3.5129999999999999</v>
          </cell>
          <cell r="K6">
            <v>4.1429999999999998</v>
          </cell>
          <cell r="L6">
            <v>0</v>
          </cell>
          <cell r="M6">
            <v>0</v>
          </cell>
          <cell r="N6">
            <v>420.70400000000001</v>
          </cell>
          <cell r="O6">
            <v>0</v>
          </cell>
          <cell r="P6">
            <v>1819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1819</v>
          </cell>
          <cell r="V6">
            <v>0</v>
          </cell>
          <cell r="W6">
            <v>0.81899999999999995</v>
          </cell>
          <cell r="X6">
            <v>428.36</v>
          </cell>
          <cell r="Y6">
            <v>8.4749999999999996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1819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420.70400000000001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1819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428.36</v>
          </cell>
          <cell r="BC6">
            <v>1819</v>
          </cell>
          <cell r="BD6">
            <v>1192.9849999999999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1065.903</v>
          </cell>
          <cell r="E7">
            <v>487.94099999999997</v>
          </cell>
          <cell r="F7">
            <v>577.96199999999999</v>
          </cell>
          <cell r="G7">
            <v>35.375</v>
          </cell>
          <cell r="H7">
            <v>0</v>
          </cell>
          <cell r="I7">
            <v>382.49</v>
          </cell>
          <cell r="J7">
            <v>3.335</v>
          </cell>
          <cell r="K7">
            <v>3.95</v>
          </cell>
          <cell r="L7">
            <v>0</v>
          </cell>
          <cell r="M7">
            <v>0</v>
          </cell>
          <cell r="N7">
            <v>375.20499999999998</v>
          </cell>
          <cell r="O7">
            <v>0</v>
          </cell>
          <cell r="P7">
            <v>1631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1631</v>
          </cell>
          <cell r="V7">
            <v>0</v>
          </cell>
          <cell r="W7">
            <v>0.86799999999999999</v>
          </cell>
          <cell r="X7">
            <v>382.49</v>
          </cell>
          <cell r="Y7">
            <v>8.1530000000000005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1631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375.20499999999998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1631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382.49</v>
          </cell>
          <cell r="BC7">
            <v>1631</v>
          </cell>
          <cell r="BD7">
            <v>1065.903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1018.855</v>
          </cell>
          <cell r="E8">
            <v>465.93900000000002</v>
          </cell>
          <cell r="F8">
            <v>552.91600000000005</v>
          </cell>
          <cell r="G8">
            <v>35.311999999999998</v>
          </cell>
          <cell r="H8">
            <v>0</v>
          </cell>
          <cell r="I8">
            <v>365.87</v>
          </cell>
          <cell r="J8">
            <v>3.25</v>
          </cell>
          <cell r="K8">
            <v>3.8570000000000002</v>
          </cell>
          <cell r="L8">
            <v>0</v>
          </cell>
          <cell r="M8">
            <v>0</v>
          </cell>
          <cell r="N8">
            <v>358.76299999999998</v>
          </cell>
          <cell r="O8">
            <v>0</v>
          </cell>
          <cell r="P8">
            <v>1563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1563</v>
          </cell>
          <cell r="V8">
            <v>0</v>
          </cell>
          <cell r="W8">
            <v>1.0840000000000001</v>
          </cell>
          <cell r="X8">
            <v>365.87</v>
          </cell>
          <cell r="Y8">
            <v>8.1910000000000007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1563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358.76299999999998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1563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365.87</v>
          </cell>
          <cell r="BC8">
            <v>1563</v>
          </cell>
          <cell r="BD8">
            <v>1018.855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671.09199999999998</v>
          </cell>
          <cell r="E9">
            <v>306.76299999999998</v>
          </cell>
          <cell r="F9">
            <v>364.32900000000001</v>
          </cell>
          <cell r="G9">
            <v>35.279000000000003</v>
          </cell>
          <cell r="H9">
            <v>0</v>
          </cell>
          <cell r="I9">
            <v>239.5</v>
          </cell>
          <cell r="J9">
            <v>2.16</v>
          </cell>
          <cell r="K9">
            <v>2.5659999999999998</v>
          </cell>
          <cell r="L9">
            <v>0</v>
          </cell>
          <cell r="M9">
            <v>0</v>
          </cell>
          <cell r="N9">
            <v>234.774</v>
          </cell>
          <cell r="O9">
            <v>0</v>
          </cell>
          <cell r="P9">
            <v>1024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1024</v>
          </cell>
          <cell r="V9">
            <v>0</v>
          </cell>
          <cell r="W9">
            <v>1.407</v>
          </cell>
          <cell r="X9">
            <v>239.5</v>
          </cell>
          <cell r="Y9">
            <v>6.133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1024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234.774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1024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239.5</v>
          </cell>
          <cell r="BC9">
            <v>1024</v>
          </cell>
          <cell r="BD9">
            <v>671.09199999999998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310.52199999999999</v>
          </cell>
          <cell r="E10">
            <v>143.56800000000001</v>
          </cell>
          <cell r="F10">
            <v>166.95400000000001</v>
          </cell>
          <cell r="G10">
            <v>35.371000000000002</v>
          </cell>
          <cell r="H10">
            <v>0</v>
          </cell>
          <cell r="I10">
            <v>109.64</v>
          </cell>
          <cell r="J10">
            <v>1.022</v>
          </cell>
          <cell r="K10">
            <v>1.1890000000000001</v>
          </cell>
          <cell r="L10">
            <v>0</v>
          </cell>
          <cell r="M10">
            <v>0</v>
          </cell>
          <cell r="N10">
            <v>107.429</v>
          </cell>
          <cell r="O10">
            <v>0</v>
          </cell>
          <cell r="P10">
            <v>459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459</v>
          </cell>
          <cell r="V10">
            <v>0</v>
          </cell>
          <cell r="W10">
            <v>2.0569999999999999</v>
          </cell>
          <cell r="X10">
            <v>109.64</v>
          </cell>
          <cell r="Y10">
            <v>4.2680000000000007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459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107.429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459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109.64</v>
          </cell>
          <cell r="BC10">
            <v>459</v>
          </cell>
          <cell r="BD10">
            <v>310.52199999999999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209.86</v>
          </cell>
          <cell r="E11">
            <v>97.555999999999997</v>
          </cell>
          <cell r="F11">
            <v>112.304</v>
          </cell>
          <cell r="G11">
            <v>35.335000000000001</v>
          </cell>
          <cell r="H11">
            <v>0</v>
          </cell>
          <cell r="I11">
            <v>74.319999999999993</v>
          </cell>
          <cell r="J11">
            <v>0.69899999999999995</v>
          </cell>
          <cell r="K11">
            <v>0.80400000000000005</v>
          </cell>
          <cell r="L11">
            <v>0</v>
          </cell>
          <cell r="M11">
            <v>0</v>
          </cell>
          <cell r="N11">
            <v>72.816999999999993</v>
          </cell>
          <cell r="O11">
            <v>0</v>
          </cell>
          <cell r="P11">
            <v>308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308</v>
          </cell>
          <cell r="V11">
            <v>0</v>
          </cell>
          <cell r="W11">
            <v>2.3849999999999998</v>
          </cell>
          <cell r="X11">
            <v>74.319999999999993</v>
          </cell>
          <cell r="Y11">
            <v>3.8879999999999999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308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72.816999999999993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308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74.319999999999993</v>
          </cell>
          <cell r="BC11">
            <v>308</v>
          </cell>
          <cell r="BD11">
            <v>209.86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169.05</v>
          </cell>
          <cell r="E12">
            <v>78.778000000000006</v>
          </cell>
          <cell r="F12">
            <v>90.272000000000006</v>
          </cell>
          <cell r="G12">
            <v>35.366999999999997</v>
          </cell>
          <cell r="H12">
            <v>0</v>
          </cell>
          <cell r="I12">
            <v>59.39</v>
          </cell>
          <cell r="J12">
            <v>0.56499999999999995</v>
          </cell>
          <cell r="K12">
            <v>0.64800000000000002</v>
          </cell>
          <cell r="L12">
            <v>0</v>
          </cell>
          <cell r="M12">
            <v>0</v>
          </cell>
          <cell r="N12">
            <v>58.176499999999997</v>
          </cell>
          <cell r="O12">
            <v>5.0000000000238742E-4</v>
          </cell>
          <cell r="P12">
            <v>245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245</v>
          </cell>
          <cell r="V12">
            <v>0</v>
          </cell>
          <cell r="W12">
            <v>2.7690000000000001</v>
          </cell>
          <cell r="X12">
            <v>59.39</v>
          </cell>
          <cell r="Y12">
            <v>3.9820000000000002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245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58.177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245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59.39</v>
          </cell>
          <cell r="BC12">
            <v>245</v>
          </cell>
          <cell r="BD12">
            <v>169.05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127.196</v>
          </cell>
          <cell r="E13">
            <v>61.366999999999997</v>
          </cell>
          <cell r="F13">
            <v>65.828999999999994</v>
          </cell>
          <cell r="G13">
            <v>35.393000000000001</v>
          </cell>
          <cell r="H13">
            <v>0</v>
          </cell>
          <cell r="I13">
            <v>44.54</v>
          </cell>
          <cell r="J13">
            <v>0.442</v>
          </cell>
          <cell r="K13">
            <v>0.47399999999999998</v>
          </cell>
          <cell r="L13">
            <v>0</v>
          </cell>
          <cell r="M13">
            <v>0</v>
          </cell>
          <cell r="N13">
            <v>43.624499999999998</v>
          </cell>
          <cell r="O13">
            <v>-4.99999999995282E-4</v>
          </cell>
          <cell r="P13">
            <v>172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172</v>
          </cell>
          <cell r="V13">
            <v>0</v>
          </cell>
          <cell r="W13">
            <v>2.86775</v>
          </cell>
          <cell r="X13">
            <v>44.54</v>
          </cell>
          <cell r="Y13">
            <v>3.7837499999999999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172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43.625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172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44.54</v>
          </cell>
          <cell r="BC13">
            <v>172</v>
          </cell>
          <cell r="BD13">
            <v>127.196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238.45500000000001</v>
          </cell>
          <cell r="E14">
            <v>109.26</v>
          </cell>
          <cell r="F14">
            <v>129.19499999999999</v>
          </cell>
          <cell r="G14">
            <v>35.395000000000003</v>
          </cell>
          <cell r="H14">
            <v>0</v>
          </cell>
          <cell r="I14">
            <v>84.1</v>
          </cell>
          <cell r="J14">
            <v>0.748</v>
          </cell>
          <cell r="K14">
            <v>0.88400000000000001</v>
          </cell>
          <cell r="L14">
            <v>0</v>
          </cell>
          <cell r="M14">
            <v>0</v>
          </cell>
          <cell r="N14">
            <v>82.468000000000004</v>
          </cell>
          <cell r="O14">
            <v>0</v>
          </cell>
          <cell r="P14">
            <v>358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358</v>
          </cell>
          <cell r="V14">
            <v>0</v>
          </cell>
          <cell r="W14">
            <v>2.5642499999999999</v>
          </cell>
          <cell r="X14">
            <v>84.1</v>
          </cell>
          <cell r="Y14">
            <v>4.19625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358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82.468000000000004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358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84.1</v>
          </cell>
          <cell r="BC14">
            <v>358</v>
          </cell>
          <cell r="BD14">
            <v>238.45500000000001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600.82100000000003</v>
          </cell>
          <cell r="E15">
            <v>274.22000000000003</v>
          </cell>
          <cell r="F15">
            <v>326.601</v>
          </cell>
          <cell r="G15">
            <v>35.479999999999997</v>
          </cell>
          <cell r="H15">
            <v>0</v>
          </cell>
          <cell r="I15">
            <v>211.07</v>
          </cell>
          <cell r="J15">
            <v>1.819</v>
          </cell>
          <cell r="K15">
            <v>2.1659999999999999</v>
          </cell>
          <cell r="L15">
            <v>0</v>
          </cell>
          <cell r="M15">
            <v>0</v>
          </cell>
          <cell r="N15">
            <v>207.08525</v>
          </cell>
          <cell r="O15">
            <v>-2.4999999999408828E-4</v>
          </cell>
          <cell r="P15">
            <v>905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905</v>
          </cell>
          <cell r="V15">
            <v>0</v>
          </cell>
          <cell r="W15">
            <v>1.5205</v>
          </cell>
          <cell r="X15">
            <v>211.07</v>
          </cell>
          <cell r="Y15">
            <v>5.5054999999999996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905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207.08500000000001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905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211.07</v>
          </cell>
          <cell r="BC15">
            <v>905</v>
          </cell>
          <cell r="BD15">
            <v>600.82100000000003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914.74400000000003</v>
          </cell>
          <cell r="E16">
            <v>417.10300000000001</v>
          </cell>
          <cell r="F16">
            <v>497.64100000000002</v>
          </cell>
          <cell r="G16">
            <v>35.366</v>
          </cell>
          <cell r="H16">
            <v>0</v>
          </cell>
          <cell r="I16">
            <v>319.2</v>
          </cell>
          <cell r="J16">
            <v>2.6030000000000002</v>
          </cell>
          <cell r="K16">
            <v>3.1059999999999999</v>
          </cell>
          <cell r="L16">
            <v>0</v>
          </cell>
          <cell r="M16">
            <v>0</v>
          </cell>
          <cell r="N16">
            <v>313.49074999999999</v>
          </cell>
          <cell r="O16">
            <v>2.4999999999408828E-4</v>
          </cell>
          <cell r="P16">
            <v>1371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1371</v>
          </cell>
          <cell r="V16">
            <v>0</v>
          </cell>
          <cell r="W16">
            <v>1.0980000000000001</v>
          </cell>
          <cell r="X16">
            <v>319.2</v>
          </cell>
          <cell r="Y16">
            <v>6.8069999999999995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1371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313.49099999999999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1371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319.2</v>
          </cell>
          <cell r="BC16">
            <v>1371</v>
          </cell>
          <cell r="BD16">
            <v>914.74400000000003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0</v>
          </cell>
          <cell r="E17">
            <v>0</v>
          </cell>
          <cell r="F17">
            <v>0</v>
          </cell>
          <cell r="G17">
            <v>34.667999999999999</v>
          </cell>
          <cell r="H17">
            <v>0</v>
          </cell>
          <cell r="I17">
            <v>312.81</v>
          </cell>
          <cell r="J17">
            <v>2.5710000000000002</v>
          </cell>
          <cell r="K17">
            <v>3.0590000000000002</v>
          </cell>
          <cell r="L17">
            <v>0</v>
          </cell>
          <cell r="M17">
            <v>0</v>
          </cell>
          <cell r="N17">
            <v>307.18</v>
          </cell>
          <cell r="O17">
            <v>0</v>
          </cell>
          <cell r="P17">
            <v>1340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1340</v>
          </cell>
          <cell r="V17">
            <v>0</v>
          </cell>
          <cell r="W17">
            <v>1.2297499999999999</v>
          </cell>
          <cell r="X17">
            <v>312.81</v>
          </cell>
          <cell r="Y17">
            <v>6.8597500000000009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1340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307.18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1340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312.81</v>
          </cell>
          <cell r="BC17">
            <v>1340</v>
          </cell>
          <cell r="BD17">
            <v>0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Měsíční výkaz"/>
      <sheetName val="Reporting"/>
      <sheetName val="Kogenerace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670.43700000000001</v>
          </cell>
          <cell r="E6">
            <v>310.31900000000002</v>
          </cell>
          <cell r="F6">
            <v>360.11799999999999</v>
          </cell>
          <cell r="G6">
            <v>35.270000000000003</v>
          </cell>
          <cell r="H6">
            <v>0</v>
          </cell>
          <cell r="I6">
            <v>245.11</v>
          </cell>
          <cell r="J6">
            <v>1.585</v>
          </cell>
          <cell r="K6">
            <v>1.84</v>
          </cell>
          <cell r="L6">
            <v>0</v>
          </cell>
          <cell r="M6">
            <v>0</v>
          </cell>
          <cell r="N6">
            <v>241.685</v>
          </cell>
          <cell r="O6">
            <v>0</v>
          </cell>
          <cell r="P6">
            <v>1024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1024</v>
          </cell>
          <cell r="V6">
            <v>0</v>
          </cell>
          <cell r="W6">
            <v>1.2350000000000001</v>
          </cell>
          <cell r="X6">
            <v>245.11</v>
          </cell>
          <cell r="Y6">
            <v>4.66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1024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241.685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1024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245.11</v>
          </cell>
          <cell r="BC6">
            <v>1024</v>
          </cell>
          <cell r="BD6">
            <v>670.43700000000001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509.30799999999999</v>
          </cell>
          <cell r="E7">
            <v>236.16399999999999</v>
          </cell>
          <cell r="F7">
            <v>273.14400000000001</v>
          </cell>
          <cell r="G7">
            <v>35.131</v>
          </cell>
          <cell r="H7">
            <v>0</v>
          </cell>
          <cell r="I7">
            <v>184.21</v>
          </cell>
          <cell r="J7">
            <v>1.2669999999999999</v>
          </cell>
          <cell r="K7">
            <v>1.4650000000000001</v>
          </cell>
          <cell r="L7">
            <v>0</v>
          </cell>
          <cell r="M7">
            <v>0</v>
          </cell>
          <cell r="N7">
            <v>181.47800000000001</v>
          </cell>
          <cell r="O7">
            <v>0</v>
          </cell>
          <cell r="P7">
            <v>767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767</v>
          </cell>
          <cell r="V7">
            <v>0</v>
          </cell>
          <cell r="W7">
            <v>1.1990000000000001</v>
          </cell>
          <cell r="X7">
            <v>184.21</v>
          </cell>
          <cell r="Y7">
            <v>3.931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767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181.47800000000001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767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184.21</v>
          </cell>
          <cell r="BC7">
            <v>767</v>
          </cell>
          <cell r="BD7">
            <v>509.30799999999999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463.66899999999998</v>
          </cell>
          <cell r="E8">
            <v>217.251</v>
          </cell>
          <cell r="F8">
            <v>246.41800000000001</v>
          </cell>
          <cell r="G8">
            <v>35.168999999999997</v>
          </cell>
          <cell r="H8">
            <v>0</v>
          </cell>
          <cell r="I8">
            <v>168</v>
          </cell>
          <cell r="J8">
            <v>2.0430000000000001</v>
          </cell>
          <cell r="K8">
            <v>2.3170000000000002</v>
          </cell>
          <cell r="L8">
            <v>0</v>
          </cell>
          <cell r="M8">
            <v>0</v>
          </cell>
          <cell r="N8">
            <v>163.63999999999999</v>
          </cell>
          <cell r="O8">
            <v>0</v>
          </cell>
          <cell r="P8">
            <v>686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686</v>
          </cell>
          <cell r="V8">
            <v>0</v>
          </cell>
          <cell r="W8">
            <v>1.3240000000000001</v>
          </cell>
          <cell r="X8">
            <v>168</v>
          </cell>
          <cell r="Y8">
            <v>5.6840000000000002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686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163.63999999999999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686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168</v>
          </cell>
          <cell r="BC8">
            <v>686</v>
          </cell>
          <cell r="BD8">
            <v>463.66899999999998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267.78100000000001</v>
          </cell>
          <cell r="E9">
            <v>125.17400000000001</v>
          </cell>
          <cell r="F9">
            <v>142.607</v>
          </cell>
          <cell r="G9">
            <v>35.374000000000002</v>
          </cell>
          <cell r="H9">
            <v>0</v>
          </cell>
          <cell r="I9">
            <v>95.09</v>
          </cell>
          <cell r="J9">
            <v>0.28299999999999997</v>
          </cell>
          <cell r="K9">
            <v>0.32300000000000001</v>
          </cell>
          <cell r="L9">
            <v>0</v>
          </cell>
          <cell r="M9">
            <v>0</v>
          </cell>
          <cell r="N9">
            <v>94.483999999999995</v>
          </cell>
          <cell r="O9">
            <v>0</v>
          </cell>
          <cell r="P9">
            <v>390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390</v>
          </cell>
          <cell r="V9">
            <v>0</v>
          </cell>
          <cell r="W9">
            <v>1.605</v>
          </cell>
          <cell r="X9">
            <v>95.09</v>
          </cell>
          <cell r="Y9">
            <v>2.2109999999999999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390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94.483999999999995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390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95.09</v>
          </cell>
          <cell r="BC9">
            <v>390</v>
          </cell>
          <cell r="BD9">
            <v>267.78100000000001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195.23599999999999</v>
          </cell>
          <cell r="E10">
            <v>92.153999999999996</v>
          </cell>
          <cell r="F10">
            <v>103.08199999999999</v>
          </cell>
          <cell r="G10">
            <v>35.500999999999998</v>
          </cell>
          <cell r="H10">
            <v>0</v>
          </cell>
          <cell r="I10">
            <v>69.78</v>
          </cell>
          <cell r="J10">
            <v>0.69499999999999995</v>
          </cell>
          <cell r="K10">
            <v>0.77700000000000002</v>
          </cell>
          <cell r="L10">
            <v>0</v>
          </cell>
          <cell r="M10">
            <v>0</v>
          </cell>
          <cell r="N10">
            <v>68.308000000000007</v>
          </cell>
          <cell r="O10">
            <v>0</v>
          </cell>
          <cell r="P10">
            <v>281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281</v>
          </cell>
          <cell r="V10">
            <v>0</v>
          </cell>
          <cell r="W10">
            <v>1.8759999999999999</v>
          </cell>
          <cell r="X10">
            <v>69.78</v>
          </cell>
          <cell r="Y10">
            <v>3.3479999999999999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281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68.308000000000007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281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69.78</v>
          </cell>
          <cell r="BC10">
            <v>281</v>
          </cell>
          <cell r="BD10">
            <v>195.23599999999999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169.322</v>
          </cell>
          <cell r="E11">
            <v>80.028999999999996</v>
          </cell>
          <cell r="F11">
            <v>89.293000000000006</v>
          </cell>
          <cell r="G11">
            <v>35.478000000000002</v>
          </cell>
          <cell r="H11">
            <v>0</v>
          </cell>
          <cell r="I11">
            <v>59.75</v>
          </cell>
          <cell r="J11">
            <v>0.45700000000000002</v>
          </cell>
          <cell r="K11">
            <v>0.50900000000000001</v>
          </cell>
          <cell r="L11">
            <v>0</v>
          </cell>
          <cell r="M11">
            <v>0</v>
          </cell>
          <cell r="N11">
            <v>58.783999999999999</v>
          </cell>
          <cell r="O11">
            <v>0</v>
          </cell>
          <cell r="P11">
            <v>240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240</v>
          </cell>
          <cell r="V11">
            <v>0</v>
          </cell>
          <cell r="W11">
            <v>1.831</v>
          </cell>
          <cell r="X11">
            <v>59.75</v>
          </cell>
          <cell r="Y11">
            <v>2.7969999999999997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240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58.783999999999999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240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59.75</v>
          </cell>
          <cell r="BC11">
            <v>240</v>
          </cell>
          <cell r="BD11">
            <v>169.322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160.27600000000001</v>
          </cell>
          <cell r="E12">
            <v>75.655000000000001</v>
          </cell>
          <cell r="F12">
            <v>84.620999999999995</v>
          </cell>
          <cell r="G12">
            <v>35.427</v>
          </cell>
          <cell r="H12">
            <v>0</v>
          </cell>
          <cell r="I12">
            <v>55.63</v>
          </cell>
          <cell r="J12">
            <v>0.223</v>
          </cell>
          <cell r="K12">
            <v>0.25</v>
          </cell>
          <cell r="L12">
            <v>0</v>
          </cell>
          <cell r="M12">
            <v>0</v>
          </cell>
          <cell r="N12">
            <v>55.157249999999998</v>
          </cell>
          <cell r="O12">
            <v>-2.4999999999408828E-4</v>
          </cell>
          <cell r="P12">
            <v>224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224</v>
          </cell>
          <cell r="V12">
            <v>0</v>
          </cell>
          <cell r="W12">
            <v>1.84775</v>
          </cell>
          <cell r="X12">
            <v>55.63</v>
          </cell>
          <cell r="Y12">
            <v>2.3207499999999999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224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55.156999999999996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224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55.63</v>
          </cell>
          <cell r="BC12">
            <v>224</v>
          </cell>
          <cell r="BD12">
            <v>160.27600000000001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141.42699999999999</v>
          </cell>
          <cell r="E13">
            <v>66.608000000000004</v>
          </cell>
          <cell r="F13">
            <v>74.819000000000003</v>
          </cell>
          <cell r="G13">
            <v>35.442</v>
          </cell>
          <cell r="H13">
            <v>0</v>
          </cell>
          <cell r="I13">
            <v>51.19</v>
          </cell>
          <cell r="J13">
            <v>0.93700000000000006</v>
          </cell>
          <cell r="K13">
            <v>1.0529999999999999</v>
          </cell>
          <cell r="L13">
            <v>0</v>
          </cell>
          <cell r="M13">
            <v>0</v>
          </cell>
          <cell r="N13">
            <v>49.2</v>
          </cell>
          <cell r="O13">
            <v>0</v>
          </cell>
          <cell r="P13">
            <v>207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207</v>
          </cell>
          <cell r="V13">
            <v>0</v>
          </cell>
          <cell r="W13">
            <v>1.98675</v>
          </cell>
          <cell r="X13">
            <v>51.19</v>
          </cell>
          <cell r="Y13">
            <v>3.97675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207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49.2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207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51.19</v>
          </cell>
          <cell r="BC13">
            <v>207</v>
          </cell>
          <cell r="BD13">
            <v>141.42699999999999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2638.7049999999999</v>
          </cell>
          <cell r="E14">
            <v>1243.8140000000001</v>
          </cell>
          <cell r="F14">
            <v>1394.8910000000001</v>
          </cell>
          <cell r="G14">
            <v>550.86400000000003</v>
          </cell>
          <cell r="H14">
            <v>0</v>
          </cell>
          <cell r="I14">
            <v>61.18</v>
          </cell>
          <cell r="J14">
            <v>0.54</v>
          </cell>
          <cell r="K14">
            <v>0.60499999999999998</v>
          </cell>
          <cell r="L14">
            <v>0</v>
          </cell>
          <cell r="M14">
            <v>0</v>
          </cell>
          <cell r="N14">
            <v>60.035249999999998</v>
          </cell>
          <cell r="O14">
            <v>-2.4999999999408828E-4</v>
          </cell>
          <cell r="P14">
            <v>247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247</v>
          </cell>
          <cell r="V14">
            <v>0</v>
          </cell>
          <cell r="W14">
            <v>1.7004999999999999</v>
          </cell>
          <cell r="X14">
            <v>61.18</v>
          </cell>
          <cell r="Y14">
            <v>2.8454999999999999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247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60.034999999999997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247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61.18</v>
          </cell>
          <cell r="BC14">
            <v>247</v>
          </cell>
          <cell r="BD14">
            <v>2638.7049999999999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204.411</v>
          </cell>
          <cell r="E15">
            <v>95.948999999999998</v>
          </cell>
          <cell r="F15">
            <v>108.462</v>
          </cell>
          <cell r="G15">
            <v>35.481000000000002</v>
          </cell>
          <cell r="H15">
            <v>0</v>
          </cell>
          <cell r="I15">
            <v>73.72</v>
          </cell>
          <cell r="J15">
            <v>0.57999999999999996</v>
          </cell>
          <cell r="K15">
            <v>0.65500000000000003</v>
          </cell>
          <cell r="L15">
            <v>0</v>
          </cell>
          <cell r="M15">
            <v>0</v>
          </cell>
          <cell r="N15">
            <v>72.484999999999999</v>
          </cell>
          <cell r="O15">
            <v>0</v>
          </cell>
          <cell r="P15">
            <v>300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300</v>
          </cell>
          <cell r="V15">
            <v>0</v>
          </cell>
          <cell r="W15">
            <v>1.73675</v>
          </cell>
          <cell r="X15">
            <v>73.72</v>
          </cell>
          <cell r="Y15">
            <v>2.9717500000000001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300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72.484999999999999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300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73.72</v>
          </cell>
          <cell r="BC15">
            <v>300</v>
          </cell>
          <cell r="BD15">
            <v>204.411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200.83600000000001</v>
          </cell>
          <cell r="E16">
            <v>93.879000000000005</v>
          </cell>
          <cell r="F16">
            <v>106.95699999999999</v>
          </cell>
          <cell r="G16">
            <v>35.384</v>
          </cell>
          <cell r="H16">
            <v>0</v>
          </cell>
          <cell r="I16">
            <v>72.900000000000006</v>
          </cell>
          <cell r="J16">
            <v>0.54200000000000004</v>
          </cell>
          <cell r="K16">
            <v>0.61799999999999999</v>
          </cell>
          <cell r="L16">
            <v>0</v>
          </cell>
          <cell r="M16">
            <v>0</v>
          </cell>
          <cell r="N16">
            <v>71.740499999999997</v>
          </cell>
          <cell r="O16">
            <v>-4.9999999998817657E-4</v>
          </cell>
          <cell r="P16">
            <v>299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299</v>
          </cell>
          <cell r="V16">
            <v>0</v>
          </cell>
          <cell r="W16">
            <v>2.3322500000000002</v>
          </cell>
          <cell r="X16">
            <v>72.900000000000006</v>
          </cell>
          <cell r="Y16">
            <v>3.4922500000000003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299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71.741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299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72.900000000000006</v>
          </cell>
          <cell r="BC16">
            <v>299</v>
          </cell>
          <cell r="BD16">
            <v>200.83600000000001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615.81700000000001</v>
          </cell>
          <cell r="E17">
            <v>284.58100000000002</v>
          </cell>
          <cell r="F17">
            <v>331.23599999999999</v>
          </cell>
          <cell r="G17">
            <v>35.186</v>
          </cell>
          <cell r="H17">
            <v>0</v>
          </cell>
          <cell r="I17">
            <v>223.14</v>
          </cell>
          <cell r="J17">
            <v>1.6140000000000001</v>
          </cell>
          <cell r="K17">
            <v>1.8779999999999999</v>
          </cell>
          <cell r="L17">
            <v>0</v>
          </cell>
          <cell r="M17">
            <v>0</v>
          </cell>
          <cell r="N17">
            <v>219.648</v>
          </cell>
          <cell r="O17">
            <v>0</v>
          </cell>
          <cell r="P17">
            <v>935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935</v>
          </cell>
          <cell r="V17">
            <v>0</v>
          </cell>
          <cell r="W17">
            <v>1.51875</v>
          </cell>
          <cell r="X17">
            <v>223.14</v>
          </cell>
          <cell r="Y17">
            <v>5.0107499999999998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935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219.648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935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223.14</v>
          </cell>
          <cell r="BC17">
            <v>935</v>
          </cell>
          <cell r="BD17">
            <v>615.81700000000001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Reporting"/>
      <sheetName val="Měsíční výkaz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1325.4459999999999</v>
          </cell>
          <cell r="E6">
            <v>604.05200000000002</v>
          </cell>
          <cell r="F6">
            <v>721.39400000000001</v>
          </cell>
          <cell r="G6">
            <v>35.267000000000003</v>
          </cell>
          <cell r="H6">
            <v>0</v>
          </cell>
          <cell r="I6">
            <v>474.26</v>
          </cell>
          <cell r="J6">
            <v>3.637</v>
          </cell>
          <cell r="K6">
            <v>4.3440000000000003</v>
          </cell>
          <cell r="L6">
            <v>0</v>
          </cell>
          <cell r="M6">
            <v>0</v>
          </cell>
          <cell r="N6">
            <v>466.279</v>
          </cell>
          <cell r="O6">
            <v>0</v>
          </cell>
          <cell r="P6">
            <v>2039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2039</v>
          </cell>
          <cell r="V6">
            <v>0</v>
          </cell>
          <cell r="W6">
            <v>1.6020000000000001</v>
          </cell>
          <cell r="X6">
            <v>474.26</v>
          </cell>
          <cell r="Y6">
            <v>9.5830000000000002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2039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466.279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2039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474.26</v>
          </cell>
          <cell r="BC6">
            <v>2039</v>
          </cell>
          <cell r="BD6">
            <v>1325.4459999999999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1165.0350000000001</v>
          </cell>
          <cell r="E7">
            <v>532.31500000000005</v>
          </cell>
          <cell r="F7">
            <v>632.72</v>
          </cell>
          <cell r="G7">
            <v>35.122999999999998</v>
          </cell>
          <cell r="H7">
            <v>0</v>
          </cell>
          <cell r="I7">
            <v>419.02</v>
          </cell>
          <cell r="J7">
            <v>3.6469999999999998</v>
          </cell>
          <cell r="K7">
            <v>4.335</v>
          </cell>
          <cell r="L7">
            <v>0</v>
          </cell>
          <cell r="M7">
            <v>0</v>
          </cell>
          <cell r="N7">
            <v>411.03800000000001</v>
          </cell>
          <cell r="O7">
            <v>0</v>
          </cell>
          <cell r="P7">
            <v>1793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1793</v>
          </cell>
          <cell r="V7">
            <v>0</v>
          </cell>
          <cell r="W7">
            <v>1.069</v>
          </cell>
          <cell r="X7">
            <v>419.02</v>
          </cell>
          <cell r="Y7">
            <v>9.0509999999999984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1793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411.03800000000001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1793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419.02</v>
          </cell>
          <cell r="BC7">
            <v>1793</v>
          </cell>
          <cell r="BD7">
            <v>1165.0350000000001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886.34100000000001</v>
          </cell>
          <cell r="E8">
            <v>406.81900000000002</v>
          </cell>
          <cell r="F8">
            <v>479.52199999999999</v>
          </cell>
          <cell r="G8">
            <v>35.170999999999999</v>
          </cell>
          <cell r="H8">
            <v>0</v>
          </cell>
          <cell r="I8">
            <v>315.08</v>
          </cell>
          <cell r="J8">
            <v>2.2989999999999999</v>
          </cell>
          <cell r="K8">
            <v>2.71</v>
          </cell>
          <cell r="L8">
            <v>0</v>
          </cell>
          <cell r="M8">
            <v>0</v>
          </cell>
          <cell r="N8">
            <v>310.07100000000003</v>
          </cell>
          <cell r="O8">
            <v>0</v>
          </cell>
          <cell r="P8">
            <v>1337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1337</v>
          </cell>
          <cell r="V8">
            <v>0</v>
          </cell>
          <cell r="W8">
            <v>1.62</v>
          </cell>
          <cell r="X8">
            <v>315.08</v>
          </cell>
          <cell r="Y8">
            <v>6.6290000000000004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1337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310.07100000000003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1337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315.08</v>
          </cell>
          <cell r="BC8">
            <v>1337</v>
          </cell>
          <cell r="BD8">
            <v>886.34100000000001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368.98099999999999</v>
          </cell>
          <cell r="E9">
            <v>170.77500000000001</v>
          </cell>
          <cell r="F9">
            <v>198.20599999999999</v>
          </cell>
          <cell r="G9">
            <v>35.353999999999999</v>
          </cell>
          <cell r="H9">
            <v>0</v>
          </cell>
          <cell r="I9">
            <v>132.83000000000001</v>
          </cell>
          <cell r="J9">
            <v>1.5960000000000001</v>
          </cell>
          <cell r="K9">
            <v>1.853</v>
          </cell>
          <cell r="L9">
            <v>0</v>
          </cell>
          <cell r="M9">
            <v>0</v>
          </cell>
          <cell r="N9">
            <v>129.381</v>
          </cell>
          <cell r="O9">
            <v>0</v>
          </cell>
          <cell r="P9">
            <v>555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555</v>
          </cell>
          <cell r="V9">
            <v>0</v>
          </cell>
          <cell r="W9">
            <v>2.3980000000000001</v>
          </cell>
          <cell r="X9">
            <v>132.83000000000001</v>
          </cell>
          <cell r="Y9">
            <v>5.8469999999999995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555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129.381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555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132.83000000000001</v>
          </cell>
          <cell r="BC9">
            <v>555</v>
          </cell>
          <cell r="BD9">
            <v>368.98099999999999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106.227</v>
          </cell>
          <cell r="E10">
            <v>50.325000000000003</v>
          </cell>
          <cell r="F10">
            <v>55.902000000000001</v>
          </cell>
          <cell r="G10">
            <v>35.536999999999999</v>
          </cell>
          <cell r="H10">
            <v>0</v>
          </cell>
          <cell r="I10">
            <v>37.76</v>
          </cell>
          <cell r="J10">
            <v>0.375</v>
          </cell>
          <cell r="K10">
            <v>0.41699999999999998</v>
          </cell>
          <cell r="L10">
            <v>0</v>
          </cell>
          <cell r="M10">
            <v>0</v>
          </cell>
          <cell r="N10">
            <v>36.968000000000004</v>
          </cell>
          <cell r="O10">
            <v>0</v>
          </cell>
          <cell r="P10">
            <v>151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151</v>
          </cell>
          <cell r="V10">
            <v>0</v>
          </cell>
          <cell r="W10">
            <v>3.3</v>
          </cell>
          <cell r="X10">
            <v>37.76</v>
          </cell>
          <cell r="Y10">
            <v>4.0919999999999996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151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36.968000000000004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151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37.76</v>
          </cell>
          <cell r="BC10">
            <v>151</v>
          </cell>
          <cell r="BD10">
            <v>106.227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120.52200000000001</v>
          </cell>
          <cell r="E11">
            <v>56.872999999999998</v>
          </cell>
          <cell r="F11">
            <v>63.649000000000001</v>
          </cell>
          <cell r="G11">
            <v>35.472999999999999</v>
          </cell>
          <cell r="H11">
            <v>0</v>
          </cell>
          <cell r="I11">
            <v>42.94</v>
          </cell>
          <cell r="J11">
            <v>0.39700000000000002</v>
          </cell>
          <cell r="K11">
            <v>0.44500000000000001</v>
          </cell>
          <cell r="L11">
            <v>0</v>
          </cell>
          <cell r="M11">
            <v>0</v>
          </cell>
          <cell r="N11">
            <v>42.097999999999999</v>
          </cell>
          <cell r="O11">
            <v>0</v>
          </cell>
          <cell r="P11">
            <v>173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173</v>
          </cell>
          <cell r="V11">
            <v>0</v>
          </cell>
          <cell r="W11">
            <v>2.7040000000000002</v>
          </cell>
          <cell r="X11">
            <v>42.94</v>
          </cell>
          <cell r="Y11">
            <v>3.5460000000000003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173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42.097999999999999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173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42.94</v>
          </cell>
          <cell r="BC11">
            <v>173</v>
          </cell>
          <cell r="BD11">
            <v>120.52200000000001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102.926</v>
          </cell>
          <cell r="E12">
            <v>48.747</v>
          </cell>
          <cell r="F12">
            <v>54.179000000000002</v>
          </cell>
          <cell r="G12">
            <v>35.42</v>
          </cell>
          <cell r="H12">
            <v>0</v>
          </cell>
          <cell r="I12">
            <v>36.74</v>
          </cell>
          <cell r="J12">
            <v>0.36499999999999999</v>
          </cell>
          <cell r="K12">
            <v>0.40600000000000003</v>
          </cell>
          <cell r="L12">
            <v>0</v>
          </cell>
          <cell r="M12">
            <v>0</v>
          </cell>
          <cell r="N12">
            <v>35.969000000000001</v>
          </cell>
          <cell r="O12">
            <v>0</v>
          </cell>
          <cell r="P12">
            <v>147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147</v>
          </cell>
          <cell r="V12">
            <v>0</v>
          </cell>
          <cell r="W12">
            <v>2.2890000000000001</v>
          </cell>
          <cell r="X12">
            <v>36.74</v>
          </cell>
          <cell r="Y12">
            <v>3.06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147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35.969000000000001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147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36.74</v>
          </cell>
          <cell r="BC12">
            <v>147</v>
          </cell>
          <cell r="BD12">
            <v>102.926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111.14100000000001</v>
          </cell>
          <cell r="E13">
            <v>52.802</v>
          </cell>
          <cell r="F13">
            <v>58.338999999999999</v>
          </cell>
          <cell r="G13">
            <v>35.417999999999999</v>
          </cell>
          <cell r="H13">
            <v>0</v>
          </cell>
          <cell r="I13">
            <v>39.22</v>
          </cell>
          <cell r="J13">
            <v>0.39600000000000002</v>
          </cell>
          <cell r="K13">
            <v>0.437</v>
          </cell>
          <cell r="L13">
            <v>0</v>
          </cell>
          <cell r="M13">
            <v>0</v>
          </cell>
          <cell r="N13">
            <v>38.387500000000003</v>
          </cell>
          <cell r="O13">
            <v>-5.0000000000238742E-4</v>
          </cell>
          <cell r="P13">
            <v>156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156</v>
          </cell>
          <cell r="V13">
            <v>0</v>
          </cell>
          <cell r="W13">
            <v>2.2050000000000001</v>
          </cell>
          <cell r="X13">
            <v>39.22</v>
          </cell>
          <cell r="Y13">
            <v>3.0380000000000003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156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38.387999999999998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156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39.22</v>
          </cell>
          <cell r="BC13">
            <v>156</v>
          </cell>
          <cell r="BD13">
            <v>111.14100000000001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177.59700000000001</v>
          </cell>
          <cell r="E14">
            <v>83.703000000000003</v>
          </cell>
          <cell r="F14">
            <v>93.894000000000005</v>
          </cell>
          <cell r="G14">
            <v>35.494999999999997</v>
          </cell>
          <cell r="H14">
            <v>0</v>
          </cell>
          <cell r="I14">
            <v>63.64</v>
          </cell>
          <cell r="J14">
            <v>0.624</v>
          </cell>
          <cell r="K14">
            <v>0.7</v>
          </cell>
          <cell r="L14">
            <v>0</v>
          </cell>
          <cell r="M14">
            <v>0</v>
          </cell>
          <cell r="N14">
            <v>62.316749999999999</v>
          </cell>
          <cell r="O14">
            <v>-7.5000000000358114E-4</v>
          </cell>
          <cell r="P14">
            <v>257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257</v>
          </cell>
          <cell r="V14">
            <v>0</v>
          </cell>
          <cell r="W14">
            <v>2.2195</v>
          </cell>
          <cell r="X14">
            <v>63.64</v>
          </cell>
          <cell r="Y14">
            <v>3.5434999999999999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257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62.317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257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63.64</v>
          </cell>
          <cell r="BC14">
            <v>257</v>
          </cell>
          <cell r="BD14">
            <v>177.59700000000001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350.58600000000001</v>
          </cell>
          <cell r="E15">
            <v>163.036</v>
          </cell>
          <cell r="F15">
            <v>187.55</v>
          </cell>
          <cell r="G15">
            <v>34.959000000000003</v>
          </cell>
          <cell r="H15">
            <v>0</v>
          </cell>
          <cell r="I15">
            <v>127.98</v>
          </cell>
          <cell r="J15">
            <v>1.1459999999999999</v>
          </cell>
          <cell r="K15">
            <v>1.319</v>
          </cell>
          <cell r="L15">
            <v>0</v>
          </cell>
          <cell r="M15">
            <v>0</v>
          </cell>
          <cell r="N15">
            <v>125.51524999999999</v>
          </cell>
          <cell r="O15">
            <v>-2.4999999999408828E-4</v>
          </cell>
          <cell r="P15">
            <v>530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530</v>
          </cell>
          <cell r="V15">
            <v>0</v>
          </cell>
          <cell r="W15">
            <v>2.4765000000000001</v>
          </cell>
          <cell r="X15">
            <v>127.98</v>
          </cell>
          <cell r="Y15">
            <v>4.9414999999999996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530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125.515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530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127.98</v>
          </cell>
          <cell r="BC15">
            <v>530</v>
          </cell>
          <cell r="BD15">
            <v>350.58600000000001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942.13499999999999</v>
          </cell>
          <cell r="E16">
            <v>434.16</v>
          </cell>
          <cell r="F16">
            <v>507.97500000000002</v>
          </cell>
          <cell r="G16">
            <v>35.353999999999999</v>
          </cell>
          <cell r="H16">
            <v>0</v>
          </cell>
          <cell r="I16">
            <v>340.45</v>
          </cell>
          <cell r="J16">
            <v>2.2189999999999999</v>
          </cell>
          <cell r="K16">
            <v>2.5960000000000001</v>
          </cell>
          <cell r="L16">
            <v>0</v>
          </cell>
          <cell r="M16">
            <v>0</v>
          </cell>
          <cell r="N16">
            <v>335.6345</v>
          </cell>
          <cell r="O16">
            <v>4.9999999998817657E-4</v>
          </cell>
          <cell r="P16">
            <v>1434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1434</v>
          </cell>
          <cell r="V16">
            <v>0</v>
          </cell>
          <cell r="W16">
            <v>1.9112499999999999</v>
          </cell>
          <cell r="X16">
            <v>340.45</v>
          </cell>
          <cell r="Y16">
            <v>6.7262499999999994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1434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335.63499999999999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1434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340.45</v>
          </cell>
          <cell r="BC16">
            <v>1434</v>
          </cell>
          <cell r="BD16">
            <v>942.13499999999999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1026.7940000000001</v>
          </cell>
          <cell r="E17">
            <v>473.18900000000002</v>
          </cell>
          <cell r="F17">
            <v>553.60500000000002</v>
          </cell>
          <cell r="G17">
            <v>35.200000000000003</v>
          </cell>
          <cell r="H17">
            <v>0</v>
          </cell>
          <cell r="I17">
            <v>373</v>
          </cell>
          <cell r="J17">
            <v>3.5590000000000002</v>
          </cell>
          <cell r="K17">
            <v>4.1639999999999997</v>
          </cell>
          <cell r="L17">
            <v>0</v>
          </cell>
          <cell r="M17">
            <v>0</v>
          </cell>
          <cell r="N17">
            <v>365.27775000000003</v>
          </cell>
          <cell r="O17">
            <v>-7.5000000003910827E-4</v>
          </cell>
          <cell r="P17">
            <v>1571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1571</v>
          </cell>
          <cell r="V17">
            <v>0</v>
          </cell>
          <cell r="W17">
            <v>1.72075</v>
          </cell>
          <cell r="X17">
            <v>373</v>
          </cell>
          <cell r="Y17">
            <v>9.4437499999999996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1571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365.27800000000002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1571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373</v>
          </cell>
          <cell r="BC17">
            <v>1571</v>
          </cell>
          <cell r="BD17">
            <v>1026.7940000000001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D plyn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274.66500000000002</v>
          </cell>
          <cell r="E6">
            <v>119.464</v>
          </cell>
          <cell r="F6">
            <v>155.20099999999999</v>
          </cell>
          <cell r="G6">
            <v>35.258000000000003</v>
          </cell>
          <cell r="H6">
            <v>0</v>
          </cell>
          <cell r="I6">
            <v>93.01</v>
          </cell>
          <cell r="J6">
            <v>2.056</v>
          </cell>
          <cell r="K6">
            <v>2.6720000000000002</v>
          </cell>
          <cell r="L6">
            <v>0</v>
          </cell>
          <cell r="M6">
            <v>0</v>
          </cell>
          <cell r="N6">
            <v>88.281999999999996</v>
          </cell>
          <cell r="O6">
            <v>0</v>
          </cell>
          <cell r="P6">
            <v>435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435</v>
          </cell>
          <cell r="V6">
            <v>0</v>
          </cell>
          <cell r="W6">
            <v>0.51100000000000001</v>
          </cell>
          <cell r="X6">
            <v>93.01</v>
          </cell>
          <cell r="Y6">
            <v>5.2389999999999999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435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88.281999999999996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435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93.01</v>
          </cell>
          <cell r="BC6">
            <v>435</v>
          </cell>
          <cell r="BD6">
            <v>274.66500000000002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236.79499999999999</v>
          </cell>
          <cell r="E7">
            <v>104.11499999999999</v>
          </cell>
          <cell r="F7">
            <v>132.68</v>
          </cell>
          <cell r="G7">
            <v>34.996000000000002</v>
          </cell>
          <cell r="H7">
            <v>0</v>
          </cell>
          <cell r="I7">
            <v>81.739999999999995</v>
          </cell>
          <cell r="J7">
            <v>1.6180000000000001</v>
          </cell>
          <cell r="K7">
            <v>2.0609999999999999</v>
          </cell>
          <cell r="L7">
            <v>0</v>
          </cell>
          <cell r="M7">
            <v>0</v>
          </cell>
          <cell r="N7">
            <v>78.061000000000007</v>
          </cell>
          <cell r="O7">
            <v>0</v>
          </cell>
          <cell r="P7">
            <v>375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375</v>
          </cell>
          <cell r="V7">
            <v>0</v>
          </cell>
          <cell r="W7">
            <v>0.23300000000000001</v>
          </cell>
          <cell r="X7">
            <v>81.739999999999995</v>
          </cell>
          <cell r="Y7">
            <v>3.9120000000000004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375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78.061000000000007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375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81.739999999999995</v>
          </cell>
          <cell r="BC7">
            <v>375</v>
          </cell>
          <cell r="BD7">
            <v>236.79499999999999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252.88399999999999</v>
          </cell>
          <cell r="E8">
            <v>112.286</v>
          </cell>
          <cell r="F8">
            <v>140.59800000000001</v>
          </cell>
          <cell r="G8">
            <v>35.137999999999998</v>
          </cell>
          <cell r="H8">
            <v>0</v>
          </cell>
          <cell r="I8">
            <v>86.74</v>
          </cell>
          <cell r="J8">
            <v>1.9159999999999999</v>
          </cell>
          <cell r="K8">
            <v>2.399</v>
          </cell>
          <cell r="L8">
            <v>0</v>
          </cell>
          <cell r="M8">
            <v>0</v>
          </cell>
          <cell r="N8">
            <v>82.424999999999997</v>
          </cell>
          <cell r="O8">
            <v>0</v>
          </cell>
          <cell r="P8">
            <v>391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391</v>
          </cell>
          <cell r="V8">
            <v>0</v>
          </cell>
          <cell r="W8">
            <v>0.219</v>
          </cell>
          <cell r="X8">
            <v>86.74</v>
          </cell>
          <cell r="Y8">
            <v>4.5339999999999998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391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82.424999999999997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391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86.74</v>
          </cell>
          <cell r="BC8">
            <v>391</v>
          </cell>
          <cell r="BD8">
            <v>252.88399999999999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179.16300000000001</v>
          </cell>
          <cell r="E9">
            <v>79.198999999999998</v>
          </cell>
          <cell r="F9">
            <v>99.963999999999999</v>
          </cell>
          <cell r="G9">
            <v>35.223999999999997</v>
          </cell>
          <cell r="H9">
            <v>0</v>
          </cell>
          <cell r="I9">
            <v>58.98</v>
          </cell>
          <cell r="J9">
            <v>1.294</v>
          </cell>
          <cell r="K9">
            <v>1.633</v>
          </cell>
          <cell r="L9">
            <v>0</v>
          </cell>
          <cell r="M9">
            <v>0</v>
          </cell>
          <cell r="N9">
            <v>56.052999999999997</v>
          </cell>
          <cell r="O9">
            <v>0</v>
          </cell>
          <cell r="P9">
            <v>268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268</v>
          </cell>
          <cell r="V9">
            <v>0</v>
          </cell>
          <cell r="W9">
            <v>0.22600000000000001</v>
          </cell>
          <cell r="X9">
            <v>58.98</v>
          </cell>
          <cell r="Y9">
            <v>3.153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268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56.052999999999997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268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58.98</v>
          </cell>
          <cell r="BC9">
            <v>268</v>
          </cell>
          <cell r="BD9">
            <v>179.16300000000001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137.03899999999999</v>
          </cell>
          <cell r="E10">
            <v>58.122</v>
          </cell>
          <cell r="F10">
            <v>78.917000000000002</v>
          </cell>
          <cell r="G10">
            <v>35.427</v>
          </cell>
          <cell r="H10">
            <v>0</v>
          </cell>
          <cell r="I10">
            <v>44.19</v>
          </cell>
          <cell r="J10">
            <v>0.96899999999999997</v>
          </cell>
          <cell r="K10">
            <v>1.3160000000000001</v>
          </cell>
          <cell r="L10">
            <v>0</v>
          </cell>
          <cell r="M10">
            <v>0</v>
          </cell>
          <cell r="N10">
            <v>41.905000000000001</v>
          </cell>
          <cell r="O10">
            <v>0</v>
          </cell>
          <cell r="P10">
            <v>216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216</v>
          </cell>
          <cell r="V10">
            <v>0</v>
          </cell>
          <cell r="W10">
            <v>0.13600000000000001</v>
          </cell>
          <cell r="X10">
            <v>44.19</v>
          </cell>
          <cell r="Y10">
            <v>2.4210000000000003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216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41.905000000000001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216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44.19</v>
          </cell>
          <cell r="BC10">
            <v>216</v>
          </cell>
          <cell r="BD10">
            <v>137.03899999999999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90.992000000000004</v>
          </cell>
          <cell r="E11">
            <v>39.061999999999998</v>
          </cell>
          <cell r="F11">
            <v>51.93</v>
          </cell>
          <cell r="G11">
            <v>35.337000000000003</v>
          </cell>
          <cell r="H11">
            <v>0</v>
          </cell>
          <cell r="I11">
            <v>29.67</v>
          </cell>
          <cell r="J11">
            <v>0.67700000000000005</v>
          </cell>
          <cell r="K11">
            <v>0.90100000000000002</v>
          </cell>
          <cell r="L11">
            <v>0</v>
          </cell>
          <cell r="M11">
            <v>0</v>
          </cell>
          <cell r="N11">
            <v>28.091999999999999</v>
          </cell>
          <cell r="O11">
            <v>0</v>
          </cell>
          <cell r="P11">
            <v>142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142</v>
          </cell>
          <cell r="V11">
            <v>0</v>
          </cell>
          <cell r="W11">
            <v>0.20100000000000001</v>
          </cell>
          <cell r="X11">
            <v>29.67</v>
          </cell>
          <cell r="Y11">
            <v>1.7790000000000001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142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28.091999999999999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142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29.67</v>
          </cell>
          <cell r="BC11">
            <v>142</v>
          </cell>
          <cell r="BD11">
            <v>90.992000000000004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101.65900000000001</v>
          </cell>
          <cell r="E12">
            <v>43.789000000000001</v>
          </cell>
          <cell r="F12">
            <v>57.87</v>
          </cell>
          <cell r="G12">
            <v>35.317999999999998</v>
          </cell>
          <cell r="H12">
            <v>0</v>
          </cell>
          <cell r="I12">
            <v>32.79</v>
          </cell>
          <cell r="J12">
            <v>0.749</v>
          </cell>
          <cell r="K12">
            <v>0.99</v>
          </cell>
          <cell r="L12">
            <v>0</v>
          </cell>
          <cell r="M12">
            <v>0</v>
          </cell>
          <cell r="N12">
            <v>31.050999999999998</v>
          </cell>
          <cell r="O12">
            <v>0</v>
          </cell>
          <cell r="P12">
            <v>156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156</v>
          </cell>
          <cell r="V12">
            <v>0</v>
          </cell>
          <cell r="W12">
            <v>0.22900000000000001</v>
          </cell>
          <cell r="X12">
            <v>32.79</v>
          </cell>
          <cell r="Y12">
            <v>1.968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156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31.050999999999998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156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32.79</v>
          </cell>
          <cell r="BC12">
            <v>156</v>
          </cell>
          <cell r="BD12">
            <v>101.65900000000001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95.945999999999998</v>
          </cell>
          <cell r="E13">
            <v>40.911000000000001</v>
          </cell>
          <cell r="F13">
            <v>55.034999999999997</v>
          </cell>
          <cell r="G13">
            <v>35.35</v>
          </cell>
          <cell r="H13">
            <v>0</v>
          </cell>
          <cell r="I13">
            <v>29.527999999999999</v>
          </cell>
          <cell r="J13">
            <v>0.67100000000000004</v>
          </cell>
          <cell r="K13">
            <v>0.90300000000000002</v>
          </cell>
          <cell r="L13">
            <v>0</v>
          </cell>
          <cell r="M13">
            <v>0</v>
          </cell>
          <cell r="N13">
            <v>27.954000000000001</v>
          </cell>
          <cell r="O13">
            <v>0</v>
          </cell>
          <cell r="P13">
            <v>143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143</v>
          </cell>
          <cell r="V13">
            <v>0</v>
          </cell>
          <cell r="W13">
            <v>0.24099999999999999</v>
          </cell>
          <cell r="X13">
            <v>29.527999999999999</v>
          </cell>
          <cell r="Y13">
            <v>1.8149999999999999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143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27.954000000000001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143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29.527999999999999</v>
          </cell>
          <cell r="BC13">
            <v>143</v>
          </cell>
          <cell r="BD13">
            <v>95.945999999999998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103.562</v>
          </cell>
          <cell r="E14">
            <v>44.186999999999998</v>
          </cell>
          <cell r="F14">
            <v>59.375</v>
          </cell>
          <cell r="G14">
            <v>35.436</v>
          </cell>
          <cell r="H14">
            <v>0</v>
          </cell>
          <cell r="I14">
            <v>33.281999999999996</v>
          </cell>
          <cell r="J14">
            <v>0.73499999999999999</v>
          </cell>
          <cell r="K14">
            <v>0.98799999999999999</v>
          </cell>
          <cell r="L14">
            <v>0</v>
          </cell>
          <cell r="M14">
            <v>0</v>
          </cell>
          <cell r="N14">
            <v>31.559000000000001</v>
          </cell>
          <cell r="O14">
            <v>0</v>
          </cell>
          <cell r="P14">
            <v>161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161</v>
          </cell>
          <cell r="V14">
            <v>0</v>
          </cell>
          <cell r="W14">
            <v>0.16300000000000001</v>
          </cell>
          <cell r="X14">
            <v>33.281999999999996</v>
          </cell>
          <cell r="Y14">
            <v>1.8859999999999999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161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31.559000000000001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161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33.281999999999996</v>
          </cell>
          <cell r="BC14">
            <v>161</v>
          </cell>
          <cell r="BD14">
            <v>103.562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167.29499999999999</v>
          </cell>
          <cell r="E15">
            <v>70.731999999999999</v>
          </cell>
          <cell r="F15">
            <v>96.563000000000002</v>
          </cell>
          <cell r="G15">
            <v>35.469000000000001</v>
          </cell>
          <cell r="H15">
            <v>0</v>
          </cell>
          <cell r="I15">
            <v>53.92</v>
          </cell>
          <cell r="J15">
            <v>1.1399999999999999</v>
          </cell>
          <cell r="K15">
            <v>1.5569999999999999</v>
          </cell>
          <cell r="L15">
            <v>0</v>
          </cell>
          <cell r="M15">
            <v>0</v>
          </cell>
          <cell r="N15">
            <v>51.222999999999999</v>
          </cell>
          <cell r="O15">
            <v>0</v>
          </cell>
          <cell r="P15">
            <v>265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265</v>
          </cell>
          <cell r="V15">
            <v>0</v>
          </cell>
          <cell r="W15">
            <v>0.112</v>
          </cell>
          <cell r="X15">
            <v>53.92</v>
          </cell>
          <cell r="Y15">
            <v>2.8090000000000002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265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51.222999999999999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265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53.92</v>
          </cell>
          <cell r="BC15">
            <v>265</v>
          </cell>
          <cell r="BD15">
            <v>167.29499999999999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227.358</v>
          </cell>
          <cell r="E16">
            <v>94.932000000000002</v>
          </cell>
          <cell r="F16">
            <v>132.42599999999999</v>
          </cell>
          <cell r="G16">
            <v>35.381</v>
          </cell>
          <cell r="H16">
            <v>0</v>
          </cell>
          <cell r="I16">
            <v>73.28</v>
          </cell>
          <cell r="J16">
            <v>1.488</v>
          </cell>
          <cell r="K16">
            <v>2.0750000000000002</v>
          </cell>
          <cell r="L16">
            <v>0</v>
          </cell>
          <cell r="M16">
            <v>0</v>
          </cell>
          <cell r="N16">
            <v>69.716999999999999</v>
          </cell>
          <cell r="O16">
            <v>0</v>
          </cell>
          <cell r="P16">
            <v>368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368</v>
          </cell>
          <cell r="V16">
            <v>0</v>
          </cell>
          <cell r="W16">
            <v>0.52700000000000002</v>
          </cell>
          <cell r="X16">
            <v>73.28</v>
          </cell>
          <cell r="Y16">
            <v>4.09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368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69.716999999999999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368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73.28</v>
          </cell>
          <cell r="BC16">
            <v>368</v>
          </cell>
          <cell r="BD16">
            <v>227.358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211.23599999999999</v>
          </cell>
          <cell r="E17">
            <v>87.765000000000001</v>
          </cell>
          <cell r="F17">
            <v>123.471</v>
          </cell>
          <cell r="G17">
            <v>35.305999999999997</v>
          </cell>
          <cell r="H17">
            <v>0</v>
          </cell>
          <cell r="I17">
            <v>68.12</v>
          </cell>
          <cell r="J17">
            <v>1.381</v>
          </cell>
          <cell r="K17">
            <v>1.9430000000000001</v>
          </cell>
          <cell r="L17">
            <v>0</v>
          </cell>
          <cell r="M17">
            <v>0</v>
          </cell>
          <cell r="N17">
            <v>64.796000000000006</v>
          </cell>
          <cell r="O17">
            <v>0</v>
          </cell>
          <cell r="P17">
            <v>345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345</v>
          </cell>
          <cell r="V17">
            <v>0</v>
          </cell>
          <cell r="W17">
            <v>0.82899999999999996</v>
          </cell>
          <cell r="X17">
            <v>68.12</v>
          </cell>
          <cell r="Y17">
            <v>4.1529999999999996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345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64.796000000000006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345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68.12</v>
          </cell>
          <cell r="BC17">
            <v>345</v>
          </cell>
          <cell r="BD17">
            <v>211.23599999999999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274.19799999999998</v>
          </cell>
          <cell r="E6">
            <v>121.06699999999999</v>
          </cell>
          <cell r="F6">
            <v>153.131</v>
          </cell>
          <cell r="G6">
            <v>34.667999999999999</v>
          </cell>
          <cell r="H6">
            <v>0</v>
          </cell>
          <cell r="I6">
            <v>96.41</v>
          </cell>
          <cell r="J6">
            <v>0.48299999999999998</v>
          </cell>
          <cell r="K6">
            <v>0.61</v>
          </cell>
          <cell r="L6">
            <v>0</v>
          </cell>
          <cell r="M6">
            <v>0</v>
          </cell>
          <cell r="N6">
            <v>95.316999999999993</v>
          </cell>
          <cell r="O6">
            <v>0</v>
          </cell>
          <cell r="P6">
            <v>439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439</v>
          </cell>
          <cell r="V6">
            <v>0</v>
          </cell>
          <cell r="W6">
            <v>3.2000000000000001E-2</v>
          </cell>
          <cell r="X6">
            <v>96.41</v>
          </cell>
          <cell r="Y6">
            <v>1.125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439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95.316999999999993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439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96.41</v>
          </cell>
          <cell r="BC6">
            <v>439</v>
          </cell>
          <cell r="BD6">
            <v>274.19799999999998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255.608</v>
          </cell>
          <cell r="E7">
            <v>112.74</v>
          </cell>
          <cell r="F7">
            <v>142.86799999999999</v>
          </cell>
          <cell r="G7">
            <v>35.326999999999998</v>
          </cell>
          <cell r="H7">
            <v>0</v>
          </cell>
          <cell r="I7">
            <v>87.68</v>
          </cell>
          <cell r="J7">
            <v>0.442</v>
          </cell>
          <cell r="K7">
            <v>0.55900000000000005</v>
          </cell>
          <cell r="L7">
            <v>0</v>
          </cell>
          <cell r="M7">
            <v>0</v>
          </cell>
          <cell r="N7">
            <v>86.679000000000002</v>
          </cell>
          <cell r="O7">
            <v>0</v>
          </cell>
          <cell r="P7">
            <v>400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400</v>
          </cell>
          <cell r="V7">
            <v>0</v>
          </cell>
          <cell r="W7">
            <v>3.3000000000000002E-2</v>
          </cell>
          <cell r="X7">
            <v>87.68</v>
          </cell>
          <cell r="Y7">
            <v>1.034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400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86.679000000000002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400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87.68</v>
          </cell>
          <cell r="BC7">
            <v>400</v>
          </cell>
          <cell r="BD7">
            <v>255.608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273.88200000000001</v>
          </cell>
          <cell r="E8">
            <v>120.736</v>
          </cell>
          <cell r="F8">
            <v>153.14599999999999</v>
          </cell>
          <cell r="G8">
            <v>35.212000000000003</v>
          </cell>
          <cell r="H8">
            <v>0</v>
          </cell>
          <cell r="I8">
            <v>93.29</v>
          </cell>
          <cell r="J8">
            <v>0.48399999999999999</v>
          </cell>
          <cell r="K8">
            <v>0.61499999999999999</v>
          </cell>
          <cell r="L8">
            <v>0</v>
          </cell>
          <cell r="M8">
            <v>0</v>
          </cell>
          <cell r="N8">
            <v>92.191000000000003</v>
          </cell>
          <cell r="O8">
            <v>0</v>
          </cell>
          <cell r="P8">
            <v>426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426</v>
          </cell>
          <cell r="V8">
            <v>0</v>
          </cell>
          <cell r="W8">
            <v>3.4000000000000002E-2</v>
          </cell>
          <cell r="X8">
            <v>93.29</v>
          </cell>
          <cell r="Y8">
            <v>1.133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426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92.191000000000003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426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93.29</v>
          </cell>
          <cell r="BC8">
            <v>426</v>
          </cell>
          <cell r="BD8">
            <v>273.88200000000001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206.505</v>
          </cell>
          <cell r="E9">
            <v>91.391000000000005</v>
          </cell>
          <cell r="F9">
            <v>115.114</v>
          </cell>
          <cell r="G9">
            <v>35.270000000000003</v>
          </cell>
          <cell r="H9">
            <v>0</v>
          </cell>
          <cell r="I9">
            <v>70.349999999999994</v>
          </cell>
          <cell r="J9">
            <v>0.38700000000000001</v>
          </cell>
          <cell r="K9">
            <v>0.48699999999999999</v>
          </cell>
          <cell r="L9">
            <v>0</v>
          </cell>
          <cell r="M9">
            <v>0</v>
          </cell>
          <cell r="N9">
            <v>69.475999999999999</v>
          </cell>
          <cell r="O9">
            <v>0</v>
          </cell>
          <cell r="P9">
            <v>319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319</v>
          </cell>
          <cell r="V9">
            <v>0</v>
          </cell>
          <cell r="W9">
            <v>4.8000000000000001E-2</v>
          </cell>
          <cell r="X9">
            <v>70.349999999999994</v>
          </cell>
          <cell r="Y9">
            <v>0.92200000000000004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319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69.475999999999999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319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70.349999999999994</v>
          </cell>
          <cell r="BC9">
            <v>319</v>
          </cell>
          <cell r="BD9">
            <v>206.505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120.242</v>
          </cell>
          <cell r="E10">
            <v>53.631</v>
          </cell>
          <cell r="F10">
            <v>66.611000000000004</v>
          </cell>
          <cell r="G10">
            <v>35.448999999999998</v>
          </cell>
          <cell r="H10">
            <v>0</v>
          </cell>
          <cell r="I10">
            <v>40.479999999999997</v>
          </cell>
          <cell r="J10">
            <v>0.245</v>
          </cell>
          <cell r="K10">
            <v>0.30399999999999999</v>
          </cell>
          <cell r="L10">
            <v>0</v>
          </cell>
          <cell r="M10">
            <v>0</v>
          </cell>
          <cell r="N10">
            <v>39.930999999999997</v>
          </cell>
          <cell r="O10">
            <v>0</v>
          </cell>
          <cell r="P10">
            <v>181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181</v>
          </cell>
          <cell r="V10">
            <v>0</v>
          </cell>
          <cell r="W10">
            <v>6.4000000000000001E-2</v>
          </cell>
          <cell r="X10">
            <v>40.479999999999997</v>
          </cell>
          <cell r="Y10">
            <v>0.61299999999999999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181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39.930999999999997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181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40.479999999999997</v>
          </cell>
          <cell r="BC10">
            <v>181</v>
          </cell>
          <cell r="BD10">
            <v>120.242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91.24</v>
          </cell>
          <cell r="E11">
            <v>40.865000000000002</v>
          </cell>
          <cell r="F11">
            <v>50.375</v>
          </cell>
          <cell r="G11">
            <v>35.42</v>
          </cell>
          <cell r="H11">
            <v>0</v>
          </cell>
          <cell r="I11">
            <v>30.42</v>
          </cell>
          <cell r="J11">
            <v>0.19500000000000001</v>
          </cell>
          <cell r="K11">
            <v>0.24</v>
          </cell>
          <cell r="L11">
            <v>0</v>
          </cell>
          <cell r="M11">
            <v>0</v>
          </cell>
          <cell r="N11">
            <v>29.984999999999999</v>
          </cell>
          <cell r="O11">
            <v>0</v>
          </cell>
          <cell r="P11">
            <v>135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135</v>
          </cell>
          <cell r="V11">
            <v>0</v>
          </cell>
          <cell r="W11">
            <v>7.0000000000000007E-2</v>
          </cell>
          <cell r="X11">
            <v>30.42</v>
          </cell>
          <cell r="Y11">
            <v>0.505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135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29.984999999999999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135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30.42</v>
          </cell>
          <cell r="BC11">
            <v>135</v>
          </cell>
          <cell r="BD11">
            <v>91.24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91.251000000000005</v>
          </cell>
          <cell r="E12">
            <v>40.591999999999999</v>
          </cell>
          <cell r="F12">
            <v>50.658999999999999</v>
          </cell>
          <cell r="G12">
            <v>35.323</v>
          </cell>
          <cell r="H12">
            <v>0</v>
          </cell>
          <cell r="I12">
            <v>30.27</v>
          </cell>
          <cell r="J12">
            <v>0.21</v>
          </cell>
          <cell r="K12">
            <v>0.26200000000000001</v>
          </cell>
          <cell r="L12">
            <v>0</v>
          </cell>
          <cell r="M12">
            <v>0</v>
          </cell>
          <cell r="N12">
            <v>29.798500000000001</v>
          </cell>
          <cell r="O12">
            <v>-5.0000000000238742E-4</v>
          </cell>
          <cell r="P12">
            <v>136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136</v>
          </cell>
          <cell r="V12">
            <v>0</v>
          </cell>
          <cell r="W12">
            <v>7.3999999999999996E-2</v>
          </cell>
          <cell r="X12">
            <v>30.27</v>
          </cell>
          <cell r="Y12">
            <v>0.54599999999999993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136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29.798999999999999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136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30.27</v>
          </cell>
          <cell r="BC12">
            <v>136</v>
          </cell>
          <cell r="BD12">
            <v>91.251000000000005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77.739000000000004</v>
          </cell>
          <cell r="E13">
            <v>34.628999999999998</v>
          </cell>
          <cell r="F13">
            <v>43.11</v>
          </cell>
          <cell r="G13">
            <v>35.366</v>
          </cell>
          <cell r="H13">
            <v>0</v>
          </cell>
          <cell r="I13">
            <v>25.66</v>
          </cell>
          <cell r="J13">
            <v>0.17799999999999999</v>
          </cell>
          <cell r="K13">
            <v>0.221</v>
          </cell>
          <cell r="L13">
            <v>0</v>
          </cell>
          <cell r="M13">
            <v>0</v>
          </cell>
          <cell r="N13">
            <v>25.26125</v>
          </cell>
          <cell r="O13">
            <v>-2.5000000000119371E-4</v>
          </cell>
          <cell r="P13">
            <v>115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115</v>
          </cell>
          <cell r="V13">
            <v>0</v>
          </cell>
          <cell r="W13">
            <v>7.4749999999999997E-2</v>
          </cell>
          <cell r="X13">
            <v>25.66</v>
          </cell>
          <cell r="Y13">
            <v>0.47375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115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25.260999999999999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115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25.66</v>
          </cell>
          <cell r="BC13">
            <v>115</v>
          </cell>
          <cell r="BD13">
            <v>77.739000000000004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86.606999999999999</v>
          </cell>
          <cell r="E14">
            <v>38.567</v>
          </cell>
          <cell r="F14">
            <v>48.04</v>
          </cell>
          <cell r="G14">
            <v>35.484000000000002</v>
          </cell>
          <cell r="H14">
            <v>0</v>
          </cell>
          <cell r="I14">
            <v>28.99</v>
          </cell>
          <cell r="J14">
            <v>0.17799999999999999</v>
          </cell>
          <cell r="K14">
            <v>0.222</v>
          </cell>
          <cell r="L14">
            <v>0</v>
          </cell>
          <cell r="M14">
            <v>0</v>
          </cell>
          <cell r="N14">
            <v>28.59</v>
          </cell>
          <cell r="O14">
            <v>0</v>
          </cell>
          <cell r="P14">
            <v>130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130</v>
          </cell>
          <cell r="V14">
            <v>0</v>
          </cell>
          <cell r="W14">
            <v>6.5500000000000003E-2</v>
          </cell>
          <cell r="X14">
            <v>28.99</v>
          </cell>
          <cell r="Y14">
            <v>0.46550000000000002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130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28.59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130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28.99</v>
          </cell>
          <cell r="BC14">
            <v>130</v>
          </cell>
          <cell r="BD14">
            <v>86.606999999999999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185.673</v>
          </cell>
          <cell r="E15">
            <v>81.843000000000004</v>
          </cell>
          <cell r="F15">
            <v>103.83</v>
          </cell>
          <cell r="G15">
            <v>35.496000000000002</v>
          </cell>
          <cell r="H15">
            <v>0</v>
          </cell>
          <cell r="I15">
            <v>62.84</v>
          </cell>
          <cell r="J15">
            <v>0.33400000000000002</v>
          </cell>
          <cell r="K15">
            <v>0.42399999999999999</v>
          </cell>
          <cell r="L15">
            <v>0</v>
          </cell>
          <cell r="M15">
            <v>0</v>
          </cell>
          <cell r="N15">
            <v>62.082000000000001</v>
          </cell>
          <cell r="O15">
            <v>0</v>
          </cell>
          <cell r="P15">
            <v>287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287</v>
          </cell>
          <cell r="V15">
            <v>0</v>
          </cell>
          <cell r="W15">
            <v>5.6500000000000002E-2</v>
          </cell>
          <cell r="X15">
            <v>62.84</v>
          </cell>
          <cell r="Y15">
            <v>0.8145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287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62.082000000000001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287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62.84</v>
          </cell>
          <cell r="BC15">
            <v>287</v>
          </cell>
          <cell r="BD15">
            <v>185.673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257.911</v>
          </cell>
          <cell r="E16">
            <v>112.95699999999999</v>
          </cell>
          <cell r="F16">
            <v>144.95400000000001</v>
          </cell>
          <cell r="G16">
            <v>35.332999999999998</v>
          </cell>
          <cell r="H16">
            <v>0</v>
          </cell>
          <cell r="I16">
            <v>88.1</v>
          </cell>
          <cell r="J16">
            <v>0.441</v>
          </cell>
          <cell r="K16">
            <v>0.56599999999999995</v>
          </cell>
          <cell r="L16">
            <v>0</v>
          </cell>
          <cell r="M16">
            <v>0</v>
          </cell>
          <cell r="N16">
            <v>87.092500000000001</v>
          </cell>
          <cell r="O16">
            <v>4.9999999998817657E-4</v>
          </cell>
          <cell r="P16">
            <v>407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407</v>
          </cell>
          <cell r="V16">
            <v>0</v>
          </cell>
          <cell r="W16">
            <v>3.3750000000000002E-2</v>
          </cell>
          <cell r="X16">
            <v>88.1</v>
          </cell>
          <cell r="Y16">
            <v>1.0407499999999998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407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87.093000000000004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407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88.1</v>
          </cell>
          <cell r="BC16">
            <v>407</v>
          </cell>
          <cell r="BD16">
            <v>257.911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213.03800000000001</v>
          </cell>
          <cell r="E17">
            <v>91.278999999999996</v>
          </cell>
          <cell r="F17">
            <v>121.759</v>
          </cell>
          <cell r="G17">
            <v>35.268999999999998</v>
          </cell>
          <cell r="H17">
            <v>0</v>
          </cell>
          <cell r="I17">
            <v>71.010000000000005</v>
          </cell>
          <cell r="J17">
            <v>0.34499999999999997</v>
          </cell>
          <cell r="K17">
            <v>0.46100000000000002</v>
          </cell>
          <cell r="L17">
            <v>0</v>
          </cell>
          <cell r="M17">
            <v>0</v>
          </cell>
          <cell r="N17">
            <v>70.203999999999994</v>
          </cell>
          <cell r="O17">
            <v>0</v>
          </cell>
          <cell r="P17">
            <v>341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341</v>
          </cell>
          <cell r="V17">
            <v>0</v>
          </cell>
          <cell r="W17">
            <v>4.1750000000000002E-2</v>
          </cell>
          <cell r="X17">
            <v>71.010000000000005</v>
          </cell>
          <cell r="Y17">
            <v>0.84775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341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70.203999999999994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341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71.010000000000005</v>
          </cell>
          <cell r="BC17">
            <v>341</v>
          </cell>
          <cell r="BD17">
            <v>213.03800000000001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List1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271.947</v>
          </cell>
          <cell r="E6">
            <v>119.931</v>
          </cell>
          <cell r="F6">
            <v>152.01599999999999</v>
          </cell>
          <cell r="G6">
            <v>35.343000000000004</v>
          </cell>
          <cell r="H6">
            <v>0</v>
          </cell>
          <cell r="I6">
            <v>94.671999999999997</v>
          </cell>
          <cell r="J6">
            <v>0.376</v>
          </cell>
          <cell r="K6">
            <v>0.47699999999999998</v>
          </cell>
          <cell r="L6">
            <v>0</v>
          </cell>
          <cell r="M6">
            <v>0</v>
          </cell>
          <cell r="N6">
            <v>93.819000000000003</v>
          </cell>
          <cell r="O6">
            <v>0</v>
          </cell>
          <cell r="P6">
            <v>432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432</v>
          </cell>
          <cell r="V6">
            <v>0</v>
          </cell>
          <cell r="W6">
            <v>4.2999999999999997E-2</v>
          </cell>
          <cell r="X6">
            <v>94.671999999999997</v>
          </cell>
          <cell r="Y6">
            <v>0.89600000000000002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432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93.819000000000003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432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94.671999999999997</v>
          </cell>
          <cell r="BC6">
            <v>432</v>
          </cell>
          <cell r="BD6">
            <v>271.947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247.82499999999999</v>
          </cell>
          <cell r="E7">
            <v>109.07899999999999</v>
          </cell>
          <cell r="F7">
            <v>138.74600000000001</v>
          </cell>
          <cell r="G7">
            <v>35.326999999999998</v>
          </cell>
          <cell r="H7">
            <v>0</v>
          </cell>
          <cell r="I7">
            <v>85.388000000000005</v>
          </cell>
          <cell r="J7">
            <v>0.36</v>
          </cell>
          <cell r="K7">
            <v>0.45800000000000002</v>
          </cell>
          <cell r="L7">
            <v>0</v>
          </cell>
          <cell r="M7">
            <v>0</v>
          </cell>
          <cell r="N7">
            <v>84.57</v>
          </cell>
          <cell r="O7">
            <v>0</v>
          </cell>
          <cell r="P7">
            <v>391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391</v>
          </cell>
          <cell r="V7">
            <v>0</v>
          </cell>
          <cell r="W7">
            <v>4.2000000000000003E-2</v>
          </cell>
          <cell r="X7">
            <v>85.388000000000005</v>
          </cell>
          <cell r="Y7">
            <v>0.8600000000000001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391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84.57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391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85.388000000000005</v>
          </cell>
          <cell r="BC7">
            <v>391</v>
          </cell>
          <cell r="BD7">
            <v>247.82499999999999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270.92200000000003</v>
          </cell>
          <cell r="E8">
            <v>118.571</v>
          </cell>
          <cell r="F8">
            <v>152.351</v>
          </cell>
          <cell r="G8">
            <v>35.210999999999999</v>
          </cell>
          <cell r="H8">
            <v>0</v>
          </cell>
          <cell r="I8">
            <v>92.96</v>
          </cell>
          <cell r="J8">
            <v>0.41799999999999998</v>
          </cell>
          <cell r="K8">
            <v>0.53800000000000003</v>
          </cell>
          <cell r="L8">
            <v>0</v>
          </cell>
          <cell r="M8">
            <v>0</v>
          </cell>
          <cell r="N8">
            <v>92.004000000000005</v>
          </cell>
          <cell r="O8">
            <v>0</v>
          </cell>
          <cell r="P8">
            <v>430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430</v>
          </cell>
          <cell r="V8">
            <v>0</v>
          </cell>
          <cell r="W8">
            <v>4.2999999999999997E-2</v>
          </cell>
          <cell r="X8">
            <v>92.96</v>
          </cell>
          <cell r="Y8">
            <v>0.999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430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92.004000000000005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430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92.96</v>
          </cell>
          <cell r="BC8">
            <v>430</v>
          </cell>
          <cell r="BD8">
            <v>270.92200000000003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171.071</v>
          </cell>
          <cell r="E9">
            <v>78.018000000000001</v>
          </cell>
          <cell r="F9">
            <v>93.052999999999997</v>
          </cell>
          <cell r="G9">
            <v>35.274999999999999</v>
          </cell>
          <cell r="H9">
            <v>0</v>
          </cell>
          <cell r="I9">
            <v>60.32</v>
          </cell>
          <cell r="J9">
            <v>0.32200000000000001</v>
          </cell>
          <cell r="K9">
            <v>0.38500000000000001</v>
          </cell>
          <cell r="L9">
            <v>0</v>
          </cell>
          <cell r="M9">
            <v>0</v>
          </cell>
          <cell r="N9">
            <v>59.613</v>
          </cell>
          <cell r="O9">
            <v>0</v>
          </cell>
          <cell r="P9">
            <v>259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259</v>
          </cell>
          <cell r="V9">
            <v>0</v>
          </cell>
          <cell r="W9">
            <v>5.8999999999999997E-2</v>
          </cell>
          <cell r="X9">
            <v>60.32</v>
          </cell>
          <cell r="Y9">
            <v>0.76600000000000001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259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59.613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259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60.32</v>
          </cell>
          <cell r="BC9">
            <v>259</v>
          </cell>
          <cell r="BD9">
            <v>171.071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152.70599999999999</v>
          </cell>
          <cell r="E10">
            <v>70.429000000000002</v>
          </cell>
          <cell r="F10">
            <v>82.277000000000001</v>
          </cell>
          <cell r="G10">
            <v>35.451999999999998</v>
          </cell>
          <cell r="H10">
            <v>0</v>
          </cell>
          <cell r="I10">
            <v>53.5</v>
          </cell>
          <cell r="J10">
            <v>0.33500000000000002</v>
          </cell>
          <cell r="K10">
            <v>0.39200000000000002</v>
          </cell>
          <cell r="L10">
            <v>0</v>
          </cell>
          <cell r="M10">
            <v>0</v>
          </cell>
          <cell r="N10">
            <v>52.773000000000003</v>
          </cell>
          <cell r="O10">
            <v>0</v>
          </cell>
          <cell r="P10">
            <v>225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225</v>
          </cell>
          <cell r="V10">
            <v>0</v>
          </cell>
          <cell r="W10">
            <v>8.2000000000000003E-2</v>
          </cell>
          <cell r="X10">
            <v>53.5</v>
          </cell>
          <cell r="Y10">
            <v>0.80900000000000005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225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52.773000000000003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225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53.5</v>
          </cell>
          <cell r="BC10">
            <v>225</v>
          </cell>
          <cell r="BD10">
            <v>152.70599999999999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139.76300000000001</v>
          </cell>
          <cell r="E11">
            <v>64.513000000000005</v>
          </cell>
          <cell r="F11">
            <v>75.25</v>
          </cell>
          <cell r="G11">
            <v>35.421999999999997</v>
          </cell>
          <cell r="H11">
            <v>0</v>
          </cell>
          <cell r="I11">
            <v>48.82</v>
          </cell>
          <cell r="J11">
            <v>0.33300000000000002</v>
          </cell>
          <cell r="K11">
            <v>0.38900000000000001</v>
          </cell>
          <cell r="L11">
            <v>0</v>
          </cell>
          <cell r="M11">
            <v>0</v>
          </cell>
          <cell r="N11">
            <v>48.097999999999999</v>
          </cell>
          <cell r="O11">
            <v>0</v>
          </cell>
          <cell r="P11">
            <v>205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205</v>
          </cell>
          <cell r="V11">
            <v>0</v>
          </cell>
          <cell r="W11">
            <v>8.7999999999999995E-2</v>
          </cell>
          <cell r="X11">
            <v>48.82</v>
          </cell>
          <cell r="Y11">
            <v>0.80999999999999994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205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48.097999999999999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205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48.82</v>
          </cell>
          <cell r="BC11">
            <v>205</v>
          </cell>
          <cell r="BD11">
            <v>139.76300000000001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130.12700000000001</v>
          </cell>
          <cell r="E12">
            <v>59.962000000000003</v>
          </cell>
          <cell r="F12">
            <v>70.165000000000006</v>
          </cell>
          <cell r="G12">
            <v>35.323</v>
          </cell>
          <cell r="H12">
            <v>0</v>
          </cell>
          <cell r="I12">
            <v>45.34</v>
          </cell>
          <cell r="J12">
            <v>0.32600000000000001</v>
          </cell>
          <cell r="K12">
            <v>0.38100000000000001</v>
          </cell>
          <cell r="L12">
            <v>0</v>
          </cell>
          <cell r="M12">
            <v>0</v>
          </cell>
          <cell r="N12">
            <v>44.6325</v>
          </cell>
          <cell r="O12">
            <v>5.0000000000238742E-4</v>
          </cell>
          <cell r="P12">
            <v>191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191</v>
          </cell>
          <cell r="V12">
            <v>0</v>
          </cell>
          <cell r="W12">
            <v>9.5250000000000001E-2</v>
          </cell>
          <cell r="X12">
            <v>45.34</v>
          </cell>
          <cell r="Y12">
            <v>0.80225000000000013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191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44.633000000000003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191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45.34</v>
          </cell>
          <cell r="BC12">
            <v>191</v>
          </cell>
          <cell r="BD12">
            <v>130.12700000000001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103.94799999999999</v>
          </cell>
          <cell r="E13">
            <v>48.194000000000003</v>
          </cell>
          <cell r="F13">
            <v>55.753999999999998</v>
          </cell>
          <cell r="G13">
            <v>35.362000000000002</v>
          </cell>
          <cell r="H13">
            <v>0</v>
          </cell>
          <cell r="I13">
            <v>36.017000000000003</v>
          </cell>
          <cell r="J13">
            <v>0.26300000000000001</v>
          </cell>
          <cell r="K13">
            <v>0.30499999999999999</v>
          </cell>
          <cell r="L13">
            <v>0</v>
          </cell>
          <cell r="M13">
            <v>0</v>
          </cell>
          <cell r="N13">
            <v>35.449249999999999</v>
          </cell>
          <cell r="O13">
            <v>-2.4999999999408828E-4</v>
          </cell>
          <cell r="P13">
            <v>150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150</v>
          </cell>
          <cell r="V13">
            <v>0</v>
          </cell>
          <cell r="W13">
            <v>0.106</v>
          </cell>
          <cell r="X13">
            <v>36.017000000000003</v>
          </cell>
          <cell r="Y13">
            <v>0.67400000000000004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150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35.448999999999998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150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36.017000000000003</v>
          </cell>
          <cell r="BC13">
            <v>150</v>
          </cell>
          <cell r="BD13">
            <v>103.94799999999999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104.45</v>
          </cell>
          <cell r="E14">
            <v>48.261000000000003</v>
          </cell>
          <cell r="F14">
            <v>56.189</v>
          </cell>
          <cell r="G14">
            <v>35.484999999999999</v>
          </cell>
          <cell r="H14">
            <v>0</v>
          </cell>
          <cell r="I14">
            <v>36.503</v>
          </cell>
          <cell r="J14">
            <v>0.224</v>
          </cell>
          <cell r="K14">
            <v>0.26100000000000001</v>
          </cell>
          <cell r="L14">
            <v>0</v>
          </cell>
          <cell r="M14">
            <v>0</v>
          </cell>
          <cell r="N14">
            <v>36.017249999999997</v>
          </cell>
          <cell r="O14">
            <v>7.5000000000358114E-4</v>
          </cell>
          <cell r="P14">
            <v>153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153</v>
          </cell>
          <cell r="V14">
            <v>0</v>
          </cell>
          <cell r="W14">
            <v>8.9249999999999996E-2</v>
          </cell>
          <cell r="X14">
            <v>36.503</v>
          </cell>
          <cell r="Y14">
            <v>0.57424999999999993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153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36.017000000000003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153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36.503</v>
          </cell>
          <cell r="BC14">
            <v>153</v>
          </cell>
          <cell r="BD14">
            <v>104.45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217.25200000000001</v>
          </cell>
          <cell r="E15">
            <v>98.165000000000006</v>
          </cell>
          <cell r="F15">
            <v>119.087</v>
          </cell>
          <cell r="G15">
            <v>35.494999999999997</v>
          </cell>
          <cell r="H15">
            <v>0</v>
          </cell>
          <cell r="I15">
            <v>76.02</v>
          </cell>
          <cell r="J15">
            <v>0.36699999999999999</v>
          </cell>
          <cell r="K15">
            <v>0.44500000000000001</v>
          </cell>
          <cell r="L15">
            <v>0</v>
          </cell>
          <cell r="M15">
            <v>0</v>
          </cell>
          <cell r="N15">
            <v>75.207999999999998</v>
          </cell>
          <cell r="O15">
            <v>0</v>
          </cell>
          <cell r="P15">
            <v>332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332</v>
          </cell>
          <cell r="V15">
            <v>0</v>
          </cell>
          <cell r="W15">
            <v>6.1249999999999999E-2</v>
          </cell>
          <cell r="X15">
            <v>76.02</v>
          </cell>
          <cell r="Y15">
            <v>0.87325000000000008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332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75.207999999999998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332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76.02</v>
          </cell>
          <cell r="BC15">
            <v>332</v>
          </cell>
          <cell r="BD15">
            <v>217.25200000000001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263.334</v>
          </cell>
          <cell r="E16">
            <v>118.557</v>
          </cell>
          <cell r="F16">
            <v>144.77699999999999</v>
          </cell>
          <cell r="G16">
            <v>35.334000000000003</v>
          </cell>
          <cell r="H16">
            <v>0</v>
          </cell>
          <cell r="I16">
            <v>92.58</v>
          </cell>
          <cell r="J16">
            <v>0.44600000000000001</v>
          </cell>
          <cell r="K16">
            <v>0.54400000000000004</v>
          </cell>
          <cell r="L16">
            <v>0</v>
          </cell>
          <cell r="M16">
            <v>0</v>
          </cell>
          <cell r="N16">
            <v>91.590249999999997</v>
          </cell>
          <cell r="O16">
            <v>-2.4999999999408828E-4</v>
          </cell>
          <cell r="P16">
            <v>407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407</v>
          </cell>
          <cell r="V16">
            <v>0</v>
          </cell>
          <cell r="W16">
            <v>3.95E-2</v>
          </cell>
          <cell r="X16">
            <v>92.58</v>
          </cell>
          <cell r="Y16">
            <v>1.0295000000000001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407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91.59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407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92.58</v>
          </cell>
          <cell r="BC16">
            <v>407</v>
          </cell>
          <cell r="BD16">
            <v>263.334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210.27</v>
          </cell>
          <cell r="E17">
            <v>95.158000000000001</v>
          </cell>
          <cell r="F17">
            <v>115.11199999999999</v>
          </cell>
          <cell r="G17">
            <v>35.268000000000001</v>
          </cell>
          <cell r="H17">
            <v>0</v>
          </cell>
          <cell r="I17">
            <v>73.94</v>
          </cell>
          <cell r="J17">
            <v>0.34799999999999998</v>
          </cell>
          <cell r="K17">
            <v>0.42099999999999999</v>
          </cell>
          <cell r="L17">
            <v>0</v>
          </cell>
          <cell r="M17">
            <v>0</v>
          </cell>
          <cell r="N17">
            <v>73.170249999999996</v>
          </cell>
          <cell r="O17">
            <v>7.4999999999647571E-4</v>
          </cell>
          <cell r="P17">
            <v>322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322</v>
          </cell>
          <cell r="V17">
            <v>0</v>
          </cell>
          <cell r="W17">
            <v>5.3499999999999999E-2</v>
          </cell>
          <cell r="X17">
            <v>73.94</v>
          </cell>
          <cell r="Y17">
            <v>0.8224999999999999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322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73.17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322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73.94</v>
          </cell>
          <cell r="BC17">
            <v>322</v>
          </cell>
          <cell r="BD17">
            <v>210.27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Reporting"/>
      <sheetName val="MPO"/>
      <sheetName val="Měsíční výkaz"/>
      <sheetName val="Evidence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1130.2929999999999</v>
          </cell>
          <cell r="E6">
            <v>516.38300000000004</v>
          </cell>
          <cell r="F6">
            <v>613.91</v>
          </cell>
          <cell r="G6">
            <v>35.277999999999999</v>
          </cell>
          <cell r="H6">
            <v>0</v>
          </cell>
          <cell r="I6">
            <v>414.26</v>
          </cell>
          <cell r="J6">
            <v>2.802</v>
          </cell>
          <cell r="K6">
            <v>3.3319999999999999</v>
          </cell>
          <cell r="L6">
            <v>0</v>
          </cell>
          <cell r="M6">
            <v>0</v>
          </cell>
          <cell r="N6">
            <v>408.12599999999998</v>
          </cell>
          <cell r="O6">
            <v>0</v>
          </cell>
          <cell r="P6">
            <v>1773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1773</v>
          </cell>
          <cell r="V6">
            <v>0</v>
          </cell>
          <cell r="W6">
            <v>1.3660000000000001</v>
          </cell>
          <cell r="X6">
            <v>414.26</v>
          </cell>
          <cell r="Y6">
            <v>7.5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1773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408.12599999999998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1773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414.26</v>
          </cell>
          <cell r="BC6">
            <v>1773</v>
          </cell>
          <cell r="BD6">
            <v>1130.2929999999999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1100.17</v>
          </cell>
          <cell r="E7">
            <v>499.649</v>
          </cell>
          <cell r="F7">
            <v>600.52099999999996</v>
          </cell>
          <cell r="G7">
            <v>35.128</v>
          </cell>
          <cell r="H7">
            <v>0</v>
          </cell>
          <cell r="I7">
            <v>403.07</v>
          </cell>
          <cell r="J7">
            <v>3.0819999999999999</v>
          </cell>
          <cell r="K7">
            <v>3.7040000000000002</v>
          </cell>
          <cell r="L7">
            <v>0</v>
          </cell>
          <cell r="M7">
            <v>0</v>
          </cell>
          <cell r="N7">
            <v>396.28399999999999</v>
          </cell>
          <cell r="O7">
            <v>0</v>
          </cell>
          <cell r="P7">
            <v>1744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1744</v>
          </cell>
          <cell r="V7">
            <v>0</v>
          </cell>
          <cell r="W7">
            <v>1.133</v>
          </cell>
          <cell r="X7">
            <v>403.07</v>
          </cell>
          <cell r="Y7">
            <v>7.9189999999999996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1744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396.28399999999999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1744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403.07</v>
          </cell>
          <cell r="BC7">
            <v>1744</v>
          </cell>
          <cell r="BD7">
            <v>1100.17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1011.252</v>
          </cell>
          <cell r="E8">
            <v>459.74400000000003</v>
          </cell>
          <cell r="F8">
            <v>551.50800000000004</v>
          </cell>
          <cell r="G8">
            <v>35.17</v>
          </cell>
          <cell r="H8">
            <v>0</v>
          </cell>
          <cell r="I8">
            <v>369.8</v>
          </cell>
          <cell r="J8">
            <v>2.8319999999999999</v>
          </cell>
          <cell r="K8">
            <v>3.3980000000000001</v>
          </cell>
          <cell r="L8">
            <v>0</v>
          </cell>
          <cell r="M8">
            <v>0</v>
          </cell>
          <cell r="N8">
            <v>363.57</v>
          </cell>
          <cell r="O8">
            <v>0</v>
          </cell>
          <cell r="P8">
            <v>1597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1597</v>
          </cell>
          <cell r="V8">
            <v>0</v>
          </cell>
          <cell r="W8">
            <v>1.052</v>
          </cell>
          <cell r="X8">
            <v>369.8</v>
          </cell>
          <cell r="Y8">
            <v>7.282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1597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363.57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1597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369.8</v>
          </cell>
          <cell r="BC8">
            <v>1597</v>
          </cell>
          <cell r="BD8">
            <v>1011.252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526.697</v>
          </cell>
          <cell r="E9">
            <v>239.88499999999999</v>
          </cell>
          <cell r="F9">
            <v>286.81200000000001</v>
          </cell>
          <cell r="G9">
            <v>35.39</v>
          </cell>
          <cell r="H9">
            <v>0</v>
          </cell>
          <cell r="I9">
            <v>192.6</v>
          </cell>
          <cell r="J9">
            <v>1.7</v>
          </cell>
          <cell r="K9">
            <v>2.032</v>
          </cell>
          <cell r="L9">
            <v>0</v>
          </cell>
          <cell r="M9">
            <v>0</v>
          </cell>
          <cell r="N9">
            <v>188.86799999999999</v>
          </cell>
          <cell r="O9">
            <v>0</v>
          </cell>
          <cell r="P9">
            <v>829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829</v>
          </cell>
          <cell r="V9">
            <v>0</v>
          </cell>
          <cell r="W9">
            <v>1.9039999999999999</v>
          </cell>
          <cell r="X9">
            <v>192.6</v>
          </cell>
          <cell r="Y9">
            <v>5.6360000000000001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829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188.86799999999999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829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192.6</v>
          </cell>
          <cell r="BC9">
            <v>829</v>
          </cell>
          <cell r="BD9">
            <v>526.697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352.75099999999998</v>
          </cell>
          <cell r="E10">
            <v>161.72999999999999</v>
          </cell>
          <cell r="F10">
            <v>191.02099999999999</v>
          </cell>
          <cell r="G10">
            <v>35.511000000000003</v>
          </cell>
          <cell r="H10">
            <v>0</v>
          </cell>
          <cell r="I10">
            <v>128.88</v>
          </cell>
          <cell r="J10">
            <v>1.3069999999999999</v>
          </cell>
          <cell r="K10">
            <v>1.5429999999999999</v>
          </cell>
          <cell r="L10">
            <v>0</v>
          </cell>
          <cell r="M10">
            <v>0</v>
          </cell>
          <cell r="N10">
            <v>126.03</v>
          </cell>
          <cell r="O10">
            <v>0</v>
          </cell>
          <cell r="P10">
            <v>548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548</v>
          </cell>
          <cell r="V10">
            <v>0</v>
          </cell>
          <cell r="W10">
            <v>1.7869999999999999</v>
          </cell>
          <cell r="X10">
            <v>128.88</v>
          </cell>
          <cell r="Y10">
            <v>4.6369999999999996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548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126.03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548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128.88</v>
          </cell>
          <cell r="BC10">
            <v>548</v>
          </cell>
          <cell r="BD10">
            <v>352.75099999999998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224.66</v>
          </cell>
          <cell r="E11">
            <v>103.24</v>
          </cell>
          <cell r="F11">
            <v>121.42</v>
          </cell>
          <cell r="G11">
            <v>35.481000000000002</v>
          </cell>
          <cell r="H11">
            <v>0</v>
          </cell>
          <cell r="I11">
            <v>81.72</v>
          </cell>
          <cell r="J11">
            <v>0.86899999999999999</v>
          </cell>
          <cell r="K11">
            <v>1.0209999999999999</v>
          </cell>
          <cell r="L11">
            <v>0</v>
          </cell>
          <cell r="M11">
            <v>0</v>
          </cell>
          <cell r="N11">
            <v>79.83</v>
          </cell>
          <cell r="O11">
            <v>0</v>
          </cell>
          <cell r="P11">
            <v>346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346</v>
          </cell>
          <cell r="V11">
            <v>0</v>
          </cell>
          <cell r="W11">
            <v>1.7250000000000001</v>
          </cell>
          <cell r="X11">
            <v>81.72</v>
          </cell>
          <cell r="Y11">
            <v>3.6150000000000002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346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79.83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346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81.72</v>
          </cell>
          <cell r="BC11">
            <v>346</v>
          </cell>
          <cell r="BD11">
            <v>224.66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197.333</v>
          </cell>
          <cell r="E12">
            <v>90.712999999999994</v>
          </cell>
          <cell r="F12">
            <v>106.62</v>
          </cell>
          <cell r="G12">
            <v>35.427</v>
          </cell>
          <cell r="H12">
            <v>0</v>
          </cell>
          <cell r="I12">
            <v>71.61</v>
          </cell>
          <cell r="J12">
            <v>0.79</v>
          </cell>
          <cell r="K12">
            <v>0.92800000000000005</v>
          </cell>
          <cell r="L12">
            <v>0</v>
          </cell>
          <cell r="M12">
            <v>0</v>
          </cell>
          <cell r="N12">
            <v>69.892250000000004</v>
          </cell>
          <cell r="O12">
            <v>-2.5000000000829914E-4</v>
          </cell>
          <cell r="P12">
            <v>303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303</v>
          </cell>
          <cell r="V12">
            <v>0</v>
          </cell>
          <cell r="W12">
            <v>1.7865</v>
          </cell>
          <cell r="X12">
            <v>71.61</v>
          </cell>
          <cell r="Y12">
            <v>3.5045000000000002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303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69.891999999999996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303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71.61</v>
          </cell>
          <cell r="BC12">
            <v>303</v>
          </cell>
          <cell r="BD12">
            <v>197.333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207.57400000000001</v>
          </cell>
          <cell r="E13">
            <v>95.308999999999997</v>
          </cell>
          <cell r="F13">
            <v>112.265</v>
          </cell>
          <cell r="G13">
            <v>35.432000000000002</v>
          </cell>
          <cell r="H13">
            <v>0</v>
          </cell>
          <cell r="I13">
            <v>74.52</v>
          </cell>
          <cell r="J13">
            <v>0.85799999999999998</v>
          </cell>
          <cell r="K13">
            <v>1.0109999999999999</v>
          </cell>
          <cell r="L13">
            <v>0</v>
          </cell>
          <cell r="M13">
            <v>0</v>
          </cell>
          <cell r="N13">
            <v>72.650499999999994</v>
          </cell>
          <cell r="O13">
            <v>5.0000000000238742E-4</v>
          </cell>
          <cell r="P13">
            <v>316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316</v>
          </cell>
          <cell r="V13">
            <v>0</v>
          </cell>
          <cell r="W13">
            <v>1.9085000000000001</v>
          </cell>
          <cell r="X13">
            <v>74.52</v>
          </cell>
          <cell r="Y13">
            <v>3.7774999999999999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316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72.650999999999996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316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74.52</v>
          </cell>
          <cell r="BC13">
            <v>316</v>
          </cell>
          <cell r="BD13">
            <v>207.57400000000001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398.54300000000001</v>
          </cell>
          <cell r="E14">
            <v>181.43799999999999</v>
          </cell>
          <cell r="F14">
            <v>217.10499999999999</v>
          </cell>
          <cell r="G14">
            <v>35.493000000000002</v>
          </cell>
          <cell r="H14">
            <v>0</v>
          </cell>
          <cell r="I14">
            <v>145.09</v>
          </cell>
          <cell r="J14">
            <v>1.349</v>
          </cell>
          <cell r="K14">
            <v>1.6140000000000001</v>
          </cell>
          <cell r="L14">
            <v>0</v>
          </cell>
          <cell r="M14">
            <v>0</v>
          </cell>
          <cell r="N14">
            <v>142.12649999999999</v>
          </cell>
          <cell r="O14">
            <v>5.0000000001659828E-4</v>
          </cell>
          <cell r="P14">
            <v>625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625</v>
          </cell>
          <cell r="V14">
            <v>0</v>
          </cell>
          <cell r="W14">
            <v>1.3720000000000001</v>
          </cell>
          <cell r="X14">
            <v>145.09</v>
          </cell>
          <cell r="Y14">
            <v>4.335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625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142.12700000000001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625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145.09</v>
          </cell>
          <cell r="BC14">
            <v>625</v>
          </cell>
          <cell r="BD14">
            <v>398.54300000000001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875.91600000000005</v>
          </cell>
          <cell r="E15">
            <v>396.39</v>
          </cell>
          <cell r="F15">
            <v>479.52600000000001</v>
          </cell>
          <cell r="G15">
            <v>35.481000000000002</v>
          </cell>
          <cell r="H15">
            <v>0</v>
          </cell>
          <cell r="I15">
            <v>319.39999999999998</v>
          </cell>
          <cell r="J15">
            <v>2.6429999999999998</v>
          </cell>
          <cell r="K15">
            <v>3.198</v>
          </cell>
          <cell r="L15">
            <v>0</v>
          </cell>
          <cell r="M15">
            <v>0</v>
          </cell>
          <cell r="N15">
            <v>313.55925000000002</v>
          </cell>
          <cell r="O15">
            <v>-2.4999999999408828E-4</v>
          </cell>
          <cell r="P15">
            <v>1391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1391</v>
          </cell>
          <cell r="V15">
            <v>0</v>
          </cell>
          <cell r="W15">
            <v>0.72150000000000003</v>
          </cell>
          <cell r="X15">
            <v>319.39999999999998</v>
          </cell>
          <cell r="Y15">
            <v>6.5624999999999991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1391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313.55900000000003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1391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319.39999999999998</v>
          </cell>
          <cell r="BC15">
            <v>1391</v>
          </cell>
          <cell r="BD15">
            <v>875.91600000000005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874.33699999999999</v>
          </cell>
          <cell r="E16">
            <v>397.553</v>
          </cell>
          <cell r="F16">
            <v>476.78399999999999</v>
          </cell>
          <cell r="G16">
            <v>35.366999999999997</v>
          </cell>
          <cell r="H16">
            <v>0</v>
          </cell>
          <cell r="I16">
            <v>319.39999999999998</v>
          </cell>
          <cell r="J16">
            <v>2.4670000000000001</v>
          </cell>
          <cell r="K16">
            <v>2.9590000000000001</v>
          </cell>
          <cell r="L16">
            <v>0</v>
          </cell>
          <cell r="M16">
            <v>0</v>
          </cell>
          <cell r="N16">
            <v>313.9735</v>
          </cell>
          <cell r="O16">
            <v>4.9999999998817657E-4</v>
          </cell>
          <cell r="P16">
            <v>1379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1379</v>
          </cell>
          <cell r="V16">
            <v>0</v>
          </cell>
          <cell r="W16">
            <v>0.66725000000000001</v>
          </cell>
          <cell r="X16">
            <v>319.39999999999998</v>
          </cell>
          <cell r="Y16">
            <v>6.0932500000000003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1379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313.97399999999999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1379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319.39999999999998</v>
          </cell>
          <cell r="BC16">
            <v>1379</v>
          </cell>
          <cell r="BD16">
            <v>874.33699999999999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1041.2840000000001</v>
          </cell>
          <cell r="E17">
            <v>472.74200000000002</v>
          </cell>
          <cell r="F17">
            <v>568.54200000000003</v>
          </cell>
          <cell r="G17">
            <v>35.268999999999998</v>
          </cell>
          <cell r="H17">
            <v>0</v>
          </cell>
          <cell r="I17">
            <v>380.18</v>
          </cell>
          <cell r="J17">
            <v>2.7330000000000001</v>
          </cell>
          <cell r="K17">
            <v>3.2869999999999999</v>
          </cell>
          <cell r="L17">
            <v>0</v>
          </cell>
          <cell r="M17">
            <v>0</v>
          </cell>
          <cell r="N17">
            <v>374.15924999999999</v>
          </cell>
          <cell r="O17">
            <v>7.5000000003910827E-4</v>
          </cell>
          <cell r="P17">
            <v>1646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1646</v>
          </cell>
          <cell r="V17">
            <v>0</v>
          </cell>
          <cell r="W17">
            <v>0.64475000000000005</v>
          </cell>
          <cell r="X17">
            <v>380.18</v>
          </cell>
          <cell r="Y17">
            <v>6.6647499999999997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1646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374.15899999999999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1646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380.18</v>
          </cell>
          <cell r="BC17">
            <v>1646</v>
          </cell>
          <cell r="BD17">
            <v>1041.2840000000001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ED plyn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Schéma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1047.5129999999999</v>
          </cell>
          <cell r="E6">
            <v>476.47</v>
          </cell>
          <cell r="F6">
            <v>571.04300000000001</v>
          </cell>
          <cell r="G6">
            <v>35.302</v>
          </cell>
          <cell r="H6">
            <v>0</v>
          </cell>
          <cell r="I6">
            <v>380.34</v>
          </cell>
          <cell r="J6">
            <v>3.5750000000000002</v>
          </cell>
          <cell r="K6">
            <v>4.2839999999999998</v>
          </cell>
          <cell r="L6">
            <v>0</v>
          </cell>
          <cell r="M6">
            <v>0</v>
          </cell>
          <cell r="N6">
            <v>372.48099999999999</v>
          </cell>
          <cell r="O6">
            <v>0</v>
          </cell>
          <cell r="P6">
            <v>1641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1641</v>
          </cell>
          <cell r="V6">
            <v>0</v>
          </cell>
          <cell r="W6">
            <v>0.95499999999999996</v>
          </cell>
          <cell r="X6">
            <v>380.34</v>
          </cell>
          <cell r="Y6">
            <v>8.8140000000000001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1641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372.48099999999999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1641</v>
          </cell>
          <cell r="AZ6">
            <v>0</v>
          </cell>
          <cell r="BA6">
            <v>0</v>
          </cell>
          <cell r="BB6">
            <v>380.34</v>
          </cell>
          <cell r="BC6">
            <v>1641</v>
          </cell>
          <cell r="BD6">
            <v>1047.5129999999999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495.04199999999997</v>
          </cell>
          <cell r="E7">
            <v>224.435</v>
          </cell>
          <cell r="F7">
            <v>270.60700000000003</v>
          </cell>
          <cell r="G7">
            <v>35.298000000000002</v>
          </cell>
          <cell r="H7">
            <v>0</v>
          </cell>
          <cell r="I7">
            <v>180.62</v>
          </cell>
          <cell r="J7">
            <v>1.1279999999999999</v>
          </cell>
          <cell r="K7">
            <v>1.359</v>
          </cell>
          <cell r="L7">
            <v>0</v>
          </cell>
          <cell r="M7">
            <v>0</v>
          </cell>
          <cell r="N7">
            <v>178.13300000000001</v>
          </cell>
          <cell r="O7">
            <v>0</v>
          </cell>
          <cell r="P7">
            <v>784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784</v>
          </cell>
          <cell r="V7">
            <v>0</v>
          </cell>
          <cell r="W7">
            <v>1.07</v>
          </cell>
          <cell r="X7">
            <v>180.62</v>
          </cell>
          <cell r="Y7">
            <v>3.5570000000000004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784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178.13300000000001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784</v>
          </cell>
          <cell r="AZ7">
            <v>0</v>
          </cell>
          <cell r="BA7">
            <v>0</v>
          </cell>
          <cell r="BB7">
            <v>180.62</v>
          </cell>
          <cell r="BC7">
            <v>784</v>
          </cell>
          <cell r="BD7">
            <v>495.04199999999997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627.27800000000002</v>
          </cell>
          <cell r="E8">
            <v>286.20600000000002</v>
          </cell>
          <cell r="F8">
            <v>341.072</v>
          </cell>
          <cell r="G8">
            <v>35.296999999999997</v>
          </cell>
          <cell r="H8">
            <v>0</v>
          </cell>
          <cell r="I8">
            <v>226.8</v>
          </cell>
          <cell r="J8">
            <v>2.17</v>
          </cell>
          <cell r="K8">
            <v>2.5870000000000002</v>
          </cell>
          <cell r="L8">
            <v>0</v>
          </cell>
          <cell r="M8">
            <v>0</v>
          </cell>
          <cell r="N8">
            <v>222.04300000000001</v>
          </cell>
          <cell r="O8">
            <v>0</v>
          </cell>
          <cell r="P8">
            <v>973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973</v>
          </cell>
          <cell r="V8">
            <v>0</v>
          </cell>
          <cell r="W8">
            <v>1.1399999999999999</v>
          </cell>
          <cell r="X8">
            <v>226.8</v>
          </cell>
          <cell r="Y8">
            <v>5.8969999999999994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973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222.04300000000001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973</v>
          </cell>
          <cell r="AZ8">
            <v>0</v>
          </cell>
          <cell r="BA8">
            <v>0</v>
          </cell>
          <cell r="BB8">
            <v>226.8</v>
          </cell>
          <cell r="BC8">
            <v>973</v>
          </cell>
          <cell r="BD8">
            <v>627.27800000000002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574.16499999999996</v>
          </cell>
          <cell r="E9">
            <v>263.07799999999997</v>
          </cell>
          <cell r="F9">
            <v>311.08699999999999</v>
          </cell>
          <cell r="G9">
            <v>35.286000000000001</v>
          </cell>
          <cell r="H9">
            <v>0</v>
          </cell>
          <cell r="I9">
            <v>208.6</v>
          </cell>
          <cell r="J9">
            <v>2.0369999999999999</v>
          </cell>
          <cell r="K9">
            <v>2.4079999999999999</v>
          </cell>
          <cell r="L9">
            <v>0</v>
          </cell>
          <cell r="M9">
            <v>0</v>
          </cell>
          <cell r="N9">
            <v>204.155</v>
          </cell>
          <cell r="O9">
            <v>0</v>
          </cell>
          <cell r="P9">
            <v>888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888</v>
          </cell>
          <cell r="V9">
            <v>0</v>
          </cell>
          <cell r="W9">
            <v>1.2949999999999999</v>
          </cell>
          <cell r="X9">
            <v>208.6</v>
          </cell>
          <cell r="Y9">
            <v>5.74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888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204.155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888</v>
          </cell>
          <cell r="AZ9">
            <v>0</v>
          </cell>
          <cell r="BA9">
            <v>0</v>
          </cell>
          <cell r="BB9">
            <v>208.6</v>
          </cell>
          <cell r="BC9">
            <v>888</v>
          </cell>
          <cell r="BD9">
            <v>574.16499999999996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291.601</v>
          </cell>
          <cell r="E10">
            <v>134.36099999999999</v>
          </cell>
          <cell r="F10">
            <v>157.24</v>
          </cell>
          <cell r="G10">
            <v>35.399000000000001</v>
          </cell>
          <cell r="H10">
            <v>0</v>
          </cell>
          <cell r="I10">
            <v>106.1</v>
          </cell>
          <cell r="J10">
            <v>1.181</v>
          </cell>
          <cell r="K10">
            <v>1.383</v>
          </cell>
          <cell r="L10">
            <v>0</v>
          </cell>
          <cell r="M10">
            <v>0</v>
          </cell>
          <cell r="N10">
            <v>103.536</v>
          </cell>
          <cell r="O10">
            <v>0</v>
          </cell>
          <cell r="P10">
            <v>447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447</v>
          </cell>
          <cell r="V10">
            <v>0</v>
          </cell>
          <cell r="W10">
            <v>1.6890000000000001</v>
          </cell>
          <cell r="X10">
            <v>106.1</v>
          </cell>
          <cell r="Y10">
            <v>4.2530000000000001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447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103.536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447</v>
          </cell>
          <cell r="AZ10">
            <v>0</v>
          </cell>
          <cell r="BA10">
            <v>0</v>
          </cell>
          <cell r="BB10">
            <v>106.1</v>
          </cell>
          <cell r="BC10">
            <v>447</v>
          </cell>
          <cell r="BD10">
            <v>291.601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292.50200000000001</v>
          </cell>
          <cell r="E11">
            <v>132.46199999999999</v>
          </cell>
          <cell r="F11">
            <v>160.04</v>
          </cell>
          <cell r="G11">
            <v>35.521000000000001</v>
          </cell>
          <cell r="H11">
            <v>0</v>
          </cell>
          <cell r="I11">
            <v>105.3</v>
          </cell>
          <cell r="J11">
            <v>0.98599999999999999</v>
          </cell>
          <cell r="K11">
            <v>1.1919999999999999</v>
          </cell>
          <cell r="L11">
            <v>0</v>
          </cell>
          <cell r="M11">
            <v>0</v>
          </cell>
          <cell r="N11">
            <v>103.122</v>
          </cell>
          <cell r="O11">
            <v>0</v>
          </cell>
          <cell r="P11">
            <v>458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458</v>
          </cell>
          <cell r="V11">
            <v>0</v>
          </cell>
          <cell r="W11">
            <v>1.393</v>
          </cell>
          <cell r="X11">
            <v>105.3</v>
          </cell>
          <cell r="Y11">
            <v>3.5709999999999997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458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103.122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458</v>
          </cell>
          <cell r="AZ11">
            <v>0</v>
          </cell>
          <cell r="BA11">
            <v>0</v>
          </cell>
          <cell r="BB11">
            <v>105.3</v>
          </cell>
          <cell r="BC11">
            <v>458</v>
          </cell>
          <cell r="BD11">
            <v>292.50200000000001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257.846</v>
          </cell>
          <cell r="E12">
            <v>116.503</v>
          </cell>
          <cell r="F12">
            <v>141.34299999999999</v>
          </cell>
          <cell r="G12">
            <v>35.338999999999999</v>
          </cell>
          <cell r="H12">
            <v>0</v>
          </cell>
          <cell r="I12">
            <v>92.5</v>
          </cell>
          <cell r="J12">
            <v>0.91</v>
          </cell>
          <cell r="K12">
            <v>1.1040000000000001</v>
          </cell>
          <cell r="L12">
            <v>0</v>
          </cell>
          <cell r="M12">
            <v>0</v>
          </cell>
          <cell r="N12">
            <v>90.486000000000004</v>
          </cell>
          <cell r="O12">
            <v>0</v>
          </cell>
          <cell r="P12">
            <v>404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404</v>
          </cell>
          <cell r="V12">
            <v>0</v>
          </cell>
          <cell r="W12">
            <v>1.5369999999999999</v>
          </cell>
          <cell r="X12">
            <v>92.5</v>
          </cell>
          <cell r="Y12">
            <v>3.5510000000000002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404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90.486000000000004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404</v>
          </cell>
          <cell r="AZ12">
            <v>0</v>
          </cell>
          <cell r="BA12">
            <v>0</v>
          </cell>
          <cell r="BB12">
            <v>92.5</v>
          </cell>
          <cell r="BC12">
            <v>404</v>
          </cell>
          <cell r="BD12">
            <v>257.846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253.54400000000001</v>
          </cell>
          <cell r="E13">
            <v>114.39700000000001</v>
          </cell>
          <cell r="F13">
            <v>139.14699999999999</v>
          </cell>
          <cell r="G13">
            <v>35.365000000000002</v>
          </cell>
          <cell r="H13">
            <v>0</v>
          </cell>
          <cell r="I13">
            <v>91.12</v>
          </cell>
          <cell r="J13">
            <v>1.224</v>
          </cell>
          <cell r="K13">
            <v>1.4890000000000001</v>
          </cell>
          <cell r="L13">
            <v>0</v>
          </cell>
          <cell r="M13">
            <v>0</v>
          </cell>
          <cell r="N13">
            <v>88.407499999999999</v>
          </cell>
          <cell r="O13">
            <v>-5.0000000000238742E-4</v>
          </cell>
          <cell r="P13">
            <v>399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399</v>
          </cell>
          <cell r="V13">
            <v>0</v>
          </cell>
          <cell r="W13">
            <v>1.50925</v>
          </cell>
          <cell r="X13">
            <v>91.12</v>
          </cell>
          <cell r="Y13">
            <v>4.2222499999999998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399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88.408000000000001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399</v>
          </cell>
          <cell r="AZ13">
            <v>0</v>
          </cell>
          <cell r="BA13">
            <v>0</v>
          </cell>
          <cell r="BB13">
            <v>91.12</v>
          </cell>
          <cell r="BC13">
            <v>399</v>
          </cell>
          <cell r="BD13">
            <v>253.54400000000001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353.166</v>
          </cell>
          <cell r="E14">
            <v>158.72300000000001</v>
          </cell>
          <cell r="F14">
            <v>194.44300000000001</v>
          </cell>
          <cell r="G14">
            <v>35.444000000000003</v>
          </cell>
          <cell r="H14">
            <v>0</v>
          </cell>
          <cell r="I14">
            <v>126.98</v>
          </cell>
          <cell r="J14">
            <v>0.76300000000000001</v>
          </cell>
          <cell r="K14">
            <v>0.93400000000000005</v>
          </cell>
          <cell r="L14">
            <v>0</v>
          </cell>
          <cell r="M14">
            <v>0</v>
          </cell>
          <cell r="N14">
            <v>125.28274999999999</v>
          </cell>
          <cell r="O14">
            <v>2.5000000000829914E-4</v>
          </cell>
          <cell r="P14">
            <v>560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560</v>
          </cell>
          <cell r="V14">
            <v>0</v>
          </cell>
          <cell r="W14">
            <v>1.415</v>
          </cell>
          <cell r="X14">
            <v>126.98</v>
          </cell>
          <cell r="Y14">
            <v>3.1120000000000001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560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125.283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560</v>
          </cell>
          <cell r="AZ14">
            <v>0</v>
          </cell>
          <cell r="BA14">
            <v>0</v>
          </cell>
          <cell r="BB14">
            <v>126.98</v>
          </cell>
          <cell r="BC14">
            <v>560</v>
          </cell>
          <cell r="BD14">
            <v>353.166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611.37300000000005</v>
          </cell>
          <cell r="E15">
            <v>273.27199999999999</v>
          </cell>
          <cell r="F15">
            <v>338.101</v>
          </cell>
          <cell r="G15">
            <v>35.518000000000001</v>
          </cell>
          <cell r="H15">
            <v>0</v>
          </cell>
          <cell r="I15">
            <v>219.8</v>
          </cell>
          <cell r="J15">
            <v>1.7210000000000001</v>
          </cell>
          <cell r="K15">
            <v>2.129</v>
          </cell>
          <cell r="L15">
            <v>0</v>
          </cell>
          <cell r="M15">
            <v>0</v>
          </cell>
          <cell r="N15">
            <v>215.95025000000001</v>
          </cell>
          <cell r="O15">
            <v>-2.4999999999408828E-4</v>
          </cell>
          <cell r="P15">
            <v>979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979</v>
          </cell>
          <cell r="V15">
            <v>0</v>
          </cell>
          <cell r="W15">
            <v>1.1557500000000001</v>
          </cell>
          <cell r="X15">
            <v>219.8</v>
          </cell>
          <cell r="Y15">
            <v>5.0057499999999999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979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215.95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979</v>
          </cell>
          <cell r="AZ15">
            <v>0</v>
          </cell>
          <cell r="BA15">
            <v>0</v>
          </cell>
          <cell r="BB15">
            <v>219.8</v>
          </cell>
          <cell r="BC15">
            <v>979</v>
          </cell>
          <cell r="BD15">
            <v>611.37300000000005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926.32500000000005</v>
          </cell>
          <cell r="E16">
            <v>419.26799999999997</v>
          </cell>
          <cell r="F16">
            <v>507.05700000000002</v>
          </cell>
          <cell r="G16">
            <v>35.338000000000001</v>
          </cell>
          <cell r="H16">
            <v>0</v>
          </cell>
          <cell r="I16">
            <v>335.8</v>
          </cell>
          <cell r="J16">
            <v>2.6930000000000001</v>
          </cell>
          <cell r="K16">
            <v>3.2570000000000001</v>
          </cell>
          <cell r="L16">
            <v>0</v>
          </cell>
          <cell r="M16">
            <v>0</v>
          </cell>
          <cell r="N16">
            <v>329.84974999999997</v>
          </cell>
          <cell r="O16">
            <v>2.500000000509317E-4</v>
          </cell>
          <cell r="P16">
            <v>1462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1462</v>
          </cell>
          <cell r="V16">
            <v>0</v>
          </cell>
          <cell r="W16">
            <v>0.93100000000000005</v>
          </cell>
          <cell r="X16">
            <v>335.8</v>
          </cell>
          <cell r="Y16">
            <v>6.8810000000000002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1462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329.85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1462</v>
          </cell>
          <cell r="AZ16">
            <v>0</v>
          </cell>
          <cell r="BA16">
            <v>0</v>
          </cell>
          <cell r="BB16">
            <v>335.8</v>
          </cell>
          <cell r="BC16">
            <v>1462</v>
          </cell>
          <cell r="BD16">
            <v>926.32500000000005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925.42899999999997</v>
          </cell>
          <cell r="E17">
            <v>422.02499999999998</v>
          </cell>
          <cell r="F17">
            <v>503.404</v>
          </cell>
          <cell r="G17">
            <v>35.253999999999998</v>
          </cell>
          <cell r="H17">
            <v>0</v>
          </cell>
          <cell r="I17">
            <v>337.2</v>
          </cell>
          <cell r="J17">
            <v>2.7480000000000002</v>
          </cell>
          <cell r="K17">
            <v>3.278</v>
          </cell>
          <cell r="L17">
            <v>0</v>
          </cell>
          <cell r="M17">
            <v>0</v>
          </cell>
          <cell r="N17">
            <v>331.17424999999997</v>
          </cell>
          <cell r="O17">
            <v>-2.4999999999408828E-4</v>
          </cell>
          <cell r="P17">
            <v>1448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1448</v>
          </cell>
          <cell r="V17">
            <v>0</v>
          </cell>
          <cell r="W17">
            <v>1.0182500000000001</v>
          </cell>
          <cell r="X17">
            <v>337.2</v>
          </cell>
          <cell r="Y17">
            <v>7.0442499999999999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1448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331.17399999999998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1448</v>
          </cell>
          <cell r="AZ17">
            <v>0</v>
          </cell>
          <cell r="BA17">
            <v>0</v>
          </cell>
          <cell r="BB17">
            <v>337.2</v>
          </cell>
          <cell r="BC17">
            <v>1448</v>
          </cell>
          <cell r="BD17">
            <v>925.42899999999997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Kogenerace"/>
      <sheetName val="Reporting"/>
      <sheetName val="Vyhodnocení PROVOZ"/>
      <sheetName val="Měsíční výkaz"/>
      <sheetName val="ED plyn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260.51100000000002</v>
          </cell>
          <cell r="E6">
            <v>108.444</v>
          </cell>
          <cell r="F6">
            <v>152.06700000000001</v>
          </cell>
          <cell r="G6">
            <v>35.277999999999999</v>
          </cell>
          <cell r="H6">
            <v>0</v>
          </cell>
          <cell r="I6">
            <v>85.18</v>
          </cell>
          <cell r="J6">
            <v>0.746</v>
          </cell>
          <cell r="K6">
            <v>1.0469999999999999</v>
          </cell>
          <cell r="L6">
            <v>0</v>
          </cell>
          <cell r="M6">
            <v>0</v>
          </cell>
          <cell r="N6">
            <v>83.387</v>
          </cell>
          <cell r="O6">
            <v>0</v>
          </cell>
          <cell r="P6">
            <v>430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430</v>
          </cell>
          <cell r="V6">
            <v>0</v>
          </cell>
          <cell r="W6">
            <v>0.16600000000000001</v>
          </cell>
          <cell r="X6">
            <v>85.18</v>
          </cell>
          <cell r="Y6">
            <v>1.9589999999999999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430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83.387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430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85.18</v>
          </cell>
          <cell r="BC6">
            <v>430</v>
          </cell>
          <cell r="BD6">
            <v>260.51100000000002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206.28200000000001</v>
          </cell>
          <cell r="E7">
            <v>86.14</v>
          </cell>
          <cell r="F7">
            <v>120.142</v>
          </cell>
          <cell r="G7">
            <v>35.128</v>
          </cell>
          <cell r="H7">
            <v>0</v>
          </cell>
          <cell r="I7">
            <v>66.918000000000006</v>
          </cell>
          <cell r="J7">
            <v>0.59399999999999997</v>
          </cell>
          <cell r="K7">
            <v>0.82799999999999996</v>
          </cell>
          <cell r="L7">
            <v>0</v>
          </cell>
          <cell r="M7">
            <v>0</v>
          </cell>
          <cell r="N7">
            <v>65.495999999999995</v>
          </cell>
          <cell r="O7">
            <v>0</v>
          </cell>
          <cell r="P7">
            <v>336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336</v>
          </cell>
          <cell r="V7">
            <v>0</v>
          </cell>
          <cell r="W7">
            <v>0.35299999999999998</v>
          </cell>
          <cell r="X7">
            <v>66.918000000000006</v>
          </cell>
          <cell r="Y7">
            <v>1.7749999999999999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336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65.495999999999995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336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66.918000000000006</v>
          </cell>
          <cell r="BC7">
            <v>336</v>
          </cell>
          <cell r="BD7">
            <v>206.28200000000001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159.97</v>
          </cell>
          <cell r="E8">
            <v>66.852999999999994</v>
          </cell>
          <cell r="F8">
            <v>93.117000000000004</v>
          </cell>
          <cell r="G8">
            <v>35.17</v>
          </cell>
          <cell r="H8">
            <v>0</v>
          </cell>
          <cell r="I8">
            <v>51.851999999999997</v>
          </cell>
          <cell r="J8">
            <v>0.26900000000000002</v>
          </cell>
          <cell r="K8">
            <v>0.374</v>
          </cell>
          <cell r="L8">
            <v>0</v>
          </cell>
          <cell r="M8">
            <v>0</v>
          </cell>
          <cell r="N8">
            <v>51.209000000000003</v>
          </cell>
          <cell r="O8">
            <v>0</v>
          </cell>
          <cell r="P8">
            <v>260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260</v>
          </cell>
          <cell r="V8">
            <v>0</v>
          </cell>
          <cell r="W8">
            <v>0.377</v>
          </cell>
          <cell r="X8">
            <v>51.851999999999997</v>
          </cell>
          <cell r="Y8">
            <v>1.02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260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51.209000000000003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260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51.851999999999997</v>
          </cell>
          <cell r="BC8">
            <v>260</v>
          </cell>
          <cell r="BD8">
            <v>159.97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92.658000000000001</v>
          </cell>
          <cell r="E9">
            <v>38.814</v>
          </cell>
          <cell r="F9">
            <v>53.844000000000001</v>
          </cell>
          <cell r="G9">
            <v>35.39</v>
          </cell>
          <cell r="H9">
            <v>0</v>
          </cell>
          <cell r="I9">
            <v>29.835000000000001</v>
          </cell>
          <cell r="J9">
            <v>3.0000000000000001E-3</v>
          </cell>
          <cell r="K9">
            <v>4.0000000000000001E-3</v>
          </cell>
          <cell r="L9">
            <v>0</v>
          </cell>
          <cell r="M9">
            <v>0</v>
          </cell>
          <cell r="N9">
            <v>29.827999999999999</v>
          </cell>
          <cell r="O9">
            <v>0</v>
          </cell>
          <cell r="P9">
            <v>149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149</v>
          </cell>
          <cell r="V9">
            <v>0</v>
          </cell>
          <cell r="W9">
            <v>0.39100000000000001</v>
          </cell>
          <cell r="X9">
            <v>29.835000000000001</v>
          </cell>
          <cell r="Y9">
            <v>0.39800000000000002</v>
          </cell>
          <cell r="Z9">
            <v>0</v>
          </cell>
          <cell r="AA9">
            <v>0</v>
          </cell>
          <cell r="AB9">
            <v>0</v>
          </cell>
          <cell r="AC9">
            <v>6.0715321659188248E-18</v>
          </cell>
          <cell r="AD9">
            <v>0</v>
          </cell>
          <cell r="AE9">
            <v>149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29.827999999999999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149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29.835000000000001</v>
          </cell>
          <cell r="BC9">
            <v>149</v>
          </cell>
          <cell r="BD9">
            <v>92.658000000000001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29.11</v>
          </cell>
          <cell r="E10">
            <v>12.167</v>
          </cell>
          <cell r="F10">
            <v>16.943000000000001</v>
          </cell>
          <cell r="G10">
            <v>35.511000000000003</v>
          </cell>
          <cell r="H10">
            <v>0</v>
          </cell>
          <cell r="I10">
            <v>8.9760000000000009</v>
          </cell>
          <cell r="J10">
            <v>6.7000000000000004E-2</v>
          </cell>
          <cell r="K10">
            <v>9.2999999999999999E-2</v>
          </cell>
          <cell r="L10">
            <v>0</v>
          </cell>
          <cell r="M10">
            <v>0</v>
          </cell>
          <cell r="N10">
            <v>8.8160000000000007</v>
          </cell>
          <cell r="O10">
            <v>0</v>
          </cell>
          <cell r="P10">
            <v>45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45</v>
          </cell>
          <cell r="V10">
            <v>0</v>
          </cell>
          <cell r="W10">
            <v>0.28199999999999997</v>
          </cell>
          <cell r="X10">
            <v>8.9760000000000009</v>
          </cell>
          <cell r="Y10">
            <v>0.44199999999999995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45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8.8160000000000007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45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8.9760000000000009</v>
          </cell>
          <cell r="BC10">
            <v>45</v>
          </cell>
          <cell r="BD10">
            <v>29.11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20.774000000000001</v>
          </cell>
          <cell r="E11">
            <v>8.9779999999999998</v>
          </cell>
          <cell r="F11">
            <v>11.795999999999999</v>
          </cell>
          <cell r="G11">
            <v>35.481000000000002</v>
          </cell>
          <cell r="H11">
            <v>0</v>
          </cell>
          <cell r="I11">
            <v>6.5540000000000003</v>
          </cell>
          <cell r="J11">
            <v>4.8000000000000001E-2</v>
          </cell>
          <cell r="K11">
            <v>6.4000000000000001E-2</v>
          </cell>
          <cell r="L11">
            <v>0</v>
          </cell>
          <cell r="M11">
            <v>0</v>
          </cell>
          <cell r="N11">
            <v>6.4420000000000002</v>
          </cell>
          <cell r="O11">
            <v>0</v>
          </cell>
          <cell r="P11">
            <v>31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31</v>
          </cell>
          <cell r="V11">
            <v>0</v>
          </cell>
          <cell r="W11">
            <v>0.317</v>
          </cell>
          <cell r="X11">
            <v>6.5540000000000003</v>
          </cell>
          <cell r="Y11">
            <v>0.42899999999999999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31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6.4420000000000002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31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6.5540000000000003</v>
          </cell>
          <cell r="BC11">
            <v>31</v>
          </cell>
          <cell r="BD11">
            <v>20.774000000000001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19.901</v>
          </cell>
          <cell r="E12">
            <v>8.6319999999999997</v>
          </cell>
          <cell r="F12">
            <v>11.269</v>
          </cell>
          <cell r="G12">
            <v>35.427</v>
          </cell>
          <cell r="H12">
            <v>0</v>
          </cell>
          <cell r="I12">
            <v>6.1710000000000003</v>
          </cell>
          <cell r="J12">
            <v>4.7E-2</v>
          </cell>
          <cell r="K12">
            <v>6.0999999999999999E-2</v>
          </cell>
          <cell r="L12">
            <v>0</v>
          </cell>
          <cell r="M12">
            <v>0</v>
          </cell>
          <cell r="N12">
            <v>6.0637499999999998</v>
          </cell>
          <cell r="O12">
            <v>-7.4999999999914024E-4</v>
          </cell>
          <cell r="P12">
            <v>29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29</v>
          </cell>
          <cell r="V12">
            <v>0</v>
          </cell>
          <cell r="W12">
            <v>0.33024999999999999</v>
          </cell>
          <cell r="X12">
            <v>6.1710000000000003</v>
          </cell>
          <cell r="Y12">
            <v>0.43824999999999997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29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6.0640000000000001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29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6.1710000000000003</v>
          </cell>
          <cell r="BC12">
            <v>29</v>
          </cell>
          <cell r="BD12">
            <v>19.901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31.452000000000002</v>
          </cell>
          <cell r="E13">
            <v>13.398999999999999</v>
          </cell>
          <cell r="F13">
            <v>18.053000000000001</v>
          </cell>
          <cell r="G13">
            <v>35.432000000000002</v>
          </cell>
          <cell r="H13">
            <v>0</v>
          </cell>
          <cell r="I13">
            <v>9.8960000000000008</v>
          </cell>
          <cell r="J13">
            <v>7.5999999999999998E-2</v>
          </cell>
          <cell r="K13">
            <v>0.10299999999999999</v>
          </cell>
          <cell r="L13">
            <v>0</v>
          </cell>
          <cell r="M13">
            <v>0</v>
          </cell>
          <cell r="N13">
            <v>9.7170000000000005</v>
          </cell>
          <cell r="O13">
            <v>0</v>
          </cell>
          <cell r="P13">
            <v>48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48</v>
          </cell>
          <cell r="V13">
            <v>0</v>
          </cell>
          <cell r="W13">
            <v>0.40050000000000002</v>
          </cell>
          <cell r="X13">
            <v>9.8960000000000008</v>
          </cell>
          <cell r="Y13">
            <v>0.57950000000000002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48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9.7170000000000005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48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9.8960000000000008</v>
          </cell>
          <cell r="BC13">
            <v>48</v>
          </cell>
          <cell r="BD13">
            <v>31.452000000000002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36.204999999999998</v>
          </cell>
          <cell r="E14">
            <v>15.364000000000001</v>
          </cell>
          <cell r="F14">
            <v>20.841000000000001</v>
          </cell>
          <cell r="G14">
            <v>35.493000000000002</v>
          </cell>
          <cell r="H14">
            <v>0</v>
          </cell>
          <cell r="I14">
            <v>11.468</v>
          </cell>
          <cell r="J14">
            <v>8.6999999999999994E-2</v>
          </cell>
          <cell r="K14">
            <v>0.11799999999999999</v>
          </cell>
          <cell r="L14">
            <v>0</v>
          </cell>
          <cell r="M14">
            <v>0</v>
          </cell>
          <cell r="N14">
            <v>11.263249999999999</v>
          </cell>
          <cell r="O14">
            <v>-2.4999999999941735E-4</v>
          </cell>
          <cell r="P14">
            <v>56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56</v>
          </cell>
          <cell r="V14">
            <v>0</v>
          </cell>
          <cell r="W14">
            <v>0.3755</v>
          </cell>
          <cell r="X14">
            <v>11.468</v>
          </cell>
          <cell r="Y14">
            <v>0.58050000000000002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56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11.263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56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11.468</v>
          </cell>
          <cell r="BC14">
            <v>56</v>
          </cell>
          <cell r="BD14">
            <v>36.204999999999998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82.296999999999997</v>
          </cell>
          <cell r="E15">
            <v>34.021999999999998</v>
          </cell>
          <cell r="F15">
            <v>48.274999999999999</v>
          </cell>
          <cell r="G15">
            <v>35.481000000000002</v>
          </cell>
          <cell r="H15">
            <v>0</v>
          </cell>
          <cell r="I15">
            <v>26.233000000000001</v>
          </cell>
          <cell r="J15">
            <v>0.17499999999999999</v>
          </cell>
          <cell r="K15">
            <v>0.249</v>
          </cell>
          <cell r="L15">
            <v>0</v>
          </cell>
          <cell r="M15">
            <v>0</v>
          </cell>
          <cell r="N15">
            <v>25.809000000000001</v>
          </cell>
          <cell r="O15">
            <v>0</v>
          </cell>
          <cell r="P15">
            <v>134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134</v>
          </cell>
          <cell r="V15">
            <v>0</v>
          </cell>
          <cell r="W15">
            <v>0.29025000000000001</v>
          </cell>
          <cell r="X15">
            <v>26.233000000000001</v>
          </cell>
          <cell r="Y15">
            <v>0.71425000000000005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134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25.809000000000001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134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26.233000000000001</v>
          </cell>
          <cell r="BC15">
            <v>134</v>
          </cell>
          <cell r="BD15">
            <v>82.296999999999997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146.434</v>
          </cell>
          <cell r="E16">
            <v>60.561999999999998</v>
          </cell>
          <cell r="F16">
            <v>85.872</v>
          </cell>
          <cell r="G16">
            <v>35.366999999999997</v>
          </cell>
          <cell r="H16">
            <v>0</v>
          </cell>
          <cell r="I16">
            <v>47.017600000000002</v>
          </cell>
          <cell r="J16">
            <v>0.311</v>
          </cell>
          <cell r="K16">
            <v>0.441</v>
          </cell>
          <cell r="L16">
            <v>0</v>
          </cell>
          <cell r="M16">
            <v>0</v>
          </cell>
          <cell r="N16">
            <v>46.264749999999999</v>
          </cell>
          <cell r="O16">
            <v>8.4999999999979536E-4</v>
          </cell>
          <cell r="P16">
            <v>240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240</v>
          </cell>
          <cell r="V16">
            <v>0</v>
          </cell>
          <cell r="W16">
            <v>0.27575</v>
          </cell>
          <cell r="X16">
            <v>47.018000000000001</v>
          </cell>
          <cell r="Y16">
            <v>1.0277499999999999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240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46.265000000000001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240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47.018000000000001</v>
          </cell>
          <cell r="BC16">
            <v>240</v>
          </cell>
          <cell r="BD16">
            <v>146.434</v>
          </cell>
          <cell r="BE16">
            <v>4.0000000001327862E-4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0</v>
          </cell>
          <cell r="E17">
            <v>0</v>
          </cell>
          <cell r="F17">
            <v>0</v>
          </cell>
          <cell r="G17">
            <v>35.268999999999998</v>
          </cell>
          <cell r="H17">
            <v>0</v>
          </cell>
          <cell r="I17">
            <v>45.303400000000003</v>
          </cell>
          <cell r="J17">
            <v>0.28599999999999998</v>
          </cell>
          <cell r="K17">
            <v>0.40600000000000003</v>
          </cell>
          <cell r="L17">
            <v>0</v>
          </cell>
          <cell r="M17">
            <v>0</v>
          </cell>
          <cell r="N17">
            <v>44.611249999999998</v>
          </cell>
          <cell r="O17">
            <v>1.5000000000497948E-4</v>
          </cell>
          <cell r="P17">
            <v>231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231</v>
          </cell>
          <cell r="V17">
            <v>0</v>
          </cell>
          <cell r="W17">
            <v>0.20724999999999999</v>
          </cell>
          <cell r="X17">
            <v>45.302999999999997</v>
          </cell>
          <cell r="Y17">
            <v>0.89924999999999988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231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44.610999999999997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231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45.302999999999997</v>
          </cell>
          <cell r="BC17">
            <v>231</v>
          </cell>
          <cell r="BD17">
            <v>0</v>
          </cell>
          <cell r="BE17">
            <v>-4.0000000001327862E-4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Reporting"/>
      <sheetName val="Kogenerace"/>
      <sheetName val="Měsíční výkaz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502.18400000000003</v>
          </cell>
          <cell r="E6">
            <v>206.346</v>
          </cell>
          <cell r="F6">
            <v>295.83800000000002</v>
          </cell>
          <cell r="G6">
            <v>35.146999999999998</v>
          </cell>
          <cell r="H6">
            <v>0</v>
          </cell>
          <cell r="I6">
            <v>167.98</v>
          </cell>
          <cell r="J6">
            <v>4.9740000000000002</v>
          </cell>
          <cell r="K6">
            <v>7.1319999999999997</v>
          </cell>
          <cell r="L6">
            <v>0</v>
          </cell>
          <cell r="M6">
            <v>0</v>
          </cell>
          <cell r="N6">
            <v>155.874</v>
          </cell>
          <cell r="O6">
            <v>0</v>
          </cell>
          <cell r="P6">
            <v>867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867</v>
          </cell>
          <cell r="V6">
            <v>0</v>
          </cell>
          <cell r="W6">
            <v>9.1999999999999998E-2</v>
          </cell>
          <cell r="X6">
            <v>167.98</v>
          </cell>
          <cell r="Y6">
            <v>12.198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867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155.874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867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167.98</v>
          </cell>
          <cell r="BC6">
            <v>867</v>
          </cell>
          <cell r="BD6">
            <v>502.18400000000003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461.99299999999999</v>
          </cell>
          <cell r="E7">
            <v>189.20599999999999</v>
          </cell>
          <cell r="F7">
            <v>272.78699999999998</v>
          </cell>
          <cell r="G7">
            <v>35.430999999999997</v>
          </cell>
          <cell r="H7">
            <v>0</v>
          </cell>
          <cell r="I7">
            <v>152.97800000000001</v>
          </cell>
          <cell r="J7">
            <v>4.6180000000000003</v>
          </cell>
          <cell r="K7">
            <v>6.6589999999999998</v>
          </cell>
          <cell r="L7">
            <v>0</v>
          </cell>
          <cell r="M7">
            <v>0</v>
          </cell>
          <cell r="N7">
            <v>141.70099999999999</v>
          </cell>
          <cell r="O7">
            <v>0</v>
          </cell>
          <cell r="P7">
            <v>794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794</v>
          </cell>
          <cell r="V7">
            <v>0</v>
          </cell>
          <cell r="W7">
            <v>0.10299999999999999</v>
          </cell>
          <cell r="X7">
            <v>152.97800000000001</v>
          </cell>
          <cell r="Y7">
            <v>11.38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794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141.70099999999999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794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152.97800000000001</v>
          </cell>
          <cell r="BC7">
            <v>794</v>
          </cell>
          <cell r="BD7">
            <v>461.99299999999999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421.572</v>
          </cell>
          <cell r="E8">
            <v>172.97800000000001</v>
          </cell>
          <cell r="F8">
            <v>248.59399999999999</v>
          </cell>
          <cell r="G8">
            <v>35.457999999999998</v>
          </cell>
          <cell r="H8">
            <v>0</v>
          </cell>
          <cell r="I8">
            <v>139.358</v>
          </cell>
          <cell r="J8">
            <v>4.2880000000000003</v>
          </cell>
          <cell r="K8">
            <v>6.1630000000000003</v>
          </cell>
          <cell r="L8">
            <v>0</v>
          </cell>
          <cell r="M8">
            <v>0</v>
          </cell>
          <cell r="N8">
            <v>128.90700000000001</v>
          </cell>
          <cell r="O8">
            <v>0</v>
          </cell>
          <cell r="P8">
            <v>721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721</v>
          </cell>
          <cell r="V8">
            <v>0</v>
          </cell>
          <cell r="W8">
            <v>0.13</v>
          </cell>
          <cell r="X8">
            <v>139.358</v>
          </cell>
          <cell r="Y8">
            <v>10.581000000000001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721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128.90700000000001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721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139.358</v>
          </cell>
          <cell r="BC8">
            <v>721</v>
          </cell>
          <cell r="BD8">
            <v>421.572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311.34699999999998</v>
          </cell>
          <cell r="E9">
            <v>127.836</v>
          </cell>
          <cell r="F9">
            <v>183.511</v>
          </cell>
          <cell r="G9">
            <v>35.32</v>
          </cell>
          <cell r="H9">
            <v>0</v>
          </cell>
          <cell r="I9">
            <v>102.944</v>
          </cell>
          <cell r="J9">
            <v>3.2480000000000002</v>
          </cell>
          <cell r="K9">
            <v>4.6630000000000003</v>
          </cell>
          <cell r="L9">
            <v>0</v>
          </cell>
          <cell r="M9">
            <v>0</v>
          </cell>
          <cell r="N9">
            <v>95.033000000000001</v>
          </cell>
          <cell r="O9">
            <v>0</v>
          </cell>
          <cell r="P9">
            <v>532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532</v>
          </cell>
          <cell r="V9">
            <v>0</v>
          </cell>
          <cell r="W9">
            <v>0.159</v>
          </cell>
          <cell r="X9">
            <v>102.944</v>
          </cell>
          <cell r="Y9">
            <v>8.07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532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95.033000000000001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532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102.944</v>
          </cell>
          <cell r="BC9">
            <v>532</v>
          </cell>
          <cell r="BD9">
            <v>311.34699999999998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222.36600000000001</v>
          </cell>
          <cell r="E10">
            <v>91.635000000000005</v>
          </cell>
          <cell r="F10">
            <v>130.73099999999999</v>
          </cell>
          <cell r="G10">
            <v>35.44</v>
          </cell>
          <cell r="H10">
            <v>0</v>
          </cell>
          <cell r="I10">
            <v>73.209999999999994</v>
          </cell>
          <cell r="J10">
            <v>2.4590000000000001</v>
          </cell>
          <cell r="K10">
            <v>3.5070000000000001</v>
          </cell>
          <cell r="L10">
            <v>0</v>
          </cell>
          <cell r="M10">
            <v>0</v>
          </cell>
          <cell r="N10">
            <v>67.244</v>
          </cell>
          <cell r="O10">
            <v>0</v>
          </cell>
          <cell r="P10">
            <v>376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376</v>
          </cell>
          <cell r="V10">
            <v>0</v>
          </cell>
          <cell r="W10">
            <v>0.22500000000000001</v>
          </cell>
          <cell r="X10">
            <v>73.209999999999994</v>
          </cell>
          <cell r="Y10">
            <v>6.1909999999999998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376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67.244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376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73.209999999999994</v>
          </cell>
          <cell r="BC10">
            <v>376</v>
          </cell>
          <cell r="BD10">
            <v>222.36600000000001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149.39500000000001</v>
          </cell>
          <cell r="E11">
            <v>61.892000000000003</v>
          </cell>
          <cell r="F11">
            <v>87.503</v>
          </cell>
          <cell r="G11">
            <v>35.305999999999997</v>
          </cell>
          <cell r="H11">
            <v>0</v>
          </cell>
          <cell r="I11">
            <v>49.119</v>
          </cell>
          <cell r="J11">
            <v>1.7210000000000001</v>
          </cell>
          <cell r="K11">
            <v>2.4329999999999998</v>
          </cell>
          <cell r="L11">
            <v>0</v>
          </cell>
          <cell r="M11">
            <v>0</v>
          </cell>
          <cell r="N11">
            <v>44.965000000000003</v>
          </cell>
          <cell r="O11">
            <v>0</v>
          </cell>
          <cell r="P11">
            <v>250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250</v>
          </cell>
          <cell r="V11">
            <v>0</v>
          </cell>
          <cell r="W11">
            <v>0.252</v>
          </cell>
          <cell r="X11">
            <v>49.119</v>
          </cell>
          <cell r="Y11">
            <v>4.4059999999999997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250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44.965000000000003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250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49.119</v>
          </cell>
          <cell r="BC11">
            <v>250</v>
          </cell>
          <cell r="BD11">
            <v>149.39500000000001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151.79599999999999</v>
          </cell>
          <cell r="E12">
            <v>62.610999999999997</v>
          </cell>
          <cell r="F12">
            <v>89.185000000000002</v>
          </cell>
          <cell r="G12">
            <v>35.39</v>
          </cell>
          <cell r="H12">
            <v>0</v>
          </cell>
          <cell r="I12">
            <v>49.728000000000002</v>
          </cell>
          <cell r="J12">
            <v>1.746</v>
          </cell>
          <cell r="K12">
            <v>2.488</v>
          </cell>
          <cell r="L12">
            <v>0</v>
          </cell>
          <cell r="M12">
            <v>0</v>
          </cell>
          <cell r="N12">
            <v>45.493679999999998</v>
          </cell>
          <cell r="O12">
            <v>3.2000000000209639E-4</v>
          </cell>
          <cell r="P12">
            <v>255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255</v>
          </cell>
          <cell r="V12">
            <v>0</v>
          </cell>
          <cell r="W12">
            <v>0.26468000000000003</v>
          </cell>
          <cell r="X12">
            <v>49.728000000000002</v>
          </cell>
          <cell r="Y12">
            <v>4.4986800000000002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255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45.494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255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49.728000000000002</v>
          </cell>
          <cell r="BC12">
            <v>255</v>
          </cell>
          <cell r="BD12">
            <v>151.79599999999999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137.87799999999999</v>
          </cell>
          <cell r="E13">
            <v>56.767000000000003</v>
          </cell>
          <cell r="F13">
            <v>81.111000000000004</v>
          </cell>
          <cell r="G13">
            <v>35.423000000000002</v>
          </cell>
          <cell r="H13">
            <v>0</v>
          </cell>
          <cell r="I13">
            <v>45.103000000000002</v>
          </cell>
          <cell r="J13">
            <v>1.5860000000000001</v>
          </cell>
          <cell r="K13">
            <v>2.2669999999999999</v>
          </cell>
          <cell r="L13">
            <v>0</v>
          </cell>
          <cell r="M13">
            <v>0</v>
          </cell>
          <cell r="N13">
            <v>41.250720000000001</v>
          </cell>
          <cell r="O13">
            <v>-7.2000000000116415E-4</v>
          </cell>
          <cell r="P13">
            <v>232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232</v>
          </cell>
          <cell r="V13">
            <v>0</v>
          </cell>
          <cell r="W13">
            <v>0.26650000000000001</v>
          </cell>
          <cell r="X13">
            <v>45.103000000000002</v>
          </cell>
          <cell r="Y13">
            <v>4.1194999999999995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232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41.250999999999998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232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45.103000000000002</v>
          </cell>
          <cell r="BC13">
            <v>232</v>
          </cell>
          <cell r="BD13">
            <v>137.87799999999999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139.328</v>
          </cell>
          <cell r="E14">
            <v>57.487000000000002</v>
          </cell>
          <cell r="F14">
            <v>81.840999999999994</v>
          </cell>
          <cell r="G14">
            <v>35.417000000000002</v>
          </cell>
          <cell r="H14">
            <v>0</v>
          </cell>
          <cell r="I14">
            <v>45.656999999999996</v>
          </cell>
          <cell r="J14">
            <v>1.5289999999999999</v>
          </cell>
          <cell r="K14">
            <v>2.177</v>
          </cell>
          <cell r="L14">
            <v>0</v>
          </cell>
          <cell r="M14">
            <v>0</v>
          </cell>
          <cell r="N14">
            <v>41.951039999999999</v>
          </cell>
          <cell r="O14">
            <v>-3.9999999998485691E-5</v>
          </cell>
          <cell r="P14">
            <v>234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234</v>
          </cell>
          <cell r="V14">
            <v>0</v>
          </cell>
          <cell r="W14">
            <v>0.24284</v>
          </cell>
          <cell r="X14">
            <v>45.656999999999996</v>
          </cell>
          <cell r="Y14">
            <v>3.9488400000000001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234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41.951000000000001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234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45.656999999999996</v>
          </cell>
          <cell r="BC14">
            <v>234</v>
          </cell>
          <cell r="BD14">
            <v>139.328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343.29399999999998</v>
          </cell>
          <cell r="E15">
            <v>139.74100000000001</v>
          </cell>
          <cell r="F15">
            <v>203.553</v>
          </cell>
          <cell r="G15">
            <v>35.488</v>
          </cell>
          <cell r="H15">
            <v>0</v>
          </cell>
          <cell r="I15">
            <v>112.511</v>
          </cell>
          <cell r="J15">
            <v>3.5150000000000001</v>
          </cell>
          <cell r="K15">
            <v>5.12</v>
          </cell>
          <cell r="L15">
            <v>0</v>
          </cell>
          <cell r="M15">
            <v>0</v>
          </cell>
          <cell r="N15">
            <v>103.87512</v>
          </cell>
          <cell r="O15">
            <v>8.7999999999510692E-4</v>
          </cell>
          <cell r="P15">
            <v>590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590</v>
          </cell>
          <cell r="V15">
            <v>0</v>
          </cell>
          <cell r="W15">
            <v>0.12792000000000001</v>
          </cell>
          <cell r="X15">
            <v>112.511</v>
          </cell>
          <cell r="Y15">
            <v>8.7629199999999994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590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103.875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590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112.511</v>
          </cell>
          <cell r="BC15">
            <v>590</v>
          </cell>
          <cell r="BD15">
            <v>343.29399999999998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473.06299999999999</v>
          </cell>
          <cell r="E16">
            <v>191.703</v>
          </cell>
          <cell r="F16">
            <v>281.36</v>
          </cell>
          <cell r="G16">
            <v>35.351999999999997</v>
          </cell>
          <cell r="H16">
            <v>0</v>
          </cell>
          <cell r="I16">
            <v>155.38399999999999</v>
          </cell>
          <cell r="J16">
            <v>4.6029999999999998</v>
          </cell>
          <cell r="K16">
            <v>6.7549999999999999</v>
          </cell>
          <cell r="L16">
            <v>0</v>
          </cell>
          <cell r="M16">
            <v>0</v>
          </cell>
          <cell r="N16">
            <v>144.02567999999999</v>
          </cell>
          <cell r="O16">
            <v>3.1999999998788553E-4</v>
          </cell>
          <cell r="P16">
            <v>821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821</v>
          </cell>
          <cell r="V16">
            <v>0</v>
          </cell>
          <cell r="W16">
            <v>9.9319999999999992E-2</v>
          </cell>
          <cell r="X16">
            <v>155.38399999999999</v>
          </cell>
          <cell r="Y16">
            <v>11.457320000000001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821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144.02600000000001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821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155.38399999999999</v>
          </cell>
          <cell r="BC16">
            <v>821</v>
          </cell>
          <cell r="BD16">
            <v>473.06299999999999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396.07100000000003</v>
          </cell>
          <cell r="E17">
            <v>160.83000000000001</v>
          </cell>
          <cell r="F17">
            <v>235.24100000000001</v>
          </cell>
          <cell r="G17">
            <v>35.295999999999999</v>
          </cell>
          <cell r="H17">
            <v>0</v>
          </cell>
          <cell r="I17">
            <v>130.089</v>
          </cell>
          <cell r="J17">
            <v>3.8079999999999998</v>
          </cell>
          <cell r="K17">
            <v>5.569</v>
          </cell>
          <cell r="L17">
            <v>0</v>
          </cell>
          <cell r="M17">
            <v>0</v>
          </cell>
          <cell r="N17">
            <v>120.71184</v>
          </cell>
          <cell r="O17">
            <v>1.6000000000815362E-4</v>
          </cell>
          <cell r="P17">
            <v>685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685</v>
          </cell>
          <cell r="V17">
            <v>0</v>
          </cell>
          <cell r="W17">
            <v>0.12090000000000001</v>
          </cell>
          <cell r="X17">
            <v>130.089</v>
          </cell>
          <cell r="Y17">
            <v>9.4978999999999996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685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120.712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685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130.089</v>
          </cell>
          <cell r="BC17">
            <v>685</v>
          </cell>
          <cell r="BD17">
            <v>396.07100000000003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Reporting"/>
      <sheetName val="Měsíční výkaz"/>
      <sheetName val="ED plyn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A6" t="str">
            <v>Leden</v>
          </cell>
          <cell r="B6">
            <v>1</v>
          </cell>
          <cell r="C6" t="str">
            <v>OK</v>
          </cell>
          <cell r="D6">
            <v>0</v>
          </cell>
          <cell r="E6">
            <v>0</v>
          </cell>
          <cell r="F6">
            <v>0</v>
          </cell>
          <cell r="G6">
            <v>34.667999999999999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38.530999999999999</v>
          </cell>
          <cell r="E7">
            <v>16.809999999999999</v>
          </cell>
          <cell r="F7">
            <v>21.721</v>
          </cell>
          <cell r="G7">
            <v>35.314999999999998</v>
          </cell>
          <cell r="H7">
            <v>0</v>
          </cell>
          <cell r="I7">
            <v>13.758700000000001</v>
          </cell>
          <cell r="J7">
            <v>0.56499999999999995</v>
          </cell>
          <cell r="K7">
            <v>0.73</v>
          </cell>
          <cell r="L7">
            <v>0</v>
          </cell>
          <cell r="M7">
            <v>0</v>
          </cell>
          <cell r="N7">
            <v>12.463799999999999</v>
          </cell>
          <cell r="O7">
            <v>-9.9999999997990585E-5</v>
          </cell>
          <cell r="P7">
            <v>64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64</v>
          </cell>
          <cell r="V7">
            <v>0</v>
          </cell>
          <cell r="W7">
            <v>23.992999999999999</v>
          </cell>
          <cell r="X7">
            <v>13.759</v>
          </cell>
          <cell r="Y7">
            <v>25.287999999999997</v>
          </cell>
          <cell r="Z7">
            <v>0</v>
          </cell>
          <cell r="AA7">
            <v>0</v>
          </cell>
          <cell r="AB7">
            <v>0</v>
          </cell>
          <cell r="AC7">
            <v>-1.7763568394002505E-15</v>
          </cell>
          <cell r="AD7">
            <v>0</v>
          </cell>
          <cell r="AE7">
            <v>64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6.1150000000000002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6.3487999999999998</v>
          </cell>
          <cell r="AQ7">
            <v>0</v>
          </cell>
          <cell r="AR7">
            <v>0</v>
          </cell>
          <cell r="AS7">
            <v>64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13.759</v>
          </cell>
          <cell r="BC7">
            <v>64</v>
          </cell>
          <cell r="BD7">
            <v>38.530999999999999</v>
          </cell>
          <cell r="BE7">
            <v>2.9999999999574811E-4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139.37200000000001</v>
          </cell>
          <cell r="E8">
            <v>60.302999999999997</v>
          </cell>
          <cell r="F8">
            <v>79.069000000000003</v>
          </cell>
          <cell r="G8">
            <v>35.210999999999999</v>
          </cell>
          <cell r="H8">
            <v>0</v>
          </cell>
          <cell r="I8">
            <v>49.996600000000001</v>
          </cell>
          <cell r="J8">
            <v>0.44600000000000001</v>
          </cell>
          <cell r="K8">
            <v>0.58499999999999996</v>
          </cell>
          <cell r="L8">
            <v>0</v>
          </cell>
          <cell r="M8">
            <v>0</v>
          </cell>
          <cell r="N8">
            <v>48.965800000000002</v>
          </cell>
          <cell r="O8">
            <v>-1.9999999999953388E-4</v>
          </cell>
          <cell r="P8">
            <v>236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236</v>
          </cell>
          <cell r="V8">
            <v>0</v>
          </cell>
          <cell r="W8">
            <v>15.12</v>
          </cell>
          <cell r="X8">
            <v>49.997</v>
          </cell>
          <cell r="Y8">
            <v>16.151</v>
          </cell>
          <cell r="Z8">
            <v>0</v>
          </cell>
          <cell r="AA8">
            <v>0</v>
          </cell>
          <cell r="AB8">
            <v>0</v>
          </cell>
          <cell r="AC8">
            <v>6.106226635438361E-16</v>
          </cell>
          <cell r="AD8">
            <v>0</v>
          </cell>
          <cell r="AE8">
            <v>236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23.954999999999998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25.0108</v>
          </cell>
          <cell r="AQ8">
            <v>0</v>
          </cell>
          <cell r="AR8">
            <v>0</v>
          </cell>
          <cell r="AS8">
            <v>236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49.997</v>
          </cell>
          <cell r="BC8">
            <v>236</v>
          </cell>
          <cell r="BD8">
            <v>139.37200000000001</v>
          </cell>
          <cell r="BE8">
            <v>4.0000000001327862E-4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100.154</v>
          </cell>
          <cell r="E9">
            <v>43.637</v>
          </cell>
          <cell r="F9">
            <v>56.517000000000003</v>
          </cell>
          <cell r="G9">
            <v>35.28</v>
          </cell>
          <cell r="H9">
            <v>0</v>
          </cell>
          <cell r="I9">
            <v>35.817399999999999</v>
          </cell>
          <cell r="J9">
            <v>0.35499999999999998</v>
          </cell>
          <cell r="K9">
            <v>0.46</v>
          </cell>
          <cell r="L9">
            <v>0</v>
          </cell>
          <cell r="M9">
            <v>0</v>
          </cell>
          <cell r="N9">
            <v>35.002099999999999</v>
          </cell>
          <cell r="O9">
            <v>3.0000000000285354E-4</v>
          </cell>
          <cell r="P9">
            <v>167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167</v>
          </cell>
          <cell r="V9">
            <v>0</v>
          </cell>
          <cell r="W9">
            <v>20.623999999999999</v>
          </cell>
          <cell r="X9">
            <v>35.817</v>
          </cell>
          <cell r="Y9">
            <v>21.439</v>
          </cell>
          <cell r="Z9">
            <v>0</v>
          </cell>
          <cell r="AA9">
            <v>0</v>
          </cell>
          <cell r="AB9">
            <v>0</v>
          </cell>
          <cell r="AC9">
            <v>1.27675647831893E-15</v>
          </cell>
          <cell r="AD9">
            <v>0</v>
          </cell>
          <cell r="AE9">
            <v>167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18.544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16.458099999999998</v>
          </cell>
          <cell r="AQ9">
            <v>0</v>
          </cell>
          <cell r="AR9">
            <v>0</v>
          </cell>
          <cell r="AS9">
            <v>167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35.817</v>
          </cell>
          <cell r="BC9">
            <v>167</v>
          </cell>
          <cell r="BD9">
            <v>100.154</v>
          </cell>
          <cell r="BE9">
            <v>-4.0000000001327862E-4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96.623000000000005</v>
          </cell>
          <cell r="E10">
            <v>41.908000000000001</v>
          </cell>
          <cell r="F10">
            <v>54.715000000000003</v>
          </cell>
          <cell r="G10">
            <v>35.457999999999998</v>
          </cell>
          <cell r="H10">
            <v>0</v>
          </cell>
          <cell r="I10">
            <v>34.254300000000001</v>
          </cell>
          <cell r="J10">
            <v>0.33900000000000002</v>
          </cell>
          <cell r="K10">
            <v>0.443</v>
          </cell>
          <cell r="L10">
            <v>0</v>
          </cell>
          <cell r="M10">
            <v>0</v>
          </cell>
          <cell r="N10">
            <v>33.472300000000004</v>
          </cell>
          <cell r="O10">
            <v>0</v>
          </cell>
          <cell r="P10">
            <v>161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161</v>
          </cell>
          <cell r="V10">
            <v>0</v>
          </cell>
          <cell r="W10">
            <v>22.411000000000001</v>
          </cell>
          <cell r="X10">
            <v>34.253999999999998</v>
          </cell>
          <cell r="Y10">
            <v>23.193000000000001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161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18.286999999999999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15.1853</v>
          </cell>
          <cell r="AQ10">
            <v>0</v>
          </cell>
          <cell r="AR10">
            <v>0</v>
          </cell>
          <cell r="AS10">
            <v>161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34.253999999999998</v>
          </cell>
          <cell r="BC10">
            <v>161</v>
          </cell>
          <cell r="BD10">
            <v>96.623000000000005</v>
          </cell>
          <cell r="BE10">
            <v>-2.9999999998153726E-4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0</v>
          </cell>
          <cell r="E11">
            <v>0</v>
          </cell>
          <cell r="F11">
            <v>0</v>
          </cell>
          <cell r="G11">
            <v>34.667999999999999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0</v>
          </cell>
          <cell r="E12">
            <v>0</v>
          </cell>
          <cell r="F12">
            <v>0</v>
          </cell>
          <cell r="G12">
            <v>34.667999999999999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0</v>
          </cell>
          <cell r="E13">
            <v>0</v>
          </cell>
          <cell r="F13">
            <v>0</v>
          </cell>
          <cell r="G13">
            <v>34.667999999999999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0</v>
          </cell>
          <cell r="E14">
            <v>0</v>
          </cell>
          <cell r="F14">
            <v>0</v>
          </cell>
          <cell r="G14">
            <v>34.667999999999999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0</v>
          </cell>
          <cell r="E15">
            <v>0</v>
          </cell>
          <cell r="F15">
            <v>0</v>
          </cell>
          <cell r="G15">
            <v>34.667999999999999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0</v>
          </cell>
          <cell r="E16">
            <v>0</v>
          </cell>
          <cell r="F16">
            <v>0</v>
          </cell>
          <cell r="G16">
            <v>34.667999999999999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0</v>
          </cell>
          <cell r="E17">
            <v>0</v>
          </cell>
          <cell r="F17">
            <v>0</v>
          </cell>
          <cell r="G17">
            <v>34.667999999999999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Reporting"/>
      <sheetName val="Evidence"/>
      <sheetName val="OT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1330.519</v>
          </cell>
          <cell r="E6">
            <v>594.13400000000001</v>
          </cell>
          <cell r="F6">
            <v>736.38499999999999</v>
          </cell>
          <cell r="G6">
            <v>35.15</v>
          </cell>
          <cell r="H6">
            <v>0</v>
          </cell>
          <cell r="I6">
            <v>488.13</v>
          </cell>
          <cell r="J6">
            <v>4.7309999999999999</v>
          </cell>
          <cell r="K6">
            <v>5.8639999999999999</v>
          </cell>
          <cell r="L6">
            <v>0</v>
          </cell>
          <cell r="M6">
            <v>0</v>
          </cell>
          <cell r="N6">
            <v>477.53500000000003</v>
          </cell>
          <cell r="O6">
            <v>0</v>
          </cell>
          <cell r="P6">
            <v>2178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2178</v>
          </cell>
          <cell r="V6">
            <v>0</v>
          </cell>
          <cell r="W6">
            <v>2.9689999999999999</v>
          </cell>
          <cell r="X6">
            <v>488.13</v>
          </cell>
          <cell r="Y6">
            <v>13.563999999999998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2178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477.53500000000003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2178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488.13</v>
          </cell>
          <cell r="BC6">
            <v>2178</v>
          </cell>
          <cell r="BD6">
            <v>1330.519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1219.3</v>
          </cell>
          <cell r="E7">
            <v>534.94899999999996</v>
          </cell>
          <cell r="F7">
            <v>684.351</v>
          </cell>
          <cell r="G7">
            <v>35.432000000000002</v>
          </cell>
          <cell r="H7">
            <v>0</v>
          </cell>
          <cell r="I7">
            <v>436.66</v>
          </cell>
          <cell r="J7">
            <v>3.887</v>
          </cell>
          <cell r="K7">
            <v>4.9720000000000004</v>
          </cell>
          <cell r="L7">
            <v>0</v>
          </cell>
          <cell r="M7">
            <v>0</v>
          </cell>
          <cell r="N7">
            <v>427.80099999999999</v>
          </cell>
          <cell r="O7">
            <v>0</v>
          </cell>
          <cell r="P7">
            <v>2011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2011</v>
          </cell>
          <cell r="V7">
            <v>0</v>
          </cell>
          <cell r="W7">
            <v>2.5049999999999999</v>
          </cell>
          <cell r="X7">
            <v>436.66</v>
          </cell>
          <cell r="Y7">
            <v>11.364000000000001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2011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427.80099999999999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2011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436.66</v>
          </cell>
          <cell r="BC7">
            <v>2011</v>
          </cell>
          <cell r="BD7">
            <v>1219.3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1096.6510000000001</v>
          </cell>
          <cell r="E8">
            <v>480.90899999999999</v>
          </cell>
          <cell r="F8">
            <v>615.74199999999996</v>
          </cell>
          <cell r="G8">
            <v>35.459000000000003</v>
          </cell>
          <cell r="H8">
            <v>0</v>
          </cell>
          <cell r="I8">
            <v>391.38</v>
          </cell>
          <cell r="J8">
            <v>3.4550000000000001</v>
          </cell>
          <cell r="K8">
            <v>4.423</v>
          </cell>
          <cell r="L8">
            <v>0</v>
          </cell>
          <cell r="M8">
            <v>0</v>
          </cell>
          <cell r="N8">
            <v>383.50200000000001</v>
          </cell>
          <cell r="O8">
            <v>0</v>
          </cell>
          <cell r="P8">
            <v>1804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1804</v>
          </cell>
          <cell r="V8">
            <v>0</v>
          </cell>
          <cell r="W8">
            <v>3.0739999999999998</v>
          </cell>
          <cell r="X8">
            <v>391.38</v>
          </cell>
          <cell r="Y8">
            <v>10.952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1804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383.50200000000001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1804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391.38</v>
          </cell>
          <cell r="BC8">
            <v>1804</v>
          </cell>
          <cell r="BD8">
            <v>1096.6510000000001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776.56200000000001</v>
          </cell>
          <cell r="E9">
            <v>345.45400000000001</v>
          </cell>
          <cell r="F9">
            <v>431.108</v>
          </cell>
          <cell r="G9">
            <v>35.326999999999998</v>
          </cell>
          <cell r="H9">
            <v>0</v>
          </cell>
          <cell r="I9">
            <v>276.89999999999998</v>
          </cell>
          <cell r="J9">
            <v>2.5339999999999998</v>
          </cell>
          <cell r="K9">
            <v>3.1619999999999999</v>
          </cell>
          <cell r="L9">
            <v>0</v>
          </cell>
          <cell r="M9">
            <v>0</v>
          </cell>
          <cell r="N9">
            <v>271.20400000000001</v>
          </cell>
          <cell r="O9">
            <v>0</v>
          </cell>
          <cell r="P9">
            <v>1244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1244</v>
          </cell>
          <cell r="V9">
            <v>0</v>
          </cell>
          <cell r="W9">
            <v>3.7090000000000001</v>
          </cell>
          <cell r="X9">
            <v>276.89999999999998</v>
          </cell>
          <cell r="Y9">
            <v>9.4049999999999994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1244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271.20400000000001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1244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276.89999999999998</v>
          </cell>
          <cell r="BC9">
            <v>1244</v>
          </cell>
          <cell r="BD9">
            <v>776.56200000000001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422.858</v>
          </cell>
          <cell r="E10">
            <v>188.08500000000001</v>
          </cell>
          <cell r="F10">
            <v>234.773</v>
          </cell>
          <cell r="G10">
            <v>35.444000000000003</v>
          </cell>
          <cell r="H10">
            <v>0</v>
          </cell>
          <cell r="I10">
            <v>149.99</v>
          </cell>
          <cell r="J10">
            <v>1.369</v>
          </cell>
          <cell r="K10">
            <v>1.7090000000000001</v>
          </cell>
          <cell r="L10">
            <v>0</v>
          </cell>
          <cell r="M10">
            <v>0</v>
          </cell>
          <cell r="N10">
            <v>146.91200000000001</v>
          </cell>
          <cell r="O10">
            <v>0</v>
          </cell>
          <cell r="P10">
            <v>674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674</v>
          </cell>
          <cell r="V10">
            <v>0</v>
          </cell>
          <cell r="W10">
            <v>4.4660000000000002</v>
          </cell>
          <cell r="X10">
            <v>149.99</v>
          </cell>
          <cell r="Y10">
            <v>7.5440000000000005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674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146.91200000000001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674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149.99</v>
          </cell>
          <cell r="BC10">
            <v>674</v>
          </cell>
          <cell r="BD10">
            <v>422.858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414.55399999999997</v>
          </cell>
          <cell r="E11">
            <v>183.714</v>
          </cell>
          <cell r="F11">
            <v>230.84</v>
          </cell>
          <cell r="G11">
            <v>35.308999999999997</v>
          </cell>
          <cell r="H11">
            <v>0</v>
          </cell>
          <cell r="I11">
            <v>146.79</v>
          </cell>
          <cell r="J11">
            <v>1.325</v>
          </cell>
          <cell r="K11">
            <v>1.665</v>
          </cell>
          <cell r="L11">
            <v>0</v>
          </cell>
          <cell r="M11">
            <v>0</v>
          </cell>
          <cell r="N11">
            <v>143.80000000000001</v>
          </cell>
          <cell r="O11">
            <v>0</v>
          </cell>
          <cell r="P11">
            <v>664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664</v>
          </cell>
          <cell r="V11">
            <v>0</v>
          </cell>
          <cell r="W11">
            <v>3.5459999999999998</v>
          </cell>
          <cell r="X11">
            <v>146.79</v>
          </cell>
          <cell r="Y11">
            <v>6.5359999999999996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664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143.80000000000001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664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146.79</v>
          </cell>
          <cell r="BC11">
            <v>664</v>
          </cell>
          <cell r="BD11">
            <v>414.55399999999997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398.03500000000003</v>
          </cell>
          <cell r="E12">
            <v>176.97</v>
          </cell>
          <cell r="F12">
            <v>221.065</v>
          </cell>
          <cell r="G12">
            <v>35.389000000000003</v>
          </cell>
          <cell r="H12">
            <v>0</v>
          </cell>
          <cell r="I12">
            <v>140.76</v>
          </cell>
          <cell r="J12">
            <v>1.2889999999999999</v>
          </cell>
          <cell r="K12">
            <v>1.611</v>
          </cell>
          <cell r="L12">
            <v>0</v>
          </cell>
          <cell r="M12">
            <v>0</v>
          </cell>
          <cell r="N12">
            <v>137.85974999999999</v>
          </cell>
          <cell r="O12">
            <v>2.5000000002250999E-4</v>
          </cell>
          <cell r="P12">
            <v>633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633</v>
          </cell>
          <cell r="V12">
            <v>0</v>
          </cell>
          <cell r="W12">
            <v>3.58325</v>
          </cell>
          <cell r="X12">
            <v>140.76</v>
          </cell>
          <cell r="Y12">
            <v>6.48325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633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137.86000000000001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633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140.76</v>
          </cell>
          <cell r="BC12">
            <v>633</v>
          </cell>
          <cell r="BD12">
            <v>398.03500000000003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344.59199999999998</v>
          </cell>
          <cell r="E13">
            <v>154.43700000000001</v>
          </cell>
          <cell r="F13">
            <v>190.155</v>
          </cell>
          <cell r="G13">
            <v>35.415999999999997</v>
          </cell>
          <cell r="H13">
            <v>0</v>
          </cell>
          <cell r="I13">
            <v>122.05</v>
          </cell>
          <cell r="J13">
            <v>1.1319999999999999</v>
          </cell>
          <cell r="K13">
            <v>1.393</v>
          </cell>
          <cell r="L13">
            <v>0</v>
          </cell>
          <cell r="M13">
            <v>0</v>
          </cell>
          <cell r="N13">
            <v>119.52525</v>
          </cell>
          <cell r="O13">
            <v>-2.5000000000829914E-4</v>
          </cell>
          <cell r="P13">
            <v>541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541</v>
          </cell>
          <cell r="V13">
            <v>0</v>
          </cell>
          <cell r="W13">
            <v>3.7040000000000002</v>
          </cell>
          <cell r="X13">
            <v>122.05</v>
          </cell>
          <cell r="Y13">
            <v>6.2290000000000001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541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119.52500000000001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541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122.05</v>
          </cell>
          <cell r="BC13">
            <v>541</v>
          </cell>
          <cell r="BD13">
            <v>344.59199999999998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357.10199999999998</v>
          </cell>
          <cell r="E14">
            <v>160.10400000000001</v>
          </cell>
          <cell r="F14">
            <v>196.99799999999999</v>
          </cell>
          <cell r="G14">
            <v>36.701000000000001</v>
          </cell>
          <cell r="H14">
            <v>0</v>
          </cell>
          <cell r="I14">
            <v>127.1</v>
          </cell>
          <cell r="J14">
            <v>1.1559999999999999</v>
          </cell>
          <cell r="K14">
            <v>1.4219999999999999</v>
          </cell>
          <cell r="L14">
            <v>0</v>
          </cell>
          <cell r="M14">
            <v>0</v>
          </cell>
          <cell r="N14">
            <v>124.5215</v>
          </cell>
          <cell r="O14">
            <v>4.9999999998817657E-4</v>
          </cell>
          <cell r="P14">
            <v>563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563</v>
          </cell>
          <cell r="V14">
            <v>0</v>
          </cell>
          <cell r="W14">
            <v>4.1932499999999999</v>
          </cell>
          <cell r="X14">
            <v>127.1</v>
          </cell>
          <cell r="Y14">
            <v>6.7712500000000002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563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124.52200000000001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563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127.1</v>
          </cell>
          <cell r="BC14">
            <v>563</v>
          </cell>
          <cell r="BD14">
            <v>357.10199999999998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731.27200000000005</v>
          </cell>
          <cell r="E15">
            <v>322.60199999999998</v>
          </cell>
          <cell r="F15">
            <v>408.67</v>
          </cell>
          <cell r="G15">
            <v>35.49</v>
          </cell>
          <cell r="H15">
            <v>0</v>
          </cell>
          <cell r="I15">
            <v>260.5</v>
          </cell>
          <cell r="J15">
            <v>2.3439999999999999</v>
          </cell>
          <cell r="K15">
            <v>2.9689999999999999</v>
          </cell>
          <cell r="L15">
            <v>0</v>
          </cell>
          <cell r="M15">
            <v>0</v>
          </cell>
          <cell r="N15">
            <v>255.18774999999999</v>
          </cell>
          <cell r="O15">
            <v>-7.4999999998226485E-4</v>
          </cell>
          <cell r="P15">
            <v>1188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1188</v>
          </cell>
          <cell r="V15">
            <v>0</v>
          </cell>
          <cell r="W15">
            <v>4.1520000000000001</v>
          </cell>
          <cell r="X15">
            <v>260.5</v>
          </cell>
          <cell r="Y15">
            <v>9.4649999999999999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1188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255.18799999999999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1188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260.5</v>
          </cell>
          <cell r="BC15">
            <v>1188</v>
          </cell>
          <cell r="BD15">
            <v>731.27200000000005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1141.7660000000001</v>
          </cell>
          <cell r="E16">
            <v>505.29700000000003</v>
          </cell>
          <cell r="F16">
            <v>636.46900000000005</v>
          </cell>
          <cell r="G16">
            <v>35.353000000000002</v>
          </cell>
          <cell r="H16">
            <v>0</v>
          </cell>
          <cell r="I16">
            <v>407.76</v>
          </cell>
          <cell r="J16">
            <v>3.911</v>
          </cell>
          <cell r="K16">
            <v>4.9260000000000002</v>
          </cell>
          <cell r="L16">
            <v>0</v>
          </cell>
          <cell r="M16">
            <v>0</v>
          </cell>
          <cell r="N16">
            <v>398.92275000000001</v>
          </cell>
          <cell r="O16">
            <v>2.4999999999408828E-4</v>
          </cell>
          <cell r="P16">
            <v>1849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1849</v>
          </cell>
          <cell r="V16">
            <v>0</v>
          </cell>
          <cell r="W16">
            <v>3.2574999999999998</v>
          </cell>
          <cell r="X16">
            <v>407.76</v>
          </cell>
          <cell r="Y16">
            <v>12.0945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1849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398.923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1849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407.76</v>
          </cell>
          <cell r="BC16">
            <v>1849</v>
          </cell>
          <cell r="BD16">
            <v>1141.7660000000001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1019.706</v>
          </cell>
          <cell r="E17">
            <v>451.39400000000001</v>
          </cell>
          <cell r="F17">
            <v>568.31200000000001</v>
          </cell>
          <cell r="G17">
            <v>35.295999999999999</v>
          </cell>
          <cell r="H17">
            <v>0</v>
          </cell>
          <cell r="I17">
            <v>363.6</v>
          </cell>
          <cell r="J17">
            <v>3.51</v>
          </cell>
          <cell r="K17">
            <v>4.4189999999999996</v>
          </cell>
          <cell r="L17">
            <v>0</v>
          </cell>
          <cell r="M17">
            <v>0</v>
          </cell>
          <cell r="N17">
            <v>355.67075</v>
          </cell>
          <cell r="O17">
            <v>2.500000000509317E-4</v>
          </cell>
          <cell r="P17">
            <v>1648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1648</v>
          </cell>
          <cell r="V17">
            <v>0</v>
          </cell>
          <cell r="W17">
            <v>4.6085000000000003</v>
          </cell>
          <cell r="X17">
            <v>363.6</v>
          </cell>
          <cell r="Y17">
            <v>12.5375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1648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355.67099999999999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1648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363.6</v>
          </cell>
          <cell r="BC17">
            <v>1648</v>
          </cell>
          <cell r="BD17">
            <v>1019.706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Kogenerace"/>
      <sheetName val="Vyhodnocení PROVOZ"/>
      <sheetName val="Měsíční výkaz"/>
      <sheetName val="Reporting"/>
      <sheetName val="Evidence"/>
      <sheetName val="ERU-1"/>
      <sheetName val="MPO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>
        <row r="6">
          <cell r="A6" t="str">
            <v>Leden</v>
          </cell>
          <cell r="B6">
            <v>1</v>
          </cell>
          <cell r="C6" t="str">
            <v>OK</v>
          </cell>
          <cell r="D6">
            <v>303.05599999999998</v>
          </cell>
          <cell r="E6">
            <v>127.941</v>
          </cell>
          <cell r="F6">
            <v>175.11500000000001</v>
          </cell>
          <cell r="G6">
            <v>34.667999999999999</v>
          </cell>
          <cell r="H6">
            <v>0</v>
          </cell>
          <cell r="I6">
            <v>102.691</v>
          </cell>
          <cell r="J6">
            <v>3.2519999999999998</v>
          </cell>
          <cell r="K6">
            <v>4.45</v>
          </cell>
          <cell r="L6">
            <v>0</v>
          </cell>
          <cell r="M6">
            <v>0</v>
          </cell>
          <cell r="N6">
            <v>94.989000000000004</v>
          </cell>
          <cell r="O6">
            <v>0</v>
          </cell>
          <cell r="P6">
            <v>506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506</v>
          </cell>
          <cell r="V6">
            <v>0</v>
          </cell>
          <cell r="W6">
            <v>5.5E-2</v>
          </cell>
          <cell r="X6">
            <v>102.691</v>
          </cell>
          <cell r="Y6">
            <v>7.7569999999999997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506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94.989000000000004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506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102.691</v>
          </cell>
          <cell r="BC6">
            <v>506</v>
          </cell>
          <cell r="BD6">
            <v>303.05599999999998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298.10199999999998</v>
          </cell>
          <cell r="E7">
            <v>124.852</v>
          </cell>
          <cell r="F7">
            <v>173.25</v>
          </cell>
          <cell r="G7">
            <v>34.667999999999999</v>
          </cell>
          <cell r="H7">
            <v>0</v>
          </cell>
          <cell r="I7">
            <v>100.89100000000001</v>
          </cell>
          <cell r="J7">
            <v>3.3559999999999999</v>
          </cell>
          <cell r="K7">
            <v>4.6559999999999997</v>
          </cell>
          <cell r="L7">
            <v>0</v>
          </cell>
          <cell r="M7">
            <v>0</v>
          </cell>
          <cell r="N7">
            <v>92.879000000000005</v>
          </cell>
          <cell r="O7">
            <v>0</v>
          </cell>
          <cell r="P7">
            <v>504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504</v>
          </cell>
          <cell r="V7">
            <v>0</v>
          </cell>
          <cell r="W7">
            <v>5.2999999999999999E-2</v>
          </cell>
          <cell r="X7">
            <v>100.89100000000001</v>
          </cell>
          <cell r="Y7">
            <v>8.0650000000000013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504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92.879000000000005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504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100.89100000000001</v>
          </cell>
          <cell r="BC7">
            <v>504</v>
          </cell>
          <cell r="BD7">
            <v>298.10199999999998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321.161</v>
          </cell>
          <cell r="E8">
            <v>133.56399999999999</v>
          </cell>
          <cell r="F8">
            <v>187.59700000000001</v>
          </cell>
          <cell r="G8">
            <v>34.667999999999999</v>
          </cell>
          <cell r="H8">
            <v>0</v>
          </cell>
          <cell r="I8">
            <v>107.982</v>
          </cell>
          <cell r="J8">
            <v>3.5219999999999998</v>
          </cell>
          <cell r="K8">
            <v>4.9480000000000004</v>
          </cell>
          <cell r="L8">
            <v>0</v>
          </cell>
          <cell r="M8">
            <v>0</v>
          </cell>
          <cell r="N8">
            <v>99.512</v>
          </cell>
          <cell r="O8">
            <v>0</v>
          </cell>
          <cell r="P8">
            <v>546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546</v>
          </cell>
          <cell r="V8">
            <v>0</v>
          </cell>
          <cell r="W8">
            <v>5.0999999999999997E-2</v>
          </cell>
          <cell r="X8">
            <v>107.982</v>
          </cell>
          <cell r="Y8">
            <v>8.5210000000000008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546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99.512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546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107.982</v>
          </cell>
          <cell r="BC8">
            <v>546</v>
          </cell>
          <cell r="BD8">
            <v>321.161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201.17099999999999</v>
          </cell>
          <cell r="E9">
            <v>83.864999999999995</v>
          </cell>
          <cell r="F9">
            <v>117.306</v>
          </cell>
          <cell r="G9">
            <v>34.667999999999999</v>
          </cell>
          <cell r="H9">
            <v>0</v>
          </cell>
          <cell r="I9">
            <v>68.513999999999996</v>
          </cell>
          <cell r="J9">
            <v>2.4039999999999999</v>
          </cell>
          <cell r="K9">
            <v>3.363</v>
          </cell>
          <cell r="L9">
            <v>0</v>
          </cell>
          <cell r="M9">
            <v>0</v>
          </cell>
          <cell r="N9">
            <v>62.747</v>
          </cell>
          <cell r="O9">
            <v>0</v>
          </cell>
          <cell r="P9">
            <v>345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345</v>
          </cell>
          <cell r="V9">
            <v>0</v>
          </cell>
          <cell r="W9">
            <v>0.11</v>
          </cell>
          <cell r="X9">
            <v>68.513999999999996</v>
          </cell>
          <cell r="Y9">
            <v>5.8769999999999998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345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62.747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345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68.513999999999996</v>
          </cell>
          <cell r="BC9">
            <v>345</v>
          </cell>
          <cell r="BD9">
            <v>201.17099999999999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103.095</v>
          </cell>
          <cell r="E10">
            <v>43.499000000000002</v>
          </cell>
          <cell r="F10">
            <v>59.595999999999997</v>
          </cell>
          <cell r="G10">
            <v>34.667999999999999</v>
          </cell>
          <cell r="H10">
            <v>0</v>
          </cell>
          <cell r="I10">
            <v>34.468000000000004</v>
          </cell>
          <cell r="J10">
            <v>1.179</v>
          </cell>
          <cell r="K10">
            <v>1.615</v>
          </cell>
          <cell r="L10">
            <v>0</v>
          </cell>
          <cell r="M10">
            <v>0</v>
          </cell>
          <cell r="N10">
            <v>31.673999999999999</v>
          </cell>
          <cell r="O10">
            <v>0</v>
          </cell>
          <cell r="P10">
            <v>170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170</v>
          </cell>
          <cell r="V10">
            <v>0</v>
          </cell>
          <cell r="W10">
            <v>0.186</v>
          </cell>
          <cell r="X10">
            <v>34.468000000000004</v>
          </cell>
          <cell r="Y10">
            <v>2.98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170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31.673999999999999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170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34.468000000000004</v>
          </cell>
          <cell r="BC10">
            <v>170</v>
          </cell>
          <cell r="BD10">
            <v>103.095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85.91</v>
          </cell>
          <cell r="E11">
            <v>36.146000000000001</v>
          </cell>
          <cell r="F11">
            <v>49.764000000000003</v>
          </cell>
          <cell r="G11">
            <v>34.667999999999999</v>
          </cell>
          <cell r="H11">
            <v>0</v>
          </cell>
          <cell r="I11">
            <v>28.449000000000002</v>
          </cell>
          <cell r="J11">
            <v>0.96899999999999997</v>
          </cell>
          <cell r="K11">
            <v>1.3340000000000001</v>
          </cell>
          <cell r="L11">
            <v>0</v>
          </cell>
          <cell r="M11">
            <v>0</v>
          </cell>
          <cell r="N11">
            <v>26.146000000000001</v>
          </cell>
          <cell r="O11">
            <v>0</v>
          </cell>
          <cell r="P11">
            <v>141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141</v>
          </cell>
          <cell r="V11">
            <v>0</v>
          </cell>
          <cell r="W11">
            <v>0.20799999999999999</v>
          </cell>
          <cell r="X11">
            <v>28.449000000000002</v>
          </cell>
          <cell r="Y11">
            <v>2.5110000000000001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141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26.146000000000001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141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28.449000000000002</v>
          </cell>
          <cell r="BC11">
            <v>141</v>
          </cell>
          <cell r="BD11">
            <v>85.91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84.037999999999997</v>
          </cell>
          <cell r="E12">
            <v>35.280999999999999</v>
          </cell>
          <cell r="F12">
            <v>48.756999999999998</v>
          </cell>
          <cell r="G12">
            <v>34.667999999999999</v>
          </cell>
          <cell r="H12">
            <v>0</v>
          </cell>
          <cell r="I12">
            <v>27.94</v>
          </cell>
          <cell r="J12">
            <v>0.95899999999999996</v>
          </cell>
          <cell r="K12">
            <v>1.325</v>
          </cell>
          <cell r="L12">
            <v>0</v>
          </cell>
          <cell r="M12">
            <v>0</v>
          </cell>
          <cell r="N12">
            <v>25.656479999999998</v>
          </cell>
          <cell r="O12">
            <v>-4.7999999999603915E-4</v>
          </cell>
          <cell r="P12">
            <v>139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139</v>
          </cell>
          <cell r="V12">
            <v>0</v>
          </cell>
          <cell r="W12">
            <v>0.26780000000000004</v>
          </cell>
          <cell r="X12">
            <v>27.94</v>
          </cell>
          <cell r="Y12">
            <v>2.5518000000000001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139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25.655999999999999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139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27.94</v>
          </cell>
          <cell r="BC12">
            <v>139</v>
          </cell>
          <cell r="BD12">
            <v>84.037999999999997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67.036000000000001</v>
          </cell>
          <cell r="E13">
            <v>28.277999999999999</v>
          </cell>
          <cell r="F13">
            <v>38.758000000000003</v>
          </cell>
          <cell r="G13">
            <v>34.667999999999999</v>
          </cell>
          <cell r="H13">
            <v>0</v>
          </cell>
          <cell r="I13">
            <v>22.091000000000001</v>
          </cell>
          <cell r="J13">
            <v>0.76</v>
          </cell>
          <cell r="K13">
            <v>1.042</v>
          </cell>
          <cell r="L13">
            <v>0</v>
          </cell>
          <cell r="M13">
            <v>0</v>
          </cell>
          <cell r="N13">
            <v>20.288400000000003</v>
          </cell>
          <cell r="O13">
            <v>5.9999999999504894E-4</v>
          </cell>
          <cell r="P13">
            <v>109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109</v>
          </cell>
          <cell r="V13">
            <v>0</v>
          </cell>
          <cell r="W13">
            <v>0.24258000000000002</v>
          </cell>
          <cell r="X13">
            <v>22.091000000000001</v>
          </cell>
          <cell r="Y13">
            <v>2.0445799999999998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109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20.288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109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22.091000000000001</v>
          </cell>
          <cell r="BC13">
            <v>109</v>
          </cell>
          <cell r="BD13">
            <v>67.036000000000001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71.058999999999997</v>
          </cell>
          <cell r="E14">
            <v>29.577999999999999</v>
          </cell>
          <cell r="F14">
            <v>41.481000000000002</v>
          </cell>
          <cell r="G14">
            <v>34.667999999999999</v>
          </cell>
          <cell r="H14">
            <v>0</v>
          </cell>
          <cell r="I14">
            <v>23.768000000000001</v>
          </cell>
          <cell r="J14">
            <v>0.78700000000000003</v>
          </cell>
          <cell r="K14">
            <v>1.1040000000000001</v>
          </cell>
          <cell r="L14">
            <v>0</v>
          </cell>
          <cell r="M14">
            <v>0</v>
          </cell>
          <cell r="N14">
            <v>21.87744</v>
          </cell>
          <cell r="O14">
            <v>-4.3999999999755346E-4</v>
          </cell>
          <cell r="P14">
            <v>120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120</v>
          </cell>
          <cell r="V14">
            <v>0</v>
          </cell>
          <cell r="W14">
            <v>0.18018000000000001</v>
          </cell>
          <cell r="X14">
            <v>23.768000000000001</v>
          </cell>
          <cell r="Y14">
            <v>2.07118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120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21.876999999999999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120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23.768000000000001</v>
          </cell>
          <cell r="BC14">
            <v>120</v>
          </cell>
          <cell r="BD14">
            <v>71.058999999999997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185.33500000000001</v>
          </cell>
          <cell r="E15">
            <v>76.644999999999996</v>
          </cell>
          <cell r="F15">
            <v>108.69</v>
          </cell>
          <cell r="G15">
            <v>34.667999999999999</v>
          </cell>
          <cell r="H15">
            <v>0</v>
          </cell>
          <cell r="I15">
            <v>62.878</v>
          </cell>
          <cell r="J15">
            <v>2.0499999999999998</v>
          </cell>
          <cell r="K15">
            <v>2.907</v>
          </cell>
          <cell r="L15">
            <v>0</v>
          </cell>
          <cell r="M15">
            <v>0</v>
          </cell>
          <cell r="N15">
            <v>57.920639999999999</v>
          </cell>
          <cell r="O15">
            <v>3.600000000076875E-4</v>
          </cell>
          <cell r="P15">
            <v>321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321</v>
          </cell>
          <cell r="V15">
            <v>0</v>
          </cell>
          <cell r="W15">
            <v>0.12142</v>
          </cell>
          <cell r="X15">
            <v>62.878</v>
          </cell>
          <cell r="Y15">
            <v>5.0784199999999995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321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57.920999999999999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321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62.878</v>
          </cell>
          <cell r="BC15">
            <v>321</v>
          </cell>
          <cell r="BD15">
            <v>185.33500000000001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243.68199999999999</v>
          </cell>
          <cell r="E16">
            <v>101.958</v>
          </cell>
          <cell r="F16">
            <v>141.72399999999999</v>
          </cell>
          <cell r="G16">
            <v>34.667999999999999</v>
          </cell>
          <cell r="H16">
            <v>0</v>
          </cell>
          <cell r="I16">
            <v>83.531999999999996</v>
          </cell>
          <cell r="J16">
            <v>2.8420000000000001</v>
          </cell>
          <cell r="K16">
            <v>3.95</v>
          </cell>
          <cell r="L16">
            <v>0</v>
          </cell>
          <cell r="M16">
            <v>0</v>
          </cell>
          <cell r="N16">
            <v>76.740479999999991</v>
          </cell>
          <cell r="O16">
            <v>-4.7999999999603915E-4</v>
          </cell>
          <cell r="P16">
            <v>418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418</v>
          </cell>
          <cell r="V16">
            <v>0</v>
          </cell>
          <cell r="W16">
            <v>7.8E-2</v>
          </cell>
          <cell r="X16">
            <v>83.531999999999996</v>
          </cell>
          <cell r="Y16">
            <v>6.87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418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76.739999999999995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418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83.531999999999996</v>
          </cell>
          <cell r="BC16">
            <v>418</v>
          </cell>
          <cell r="BD16">
            <v>243.68199999999999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184.54300000000001</v>
          </cell>
          <cell r="E17">
            <v>77.146000000000001</v>
          </cell>
          <cell r="F17">
            <v>107.39700000000001</v>
          </cell>
          <cell r="G17">
            <v>34.667999999999999</v>
          </cell>
          <cell r="H17">
            <v>0</v>
          </cell>
          <cell r="I17">
            <v>63.052999999999997</v>
          </cell>
          <cell r="J17">
            <v>1.946</v>
          </cell>
          <cell r="K17">
            <v>2.7090000000000001</v>
          </cell>
          <cell r="L17">
            <v>0</v>
          </cell>
          <cell r="M17">
            <v>0</v>
          </cell>
          <cell r="N17">
            <v>58.397760000000005</v>
          </cell>
          <cell r="O17">
            <v>2.3999999999091415E-4</v>
          </cell>
          <cell r="P17">
            <v>316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316</v>
          </cell>
          <cell r="V17">
            <v>0</v>
          </cell>
          <cell r="W17">
            <v>0.10244</v>
          </cell>
          <cell r="X17">
            <v>63.052999999999997</v>
          </cell>
          <cell r="Y17">
            <v>4.7574399999999999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316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58.398000000000003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316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63.052999999999997</v>
          </cell>
          <cell r="BC17">
            <v>316</v>
          </cell>
          <cell r="BD17">
            <v>184.54300000000001</v>
          </cell>
          <cell r="BE17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Kogenerace"/>
      <sheetName val="Reporting"/>
      <sheetName val="Vyhodnocení PROVOZ"/>
      <sheetName val="Měsíční výkaz"/>
      <sheetName val="OTE"/>
      <sheetName val="Evidenc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1293.7170000000001</v>
          </cell>
          <cell r="E6">
            <v>588.31500000000005</v>
          </cell>
          <cell r="F6">
            <v>705.40200000000004</v>
          </cell>
          <cell r="G6">
            <v>35.149000000000001</v>
          </cell>
          <cell r="H6">
            <v>0</v>
          </cell>
          <cell r="I6">
            <v>475.62</v>
          </cell>
          <cell r="J6">
            <v>6.327</v>
          </cell>
          <cell r="K6">
            <v>7.5860000000000003</v>
          </cell>
          <cell r="L6">
            <v>0</v>
          </cell>
          <cell r="M6">
            <v>0</v>
          </cell>
          <cell r="N6">
            <v>461.70699999999999</v>
          </cell>
          <cell r="O6">
            <v>0</v>
          </cell>
          <cell r="P6">
            <v>2053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2053</v>
          </cell>
          <cell r="V6">
            <v>0</v>
          </cell>
          <cell r="W6">
            <v>3.9929999999999999</v>
          </cell>
          <cell r="X6">
            <v>475.62</v>
          </cell>
          <cell r="Y6">
            <v>17.905999999999999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2053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461.70699999999999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2053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475.62</v>
          </cell>
          <cell r="BC6">
            <v>2053</v>
          </cell>
          <cell r="BD6">
            <v>1293.7170000000001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1232.038</v>
          </cell>
          <cell r="E7">
            <v>556.62900000000002</v>
          </cell>
          <cell r="F7">
            <v>675.40899999999999</v>
          </cell>
          <cell r="G7">
            <v>35.432000000000002</v>
          </cell>
          <cell r="H7">
            <v>0</v>
          </cell>
          <cell r="I7">
            <v>445.72</v>
          </cell>
          <cell r="J7">
            <v>6.5380000000000003</v>
          </cell>
          <cell r="K7">
            <v>7.9340000000000002</v>
          </cell>
          <cell r="L7">
            <v>0</v>
          </cell>
          <cell r="M7">
            <v>0</v>
          </cell>
          <cell r="N7">
            <v>431.24799999999999</v>
          </cell>
          <cell r="O7">
            <v>0</v>
          </cell>
          <cell r="P7">
            <v>1947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1947</v>
          </cell>
          <cell r="V7">
            <v>0</v>
          </cell>
          <cell r="W7">
            <v>3.851</v>
          </cell>
          <cell r="X7">
            <v>445.72</v>
          </cell>
          <cell r="Y7">
            <v>18.323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1947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431.24799999999999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1947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445.72</v>
          </cell>
          <cell r="BC7">
            <v>1947</v>
          </cell>
          <cell r="BD7">
            <v>1232.038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1217.723</v>
          </cell>
          <cell r="E8">
            <v>550.63400000000001</v>
          </cell>
          <cell r="F8">
            <v>667.08900000000006</v>
          </cell>
          <cell r="G8">
            <v>35.457000000000001</v>
          </cell>
          <cell r="H8">
            <v>0</v>
          </cell>
          <cell r="I8">
            <v>439.54</v>
          </cell>
          <cell r="J8">
            <v>5.9770000000000003</v>
          </cell>
          <cell r="K8">
            <v>7.2409999999999997</v>
          </cell>
          <cell r="L8">
            <v>0</v>
          </cell>
          <cell r="M8">
            <v>0</v>
          </cell>
          <cell r="N8">
            <v>426.322</v>
          </cell>
          <cell r="O8">
            <v>0</v>
          </cell>
          <cell r="P8">
            <v>1917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1917</v>
          </cell>
          <cell r="V8">
            <v>0</v>
          </cell>
          <cell r="W8">
            <v>4.3559999999999999</v>
          </cell>
          <cell r="X8">
            <v>439.54</v>
          </cell>
          <cell r="Y8">
            <v>17.573999999999998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1917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426.322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1917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439.54</v>
          </cell>
          <cell r="BC8">
            <v>1917</v>
          </cell>
          <cell r="BD8">
            <v>1217.723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693.25900000000001</v>
          </cell>
          <cell r="E9">
            <v>316.11</v>
          </cell>
          <cell r="F9">
            <v>377.149</v>
          </cell>
          <cell r="G9">
            <v>35.335000000000001</v>
          </cell>
          <cell r="H9">
            <v>0</v>
          </cell>
          <cell r="I9">
            <v>250.05</v>
          </cell>
          <cell r="J9">
            <v>3.3839999999999999</v>
          </cell>
          <cell r="K9">
            <v>4.0380000000000003</v>
          </cell>
          <cell r="L9">
            <v>0</v>
          </cell>
          <cell r="M9">
            <v>0</v>
          </cell>
          <cell r="N9">
            <v>242.62799999999999</v>
          </cell>
          <cell r="O9">
            <v>0</v>
          </cell>
          <cell r="P9">
            <v>1074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1074</v>
          </cell>
          <cell r="V9">
            <v>0</v>
          </cell>
          <cell r="W9">
            <v>6.0990000000000002</v>
          </cell>
          <cell r="X9">
            <v>250.05</v>
          </cell>
          <cell r="Y9">
            <v>13.521000000000001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1074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242.62799999999999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1074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250.05</v>
          </cell>
          <cell r="BC9">
            <v>1074</v>
          </cell>
          <cell r="BD9">
            <v>693.25900000000001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424.029</v>
          </cell>
          <cell r="E10">
            <v>194.108</v>
          </cell>
          <cell r="F10">
            <v>229.92099999999999</v>
          </cell>
          <cell r="G10">
            <v>35.442</v>
          </cell>
          <cell r="H10">
            <v>0</v>
          </cell>
          <cell r="I10">
            <v>150.79</v>
          </cell>
          <cell r="J10">
            <v>1.97</v>
          </cell>
          <cell r="K10">
            <v>2.3330000000000002</v>
          </cell>
          <cell r="L10">
            <v>0</v>
          </cell>
          <cell r="M10">
            <v>0</v>
          </cell>
          <cell r="N10">
            <v>146.48699999999999</v>
          </cell>
          <cell r="O10">
            <v>0</v>
          </cell>
          <cell r="P10">
            <v>643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643</v>
          </cell>
          <cell r="V10">
            <v>0</v>
          </cell>
          <cell r="W10">
            <v>6.9269999999999996</v>
          </cell>
          <cell r="X10">
            <v>150.79</v>
          </cell>
          <cell r="Y10">
            <v>11.23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643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146.48699999999999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643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150.79</v>
          </cell>
          <cell r="BC10">
            <v>643</v>
          </cell>
          <cell r="BD10">
            <v>424.029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343.99299999999999</v>
          </cell>
          <cell r="E11">
            <v>157.4</v>
          </cell>
          <cell r="F11">
            <v>186.59299999999999</v>
          </cell>
          <cell r="G11">
            <v>35.304000000000002</v>
          </cell>
          <cell r="H11">
            <v>0</v>
          </cell>
          <cell r="I11">
            <v>122.08</v>
          </cell>
          <cell r="J11">
            <v>1.631</v>
          </cell>
          <cell r="K11">
            <v>1.9339999999999999</v>
          </cell>
          <cell r="L11">
            <v>0</v>
          </cell>
          <cell r="M11">
            <v>0</v>
          </cell>
          <cell r="N11">
            <v>118.515</v>
          </cell>
          <cell r="O11">
            <v>0</v>
          </cell>
          <cell r="P11">
            <v>521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521</v>
          </cell>
          <cell r="V11">
            <v>0</v>
          </cell>
          <cell r="W11">
            <v>6.3150000000000004</v>
          </cell>
          <cell r="X11">
            <v>122.08</v>
          </cell>
          <cell r="Y11">
            <v>9.8800000000000008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521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118.515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521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122.08</v>
          </cell>
          <cell r="BC11">
            <v>521</v>
          </cell>
          <cell r="BD11">
            <v>343.99299999999999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411.15100000000001</v>
          </cell>
          <cell r="E12">
            <v>187.85400000000001</v>
          </cell>
          <cell r="F12">
            <v>223.297</v>
          </cell>
          <cell r="G12">
            <v>35.387999999999998</v>
          </cell>
          <cell r="H12">
            <v>0</v>
          </cell>
          <cell r="I12">
            <v>147.69</v>
          </cell>
          <cell r="J12">
            <v>1.974</v>
          </cell>
          <cell r="K12">
            <v>2.3460000000000001</v>
          </cell>
          <cell r="L12">
            <v>0</v>
          </cell>
          <cell r="M12">
            <v>0</v>
          </cell>
          <cell r="N12">
            <v>143.36949999999999</v>
          </cell>
          <cell r="O12">
            <v>5.0000000001659828E-4</v>
          </cell>
          <cell r="P12">
            <v>632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632</v>
          </cell>
          <cell r="V12">
            <v>0</v>
          </cell>
          <cell r="W12">
            <v>5.4539999999999997</v>
          </cell>
          <cell r="X12">
            <v>147.69</v>
          </cell>
          <cell r="Y12">
            <v>9.7740000000000009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632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143.37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632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147.69</v>
          </cell>
          <cell r="BC12">
            <v>632</v>
          </cell>
          <cell r="BD12">
            <v>411.15100000000001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348.61799999999999</v>
          </cell>
          <cell r="E13">
            <v>159.73599999999999</v>
          </cell>
          <cell r="F13">
            <v>188.88200000000001</v>
          </cell>
          <cell r="G13">
            <v>35.421999999999997</v>
          </cell>
          <cell r="H13">
            <v>0</v>
          </cell>
          <cell r="I13">
            <v>124.74</v>
          </cell>
          <cell r="J13">
            <v>1.65</v>
          </cell>
          <cell r="K13">
            <v>1.9510000000000001</v>
          </cell>
          <cell r="L13">
            <v>0</v>
          </cell>
          <cell r="M13">
            <v>0</v>
          </cell>
          <cell r="N13">
            <v>121.13975000000001</v>
          </cell>
          <cell r="O13">
            <v>-7.5000000001068656E-4</v>
          </cell>
          <cell r="P13">
            <v>531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531</v>
          </cell>
          <cell r="V13">
            <v>0</v>
          </cell>
          <cell r="W13">
            <v>5.2149999999999999</v>
          </cell>
          <cell r="X13">
            <v>124.74</v>
          </cell>
          <cell r="Y13">
            <v>8.8159999999999989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531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121.14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531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124.74</v>
          </cell>
          <cell r="BC13">
            <v>531</v>
          </cell>
          <cell r="BD13">
            <v>348.61799999999999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272.88400000000001</v>
          </cell>
          <cell r="E14">
            <v>125.596</v>
          </cell>
          <cell r="F14">
            <v>147.28800000000001</v>
          </cell>
          <cell r="G14">
            <v>35.423999999999999</v>
          </cell>
          <cell r="H14">
            <v>0</v>
          </cell>
          <cell r="I14">
            <v>98.3</v>
          </cell>
          <cell r="J14">
            <v>1.427</v>
          </cell>
          <cell r="K14">
            <v>1.673</v>
          </cell>
          <cell r="L14">
            <v>0</v>
          </cell>
          <cell r="M14">
            <v>0</v>
          </cell>
          <cell r="N14">
            <v>95.200249999999997</v>
          </cell>
          <cell r="O14">
            <v>-2.5000000000829914E-4</v>
          </cell>
          <cell r="P14">
            <v>415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415</v>
          </cell>
          <cell r="V14">
            <v>0</v>
          </cell>
          <cell r="W14">
            <v>6.4109999999999996</v>
          </cell>
          <cell r="X14">
            <v>98.3</v>
          </cell>
          <cell r="Y14">
            <v>9.5109999999999992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415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95.2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415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98.3</v>
          </cell>
          <cell r="BC14">
            <v>415</v>
          </cell>
          <cell r="BD14">
            <v>272.88400000000001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756.21699999999998</v>
          </cell>
          <cell r="E15">
            <v>344.072</v>
          </cell>
          <cell r="F15">
            <v>412.14499999999998</v>
          </cell>
          <cell r="G15">
            <v>35.49</v>
          </cell>
          <cell r="H15">
            <v>0</v>
          </cell>
          <cell r="I15">
            <v>271.32</v>
          </cell>
          <cell r="J15">
            <v>3.4849999999999999</v>
          </cell>
          <cell r="K15">
            <v>4.1740000000000004</v>
          </cell>
          <cell r="L15">
            <v>0</v>
          </cell>
          <cell r="M15">
            <v>0</v>
          </cell>
          <cell r="N15">
            <v>263.66149999999999</v>
          </cell>
          <cell r="O15">
            <v>-4.9999999998817657E-4</v>
          </cell>
          <cell r="P15">
            <v>1170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1170</v>
          </cell>
          <cell r="V15">
            <v>0</v>
          </cell>
          <cell r="W15">
            <v>6.5359999999999996</v>
          </cell>
          <cell r="X15">
            <v>271.32</v>
          </cell>
          <cell r="Y15">
            <v>14.195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1170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263.66199999999998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1170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271.32</v>
          </cell>
          <cell r="BC15">
            <v>1170</v>
          </cell>
          <cell r="BD15">
            <v>756.21699999999998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935.077</v>
          </cell>
          <cell r="E16">
            <v>424.42399999999998</v>
          </cell>
          <cell r="F16">
            <v>510.65300000000002</v>
          </cell>
          <cell r="G16">
            <v>35.351999999999997</v>
          </cell>
          <cell r="H16">
            <v>0</v>
          </cell>
          <cell r="I16">
            <v>336.15</v>
          </cell>
          <cell r="J16">
            <v>5.0209999999999999</v>
          </cell>
          <cell r="K16">
            <v>6.04</v>
          </cell>
          <cell r="L16">
            <v>0</v>
          </cell>
          <cell r="M16">
            <v>0</v>
          </cell>
          <cell r="N16">
            <v>325.089</v>
          </cell>
          <cell r="O16">
            <v>0</v>
          </cell>
          <cell r="P16">
            <v>1456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1456</v>
          </cell>
          <cell r="V16">
            <v>0</v>
          </cell>
          <cell r="W16">
            <v>6.444</v>
          </cell>
          <cell r="X16">
            <v>336.15</v>
          </cell>
          <cell r="Y16">
            <v>17.504999999999999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1456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325.089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1456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336.15</v>
          </cell>
          <cell r="BC16">
            <v>1456</v>
          </cell>
          <cell r="BD16">
            <v>935.077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1051.95</v>
          </cell>
          <cell r="E17">
            <v>481.80200000000002</v>
          </cell>
          <cell r="F17">
            <v>570.14800000000002</v>
          </cell>
          <cell r="G17">
            <v>35.296999999999997</v>
          </cell>
          <cell r="H17">
            <v>0</v>
          </cell>
          <cell r="I17">
            <v>381.21</v>
          </cell>
          <cell r="J17">
            <v>5.8209999999999997</v>
          </cell>
          <cell r="K17">
            <v>6.8890000000000002</v>
          </cell>
          <cell r="L17">
            <v>0</v>
          </cell>
          <cell r="M17">
            <v>0</v>
          </cell>
          <cell r="N17">
            <v>368.50024999999999</v>
          </cell>
          <cell r="O17">
            <v>-2.500000000509317E-4</v>
          </cell>
          <cell r="P17">
            <v>1624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1624</v>
          </cell>
          <cell r="V17">
            <v>0</v>
          </cell>
          <cell r="W17">
            <v>6.0747499999999999</v>
          </cell>
          <cell r="X17">
            <v>381.21</v>
          </cell>
          <cell r="Y17">
            <v>18.784750000000003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1624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368.5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1624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381.21</v>
          </cell>
          <cell r="BC17">
            <v>1624</v>
          </cell>
          <cell r="BD17">
            <v>1051.95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Reporting"/>
      <sheetName val="ED plyn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1131.019</v>
          </cell>
          <cell r="E6">
            <v>517.39200000000005</v>
          </cell>
          <cell r="F6">
            <v>613.62699999999995</v>
          </cell>
          <cell r="G6">
            <v>35.301000000000002</v>
          </cell>
          <cell r="H6">
            <v>0</v>
          </cell>
          <cell r="I6">
            <v>418.54</v>
          </cell>
          <cell r="J6">
            <v>3.3519999999999999</v>
          </cell>
          <cell r="K6">
            <v>3.976</v>
          </cell>
          <cell r="L6">
            <v>0</v>
          </cell>
          <cell r="M6">
            <v>0</v>
          </cell>
          <cell r="N6">
            <v>411.21199999999999</v>
          </cell>
          <cell r="O6">
            <v>0</v>
          </cell>
          <cell r="P6">
            <v>1787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1787</v>
          </cell>
          <cell r="V6">
            <v>0</v>
          </cell>
          <cell r="W6">
            <v>1.01</v>
          </cell>
          <cell r="X6">
            <v>418.54</v>
          </cell>
          <cell r="Y6">
            <v>8.3379999999999992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1787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411.21199999999999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1787</v>
          </cell>
          <cell r="AZ6">
            <v>0</v>
          </cell>
          <cell r="BA6">
            <v>0</v>
          </cell>
          <cell r="BB6">
            <v>418.54</v>
          </cell>
          <cell r="BC6">
            <v>1787</v>
          </cell>
          <cell r="BD6">
            <v>1131.019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1033.94</v>
          </cell>
          <cell r="E7">
            <v>471.15600000000001</v>
          </cell>
          <cell r="F7">
            <v>562.78399999999999</v>
          </cell>
          <cell r="G7">
            <v>35.298000000000002</v>
          </cell>
          <cell r="H7">
            <v>0</v>
          </cell>
          <cell r="I7">
            <v>379.99</v>
          </cell>
          <cell r="J7">
            <v>1.9059999999999999</v>
          </cell>
          <cell r="K7">
            <v>2.2770000000000001</v>
          </cell>
          <cell r="L7">
            <v>0</v>
          </cell>
          <cell r="M7">
            <v>0</v>
          </cell>
          <cell r="N7">
            <v>375.80700000000002</v>
          </cell>
          <cell r="O7">
            <v>0</v>
          </cell>
          <cell r="P7">
            <v>1634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1634</v>
          </cell>
          <cell r="V7">
            <v>0</v>
          </cell>
          <cell r="W7">
            <v>0.80900000000000005</v>
          </cell>
          <cell r="X7">
            <v>379.99</v>
          </cell>
          <cell r="Y7">
            <v>4.992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1634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375.80700000000002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1634</v>
          </cell>
          <cell r="AZ7">
            <v>0</v>
          </cell>
          <cell r="BA7">
            <v>0</v>
          </cell>
          <cell r="BB7">
            <v>379.99</v>
          </cell>
          <cell r="BC7">
            <v>1634</v>
          </cell>
          <cell r="BD7">
            <v>1033.94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949.78399999999999</v>
          </cell>
          <cell r="E8">
            <v>432.59500000000003</v>
          </cell>
          <cell r="F8">
            <v>517.18899999999996</v>
          </cell>
          <cell r="G8">
            <v>35.301000000000002</v>
          </cell>
          <cell r="H8">
            <v>0</v>
          </cell>
          <cell r="I8">
            <v>348.05</v>
          </cell>
          <cell r="J8">
            <v>2.2490000000000001</v>
          </cell>
          <cell r="K8">
            <v>2.6890000000000001</v>
          </cell>
          <cell r="L8">
            <v>0</v>
          </cell>
          <cell r="M8">
            <v>0</v>
          </cell>
          <cell r="N8">
            <v>343.11200000000002</v>
          </cell>
          <cell r="O8">
            <v>0</v>
          </cell>
          <cell r="P8">
            <v>1498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1498</v>
          </cell>
          <cell r="V8">
            <v>0</v>
          </cell>
          <cell r="W8">
            <v>1.036</v>
          </cell>
          <cell r="X8">
            <v>348.05</v>
          </cell>
          <cell r="Y8">
            <v>5.9740000000000002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1498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343.11200000000002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1498</v>
          </cell>
          <cell r="AZ8">
            <v>0</v>
          </cell>
          <cell r="BA8">
            <v>0</v>
          </cell>
          <cell r="BB8">
            <v>348.05</v>
          </cell>
          <cell r="BC8">
            <v>1498</v>
          </cell>
          <cell r="BD8">
            <v>949.78399999999999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771.01400000000001</v>
          </cell>
          <cell r="E9">
            <v>353.00200000000001</v>
          </cell>
          <cell r="F9">
            <v>418.012</v>
          </cell>
          <cell r="G9">
            <v>35.286999999999999</v>
          </cell>
          <cell r="H9">
            <v>0</v>
          </cell>
          <cell r="I9">
            <v>282.89999999999998</v>
          </cell>
          <cell r="J9">
            <v>1.966</v>
          </cell>
          <cell r="K9">
            <v>2.327</v>
          </cell>
          <cell r="L9">
            <v>0</v>
          </cell>
          <cell r="M9">
            <v>0</v>
          </cell>
          <cell r="N9">
            <v>278.60700000000003</v>
          </cell>
          <cell r="O9">
            <v>0</v>
          </cell>
          <cell r="P9">
            <v>1206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1206</v>
          </cell>
          <cell r="V9">
            <v>0</v>
          </cell>
          <cell r="W9">
            <v>0.95899999999999996</v>
          </cell>
          <cell r="X9">
            <v>282.89999999999998</v>
          </cell>
          <cell r="Y9">
            <v>5.2519999999999998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1206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278.60700000000003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1206</v>
          </cell>
          <cell r="AZ9">
            <v>0</v>
          </cell>
          <cell r="BA9">
            <v>0</v>
          </cell>
          <cell r="BB9">
            <v>282.89999999999998</v>
          </cell>
          <cell r="BC9">
            <v>1206</v>
          </cell>
          <cell r="BD9">
            <v>771.01400000000001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471.452</v>
          </cell>
          <cell r="E10">
            <v>216.05099999999999</v>
          </cell>
          <cell r="F10">
            <v>255.40100000000001</v>
          </cell>
          <cell r="G10">
            <v>35.414999999999999</v>
          </cell>
          <cell r="H10">
            <v>0</v>
          </cell>
          <cell r="I10">
            <v>171.3</v>
          </cell>
          <cell r="J10">
            <v>1.212</v>
          </cell>
          <cell r="K10">
            <v>1.4330000000000001</v>
          </cell>
          <cell r="L10">
            <v>0</v>
          </cell>
          <cell r="M10">
            <v>0</v>
          </cell>
          <cell r="N10">
            <v>168.655</v>
          </cell>
          <cell r="O10">
            <v>0</v>
          </cell>
          <cell r="P10">
            <v>729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729</v>
          </cell>
          <cell r="V10">
            <v>0</v>
          </cell>
          <cell r="W10">
            <v>1.3560000000000001</v>
          </cell>
          <cell r="X10">
            <v>171.3</v>
          </cell>
          <cell r="Y10">
            <v>4.0010000000000003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729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168.655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729</v>
          </cell>
          <cell r="AZ10">
            <v>0</v>
          </cell>
          <cell r="BA10">
            <v>0</v>
          </cell>
          <cell r="BB10">
            <v>171.3</v>
          </cell>
          <cell r="BC10">
            <v>729</v>
          </cell>
          <cell r="BD10">
            <v>471.452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420.94499999999999</v>
          </cell>
          <cell r="E11">
            <v>192.88</v>
          </cell>
          <cell r="F11">
            <v>228.065</v>
          </cell>
          <cell r="G11">
            <v>35.526000000000003</v>
          </cell>
          <cell r="H11">
            <v>0</v>
          </cell>
          <cell r="I11">
            <v>152.69999999999999</v>
          </cell>
          <cell r="J11">
            <v>1.228</v>
          </cell>
          <cell r="K11">
            <v>1.452</v>
          </cell>
          <cell r="L11">
            <v>0</v>
          </cell>
          <cell r="M11">
            <v>0</v>
          </cell>
          <cell r="N11">
            <v>150.02000000000001</v>
          </cell>
          <cell r="O11">
            <v>0</v>
          </cell>
          <cell r="P11">
            <v>650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650</v>
          </cell>
          <cell r="V11">
            <v>0</v>
          </cell>
          <cell r="W11">
            <v>1.1419999999999999</v>
          </cell>
          <cell r="X11">
            <v>152.69999999999999</v>
          </cell>
          <cell r="Y11">
            <v>3.8219999999999996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650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150.02000000000001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650</v>
          </cell>
          <cell r="AZ11">
            <v>0</v>
          </cell>
          <cell r="BA11">
            <v>0</v>
          </cell>
          <cell r="BB11">
            <v>152.69999999999999</v>
          </cell>
          <cell r="BC11">
            <v>650</v>
          </cell>
          <cell r="BD11">
            <v>420.94499999999999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363.959</v>
          </cell>
          <cell r="E12">
            <v>167.71199999999999</v>
          </cell>
          <cell r="F12">
            <v>196.24700000000001</v>
          </cell>
          <cell r="G12">
            <v>35.341999999999999</v>
          </cell>
          <cell r="H12">
            <v>0</v>
          </cell>
          <cell r="I12">
            <v>132.69999999999999</v>
          </cell>
          <cell r="J12">
            <v>1.1120000000000001</v>
          </cell>
          <cell r="K12">
            <v>1.3009999999999999</v>
          </cell>
          <cell r="L12">
            <v>0</v>
          </cell>
          <cell r="M12">
            <v>0</v>
          </cell>
          <cell r="N12">
            <v>130.28625</v>
          </cell>
          <cell r="O12">
            <v>7.5000000001068656E-4</v>
          </cell>
          <cell r="P12">
            <v>559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559</v>
          </cell>
          <cell r="V12">
            <v>0</v>
          </cell>
          <cell r="W12">
            <v>1.3322499999999999</v>
          </cell>
          <cell r="X12">
            <v>132.69999999999999</v>
          </cell>
          <cell r="Y12">
            <v>3.7452500000000004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559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130.286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559</v>
          </cell>
          <cell r="AZ12">
            <v>0</v>
          </cell>
          <cell r="BA12">
            <v>0</v>
          </cell>
          <cell r="BB12">
            <v>132.69999999999999</v>
          </cell>
          <cell r="BC12">
            <v>559</v>
          </cell>
          <cell r="BD12">
            <v>363.959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335.85399999999998</v>
          </cell>
          <cell r="E13">
            <v>154.755</v>
          </cell>
          <cell r="F13">
            <v>181.09899999999999</v>
          </cell>
          <cell r="G13">
            <v>35.357999999999997</v>
          </cell>
          <cell r="H13">
            <v>0</v>
          </cell>
          <cell r="I13">
            <v>124.62</v>
          </cell>
          <cell r="J13">
            <v>2.2490000000000001</v>
          </cell>
          <cell r="K13">
            <v>2.6320000000000001</v>
          </cell>
          <cell r="L13">
            <v>0</v>
          </cell>
          <cell r="M13">
            <v>0</v>
          </cell>
          <cell r="N13">
            <v>119.739</v>
          </cell>
          <cell r="O13">
            <v>0</v>
          </cell>
          <cell r="P13">
            <v>525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525</v>
          </cell>
          <cell r="V13">
            <v>0</v>
          </cell>
          <cell r="W13">
            <v>1.47925</v>
          </cell>
          <cell r="X13">
            <v>124.62</v>
          </cell>
          <cell r="Y13">
            <v>6.3602500000000006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525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119.739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525</v>
          </cell>
          <cell r="AZ13">
            <v>0</v>
          </cell>
          <cell r="BA13">
            <v>0</v>
          </cell>
          <cell r="BB13">
            <v>124.62</v>
          </cell>
          <cell r="BC13">
            <v>525</v>
          </cell>
          <cell r="BD13">
            <v>335.85399999999998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422.858</v>
          </cell>
          <cell r="E14">
            <v>195.852</v>
          </cell>
          <cell r="F14">
            <v>227.006</v>
          </cell>
          <cell r="G14">
            <v>35.445999999999998</v>
          </cell>
          <cell r="H14">
            <v>0</v>
          </cell>
          <cell r="I14">
            <v>153.38</v>
          </cell>
          <cell r="J14">
            <v>2.7E-2</v>
          </cell>
          <cell r="K14">
            <v>3.1E-2</v>
          </cell>
          <cell r="L14">
            <v>0</v>
          </cell>
          <cell r="M14">
            <v>0</v>
          </cell>
          <cell r="N14">
            <v>153.32249999999999</v>
          </cell>
          <cell r="O14">
            <v>-4.9999999998817657E-4</v>
          </cell>
          <cell r="P14">
            <v>640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640</v>
          </cell>
          <cell r="V14">
            <v>0</v>
          </cell>
          <cell r="W14">
            <v>1.7077500000000001</v>
          </cell>
          <cell r="X14">
            <v>153.38</v>
          </cell>
          <cell r="Y14">
            <v>1.7657500000000002</v>
          </cell>
          <cell r="Z14">
            <v>0</v>
          </cell>
          <cell r="AA14">
            <v>0</v>
          </cell>
          <cell r="AB14">
            <v>0</v>
          </cell>
          <cell r="AC14">
            <v>5.2041704279304213E-17</v>
          </cell>
          <cell r="AD14">
            <v>0</v>
          </cell>
          <cell r="AE14">
            <v>640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153.32300000000001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640</v>
          </cell>
          <cell r="AZ14">
            <v>0</v>
          </cell>
          <cell r="BA14">
            <v>0</v>
          </cell>
          <cell r="BB14">
            <v>153.38</v>
          </cell>
          <cell r="BC14">
            <v>640</v>
          </cell>
          <cell r="BD14">
            <v>422.858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872.01599999999996</v>
          </cell>
          <cell r="E15">
            <v>401.12</v>
          </cell>
          <cell r="F15">
            <v>470.89600000000002</v>
          </cell>
          <cell r="G15">
            <v>35.517000000000003</v>
          </cell>
          <cell r="H15">
            <v>0</v>
          </cell>
          <cell r="I15">
            <v>321.8</v>
          </cell>
          <cell r="J15">
            <v>2.0139999999999998</v>
          </cell>
          <cell r="K15">
            <v>2.3639999999999999</v>
          </cell>
          <cell r="L15">
            <v>0</v>
          </cell>
          <cell r="M15">
            <v>0</v>
          </cell>
          <cell r="N15">
            <v>317.42149999999998</v>
          </cell>
          <cell r="O15">
            <v>5.0000000004501999E-4</v>
          </cell>
          <cell r="P15">
            <v>1360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1360</v>
          </cell>
          <cell r="V15">
            <v>0</v>
          </cell>
          <cell r="W15">
            <v>1.06375</v>
          </cell>
          <cell r="X15">
            <v>321.8</v>
          </cell>
          <cell r="Y15">
            <v>5.4417499999999999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1360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317.42200000000003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1360</v>
          </cell>
          <cell r="AZ15">
            <v>0</v>
          </cell>
          <cell r="BA15">
            <v>0</v>
          </cell>
          <cell r="BB15">
            <v>321.8</v>
          </cell>
          <cell r="BC15">
            <v>1360</v>
          </cell>
          <cell r="BD15">
            <v>872.01599999999996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955.21600000000001</v>
          </cell>
          <cell r="E16">
            <v>440.69400000000002</v>
          </cell>
          <cell r="F16">
            <v>514.52200000000005</v>
          </cell>
          <cell r="G16">
            <v>35.338000000000001</v>
          </cell>
          <cell r="H16">
            <v>0</v>
          </cell>
          <cell r="I16">
            <v>354.5</v>
          </cell>
          <cell r="J16">
            <v>2.3559999999999999</v>
          </cell>
          <cell r="K16">
            <v>2.7509999999999999</v>
          </cell>
          <cell r="L16">
            <v>0</v>
          </cell>
          <cell r="M16">
            <v>0</v>
          </cell>
          <cell r="N16">
            <v>349.39274999999998</v>
          </cell>
          <cell r="O16">
            <v>2.500000000509317E-4</v>
          </cell>
          <cell r="P16">
            <v>1490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1490</v>
          </cell>
          <cell r="V16">
            <v>0</v>
          </cell>
          <cell r="W16">
            <v>1.3325</v>
          </cell>
          <cell r="X16">
            <v>354.5</v>
          </cell>
          <cell r="Y16">
            <v>6.4394999999999989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1490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349.39299999999997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1490</v>
          </cell>
          <cell r="AZ16">
            <v>0</v>
          </cell>
          <cell r="BA16">
            <v>0</v>
          </cell>
          <cell r="BB16">
            <v>354.5</v>
          </cell>
          <cell r="BC16">
            <v>1490</v>
          </cell>
          <cell r="BD16">
            <v>955.21600000000001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1060.895</v>
          </cell>
          <cell r="E17">
            <v>490.82600000000002</v>
          </cell>
          <cell r="F17">
            <v>570.06899999999996</v>
          </cell>
          <cell r="G17">
            <v>35.253999999999998</v>
          </cell>
          <cell r="H17">
            <v>0</v>
          </cell>
          <cell r="I17">
            <v>395.1</v>
          </cell>
          <cell r="J17">
            <v>2.5640000000000001</v>
          </cell>
          <cell r="K17">
            <v>2.9780000000000002</v>
          </cell>
          <cell r="L17">
            <v>0</v>
          </cell>
          <cell r="M17">
            <v>0</v>
          </cell>
          <cell r="N17">
            <v>389.55874999999997</v>
          </cell>
          <cell r="O17">
            <v>-7.4999999998226485E-4</v>
          </cell>
          <cell r="P17">
            <v>1652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1652</v>
          </cell>
          <cell r="V17">
            <v>0</v>
          </cell>
          <cell r="W17">
            <v>1.11175</v>
          </cell>
          <cell r="X17">
            <v>395.1</v>
          </cell>
          <cell r="Y17">
            <v>6.6537499999999996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1652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389.55900000000003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1652</v>
          </cell>
          <cell r="AZ17">
            <v>0</v>
          </cell>
          <cell r="BA17">
            <v>0</v>
          </cell>
          <cell r="BB17">
            <v>395.1</v>
          </cell>
          <cell r="BC17">
            <v>1652</v>
          </cell>
          <cell r="BD17">
            <v>1060.895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D plyn"/>
      <sheetName val="Evidence"/>
      <sheetName val="ERU-1"/>
      <sheetName val="MPO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1330.3610000000001</v>
          </cell>
          <cell r="E6">
            <v>601.77099999999996</v>
          </cell>
          <cell r="F6">
            <v>728.59</v>
          </cell>
          <cell r="G6">
            <v>35.280999999999999</v>
          </cell>
          <cell r="H6">
            <v>0</v>
          </cell>
          <cell r="I6">
            <v>487.76299999999998</v>
          </cell>
          <cell r="J6">
            <v>3.1379999999999999</v>
          </cell>
          <cell r="K6">
            <v>3.8</v>
          </cell>
          <cell r="L6">
            <v>0</v>
          </cell>
          <cell r="M6">
            <v>0</v>
          </cell>
          <cell r="N6">
            <v>480.82499999999999</v>
          </cell>
          <cell r="O6">
            <v>0</v>
          </cell>
          <cell r="P6">
            <v>2126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2126</v>
          </cell>
          <cell r="V6">
            <v>0</v>
          </cell>
          <cell r="W6">
            <v>0.81699999999999995</v>
          </cell>
          <cell r="X6">
            <v>487.76299999999998</v>
          </cell>
          <cell r="Y6">
            <v>7.7549999999999999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2126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480.82499999999999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2126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487.76299999999998</v>
          </cell>
          <cell r="BC6">
            <v>2126</v>
          </cell>
          <cell r="BD6">
            <v>1330.3610000000001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1129.171</v>
          </cell>
          <cell r="E7">
            <v>512.58199999999999</v>
          </cell>
          <cell r="F7">
            <v>616.58900000000006</v>
          </cell>
          <cell r="G7">
            <v>35.286000000000001</v>
          </cell>
          <cell r="H7">
            <v>0</v>
          </cell>
          <cell r="I7">
            <v>414.73599999999999</v>
          </cell>
          <cell r="J7">
            <v>2.8159999999999998</v>
          </cell>
          <cell r="K7">
            <v>3.387</v>
          </cell>
          <cell r="L7">
            <v>0</v>
          </cell>
          <cell r="M7">
            <v>0</v>
          </cell>
          <cell r="N7">
            <v>408.53300000000002</v>
          </cell>
          <cell r="O7">
            <v>0</v>
          </cell>
          <cell r="P7">
            <v>1796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1796</v>
          </cell>
          <cell r="V7">
            <v>0</v>
          </cell>
          <cell r="W7">
            <v>0.72899999999999998</v>
          </cell>
          <cell r="X7">
            <v>414.73599999999999</v>
          </cell>
          <cell r="Y7">
            <v>6.9319999999999995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1796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408.53300000000002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1796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414.73599999999999</v>
          </cell>
          <cell r="BC7">
            <v>1796</v>
          </cell>
          <cell r="BD7">
            <v>1129.171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1021.999</v>
          </cell>
          <cell r="E8">
            <v>465.76900000000001</v>
          </cell>
          <cell r="F8">
            <v>556.23</v>
          </cell>
          <cell r="G8">
            <v>35.131</v>
          </cell>
          <cell r="H8">
            <v>0</v>
          </cell>
          <cell r="I8">
            <v>374.95400000000001</v>
          </cell>
          <cell r="J8">
            <v>3.13</v>
          </cell>
          <cell r="K8">
            <v>3.7389999999999999</v>
          </cell>
          <cell r="L8">
            <v>0</v>
          </cell>
          <cell r="M8">
            <v>0</v>
          </cell>
          <cell r="N8">
            <v>368.08499999999998</v>
          </cell>
          <cell r="O8">
            <v>0</v>
          </cell>
          <cell r="P8">
            <v>1612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1612</v>
          </cell>
          <cell r="V8">
            <v>0</v>
          </cell>
          <cell r="W8">
            <v>0.89600000000000002</v>
          </cell>
          <cell r="X8">
            <v>374.95400000000001</v>
          </cell>
          <cell r="Y8">
            <v>7.7649999999999997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1612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368.08499999999998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1612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374.95400000000001</v>
          </cell>
          <cell r="BC8">
            <v>1612</v>
          </cell>
          <cell r="BD8">
            <v>1021.999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669.85900000000004</v>
          </cell>
          <cell r="E9">
            <v>305.52600000000001</v>
          </cell>
          <cell r="F9">
            <v>364.33300000000003</v>
          </cell>
          <cell r="G9">
            <v>35.232999999999997</v>
          </cell>
          <cell r="H9">
            <v>0</v>
          </cell>
          <cell r="I9">
            <v>245.98699999999999</v>
          </cell>
          <cell r="J9">
            <v>1.377</v>
          </cell>
          <cell r="K9">
            <v>1.641</v>
          </cell>
          <cell r="L9">
            <v>0</v>
          </cell>
          <cell r="M9">
            <v>0</v>
          </cell>
          <cell r="N9">
            <v>242.96899999999999</v>
          </cell>
          <cell r="O9">
            <v>0</v>
          </cell>
          <cell r="P9">
            <v>1056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1056</v>
          </cell>
          <cell r="V9">
            <v>0</v>
          </cell>
          <cell r="W9">
            <v>1.036</v>
          </cell>
          <cell r="X9">
            <v>245.98699999999999</v>
          </cell>
          <cell r="Y9">
            <v>4.0540000000000003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1056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242.96899999999999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1056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245.98699999999999</v>
          </cell>
          <cell r="BC9">
            <v>1056</v>
          </cell>
          <cell r="BD9">
            <v>669.85900000000004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400.00799999999998</v>
          </cell>
          <cell r="E10">
            <v>183.72300000000001</v>
          </cell>
          <cell r="F10">
            <v>216.285</v>
          </cell>
          <cell r="G10">
            <v>35.43</v>
          </cell>
          <cell r="H10">
            <v>0</v>
          </cell>
          <cell r="I10">
            <v>145.58600000000001</v>
          </cell>
          <cell r="J10">
            <v>1.0900000000000001</v>
          </cell>
          <cell r="K10">
            <v>1.284</v>
          </cell>
          <cell r="L10">
            <v>0</v>
          </cell>
          <cell r="M10">
            <v>0</v>
          </cell>
          <cell r="N10">
            <v>143.21199999999999</v>
          </cell>
          <cell r="O10">
            <v>0</v>
          </cell>
          <cell r="P10">
            <v>617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617</v>
          </cell>
          <cell r="V10">
            <v>0</v>
          </cell>
          <cell r="W10">
            <v>1.359</v>
          </cell>
          <cell r="X10">
            <v>145.58600000000001</v>
          </cell>
          <cell r="Y10">
            <v>3.7330000000000001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617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143.21199999999999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617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145.58600000000001</v>
          </cell>
          <cell r="BC10">
            <v>617</v>
          </cell>
          <cell r="BD10">
            <v>400.00799999999998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292.834</v>
          </cell>
          <cell r="E11">
            <v>137.35400000000001</v>
          </cell>
          <cell r="F11">
            <v>155.47999999999999</v>
          </cell>
          <cell r="G11">
            <v>35.277000000000001</v>
          </cell>
          <cell r="H11">
            <v>0</v>
          </cell>
          <cell r="I11">
            <v>108.71</v>
          </cell>
          <cell r="J11">
            <v>1.5580000000000001</v>
          </cell>
          <cell r="K11">
            <v>1.7629999999999999</v>
          </cell>
          <cell r="L11">
            <v>0</v>
          </cell>
          <cell r="M11">
            <v>0</v>
          </cell>
          <cell r="N11">
            <v>105.389</v>
          </cell>
          <cell r="O11">
            <v>0</v>
          </cell>
          <cell r="P11">
            <v>443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443</v>
          </cell>
          <cell r="V11">
            <v>0</v>
          </cell>
          <cell r="W11">
            <v>1.512</v>
          </cell>
          <cell r="X11">
            <v>108.71</v>
          </cell>
          <cell r="Y11">
            <v>4.8330000000000002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443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105.389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443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108.71</v>
          </cell>
          <cell r="BC11">
            <v>443</v>
          </cell>
          <cell r="BD11">
            <v>292.834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254.86500000000001</v>
          </cell>
          <cell r="E12">
            <v>118.58199999999999</v>
          </cell>
          <cell r="F12">
            <v>136.28299999999999</v>
          </cell>
          <cell r="G12">
            <v>35.316000000000003</v>
          </cell>
          <cell r="H12">
            <v>0</v>
          </cell>
          <cell r="I12">
            <v>92.57</v>
          </cell>
          <cell r="J12">
            <v>0.83299999999999996</v>
          </cell>
          <cell r="K12">
            <v>0.95799999999999996</v>
          </cell>
          <cell r="L12">
            <v>0</v>
          </cell>
          <cell r="M12">
            <v>0</v>
          </cell>
          <cell r="N12">
            <v>90.778750000000002</v>
          </cell>
          <cell r="O12">
            <v>2.4999999999408828E-4</v>
          </cell>
          <cell r="P12">
            <v>383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383</v>
          </cell>
          <cell r="V12">
            <v>0</v>
          </cell>
          <cell r="W12">
            <v>1.6447499999999999</v>
          </cell>
          <cell r="X12">
            <v>92.57</v>
          </cell>
          <cell r="Y12">
            <v>3.4357499999999996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383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90.778999999999996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383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92.57</v>
          </cell>
          <cell r="BC12">
            <v>383</v>
          </cell>
          <cell r="BD12">
            <v>254.86500000000001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254.541</v>
          </cell>
          <cell r="E13">
            <v>116.505</v>
          </cell>
          <cell r="F13">
            <v>138.036</v>
          </cell>
          <cell r="G13">
            <v>35.356000000000002</v>
          </cell>
          <cell r="H13">
            <v>0</v>
          </cell>
          <cell r="I13">
            <v>91.67</v>
          </cell>
          <cell r="J13">
            <v>0.46300000000000002</v>
          </cell>
          <cell r="K13">
            <v>0.54800000000000004</v>
          </cell>
          <cell r="L13">
            <v>0</v>
          </cell>
          <cell r="M13">
            <v>0</v>
          </cell>
          <cell r="N13">
            <v>90.65925</v>
          </cell>
          <cell r="O13">
            <v>-2.4999999999408828E-4</v>
          </cell>
          <cell r="P13">
            <v>391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391</v>
          </cell>
          <cell r="V13">
            <v>0</v>
          </cell>
          <cell r="W13">
            <v>1.6274999999999999</v>
          </cell>
          <cell r="X13">
            <v>91.67</v>
          </cell>
          <cell r="Y13">
            <v>2.6385000000000001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391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90.659000000000006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391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91.67</v>
          </cell>
          <cell r="BC13">
            <v>391</v>
          </cell>
          <cell r="BD13">
            <v>254.541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341.99099999999999</v>
          </cell>
          <cell r="E14">
            <v>156.22900000000001</v>
          </cell>
          <cell r="F14">
            <v>185.762</v>
          </cell>
          <cell r="G14">
            <v>35.436999999999998</v>
          </cell>
          <cell r="H14">
            <v>0</v>
          </cell>
          <cell r="I14">
            <v>124.05</v>
          </cell>
          <cell r="J14">
            <v>0.52500000000000002</v>
          </cell>
          <cell r="K14">
            <v>0.625</v>
          </cell>
          <cell r="L14">
            <v>0</v>
          </cell>
          <cell r="M14">
            <v>0</v>
          </cell>
          <cell r="N14">
            <v>122.90025</v>
          </cell>
          <cell r="O14">
            <v>-2.5000000000829914E-4</v>
          </cell>
          <cell r="P14">
            <v>531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531</v>
          </cell>
          <cell r="V14">
            <v>0</v>
          </cell>
          <cell r="W14">
            <v>1.43025</v>
          </cell>
          <cell r="X14">
            <v>124.05</v>
          </cell>
          <cell r="Y14">
            <v>2.5802499999999999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531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122.9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531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124.05</v>
          </cell>
          <cell r="BC14">
            <v>531</v>
          </cell>
          <cell r="BD14">
            <v>341.99099999999999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819.64700000000005</v>
          </cell>
          <cell r="E15">
            <v>373.358</v>
          </cell>
          <cell r="F15">
            <v>446.28899999999999</v>
          </cell>
          <cell r="G15">
            <v>35.469000000000001</v>
          </cell>
          <cell r="H15">
            <v>0</v>
          </cell>
          <cell r="I15">
            <v>310</v>
          </cell>
          <cell r="J15">
            <v>2.8519999999999999</v>
          </cell>
          <cell r="K15">
            <v>3.4089999999999998</v>
          </cell>
          <cell r="L15">
            <v>0</v>
          </cell>
          <cell r="M15">
            <v>0</v>
          </cell>
          <cell r="N15">
            <v>303.73925000000003</v>
          </cell>
          <cell r="O15">
            <v>-2.4999999999408828E-4</v>
          </cell>
          <cell r="P15">
            <v>1334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1334</v>
          </cell>
          <cell r="V15">
            <v>0</v>
          </cell>
          <cell r="W15">
            <v>0.91074999999999995</v>
          </cell>
          <cell r="X15">
            <v>310</v>
          </cell>
          <cell r="Y15">
            <v>7.1717499999999994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1334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303.73899999999998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1334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310</v>
          </cell>
          <cell r="BC15">
            <v>1334</v>
          </cell>
          <cell r="BD15">
            <v>819.64700000000005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1168.9000000000001</v>
          </cell>
          <cell r="E16">
            <v>523.23500000000001</v>
          </cell>
          <cell r="F16">
            <v>645.66499999999996</v>
          </cell>
          <cell r="G16">
            <v>35.378999999999998</v>
          </cell>
          <cell r="H16">
            <v>0</v>
          </cell>
          <cell r="I16">
            <v>414.42</v>
          </cell>
          <cell r="J16">
            <v>2.83</v>
          </cell>
          <cell r="K16">
            <v>3.492</v>
          </cell>
          <cell r="L16">
            <v>0</v>
          </cell>
          <cell r="M16">
            <v>0</v>
          </cell>
          <cell r="N16">
            <v>408.09825000000001</v>
          </cell>
          <cell r="O16">
            <v>-2.4999999999408828E-4</v>
          </cell>
          <cell r="P16">
            <v>1841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1841</v>
          </cell>
          <cell r="V16">
            <v>0</v>
          </cell>
          <cell r="W16">
            <v>0.78125</v>
          </cell>
          <cell r="X16">
            <v>414.42</v>
          </cell>
          <cell r="Y16">
            <v>7.1032500000000001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1841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408.09800000000001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1841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414.42</v>
          </cell>
          <cell r="BC16">
            <v>1841</v>
          </cell>
          <cell r="BD16">
            <v>1168.9000000000001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1047.3889999999999</v>
          </cell>
          <cell r="E17">
            <v>475.06200000000001</v>
          </cell>
          <cell r="F17">
            <v>572.327</v>
          </cell>
          <cell r="G17">
            <v>35.304000000000002</v>
          </cell>
          <cell r="H17">
            <v>0</v>
          </cell>
          <cell r="I17">
            <v>387.82</v>
          </cell>
          <cell r="J17">
            <v>2.1579999999999999</v>
          </cell>
          <cell r="K17">
            <v>2.5990000000000002</v>
          </cell>
          <cell r="L17">
            <v>0</v>
          </cell>
          <cell r="M17">
            <v>0</v>
          </cell>
          <cell r="N17">
            <v>383.06299999999999</v>
          </cell>
          <cell r="O17">
            <v>0</v>
          </cell>
          <cell r="P17">
            <v>1682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1682</v>
          </cell>
          <cell r="V17">
            <v>0</v>
          </cell>
          <cell r="W17">
            <v>0.98475000000000001</v>
          </cell>
          <cell r="X17">
            <v>387.82</v>
          </cell>
          <cell r="Y17">
            <v>5.7417499999999997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1682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383.06299999999999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1682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387.82</v>
          </cell>
          <cell r="BC17">
            <v>1682</v>
          </cell>
          <cell r="BD17">
            <v>1047.3889999999999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Reporting"/>
      <sheetName val="Měsíční výkaz"/>
      <sheetName val="MPO"/>
      <sheetName val="Evidence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313.12599999999998</v>
          </cell>
          <cell r="E6">
            <v>129.072</v>
          </cell>
          <cell r="F6">
            <v>184.054</v>
          </cell>
          <cell r="G6">
            <v>35.281999999999996</v>
          </cell>
          <cell r="H6">
            <v>0</v>
          </cell>
          <cell r="I6">
            <v>106.36</v>
          </cell>
          <cell r="J6">
            <v>1.615</v>
          </cell>
          <cell r="K6">
            <v>2.3029999999999999</v>
          </cell>
          <cell r="L6">
            <v>0</v>
          </cell>
          <cell r="M6">
            <v>0</v>
          </cell>
          <cell r="N6">
            <v>102.44199999999999</v>
          </cell>
          <cell r="O6">
            <v>0</v>
          </cell>
          <cell r="P6">
            <v>546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546</v>
          </cell>
          <cell r="V6">
            <v>0</v>
          </cell>
          <cell r="W6">
            <v>4.2000000000000003E-2</v>
          </cell>
          <cell r="X6">
            <v>106.36</v>
          </cell>
          <cell r="Y6">
            <v>3.96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546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102.44199999999999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546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106.36</v>
          </cell>
          <cell r="BC6">
            <v>546</v>
          </cell>
          <cell r="BD6">
            <v>313.12599999999998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321.84100000000001</v>
          </cell>
          <cell r="E7">
            <v>130.696</v>
          </cell>
          <cell r="F7">
            <v>191.14500000000001</v>
          </cell>
          <cell r="G7">
            <v>35.287999999999997</v>
          </cell>
          <cell r="H7">
            <v>0</v>
          </cell>
          <cell r="I7">
            <v>109.4</v>
          </cell>
          <cell r="J7">
            <v>1.4019999999999999</v>
          </cell>
          <cell r="K7">
            <v>2.0499999999999998</v>
          </cell>
          <cell r="L7">
            <v>0</v>
          </cell>
          <cell r="M7">
            <v>0</v>
          </cell>
          <cell r="N7">
            <v>105.94799999999999</v>
          </cell>
          <cell r="O7">
            <v>0</v>
          </cell>
          <cell r="P7">
            <v>576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576</v>
          </cell>
          <cell r="V7">
            <v>0</v>
          </cell>
          <cell r="W7">
            <v>3.5999999999999997E-2</v>
          </cell>
          <cell r="X7">
            <v>109.4</v>
          </cell>
          <cell r="Y7">
            <v>3.488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576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105.94799999999999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576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109.4</v>
          </cell>
          <cell r="BC7">
            <v>576</v>
          </cell>
          <cell r="BD7">
            <v>321.84100000000001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333.36399999999998</v>
          </cell>
          <cell r="E8">
            <v>134.71100000000001</v>
          </cell>
          <cell r="F8">
            <v>198.65299999999999</v>
          </cell>
          <cell r="G8">
            <v>35.131</v>
          </cell>
          <cell r="H8">
            <v>0</v>
          </cell>
          <cell r="I8">
            <v>113.02</v>
          </cell>
          <cell r="J8">
            <v>1.401</v>
          </cell>
          <cell r="K8">
            <v>2.0670000000000002</v>
          </cell>
          <cell r="L8">
            <v>0</v>
          </cell>
          <cell r="M8">
            <v>0</v>
          </cell>
          <cell r="N8">
            <v>109.55200000000001</v>
          </cell>
          <cell r="O8">
            <v>0</v>
          </cell>
          <cell r="P8">
            <v>600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600</v>
          </cell>
          <cell r="V8">
            <v>0</v>
          </cell>
          <cell r="W8">
            <v>4.2000000000000003E-2</v>
          </cell>
          <cell r="X8">
            <v>113.02</v>
          </cell>
          <cell r="Y8">
            <v>3.51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600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109.55200000000001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600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113.02</v>
          </cell>
          <cell r="BC8">
            <v>600</v>
          </cell>
          <cell r="BD8">
            <v>333.36399999999998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242.452</v>
          </cell>
          <cell r="E9">
            <v>98.584999999999994</v>
          </cell>
          <cell r="F9">
            <v>143.86699999999999</v>
          </cell>
          <cell r="G9">
            <v>35.238999999999997</v>
          </cell>
          <cell r="H9">
            <v>0</v>
          </cell>
          <cell r="I9">
            <v>82.23</v>
          </cell>
          <cell r="J9">
            <v>0.89200000000000002</v>
          </cell>
          <cell r="K9">
            <v>1.302</v>
          </cell>
          <cell r="L9">
            <v>0</v>
          </cell>
          <cell r="M9">
            <v>0</v>
          </cell>
          <cell r="N9">
            <v>80.036000000000001</v>
          </cell>
          <cell r="O9">
            <v>0</v>
          </cell>
          <cell r="P9">
            <v>432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432</v>
          </cell>
          <cell r="V9">
            <v>0</v>
          </cell>
          <cell r="W9">
            <v>7.2999999999999995E-2</v>
          </cell>
          <cell r="X9">
            <v>82.23</v>
          </cell>
          <cell r="Y9">
            <v>2.2669999999999999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432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80.036000000000001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432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82.23</v>
          </cell>
          <cell r="BC9">
            <v>432</v>
          </cell>
          <cell r="BD9">
            <v>242.452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142.179</v>
          </cell>
          <cell r="E10">
            <v>58.790999999999997</v>
          </cell>
          <cell r="F10">
            <v>83.388000000000005</v>
          </cell>
          <cell r="G10">
            <v>35.423999999999999</v>
          </cell>
          <cell r="H10">
            <v>0</v>
          </cell>
          <cell r="I10">
            <v>47.59</v>
          </cell>
          <cell r="J10">
            <v>0.501</v>
          </cell>
          <cell r="K10">
            <v>0.71099999999999997</v>
          </cell>
          <cell r="L10">
            <v>0</v>
          </cell>
          <cell r="M10">
            <v>0</v>
          </cell>
          <cell r="N10">
            <v>46.378</v>
          </cell>
          <cell r="O10">
            <v>0</v>
          </cell>
          <cell r="P10">
            <v>243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243</v>
          </cell>
          <cell r="V10">
            <v>0</v>
          </cell>
          <cell r="W10">
            <v>0.113</v>
          </cell>
          <cell r="X10">
            <v>47.59</v>
          </cell>
          <cell r="Y10">
            <v>1.325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243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46.378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243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47.59</v>
          </cell>
          <cell r="BC10">
            <v>243</v>
          </cell>
          <cell r="BD10">
            <v>142.179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135.47900000000001</v>
          </cell>
          <cell r="E11">
            <v>55.901000000000003</v>
          </cell>
          <cell r="F11">
            <v>79.578000000000003</v>
          </cell>
          <cell r="G11">
            <v>35.268999999999998</v>
          </cell>
          <cell r="H11">
            <v>0</v>
          </cell>
          <cell r="I11">
            <v>45.66</v>
          </cell>
          <cell r="J11">
            <v>0.67500000000000004</v>
          </cell>
          <cell r="K11">
            <v>0.96099999999999997</v>
          </cell>
          <cell r="L11">
            <v>0</v>
          </cell>
          <cell r="M11">
            <v>0</v>
          </cell>
          <cell r="N11">
            <v>44.024000000000001</v>
          </cell>
          <cell r="O11">
            <v>0</v>
          </cell>
          <cell r="P11">
            <v>234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234</v>
          </cell>
          <cell r="V11">
            <v>0</v>
          </cell>
          <cell r="W11">
            <v>0.115</v>
          </cell>
          <cell r="X11">
            <v>45.66</v>
          </cell>
          <cell r="Y11">
            <v>1.7510000000000001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234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44.024000000000001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234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45.66</v>
          </cell>
          <cell r="BC11">
            <v>234</v>
          </cell>
          <cell r="BD11">
            <v>135.47900000000001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132.82400000000001</v>
          </cell>
          <cell r="E12">
            <v>54.831000000000003</v>
          </cell>
          <cell r="F12">
            <v>77.992999999999995</v>
          </cell>
          <cell r="G12">
            <v>35.314999999999998</v>
          </cell>
          <cell r="H12">
            <v>0</v>
          </cell>
          <cell r="I12">
            <v>44.72</v>
          </cell>
          <cell r="J12">
            <v>0.68100000000000005</v>
          </cell>
          <cell r="K12">
            <v>0.96899999999999997</v>
          </cell>
          <cell r="L12">
            <v>0</v>
          </cell>
          <cell r="M12">
            <v>0</v>
          </cell>
          <cell r="N12">
            <v>43.069749999999999</v>
          </cell>
          <cell r="O12">
            <v>2.5000000000119371E-4</v>
          </cell>
          <cell r="P12">
            <v>229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229</v>
          </cell>
          <cell r="V12">
            <v>0</v>
          </cell>
          <cell r="W12">
            <v>0.13100000000000001</v>
          </cell>
          <cell r="X12">
            <v>44.72</v>
          </cell>
          <cell r="Y12">
            <v>1.7809999999999999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229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43.07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229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44.72</v>
          </cell>
          <cell r="BC12">
            <v>229</v>
          </cell>
          <cell r="BD12">
            <v>132.82400000000001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109.634</v>
          </cell>
          <cell r="E13">
            <v>45.460999999999999</v>
          </cell>
          <cell r="F13">
            <v>64.173000000000002</v>
          </cell>
          <cell r="G13">
            <v>35.351999999999997</v>
          </cell>
          <cell r="H13">
            <v>0</v>
          </cell>
          <cell r="I13">
            <v>37.191000000000003</v>
          </cell>
          <cell r="J13">
            <v>0.71599999999999997</v>
          </cell>
          <cell r="K13">
            <v>1.01</v>
          </cell>
          <cell r="L13">
            <v>0</v>
          </cell>
          <cell r="M13">
            <v>0</v>
          </cell>
          <cell r="N13">
            <v>35.465249999999997</v>
          </cell>
          <cell r="O13">
            <v>-2.4999999999408828E-4</v>
          </cell>
          <cell r="P13">
            <v>189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189</v>
          </cell>
          <cell r="V13">
            <v>0</v>
          </cell>
          <cell r="W13">
            <v>0.1295</v>
          </cell>
          <cell r="X13">
            <v>37.191000000000003</v>
          </cell>
          <cell r="Y13">
            <v>1.8554999999999999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189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35.465000000000003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189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37.191000000000003</v>
          </cell>
          <cell r="BC13">
            <v>189</v>
          </cell>
          <cell r="BD13">
            <v>109.634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110.79</v>
          </cell>
          <cell r="E14">
            <v>45.683999999999997</v>
          </cell>
          <cell r="F14">
            <v>65.105999999999995</v>
          </cell>
          <cell r="G14">
            <v>35.439</v>
          </cell>
          <cell r="H14">
            <v>0</v>
          </cell>
          <cell r="I14">
            <v>36.838999999999999</v>
          </cell>
          <cell r="J14">
            <v>0.36199999999999999</v>
          </cell>
          <cell r="K14">
            <v>0.51600000000000001</v>
          </cell>
          <cell r="L14">
            <v>0</v>
          </cell>
          <cell r="M14">
            <v>0</v>
          </cell>
          <cell r="N14">
            <v>35.960250000000002</v>
          </cell>
          <cell r="O14">
            <v>7.4999999999647571E-4</v>
          </cell>
          <cell r="P14">
            <v>189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189</v>
          </cell>
          <cell r="V14">
            <v>0</v>
          </cell>
          <cell r="W14">
            <v>0.11425</v>
          </cell>
          <cell r="X14">
            <v>36.838999999999999</v>
          </cell>
          <cell r="Y14">
            <v>0.99224999999999997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189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35.96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189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36.838999999999999</v>
          </cell>
          <cell r="BC14">
            <v>189</v>
          </cell>
          <cell r="BD14">
            <v>110.79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257.31099999999998</v>
          </cell>
          <cell r="E15">
            <v>103.57299999999999</v>
          </cell>
          <cell r="F15">
            <v>153.738</v>
          </cell>
          <cell r="G15">
            <v>35.47</v>
          </cell>
          <cell r="H15">
            <v>0</v>
          </cell>
          <cell r="I15">
            <v>87.02</v>
          </cell>
          <cell r="J15">
            <v>1.097</v>
          </cell>
          <cell r="K15">
            <v>1.6279999999999999</v>
          </cell>
          <cell r="L15">
            <v>0</v>
          </cell>
          <cell r="M15">
            <v>0</v>
          </cell>
          <cell r="N15">
            <v>84.295249999999996</v>
          </cell>
          <cell r="O15">
            <v>-2.4999999999408828E-4</v>
          </cell>
          <cell r="P15">
            <v>465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465</v>
          </cell>
          <cell r="V15">
            <v>0</v>
          </cell>
          <cell r="W15">
            <v>6.0499999999999998E-2</v>
          </cell>
          <cell r="X15">
            <v>87.02</v>
          </cell>
          <cell r="Y15">
            <v>2.7854999999999999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465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84.295000000000002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465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87.02</v>
          </cell>
          <cell r="BC15">
            <v>465</v>
          </cell>
          <cell r="BD15">
            <v>257.31099999999998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275.36900000000003</v>
          </cell>
          <cell r="E16">
            <v>113.19799999999999</v>
          </cell>
          <cell r="F16">
            <v>162.17099999999999</v>
          </cell>
          <cell r="G16">
            <v>35.378999999999998</v>
          </cell>
          <cell r="H16">
            <v>0</v>
          </cell>
          <cell r="I16">
            <v>93.65</v>
          </cell>
          <cell r="J16">
            <v>1.171</v>
          </cell>
          <cell r="K16">
            <v>1.6779999999999999</v>
          </cell>
          <cell r="L16">
            <v>0</v>
          </cell>
          <cell r="M16">
            <v>0</v>
          </cell>
          <cell r="N16">
            <v>90.8005</v>
          </cell>
          <cell r="O16">
            <v>5.0000000000238742E-4</v>
          </cell>
          <cell r="P16">
            <v>483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483</v>
          </cell>
          <cell r="V16">
            <v>0</v>
          </cell>
          <cell r="W16">
            <v>4.9750000000000003E-2</v>
          </cell>
          <cell r="X16">
            <v>93.65</v>
          </cell>
          <cell r="Y16">
            <v>2.8987500000000002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483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90.801000000000002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483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93.65</v>
          </cell>
          <cell r="BC16">
            <v>483</v>
          </cell>
          <cell r="BD16">
            <v>275.36900000000003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283.69499999999999</v>
          </cell>
          <cell r="E17">
            <v>118.044</v>
          </cell>
          <cell r="F17">
            <v>165.65100000000001</v>
          </cell>
          <cell r="G17">
            <v>35.304000000000002</v>
          </cell>
          <cell r="H17">
            <v>0</v>
          </cell>
          <cell r="I17">
            <v>96.4</v>
          </cell>
          <cell r="J17">
            <v>1.266</v>
          </cell>
          <cell r="K17">
            <v>1.776</v>
          </cell>
          <cell r="L17">
            <v>0</v>
          </cell>
          <cell r="M17">
            <v>0</v>
          </cell>
          <cell r="N17">
            <v>93.358249999999998</v>
          </cell>
          <cell r="O17">
            <v>-2.4999999999408828E-4</v>
          </cell>
          <cell r="P17">
            <v>487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487</v>
          </cell>
          <cell r="V17">
            <v>0</v>
          </cell>
          <cell r="W17">
            <v>4.9250000000000002E-2</v>
          </cell>
          <cell r="X17">
            <v>96.4</v>
          </cell>
          <cell r="Y17">
            <v>3.0912499999999996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487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93.358000000000004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487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96.4</v>
          </cell>
          <cell r="BC17">
            <v>487</v>
          </cell>
          <cell r="BD17">
            <v>283.69499999999999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Reporting"/>
      <sheetName val="Měsíční výkaz"/>
      <sheetName val="Vyhodnocení PROVOZ"/>
      <sheetName val="Kogenerace"/>
      <sheetName val="ED plyn"/>
      <sheetName val="OTE"/>
      <sheetName val="Evidenc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  <sheetName val="Bilan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211.79400000000001</v>
          </cell>
          <cell r="E6">
            <v>86.93</v>
          </cell>
          <cell r="F6">
            <v>124.864</v>
          </cell>
          <cell r="G6">
            <v>35.283000000000001</v>
          </cell>
          <cell r="H6">
            <v>0</v>
          </cell>
          <cell r="I6">
            <v>71.36</v>
          </cell>
          <cell r="J6">
            <v>1.2190000000000001</v>
          </cell>
          <cell r="K6">
            <v>1.7509999999999999</v>
          </cell>
          <cell r="L6">
            <v>0</v>
          </cell>
          <cell r="M6">
            <v>0</v>
          </cell>
          <cell r="N6">
            <v>68.39</v>
          </cell>
          <cell r="O6">
            <v>0</v>
          </cell>
          <cell r="P6">
            <v>369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369</v>
          </cell>
          <cell r="V6">
            <v>0</v>
          </cell>
          <cell r="W6">
            <v>114.794</v>
          </cell>
          <cell r="X6">
            <v>71.36</v>
          </cell>
          <cell r="Y6">
            <v>117.764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369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2.556</v>
          </cell>
          <cell r="AK6">
            <v>0</v>
          </cell>
          <cell r="AL6">
            <v>65.834000000000003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369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71.36</v>
          </cell>
          <cell r="BC6">
            <v>369</v>
          </cell>
          <cell r="BD6">
            <v>211.79400000000001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196.471</v>
          </cell>
          <cell r="E7">
            <v>81.597999999999999</v>
          </cell>
          <cell r="F7">
            <v>114.873</v>
          </cell>
          <cell r="G7">
            <v>35.234000000000002</v>
          </cell>
          <cell r="H7">
            <v>0</v>
          </cell>
          <cell r="I7">
            <v>66.099999999999994</v>
          </cell>
          <cell r="J7">
            <v>1.2090000000000001</v>
          </cell>
          <cell r="K7">
            <v>1.7010000000000001</v>
          </cell>
          <cell r="L7">
            <v>0</v>
          </cell>
          <cell r="M7">
            <v>0</v>
          </cell>
          <cell r="N7">
            <v>63.19</v>
          </cell>
          <cell r="O7">
            <v>0</v>
          </cell>
          <cell r="P7">
            <v>335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335</v>
          </cell>
          <cell r="V7">
            <v>0</v>
          </cell>
          <cell r="W7">
            <v>107.535</v>
          </cell>
          <cell r="X7">
            <v>66.099999999999994</v>
          </cell>
          <cell r="Y7">
            <v>110.44499999999999</v>
          </cell>
          <cell r="Z7">
            <v>0</v>
          </cell>
          <cell r="AA7">
            <v>0</v>
          </cell>
          <cell r="AB7">
            <v>0</v>
          </cell>
          <cell r="AC7">
            <v>-3.5527136788005009E-15</v>
          </cell>
          <cell r="AD7">
            <v>0</v>
          </cell>
          <cell r="AE7">
            <v>335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0.92400000000000004</v>
          </cell>
          <cell r="AK7">
            <v>0</v>
          </cell>
          <cell r="AL7">
            <v>62.265999999999998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335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66.099999999999994</v>
          </cell>
          <cell r="BC7">
            <v>335</v>
          </cell>
          <cell r="BD7">
            <v>196.471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184.66</v>
          </cell>
          <cell r="E8">
            <v>75.97</v>
          </cell>
          <cell r="F8">
            <v>108.69</v>
          </cell>
          <cell r="G8">
            <v>35.143999999999998</v>
          </cell>
          <cell r="H8">
            <v>0</v>
          </cell>
          <cell r="I8">
            <v>62.13</v>
          </cell>
          <cell r="J8">
            <v>1.1679999999999999</v>
          </cell>
          <cell r="K8">
            <v>1.6719999999999999</v>
          </cell>
          <cell r="L8">
            <v>0</v>
          </cell>
          <cell r="M8">
            <v>0</v>
          </cell>
          <cell r="N8">
            <v>59.29</v>
          </cell>
          <cell r="O8">
            <v>0</v>
          </cell>
          <cell r="P8">
            <v>320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320</v>
          </cell>
          <cell r="V8">
            <v>0</v>
          </cell>
          <cell r="W8">
            <v>110.72</v>
          </cell>
          <cell r="X8">
            <v>62.13</v>
          </cell>
          <cell r="Y8">
            <v>113.56</v>
          </cell>
          <cell r="Z8">
            <v>0</v>
          </cell>
          <cell r="AA8">
            <v>0</v>
          </cell>
          <cell r="AB8">
            <v>0</v>
          </cell>
          <cell r="AC8">
            <v>3.5527136788005009E-15</v>
          </cell>
          <cell r="AD8">
            <v>0</v>
          </cell>
          <cell r="AE8">
            <v>320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1.1459999999999999</v>
          </cell>
          <cell r="AK8">
            <v>0</v>
          </cell>
          <cell r="AL8">
            <v>58.143999999999998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320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62.13</v>
          </cell>
          <cell r="BC8">
            <v>320</v>
          </cell>
          <cell r="BD8">
            <v>184.66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176.572</v>
          </cell>
          <cell r="E9">
            <v>73.212000000000003</v>
          </cell>
          <cell r="F9">
            <v>103.36</v>
          </cell>
          <cell r="G9">
            <v>35.301000000000002</v>
          </cell>
          <cell r="H9">
            <v>0</v>
          </cell>
          <cell r="I9">
            <v>59.42</v>
          </cell>
          <cell r="J9">
            <v>1.1439999999999999</v>
          </cell>
          <cell r="K9">
            <v>1.6160000000000001</v>
          </cell>
          <cell r="L9">
            <v>0</v>
          </cell>
          <cell r="M9">
            <v>0</v>
          </cell>
          <cell r="N9">
            <v>56.660000000000004</v>
          </cell>
          <cell r="O9">
            <v>0</v>
          </cell>
          <cell r="P9">
            <v>302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302</v>
          </cell>
          <cell r="V9">
            <v>0</v>
          </cell>
          <cell r="W9">
            <v>130.10599999999999</v>
          </cell>
          <cell r="X9">
            <v>59.42</v>
          </cell>
          <cell r="Y9">
            <v>132.86599999999999</v>
          </cell>
          <cell r="Z9">
            <v>0</v>
          </cell>
          <cell r="AA9">
            <v>0</v>
          </cell>
          <cell r="AB9">
            <v>0</v>
          </cell>
          <cell r="AC9">
            <v>-9.1038288019262836E-15</v>
          </cell>
          <cell r="AD9">
            <v>0</v>
          </cell>
          <cell r="AE9">
            <v>302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0.71199999999999997</v>
          </cell>
          <cell r="AK9">
            <v>0</v>
          </cell>
          <cell r="AL9">
            <v>55.948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302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59.42</v>
          </cell>
          <cell r="BC9">
            <v>302</v>
          </cell>
          <cell r="BD9">
            <v>176.572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152.43700000000001</v>
          </cell>
          <cell r="E10">
            <v>63.156999999999996</v>
          </cell>
          <cell r="F10">
            <v>89.28</v>
          </cell>
          <cell r="G10">
            <v>35.534999999999997</v>
          </cell>
          <cell r="H10">
            <v>0</v>
          </cell>
          <cell r="I10">
            <v>51.09</v>
          </cell>
          <cell r="J10">
            <v>1.052</v>
          </cell>
          <cell r="K10">
            <v>1.488</v>
          </cell>
          <cell r="L10">
            <v>0</v>
          </cell>
          <cell r="M10">
            <v>0</v>
          </cell>
          <cell r="N10">
            <v>48.55</v>
          </cell>
          <cell r="O10">
            <v>0</v>
          </cell>
          <cell r="P10">
            <v>260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260</v>
          </cell>
          <cell r="V10">
            <v>0</v>
          </cell>
          <cell r="W10">
            <v>0.30889999999999995</v>
          </cell>
          <cell r="X10">
            <v>51.09</v>
          </cell>
          <cell r="Y10">
            <v>2.8489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260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0.47599999999999998</v>
          </cell>
          <cell r="AK10">
            <v>0</v>
          </cell>
          <cell r="AL10">
            <v>48.073999999999998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260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51.09</v>
          </cell>
          <cell r="BC10">
            <v>260</v>
          </cell>
          <cell r="BD10">
            <v>152.43700000000001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114</v>
          </cell>
          <cell r="E11">
            <v>46.567</v>
          </cell>
          <cell r="F11">
            <v>67.433000000000007</v>
          </cell>
          <cell r="G11">
            <v>35.396000000000001</v>
          </cell>
          <cell r="H11">
            <v>0</v>
          </cell>
          <cell r="I11">
            <v>37.79</v>
          </cell>
          <cell r="J11">
            <v>0.79700000000000004</v>
          </cell>
          <cell r="K11">
            <v>1.153</v>
          </cell>
          <cell r="L11">
            <v>0</v>
          </cell>
          <cell r="M11">
            <v>0</v>
          </cell>
          <cell r="N11">
            <v>35.840000000000003</v>
          </cell>
          <cell r="O11">
            <v>0</v>
          </cell>
          <cell r="P11">
            <v>197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197</v>
          </cell>
          <cell r="V11">
            <v>0</v>
          </cell>
          <cell r="W11">
            <v>0.36630000000000001</v>
          </cell>
          <cell r="X11">
            <v>37.79</v>
          </cell>
          <cell r="Y11">
            <v>2.3163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197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6.3E-2</v>
          </cell>
          <cell r="AK11">
            <v>0</v>
          </cell>
          <cell r="AL11">
            <v>35.777000000000001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197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37.79</v>
          </cell>
          <cell r="BC11">
            <v>197</v>
          </cell>
          <cell r="BD11">
            <v>114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112.542</v>
          </cell>
          <cell r="E12">
            <v>46.972000000000001</v>
          </cell>
          <cell r="F12">
            <v>65.569999999999993</v>
          </cell>
          <cell r="G12">
            <v>35.418999999999997</v>
          </cell>
          <cell r="H12">
            <v>0</v>
          </cell>
          <cell r="I12">
            <v>37.409999999999997</v>
          </cell>
          <cell r="J12">
            <v>0.747</v>
          </cell>
          <cell r="K12">
            <v>1.0429999999999999</v>
          </cell>
          <cell r="L12">
            <v>0</v>
          </cell>
          <cell r="M12">
            <v>0</v>
          </cell>
          <cell r="N12">
            <v>35.619999999999997</v>
          </cell>
          <cell r="O12">
            <v>0</v>
          </cell>
          <cell r="P12">
            <v>188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188</v>
          </cell>
          <cell r="V12">
            <v>0</v>
          </cell>
          <cell r="W12">
            <v>0.42819999999999997</v>
          </cell>
          <cell r="X12">
            <v>37.409999999999997</v>
          </cell>
          <cell r="Y12">
            <v>2.2181999999999999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188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0.17899999999999999</v>
          </cell>
          <cell r="AK12">
            <v>0</v>
          </cell>
          <cell r="AL12">
            <v>35.441499999999998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188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37.409999999999997</v>
          </cell>
          <cell r="BC12">
            <v>188</v>
          </cell>
          <cell r="BD12">
            <v>112.542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105.809</v>
          </cell>
          <cell r="E13">
            <v>43.841999999999999</v>
          </cell>
          <cell r="F13">
            <v>61.966999999999999</v>
          </cell>
          <cell r="G13">
            <v>35.436999999999998</v>
          </cell>
          <cell r="H13">
            <v>0</v>
          </cell>
          <cell r="I13">
            <v>35.179000000000002</v>
          </cell>
          <cell r="J13">
            <v>0.69099999999999995</v>
          </cell>
          <cell r="K13">
            <v>0.97599999999999998</v>
          </cell>
          <cell r="L13">
            <v>0</v>
          </cell>
          <cell r="M13">
            <v>0</v>
          </cell>
          <cell r="N13">
            <v>33.512</v>
          </cell>
          <cell r="O13">
            <v>0</v>
          </cell>
          <cell r="P13">
            <v>179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179</v>
          </cell>
          <cell r="V13">
            <v>0</v>
          </cell>
          <cell r="W13">
            <v>0.41049999999999998</v>
          </cell>
          <cell r="X13">
            <v>35.179000000000002</v>
          </cell>
          <cell r="Y13">
            <v>2.0774999999999997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179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33.512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179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35.179000000000002</v>
          </cell>
          <cell r="BC13">
            <v>179</v>
          </cell>
          <cell r="BD13">
            <v>105.809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116.486</v>
          </cell>
          <cell r="E14">
            <v>48.220999999999997</v>
          </cell>
          <cell r="F14">
            <v>68.265000000000001</v>
          </cell>
          <cell r="G14">
            <v>35.481000000000002</v>
          </cell>
          <cell r="H14">
            <v>0</v>
          </cell>
          <cell r="I14">
            <v>38.850999999999999</v>
          </cell>
          <cell r="J14">
            <v>0.755</v>
          </cell>
          <cell r="K14">
            <v>1.0680000000000001</v>
          </cell>
          <cell r="L14">
            <v>0</v>
          </cell>
          <cell r="M14">
            <v>0</v>
          </cell>
          <cell r="N14">
            <v>37.027999999999999</v>
          </cell>
          <cell r="O14">
            <v>0</v>
          </cell>
          <cell r="P14">
            <v>198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198</v>
          </cell>
          <cell r="V14">
            <v>0</v>
          </cell>
          <cell r="W14">
            <v>0.34310000000000002</v>
          </cell>
          <cell r="X14">
            <v>38.850999999999999</v>
          </cell>
          <cell r="Y14">
            <v>2.1661000000000001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198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0.33500000000000002</v>
          </cell>
          <cell r="AK14">
            <v>0</v>
          </cell>
          <cell r="AL14">
            <v>36.693249999999999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198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38.850999999999999</v>
          </cell>
          <cell r="BC14">
            <v>198</v>
          </cell>
          <cell r="BD14">
            <v>116.486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140.52600000000001</v>
          </cell>
          <cell r="E15">
            <v>58.723999999999997</v>
          </cell>
          <cell r="F15">
            <v>81.802000000000007</v>
          </cell>
          <cell r="G15">
            <v>35.481999999999999</v>
          </cell>
          <cell r="H15">
            <v>0</v>
          </cell>
          <cell r="I15">
            <v>47.26</v>
          </cell>
          <cell r="J15">
            <v>0.878</v>
          </cell>
          <cell r="K15">
            <v>1.222</v>
          </cell>
          <cell r="L15">
            <v>0</v>
          </cell>
          <cell r="M15">
            <v>0</v>
          </cell>
          <cell r="N15">
            <v>45.160000000000004</v>
          </cell>
          <cell r="O15">
            <v>0</v>
          </cell>
          <cell r="P15">
            <v>237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237</v>
          </cell>
          <cell r="V15">
            <v>0</v>
          </cell>
          <cell r="W15">
            <v>0.19590000000000002</v>
          </cell>
          <cell r="X15">
            <v>47.26</v>
          </cell>
          <cell r="Y15">
            <v>2.2959000000000001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237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0.28000000000000003</v>
          </cell>
          <cell r="AK15">
            <v>0</v>
          </cell>
          <cell r="AL15">
            <v>44.879750000000001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237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47.26</v>
          </cell>
          <cell r="BC15">
            <v>237</v>
          </cell>
          <cell r="BD15">
            <v>140.52600000000001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165.00700000000001</v>
          </cell>
          <cell r="E16">
            <v>69.102000000000004</v>
          </cell>
          <cell r="F16">
            <v>95.905000000000001</v>
          </cell>
          <cell r="G16">
            <v>35.380000000000003</v>
          </cell>
          <cell r="H16">
            <v>0</v>
          </cell>
          <cell r="I16">
            <v>55.64</v>
          </cell>
          <cell r="J16">
            <v>1.03</v>
          </cell>
          <cell r="K16">
            <v>1.43</v>
          </cell>
          <cell r="L16">
            <v>0</v>
          </cell>
          <cell r="M16">
            <v>0</v>
          </cell>
          <cell r="N16">
            <v>53.18</v>
          </cell>
          <cell r="O16">
            <v>0</v>
          </cell>
          <cell r="P16">
            <v>278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278</v>
          </cell>
          <cell r="V16">
            <v>0</v>
          </cell>
          <cell r="W16">
            <v>0.159</v>
          </cell>
          <cell r="X16">
            <v>55.64</v>
          </cell>
          <cell r="Y16">
            <v>2.6189999999999998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278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0.55600000000000005</v>
          </cell>
          <cell r="AK16"/>
          <cell r="AL16">
            <v>52.623750000000001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278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55.64</v>
          </cell>
          <cell r="BC16">
            <v>278</v>
          </cell>
          <cell r="BD16">
            <v>165.00700000000001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134.642</v>
          </cell>
          <cell r="E17">
            <v>56.219000000000001</v>
          </cell>
          <cell r="F17">
            <v>78.423000000000002</v>
          </cell>
          <cell r="G17">
            <v>35.305999999999997</v>
          </cell>
          <cell r="H17">
            <v>0</v>
          </cell>
          <cell r="I17">
            <v>45.8</v>
          </cell>
          <cell r="J17">
            <v>0.85199999999999998</v>
          </cell>
          <cell r="K17">
            <v>1.1879999999999999</v>
          </cell>
          <cell r="L17">
            <v>0</v>
          </cell>
          <cell r="M17">
            <v>0</v>
          </cell>
          <cell r="N17">
            <v>43.760000000000005</v>
          </cell>
          <cell r="O17">
            <v>0</v>
          </cell>
          <cell r="P17">
            <v>230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230</v>
          </cell>
          <cell r="V17">
            <v>0</v>
          </cell>
          <cell r="W17">
            <v>0.13219999999999998</v>
          </cell>
          <cell r="X17">
            <v>45.8</v>
          </cell>
          <cell r="Y17">
            <v>2.1722000000000001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230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2.7839999999999998</v>
          </cell>
          <cell r="AK17"/>
          <cell r="AL17">
            <v>40.976500000000001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230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45.8</v>
          </cell>
          <cell r="BC17">
            <v>230</v>
          </cell>
          <cell r="BD17">
            <v>134.642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Reporting"/>
      <sheetName val="Kogenerace"/>
      <sheetName val="Vyhodnocení PROVOZ"/>
      <sheetName val="Měsíční výkaz"/>
      <sheetName val="ED plyn"/>
      <sheetName val="Evidence"/>
      <sheetName val="OT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271.85899999999998</v>
          </cell>
          <cell r="E6">
            <v>112.087</v>
          </cell>
          <cell r="F6">
            <v>159.77199999999999</v>
          </cell>
          <cell r="G6">
            <v>35.280999999999999</v>
          </cell>
          <cell r="H6">
            <v>0</v>
          </cell>
          <cell r="I6">
            <v>91.98</v>
          </cell>
          <cell r="J6">
            <v>1.413</v>
          </cell>
          <cell r="K6">
            <v>2.0150000000000001</v>
          </cell>
          <cell r="L6">
            <v>0</v>
          </cell>
          <cell r="M6">
            <v>0</v>
          </cell>
          <cell r="N6">
            <v>88.552000000000007</v>
          </cell>
          <cell r="O6">
            <v>0</v>
          </cell>
          <cell r="P6">
            <v>472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472</v>
          </cell>
          <cell r="V6">
            <v>0</v>
          </cell>
          <cell r="W6">
            <v>45.975000000000001</v>
          </cell>
          <cell r="X6">
            <v>91.98</v>
          </cell>
          <cell r="Y6">
            <v>49.402999999999999</v>
          </cell>
          <cell r="Z6">
            <v>0</v>
          </cell>
          <cell r="AA6">
            <v>0</v>
          </cell>
          <cell r="AB6">
            <v>0</v>
          </cell>
          <cell r="AC6">
            <v>-2.886579864025407E-15</v>
          </cell>
          <cell r="AD6">
            <v>0</v>
          </cell>
          <cell r="AE6">
            <v>472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1.46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87.091999999999999</v>
          </cell>
          <cell r="AQ6">
            <v>0</v>
          </cell>
          <cell r="AR6">
            <v>0</v>
          </cell>
          <cell r="AS6">
            <v>472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91.98</v>
          </cell>
          <cell r="BC6">
            <v>472</v>
          </cell>
          <cell r="BD6">
            <v>271.85899999999998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254.88800000000001</v>
          </cell>
          <cell r="E7">
            <v>104.739</v>
          </cell>
          <cell r="F7">
            <v>150.149</v>
          </cell>
          <cell r="G7">
            <v>35.289000000000001</v>
          </cell>
          <cell r="H7">
            <v>0</v>
          </cell>
          <cell r="I7">
            <v>86.421000000000006</v>
          </cell>
          <cell r="J7">
            <v>1.3560000000000001</v>
          </cell>
          <cell r="K7">
            <v>1.9430000000000001</v>
          </cell>
          <cell r="L7">
            <v>0</v>
          </cell>
          <cell r="M7">
            <v>0</v>
          </cell>
          <cell r="N7">
            <v>83.122</v>
          </cell>
          <cell r="O7">
            <v>0</v>
          </cell>
          <cell r="P7">
            <v>446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446</v>
          </cell>
          <cell r="V7">
            <v>0</v>
          </cell>
          <cell r="W7">
            <v>41.51</v>
          </cell>
          <cell r="X7">
            <v>86.421000000000006</v>
          </cell>
          <cell r="Y7">
            <v>44.808999999999997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446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1.516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81.605999999999995</v>
          </cell>
          <cell r="AQ7">
            <v>0</v>
          </cell>
          <cell r="AR7">
            <v>0</v>
          </cell>
          <cell r="AS7">
            <v>446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86.421000000000006</v>
          </cell>
          <cell r="BC7">
            <v>446</v>
          </cell>
          <cell r="BD7">
            <v>254.88800000000001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274.63499999999999</v>
          </cell>
          <cell r="E8">
            <v>112.843</v>
          </cell>
          <cell r="F8">
            <v>161.792</v>
          </cell>
          <cell r="G8">
            <v>35.130000000000003</v>
          </cell>
          <cell r="H8">
            <v>0</v>
          </cell>
          <cell r="I8">
            <v>92.994</v>
          </cell>
          <cell r="J8">
            <v>1.478</v>
          </cell>
          <cell r="K8">
            <v>2.1190000000000002</v>
          </cell>
          <cell r="L8">
            <v>0</v>
          </cell>
          <cell r="M8">
            <v>0</v>
          </cell>
          <cell r="N8">
            <v>89.397000000000006</v>
          </cell>
          <cell r="O8">
            <v>0</v>
          </cell>
          <cell r="P8">
            <v>480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480</v>
          </cell>
          <cell r="V8">
            <v>0</v>
          </cell>
          <cell r="W8">
            <v>38.432000000000002</v>
          </cell>
          <cell r="X8">
            <v>92.994</v>
          </cell>
          <cell r="Y8">
            <v>42.029000000000003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480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2.3220000000000001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87.075000000000003</v>
          </cell>
          <cell r="AQ8">
            <v>0</v>
          </cell>
          <cell r="AR8">
            <v>0</v>
          </cell>
          <cell r="AS8">
            <v>480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92.994</v>
          </cell>
          <cell r="BC8">
            <v>480</v>
          </cell>
          <cell r="BD8">
            <v>274.63499999999999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244.21100000000001</v>
          </cell>
          <cell r="E9">
            <v>100.611</v>
          </cell>
          <cell r="F9">
            <v>143.6</v>
          </cell>
          <cell r="G9">
            <v>35.24</v>
          </cell>
          <cell r="H9">
            <v>0</v>
          </cell>
          <cell r="I9">
            <v>82.519000000000005</v>
          </cell>
          <cell r="J9">
            <v>1.325</v>
          </cell>
          <cell r="K9">
            <v>1.891</v>
          </cell>
          <cell r="L9">
            <v>0</v>
          </cell>
          <cell r="M9">
            <v>0</v>
          </cell>
          <cell r="N9">
            <v>79.302999999999997</v>
          </cell>
          <cell r="O9">
            <v>0</v>
          </cell>
          <cell r="P9">
            <v>424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424</v>
          </cell>
          <cell r="V9">
            <v>0</v>
          </cell>
          <cell r="W9">
            <v>43.84</v>
          </cell>
          <cell r="X9">
            <v>82.519000000000005</v>
          </cell>
          <cell r="Y9">
            <v>47.056000000000004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424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2.2469999999999999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77.055999999999997</v>
          </cell>
          <cell r="AQ9">
            <v>0</v>
          </cell>
          <cell r="AR9">
            <v>0</v>
          </cell>
          <cell r="AS9">
            <v>424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82.519000000000005</v>
          </cell>
          <cell r="BC9">
            <v>424</v>
          </cell>
          <cell r="BD9">
            <v>244.21100000000001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196.601</v>
          </cell>
          <cell r="E10">
            <v>80.760999999999996</v>
          </cell>
          <cell r="F10">
            <v>115.84</v>
          </cell>
          <cell r="G10">
            <v>35.421999999999997</v>
          </cell>
          <cell r="H10">
            <v>0</v>
          </cell>
          <cell r="I10">
            <v>66.037999999999997</v>
          </cell>
          <cell r="J10">
            <v>1.0960000000000001</v>
          </cell>
          <cell r="K10">
            <v>1.573</v>
          </cell>
          <cell r="L10">
            <v>0</v>
          </cell>
          <cell r="M10">
            <v>0</v>
          </cell>
          <cell r="N10">
            <v>63.369</v>
          </cell>
          <cell r="O10">
            <v>0</v>
          </cell>
          <cell r="P10">
            <v>341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341</v>
          </cell>
          <cell r="V10">
            <v>0</v>
          </cell>
          <cell r="W10">
            <v>61.932000000000002</v>
          </cell>
          <cell r="X10">
            <v>66.037999999999997</v>
          </cell>
          <cell r="Y10">
            <v>64.600999999999999</v>
          </cell>
          <cell r="Z10">
            <v>0</v>
          </cell>
          <cell r="AA10">
            <v>0</v>
          </cell>
          <cell r="AB10">
            <v>0</v>
          </cell>
          <cell r="AC10">
            <v>-3.1086244689504383E-15</v>
          </cell>
          <cell r="AD10">
            <v>0</v>
          </cell>
          <cell r="AE10">
            <v>341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2.5219999999999998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60.847000000000001</v>
          </cell>
          <cell r="AQ10">
            <v>0</v>
          </cell>
          <cell r="AR10">
            <v>0</v>
          </cell>
          <cell r="AS10">
            <v>341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66.037999999999997</v>
          </cell>
          <cell r="BC10">
            <v>341</v>
          </cell>
          <cell r="BD10">
            <v>196.601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148.96100000000001</v>
          </cell>
          <cell r="E11">
            <v>61.335000000000001</v>
          </cell>
          <cell r="F11">
            <v>87.626000000000005</v>
          </cell>
          <cell r="G11">
            <v>35.290999999999997</v>
          </cell>
          <cell r="H11">
            <v>0</v>
          </cell>
          <cell r="I11">
            <v>49.97</v>
          </cell>
          <cell r="J11">
            <v>0.85799999999999998</v>
          </cell>
          <cell r="K11">
            <v>1.226</v>
          </cell>
          <cell r="L11">
            <v>0</v>
          </cell>
          <cell r="M11">
            <v>0</v>
          </cell>
          <cell r="N11">
            <v>47.886000000000003</v>
          </cell>
          <cell r="O11">
            <v>0</v>
          </cell>
          <cell r="P11">
            <v>257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257</v>
          </cell>
          <cell r="V11">
            <v>0</v>
          </cell>
          <cell r="W11">
            <v>76.918000000000006</v>
          </cell>
          <cell r="X11">
            <v>49.97</v>
          </cell>
          <cell r="Y11">
            <v>79.00200000000001</v>
          </cell>
          <cell r="Z11">
            <v>0</v>
          </cell>
          <cell r="AA11">
            <v>0</v>
          </cell>
          <cell r="AB11">
            <v>0</v>
          </cell>
          <cell r="AC11">
            <v>3.219646771412954E-15</v>
          </cell>
          <cell r="AD11">
            <v>0</v>
          </cell>
          <cell r="AE11">
            <v>257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1.528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46.357999999999997</v>
          </cell>
          <cell r="AQ11">
            <v>0</v>
          </cell>
          <cell r="AR11">
            <v>0</v>
          </cell>
          <cell r="AS11">
            <v>257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49.97</v>
          </cell>
          <cell r="BC11">
            <v>257</v>
          </cell>
          <cell r="BD11">
            <v>148.96100000000001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143.614</v>
          </cell>
          <cell r="E12">
            <v>59.412999999999997</v>
          </cell>
          <cell r="F12">
            <v>84.200999999999993</v>
          </cell>
          <cell r="G12">
            <v>35.311999999999998</v>
          </cell>
          <cell r="H12">
            <v>0</v>
          </cell>
          <cell r="I12">
            <v>48.216999999999999</v>
          </cell>
          <cell r="J12">
            <v>0.85</v>
          </cell>
          <cell r="K12">
            <v>1.2050000000000001</v>
          </cell>
          <cell r="L12">
            <v>0</v>
          </cell>
          <cell r="M12">
            <v>0</v>
          </cell>
          <cell r="N12">
            <v>46.161999999999999</v>
          </cell>
          <cell r="O12">
            <v>0</v>
          </cell>
          <cell r="P12">
            <v>246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246</v>
          </cell>
          <cell r="V12">
            <v>0</v>
          </cell>
          <cell r="W12">
            <v>85.738249999999994</v>
          </cell>
          <cell r="X12">
            <v>48.216999999999999</v>
          </cell>
          <cell r="Y12">
            <v>87.79325</v>
          </cell>
          <cell r="Z12">
            <v>0</v>
          </cell>
          <cell r="AA12">
            <v>0</v>
          </cell>
          <cell r="AB12">
            <v>0</v>
          </cell>
          <cell r="AC12">
            <v>6.7723604502134549E-15</v>
          </cell>
          <cell r="AD12">
            <v>0</v>
          </cell>
          <cell r="AE12">
            <v>246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1.2955000000000001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44.866500000000002</v>
          </cell>
          <cell r="AQ12">
            <v>0</v>
          </cell>
          <cell r="AR12">
            <v>0</v>
          </cell>
          <cell r="AS12">
            <v>246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48.216999999999999</v>
          </cell>
          <cell r="BC12">
            <v>246</v>
          </cell>
          <cell r="BD12">
            <v>143.614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124.08799999999999</v>
          </cell>
          <cell r="E13">
            <v>51.546999999999997</v>
          </cell>
          <cell r="F13">
            <v>72.540999999999997</v>
          </cell>
          <cell r="G13">
            <v>35.353999999999999</v>
          </cell>
          <cell r="H13">
            <v>0</v>
          </cell>
          <cell r="I13">
            <v>41.648000000000003</v>
          </cell>
          <cell r="J13">
            <v>0.73</v>
          </cell>
          <cell r="K13">
            <v>1.0269999999999999</v>
          </cell>
          <cell r="L13">
            <v>0</v>
          </cell>
          <cell r="M13">
            <v>0</v>
          </cell>
          <cell r="N13">
            <v>39.890999999999998</v>
          </cell>
          <cell r="O13">
            <v>0</v>
          </cell>
          <cell r="P13">
            <v>211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211</v>
          </cell>
          <cell r="V13">
            <v>0</v>
          </cell>
          <cell r="W13">
            <v>95.724500000000006</v>
          </cell>
          <cell r="X13">
            <v>41.648000000000003</v>
          </cell>
          <cell r="Y13">
            <v>97.481500000000011</v>
          </cell>
          <cell r="Z13">
            <v>0</v>
          </cell>
          <cell r="AA13">
            <v>0</v>
          </cell>
          <cell r="AB13">
            <v>0</v>
          </cell>
          <cell r="AC13">
            <v>5.1070259132757201E-15</v>
          </cell>
          <cell r="AD13">
            <v>0</v>
          </cell>
          <cell r="AE13">
            <v>211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0.92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38.970999999999997</v>
          </cell>
          <cell r="AQ13">
            <v>0</v>
          </cell>
          <cell r="AR13">
            <v>0</v>
          </cell>
          <cell r="AS13">
            <v>211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41.648000000000003</v>
          </cell>
          <cell r="BC13">
            <v>211</v>
          </cell>
          <cell r="BD13">
            <v>124.08799999999999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123.464</v>
          </cell>
          <cell r="E14">
            <v>51.220999999999997</v>
          </cell>
          <cell r="F14">
            <v>72.242999999999995</v>
          </cell>
          <cell r="G14">
            <v>35.438000000000002</v>
          </cell>
          <cell r="H14">
            <v>0</v>
          </cell>
          <cell r="I14">
            <v>41.555999999999997</v>
          </cell>
          <cell r="J14">
            <v>0.69399999999999995</v>
          </cell>
          <cell r="K14">
            <v>0.97799999999999998</v>
          </cell>
          <cell r="L14">
            <v>0</v>
          </cell>
          <cell r="M14">
            <v>0</v>
          </cell>
          <cell r="N14">
            <v>39.884</v>
          </cell>
          <cell r="O14">
            <v>0</v>
          </cell>
          <cell r="P14">
            <v>211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211</v>
          </cell>
          <cell r="V14">
            <v>0</v>
          </cell>
          <cell r="W14">
            <v>89.286500000000004</v>
          </cell>
          <cell r="X14">
            <v>41.555999999999997</v>
          </cell>
          <cell r="Y14">
            <v>90.958500000000001</v>
          </cell>
          <cell r="Z14">
            <v>0</v>
          </cell>
          <cell r="AA14">
            <v>0</v>
          </cell>
          <cell r="AB14">
            <v>0</v>
          </cell>
          <cell r="AC14">
            <v>-2.886579864025407E-15</v>
          </cell>
          <cell r="AD14">
            <v>0</v>
          </cell>
          <cell r="AE14">
            <v>211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1.17675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38.707250000000002</v>
          </cell>
          <cell r="AQ14">
            <v>0</v>
          </cell>
          <cell r="AR14">
            <v>0</v>
          </cell>
          <cell r="AS14">
            <v>211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41.555999999999997</v>
          </cell>
          <cell r="BC14">
            <v>211</v>
          </cell>
          <cell r="BD14">
            <v>123.464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217.267</v>
          </cell>
          <cell r="E15">
            <v>89.275999999999996</v>
          </cell>
          <cell r="F15">
            <v>127.991</v>
          </cell>
          <cell r="G15">
            <v>35.47</v>
          </cell>
          <cell r="H15">
            <v>0</v>
          </cell>
          <cell r="I15">
            <v>73.239000000000004</v>
          </cell>
          <cell r="J15">
            <v>1.153</v>
          </cell>
          <cell r="K15">
            <v>1.6519999999999999</v>
          </cell>
          <cell r="L15">
            <v>0</v>
          </cell>
          <cell r="M15">
            <v>0</v>
          </cell>
          <cell r="N15">
            <v>70.433999999999997</v>
          </cell>
          <cell r="O15">
            <v>0</v>
          </cell>
          <cell r="P15">
            <v>378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378</v>
          </cell>
          <cell r="V15">
            <v>0</v>
          </cell>
          <cell r="W15">
            <v>58.472000000000001</v>
          </cell>
          <cell r="X15">
            <v>73.239000000000004</v>
          </cell>
          <cell r="Y15">
            <v>61.277000000000001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378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2.0242499999999999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68.409750000000003</v>
          </cell>
          <cell r="AQ15">
            <v>0</v>
          </cell>
          <cell r="AR15">
            <v>0</v>
          </cell>
          <cell r="AS15">
            <v>378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73.239000000000004</v>
          </cell>
          <cell r="BC15">
            <v>378</v>
          </cell>
          <cell r="BD15">
            <v>217.267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257.26900000000001</v>
          </cell>
          <cell r="E16">
            <v>105.178</v>
          </cell>
          <cell r="F16">
            <v>152.09100000000001</v>
          </cell>
          <cell r="G16">
            <v>35.378</v>
          </cell>
          <cell r="H16">
            <v>0</v>
          </cell>
          <cell r="I16">
            <v>86.444000000000003</v>
          </cell>
          <cell r="J16">
            <v>1.32</v>
          </cell>
          <cell r="K16">
            <v>1.909</v>
          </cell>
          <cell r="L16">
            <v>0</v>
          </cell>
          <cell r="M16">
            <v>0</v>
          </cell>
          <cell r="N16">
            <v>83.215000000000003</v>
          </cell>
          <cell r="O16">
            <v>0</v>
          </cell>
          <cell r="P16">
            <v>450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450</v>
          </cell>
          <cell r="V16">
            <v>0</v>
          </cell>
          <cell r="W16">
            <v>43.646749999999997</v>
          </cell>
          <cell r="X16">
            <v>86.444000000000003</v>
          </cell>
          <cell r="Y16">
            <v>46.875749999999996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450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2.63775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80.577250000000006</v>
          </cell>
          <cell r="AQ16">
            <v>0</v>
          </cell>
          <cell r="AR16">
            <v>0</v>
          </cell>
          <cell r="AS16">
            <v>450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86.444000000000003</v>
          </cell>
          <cell r="BC16">
            <v>450</v>
          </cell>
          <cell r="BD16">
            <v>257.26900000000001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234.29400000000001</v>
          </cell>
          <cell r="E17">
            <v>95.796000000000006</v>
          </cell>
          <cell r="F17">
            <v>138.49799999999999</v>
          </cell>
          <cell r="G17">
            <v>35.304000000000002</v>
          </cell>
          <cell r="H17">
            <v>0</v>
          </cell>
          <cell r="I17">
            <v>78.197999999999993</v>
          </cell>
          <cell r="J17">
            <v>1.1890000000000001</v>
          </cell>
          <cell r="K17">
            <v>1.718</v>
          </cell>
          <cell r="L17">
            <v>0</v>
          </cell>
          <cell r="M17">
            <v>0</v>
          </cell>
          <cell r="N17">
            <v>75.290999999999997</v>
          </cell>
          <cell r="O17">
            <v>0</v>
          </cell>
          <cell r="P17">
            <v>407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407</v>
          </cell>
          <cell r="V17">
            <v>0</v>
          </cell>
          <cell r="W17">
            <v>59.186750000000004</v>
          </cell>
          <cell r="X17">
            <v>78.197999999999993</v>
          </cell>
          <cell r="Y17">
            <v>62.09375</v>
          </cell>
          <cell r="Z17">
            <v>0</v>
          </cell>
          <cell r="AA17">
            <v>0</v>
          </cell>
          <cell r="AB17">
            <v>0</v>
          </cell>
          <cell r="AC17">
            <v>-3.5527136788005009E-15</v>
          </cell>
          <cell r="AD17">
            <v>0</v>
          </cell>
          <cell r="AE17">
            <v>407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1.21025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74.080749999999995</v>
          </cell>
          <cell r="AQ17">
            <v>0</v>
          </cell>
          <cell r="AR17">
            <v>0</v>
          </cell>
          <cell r="AS17">
            <v>407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78.197999999999993</v>
          </cell>
          <cell r="BC17">
            <v>407</v>
          </cell>
          <cell r="BD17">
            <v>234.29400000000001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Reporting"/>
      <sheetName val="Evidence"/>
      <sheetName val="OT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1042.133</v>
          </cell>
          <cell r="E6">
            <v>453.209</v>
          </cell>
          <cell r="F6">
            <v>588.92399999999998</v>
          </cell>
          <cell r="G6">
            <v>35.320999999999998</v>
          </cell>
          <cell r="H6">
            <v>0</v>
          </cell>
          <cell r="I6">
            <v>384.77699999999999</v>
          </cell>
          <cell r="J6">
            <v>5.9009999999999998</v>
          </cell>
          <cell r="K6">
            <v>7.6680000000000001</v>
          </cell>
          <cell r="L6">
            <v>0</v>
          </cell>
          <cell r="M6">
            <v>0</v>
          </cell>
          <cell r="N6">
            <v>371.20800000000003</v>
          </cell>
          <cell r="O6">
            <v>0</v>
          </cell>
          <cell r="P6">
            <v>1800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1800</v>
          </cell>
          <cell r="V6">
            <v>0</v>
          </cell>
          <cell r="W6">
            <v>0.80500000000000005</v>
          </cell>
          <cell r="X6">
            <v>384.77699999999999</v>
          </cell>
          <cell r="Y6">
            <v>14.373999999999999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1800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371.20800000000003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1800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384.77699999999999</v>
          </cell>
          <cell r="BC6">
            <v>1800</v>
          </cell>
          <cell r="BD6">
            <v>1042.133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915.40800000000002</v>
          </cell>
          <cell r="E7">
            <v>402.47199999999998</v>
          </cell>
          <cell r="F7">
            <v>512.93600000000004</v>
          </cell>
          <cell r="G7">
            <v>35.374000000000002</v>
          </cell>
          <cell r="H7">
            <v>0</v>
          </cell>
          <cell r="I7">
            <v>338.26900000000001</v>
          </cell>
          <cell r="J7">
            <v>5.3470000000000004</v>
          </cell>
          <cell r="K7">
            <v>6.8150000000000004</v>
          </cell>
          <cell r="L7">
            <v>0</v>
          </cell>
          <cell r="M7">
            <v>0</v>
          </cell>
          <cell r="N7">
            <v>326.10700000000003</v>
          </cell>
          <cell r="O7">
            <v>0</v>
          </cell>
          <cell r="P7">
            <v>1552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1552</v>
          </cell>
          <cell r="V7">
            <v>0</v>
          </cell>
          <cell r="W7">
            <v>0.74299999999999999</v>
          </cell>
          <cell r="X7">
            <v>338.26900000000001</v>
          </cell>
          <cell r="Y7">
            <v>12.905000000000001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1552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326.10700000000003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1552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338.26900000000001</v>
          </cell>
          <cell r="BC7">
            <v>1552</v>
          </cell>
          <cell r="BD7">
            <v>915.40800000000002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743.48199999999997</v>
          </cell>
          <cell r="E8">
            <v>328.24200000000002</v>
          </cell>
          <cell r="F8">
            <v>415.24</v>
          </cell>
          <cell r="G8">
            <v>35.308999999999997</v>
          </cell>
          <cell r="H8">
            <v>0</v>
          </cell>
          <cell r="I8">
            <v>273.15800000000002</v>
          </cell>
          <cell r="J8">
            <v>4.4930000000000003</v>
          </cell>
          <cell r="K8">
            <v>5.6829999999999998</v>
          </cell>
          <cell r="L8">
            <v>0</v>
          </cell>
          <cell r="M8">
            <v>0</v>
          </cell>
          <cell r="N8">
            <v>262.98200000000003</v>
          </cell>
          <cell r="O8">
            <v>0</v>
          </cell>
          <cell r="P8">
            <v>1244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1244</v>
          </cell>
          <cell r="V8">
            <v>0</v>
          </cell>
          <cell r="W8">
            <v>1.0389999999999999</v>
          </cell>
          <cell r="X8">
            <v>273.15800000000002</v>
          </cell>
          <cell r="Y8">
            <v>11.215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1244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262.98200000000003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1244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273.15800000000002</v>
          </cell>
          <cell r="BC8">
            <v>1244</v>
          </cell>
          <cell r="BD8">
            <v>743.48199999999997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476.988</v>
          </cell>
          <cell r="E9">
            <v>211.46899999999999</v>
          </cell>
          <cell r="F9">
            <v>265.51900000000001</v>
          </cell>
          <cell r="G9">
            <v>35.277000000000001</v>
          </cell>
          <cell r="H9">
            <v>0</v>
          </cell>
          <cell r="I9">
            <v>174.774</v>
          </cell>
          <cell r="J9">
            <v>2.9950000000000001</v>
          </cell>
          <cell r="K9">
            <v>3.7610000000000001</v>
          </cell>
          <cell r="L9">
            <v>0</v>
          </cell>
          <cell r="M9">
            <v>0</v>
          </cell>
          <cell r="N9">
            <v>168.018</v>
          </cell>
          <cell r="O9">
            <v>0</v>
          </cell>
          <cell r="P9">
            <v>790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790</v>
          </cell>
          <cell r="V9">
            <v>0</v>
          </cell>
          <cell r="W9">
            <v>1.204</v>
          </cell>
          <cell r="X9">
            <v>174.774</v>
          </cell>
          <cell r="Y9">
            <v>7.96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790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168.018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790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174.774</v>
          </cell>
          <cell r="BC9">
            <v>790</v>
          </cell>
          <cell r="BD9">
            <v>476.988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287.11200000000002</v>
          </cell>
          <cell r="E10">
            <v>127.85</v>
          </cell>
          <cell r="F10">
            <v>159.262</v>
          </cell>
          <cell r="G10">
            <v>35.375999999999998</v>
          </cell>
          <cell r="H10">
            <v>0</v>
          </cell>
          <cell r="I10">
            <v>105.02800000000001</v>
          </cell>
          <cell r="J10">
            <v>1.7689999999999999</v>
          </cell>
          <cell r="K10">
            <v>2.2029999999999998</v>
          </cell>
          <cell r="L10">
            <v>0</v>
          </cell>
          <cell r="M10">
            <v>0</v>
          </cell>
          <cell r="N10">
            <v>101.056</v>
          </cell>
          <cell r="O10">
            <v>0</v>
          </cell>
          <cell r="P10">
            <v>471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471</v>
          </cell>
          <cell r="V10">
            <v>0</v>
          </cell>
          <cell r="W10">
            <v>1.542</v>
          </cell>
          <cell r="X10">
            <v>105.02800000000001</v>
          </cell>
          <cell r="Y10">
            <v>5.5139999999999993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471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101.056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471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105.02800000000001</v>
          </cell>
          <cell r="BC10">
            <v>471</v>
          </cell>
          <cell r="BD10">
            <v>287.11200000000002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284.48700000000002</v>
          </cell>
          <cell r="E11">
            <v>125.408</v>
          </cell>
          <cell r="F11">
            <v>159.07900000000001</v>
          </cell>
          <cell r="G11">
            <v>35.320999999999998</v>
          </cell>
          <cell r="H11">
            <v>0</v>
          </cell>
          <cell r="I11">
            <v>103.36</v>
          </cell>
          <cell r="J11">
            <v>1.4750000000000001</v>
          </cell>
          <cell r="K11">
            <v>1.871</v>
          </cell>
          <cell r="L11">
            <v>0</v>
          </cell>
          <cell r="M11">
            <v>0</v>
          </cell>
          <cell r="N11">
            <v>100.014</v>
          </cell>
          <cell r="O11">
            <v>0</v>
          </cell>
          <cell r="P11">
            <v>472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472</v>
          </cell>
          <cell r="V11">
            <v>0</v>
          </cell>
          <cell r="W11">
            <v>1.4590000000000001</v>
          </cell>
          <cell r="X11">
            <v>103.36</v>
          </cell>
          <cell r="Y11">
            <v>4.8049999999999997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472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100.014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472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103.36</v>
          </cell>
          <cell r="BC11">
            <v>472</v>
          </cell>
          <cell r="BD11">
            <v>284.48700000000002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148.69900000000001</v>
          </cell>
          <cell r="E12">
            <v>66.372</v>
          </cell>
          <cell r="F12">
            <v>82.326999999999998</v>
          </cell>
          <cell r="G12">
            <v>35.366</v>
          </cell>
          <cell r="H12">
            <v>0</v>
          </cell>
          <cell r="I12">
            <v>53.97</v>
          </cell>
          <cell r="J12">
            <v>0.996</v>
          </cell>
          <cell r="K12">
            <v>1.2350000000000001</v>
          </cell>
          <cell r="L12">
            <v>0</v>
          </cell>
          <cell r="M12">
            <v>0</v>
          </cell>
          <cell r="N12">
            <v>51.738999999999997</v>
          </cell>
          <cell r="O12">
            <v>0</v>
          </cell>
          <cell r="P12">
            <v>241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241</v>
          </cell>
          <cell r="V12">
            <v>0</v>
          </cell>
          <cell r="W12">
            <v>2.052</v>
          </cell>
          <cell r="X12">
            <v>53.97</v>
          </cell>
          <cell r="Y12">
            <v>4.2829999999999995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241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51.738999999999997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241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53.97</v>
          </cell>
          <cell r="BC12">
            <v>241</v>
          </cell>
          <cell r="BD12">
            <v>148.69900000000001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171.87700000000001</v>
          </cell>
          <cell r="E13">
            <v>77.046000000000006</v>
          </cell>
          <cell r="F13">
            <v>94.831000000000003</v>
          </cell>
          <cell r="G13">
            <v>35.393000000000001</v>
          </cell>
          <cell r="H13">
            <v>0</v>
          </cell>
          <cell r="I13">
            <v>62.514000000000003</v>
          </cell>
          <cell r="J13">
            <v>1.425</v>
          </cell>
          <cell r="K13">
            <v>1.754</v>
          </cell>
          <cell r="L13">
            <v>0</v>
          </cell>
          <cell r="M13">
            <v>0</v>
          </cell>
          <cell r="N13">
            <v>59.335250000000002</v>
          </cell>
          <cell r="O13">
            <v>-2.4999999999408828E-4</v>
          </cell>
          <cell r="P13">
            <v>277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277</v>
          </cell>
          <cell r="V13">
            <v>0</v>
          </cell>
          <cell r="W13">
            <v>1.9232499999999999</v>
          </cell>
          <cell r="X13">
            <v>62.514000000000003</v>
          </cell>
          <cell r="Y13">
            <v>5.1022499999999997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277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59.335000000000001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277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62.514000000000003</v>
          </cell>
          <cell r="BC13">
            <v>277</v>
          </cell>
          <cell r="BD13">
            <v>171.87700000000001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16.616</v>
          </cell>
          <cell r="E14">
            <v>7.4080000000000004</v>
          </cell>
          <cell r="F14">
            <v>9.2080000000000002</v>
          </cell>
          <cell r="G14">
            <v>3.6640000000000001</v>
          </cell>
          <cell r="H14">
            <v>0</v>
          </cell>
          <cell r="I14">
            <v>58.555999999999997</v>
          </cell>
          <cell r="J14">
            <v>1.335</v>
          </cell>
          <cell r="K14">
            <v>1.659</v>
          </cell>
          <cell r="L14">
            <v>0</v>
          </cell>
          <cell r="M14">
            <v>0</v>
          </cell>
          <cell r="N14">
            <v>55.5625</v>
          </cell>
          <cell r="O14">
            <v>-5.0000000000238742E-4</v>
          </cell>
          <cell r="P14">
            <v>262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262</v>
          </cell>
          <cell r="V14">
            <v>0</v>
          </cell>
          <cell r="W14">
            <v>1.9552499999999999</v>
          </cell>
          <cell r="X14">
            <v>58.555999999999997</v>
          </cell>
          <cell r="Y14">
            <v>4.9492499999999993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262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55.563000000000002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262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58.555999999999997</v>
          </cell>
          <cell r="BC14">
            <v>262</v>
          </cell>
          <cell r="BD14">
            <v>16.616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536.34699999999998</v>
          </cell>
          <cell r="E15">
            <v>237.11500000000001</v>
          </cell>
          <cell r="F15">
            <v>299.23200000000003</v>
          </cell>
          <cell r="G15">
            <v>35.481000000000002</v>
          </cell>
          <cell r="H15">
            <v>0</v>
          </cell>
          <cell r="I15">
            <v>197.44300000000001</v>
          </cell>
          <cell r="J15">
            <v>3.2519999999999998</v>
          </cell>
          <cell r="K15">
            <v>4.1040000000000001</v>
          </cell>
          <cell r="L15">
            <v>0</v>
          </cell>
          <cell r="M15">
            <v>0</v>
          </cell>
          <cell r="N15">
            <v>190.08674999999999</v>
          </cell>
          <cell r="O15">
            <v>2.4999999999408828E-4</v>
          </cell>
          <cell r="P15">
            <v>897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897</v>
          </cell>
          <cell r="V15">
            <v>0</v>
          </cell>
          <cell r="W15">
            <v>1.24525</v>
          </cell>
          <cell r="X15">
            <v>197.44300000000001</v>
          </cell>
          <cell r="Y15">
            <v>8.6012500000000003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897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190.08699999999999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897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197.44300000000001</v>
          </cell>
          <cell r="BC15">
            <v>897</v>
          </cell>
          <cell r="BD15">
            <v>536.34699999999998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583.56700000000001</v>
          </cell>
          <cell r="E16">
            <v>258.036</v>
          </cell>
          <cell r="F16">
            <v>325.53100000000001</v>
          </cell>
          <cell r="G16">
            <v>35.369999999999997</v>
          </cell>
          <cell r="H16">
            <v>0</v>
          </cell>
          <cell r="I16">
            <v>215.119</v>
          </cell>
          <cell r="J16">
            <v>3.9980000000000002</v>
          </cell>
          <cell r="K16">
            <v>5.0430000000000001</v>
          </cell>
          <cell r="L16">
            <v>0</v>
          </cell>
          <cell r="M16">
            <v>0</v>
          </cell>
          <cell r="N16">
            <v>206.078</v>
          </cell>
          <cell r="O16">
            <v>0</v>
          </cell>
          <cell r="P16">
            <v>977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977</v>
          </cell>
          <cell r="V16">
            <v>0</v>
          </cell>
          <cell r="W16">
            <v>1.25125</v>
          </cell>
          <cell r="X16">
            <v>215.119</v>
          </cell>
          <cell r="Y16">
            <v>10.292250000000001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977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206.078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977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215.119</v>
          </cell>
          <cell r="BC16">
            <v>977</v>
          </cell>
          <cell r="BD16">
            <v>583.56700000000001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886.26099999999997</v>
          </cell>
          <cell r="E17">
            <v>390.38600000000002</v>
          </cell>
          <cell r="F17">
            <v>495.875</v>
          </cell>
          <cell r="G17">
            <v>35.29</v>
          </cell>
          <cell r="H17">
            <v>0</v>
          </cell>
          <cell r="I17">
            <v>326.935</v>
          </cell>
          <cell r="J17">
            <v>5.6719999999999997</v>
          </cell>
          <cell r="K17">
            <v>7.2050000000000001</v>
          </cell>
          <cell r="L17">
            <v>0</v>
          </cell>
          <cell r="M17">
            <v>0</v>
          </cell>
          <cell r="N17">
            <v>314.05824999999999</v>
          </cell>
          <cell r="O17">
            <v>-2.4999999999408828E-4</v>
          </cell>
          <cell r="P17">
            <v>1495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1495</v>
          </cell>
          <cell r="V17">
            <v>0</v>
          </cell>
          <cell r="W17">
            <v>1.0297499999999999</v>
          </cell>
          <cell r="X17">
            <v>326.935</v>
          </cell>
          <cell r="Y17">
            <v>13.906749999999999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1495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314.05799999999999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1495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326.935</v>
          </cell>
          <cell r="BC17">
            <v>1495</v>
          </cell>
          <cell r="BD17">
            <v>886.26099999999997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Měsíční výkaz"/>
      <sheetName val="Reporting"/>
      <sheetName val="Kogenerace"/>
      <sheetName val="Evidence"/>
      <sheetName val="ED plyn"/>
      <sheetName val="OT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304.34699999999998</v>
          </cell>
          <cell r="E6">
            <v>116.685</v>
          </cell>
          <cell r="F6">
            <v>187.66200000000001</v>
          </cell>
          <cell r="G6">
            <v>35.277999999999999</v>
          </cell>
          <cell r="H6">
            <v>0</v>
          </cell>
          <cell r="I6">
            <v>97.066999999999993</v>
          </cell>
          <cell r="J6">
            <v>24.867999999999999</v>
          </cell>
          <cell r="K6">
            <v>39.994999999999997</v>
          </cell>
          <cell r="L6">
            <v>0</v>
          </cell>
          <cell r="M6">
            <v>0</v>
          </cell>
          <cell r="N6">
            <v>32.204000000000001</v>
          </cell>
          <cell r="O6">
            <v>0</v>
          </cell>
          <cell r="P6">
            <v>562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562</v>
          </cell>
          <cell r="V6">
            <v>0</v>
          </cell>
          <cell r="W6">
            <v>0</v>
          </cell>
          <cell r="X6">
            <v>97.066999999999993</v>
          </cell>
          <cell r="Y6">
            <v>64.863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562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32.204000000000001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562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97.066999999999993</v>
          </cell>
          <cell r="BC6">
            <v>562</v>
          </cell>
          <cell r="BD6">
            <v>304.34699999999998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216.452</v>
          </cell>
          <cell r="E7">
            <v>85.798000000000002</v>
          </cell>
          <cell r="F7">
            <v>130.654</v>
          </cell>
          <cell r="G7">
            <v>35.128</v>
          </cell>
          <cell r="H7">
            <v>0</v>
          </cell>
          <cell r="I7">
            <v>68.951999999999998</v>
          </cell>
          <cell r="J7">
            <v>17.893000000000001</v>
          </cell>
          <cell r="K7">
            <v>27.247</v>
          </cell>
          <cell r="L7">
            <v>0</v>
          </cell>
          <cell r="M7">
            <v>0</v>
          </cell>
          <cell r="N7">
            <v>23.812000000000001</v>
          </cell>
          <cell r="O7">
            <v>0</v>
          </cell>
          <cell r="P7">
            <v>378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378</v>
          </cell>
          <cell r="V7">
            <v>0</v>
          </cell>
          <cell r="W7">
            <v>0</v>
          </cell>
          <cell r="X7">
            <v>68.951999999999998</v>
          </cell>
          <cell r="Y7">
            <v>45.14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378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23.812000000000001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378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68.951999999999998</v>
          </cell>
          <cell r="BC7">
            <v>378</v>
          </cell>
          <cell r="BD7">
            <v>216.452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172.529</v>
          </cell>
          <cell r="E8">
            <v>69.180999999999997</v>
          </cell>
          <cell r="F8">
            <v>103.348</v>
          </cell>
          <cell r="G8">
            <v>35.17</v>
          </cell>
          <cell r="H8">
            <v>0</v>
          </cell>
          <cell r="I8">
            <v>55.04</v>
          </cell>
          <cell r="J8">
            <v>12.113</v>
          </cell>
          <cell r="K8">
            <v>18.094000000000001</v>
          </cell>
          <cell r="L8">
            <v>0</v>
          </cell>
          <cell r="M8">
            <v>0</v>
          </cell>
          <cell r="N8">
            <v>24.832999999999998</v>
          </cell>
          <cell r="O8">
            <v>0</v>
          </cell>
          <cell r="P8">
            <v>296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296</v>
          </cell>
          <cell r="V8">
            <v>0</v>
          </cell>
          <cell r="W8">
            <v>0</v>
          </cell>
          <cell r="X8">
            <v>55.04</v>
          </cell>
          <cell r="Y8">
            <v>30.207000000000001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296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24.832999999999998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296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55.04</v>
          </cell>
          <cell r="BC8">
            <v>296</v>
          </cell>
          <cell r="BD8">
            <v>172.529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123.81</v>
          </cell>
          <cell r="E9">
            <v>50.036999999999999</v>
          </cell>
          <cell r="F9">
            <v>73.772999999999996</v>
          </cell>
          <cell r="G9">
            <v>35.39</v>
          </cell>
          <cell r="H9">
            <v>0</v>
          </cell>
          <cell r="I9">
            <v>39.377000000000002</v>
          </cell>
          <cell r="J9">
            <v>8.1530000000000005</v>
          </cell>
          <cell r="K9">
            <v>12.021000000000001</v>
          </cell>
          <cell r="L9">
            <v>0</v>
          </cell>
          <cell r="M9">
            <v>0</v>
          </cell>
          <cell r="N9">
            <v>19.202999999999999</v>
          </cell>
          <cell r="O9">
            <v>0</v>
          </cell>
          <cell r="P9">
            <v>209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209</v>
          </cell>
          <cell r="V9">
            <v>0</v>
          </cell>
          <cell r="W9">
            <v>0</v>
          </cell>
          <cell r="X9">
            <v>39.377000000000002</v>
          </cell>
          <cell r="Y9">
            <v>20.173999999999999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209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19.202999999999999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209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39.377000000000002</v>
          </cell>
          <cell r="BC9">
            <v>209</v>
          </cell>
          <cell r="BD9">
            <v>123.81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41.735999999999997</v>
          </cell>
          <cell r="E10">
            <v>18.599</v>
          </cell>
          <cell r="F10">
            <v>23.137</v>
          </cell>
          <cell r="G10">
            <v>35.511000000000003</v>
          </cell>
          <cell r="H10">
            <v>0</v>
          </cell>
          <cell r="I10">
            <v>13.175000000000001</v>
          </cell>
          <cell r="J10">
            <v>2.0539999999999998</v>
          </cell>
          <cell r="K10">
            <v>2.556</v>
          </cell>
          <cell r="L10">
            <v>0</v>
          </cell>
          <cell r="M10">
            <v>0</v>
          </cell>
          <cell r="N10">
            <v>8.5649999999999995</v>
          </cell>
          <cell r="O10">
            <v>0</v>
          </cell>
          <cell r="P10">
            <v>59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59</v>
          </cell>
          <cell r="V10">
            <v>0</v>
          </cell>
          <cell r="W10">
            <v>0</v>
          </cell>
          <cell r="X10">
            <v>13.175000000000001</v>
          </cell>
          <cell r="Y10">
            <v>4.6099999999999994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59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8.5649999999999995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59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13.175000000000001</v>
          </cell>
          <cell r="BC10">
            <v>59</v>
          </cell>
          <cell r="BD10">
            <v>41.735999999999997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35.372</v>
          </cell>
          <cell r="E11">
            <v>16.469000000000001</v>
          </cell>
          <cell r="F11">
            <v>18.902999999999999</v>
          </cell>
          <cell r="G11">
            <v>35.481000000000002</v>
          </cell>
          <cell r="H11">
            <v>0</v>
          </cell>
          <cell r="I11">
            <v>11.132</v>
          </cell>
          <cell r="J11">
            <v>1.69</v>
          </cell>
          <cell r="K11">
            <v>1.9390000000000001</v>
          </cell>
          <cell r="L11">
            <v>0</v>
          </cell>
          <cell r="M11">
            <v>0</v>
          </cell>
          <cell r="N11">
            <v>7.5030000000000001</v>
          </cell>
          <cell r="O11">
            <v>0</v>
          </cell>
          <cell r="P11">
            <v>46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46</v>
          </cell>
          <cell r="V11">
            <v>0</v>
          </cell>
          <cell r="W11">
            <v>0</v>
          </cell>
          <cell r="X11">
            <v>11.132</v>
          </cell>
          <cell r="Y11">
            <v>3.629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46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7.5030000000000001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46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11.132</v>
          </cell>
          <cell r="BC11">
            <v>46</v>
          </cell>
          <cell r="BD11">
            <v>35.372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34.307000000000002</v>
          </cell>
          <cell r="E12">
            <v>16.137</v>
          </cell>
          <cell r="F12">
            <v>18.170000000000002</v>
          </cell>
          <cell r="G12">
            <v>35.421999999999997</v>
          </cell>
          <cell r="H12">
            <v>0</v>
          </cell>
          <cell r="I12">
            <v>10.855</v>
          </cell>
          <cell r="J12">
            <v>1.7749999999999999</v>
          </cell>
          <cell r="K12">
            <v>1.998</v>
          </cell>
          <cell r="L12">
            <v>0</v>
          </cell>
          <cell r="M12">
            <v>0</v>
          </cell>
          <cell r="N12">
            <v>7.0822599999999998</v>
          </cell>
          <cell r="O12">
            <v>-2.5999999999992696E-4</v>
          </cell>
          <cell r="P12">
            <v>44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44</v>
          </cell>
          <cell r="V12">
            <v>0</v>
          </cell>
          <cell r="W12">
            <v>0</v>
          </cell>
          <cell r="X12">
            <v>10.855</v>
          </cell>
          <cell r="Y12">
            <v>3.7729999999999997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44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7.0819999999999999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44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10.855</v>
          </cell>
          <cell r="BC12">
            <v>44</v>
          </cell>
          <cell r="BD12">
            <v>34.307000000000002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34.700000000000003</v>
          </cell>
          <cell r="E13">
            <v>15.98</v>
          </cell>
          <cell r="F13">
            <v>18.72</v>
          </cell>
          <cell r="G13">
            <v>35.432000000000002</v>
          </cell>
          <cell r="H13">
            <v>0</v>
          </cell>
          <cell r="I13">
            <v>10.907999999999999</v>
          </cell>
          <cell r="J13">
            <v>1.661</v>
          </cell>
          <cell r="K13">
            <v>1.946</v>
          </cell>
          <cell r="L13">
            <v>0</v>
          </cell>
          <cell r="M13">
            <v>0</v>
          </cell>
          <cell r="N13">
            <v>7.30138</v>
          </cell>
          <cell r="O13">
            <v>-3.7999999999982492E-4</v>
          </cell>
          <cell r="P13">
            <v>46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46</v>
          </cell>
          <cell r="V13">
            <v>0</v>
          </cell>
          <cell r="W13">
            <v>0</v>
          </cell>
          <cell r="X13">
            <v>10.907999999999999</v>
          </cell>
          <cell r="Y13">
            <v>3.6070000000000002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46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7.3010000000000002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46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10.907999999999999</v>
          </cell>
          <cell r="BC13">
            <v>46</v>
          </cell>
          <cell r="BD13">
            <v>34.700000000000003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38.253999999999998</v>
          </cell>
          <cell r="E14">
            <v>17.626999999999999</v>
          </cell>
          <cell r="F14">
            <v>20.626999999999999</v>
          </cell>
          <cell r="G14">
            <v>35.493000000000002</v>
          </cell>
          <cell r="H14">
            <v>0</v>
          </cell>
          <cell r="I14">
            <v>12.106</v>
          </cell>
          <cell r="J14">
            <v>1.62</v>
          </cell>
          <cell r="K14">
            <v>1.895</v>
          </cell>
          <cell r="L14">
            <v>0</v>
          </cell>
          <cell r="M14">
            <v>0</v>
          </cell>
          <cell r="N14">
            <v>8.5910100000000007</v>
          </cell>
          <cell r="O14">
            <v>-9.9999999996214228E-6</v>
          </cell>
          <cell r="P14">
            <v>51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51</v>
          </cell>
          <cell r="V14">
            <v>0</v>
          </cell>
          <cell r="W14">
            <v>0</v>
          </cell>
          <cell r="X14">
            <v>12.106</v>
          </cell>
          <cell r="Y14">
            <v>3.5150000000000001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51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8.5909999999999993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51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12.106</v>
          </cell>
          <cell r="BC14">
            <v>51</v>
          </cell>
          <cell r="BD14">
            <v>38.253999999999998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177.428</v>
          </cell>
          <cell r="E15">
            <v>69.403000000000006</v>
          </cell>
          <cell r="F15">
            <v>108.02500000000001</v>
          </cell>
          <cell r="G15">
            <v>35.481000000000002</v>
          </cell>
          <cell r="H15">
            <v>0</v>
          </cell>
          <cell r="I15">
            <v>57.107999999999997</v>
          </cell>
          <cell r="J15">
            <v>12.534000000000001</v>
          </cell>
          <cell r="K15">
            <v>19.509</v>
          </cell>
          <cell r="L15">
            <v>0</v>
          </cell>
          <cell r="M15">
            <v>0</v>
          </cell>
          <cell r="N15">
            <v>25.065439999999999</v>
          </cell>
          <cell r="O15">
            <v>-4.4000000000110617E-4</v>
          </cell>
          <cell r="P15">
            <v>320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320</v>
          </cell>
          <cell r="V15">
            <v>0</v>
          </cell>
          <cell r="W15">
            <v>0</v>
          </cell>
          <cell r="X15">
            <v>57.107999999999997</v>
          </cell>
          <cell r="Y15">
            <v>32.042999999999999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320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25.065000000000001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320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57.107999999999997</v>
          </cell>
          <cell r="BC15">
            <v>320</v>
          </cell>
          <cell r="BD15">
            <v>177.428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287.19200000000001</v>
          </cell>
          <cell r="E16">
            <v>110.666</v>
          </cell>
          <cell r="F16">
            <v>176.52600000000001</v>
          </cell>
          <cell r="G16">
            <v>35.366999999999997</v>
          </cell>
          <cell r="H16">
            <v>0</v>
          </cell>
          <cell r="I16">
            <v>92.817999999999998</v>
          </cell>
          <cell r="J16">
            <v>22.995999999999999</v>
          </cell>
          <cell r="K16">
            <v>36.682000000000002</v>
          </cell>
          <cell r="L16">
            <v>0</v>
          </cell>
          <cell r="M16">
            <v>0</v>
          </cell>
          <cell r="N16">
            <v>33.140339999999995</v>
          </cell>
          <cell r="O16">
            <v>-3.399999999942338E-4</v>
          </cell>
          <cell r="P16">
            <v>533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533</v>
          </cell>
          <cell r="V16">
            <v>0</v>
          </cell>
          <cell r="W16">
            <v>0</v>
          </cell>
          <cell r="X16">
            <v>92.817999999999998</v>
          </cell>
          <cell r="Y16">
            <v>59.677999999999997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533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33.14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533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92.817999999999998</v>
          </cell>
          <cell r="BC16">
            <v>533</v>
          </cell>
          <cell r="BD16">
            <v>287.19200000000001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216.339</v>
          </cell>
          <cell r="E17">
            <v>83.765000000000001</v>
          </cell>
          <cell r="F17">
            <v>132.57400000000001</v>
          </cell>
          <cell r="G17">
            <v>35.195999999999998</v>
          </cell>
          <cell r="H17">
            <v>0</v>
          </cell>
          <cell r="I17">
            <v>70.203999999999994</v>
          </cell>
          <cell r="J17">
            <v>17.666</v>
          </cell>
          <cell r="K17">
            <v>27.96</v>
          </cell>
          <cell r="L17">
            <v>0</v>
          </cell>
          <cell r="M17">
            <v>0</v>
          </cell>
          <cell r="N17">
            <v>24.57771</v>
          </cell>
          <cell r="O17">
            <v>2.8999999999612669E-4</v>
          </cell>
          <cell r="P17">
            <v>400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400</v>
          </cell>
          <cell r="V17">
            <v>0</v>
          </cell>
          <cell r="W17">
            <v>0</v>
          </cell>
          <cell r="X17">
            <v>70.203999999999994</v>
          </cell>
          <cell r="Y17">
            <v>45.626000000000005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400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24.577999999999999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400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70.203999999999994</v>
          </cell>
          <cell r="BC17">
            <v>400</v>
          </cell>
          <cell r="BD17">
            <v>216.339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Reporting"/>
      <sheetName val="Kogenerace"/>
      <sheetName val="Měsíční výkaz"/>
      <sheetName val="Evidence"/>
      <sheetName val="OTE"/>
      <sheetName val="Vyhodnocení PROVOZ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443.43200000000002</v>
          </cell>
          <cell r="E6">
            <v>189.351</v>
          </cell>
          <cell r="F6">
            <v>254.08099999999999</v>
          </cell>
          <cell r="G6">
            <v>35.284999999999997</v>
          </cell>
          <cell r="H6">
            <v>0</v>
          </cell>
          <cell r="I6">
            <v>154.637</v>
          </cell>
          <cell r="J6">
            <v>6.2569999999999997</v>
          </cell>
          <cell r="K6">
            <v>8.3960000000000008</v>
          </cell>
          <cell r="L6">
            <v>0</v>
          </cell>
          <cell r="M6">
            <v>0</v>
          </cell>
          <cell r="N6">
            <v>139.98400000000001</v>
          </cell>
          <cell r="O6">
            <v>0</v>
          </cell>
          <cell r="P6">
            <v>747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747</v>
          </cell>
          <cell r="V6">
            <v>0</v>
          </cell>
          <cell r="W6">
            <v>2.5990000000000002</v>
          </cell>
          <cell r="X6">
            <v>154.637</v>
          </cell>
          <cell r="Y6">
            <v>17.252000000000002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747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139.98400000000001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747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154.637</v>
          </cell>
          <cell r="BC6">
            <v>747</v>
          </cell>
          <cell r="BD6">
            <v>443.43200000000002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294.00200000000001</v>
          </cell>
          <cell r="E7">
            <v>125.505</v>
          </cell>
          <cell r="F7">
            <v>168.49700000000001</v>
          </cell>
          <cell r="G7">
            <v>35.228999999999999</v>
          </cell>
          <cell r="H7">
            <v>0</v>
          </cell>
          <cell r="I7">
            <v>102.831</v>
          </cell>
          <cell r="J7">
            <v>3.96</v>
          </cell>
          <cell r="K7">
            <v>5.3159999999999998</v>
          </cell>
          <cell r="L7">
            <v>0</v>
          </cell>
          <cell r="M7">
            <v>0</v>
          </cell>
          <cell r="N7">
            <v>93.555000000000007</v>
          </cell>
          <cell r="O7">
            <v>0</v>
          </cell>
          <cell r="P7">
            <v>497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497</v>
          </cell>
          <cell r="V7">
            <v>0</v>
          </cell>
          <cell r="W7">
            <v>3.3740000000000001</v>
          </cell>
          <cell r="X7">
            <v>102.831</v>
          </cell>
          <cell r="Y7">
            <v>12.65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497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93.555000000000007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497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102.831</v>
          </cell>
          <cell r="BC7">
            <v>497</v>
          </cell>
          <cell r="BD7">
            <v>294.00200000000001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350.66</v>
          </cell>
          <cell r="E8">
            <v>147.18600000000001</v>
          </cell>
          <cell r="F8">
            <v>203.47399999999999</v>
          </cell>
          <cell r="G8">
            <v>35.155999999999999</v>
          </cell>
          <cell r="H8">
            <v>0</v>
          </cell>
          <cell r="I8">
            <v>122.169</v>
          </cell>
          <cell r="J8">
            <v>4.1340000000000003</v>
          </cell>
          <cell r="K8">
            <v>5.7140000000000004</v>
          </cell>
          <cell r="L8">
            <v>0</v>
          </cell>
          <cell r="M8">
            <v>0</v>
          </cell>
          <cell r="N8">
            <v>112.321</v>
          </cell>
          <cell r="O8">
            <v>0</v>
          </cell>
          <cell r="P8">
            <v>608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608</v>
          </cell>
          <cell r="V8">
            <v>0</v>
          </cell>
          <cell r="W8">
            <v>2.8570000000000002</v>
          </cell>
          <cell r="X8">
            <v>122.169</v>
          </cell>
          <cell r="Y8">
            <v>12.705000000000002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608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112.321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608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122.169</v>
          </cell>
          <cell r="BC8">
            <v>608</v>
          </cell>
          <cell r="BD8">
            <v>350.66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163.67699999999999</v>
          </cell>
          <cell r="E9">
            <v>69.241</v>
          </cell>
          <cell r="F9">
            <v>94.436000000000007</v>
          </cell>
          <cell r="G9">
            <v>35.290999999999997</v>
          </cell>
          <cell r="H9">
            <v>0</v>
          </cell>
          <cell r="I9">
            <v>56.823</v>
          </cell>
          <cell r="J9">
            <v>1.944</v>
          </cell>
          <cell r="K9">
            <v>2.6509999999999998</v>
          </cell>
          <cell r="L9">
            <v>0</v>
          </cell>
          <cell r="M9">
            <v>0</v>
          </cell>
          <cell r="N9">
            <v>52.228000000000002</v>
          </cell>
          <cell r="O9">
            <v>0</v>
          </cell>
          <cell r="P9">
            <v>279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279</v>
          </cell>
          <cell r="V9">
            <v>0</v>
          </cell>
          <cell r="W9">
            <v>3.8860000000000001</v>
          </cell>
          <cell r="X9">
            <v>56.823</v>
          </cell>
          <cell r="Y9">
            <v>8.4809999999999999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279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52.228000000000002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279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56.823</v>
          </cell>
          <cell r="BC9">
            <v>279</v>
          </cell>
          <cell r="BD9">
            <v>163.67699999999999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174.624</v>
          </cell>
          <cell r="E10">
            <v>74.23</v>
          </cell>
          <cell r="F10">
            <v>100.39400000000001</v>
          </cell>
          <cell r="G10">
            <v>35.531999999999996</v>
          </cell>
          <cell r="H10">
            <v>0</v>
          </cell>
          <cell r="I10">
            <v>60.793999999999997</v>
          </cell>
          <cell r="J10">
            <v>2.1259999999999999</v>
          </cell>
          <cell r="K10">
            <v>2.8759999999999999</v>
          </cell>
          <cell r="L10">
            <v>0</v>
          </cell>
          <cell r="M10">
            <v>0</v>
          </cell>
          <cell r="N10">
            <v>55.792000000000002</v>
          </cell>
          <cell r="O10">
            <v>0</v>
          </cell>
          <cell r="P10">
            <v>296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296</v>
          </cell>
          <cell r="V10">
            <v>0</v>
          </cell>
          <cell r="W10">
            <v>3.254</v>
          </cell>
          <cell r="X10">
            <v>60.793999999999997</v>
          </cell>
          <cell r="Y10">
            <v>8.2560000000000002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296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55.792000000000002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296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60.793999999999997</v>
          </cell>
          <cell r="BC10">
            <v>296</v>
          </cell>
          <cell r="BD10">
            <v>174.624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155.23400000000001</v>
          </cell>
          <cell r="E11">
            <v>65.760000000000005</v>
          </cell>
          <cell r="F11">
            <v>89.474000000000004</v>
          </cell>
          <cell r="G11">
            <v>35.387</v>
          </cell>
          <cell r="H11">
            <v>0</v>
          </cell>
          <cell r="I11">
            <v>53.284999999999997</v>
          </cell>
          <cell r="J11">
            <v>1.8879999999999999</v>
          </cell>
          <cell r="K11">
            <v>2.569</v>
          </cell>
          <cell r="L11">
            <v>0</v>
          </cell>
          <cell r="M11">
            <v>0</v>
          </cell>
          <cell r="N11">
            <v>48.828000000000003</v>
          </cell>
          <cell r="O11">
            <v>0</v>
          </cell>
          <cell r="P11">
            <v>261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261</v>
          </cell>
          <cell r="V11">
            <v>0</v>
          </cell>
          <cell r="W11">
            <v>3.2519999999999998</v>
          </cell>
          <cell r="X11">
            <v>53.284999999999997</v>
          </cell>
          <cell r="Y11">
            <v>7.7089999999999996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261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48.828000000000003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261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53.284999999999997</v>
          </cell>
          <cell r="BC11">
            <v>261</v>
          </cell>
          <cell r="BD11">
            <v>155.23400000000001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154.49199999999999</v>
          </cell>
          <cell r="E12">
            <v>65.38</v>
          </cell>
          <cell r="F12">
            <v>89.111999999999995</v>
          </cell>
          <cell r="G12">
            <v>35.42</v>
          </cell>
          <cell r="H12">
            <v>0</v>
          </cell>
          <cell r="I12">
            <v>54.210999999999999</v>
          </cell>
          <cell r="J12">
            <v>1.9730000000000001</v>
          </cell>
          <cell r="K12">
            <v>2.6890000000000001</v>
          </cell>
          <cell r="L12">
            <v>0</v>
          </cell>
          <cell r="M12">
            <v>0</v>
          </cell>
          <cell r="N12">
            <v>49.549199999999999</v>
          </cell>
          <cell r="O12">
            <v>-1.9999999999953388E-4</v>
          </cell>
          <cell r="P12">
            <v>266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266</v>
          </cell>
          <cell r="V12">
            <v>0</v>
          </cell>
          <cell r="W12">
            <v>3.5362600000000004</v>
          </cell>
          <cell r="X12">
            <v>54.210999999999999</v>
          </cell>
          <cell r="Y12">
            <v>8.1982600000000012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266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49.548999999999999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266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54.210999999999999</v>
          </cell>
          <cell r="BC12">
            <v>266</v>
          </cell>
          <cell r="BD12">
            <v>154.49199999999999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148.72300000000001</v>
          </cell>
          <cell r="E13">
            <v>62.968000000000004</v>
          </cell>
          <cell r="F13">
            <v>85.754999999999995</v>
          </cell>
          <cell r="G13">
            <v>35.439</v>
          </cell>
          <cell r="H13">
            <v>0</v>
          </cell>
          <cell r="I13">
            <v>51.399000000000001</v>
          </cell>
          <cell r="J13">
            <v>2.0270000000000001</v>
          </cell>
          <cell r="K13">
            <v>2.7610000000000001</v>
          </cell>
          <cell r="L13">
            <v>0</v>
          </cell>
          <cell r="M13">
            <v>0</v>
          </cell>
          <cell r="N13">
            <v>46.610399999999998</v>
          </cell>
          <cell r="O13">
            <v>5.9999999999860165E-4</v>
          </cell>
          <cell r="P13">
            <v>252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252</v>
          </cell>
          <cell r="V13">
            <v>0</v>
          </cell>
          <cell r="W13">
            <v>3.61374</v>
          </cell>
          <cell r="X13">
            <v>51.399000000000001</v>
          </cell>
          <cell r="Y13">
            <v>8.4017400000000002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252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46.61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252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51.399000000000001</v>
          </cell>
          <cell r="BC13">
            <v>252</v>
          </cell>
          <cell r="BD13">
            <v>148.72300000000001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158.22900000000001</v>
          </cell>
          <cell r="E14">
            <v>67.186999999999998</v>
          </cell>
          <cell r="F14">
            <v>91.042000000000002</v>
          </cell>
          <cell r="G14">
            <v>35.549999999999997</v>
          </cell>
          <cell r="H14">
            <v>0</v>
          </cell>
          <cell r="I14">
            <v>55.143000000000001</v>
          </cell>
          <cell r="J14">
            <v>2.1269999999999998</v>
          </cell>
          <cell r="K14">
            <v>2.883</v>
          </cell>
          <cell r="L14">
            <v>0</v>
          </cell>
          <cell r="M14">
            <v>0</v>
          </cell>
          <cell r="N14">
            <v>50.132640000000002</v>
          </cell>
          <cell r="O14">
            <v>3.5999999999347665E-4</v>
          </cell>
          <cell r="P14">
            <v>269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269</v>
          </cell>
          <cell r="V14">
            <v>0</v>
          </cell>
          <cell r="W14">
            <v>3.55524</v>
          </cell>
          <cell r="X14">
            <v>55.143000000000001</v>
          </cell>
          <cell r="Y14">
            <v>8.5652399999999993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269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50.133000000000003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269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55.143000000000001</v>
          </cell>
          <cell r="BC14">
            <v>269</v>
          </cell>
          <cell r="BD14">
            <v>158.22900000000001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242.92400000000001</v>
          </cell>
          <cell r="E15">
            <v>102.715</v>
          </cell>
          <cell r="F15">
            <v>140.209</v>
          </cell>
          <cell r="G15">
            <v>35.485999999999997</v>
          </cell>
          <cell r="H15">
            <v>0</v>
          </cell>
          <cell r="I15">
            <v>86.688999999999993</v>
          </cell>
          <cell r="J15">
            <v>3.601</v>
          </cell>
          <cell r="K15">
            <v>4.915</v>
          </cell>
          <cell r="L15">
            <v>0</v>
          </cell>
          <cell r="M15">
            <v>0</v>
          </cell>
          <cell r="N15">
            <v>78.173520000000011</v>
          </cell>
          <cell r="O15">
            <v>-5.2000000002294655E-4</v>
          </cell>
          <cell r="P15">
            <v>426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426</v>
          </cell>
          <cell r="V15">
            <v>0</v>
          </cell>
          <cell r="W15">
            <v>3.2068400000000001</v>
          </cell>
          <cell r="X15">
            <v>86.688999999999993</v>
          </cell>
          <cell r="Y15">
            <v>11.72284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426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78.174000000000007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426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86.688999999999993</v>
          </cell>
          <cell r="BC15">
            <v>426</v>
          </cell>
          <cell r="BD15">
            <v>242.92400000000001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397.52</v>
          </cell>
          <cell r="E16">
            <v>166.37700000000001</v>
          </cell>
          <cell r="F16">
            <v>231.143</v>
          </cell>
          <cell r="G16">
            <v>35.381</v>
          </cell>
          <cell r="H16">
            <v>0</v>
          </cell>
          <cell r="I16">
            <v>139.56100000000001</v>
          </cell>
          <cell r="J16">
            <v>5.5990000000000002</v>
          </cell>
          <cell r="K16">
            <v>7.7789999999999999</v>
          </cell>
          <cell r="L16">
            <v>0</v>
          </cell>
          <cell r="M16">
            <v>0</v>
          </cell>
          <cell r="N16">
            <v>126.18336000000001</v>
          </cell>
          <cell r="O16">
            <v>-3.5999999998637122E-4</v>
          </cell>
          <cell r="P16">
            <v>698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698</v>
          </cell>
          <cell r="V16">
            <v>0</v>
          </cell>
          <cell r="W16">
            <v>2.6912600000000002</v>
          </cell>
          <cell r="X16">
            <v>139.56100000000001</v>
          </cell>
          <cell r="Y16">
            <v>16.06926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698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126.18300000000001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698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139.56100000000001</v>
          </cell>
          <cell r="BC16">
            <v>698</v>
          </cell>
          <cell r="BD16">
            <v>397.52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335.334</v>
          </cell>
          <cell r="E17">
            <v>139.37100000000001</v>
          </cell>
          <cell r="F17">
            <v>195.96299999999999</v>
          </cell>
          <cell r="G17">
            <v>35.295999999999999</v>
          </cell>
          <cell r="H17">
            <v>0</v>
          </cell>
          <cell r="I17">
            <v>129.994</v>
          </cell>
          <cell r="J17">
            <v>5.024</v>
          </cell>
          <cell r="K17">
            <v>7.0640000000000001</v>
          </cell>
          <cell r="L17">
            <v>0</v>
          </cell>
          <cell r="M17">
            <v>0</v>
          </cell>
          <cell r="N17">
            <v>117.90672000000001</v>
          </cell>
          <cell r="O17">
            <v>-7.2000000000116415E-4</v>
          </cell>
          <cell r="P17">
            <v>658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658</v>
          </cell>
          <cell r="V17">
            <v>0</v>
          </cell>
          <cell r="W17">
            <v>3.2903000000000002</v>
          </cell>
          <cell r="X17">
            <v>129.994</v>
          </cell>
          <cell r="Y17">
            <v>15.378300000000001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658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117.907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658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129.994</v>
          </cell>
          <cell r="BC17">
            <v>658</v>
          </cell>
          <cell r="BD17">
            <v>335.334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D plyn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515.11500000000001</v>
          </cell>
          <cell r="E6">
            <v>230.91200000000001</v>
          </cell>
          <cell r="F6">
            <v>284.20299999999997</v>
          </cell>
          <cell r="G6">
            <v>35.28</v>
          </cell>
          <cell r="H6">
            <v>0</v>
          </cell>
          <cell r="I6">
            <v>194.09399999999999</v>
          </cell>
          <cell r="J6">
            <v>2.6339999999999999</v>
          </cell>
          <cell r="K6">
            <v>3.2429999999999999</v>
          </cell>
          <cell r="L6">
            <v>0</v>
          </cell>
          <cell r="M6">
            <v>0</v>
          </cell>
          <cell r="N6">
            <v>188.21700000000001</v>
          </cell>
          <cell r="O6">
            <v>0</v>
          </cell>
          <cell r="P6">
            <v>860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860</v>
          </cell>
          <cell r="V6">
            <v>0</v>
          </cell>
          <cell r="W6">
            <v>0.47799999999999998</v>
          </cell>
          <cell r="X6">
            <v>194.09399999999999</v>
          </cell>
          <cell r="Y6">
            <v>6.3549999999999995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860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188.21700000000001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860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194.09399999999999</v>
          </cell>
          <cell r="BC6">
            <v>860</v>
          </cell>
          <cell r="BD6">
            <v>515.11500000000001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467.27800000000002</v>
          </cell>
          <cell r="E7">
            <v>208.59299999999999</v>
          </cell>
          <cell r="F7">
            <v>258.685</v>
          </cell>
          <cell r="G7">
            <v>35.286999999999999</v>
          </cell>
          <cell r="H7">
            <v>0</v>
          </cell>
          <cell r="I7">
            <v>174.71100000000001</v>
          </cell>
          <cell r="J7">
            <v>2.1539999999999999</v>
          </cell>
          <cell r="K7">
            <v>2.6720000000000002</v>
          </cell>
          <cell r="L7">
            <v>0</v>
          </cell>
          <cell r="M7">
            <v>0</v>
          </cell>
          <cell r="N7">
            <v>169.88499999999999</v>
          </cell>
          <cell r="O7">
            <v>0</v>
          </cell>
          <cell r="P7">
            <v>780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780</v>
          </cell>
          <cell r="V7">
            <v>0</v>
          </cell>
          <cell r="W7">
            <v>0.47799999999999998</v>
          </cell>
          <cell r="X7">
            <v>174.71100000000001</v>
          </cell>
          <cell r="Y7">
            <v>5.3040000000000003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780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169.88499999999999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780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174.71100000000001</v>
          </cell>
          <cell r="BC7">
            <v>780</v>
          </cell>
          <cell r="BD7">
            <v>467.27800000000002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365.54899999999998</v>
          </cell>
          <cell r="E8">
            <v>162.64699999999999</v>
          </cell>
          <cell r="F8">
            <v>202.90199999999999</v>
          </cell>
          <cell r="G8">
            <v>35.128</v>
          </cell>
          <cell r="H8">
            <v>0</v>
          </cell>
          <cell r="I8">
            <v>135.15899999999999</v>
          </cell>
          <cell r="J8">
            <v>1.256</v>
          </cell>
          <cell r="K8">
            <v>1.5660000000000001</v>
          </cell>
          <cell r="L8">
            <v>0</v>
          </cell>
          <cell r="M8">
            <v>0</v>
          </cell>
          <cell r="N8">
            <v>132.33699999999999</v>
          </cell>
          <cell r="O8">
            <v>0</v>
          </cell>
          <cell r="P8">
            <v>607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607</v>
          </cell>
          <cell r="V8">
            <v>0</v>
          </cell>
          <cell r="W8">
            <v>0.77500000000000002</v>
          </cell>
          <cell r="X8">
            <v>135.15899999999999</v>
          </cell>
          <cell r="Y8">
            <v>3.597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607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132.33699999999999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607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135.15899999999999</v>
          </cell>
          <cell r="BC8">
            <v>607</v>
          </cell>
          <cell r="BD8">
            <v>365.54899999999998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154.827</v>
          </cell>
          <cell r="E9">
            <v>69.537000000000006</v>
          </cell>
          <cell r="F9">
            <v>85.29</v>
          </cell>
          <cell r="G9">
            <v>35.231999999999999</v>
          </cell>
          <cell r="H9">
            <v>0</v>
          </cell>
          <cell r="I9">
            <v>56.844000000000001</v>
          </cell>
          <cell r="J9">
            <v>0.40300000000000002</v>
          </cell>
          <cell r="K9">
            <v>0.495</v>
          </cell>
          <cell r="L9">
            <v>0</v>
          </cell>
          <cell r="M9">
            <v>0</v>
          </cell>
          <cell r="N9">
            <v>55.945999999999998</v>
          </cell>
          <cell r="O9">
            <v>0</v>
          </cell>
          <cell r="P9">
            <v>251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251</v>
          </cell>
          <cell r="V9">
            <v>0</v>
          </cell>
          <cell r="W9">
            <v>1.181</v>
          </cell>
          <cell r="X9">
            <v>56.844000000000001</v>
          </cell>
          <cell r="Y9">
            <v>2.0790000000000002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251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55.945999999999998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251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56.844000000000001</v>
          </cell>
          <cell r="BC9">
            <v>251</v>
          </cell>
          <cell r="BD9">
            <v>154.827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136.58699999999999</v>
          </cell>
          <cell r="E10">
            <v>61.356999999999999</v>
          </cell>
          <cell r="F10">
            <v>75.23</v>
          </cell>
          <cell r="G10">
            <v>35.426000000000002</v>
          </cell>
          <cell r="H10">
            <v>0</v>
          </cell>
          <cell r="I10">
            <v>50.521999999999998</v>
          </cell>
          <cell r="J10">
            <v>0.58399999999999996</v>
          </cell>
          <cell r="K10">
            <v>0.71699999999999997</v>
          </cell>
          <cell r="L10">
            <v>0</v>
          </cell>
          <cell r="M10">
            <v>0</v>
          </cell>
          <cell r="N10">
            <v>49.220999999999997</v>
          </cell>
          <cell r="O10">
            <v>0</v>
          </cell>
          <cell r="P10">
            <v>223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223</v>
          </cell>
          <cell r="V10">
            <v>0</v>
          </cell>
          <cell r="W10">
            <v>1.2689999999999999</v>
          </cell>
          <cell r="X10">
            <v>50.521999999999998</v>
          </cell>
          <cell r="Y10">
            <v>2.57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223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49.220999999999997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223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50.521999999999998</v>
          </cell>
          <cell r="BC10">
            <v>223</v>
          </cell>
          <cell r="BD10">
            <v>136.58699999999999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114.32299999999999</v>
          </cell>
          <cell r="E11">
            <v>51.210999999999999</v>
          </cell>
          <cell r="F11">
            <v>63.112000000000002</v>
          </cell>
          <cell r="G11">
            <v>35.28</v>
          </cell>
          <cell r="H11">
            <v>0</v>
          </cell>
          <cell r="I11">
            <v>42.15</v>
          </cell>
          <cell r="J11">
            <v>0.38400000000000001</v>
          </cell>
          <cell r="K11">
            <v>0.47399999999999998</v>
          </cell>
          <cell r="L11">
            <v>0</v>
          </cell>
          <cell r="M11">
            <v>0</v>
          </cell>
          <cell r="N11">
            <v>41.292000000000002</v>
          </cell>
          <cell r="O11">
            <v>0</v>
          </cell>
          <cell r="P11">
            <v>187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187</v>
          </cell>
          <cell r="V11">
            <v>0</v>
          </cell>
          <cell r="W11">
            <v>1.474</v>
          </cell>
          <cell r="X11">
            <v>42.15</v>
          </cell>
          <cell r="Y11">
            <v>2.3319999999999999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187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41.292000000000002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187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42.15</v>
          </cell>
          <cell r="BC11">
            <v>187</v>
          </cell>
          <cell r="BD11">
            <v>114.32299999999999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104.346</v>
          </cell>
          <cell r="E12">
            <v>46.746000000000002</v>
          </cell>
          <cell r="F12">
            <v>57.6</v>
          </cell>
          <cell r="G12">
            <v>35.316000000000003</v>
          </cell>
          <cell r="H12">
            <v>0</v>
          </cell>
          <cell r="I12">
            <v>38.097999999999999</v>
          </cell>
          <cell r="J12">
            <v>0.30299999999999999</v>
          </cell>
          <cell r="K12">
            <v>0.373</v>
          </cell>
          <cell r="L12">
            <v>0</v>
          </cell>
          <cell r="M12">
            <v>0</v>
          </cell>
          <cell r="N12">
            <v>37.422750000000001</v>
          </cell>
          <cell r="O12">
            <v>-7.4999999999647571E-4</v>
          </cell>
          <cell r="P12">
            <v>169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169</v>
          </cell>
          <cell r="V12">
            <v>0</v>
          </cell>
          <cell r="W12">
            <v>1.50725</v>
          </cell>
          <cell r="X12">
            <v>38.097999999999999</v>
          </cell>
          <cell r="Y12">
            <v>2.1832500000000001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169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37.423000000000002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169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38.097999999999999</v>
          </cell>
          <cell r="BC12">
            <v>169</v>
          </cell>
          <cell r="BD12">
            <v>104.346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112.492</v>
          </cell>
          <cell r="E13">
            <v>50.216999999999999</v>
          </cell>
          <cell r="F13">
            <v>62.274999999999999</v>
          </cell>
          <cell r="G13">
            <v>35.354999999999997</v>
          </cell>
          <cell r="H13">
            <v>0</v>
          </cell>
          <cell r="I13">
            <v>40.991</v>
          </cell>
          <cell r="J13">
            <v>0.27600000000000002</v>
          </cell>
          <cell r="K13">
            <v>0.34200000000000003</v>
          </cell>
          <cell r="L13">
            <v>0</v>
          </cell>
          <cell r="M13">
            <v>0</v>
          </cell>
          <cell r="N13">
            <v>40.373249999999999</v>
          </cell>
          <cell r="O13">
            <v>-2.5000000000119371E-4</v>
          </cell>
          <cell r="P13">
            <v>183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183</v>
          </cell>
          <cell r="V13">
            <v>0</v>
          </cell>
          <cell r="W13">
            <v>1.4437500000000001</v>
          </cell>
          <cell r="X13">
            <v>40.991</v>
          </cell>
          <cell r="Y13">
            <v>2.06175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183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40.372999999999998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183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40.991</v>
          </cell>
          <cell r="BC13">
            <v>183</v>
          </cell>
          <cell r="BD13">
            <v>112.492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104.852</v>
          </cell>
          <cell r="E14">
            <v>47.55</v>
          </cell>
          <cell r="F14">
            <v>57.302</v>
          </cell>
          <cell r="G14">
            <v>35.439</v>
          </cell>
          <cell r="H14">
            <v>0</v>
          </cell>
          <cell r="I14">
            <v>38.494</v>
          </cell>
          <cell r="J14">
            <v>0.377</v>
          </cell>
          <cell r="K14">
            <v>0.45400000000000001</v>
          </cell>
          <cell r="L14">
            <v>0</v>
          </cell>
          <cell r="M14">
            <v>0</v>
          </cell>
          <cell r="N14">
            <v>37.663249999999998</v>
          </cell>
          <cell r="O14">
            <v>-2.5000000000119371E-4</v>
          </cell>
          <cell r="P14">
            <v>167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167</v>
          </cell>
          <cell r="V14">
            <v>0</v>
          </cell>
          <cell r="W14">
            <v>1.4470000000000001</v>
          </cell>
          <cell r="X14">
            <v>38.494</v>
          </cell>
          <cell r="Y14">
            <v>2.278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167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37.662999999999997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167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38.494</v>
          </cell>
          <cell r="BC14">
            <v>167</v>
          </cell>
          <cell r="BD14">
            <v>104.852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268.10300000000001</v>
          </cell>
          <cell r="E15">
            <v>120.26600000000001</v>
          </cell>
          <cell r="F15">
            <v>147.83699999999999</v>
          </cell>
          <cell r="G15">
            <v>35.468000000000004</v>
          </cell>
          <cell r="H15">
            <v>0</v>
          </cell>
          <cell r="I15">
            <v>98.525000000000006</v>
          </cell>
          <cell r="J15">
            <v>0.59099999999999997</v>
          </cell>
          <cell r="K15">
            <v>0.72699999999999998</v>
          </cell>
          <cell r="L15">
            <v>0</v>
          </cell>
          <cell r="M15">
            <v>0</v>
          </cell>
          <cell r="N15">
            <v>97.207250000000002</v>
          </cell>
          <cell r="O15">
            <v>-2.4999999999408828E-4</v>
          </cell>
          <cell r="P15">
            <v>436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436</v>
          </cell>
          <cell r="V15">
            <v>0</v>
          </cell>
          <cell r="W15">
            <v>1.36625</v>
          </cell>
          <cell r="X15">
            <v>98.525000000000006</v>
          </cell>
          <cell r="Y15">
            <v>2.68425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436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97.206999999999994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436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98.525000000000006</v>
          </cell>
          <cell r="BC15">
            <v>436</v>
          </cell>
          <cell r="BD15">
            <v>268.10300000000001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275.79199999999997</v>
          </cell>
          <cell r="E16">
            <v>125.477</v>
          </cell>
          <cell r="F16">
            <v>150.315</v>
          </cell>
          <cell r="G16">
            <v>35.378</v>
          </cell>
          <cell r="H16">
            <v>0</v>
          </cell>
          <cell r="I16">
            <v>102.027</v>
          </cell>
          <cell r="J16">
            <v>0.66300000000000003</v>
          </cell>
          <cell r="K16">
            <v>0.79500000000000004</v>
          </cell>
          <cell r="L16">
            <v>0</v>
          </cell>
          <cell r="M16">
            <v>0</v>
          </cell>
          <cell r="N16">
            <v>100.56925</v>
          </cell>
          <cell r="O16">
            <v>-2.4999999999408828E-4</v>
          </cell>
          <cell r="P16">
            <v>440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440</v>
          </cell>
          <cell r="V16">
            <v>0</v>
          </cell>
          <cell r="W16">
            <v>1.3185</v>
          </cell>
          <cell r="X16">
            <v>102.027</v>
          </cell>
          <cell r="Y16">
            <v>2.7765000000000004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440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100.569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440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102.027</v>
          </cell>
          <cell r="BC16">
            <v>440</v>
          </cell>
          <cell r="BD16">
            <v>275.79199999999997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341.709</v>
          </cell>
          <cell r="E17">
            <v>153.91999999999999</v>
          </cell>
          <cell r="F17">
            <v>187.78899999999999</v>
          </cell>
          <cell r="G17">
            <v>35.302999999999997</v>
          </cell>
          <cell r="H17">
            <v>0</v>
          </cell>
          <cell r="I17">
            <v>127.044</v>
          </cell>
          <cell r="J17">
            <v>0.85</v>
          </cell>
          <cell r="K17">
            <v>1.0369999999999999</v>
          </cell>
          <cell r="L17">
            <v>0</v>
          </cell>
          <cell r="M17">
            <v>0</v>
          </cell>
          <cell r="N17">
            <v>125.157</v>
          </cell>
          <cell r="O17">
            <v>0</v>
          </cell>
          <cell r="P17">
            <v>558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558</v>
          </cell>
          <cell r="V17">
            <v>0</v>
          </cell>
          <cell r="W17">
            <v>0.87050000000000005</v>
          </cell>
          <cell r="X17">
            <v>127.044</v>
          </cell>
          <cell r="Y17">
            <v>2.7575000000000003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558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125.157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558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127.044</v>
          </cell>
          <cell r="BC17">
            <v>558</v>
          </cell>
          <cell r="BD17">
            <v>341.709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Kogenerace"/>
      <sheetName val="Reporting"/>
      <sheetName val="Vyhodnocení PROVOZ"/>
      <sheetName val="Měsíční výkaz"/>
      <sheetName val="Evidence"/>
      <sheetName val="OT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522.29700000000003</v>
          </cell>
          <cell r="E6">
            <v>242.50399999999999</v>
          </cell>
          <cell r="F6">
            <v>279.79300000000001</v>
          </cell>
          <cell r="G6">
            <v>35.320999999999998</v>
          </cell>
          <cell r="H6">
            <v>0</v>
          </cell>
          <cell r="I6">
            <v>194.05099999999999</v>
          </cell>
          <cell r="J6">
            <v>2.597</v>
          </cell>
          <cell r="K6">
            <v>2.996</v>
          </cell>
          <cell r="L6">
            <v>0</v>
          </cell>
          <cell r="M6">
            <v>0</v>
          </cell>
          <cell r="N6">
            <v>188.458</v>
          </cell>
          <cell r="O6">
            <v>0</v>
          </cell>
          <cell r="P6">
            <v>806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806</v>
          </cell>
          <cell r="V6">
            <v>0</v>
          </cell>
          <cell r="W6">
            <v>0.61499999999999999</v>
          </cell>
          <cell r="X6">
            <v>194.05099999999999</v>
          </cell>
          <cell r="Y6">
            <v>6.2080000000000002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806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188.458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806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194.05099999999999</v>
          </cell>
          <cell r="BC6">
            <v>806</v>
          </cell>
          <cell r="BD6">
            <v>522.29700000000003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Chyba</v>
          </cell>
          <cell r="D7">
            <v>463.34500000000003</v>
          </cell>
          <cell r="E7">
            <v>215.56800000000001</v>
          </cell>
          <cell r="F7">
            <v>247.77699999999999</v>
          </cell>
          <cell r="G7">
            <v>35.374000000000002</v>
          </cell>
          <cell r="H7">
            <v>0</v>
          </cell>
          <cell r="I7">
            <v>172.06899999999999</v>
          </cell>
          <cell r="J7">
            <v>1.139</v>
          </cell>
          <cell r="K7">
            <v>1.3089999999999999</v>
          </cell>
          <cell r="L7">
            <v>0</v>
          </cell>
          <cell r="M7">
            <v>0</v>
          </cell>
          <cell r="N7">
            <v>169.6215</v>
          </cell>
          <cell r="O7">
            <v>-5.0000000001659828E-4</v>
          </cell>
          <cell r="P7">
            <v>712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712</v>
          </cell>
          <cell r="V7">
            <v>0</v>
          </cell>
          <cell r="W7">
            <v>0.67174999999999996</v>
          </cell>
          <cell r="X7">
            <v>172.06899999999999</v>
          </cell>
          <cell r="Y7">
            <v>3.1197499999999998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712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169.62200000000001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712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172.06899999999999</v>
          </cell>
          <cell r="BC7">
            <v>712</v>
          </cell>
          <cell r="BD7">
            <v>463.34500000000003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Chyba</v>
          </cell>
          <cell r="D8">
            <v>368.5</v>
          </cell>
          <cell r="E8">
            <v>173.24299999999999</v>
          </cell>
          <cell r="F8">
            <v>195.25700000000001</v>
          </cell>
          <cell r="G8">
            <v>35.311</v>
          </cell>
          <cell r="H8">
            <v>0</v>
          </cell>
          <cell r="I8">
            <v>139.00299999999999</v>
          </cell>
          <cell r="J8">
            <v>0.48699999999999999</v>
          </cell>
          <cell r="K8">
            <v>0.54900000000000004</v>
          </cell>
          <cell r="L8">
            <v>0</v>
          </cell>
          <cell r="M8">
            <v>0</v>
          </cell>
          <cell r="N8">
            <v>137.96625</v>
          </cell>
          <cell r="O8">
            <v>7.4999999998226485E-4</v>
          </cell>
          <cell r="P8">
            <v>564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564</v>
          </cell>
          <cell r="V8">
            <v>0</v>
          </cell>
          <cell r="W8">
            <v>0.95099999999999996</v>
          </cell>
          <cell r="X8">
            <v>139.00299999999999</v>
          </cell>
          <cell r="Y8">
            <v>1.9870000000000001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564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137.96600000000001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564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139.00299999999999</v>
          </cell>
          <cell r="BC8">
            <v>564</v>
          </cell>
          <cell r="BD8">
            <v>368.5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159.98400000000001</v>
          </cell>
          <cell r="E9">
            <v>74.231999999999999</v>
          </cell>
          <cell r="F9">
            <v>85.751999999999995</v>
          </cell>
          <cell r="G9">
            <v>35.276000000000003</v>
          </cell>
          <cell r="H9">
            <v>0</v>
          </cell>
          <cell r="I9">
            <v>56.508000000000003</v>
          </cell>
          <cell r="J9">
            <v>0.38</v>
          </cell>
          <cell r="K9">
            <v>0.438</v>
          </cell>
          <cell r="L9">
            <v>0</v>
          </cell>
          <cell r="M9">
            <v>0</v>
          </cell>
          <cell r="N9">
            <v>55.69</v>
          </cell>
          <cell r="O9">
            <v>0</v>
          </cell>
          <cell r="P9">
            <v>235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235</v>
          </cell>
          <cell r="V9">
            <v>0</v>
          </cell>
          <cell r="W9">
            <v>1.4079999999999999</v>
          </cell>
          <cell r="X9">
            <v>56.508000000000003</v>
          </cell>
          <cell r="Y9">
            <v>2.226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235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55.69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235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56.508000000000003</v>
          </cell>
          <cell r="BC9">
            <v>235</v>
          </cell>
          <cell r="BD9">
            <v>159.98400000000001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141.44300000000001</v>
          </cell>
          <cell r="E10">
            <v>66.495999999999995</v>
          </cell>
          <cell r="F10">
            <v>74.947000000000003</v>
          </cell>
          <cell r="G10">
            <v>35.377000000000002</v>
          </cell>
          <cell r="H10">
            <v>0</v>
          </cell>
          <cell r="I10">
            <v>51.756</v>
          </cell>
          <cell r="J10">
            <v>0.88400000000000001</v>
          </cell>
          <cell r="K10">
            <v>0.997</v>
          </cell>
          <cell r="L10">
            <v>0</v>
          </cell>
          <cell r="M10">
            <v>0</v>
          </cell>
          <cell r="N10">
            <v>49.875</v>
          </cell>
          <cell r="O10">
            <v>0</v>
          </cell>
          <cell r="P10">
            <v>210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210</v>
          </cell>
          <cell r="V10">
            <v>0</v>
          </cell>
          <cell r="W10">
            <v>1.615</v>
          </cell>
          <cell r="X10">
            <v>51.756</v>
          </cell>
          <cell r="Y10">
            <v>3.496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210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49.875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210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51.756</v>
          </cell>
          <cell r="BC10">
            <v>210</v>
          </cell>
          <cell r="BD10">
            <v>141.44300000000001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138.67599999999999</v>
          </cell>
          <cell r="E11">
            <v>65.558000000000007</v>
          </cell>
          <cell r="F11">
            <v>73.117999999999995</v>
          </cell>
          <cell r="G11">
            <v>35.317999999999998</v>
          </cell>
          <cell r="H11">
            <v>0</v>
          </cell>
          <cell r="I11">
            <v>51.057000000000002</v>
          </cell>
          <cell r="J11">
            <v>0.625</v>
          </cell>
          <cell r="K11">
            <v>0.69699999999999995</v>
          </cell>
          <cell r="L11">
            <v>0</v>
          </cell>
          <cell r="M11">
            <v>0</v>
          </cell>
          <cell r="N11">
            <v>49.734999999999999</v>
          </cell>
          <cell r="O11">
            <v>0</v>
          </cell>
          <cell r="P11">
            <v>205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205</v>
          </cell>
          <cell r="V11">
            <v>0</v>
          </cell>
          <cell r="W11">
            <v>1.6120000000000001</v>
          </cell>
          <cell r="X11">
            <v>51.057000000000002</v>
          </cell>
          <cell r="Y11">
            <v>2.9340000000000002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205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49.734999999999999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205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51.057000000000002</v>
          </cell>
          <cell r="BC11">
            <v>205</v>
          </cell>
          <cell r="BD11">
            <v>138.67599999999999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115.129</v>
          </cell>
          <cell r="E12">
            <v>54.423999999999999</v>
          </cell>
          <cell r="F12">
            <v>60.704999999999998</v>
          </cell>
          <cell r="G12">
            <v>35.363999999999997</v>
          </cell>
          <cell r="H12">
            <v>0</v>
          </cell>
          <cell r="I12">
            <v>44.08</v>
          </cell>
          <cell r="J12">
            <v>0.68600000000000005</v>
          </cell>
          <cell r="K12">
            <v>0.76500000000000001</v>
          </cell>
          <cell r="L12">
            <v>0</v>
          </cell>
          <cell r="M12">
            <v>0</v>
          </cell>
          <cell r="N12">
            <v>42.628500000000003</v>
          </cell>
          <cell r="O12">
            <v>4.99999999995282E-4</v>
          </cell>
          <cell r="P12">
            <v>177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177</v>
          </cell>
          <cell r="V12">
            <v>0</v>
          </cell>
          <cell r="W12">
            <v>1.8852500000000001</v>
          </cell>
          <cell r="X12">
            <v>44.08</v>
          </cell>
          <cell r="Y12">
            <v>3.3362500000000002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177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42.628999999999998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177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44.08</v>
          </cell>
          <cell r="BC12">
            <v>177</v>
          </cell>
          <cell r="BD12">
            <v>115.129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130.40799999999999</v>
          </cell>
          <cell r="E13">
            <v>63.81</v>
          </cell>
          <cell r="F13">
            <v>66.597999999999999</v>
          </cell>
          <cell r="G13">
            <v>35.393000000000001</v>
          </cell>
          <cell r="H13">
            <v>0</v>
          </cell>
          <cell r="I13">
            <v>49.503</v>
          </cell>
          <cell r="J13">
            <v>0.33300000000000002</v>
          </cell>
          <cell r="K13">
            <v>0.34799999999999998</v>
          </cell>
          <cell r="L13">
            <v>0</v>
          </cell>
          <cell r="M13">
            <v>0</v>
          </cell>
          <cell r="N13">
            <v>48.822249999999997</v>
          </cell>
          <cell r="O13">
            <v>-2.4999999999408828E-4</v>
          </cell>
          <cell r="P13">
            <v>186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186</v>
          </cell>
          <cell r="V13">
            <v>0</v>
          </cell>
          <cell r="W13">
            <v>1.8334999999999999</v>
          </cell>
          <cell r="X13">
            <v>49.503</v>
          </cell>
          <cell r="Y13">
            <v>2.5145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186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48.822000000000003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186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49.503</v>
          </cell>
          <cell r="BC13">
            <v>186</v>
          </cell>
          <cell r="BD13">
            <v>130.40799999999999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144.79599999999999</v>
          </cell>
          <cell r="E14">
            <v>66.013000000000005</v>
          </cell>
          <cell r="F14">
            <v>78.783000000000001</v>
          </cell>
          <cell r="G14">
            <v>35.426000000000002</v>
          </cell>
          <cell r="H14">
            <v>0</v>
          </cell>
          <cell r="I14">
            <v>50.508000000000003</v>
          </cell>
          <cell r="J14">
            <v>1.2350000000000001</v>
          </cell>
          <cell r="K14">
            <v>1.474</v>
          </cell>
          <cell r="L14">
            <v>0</v>
          </cell>
          <cell r="M14">
            <v>0</v>
          </cell>
          <cell r="N14">
            <v>47.798499999999997</v>
          </cell>
          <cell r="O14">
            <v>5.0000000000949285E-4</v>
          </cell>
          <cell r="P14">
            <v>217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217</v>
          </cell>
          <cell r="V14">
            <v>0</v>
          </cell>
          <cell r="W14">
            <v>1.7322500000000001</v>
          </cell>
          <cell r="X14">
            <v>50.508000000000003</v>
          </cell>
          <cell r="Y14">
            <v>4.4412500000000001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217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47.798999999999999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217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50.508000000000003</v>
          </cell>
          <cell r="BC14">
            <v>217</v>
          </cell>
          <cell r="BD14">
            <v>144.79599999999999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328.29399999999998</v>
          </cell>
          <cell r="E15">
            <v>152.911</v>
          </cell>
          <cell r="F15">
            <v>175.38300000000001</v>
          </cell>
          <cell r="G15">
            <v>35.481000000000002</v>
          </cell>
          <cell r="H15">
            <v>0</v>
          </cell>
          <cell r="I15">
            <v>121.578</v>
          </cell>
          <cell r="J15">
            <v>1.41</v>
          </cell>
          <cell r="K15">
            <v>1.617</v>
          </cell>
          <cell r="L15">
            <v>0</v>
          </cell>
          <cell r="M15">
            <v>0</v>
          </cell>
          <cell r="N15">
            <v>118.5515</v>
          </cell>
          <cell r="O15">
            <v>-5.0000000000238742E-4</v>
          </cell>
          <cell r="P15">
            <v>502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502</v>
          </cell>
          <cell r="V15">
            <v>0</v>
          </cell>
          <cell r="W15">
            <v>1.1395</v>
          </cell>
          <cell r="X15">
            <v>121.578</v>
          </cell>
          <cell r="Y15">
            <v>4.1665000000000001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502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118.55200000000001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502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121.578</v>
          </cell>
          <cell r="BC15">
            <v>502</v>
          </cell>
          <cell r="BD15">
            <v>328.29399999999998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355.54700000000003</v>
          </cell>
          <cell r="E16">
            <v>164.703</v>
          </cell>
          <cell r="F16">
            <v>190.84399999999999</v>
          </cell>
          <cell r="G16">
            <v>35.369</v>
          </cell>
          <cell r="H16">
            <v>0</v>
          </cell>
          <cell r="I16">
            <v>124.42</v>
          </cell>
          <cell r="J16">
            <v>0.97499999999999998</v>
          </cell>
          <cell r="K16">
            <v>1.129</v>
          </cell>
          <cell r="L16">
            <v>0</v>
          </cell>
          <cell r="M16">
            <v>0</v>
          </cell>
          <cell r="N16">
            <v>122.31574999999999</v>
          </cell>
          <cell r="O16">
            <v>2.5000000000829914E-4</v>
          </cell>
          <cell r="P16">
            <v>519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519</v>
          </cell>
          <cell r="V16">
            <v>0</v>
          </cell>
          <cell r="W16">
            <v>0.87749999999999995</v>
          </cell>
          <cell r="X16">
            <v>124.42</v>
          </cell>
          <cell r="Y16">
            <v>2.9815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519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122.316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519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124.42</v>
          </cell>
          <cell r="BC16">
            <v>519</v>
          </cell>
          <cell r="BD16">
            <v>355.54700000000003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403.077</v>
          </cell>
          <cell r="E17">
            <v>186.03</v>
          </cell>
          <cell r="F17">
            <v>217.047</v>
          </cell>
          <cell r="G17">
            <v>35.29</v>
          </cell>
          <cell r="H17">
            <v>0</v>
          </cell>
          <cell r="I17">
            <v>155.22900000000001</v>
          </cell>
          <cell r="J17">
            <v>2.141</v>
          </cell>
          <cell r="K17">
            <v>2.4980000000000002</v>
          </cell>
          <cell r="L17">
            <v>0</v>
          </cell>
          <cell r="M17">
            <v>0</v>
          </cell>
          <cell r="N17">
            <v>150.59075000000001</v>
          </cell>
          <cell r="O17">
            <v>-7.4999999998226485E-4</v>
          </cell>
          <cell r="P17">
            <v>652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652</v>
          </cell>
          <cell r="V17">
            <v>0</v>
          </cell>
          <cell r="W17">
            <v>0.93700000000000006</v>
          </cell>
          <cell r="X17">
            <v>155.22900000000001</v>
          </cell>
          <cell r="Y17">
            <v>5.5760000000000005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652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150.59100000000001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652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155.22900000000001</v>
          </cell>
          <cell r="BC17">
            <v>652</v>
          </cell>
          <cell r="BD17">
            <v>403.077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Kogenerace"/>
      <sheetName val="Vyhodnocení PROVOZ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  <sheetName val="List1"/>
      <sheetName val="ED ply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275.94400000000002</v>
          </cell>
          <cell r="E6">
            <v>119.883</v>
          </cell>
          <cell r="F6">
            <v>156.06100000000001</v>
          </cell>
          <cell r="G6">
            <v>35.28</v>
          </cell>
          <cell r="H6">
            <v>0</v>
          </cell>
          <cell r="I6">
            <v>93.674999999999997</v>
          </cell>
          <cell r="J6">
            <v>0.51600000000000001</v>
          </cell>
          <cell r="K6">
            <v>0.67200000000000004</v>
          </cell>
          <cell r="L6">
            <v>0</v>
          </cell>
          <cell r="M6">
            <v>0</v>
          </cell>
          <cell r="N6">
            <v>92.486999999999995</v>
          </cell>
          <cell r="O6">
            <v>0</v>
          </cell>
          <cell r="P6">
            <v>439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439</v>
          </cell>
          <cell r="V6">
            <v>0</v>
          </cell>
          <cell r="W6">
            <v>4.7E-2</v>
          </cell>
          <cell r="X6">
            <v>93.674999999999997</v>
          </cell>
          <cell r="Y6">
            <v>1.2350000000000001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439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92.486999999999995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439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93.674999999999997</v>
          </cell>
          <cell r="BC6">
            <v>439</v>
          </cell>
          <cell r="BD6">
            <v>275.94400000000002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238.31899999999999</v>
          </cell>
          <cell r="E7">
            <v>104.032</v>
          </cell>
          <cell r="F7">
            <v>134.28700000000001</v>
          </cell>
          <cell r="G7">
            <v>35.286999999999999</v>
          </cell>
          <cell r="H7">
            <v>0</v>
          </cell>
          <cell r="I7">
            <v>81.128</v>
          </cell>
          <cell r="J7">
            <v>0.47</v>
          </cell>
          <cell r="K7">
            <v>0.60599999999999998</v>
          </cell>
          <cell r="L7">
            <v>0</v>
          </cell>
          <cell r="M7">
            <v>0</v>
          </cell>
          <cell r="N7">
            <v>80.052000000000007</v>
          </cell>
          <cell r="O7">
            <v>0</v>
          </cell>
          <cell r="P7">
            <v>377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377</v>
          </cell>
          <cell r="V7">
            <v>0</v>
          </cell>
          <cell r="W7">
            <v>5.1999999999999998E-2</v>
          </cell>
          <cell r="X7">
            <v>81.128</v>
          </cell>
          <cell r="Y7">
            <v>1.1280000000000001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377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80.052000000000007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377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81.128</v>
          </cell>
          <cell r="BC7">
            <v>377</v>
          </cell>
          <cell r="BD7">
            <v>238.31899999999999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193.65199999999999</v>
          </cell>
          <cell r="E8">
            <v>85.513000000000005</v>
          </cell>
          <cell r="F8">
            <v>108.139</v>
          </cell>
          <cell r="G8">
            <v>35.131</v>
          </cell>
          <cell r="H8">
            <v>0</v>
          </cell>
          <cell r="I8">
            <v>65.238</v>
          </cell>
          <cell r="J8">
            <v>0.47199999999999998</v>
          </cell>
          <cell r="K8">
            <v>0.59599999999999997</v>
          </cell>
          <cell r="L8">
            <v>0</v>
          </cell>
          <cell r="M8">
            <v>0</v>
          </cell>
          <cell r="N8">
            <v>64.17</v>
          </cell>
          <cell r="O8">
            <v>0</v>
          </cell>
          <cell r="P8">
            <v>297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297</v>
          </cell>
          <cell r="V8">
            <v>0</v>
          </cell>
          <cell r="W8">
            <v>7.4999999999999997E-2</v>
          </cell>
          <cell r="X8">
            <v>65.238</v>
          </cell>
          <cell r="Y8">
            <v>1.143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297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64.17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297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65.238</v>
          </cell>
          <cell r="BC8">
            <v>297</v>
          </cell>
          <cell r="BD8">
            <v>193.65199999999999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127.649</v>
          </cell>
          <cell r="E9">
            <v>56.284999999999997</v>
          </cell>
          <cell r="F9">
            <v>71.364000000000004</v>
          </cell>
          <cell r="G9">
            <v>35.241</v>
          </cell>
          <cell r="H9">
            <v>0</v>
          </cell>
          <cell r="I9">
            <v>42.503</v>
          </cell>
          <cell r="J9">
            <v>0.28699999999999998</v>
          </cell>
          <cell r="K9">
            <v>0.36399999999999999</v>
          </cell>
          <cell r="L9">
            <v>0</v>
          </cell>
          <cell r="M9">
            <v>0</v>
          </cell>
          <cell r="N9">
            <v>41.851999999999997</v>
          </cell>
          <cell r="O9">
            <v>0</v>
          </cell>
          <cell r="P9">
            <v>194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194</v>
          </cell>
          <cell r="V9">
            <v>0</v>
          </cell>
          <cell r="W9">
            <v>0.09</v>
          </cell>
          <cell r="X9">
            <v>42.503</v>
          </cell>
          <cell r="Y9">
            <v>0.74099999999999999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194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41.851999999999997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194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42.503</v>
          </cell>
          <cell r="BC9">
            <v>194</v>
          </cell>
          <cell r="BD9">
            <v>127.649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117.706</v>
          </cell>
          <cell r="E10">
            <v>52.091000000000001</v>
          </cell>
          <cell r="F10">
            <v>65.614999999999995</v>
          </cell>
          <cell r="G10">
            <v>35.423000000000002</v>
          </cell>
          <cell r="H10">
            <v>0</v>
          </cell>
          <cell r="I10">
            <v>39.473999999999997</v>
          </cell>
          <cell r="J10">
            <v>0.317</v>
          </cell>
          <cell r="K10">
            <v>0.39900000000000002</v>
          </cell>
          <cell r="L10">
            <v>0</v>
          </cell>
          <cell r="M10">
            <v>0</v>
          </cell>
          <cell r="N10">
            <v>38.758000000000003</v>
          </cell>
          <cell r="O10">
            <v>0</v>
          </cell>
          <cell r="P10">
            <v>179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179</v>
          </cell>
          <cell r="V10">
            <v>0</v>
          </cell>
          <cell r="W10">
            <v>0.11899999999999999</v>
          </cell>
          <cell r="X10">
            <v>39.473999999999997</v>
          </cell>
          <cell r="Y10">
            <v>0.83499999999999996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179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38.758000000000003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179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39.473999999999997</v>
          </cell>
          <cell r="BC10">
            <v>179</v>
          </cell>
          <cell r="BD10">
            <v>117.706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108.06</v>
          </cell>
          <cell r="E11">
            <v>47.984999999999999</v>
          </cell>
          <cell r="F11">
            <v>60.075000000000003</v>
          </cell>
          <cell r="G11">
            <v>35.265000000000001</v>
          </cell>
          <cell r="H11">
            <v>0</v>
          </cell>
          <cell r="I11">
            <v>36.387999999999998</v>
          </cell>
          <cell r="J11">
            <v>0.27600000000000002</v>
          </cell>
          <cell r="K11">
            <v>0.34499999999999997</v>
          </cell>
          <cell r="L11">
            <v>0</v>
          </cell>
          <cell r="M11">
            <v>0</v>
          </cell>
          <cell r="N11">
            <v>35.767000000000003</v>
          </cell>
          <cell r="O11">
            <v>0</v>
          </cell>
          <cell r="P11">
            <v>164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164</v>
          </cell>
          <cell r="V11">
            <v>0</v>
          </cell>
          <cell r="W11">
            <v>0.10100000000000001</v>
          </cell>
          <cell r="X11">
            <v>36.387999999999998</v>
          </cell>
          <cell r="Y11">
            <v>0.72199999999999998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164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35.767000000000003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164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36.387999999999998</v>
          </cell>
          <cell r="BC11">
            <v>164</v>
          </cell>
          <cell r="BD11">
            <v>108.06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92.762</v>
          </cell>
          <cell r="E12">
            <v>41.344000000000001</v>
          </cell>
          <cell r="F12">
            <v>51.417999999999999</v>
          </cell>
          <cell r="G12">
            <v>35.313000000000002</v>
          </cell>
          <cell r="H12">
            <v>0</v>
          </cell>
          <cell r="I12">
            <v>31.27</v>
          </cell>
          <cell r="J12">
            <v>0.25800000000000001</v>
          </cell>
          <cell r="K12">
            <v>0.32</v>
          </cell>
          <cell r="L12">
            <v>0</v>
          </cell>
          <cell r="M12">
            <v>0</v>
          </cell>
          <cell r="N12">
            <v>30.692</v>
          </cell>
          <cell r="O12">
            <v>0</v>
          </cell>
          <cell r="P12">
            <v>140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140</v>
          </cell>
          <cell r="V12">
            <v>0</v>
          </cell>
          <cell r="W12">
            <v>0.10925</v>
          </cell>
          <cell r="X12">
            <v>31.27</v>
          </cell>
          <cell r="Y12">
            <v>0.68725000000000003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140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30.692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140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31.27</v>
          </cell>
          <cell r="BC12">
            <v>140</v>
          </cell>
          <cell r="BD12">
            <v>92.762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100.846</v>
          </cell>
          <cell r="E13">
            <v>44.540999999999997</v>
          </cell>
          <cell r="F13">
            <v>56.305</v>
          </cell>
          <cell r="G13">
            <v>35.353999999999999</v>
          </cell>
          <cell r="H13">
            <v>0</v>
          </cell>
          <cell r="I13">
            <v>33.840000000000003</v>
          </cell>
          <cell r="J13">
            <v>0.26900000000000002</v>
          </cell>
          <cell r="K13">
            <v>0.34</v>
          </cell>
          <cell r="L13">
            <v>0</v>
          </cell>
          <cell r="M13">
            <v>0</v>
          </cell>
          <cell r="N13">
            <v>33.23075</v>
          </cell>
          <cell r="O13">
            <v>2.5000000000119371E-4</v>
          </cell>
          <cell r="P13">
            <v>154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154</v>
          </cell>
          <cell r="V13">
            <v>0</v>
          </cell>
          <cell r="W13">
            <v>0.11275</v>
          </cell>
          <cell r="X13">
            <v>33.840000000000003</v>
          </cell>
          <cell r="Y13">
            <v>0.72175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154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33.231000000000002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154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33.840000000000003</v>
          </cell>
          <cell r="BC13">
            <v>154</v>
          </cell>
          <cell r="BD13">
            <v>100.846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41.701999999999998</v>
          </cell>
          <cell r="E14">
            <v>18.510000000000002</v>
          </cell>
          <cell r="F14">
            <v>23.192</v>
          </cell>
          <cell r="G14">
            <v>35.445</v>
          </cell>
          <cell r="H14">
            <v>0</v>
          </cell>
          <cell r="I14">
            <v>13.967000000000001</v>
          </cell>
          <cell r="J14">
            <v>9.7000000000000003E-2</v>
          </cell>
          <cell r="K14">
            <v>0.121</v>
          </cell>
          <cell r="L14">
            <v>0</v>
          </cell>
          <cell r="M14">
            <v>0</v>
          </cell>
          <cell r="N14">
            <v>13.74925</v>
          </cell>
          <cell r="O14">
            <v>-2.4999999999941735E-4</v>
          </cell>
          <cell r="P14">
            <v>63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63</v>
          </cell>
          <cell r="V14">
            <v>0</v>
          </cell>
          <cell r="W14">
            <v>8.3000000000000004E-2</v>
          </cell>
          <cell r="X14">
            <v>13.967000000000001</v>
          </cell>
          <cell r="Y14">
            <v>0.30099999999999999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63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13.749000000000001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63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13.967000000000001</v>
          </cell>
          <cell r="BC14">
            <v>63</v>
          </cell>
          <cell r="BD14">
            <v>41.701999999999998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160.36000000000001</v>
          </cell>
          <cell r="E15">
            <v>70.522000000000006</v>
          </cell>
          <cell r="F15">
            <v>89.837999999999994</v>
          </cell>
          <cell r="G15">
            <v>35.47</v>
          </cell>
          <cell r="H15">
            <v>0</v>
          </cell>
          <cell r="I15">
            <v>53.859000000000002</v>
          </cell>
          <cell r="J15">
            <v>0.33300000000000002</v>
          </cell>
          <cell r="K15">
            <v>0.42399999999999999</v>
          </cell>
          <cell r="L15">
            <v>0</v>
          </cell>
          <cell r="M15">
            <v>0</v>
          </cell>
          <cell r="N15">
            <v>53.101999999999997</v>
          </cell>
          <cell r="O15">
            <v>0</v>
          </cell>
          <cell r="P15">
            <v>247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247</v>
          </cell>
          <cell r="V15">
            <v>0</v>
          </cell>
          <cell r="W15">
            <v>7.9250000000000001E-2</v>
          </cell>
          <cell r="X15">
            <v>53.859000000000002</v>
          </cell>
          <cell r="Y15">
            <v>0.83625000000000005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247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53.101999999999997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247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53.859000000000002</v>
          </cell>
          <cell r="BC15">
            <v>247</v>
          </cell>
          <cell r="BD15">
            <v>160.36000000000001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148.05500000000001</v>
          </cell>
          <cell r="E16">
            <v>65.042000000000002</v>
          </cell>
          <cell r="F16">
            <v>83.013000000000005</v>
          </cell>
          <cell r="G16">
            <v>35.381</v>
          </cell>
          <cell r="H16">
            <v>0</v>
          </cell>
          <cell r="I16">
            <v>49.622999999999998</v>
          </cell>
          <cell r="J16">
            <v>0.27900000000000003</v>
          </cell>
          <cell r="K16">
            <v>0.35599999999999998</v>
          </cell>
          <cell r="L16">
            <v>0</v>
          </cell>
          <cell r="M16">
            <v>0</v>
          </cell>
          <cell r="N16">
            <v>48.987499999999997</v>
          </cell>
          <cell r="O16">
            <v>4.99999999995282E-4</v>
          </cell>
          <cell r="P16">
            <v>228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228</v>
          </cell>
          <cell r="V16">
            <v>0</v>
          </cell>
          <cell r="W16">
            <v>9.2999999999999999E-2</v>
          </cell>
          <cell r="X16">
            <v>49.622999999999998</v>
          </cell>
          <cell r="Y16">
            <v>0.72799999999999998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228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48.988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228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49.622999999999998</v>
          </cell>
          <cell r="BC16">
            <v>228</v>
          </cell>
          <cell r="BD16">
            <v>148.05500000000001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143.43700000000001</v>
          </cell>
          <cell r="E17">
            <v>63.16</v>
          </cell>
          <cell r="F17">
            <v>80.277000000000001</v>
          </cell>
          <cell r="G17">
            <v>35.304000000000002</v>
          </cell>
          <cell r="H17">
            <v>0</v>
          </cell>
          <cell r="I17">
            <v>48.081000000000003</v>
          </cell>
          <cell r="J17">
            <v>0.27700000000000002</v>
          </cell>
          <cell r="K17">
            <v>0.35299999999999998</v>
          </cell>
          <cell r="L17">
            <v>0</v>
          </cell>
          <cell r="M17">
            <v>0</v>
          </cell>
          <cell r="N17">
            <v>47.451000000000001</v>
          </cell>
          <cell r="O17">
            <v>0</v>
          </cell>
          <cell r="P17">
            <v>220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220</v>
          </cell>
          <cell r="V17">
            <v>0</v>
          </cell>
          <cell r="W17">
            <v>8.0250000000000002E-2</v>
          </cell>
          <cell r="X17">
            <v>48.081000000000003</v>
          </cell>
          <cell r="Y17">
            <v>0.71025000000000005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220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47.451000000000001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220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48.081000000000003</v>
          </cell>
          <cell r="BC17">
            <v>220</v>
          </cell>
          <cell r="BD17">
            <v>143.43700000000001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Kogenerace"/>
      <sheetName val="Vyhodnocení PROVOZ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  <sheetName val="List1"/>
      <sheetName val="ED ply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278.84100000000001</v>
          </cell>
          <cell r="E6">
            <v>121.989</v>
          </cell>
          <cell r="F6">
            <v>156.852</v>
          </cell>
          <cell r="G6">
            <v>35.28</v>
          </cell>
          <cell r="H6">
            <v>0</v>
          </cell>
          <cell r="I6">
            <v>95.055999999999997</v>
          </cell>
          <cell r="J6">
            <v>0.51800000000000002</v>
          </cell>
          <cell r="K6">
            <v>0.66700000000000004</v>
          </cell>
          <cell r="L6">
            <v>0</v>
          </cell>
          <cell r="M6">
            <v>0</v>
          </cell>
          <cell r="N6">
            <v>93.870999999999995</v>
          </cell>
          <cell r="O6">
            <v>0</v>
          </cell>
          <cell r="P6">
            <v>440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440</v>
          </cell>
          <cell r="V6">
            <v>0</v>
          </cell>
          <cell r="W6">
            <v>8.7999999999999995E-2</v>
          </cell>
          <cell r="X6">
            <v>95.055999999999997</v>
          </cell>
          <cell r="Y6">
            <v>1.2730000000000001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440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93.870999999999995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440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95.055999999999997</v>
          </cell>
          <cell r="BC6">
            <v>440</v>
          </cell>
          <cell r="BD6">
            <v>278.84100000000001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252.33600000000001</v>
          </cell>
          <cell r="E7">
            <v>110.79600000000001</v>
          </cell>
          <cell r="F7">
            <v>141.54</v>
          </cell>
          <cell r="G7">
            <v>35.286999999999999</v>
          </cell>
          <cell r="H7">
            <v>0</v>
          </cell>
          <cell r="I7">
            <v>86.323999999999998</v>
          </cell>
          <cell r="J7">
            <v>0.48399999999999999</v>
          </cell>
          <cell r="K7">
            <v>0.61899999999999999</v>
          </cell>
          <cell r="L7">
            <v>0</v>
          </cell>
          <cell r="M7">
            <v>0</v>
          </cell>
          <cell r="N7">
            <v>85.221000000000004</v>
          </cell>
          <cell r="O7">
            <v>0</v>
          </cell>
          <cell r="P7">
            <v>397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397</v>
          </cell>
          <cell r="V7">
            <v>0</v>
          </cell>
          <cell r="W7">
            <v>9.8000000000000004E-2</v>
          </cell>
          <cell r="X7">
            <v>86.323999999999998</v>
          </cell>
          <cell r="Y7">
            <v>1.2010000000000001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397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85.221000000000004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397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86.323999999999998</v>
          </cell>
          <cell r="BC7">
            <v>397</v>
          </cell>
          <cell r="BD7">
            <v>252.33600000000001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207.685</v>
          </cell>
          <cell r="E8">
            <v>91.914000000000001</v>
          </cell>
          <cell r="F8">
            <v>115.771</v>
          </cell>
          <cell r="G8">
            <v>35.133000000000003</v>
          </cell>
          <cell r="H8">
            <v>0</v>
          </cell>
          <cell r="I8">
            <v>71.013000000000005</v>
          </cell>
          <cell r="J8">
            <v>0.42299999999999999</v>
          </cell>
          <cell r="K8">
            <v>0.53300000000000003</v>
          </cell>
          <cell r="L8">
            <v>0</v>
          </cell>
          <cell r="M8">
            <v>0</v>
          </cell>
          <cell r="N8">
            <v>70.057000000000002</v>
          </cell>
          <cell r="O8">
            <v>0</v>
          </cell>
          <cell r="P8">
            <v>322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322</v>
          </cell>
          <cell r="V8">
            <v>0</v>
          </cell>
          <cell r="W8">
            <v>0.16300000000000001</v>
          </cell>
          <cell r="X8">
            <v>71.013000000000005</v>
          </cell>
          <cell r="Y8">
            <v>1.119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322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70.057000000000002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322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71.013000000000005</v>
          </cell>
          <cell r="BC8">
            <v>322</v>
          </cell>
          <cell r="BD8">
            <v>207.685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136.61500000000001</v>
          </cell>
          <cell r="E9">
            <v>60.662999999999997</v>
          </cell>
          <cell r="F9">
            <v>75.951999999999998</v>
          </cell>
          <cell r="G9">
            <v>35.25</v>
          </cell>
          <cell r="H9">
            <v>0</v>
          </cell>
          <cell r="I9">
            <v>46.146999999999998</v>
          </cell>
          <cell r="J9">
            <v>0.27400000000000002</v>
          </cell>
          <cell r="K9">
            <v>0.34300000000000003</v>
          </cell>
          <cell r="L9">
            <v>0</v>
          </cell>
          <cell r="M9">
            <v>0</v>
          </cell>
          <cell r="N9">
            <v>45.53</v>
          </cell>
          <cell r="O9">
            <v>0</v>
          </cell>
          <cell r="P9">
            <v>208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208</v>
          </cell>
          <cell r="V9">
            <v>0</v>
          </cell>
          <cell r="W9">
            <v>0.23400000000000001</v>
          </cell>
          <cell r="X9">
            <v>46.146999999999998</v>
          </cell>
          <cell r="Y9">
            <v>0.85099999999999998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208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45.53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208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46.146999999999998</v>
          </cell>
          <cell r="BC9">
            <v>208</v>
          </cell>
          <cell r="BD9">
            <v>136.61500000000001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111.58799999999999</v>
          </cell>
          <cell r="E10">
            <v>49.752000000000002</v>
          </cell>
          <cell r="F10">
            <v>61.835999999999999</v>
          </cell>
          <cell r="G10">
            <v>35.424999999999997</v>
          </cell>
          <cell r="H10">
            <v>0</v>
          </cell>
          <cell r="I10">
            <v>37.771000000000001</v>
          </cell>
          <cell r="J10">
            <v>0.22600000000000001</v>
          </cell>
          <cell r="K10">
            <v>0.28000000000000003</v>
          </cell>
          <cell r="L10">
            <v>0</v>
          </cell>
          <cell r="M10">
            <v>0</v>
          </cell>
          <cell r="N10">
            <v>37.265000000000001</v>
          </cell>
          <cell r="O10">
            <v>0</v>
          </cell>
          <cell r="P10">
            <v>169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169</v>
          </cell>
          <cell r="V10">
            <v>0</v>
          </cell>
          <cell r="W10">
            <v>0.26800000000000002</v>
          </cell>
          <cell r="X10">
            <v>37.771000000000001</v>
          </cell>
          <cell r="Y10">
            <v>0.77400000000000002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169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37.265000000000001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169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37.771000000000001</v>
          </cell>
          <cell r="BC10">
            <v>169</v>
          </cell>
          <cell r="BD10">
            <v>111.58799999999999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101.548</v>
          </cell>
          <cell r="E11">
            <v>45.238</v>
          </cell>
          <cell r="F11">
            <v>56.31</v>
          </cell>
          <cell r="G11">
            <v>35.264000000000003</v>
          </cell>
          <cell r="H11">
            <v>0</v>
          </cell>
          <cell r="I11">
            <v>34.366</v>
          </cell>
          <cell r="J11">
            <v>0.23599999999999999</v>
          </cell>
          <cell r="K11">
            <v>0.29399999999999998</v>
          </cell>
          <cell r="L11">
            <v>0</v>
          </cell>
          <cell r="M11">
            <v>0</v>
          </cell>
          <cell r="N11">
            <v>33.835999999999999</v>
          </cell>
          <cell r="O11">
            <v>0</v>
          </cell>
          <cell r="P11">
            <v>154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154</v>
          </cell>
          <cell r="V11">
            <v>0</v>
          </cell>
          <cell r="W11">
            <v>0.308</v>
          </cell>
          <cell r="X11">
            <v>34.366</v>
          </cell>
          <cell r="Y11">
            <v>0.83800000000000008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154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33.835999999999999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154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34.366</v>
          </cell>
          <cell r="BC11">
            <v>154</v>
          </cell>
          <cell r="BD11">
            <v>101.548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89.533000000000001</v>
          </cell>
          <cell r="E12">
            <v>39.725000000000001</v>
          </cell>
          <cell r="F12">
            <v>49.808</v>
          </cell>
          <cell r="G12">
            <v>35.316000000000003</v>
          </cell>
          <cell r="H12">
            <v>0</v>
          </cell>
          <cell r="I12">
            <v>30.13</v>
          </cell>
          <cell r="J12">
            <v>0.23</v>
          </cell>
          <cell r="K12">
            <v>0.28899999999999998</v>
          </cell>
          <cell r="L12">
            <v>0</v>
          </cell>
          <cell r="M12">
            <v>0</v>
          </cell>
          <cell r="N12">
            <v>29.610749999999999</v>
          </cell>
          <cell r="O12">
            <v>2.49999999997641E-4</v>
          </cell>
          <cell r="P12">
            <v>136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136</v>
          </cell>
          <cell r="V12">
            <v>0</v>
          </cell>
          <cell r="W12">
            <v>0.35375000000000001</v>
          </cell>
          <cell r="X12">
            <v>30.13</v>
          </cell>
          <cell r="Y12">
            <v>0.87275000000000003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136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29.611000000000001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136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30.13</v>
          </cell>
          <cell r="BC12">
            <v>136</v>
          </cell>
          <cell r="BD12">
            <v>89.533000000000001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96.968999999999994</v>
          </cell>
          <cell r="E13">
            <v>42.927</v>
          </cell>
          <cell r="F13">
            <v>54.042000000000002</v>
          </cell>
          <cell r="G13">
            <v>35.353000000000002</v>
          </cell>
          <cell r="H13">
            <v>0</v>
          </cell>
          <cell r="I13">
            <v>32.655999999999999</v>
          </cell>
          <cell r="J13">
            <v>0.249</v>
          </cell>
          <cell r="K13">
            <v>0.313</v>
          </cell>
          <cell r="L13">
            <v>0</v>
          </cell>
          <cell r="M13">
            <v>0</v>
          </cell>
          <cell r="N13">
            <v>32.094499999999996</v>
          </cell>
          <cell r="O13">
            <v>-5.0000000000238742E-4</v>
          </cell>
          <cell r="P13">
            <v>148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148</v>
          </cell>
          <cell r="V13">
            <v>0</v>
          </cell>
          <cell r="W13">
            <v>0.374</v>
          </cell>
          <cell r="X13">
            <v>32.655999999999999</v>
          </cell>
          <cell r="Y13">
            <v>0.93600000000000005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148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32.094999999999999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148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32.655999999999999</v>
          </cell>
          <cell r="BC13">
            <v>148</v>
          </cell>
          <cell r="BD13">
            <v>96.968999999999994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45.091000000000001</v>
          </cell>
          <cell r="E14">
            <v>19.975999999999999</v>
          </cell>
          <cell r="F14">
            <v>25.114999999999998</v>
          </cell>
          <cell r="G14">
            <v>35.442999999999998</v>
          </cell>
          <cell r="H14">
            <v>0</v>
          </cell>
          <cell r="I14">
            <v>15.023999999999999</v>
          </cell>
          <cell r="J14">
            <v>0.104</v>
          </cell>
          <cell r="K14">
            <v>0.13100000000000001</v>
          </cell>
          <cell r="L14">
            <v>0</v>
          </cell>
          <cell r="M14">
            <v>0</v>
          </cell>
          <cell r="N14">
            <v>14.78825</v>
          </cell>
          <cell r="O14">
            <v>7.5000000000002842E-4</v>
          </cell>
          <cell r="P14">
            <v>68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68</v>
          </cell>
          <cell r="V14">
            <v>0</v>
          </cell>
          <cell r="W14">
            <v>0.17100000000000001</v>
          </cell>
          <cell r="X14">
            <v>15.023999999999999</v>
          </cell>
          <cell r="Y14">
            <v>0.40600000000000003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68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14.788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68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15.023999999999999</v>
          </cell>
          <cell r="BC14">
            <v>68</v>
          </cell>
          <cell r="BD14">
            <v>45.091000000000001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158.00399999999999</v>
          </cell>
          <cell r="E15">
            <v>69.069000000000003</v>
          </cell>
          <cell r="F15">
            <v>88.935000000000002</v>
          </cell>
          <cell r="G15">
            <v>35.47</v>
          </cell>
          <cell r="H15">
            <v>0</v>
          </cell>
          <cell r="I15">
            <v>52.853000000000002</v>
          </cell>
          <cell r="J15">
            <v>0.35599999999999998</v>
          </cell>
          <cell r="K15">
            <v>0.45800000000000002</v>
          </cell>
          <cell r="L15">
            <v>0</v>
          </cell>
          <cell r="M15">
            <v>0</v>
          </cell>
          <cell r="N15">
            <v>52.039250000000003</v>
          </cell>
          <cell r="O15">
            <v>-2.5000000000119371E-4</v>
          </cell>
          <cell r="P15">
            <v>245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245</v>
          </cell>
          <cell r="V15">
            <v>0</v>
          </cell>
          <cell r="W15">
            <v>0.17974999999999999</v>
          </cell>
          <cell r="X15">
            <v>52.853000000000002</v>
          </cell>
          <cell r="Y15">
            <v>0.99375000000000002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245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52.039000000000001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245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52.853000000000002</v>
          </cell>
          <cell r="BC15">
            <v>245</v>
          </cell>
          <cell r="BD15">
            <v>158.00399999999999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135.96299999999999</v>
          </cell>
          <cell r="E16">
            <v>59.648000000000003</v>
          </cell>
          <cell r="F16">
            <v>76.314999999999998</v>
          </cell>
          <cell r="G16">
            <v>35.383000000000003</v>
          </cell>
          <cell r="H16">
            <v>0</v>
          </cell>
          <cell r="I16">
            <v>45.377000000000002</v>
          </cell>
          <cell r="J16">
            <v>0.31</v>
          </cell>
          <cell r="K16">
            <v>0.39600000000000002</v>
          </cell>
          <cell r="L16">
            <v>0</v>
          </cell>
          <cell r="M16">
            <v>0</v>
          </cell>
          <cell r="N16">
            <v>44.671250000000001</v>
          </cell>
          <cell r="O16">
            <v>-2.5000000000119371E-4</v>
          </cell>
          <cell r="P16">
            <v>209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209</v>
          </cell>
          <cell r="V16">
            <v>0</v>
          </cell>
          <cell r="W16">
            <v>0.18074999999999999</v>
          </cell>
          <cell r="X16">
            <v>45.377000000000002</v>
          </cell>
          <cell r="Y16">
            <v>0.88674999999999993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209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44.670999999999999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209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45.377000000000002</v>
          </cell>
          <cell r="BC16">
            <v>209</v>
          </cell>
          <cell r="BD16">
            <v>135.96299999999999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157.29900000000001</v>
          </cell>
          <cell r="E17">
            <v>68.653000000000006</v>
          </cell>
          <cell r="F17">
            <v>88.646000000000001</v>
          </cell>
          <cell r="G17">
            <v>35.304000000000002</v>
          </cell>
          <cell r="H17">
            <v>0</v>
          </cell>
          <cell r="I17">
            <v>52.491</v>
          </cell>
          <cell r="J17">
            <v>0.36299999999999999</v>
          </cell>
          <cell r="K17">
            <v>0.46899999999999997</v>
          </cell>
          <cell r="L17">
            <v>0</v>
          </cell>
          <cell r="M17">
            <v>0</v>
          </cell>
          <cell r="N17">
            <v>51.658749999999998</v>
          </cell>
          <cell r="O17">
            <v>2.5000000000119371E-4</v>
          </cell>
          <cell r="P17">
            <v>244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244</v>
          </cell>
          <cell r="V17">
            <v>0</v>
          </cell>
          <cell r="W17">
            <v>0.2545</v>
          </cell>
          <cell r="X17">
            <v>52.491</v>
          </cell>
          <cell r="Y17">
            <v>1.0865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244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51.658999999999999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244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52.491</v>
          </cell>
          <cell r="BC17">
            <v>244</v>
          </cell>
          <cell r="BD17">
            <v>157.29900000000001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Kogenerace"/>
      <sheetName val="Vyhodnocení PROVOZ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  <sheetName val="ED ply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275.71800000000002</v>
          </cell>
          <cell r="E6">
            <v>114.246</v>
          </cell>
          <cell r="F6">
            <v>161.47200000000001</v>
          </cell>
          <cell r="G6">
            <v>34.667999999999999</v>
          </cell>
          <cell r="H6">
            <v>0</v>
          </cell>
          <cell r="I6">
            <v>95.909000000000006</v>
          </cell>
          <cell r="J6">
            <v>1.258</v>
          </cell>
          <cell r="K6">
            <v>1.7789999999999999</v>
          </cell>
          <cell r="L6">
            <v>0</v>
          </cell>
          <cell r="M6">
            <v>0</v>
          </cell>
          <cell r="N6">
            <v>92.872</v>
          </cell>
          <cell r="O6">
            <v>0</v>
          </cell>
          <cell r="P6">
            <v>488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488</v>
          </cell>
          <cell r="V6">
            <v>0</v>
          </cell>
          <cell r="W6">
            <v>1.4999999999999999E-2</v>
          </cell>
          <cell r="X6">
            <v>95.909000000000006</v>
          </cell>
          <cell r="Y6">
            <v>3.052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488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92.872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488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95.909000000000006</v>
          </cell>
          <cell r="BC6">
            <v>488</v>
          </cell>
          <cell r="BD6">
            <v>275.71800000000002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235.518</v>
          </cell>
          <cell r="E7">
            <v>96.695999999999998</v>
          </cell>
          <cell r="F7">
            <v>138.822</v>
          </cell>
          <cell r="G7">
            <v>34.667999999999999</v>
          </cell>
          <cell r="H7">
            <v>0</v>
          </cell>
          <cell r="I7">
            <v>81.650999999999996</v>
          </cell>
          <cell r="J7">
            <v>1.077</v>
          </cell>
          <cell r="K7">
            <v>1.5469999999999999</v>
          </cell>
          <cell r="L7">
            <v>0</v>
          </cell>
          <cell r="M7">
            <v>0</v>
          </cell>
          <cell r="N7">
            <v>79.027000000000001</v>
          </cell>
          <cell r="O7">
            <v>0</v>
          </cell>
          <cell r="P7">
            <v>422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422</v>
          </cell>
          <cell r="V7">
            <v>0</v>
          </cell>
          <cell r="W7">
            <v>2.4E-2</v>
          </cell>
          <cell r="X7">
            <v>81.650999999999996</v>
          </cell>
          <cell r="Y7">
            <v>2.6479999999999997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422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79.027000000000001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422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81.650999999999996</v>
          </cell>
          <cell r="BC7">
            <v>422</v>
          </cell>
          <cell r="BD7">
            <v>235.518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209.57</v>
          </cell>
          <cell r="E8">
            <v>85.801000000000002</v>
          </cell>
          <cell r="F8">
            <v>123.76900000000001</v>
          </cell>
          <cell r="G8">
            <v>34.667999999999999</v>
          </cell>
          <cell r="H8">
            <v>0</v>
          </cell>
          <cell r="I8">
            <v>72.405000000000001</v>
          </cell>
          <cell r="J8">
            <v>0.89500000000000002</v>
          </cell>
          <cell r="K8">
            <v>1.2909999999999999</v>
          </cell>
          <cell r="L8">
            <v>0</v>
          </cell>
          <cell r="M8">
            <v>0</v>
          </cell>
          <cell r="N8">
            <v>70.218999999999994</v>
          </cell>
          <cell r="O8">
            <v>0</v>
          </cell>
          <cell r="P8">
            <v>376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376</v>
          </cell>
          <cell r="V8">
            <v>0</v>
          </cell>
          <cell r="W8">
            <v>3.1E-2</v>
          </cell>
          <cell r="X8">
            <v>72.405000000000001</v>
          </cell>
          <cell r="Y8">
            <v>2.2170000000000001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376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70.218999999999994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376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72.405000000000001</v>
          </cell>
          <cell r="BC8">
            <v>376</v>
          </cell>
          <cell r="BD8">
            <v>209.57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112.746</v>
          </cell>
          <cell r="E9">
            <v>46.905000000000001</v>
          </cell>
          <cell r="F9">
            <v>65.840999999999994</v>
          </cell>
          <cell r="G9">
            <v>34.667999999999999</v>
          </cell>
          <cell r="H9">
            <v>0</v>
          </cell>
          <cell r="I9">
            <v>38.786000000000001</v>
          </cell>
          <cell r="J9">
            <v>0.50900000000000001</v>
          </cell>
          <cell r="K9">
            <v>0.71399999999999997</v>
          </cell>
          <cell r="L9">
            <v>0</v>
          </cell>
          <cell r="M9">
            <v>0</v>
          </cell>
          <cell r="N9">
            <v>37.563000000000002</v>
          </cell>
          <cell r="O9">
            <v>0</v>
          </cell>
          <cell r="P9">
            <v>196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196</v>
          </cell>
          <cell r="V9">
            <v>0</v>
          </cell>
          <cell r="W9">
            <v>3.6999999999999998E-2</v>
          </cell>
          <cell r="X9">
            <v>38.786000000000001</v>
          </cell>
          <cell r="Y9">
            <v>1.2599999999999998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196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37.563000000000002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196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38.786000000000001</v>
          </cell>
          <cell r="BC9">
            <v>196</v>
          </cell>
          <cell r="BD9">
            <v>112.746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112.532</v>
          </cell>
          <cell r="E10">
            <v>47.453000000000003</v>
          </cell>
          <cell r="F10">
            <v>65.078999999999994</v>
          </cell>
          <cell r="G10">
            <v>34.667999999999999</v>
          </cell>
          <cell r="H10">
            <v>0</v>
          </cell>
          <cell r="I10">
            <v>38.887999999999998</v>
          </cell>
          <cell r="J10">
            <v>0.54700000000000004</v>
          </cell>
          <cell r="K10">
            <v>0.751</v>
          </cell>
          <cell r="L10">
            <v>0</v>
          </cell>
          <cell r="M10">
            <v>0</v>
          </cell>
          <cell r="N10">
            <v>37.590000000000003</v>
          </cell>
          <cell r="O10">
            <v>0</v>
          </cell>
          <cell r="P10">
            <v>192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192</v>
          </cell>
          <cell r="V10">
            <v>0</v>
          </cell>
          <cell r="W10">
            <v>4.9000000000000002E-2</v>
          </cell>
          <cell r="X10">
            <v>38.887999999999998</v>
          </cell>
          <cell r="Y10">
            <v>1.347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192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37.590000000000003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192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38.887999999999998</v>
          </cell>
          <cell r="BC10">
            <v>192</v>
          </cell>
          <cell r="BD10">
            <v>112.532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70.266999999999996</v>
          </cell>
          <cell r="E11">
            <v>29.844999999999999</v>
          </cell>
          <cell r="F11">
            <v>40.421999999999997</v>
          </cell>
          <cell r="G11">
            <v>34.667999999999999</v>
          </cell>
          <cell r="H11">
            <v>0</v>
          </cell>
          <cell r="I11">
            <v>23.791</v>
          </cell>
          <cell r="J11">
            <v>0.36499999999999999</v>
          </cell>
          <cell r="K11">
            <v>0.49399999999999999</v>
          </cell>
          <cell r="L11">
            <v>0</v>
          </cell>
          <cell r="M11">
            <v>0</v>
          </cell>
          <cell r="N11">
            <v>22.931999999999999</v>
          </cell>
          <cell r="O11">
            <v>0</v>
          </cell>
          <cell r="P11">
            <v>116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116</v>
          </cell>
          <cell r="V11">
            <v>0</v>
          </cell>
          <cell r="W11">
            <v>3.2000000000000001E-2</v>
          </cell>
          <cell r="X11">
            <v>23.791</v>
          </cell>
          <cell r="Y11">
            <v>0.89100000000000001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116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22.931999999999999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116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23.791</v>
          </cell>
          <cell r="BC11">
            <v>116</v>
          </cell>
          <cell r="BD11">
            <v>70.266999999999996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54.933999999999997</v>
          </cell>
          <cell r="E12">
            <v>23.446000000000002</v>
          </cell>
          <cell r="F12">
            <v>31.488</v>
          </cell>
          <cell r="G12">
            <v>34.667999999999999</v>
          </cell>
          <cell r="H12">
            <v>0</v>
          </cell>
          <cell r="I12">
            <v>18.821999999999999</v>
          </cell>
          <cell r="J12">
            <v>0.307</v>
          </cell>
          <cell r="K12">
            <v>0.41199999999999998</v>
          </cell>
          <cell r="L12">
            <v>0</v>
          </cell>
          <cell r="M12">
            <v>0</v>
          </cell>
          <cell r="N12">
            <v>18.102499999999999</v>
          </cell>
          <cell r="O12">
            <v>5.0000000000238742E-4</v>
          </cell>
          <cell r="P12">
            <v>91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91</v>
          </cell>
          <cell r="V12">
            <v>0</v>
          </cell>
          <cell r="W12">
            <v>3.5000000000000003E-2</v>
          </cell>
          <cell r="X12">
            <v>18.821999999999999</v>
          </cell>
          <cell r="Y12">
            <v>0.754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91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18.103000000000002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91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18.821999999999999</v>
          </cell>
          <cell r="BC12">
            <v>91</v>
          </cell>
          <cell r="BD12">
            <v>54.933999999999997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59.963000000000001</v>
          </cell>
          <cell r="E13">
            <v>25.597000000000001</v>
          </cell>
          <cell r="F13">
            <v>34.366</v>
          </cell>
          <cell r="G13">
            <v>34.667999999999999</v>
          </cell>
          <cell r="H13">
            <v>0</v>
          </cell>
          <cell r="I13">
            <v>20.483000000000001</v>
          </cell>
          <cell r="J13">
            <v>0.33100000000000002</v>
          </cell>
          <cell r="K13">
            <v>0.44400000000000001</v>
          </cell>
          <cell r="L13">
            <v>0</v>
          </cell>
          <cell r="M13">
            <v>0</v>
          </cell>
          <cell r="N13">
            <v>19.708749999999998</v>
          </cell>
          <cell r="O13">
            <v>-7.4999999999647571E-4</v>
          </cell>
          <cell r="P13">
            <v>99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99</v>
          </cell>
          <cell r="V13">
            <v>0</v>
          </cell>
          <cell r="W13">
            <v>3.85E-2</v>
          </cell>
          <cell r="X13">
            <v>20.483000000000001</v>
          </cell>
          <cell r="Y13">
            <v>0.8135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99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19.709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99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20.483000000000001</v>
          </cell>
          <cell r="BC13">
            <v>99</v>
          </cell>
          <cell r="BD13">
            <v>59.963000000000001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63.204999999999998</v>
          </cell>
          <cell r="E14">
            <v>26.73</v>
          </cell>
          <cell r="F14">
            <v>36.475000000000001</v>
          </cell>
          <cell r="G14">
            <v>34.667999999999999</v>
          </cell>
          <cell r="H14">
            <v>0</v>
          </cell>
          <cell r="I14">
            <v>21.782</v>
          </cell>
          <cell r="J14">
            <v>0.311</v>
          </cell>
          <cell r="K14">
            <v>0.42499999999999999</v>
          </cell>
          <cell r="L14">
            <v>0</v>
          </cell>
          <cell r="M14">
            <v>0</v>
          </cell>
          <cell r="N14">
            <v>21.045750000000002</v>
          </cell>
          <cell r="O14">
            <v>2.49999999997641E-4</v>
          </cell>
          <cell r="P14">
            <v>107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107</v>
          </cell>
          <cell r="V14">
            <v>0</v>
          </cell>
          <cell r="W14">
            <v>3.6249999999999998E-2</v>
          </cell>
          <cell r="X14">
            <v>21.782</v>
          </cell>
          <cell r="Y14">
            <v>0.77224999999999999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107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21.045999999999999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107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21.782</v>
          </cell>
          <cell r="BC14">
            <v>107</v>
          </cell>
          <cell r="BD14">
            <v>63.204999999999998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143.84</v>
          </cell>
          <cell r="E15">
            <v>59.003999999999998</v>
          </cell>
          <cell r="F15">
            <v>84.835999999999999</v>
          </cell>
          <cell r="G15">
            <v>34.667999999999999</v>
          </cell>
          <cell r="H15">
            <v>0</v>
          </cell>
          <cell r="I15">
            <v>49.844999999999999</v>
          </cell>
          <cell r="J15">
            <v>0.63600000000000001</v>
          </cell>
          <cell r="K15">
            <v>0.91400000000000003</v>
          </cell>
          <cell r="L15">
            <v>0</v>
          </cell>
          <cell r="M15">
            <v>0</v>
          </cell>
          <cell r="N15">
            <v>48.294499999999999</v>
          </cell>
          <cell r="O15">
            <v>4.99999999995282E-4</v>
          </cell>
          <cell r="P15">
            <v>258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258</v>
          </cell>
          <cell r="V15">
            <v>0</v>
          </cell>
          <cell r="W15">
            <v>3.6999999999999998E-2</v>
          </cell>
          <cell r="X15">
            <v>49.844999999999999</v>
          </cell>
          <cell r="Y15">
            <v>1.587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258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48.295000000000002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258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49.844999999999999</v>
          </cell>
          <cell r="BC15">
            <v>258</v>
          </cell>
          <cell r="BD15">
            <v>143.84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153.81299999999999</v>
          </cell>
          <cell r="E16">
            <v>63.113</v>
          </cell>
          <cell r="F16">
            <v>90.7</v>
          </cell>
          <cell r="G16">
            <v>34.667999999999999</v>
          </cell>
          <cell r="H16">
            <v>0</v>
          </cell>
          <cell r="I16">
            <v>53.154000000000003</v>
          </cell>
          <cell r="J16">
            <v>0.68200000000000005</v>
          </cell>
          <cell r="K16">
            <v>0.98099999999999998</v>
          </cell>
          <cell r="L16">
            <v>0</v>
          </cell>
          <cell r="M16">
            <v>0</v>
          </cell>
          <cell r="N16">
            <v>51.491</v>
          </cell>
          <cell r="O16">
            <v>0</v>
          </cell>
          <cell r="P16">
            <v>275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275</v>
          </cell>
          <cell r="V16">
            <v>0</v>
          </cell>
          <cell r="W16">
            <v>2.9749999999999999E-2</v>
          </cell>
          <cell r="X16">
            <v>53.154000000000003</v>
          </cell>
          <cell r="Y16">
            <v>1.69275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275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51.491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275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53.154000000000003</v>
          </cell>
          <cell r="BC16">
            <v>275</v>
          </cell>
          <cell r="BD16">
            <v>153.81299999999999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183.68700000000001</v>
          </cell>
          <cell r="E17">
            <v>75.347999999999999</v>
          </cell>
          <cell r="F17">
            <v>108.339</v>
          </cell>
          <cell r="G17">
            <v>34.667999999999999</v>
          </cell>
          <cell r="H17">
            <v>0</v>
          </cell>
          <cell r="I17">
            <v>63.366</v>
          </cell>
          <cell r="J17">
            <v>0.81499999999999995</v>
          </cell>
          <cell r="K17">
            <v>1.1719999999999999</v>
          </cell>
          <cell r="L17">
            <v>0</v>
          </cell>
          <cell r="M17">
            <v>0</v>
          </cell>
          <cell r="N17">
            <v>61.378250000000001</v>
          </cell>
          <cell r="O17">
            <v>7.5000000000358114E-4</v>
          </cell>
          <cell r="P17">
            <v>328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328</v>
          </cell>
          <cell r="V17">
            <v>0</v>
          </cell>
          <cell r="W17">
            <v>3.0249999999999999E-2</v>
          </cell>
          <cell r="X17">
            <v>63.366</v>
          </cell>
          <cell r="Y17">
            <v>2.0172499999999998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328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61.378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328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63.366</v>
          </cell>
          <cell r="BC17">
            <v>328</v>
          </cell>
          <cell r="BD17">
            <v>183.68700000000001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Měsíční výkaz"/>
      <sheetName val="Reporting"/>
      <sheetName val="Kogenerace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1016.5650000000001</v>
          </cell>
          <cell r="E6">
            <v>482.03800000000001</v>
          </cell>
          <cell r="F6">
            <v>534.52700000000004</v>
          </cell>
          <cell r="G6">
            <v>35.344000000000001</v>
          </cell>
          <cell r="H6">
            <v>0</v>
          </cell>
          <cell r="I6">
            <v>381.262</v>
          </cell>
          <cell r="J6">
            <v>4.6550000000000002</v>
          </cell>
          <cell r="K6">
            <v>5.1609999999999996</v>
          </cell>
          <cell r="L6">
            <v>0</v>
          </cell>
          <cell r="M6">
            <v>0</v>
          </cell>
          <cell r="N6">
            <v>371.44600000000003</v>
          </cell>
          <cell r="O6">
            <v>0</v>
          </cell>
          <cell r="P6">
            <v>1522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1522</v>
          </cell>
          <cell r="V6">
            <v>0</v>
          </cell>
          <cell r="W6">
            <v>0.94599999999999995</v>
          </cell>
          <cell r="X6">
            <v>381.262</v>
          </cell>
          <cell r="Y6">
            <v>10.761999999999999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1522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371.44600000000003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1522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381.262</v>
          </cell>
          <cell r="BC6">
            <v>1522</v>
          </cell>
          <cell r="BD6">
            <v>1016.5650000000001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891.09799999999996</v>
          </cell>
          <cell r="E7">
            <v>416.23700000000002</v>
          </cell>
          <cell r="F7">
            <v>474.86099999999999</v>
          </cell>
          <cell r="G7">
            <v>35.329000000000001</v>
          </cell>
          <cell r="H7">
            <v>0</v>
          </cell>
          <cell r="I7">
            <v>332.35700000000003</v>
          </cell>
          <cell r="J7">
            <v>2.3620000000000001</v>
          </cell>
          <cell r="K7">
            <v>2.6949999999999998</v>
          </cell>
          <cell r="L7">
            <v>0</v>
          </cell>
          <cell r="M7">
            <v>0</v>
          </cell>
          <cell r="N7">
            <v>327.3</v>
          </cell>
          <cell r="O7">
            <v>0</v>
          </cell>
          <cell r="P7">
            <v>1365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1365</v>
          </cell>
          <cell r="V7">
            <v>0</v>
          </cell>
          <cell r="W7">
            <v>0.751</v>
          </cell>
          <cell r="X7">
            <v>332.35700000000003</v>
          </cell>
          <cell r="Y7">
            <v>5.8080000000000007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1365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327.3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1365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332.35700000000003</v>
          </cell>
          <cell r="BC7">
            <v>1365</v>
          </cell>
          <cell r="BD7">
            <v>891.09799999999996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768.65099999999995</v>
          </cell>
          <cell r="E8">
            <v>361.267</v>
          </cell>
          <cell r="F8">
            <v>407.38400000000001</v>
          </cell>
          <cell r="G8">
            <v>35.213000000000001</v>
          </cell>
          <cell r="H8">
            <v>0</v>
          </cell>
          <cell r="I8">
            <v>286.48500000000001</v>
          </cell>
          <cell r="J8">
            <v>5.6029999999999998</v>
          </cell>
          <cell r="K8">
            <v>6.3179999999999996</v>
          </cell>
          <cell r="L8">
            <v>0</v>
          </cell>
          <cell r="M8">
            <v>0</v>
          </cell>
          <cell r="N8">
            <v>274.56400000000002</v>
          </cell>
          <cell r="O8">
            <v>0</v>
          </cell>
          <cell r="P8">
            <v>1163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1163</v>
          </cell>
          <cell r="V8">
            <v>0</v>
          </cell>
          <cell r="W8">
            <v>1.1140000000000001</v>
          </cell>
          <cell r="X8">
            <v>286.48500000000001</v>
          </cell>
          <cell r="Y8">
            <v>13.035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1163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274.56400000000002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1163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286.48500000000001</v>
          </cell>
          <cell r="BC8">
            <v>1163</v>
          </cell>
          <cell r="BD8">
            <v>768.65099999999995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497.48899999999998</v>
          </cell>
          <cell r="E9">
            <v>233.79599999999999</v>
          </cell>
          <cell r="F9">
            <v>263.69299999999998</v>
          </cell>
          <cell r="G9">
            <v>35.271999999999998</v>
          </cell>
          <cell r="H9">
            <v>0</v>
          </cell>
          <cell r="I9">
            <v>184.22</v>
          </cell>
          <cell r="J9">
            <v>0.82599999999999996</v>
          </cell>
          <cell r="K9">
            <v>0.93200000000000005</v>
          </cell>
          <cell r="L9">
            <v>0</v>
          </cell>
          <cell r="M9">
            <v>0</v>
          </cell>
          <cell r="N9">
            <v>182.46199999999999</v>
          </cell>
          <cell r="O9">
            <v>0</v>
          </cell>
          <cell r="P9">
            <v>748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748</v>
          </cell>
          <cell r="V9">
            <v>0</v>
          </cell>
          <cell r="W9">
            <v>1.27</v>
          </cell>
          <cell r="X9">
            <v>184.22</v>
          </cell>
          <cell r="Y9">
            <v>3.028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748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182.46199999999999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748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184.22</v>
          </cell>
          <cell r="BC9">
            <v>748</v>
          </cell>
          <cell r="BD9">
            <v>497.48899999999998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299.00799999999998</v>
          </cell>
          <cell r="E10">
            <v>145.48400000000001</v>
          </cell>
          <cell r="F10">
            <v>153.524</v>
          </cell>
          <cell r="G10">
            <v>35.445999999999998</v>
          </cell>
          <cell r="H10">
            <v>0</v>
          </cell>
          <cell r="I10">
            <v>115.032</v>
          </cell>
          <cell r="J10">
            <v>0.25</v>
          </cell>
          <cell r="K10">
            <v>0.26300000000000001</v>
          </cell>
          <cell r="L10">
            <v>0</v>
          </cell>
          <cell r="M10">
            <v>0</v>
          </cell>
          <cell r="N10">
            <v>114.51900000000001</v>
          </cell>
          <cell r="O10">
            <v>0</v>
          </cell>
          <cell r="P10">
            <v>437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437</v>
          </cell>
          <cell r="V10">
            <v>0</v>
          </cell>
          <cell r="W10">
            <v>1.5820000000000001</v>
          </cell>
          <cell r="X10">
            <v>115.032</v>
          </cell>
          <cell r="Y10">
            <v>2.0950000000000002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437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114.51900000000001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437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115.032</v>
          </cell>
          <cell r="BC10">
            <v>437</v>
          </cell>
          <cell r="BD10">
            <v>299.00799999999998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267.24200000000002</v>
          </cell>
          <cell r="E11">
            <v>125.69799999999999</v>
          </cell>
          <cell r="F11">
            <v>141.54400000000001</v>
          </cell>
          <cell r="G11">
            <v>35.414999999999999</v>
          </cell>
          <cell r="H11">
            <v>0</v>
          </cell>
          <cell r="I11">
            <v>95.959000000000003</v>
          </cell>
          <cell r="J11">
            <v>0.17100000000000001</v>
          </cell>
          <cell r="K11">
            <v>0.193</v>
          </cell>
          <cell r="L11">
            <v>0</v>
          </cell>
          <cell r="M11">
            <v>0</v>
          </cell>
          <cell r="N11">
            <v>95.594999999999999</v>
          </cell>
          <cell r="O11">
            <v>0</v>
          </cell>
          <cell r="P11">
            <v>389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389</v>
          </cell>
          <cell r="V11">
            <v>0</v>
          </cell>
          <cell r="W11">
            <v>1.746</v>
          </cell>
          <cell r="X11">
            <v>95.959000000000003</v>
          </cell>
          <cell r="Y11">
            <v>2.11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389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95.594999999999999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389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95.959000000000003</v>
          </cell>
          <cell r="BC11">
            <v>389</v>
          </cell>
          <cell r="BD11">
            <v>267.24200000000002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281.447</v>
          </cell>
          <cell r="E12">
            <v>133.95099999999999</v>
          </cell>
          <cell r="F12">
            <v>147.49600000000001</v>
          </cell>
          <cell r="G12">
            <v>35.323</v>
          </cell>
          <cell r="H12">
            <v>0</v>
          </cell>
          <cell r="I12">
            <v>102.925</v>
          </cell>
          <cell r="J12">
            <v>0.96499999999999997</v>
          </cell>
          <cell r="K12">
            <v>1.0629999999999999</v>
          </cell>
          <cell r="L12">
            <v>0</v>
          </cell>
          <cell r="M12">
            <v>0</v>
          </cell>
          <cell r="N12">
            <v>100.89700000000001</v>
          </cell>
          <cell r="O12">
            <v>0</v>
          </cell>
          <cell r="P12">
            <v>408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408</v>
          </cell>
          <cell r="V12">
            <v>0</v>
          </cell>
          <cell r="W12">
            <v>1.8347500000000001</v>
          </cell>
          <cell r="X12">
            <v>102.925</v>
          </cell>
          <cell r="Y12">
            <v>3.8627500000000001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408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100.89700000000001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408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102.925</v>
          </cell>
          <cell r="BC12">
            <v>408</v>
          </cell>
          <cell r="BD12">
            <v>281.447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265.97899999999998</v>
          </cell>
          <cell r="E13">
            <v>126.83499999999999</v>
          </cell>
          <cell r="F13">
            <v>139.14400000000001</v>
          </cell>
          <cell r="G13">
            <v>35.372</v>
          </cell>
          <cell r="H13">
            <v>0</v>
          </cell>
          <cell r="I13">
            <v>103.30800000000001</v>
          </cell>
          <cell r="J13">
            <v>0.379</v>
          </cell>
          <cell r="K13">
            <v>0.41499999999999998</v>
          </cell>
          <cell r="L13">
            <v>0</v>
          </cell>
          <cell r="M13">
            <v>0</v>
          </cell>
          <cell r="N13">
            <v>102.514</v>
          </cell>
          <cell r="O13">
            <v>0</v>
          </cell>
          <cell r="P13">
            <v>408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408</v>
          </cell>
          <cell r="V13">
            <v>0</v>
          </cell>
          <cell r="W13">
            <v>1.843</v>
          </cell>
          <cell r="X13">
            <v>103.30800000000001</v>
          </cell>
          <cell r="Y13">
            <v>2.637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408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102.514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408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103.30800000000001</v>
          </cell>
          <cell r="BC13">
            <v>408</v>
          </cell>
          <cell r="BD13">
            <v>265.97899999999998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291.70400000000001</v>
          </cell>
          <cell r="E14">
            <v>139.458</v>
          </cell>
          <cell r="F14">
            <v>152.24600000000001</v>
          </cell>
          <cell r="G14">
            <v>35.484999999999999</v>
          </cell>
          <cell r="H14">
            <v>0</v>
          </cell>
          <cell r="I14">
            <v>103.30500000000001</v>
          </cell>
          <cell r="J14">
            <v>2.0499999999999998</v>
          </cell>
          <cell r="K14">
            <v>2.238</v>
          </cell>
          <cell r="L14">
            <v>0</v>
          </cell>
          <cell r="M14">
            <v>0</v>
          </cell>
          <cell r="N14">
            <v>99.017499999999998</v>
          </cell>
          <cell r="O14">
            <v>-4.9999999998817657E-4</v>
          </cell>
          <cell r="P14">
            <v>406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406</v>
          </cell>
          <cell r="V14">
            <v>0</v>
          </cell>
          <cell r="W14">
            <v>1.7635000000000001</v>
          </cell>
          <cell r="X14">
            <v>103.30500000000001</v>
          </cell>
          <cell r="Y14">
            <v>6.0515000000000008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406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99.018000000000001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406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103.30500000000001</v>
          </cell>
          <cell r="BC14">
            <v>406</v>
          </cell>
          <cell r="BD14">
            <v>291.70400000000001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578.48800000000006</v>
          </cell>
          <cell r="E15">
            <v>272.74599999999998</v>
          </cell>
          <cell r="F15">
            <v>305.74200000000002</v>
          </cell>
          <cell r="G15">
            <v>35.494</v>
          </cell>
          <cell r="H15">
            <v>0</v>
          </cell>
          <cell r="I15">
            <v>215.33799999999999</v>
          </cell>
          <cell r="J15">
            <v>2.0630000000000002</v>
          </cell>
          <cell r="K15">
            <v>2.3130000000000002</v>
          </cell>
          <cell r="L15">
            <v>0</v>
          </cell>
          <cell r="M15">
            <v>0</v>
          </cell>
          <cell r="N15">
            <v>210.9615</v>
          </cell>
          <cell r="O15">
            <v>5.0000000001659828E-4</v>
          </cell>
          <cell r="P15">
            <v>869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869</v>
          </cell>
          <cell r="V15">
            <v>0</v>
          </cell>
          <cell r="W15">
            <v>1.232</v>
          </cell>
          <cell r="X15">
            <v>215.33799999999999</v>
          </cell>
          <cell r="Y15">
            <v>5.6080000000000005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869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210.96199999999999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869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215.33799999999999</v>
          </cell>
          <cell r="BC15">
            <v>869</v>
          </cell>
          <cell r="BD15">
            <v>578.48800000000006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630.42899999999997</v>
          </cell>
          <cell r="E16">
            <v>297.63499999999999</v>
          </cell>
          <cell r="F16">
            <v>332.79399999999998</v>
          </cell>
          <cell r="G16">
            <v>35.332999999999998</v>
          </cell>
          <cell r="H16">
            <v>0</v>
          </cell>
          <cell r="I16">
            <v>225.07900000000001</v>
          </cell>
          <cell r="J16">
            <v>0.88100000000000001</v>
          </cell>
          <cell r="K16">
            <v>0.98499999999999999</v>
          </cell>
          <cell r="L16">
            <v>0</v>
          </cell>
          <cell r="M16">
            <v>0</v>
          </cell>
          <cell r="N16">
            <v>223.21275</v>
          </cell>
          <cell r="O16">
            <v>2.4999999999408828E-4</v>
          </cell>
          <cell r="P16">
            <v>906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906</v>
          </cell>
          <cell r="V16">
            <v>0</v>
          </cell>
          <cell r="W16">
            <v>1.1759999999999999</v>
          </cell>
          <cell r="X16">
            <v>225.07900000000001</v>
          </cell>
          <cell r="Y16">
            <v>3.0419999999999998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906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223.21299999999999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906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225.07900000000001</v>
          </cell>
          <cell r="BC16">
            <v>906</v>
          </cell>
          <cell r="BD16">
            <v>630.42899999999997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897.12699999999995</v>
          </cell>
          <cell r="E17">
            <v>426.04899999999998</v>
          </cell>
          <cell r="F17">
            <v>471.07799999999997</v>
          </cell>
          <cell r="G17">
            <v>35.265000000000001</v>
          </cell>
          <cell r="H17">
            <v>0</v>
          </cell>
          <cell r="I17">
            <v>346.44</v>
          </cell>
          <cell r="J17">
            <v>3.1549999999999998</v>
          </cell>
          <cell r="K17">
            <v>3.488</v>
          </cell>
          <cell r="L17">
            <v>0</v>
          </cell>
          <cell r="M17">
            <v>0</v>
          </cell>
          <cell r="N17">
            <v>339.79750000000001</v>
          </cell>
          <cell r="O17">
            <v>-4.9999999998817657E-4</v>
          </cell>
          <cell r="P17">
            <v>1379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1379</v>
          </cell>
          <cell r="V17">
            <v>0</v>
          </cell>
          <cell r="W17">
            <v>0.90825</v>
          </cell>
          <cell r="X17">
            <v>346.44</v>
          </cell>
          <cell r="Y17">
            <v>7.5512499999999996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1379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339.798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1379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346.44</v>
          </cell>
          <cell r="BC17">
            <v>1379</v>
          </cell>
          <cell r="BD17">
            <v>897.12699999999995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Reporting"/>
      <sheetName val="Kogenerace"/>
      <sheetName val="Vyhodnocení PROVOZ"/>
      <sheetName val="Měsíční výkaz"/>
      <sheetName val="OTE"/>
      <sheetName val="ED plyn"/>
      <sheetName val="Evidenc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189.535</v>
          </cell>
          <cell r="E6">
            <v>81.688999999999993</v>
          </cell>
          <cell r="F6">
            <v>107.846</v>
          </cell>
          <cell r="G6">
            <v>35.289000000000001</v>
          </cell>
          <cell r="H6">
            <v>0</v>
          </cell>
          <cell r="I6">
            <v>66.067999999999998</v>
          </cell>
          <cell r="J6">
            <v>1.218</v>
          </cell>
          <cell r="K6">
            <v>1.607</v>
          </cell>
          <cell r="L6">
            <v>0</v>
          </cell>
          <cell r="M6">
            <v>0</v>
          </cell>
          <cell r="N6">
            <v>63.243000000000002</v>
          </cell>
          <cell r="O6">
            <v>0</v>
          </cell>
          <cell r="P6">
            <v>314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314</v>
          </cell>
          <cell r="V6">
            <v>0</v>
          </cell>
          <cell r="W6">
            <v>165.70699999999999</v>
          </cell>
          <cell r="X6">
            <v>66.067999999999998</v>
          </cell>
          <cell r="Y6">
            <v>168.53199999999998</v>
          </cell>
          <cell r="Z6">
            <v>0</v>
          </cell>
          <cell r="AA6">
            <v>0</v>
          </cell>
          <cell r="AB6">
            <v>0</v>
          </cell>
          <cell r="AC6">
            <v>-1.1324274851176597E-14</v>
          </cell>
          <cell r="AD6">
            <v>0</v>
          </cell>
          <cell r="AE6">
            <v>314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12.271000000000001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50.972000000000001</v>
          </cell>
          <cell r="AQ6">
            <v>0</v>
          </cell>
          <cell r="AR6">
            <v>0</v>
          </cell>
          <cell r="AS6">
            <v>314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66.067999999999998</v>
          </cell>
          <cell r="BC6">
            <v>314</v>
          </cell>
          <cell r="BD6">
            <v>189.535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137.245</v>
          </cell>
          <cell r="E7">
            <v>58.94</v>
          </cell>
          <cell r="F7">
            <v>78.305000000000007</v>
          </cell>
          <cell r="G7">
            <v>35.229999999999997</v>
          </cell>
          <cell r="H7">
            <v>0</v>
          </cell>
          <cell r="I7">
            <v>47.043999999999997</v>
          </cell>
          <cell r="J7">
            <v>0.89600000000000002</v>
          </cell>
          <cell r="K7">
            <v>1.1910000000000001</v>
          </cell>
          <cell r="L7">
            <v>0</v>
          </cell>
          <cell r="M7">
            <v>0</v>
          </cell>
          <cell r="N7">
            <v>44.957000000000001</v>
          </cell>
          <cell r="O7">
            <v>0</v>
          </cell>
          <cell r="P7">
            <v>225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225</v>
          </cell>
          <cell r="V7">
            <v>0</v>
          </cell>
          <cell r="W7">
            <v>179.28</v>
          </cell>
          <cell r="X7">
            <v>47.043999999999997</v>
          </cell>
          <cell r="Y7">
            <v>181.36699999999999</v>
          </cell>
          <cell r="Z7">
            <v>0</v>
          </cell>
          <cell r="AA7">
            <v>0</v>
          </cell>
          <cell r="AB7">
            <v>0</v>
          </cell>
          <cell r="AC7">
            <v>-1.099120794378905E-14</v>
          </cell>
          <cell r="AD7">
            <v>0</v>
          </cell>
          <cell r="AE7">
            <v>225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4.383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40.573999999999998</v>
          </cell>
          <cell r="AQ7">
            <v>0</v>
          </cell>
          <cell r="AR7">
            <v>0</v>
          </cell>
          <cell r="AS7">
            <v>225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47.043999999999997</v>
          </cell>
          <cell r="BC7">
            <v>225</v>
          </cell>
          <cell r="BD7">
            <v>137.245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131.14099999999999</v>
          </cell>
          <cell r="E8">
            <v>56.015999999999998</v>
          </cell>
          <cell r="F8">
            <v>75.125</v>
          </cell>
          <cell r="G8">
            <v>35.146999999999998</v>
          </cell>
          <cell r="H8">
            <v>0</v>
          </cell>
          <cell r="I8">
            <v>44.738</v>
          </cell>
          <cell r="J8">
            <v>0.88500000000000001</v>
          </cell>
          <cell r="K8">
            <v>1.1859999999999999</v>
          </cell>
          <cell r="L8">
            <v>0</v>
          </cell>
          <cell r="M8">
            <v>0</v>
          </cell>
          <cell r="N8">
            <v>42.667000000000002</v>
          </cell>
          <cell r="O8">
            <v>0</v>
          </cell>
          <cell r="P8">
            <v>216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216</v>
          </cell>
          <cell r="V8">
            <v>0</v>
          </cell>
          <cell r="W8">
            <v>146.55099999999999</v>
          </cell>
          <cell r="X8">
            <v>44.738</v>
          </cell>
          <cell r="Y8">
            <v>148.62199999999999</v>
          </cell>
          <cell r="Z8">
            <v>0</v>
          </cell>
          <cell r="AA8">
            <v>0</v>
          </cell>
          <cell r="AB8">
            <v>0</v>
          </cell>
          <cell r="AC8">
            <v>-1.9984014443252818E-15</v>
          </cell>
          <cell r="AD8">
            <v>0</v>
          </cell>
          <cell r="AE8">
            <v>216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5.4909999999999997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37.176000000000002</v>
          </cell>
          <cell r="AQ8">
            <v>0</v>
          </cell>
          <cell r="AR8">
            <v>0</v>
          </cell>
          <cell r="AS8">
            <v>216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44.738</v>
          </cell>
          <cell r="BC8">
            <v>216</v>
          </cell>
          <cell r="BD8">
            <v>131.14099999999999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110.227</v>
          </cell>
          <cell r="E9">
            <v>47.296999999999997</v>
          </cell>
          <cell r="F9">
            <v>62.93</v>
          </cell>
          <cell r="G9">
            <v>35.276000000000003</v>
          </cell>
          <cell r="H9">
            <v>0</v>
          </cell>
          <cell r="I9">
            <v>37.579000000000001</v>
          </cell>
          <cell r="J9">
            <v>0.748</v>
          </cell>
          <cell r="K9">
            <v>0.995</v>
          </cell>
          <cell r="L9">
            <v>0</v>
          </cell>
          <cell r="M9">
            <v>0</v>
          </cell>
          <cell r="N9">
            <v>35.835999999999999</v>
          </cell>
          <cell r="O9">
            <v>0</v>
          </cell>
          <cell r="P9">
            <v>180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180</v>
          </cell>
          <cell r="V9">
            <v>0</v>
          </cell>
          <cell r="W9">
            <v>181.66900000000001</v>
          </cell>
          <cell r="X9">
            <v>37.579000000000001</v>
          </cell>
          <cell r="Y9">
            <v>183.41200000000001</v>
          </cell>
          <cell r="Z9">
            <v>0</v>
          </cell>
          <cell r="AA9">
            <v>0</v>
          </cell>
          <cell r="AB9">
            <v>0</v>
          </cell>
          <cell r="AC9">
            <v>-4.9960036108132044E-15</v>
          </cell>
          <cell r="AD9">
            <v>0</v>
          </cell>
          <cell r="AE9">
            <v>180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6.024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29.812000000000001</v>
          </cell>
          <cell r="AQ9">
            <v>0</v>
          </cell>
          <cell r="AR9">
            <v>0</v>
          </cell>
          <cell r="AS9">
            <v>180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37.579000000000001</v>
          </cell>
          <cell r="BC9">
            <v>180</v>
          </cell>
          <cell r="BD9">
            <v>110.227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35.429000000000002</v>
          </cell>
          <cell r="E10">
            <v>15.997999999999999</v>
          </cell>
          <cell r="F10">
            <v>19.431000000000001</v>
          </cell>
          <cell r="G10">
            <v>35.527000000000001</v>
          </cell>
          <cell r="H10">
            <v>0</v>
          </cell>
          <cell r="I10">
            <v>11.891999999999999</v>
          </cell>
          <cell r="J10">
            <v>0.23300000000000001</v>
          </cell>
          <cell r="K10">
            <v>0.28399999999999997</v>
          </cell>
          <cell r="L10">
            <v>0</v>
          </cell>
          <cell r="M10">
            <v>0</v>
          </cell>
          <cell r="N10">
            <v>11.375</v>
          </cell>
          <cell r="O10">
            <v>0</v>
          </cell>
          <cell r="P10">
            <v>52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52</v>
          </cell>
          <cell r="V10">
            <v>0</v>
          </cell>
          <cell r="W10">
            <v>188.86099999999999</v>
          </cell>
          <cell r="X10">
            <v>11.891999999999999</v>
          </cell>
          <cell r="Y10">
            <v>189.37799999999999</v>
          </cell>
          <cell r="Z10">
            <v>0</v>
          </cell>
          <cell r="AA10">
            <v>0</v>
          </cell>
          <cell r="AB10">
            <v>0</v>
          </cell>
          <cell r="AC10">
            <v>-4.0800696154974503E-15</v>
          </cell>
          <cell r="AD10">
            <v>0</v>
          </cell>
          <cell r="AE10">
            <v>52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1.623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9.7520000000000007</v>
          </cell>
          <cell r="AQ10">
            <v>0</v>
          </cell>
          <cell r="AR10">
            <v>0</v>
          </cell>
          <cell r="AS10">
            <v>52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11.891999999999999</v>
          </cell>
          <cell r="BC10">
            <v>52</v>
          </cell>
          <cell r="BD10">
            <v>35.429000000000002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17.891999999999999</v>
          </cell>
          <cell r="E11">
            <v>7.78</v>
          </cell>
          <cell r="F11">
            <v>10.112</v>
          </cell>
          <cell r="G11">
            <v>35.369</v>
          </cell>
          <cell r="H11">
            <v>0</v>
          </cell>
          <cell r="I11">
            <v>5.984</v>
          </cell>
          <cell r="J11">
            <v>0.106</v>
          </cell>
          <cell r="K11">
            <v>0.13800000000000001</v>
          </cell>
          <cell r="L11">
            <v>0</v>
          </cell>
          <cell r="M11">
            <v>0</v>
          </cell>
          <cell r="N11">
            <v>5.74</v>
          </cell>
          <cell r="O11">
            <v>0</v>
          </cell>
          <cell r="P11">
            <v>28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28</v>
          </cell>
          <cell r="V11">
            <v>0</v>
          </cell>
          <cell r="W11">
            <v>188.50899999999999</v>
          </cell>
          <cell r="X11">
            <v>5.984</v>
          </cell>
          <cell r="Y11">
            <v>188.75299999999999</v>
          </cell>
          <cell r="Z11">
            <v>0</v>
          </cell>
          <cell r="AA11">
            <v>0</v>
          </cell>
          <cell r="AB11">
            <v>0</v>
          </cell>
          <cell r="AC11">
            <v>-2.3592239273284576E-16</v>
          </cell>
          <cell r="AD11">
            <v>0</v>
          </cell>
          <cell r="AE11">
            <v>28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0.252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5.4880000000000004</v>
          </cell>
          <cell r="AQ11">
            <v>0</v>
          </cell>
          <cell r="AR11">
            <v>0</v>
          </cell>
          <cell r="AS11">
            <v>28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5.984</v>
          </cell>
          <cell r="BC11">
            <v>28</v>
          </cell>
          <cell r="BD11">
            <v>17.891999999999999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3.7250000000000001</v>
          </cell>
          <cell r="E12">
            <v>1.7450000000000001</v>
          </cell>
          <cell r="F12">
            <v>1.98</v>
          </cell>
          <cell r="G12">
            <v>35.396000000000001</v>
          </cell>
          <cell r="H12">
            <v>0</v>
          </cell>
          <cell r="I12">
            <v>1.224</v>
          </cell>
          <cell r="J12">
            <v>2.3E-2</v>
          </cell>
          <cell r="K12">
            <v>2.5999999999999999E-2</v>
          </cell>
          <cell r="L12">
            <v>0</v>
          </cell>
          <cell r="M12">
            <v>0</v>
          </cell>
          <cell r="N12">
            <v>1.175</v>
          </cell>
          <cell r="O12">
            <v>0</v>
          </cell>
          <cell r="P12">
            <v>5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5</v>
          </cell>
          <cell r="V12">
            <v>0</v>
          </cell>
          <cell r="W12">
            <v>99.968000000000004</v>
          </cell>
          <cell r="X12">
            <v>1.224</v>
          </cell>
          <cell r="Y12">
            <v>100.01700000000001</v>
          </cell>
          <cell r="Z12">
            <v>0</v>
          </cell>
          <cell r="AA12">
            <v>0</v>
          </cell>
          <cell r="AB12">
            <v>0</v>
          </cell>
          <cell r="AC12">
            <v>6.5954186556638206E-15</v>
          </cell>
          <cell r="AD12">
            <v>0</v>
          </cell>
          <cell r="AE12">
            <v>5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5.0000000000000001E-4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1.1745000000000001</v>
          </cell>
          <cell r="AQ12">
            <v>0</v>
          </cell>
          <cell r="AR12">
            <v>0</v>
          </cell>
          <cell r="AS12">
            <v>5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1.224</v>
          </cell>
          <cell r="BC12">
            <v>5</v>
          </cell>
          <cell r="BD12">
            <v>3.7250000000000001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37.954000000000001</v>
          </cell>
          <cell r="E13">
            <v>17.126999999999999</v>
          </cell>
          <cell r="F13">
            <v>20.827000000000002</v>
          </cell>
          <cell r="G13">
            <v>35.439</v>
          </cell>
          <cell r="H13">
            <v>0</v>
          </cell>
          <cell r="I13">
            <v>12.564</v>
          </cell>
          <cell r="J13">
            <v>0.17599999999999999</v>
          </cell>
          <cell r="K13">
            <v>0.214</v>
          </cell>
          <cell r="L13">
            <v>0</v>
          </cell>
          <cell r="M13">
            <v>0</v>
          </cell>
          <cell r="N13">
            <v>12.173999999999999</v>
          </cell>
          <cell r="O13">
            <v>0</v>
          </cell>
          <cell r="P13">
            <v>55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55</v>
          </cell>
          <cell r="V13">
            <v>0</v>
          </cell>
          <cell r="W13">
            <v>138.1765</v>
          </cell>
          <cell r="X13">
            <v>12.564</v>
          </cell>
          <cell r="Y13">
            <v>138.56649999999999</v>
          </cell>
          <cell r="Z13">
            <v>0</v>
          </cell>
          <cell r="AA13">
            <v>0</v>
          </cell>
          <cell r="AB13">
            <v>0</v>
          </cell>
          <cell r="AC13">
            <v>-1.3627987627273797E-14</v>
          </cell>
          <cell r="AD13">
            <v>0</v>
          </cell>
          <cell r="AE13">
            <v>55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0.69899999999999995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11.475</v>
          </cell>
          <cell r="AQ13">
            <v>0</v>
          </cell>
          <cell r="AR13">
            <v>0</v>
          </cell>
          <cell r="AS13">
            <v>55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12.564</v>
          </cell>
          <cell r="BC13">
            <v>55</v>
          </cell>
          <cell r="BD13">
            <v>37.954000000000001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64.087000000000003</v>
          </cell>
          <cell r="E14">
            <v>26.968</v>
          </cell>
          <cell r="F14">
            <v>37.119</v>
          </cell>
          <cell r="G14">
            <v>35.494999999999997</v>
          </cell>
          <cell r="H14">
            <v>0</v>
          </cell>
          <cell r="I14">
            <v>19.978999999999999</v>
          </cell>
          <cell r="J14">
            <v>-0.25600000000000001</v>
          </cell>
          <cell r="K14">
            <v>-0.35299999999999998</v>
          </cell>
          <cell r="L14">
            <v>0</v>
          </cell>
          <cell r="M14">
            <v>0</v>
          </cell>
          <cell r="N14">
            <v>20.588000000000001</v>
          </cell>
          <cell r="O14">
            <v>0</v>
          </cell>
          <cell r="P14">
            <v>99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99</v>
          </cell>
          <cell r="V14">
            <v>0</v>
          </cell>
          <cell r="W14">
            <v>128.97325000000001</v>
          </cell>
          <cell r="X14">
            <v>19.978999999999999</v>
          </cell>
          <cell r="Y14">
            <v>128.36425</v>
          </cell>
          <cell r="Z14">
            <v>0</v>
          </cell>
          <cell r="AA14">
            <v>0</v>
          </cell>
          <cell r="AB14">
            <v>0</v>
          </cell>
          <cell r="AC14">
            <v>-8.8817841970012523E-15</v>
          </cell>
          <cell r="AD14">
            <v>0</v>
          </cell>
          <cell r="AE14">
            <v>99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1.24125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19.34675</v>
          </cell>
          <cell r="AQ14">
            <v>0</v>
          </cell>
          <cell r="AR14">
            <v>0</v>
          </cell>
          <cell r="AS14">
            <v>99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19.978999999999999</v>
          </cell>
          <cell r="BC14">
            <v>99</v>
          </cell>
          <cell r="BD14">
            <v>64.087000000000003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124.367</v>
          </cell>
          <cell r="E15">
            <v>52.98</v>
          </cell>
          <cell r="F15">
            <v>71.387</v>
          </cell>
          <cell r="G15">
            <v>35.485999999999997</v>
          </cell>
          <cell r="H15">
            <v>0</v>
          </cell>
          <cell r="I15">
            <v>42.261000000000003</v>
          </cell>
          <cell r="J15">
            <v>0.85199999999999998</v>
          </cell>
          <cell r="K15">
            <v>1.147</v>
          </cell>
          <cell r="L15">
            <v>0</v>
          </cell>
          <cell r="M15">
            <v>0</v>
          </cell>
          <cell r="N15">
            <v>40.262</v>
          </cell>
          <cell r="O15">
            <v>0</v>
          </cell>
          <cell r="P15">
            <v>205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205</v>
          </cell>
          <cell r="V15">
            <v>0</v>
          </cell>
          <cell r="W15">
            <v>153.43074999999999</v>
          </cell>
          <cell r="X15">
            <v>42.261000000000003</v>
          </cell>
          <cell r="Y15">
            <v>155.42974999999998</v>
          </cell>
          <cell r="Z15">
            <v>0</v>
          </cell>
          <cell r="AA15">
            <v>0</v>
          </cell>
          <cell r="AB15">
            <v>0</v>
          </cell>
          <cell r="AC15">
            <v>-4.7739590058881731E-15</v>
          </cell>
          <cell r="AD15">
            <v>0</v>
          </cell>
          <cell r="AE15">
            <v>205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3.73875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36.523249999999997</v>
          </cell>
          <cell r="AQ15">
            <v>0</v>
          </cell>
          <cell r="AR15">
            <v>0</v>
          </cell>
          <cell r="AS15">
            <v>205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42.261000000000003</v>
          </cell>
          <cell r="BC15">
            <v>205</v>
          </cell>
          <cell r="BD15">
            <v>124.367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167.01400000000001</v>
          </cell>
          <cell r="E16">
            <v>71.274000000000001</v>
          </cell>
          <cell r="F16">
            <v>95.74</v>
          </cell>
          <cell r="G16">
            <v>35.378999999999998</v>
          </cell>
          <cell r="H16">
            <v>0</v>
          </cell>
          <cell r="I16">
            <v>53.353000000000002</v>
          </cell>
          <cell r="J16">
            <v>1.036</v>
          </cell>
          <cell r="K16">
            <v>1.391</v>
          </cell>
          <cell r="L16">
            <v>0</v>
          </cell>
          <cell r="M16">
            <v>0</v>
          </cell>
          <cell r="N16">
            <v>50.926099999999998</v>
          </cell>
          <cell r="O16">
            <v>-9.9999999996214228E-5</v>
          </cell>
          <cell r="P16">
            <v>258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258</v>
          </cell>
          <cell r="V16">
            <v>0</v>
          </cell>
          <cell r="W16">
            <v>161.12</v>
          </cell>
          <cell r="X16">
            <v>53.353000000000002</v>
          </cell>
          <cell r="Y16">
            <v>163.547</v>
          </cell>
          <cell r="Z16">
            <v>0</v>
          </cell>
          <cell r="AA16">
            <v>0</v>
          </cell>
          <cell r="AB16">
            <v>0</v>
          </cell>
          <cell r="AC16">
            <v>-7.5495165674510645E-15</v>
          </cell>
          <cell r="AD16">
            <v>0</v>
          </cell>
          <cell r="AE16">
            <v>258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1.68425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49.241849999999999</v>
          </cell>
          <cell r="AQ16">
            <v>0</v>
          </cell>
          <cell r="AR16">
            <v>0</v>
          </cell>
          <cell r="AS16">
            <v>258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53.353000000000002</v>
          </cell>
          <cell r="BC16">
            <v>258</v>
          </cell>
          <cell r="BD16">
            <v>167.01400000000001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89.656999999999996</v>
          </cell>
          <cell r="E17">
            <v>38.174999999999997</v>
          </cell>
          <cell r="F17">
            <v>51.481999999999999</v>
          </cell>
          <cell r="G17">
            <v>35.305</v>
          </cell>
          <cell r="H17">
            <v>0</v>
          </cell>
          <cell r="I17">
            <v>33.985999999999997</v>
          </cell>
          <cell r="J17">
            <v>0.66900000000000004</v>
          </cell>
          <cell r="K17">
            <v>0.90300000000000002</v>
          </cell>
          <cell r="L17">
            <v>0</v>
          </cell>
          <cell r="M17">
            <v>0</v>
          </cell>
          <cell r="N17">
            <v>32.413899999999998</v>
          </cell>
          <cell r="O17">
            <v>1.0000000000331966E-4</v>
          </cell>
          <cell r="P17">
            <v>165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165</v>
          </cell>
          <cell r="V17">
            <v>0</v>
          </cell>
          <cell r="W17">
            <v>114.584</v>
          </cell>
          <cell r="X17">
            <v>33.985999999999997</v>
          </cell>
          <cell r="Y17">
            <v>116.15600000000001</v>
          </cell>
          <cell r="Z17">
            <v>0</v>
          </cell>
          <cell r="AA17">
            <v>0</v>
          </cell>
          <cell r="AB17">
            <v>0</v>
          </cell>
          <cell r="AC17">
            <v>2.6645352591003757E-15</v>
          </cell>
          <cell r="AD17">
            <v>0</v>
          </cell>
          <cell r="AE17">
            <v>165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7.12575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25.288150000000002</v>
          </cell>
          <cell r="AQ17">
            <v>0</v>
          </cell>
          <cell r="AR17">
            <v>0</v>
          </cell>
          <cell r="AS17">
            <v>165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33.985999999999997</v>
          </cell>
          <cell r="BC17">
            <v>165</v>
          </cell>
          <cell r="BD17">
            <v>89.656999999999996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ED plyn"/>
      <sheetName val="Reporting"/>
      <sheetName val="Evidence"/>
      <sheetName val="MPO"/>
      <sheetName val="ERU-1"/>
      <sheetName val="OTE"/>
      <sheetName val="Stropovani_EE_ZP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471.96699999999998</v>
          </cell>
          <cell r="E6">
            <v>221.24199999999999</v>
          </cell>
          <cell r="F6">
            <v>250.72499999999999</v>
          </cell>
          <cell r="G6">
            <v>35.344000000000001</v>
          </cell>
          <cell r="H6">
            <v>0</v>
          </cell>
          <cell r="I6">
            <v>193.39500000000001</v>
          </cell>
          <cell r="J6">
            <v>4.6509999999999998</v>
          </cell>
          <cell r="K6">
            <v>5.2709999999999999</v>
          </cell>
          <cell r="L6">
            <v>0</v>
          </cell>
          <cell r="M6">
            <v>0</v>
          </cell>
          <cell r="N6">
            <v>183.47300000000001</v>
          </cell>
          <cell r="O6">
            <v>0</v>
          </cell>
          <cell r="P6">
            <v>789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789</v>
          </cell>
          <cell r="V6">
            <v>0</v>
          </cell>
          <cell r="W6">
            <v>0.42699999999999999</v>
          </cell>
          <cell r="X6">
            <v>193.39500000000001</v>
          </cell>
          <cell r="Y6">
            <v>10.349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789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183.47300000000001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789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193.39500000000001</v>
          </cell>
          <cell r="BC6">
            <v>789</v>
          </cell>
          <cell r="BD6">
            <v>471.96699999999998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416.798</v>
          </cell>
          <cell r="E7">
            <v>194.58199999999999</v>
          </cell>
          <cell r="F7">
            <v>222.21600000000001</v>
          </cell>
          <cell r="G7">
            <v>35.328000000000003</v>
          </cell>
          <cell r="H7">
            <v>0</v>
          </cell>
          <cell r="I7">
            <v>170.02</v>
          </cell>
          <cell r="J7">
            <v>3.9569999999999999</v>
          </cell>
          <cell r="K7">
            <v>4.5199999999999996</v>
          </cell>
          <cell r="L7">
            <v>0</v>
          </cell>
          <cell r="M7">
            <v>0</v>
          </cell>
          <cell r="N7">
            <v>161.54300000000001</v>
          </cell>
          <cell r="O7">
            <v>0</v>
          </cell>
          <cell r="P7">
            <v>699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699</v>
          </cell>
          <cell r="V7">
            <v>0</v>
          </cell>
          <cell r="W7">
            <v>0.34200000000000003</v>
          </cell>
          <cell r="X7">
            <v>170.02</v>
          </cell>
          <cell r="Y7">
            <v>8.8190000000000008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699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161.54300000000001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699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170.02</v>
          </cell>
          <cell r="BC7">
            <v>699</v>
          </cell>
          <cell r="BD7">
            <v>416.798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379.899</v>
          </cell>
          <cell r="E8">
            <v>178.39599999999999</v>
          </cell>
          <cell r="F8">
            <v>201.50299999999999</v>
          </cell>
          <cell r="G8">
            <v>35.213999999999999</v>
          </cell>
          <cell r="H8">
            <v>0</v>
          </cell>
          <cell r="I8">
            <v>156.161</v>
          </cell>
          <cell r="J8">
            <v>3.66</v>
          </cell>
          <cell r="K8">
            <v>4.1349999999999998</v>
          </cell>
          <cell r="L8">
            <v>0</v>
          </cell>
          <cell r="M8">
            <v>0</v>
          </cell>
          <cell r="N8">
            <v>148.36600000000001</v>
          </cell>
          <cell r="O8">
            <v>0</v>
          </cell>
          <cell r="P8">
            <v>635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635</v>
          </cell>
          <cell r="V8">
            <v>0</v>
          </cell>
          <cell r="W8">
            <v>0.42099999999999999</v>
          </cell>
          <cell r="X8">
            <v>156.161</v>
          </cell>
          <cell r="Y8">
            <v>8.2159999999999993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635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148.36600000000001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635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156.161</v>
          </cell>
          <cell r="BC8">
            <v>635</v>
          </cell>
          <cell r="BD8">
            <v>379.899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270.98599999999999</v>
          </cell>
          <cell r="E9">
            <v>127.718</v>
          </cell>
          <cell r="F9">
            <v>143.268</v>
          </cell>
          <cell r="G9">
            <v>35.271000000000001</v>
          </cell>
          <cell r="H9">
            <v>0</v>
          </cell>
          <cell r="I9">
            <v>111.432</v>
          </cell>
          <cell r="J9">
            <v>2.6070000000000002</v>
          </cell>
          <cell r="K9">
            <v>2.9239999999999999</v>
          </cell>
          <cell r="L9">
            <v>0</v>
          </cell>
          <cell r="M9">
            <v>0</v>
          </cell>
          <cell r="N9">
            <v>105.901</v>
          </cell>
          <cell r="O9">
            <v>0</v>
          </cell>
          <cell r="P9">
            <v>450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450</v>
          </cell>
          <cell r="V9">
            <v>0</v>
          </cell>
          <cell r="W9">
            <v>0.49099999999999999</v>
          </cell>
          <cell r="X9">
            <v>111.432</v>
          </cell>
          <cell r="Y9">
            <v>6.0220000000000002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450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105.901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450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111.432</v>
          </cell>
          <cell r="BC9">
            <v>450</v>
          </cell>
          <cell r="BD9">
            <v>270.98599999999999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202.17099999999999</v>
          </cell>
          <cell r="E10">
            <v>95.706999999999994</v>
          </cell>
          <cell r="F10">
            <v>106.464</v>
          </cell>
          <cell r="G10">
            <v>35.457000000000001</v>
          </cell>
          <cell r="H10">
            <v>0</v>
          </cell>
          <cell r="I10">
            <v>83.153999999999996</v>
          </cell>
          <cell r="J10">
            <v>2.0470000000000002</v>
          </cell>
          <cell r="K10">
            <v>2.278</v>
          </cell>
          <cell r="L10">
            <v>0</v>
          </cell>
          <cell r="M10">
            <v>0</v>
          </cell>
          <cell r="N10">
            <v>78.828999999999994</v>
          </cell>
          <cell r="O10">
            <v>0</v>
          </cell>
          <cell r="P10">
            <v>333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333</v>
          </cell>
          <cell r="V10">
            <v>0</v>
          </cell>
          <cell r="W10">
            <v>0.629</v>
          </cell>
          <cell r="X10">
            <v>83.153999999999996</v>
          </cell>
          <cell r="Y10">
            <v>4.9540000000000006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333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78.828999999999994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333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83.153999999999996</v>
          </cell>
          <cell r="BC10">
            <v>333</v>
          </cell>
          <cell r="BD10">
            <v>202.17099999999999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164.38800000000001</v>
          </cell>
          <cell r="E11">
            <v>77.62</v>
          </cell>
          <cell r="F11">
            <v>86.768000000000001</v>
          </cell>
          <cell r="G11">
            <v>35.418999999999997</v>
          </cell>
          <cell r="H11">
            <v>0</v>
          </cell>
          <cell r="I11">
            <v>67.588999999999999</v>
          </cell>
          <cell r="J11">
            <v>1.7110000000000001</v>
          </cell>
          <cell r="K11">
            <v>1.913</v>
          </cell>
          <cell r="L11">
            <v>0</v>
          </cell>
          <cell r="M11">
            <v>0</v>
          </cell>
          <cell r="N11">
            <v>63.965000000000003</v>
          </cell>
          <cell r="O11">
            <v>0</v>
          </cell>
          <cell r="P11">
            <v>272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272</v>
          </cell>
          <cell r="V11">
            <v>0</v>
          </cell>
          <cell r="W11">
            <v>0.746</v>
          </cell>
          <cell r="X11">
            <v>67.588999999999999</v>
          </cell>
          <cell r="Y11">
            <v>4.37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272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63.965000000000003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272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67.588999999999999</v>
          </cell>
          <cell r="BC11">
            <v>272</v>
          </cell>
          <cell r="BD11">
            <v>164.38800000000001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156.94800000000001</v>
          </cell>
          <cell r="E12">
            <v>74.171000000000006</v>
          </cell>
          <cell r="F12">
            <v>82.777000000000001</v>
          </cell>
          <cell r="G12">
            <v>35.322000000000003</v>
          </cell>
          <cell r="H12">
            <v>0</v>
          </cell>
          <cell r="I12">
            <v>64.465000000000003</v>
          </cell>
          <cell r="J12">
            <v>1.6539999999999999</v>
          </cell>
          <cell r="K12">
            <v>1.8460000000000001</v>
          </cell>
          <cell r="L12">
            <v>0</v>
          </cell>
          <cell r="M12">
            <v>0</v>
          </cell>
          <cell r="N12">
            <v>60.965040000000002</v>
          </cell>
          <cell r="O12">
            <v>-3.9999999998485691E-5</v>
          </cell>
          <cell r="P12">
            <v>259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259</v>
          </cell>
          <cell r="V12">
            <v>0</v>
          </cell>
          <cell r="W12">
            <v>0.85487999999999997</v>
          </cell>
          <cell r="X12">
            <v>64.465000000000003</v>
          </cell>
          <cell r="Y12">
            <v>4.3548799999999996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259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60.965000000000003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259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64.465000000000003</v>
          </cell>
          <cell r="BC12">
            <v>259</v>
          </cell>
          <cell r="BD12">
            <v>156.94800000000001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103.27500000000001</v>
          </cell>
          <cell r="E13">
            <v>48.59</v>
          </cell>
          <cell r="F13">
            <v>54.685000000000002</v>
          </cell>
          <cell r="G13">
            <v>35.381999999999998</v>
          </cell>
          <cell r="H13">
            <v>0</v>
          </cell>
          <cell r="I13">
            <v>42.453000000000003</v>
          </cell>
          <cell r="J13">
            <v>1.2190000000000001</v>
          </cell>
          <cell r="K13">
            <v>1.3720000000000001</v>
          </cell>
          <cell r="L13">
            <v>0</v>
          </cell>
          <cell r="M13">
            <v>0</v>
          </cell>
          <cell r="N13">
            <v>39.862559999999995</v>
          </cell>
          <cell r="O13">
            <v>-5.5999999999301053E-4</v>
          </cell>
          <cell r="P13">
            <v>172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172</v>
          </cell>
          <cell r="V13">
            <v>0</v>
          </cell>
          <cell r="W13">
            <v>1.0847200000000001</v>
          </cell>
          <cell r="X13">
            <v>42.453000000000003</v>
          </cell>
          <cell r="Y13">
            <v>3.6757200000000001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172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39.863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172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42.453000000000003</v>
          </cell>
          <cell r="BC13">
            <v>172</v>
          </cell>
          <cell r="BD13">
            <v>103.27500000000001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169.13300000000001</v>
          </cell>
          <cell r="E14">
            <v>79.497</v>
          </cell>
          <cell r="F14">
            <v>89.635999999999996</v>
          </cell>
          <cell r="G14">
            <v>35.488999999999997</v>
          </cell>
          <cell r="H14">
            <v>0</v>
          </cell>
          <cell r="I14">
            <v>69.472999999999999</v>
          </cell>
          <cell r="J14">
            <v>2.032</v>
          </cell>
          <cell r="K14">
            <v>2.2909999999999999</v>
          </cell>
          <cell r="L14">
            <v>0</v>
          </cell>
          <cell r="M14">
            <v>0</v>
          </cell>
          <cell r="N14">
            <v>65.15016</v>
          </cell>
          <cell r="O14">
            <v>-1.5999999999394277E-4</v>
          </cell>
          <cell r="P14">
            <v>282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282</v>
          </cell>
          <cell r="V14">
            <v>0</v>
          </cell>
          <cell r="W14">
            <v>1.0444200000000001</v>
          </cell>
          <cell r="X14">
            <v>69.472999999999999</v>
          </cell>
          <cell r="Y14">
            <v>5.367420000000001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282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65.150000000000006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282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69.472999999999999</v>
          </cell>
          <cell r="BC14">
            <v>282</v>
          </cell>
          <cell r="BD14">
            <v>169.13300000000001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275.74</v>
          </cell>
          <cell r="E15">
            <v>128.94499999999999</v>
          </cell>
          <cell r="F15">
            <v>146.79499999999999</v>
          </cell>
          <cell r="G15">
            <v>35.494</v>
          </cell>
          <cell r="H15">
            <v>0</v>
          </cell>
          <cell r="I15">
            <v>113.461</v>
          </cell>
          <cell r="J15">
            <v>3.2850000000000001</v>
          </cell>
          <cell r="K15">
            <v>3.74</v>
          </cell>
          <cell r="L15">
            <v>0</v>
          </cell>
          <cell r="M15">
            <v>0</v>
          </cell>
          <cell r="N15">
            <v>106.43664</v>
          </cell>
          <cell r="O15">
            <v>-6.3999999998998192E-4</v>
          </cell>
          <cell r="P15">
            <v>465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465</v>
          </cell>
          <cell r="V15">
            <v>0</v>
          </cell>
          <cell r="W15">
            <v>0.77895999999999999</v>
          </cell>
          <cell r="X15">
            <v>113.461</v>
          </cell>
          <cell r="Y15">
            <v>7.80396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465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106.437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465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113.461</v>
          </cell>
          <cell r="BC15">
            <v>465</v>
          </cell>
          <cell r="BD15">
            <v>275.74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366.89600000000002</v>
          </cell>
          <cell r="E16">
            <v>171.52</v>
          </cell>
          <cell r="F16">
            <v>195.376</v>
          </cell>
          <cell r="G16">
            <v>35.334000000000003</v>
          </cell>
          <cell r="H16">
            <v>0</v>
          </cell>
          <cell r="I16">
            <v>151.19399999999999</v>
          </cell>
          <cell r="J16">
            <v>3.9319999999999999</v>
          </cell>
          <cell r="K16">
            <v>4.4790000000000001</v>
          </cell>
          <cell r="L16">
            <v>0</v>
          </cell>
          <cell r="M16">
            <v>0</v>
          </cell>
          <cell r="N16">
            <v>142.78320000000002</v>
          </cell>
          <cell r="O16">
            <v>-2.0000000003506102E-4</v>
          </cell>
          <cell r="P16">
            <v>620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620</v>
          </cell>
          <cell r="V16">
            <v>0</v>
          </cell>
          <cell r="W16">
            <v>0.74412</v>
          </cell>
          <cell r="X16">
            <v>151.19399999999999</v>
          </cell>
          <cell r="Y16">
            <v>9.1551200000000001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620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142.78299999999999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620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151.19399999999999</v>
          </cell>
          <cell r="BC16">
            <v>620</v>
          </cell>
          <cell r="BD16">
            <v>366.89600000000002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342.10599999999999</v>
          </cell>
          <cell r="E17">
            <v>160.86000000000001</v>
          </cell>
          <cell r="F17">
            <v>181.24600000000001</v>
          </cell>
          <cell r="G17">
            <v>35.268999999999998</v>
          </cell>
          <cell r="H17">
            <v>0</v>
          </cell>
          <cell r="I17">
            <v>141.018</v>
          </cell>
          <cell r="J17">
            <v>3.3839999999999999</v>
          </cell>
          <cell r="K17">
            <v>3.8130000000000002</v>
          </cell>
          <cell r="L17">
            <v>0</v>
          </cell>
          <cell r="M17">
            <v>0</v>
          </cell>
          <cell r="N17">
            <v>133.82136</v>
          </cell>
          <cell r="O17">
            <v>-3.5999999997216037E-4</v>
          </cell>
          <cell r="P17">
            <v>572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572</v>
          </cell>
          <cell r="V17">
            <v>0</v>
          </cell>
          <cell r="W17">
            <v>0.89049999999999996</v>
          </cell>
          <cell r="X17">
            <v>141.018</v>
          </cell>
          <cell r="Y17">
            <v>8.0875000000000004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572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133.821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572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141.018</v>
          </cell>
          <cell r="BC17">
            <v>572</v>
          </cell>
          <cell r="BD17">
            <v>342.10599999999999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ED plyn"/>
      <sheetName val="Reporting"/>
      <sheetName val="Evidence"/>
      <sheetName val="MPO"/>
      <sheetName val="ERU-1"/>
      <sheetName val="OTE"/>
      <sheetName val="Stropovani_EE_ZP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373.03899999999999</v>
          </cell>
          <cell r="E6">
            <v>172.381</v>
          </cell>
          <cell r="F6">
            <v>200.65799999999999</v>
          </cell>
          <cell r="G6">
            <v>35.290999999999997</v>
          </cell>
          <cell r="H6">
            <v>0</v>
          </cell>
          <cell r="I6">
            <v>135.78200000000001</v>
          </cell>
          <cell r="J6">
            <v>1.288</v>
          </cell>
          <cell r="K6">
            <v>1.4990000000000001</v>
          </cell>
          <cell r="L6">
            <v>0</v>
          </cell>
          <cell r="M6">
            <v>0</v>
          </cell>
          <cell r="N6">
            <v>132.995</v>
          </cell>
          <cell r="O6">
            <v>0</v>
          </cell>
          <cell r="P6">
            <v>569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569</v>
          </cell>
          <cell r="V6">
            <v>0</v>
          </cell>
          <cell r="W6">
            <v>0.45300000000000001</v>
          </cell>
          <cell r="X6">
            <v>135.78200000000001</v>
          </cell>
          <cell r="Y6">
            <v>3.2399999999999998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569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132.995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569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135.78200000000001</v>
          </cell>
          <cell r="BC6">
            <v>569</v>
          </cell>
          <cell r="BD6">
            <v>373.03899999999999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305.80200000000002</v>
          </cell>
          <cell r="E7">
            <v>140.44499999999999</v>
          </cell>
          <cell r="F7">
            <v>165.357</v>
          </cell>
          <cell r="G7">
            <v>35.234999999999999</v>
          </cell>
          <cell r="H7">
            <v>0</v>
          </cell>
          <cell r="I7">
            <v>111.122</v>
          </cell>
          <cell r="J7">
            <v>0.73399999999999999</v>
          </cell>
          <cell r="K7">
            <v>0.86499999999999999</v>
          </cell>
          <cell r="L7">
            <v>0</v>
          </cell>
          <cell r="M7">
            <v>0</v>
          </cell>
          <cell r="N7">
            <v>109.523</v>
          </cell>
          <cell r="O7">
            <v>0</v>
          </cell>
          <cell r="P7">
            <v>471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471</v>
          </cell>
          <cell r="V7">
            <v>0</v>
          </cell>
          <cell r="W7">
            <v>0.66200000000000003</v>
          </cell>
          <cell r="X7">
            <v>111.122</v>
          </cell>
          <cell r="Y7">
            <v>2.2610000000000001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471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109.523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471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111.122</v>
          </cell>
          <cell r="BC7">
            <v>471</v>
          </cell>
          <cell r="BD7">
            <v>305.80200000000002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284.62299999999999</v>
          </cell>
          <cell r="E8">
            <v>131.042</v>
          </cell>
          <cell r="F8">
            <v>153.58099999999999</v>
          </cell>
          <cell r="G8">
            <v>35.146999999999998</v>
          </cell>
          <cell r="H8">
            <v>0</v>
          </cell>
          <cell r="I8">
            <v>103.812</v>
          </cell>
          <cell r="J8">
            <v>0.56000000000000005</v>
          </cell>
          <cell r="K8">
            <v>0.65600000000000003</v>
          </cell>
          <cell r="L8">
            <v>0</v>
          </cell>
          <cell r="M8">
            <v>0</v>
          </cell>
          <cell r="N8">
            <v>102.596</v>
          </cell>
          <cell r="O8">
            <v>0</v>
          </cell>
          <cell r="P8">
            <v>438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438</v>
          </cell>
          <cell r="V8">
            <v>0</v>
          </cell>
          <cell r="W8">
            <v>0.74</v>
          </cell>
          <cell r="X8">
            <v>103.812</v>
          </cell>
          <cell r="Y8">
            <v>1.9560000000000002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438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102.596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438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103.812</v>
          </cell>
          <cell r="BC8">
            <v>438</v>
          </cell>
          <cell r="BD8">
            <v>284.62299999999999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166.92400000000001</v>
          </cell>
          <cell r="E9">
            <v>77.613</v>
          </cell>
          <cell r="F9">
            <v>89.311000000000007</v>
          </cell>
          <cell r="G9">
            <v>35.24</v>
          </cell>
          <cell r="H9">
            <v>0</v>
          </cell>
          <cell r="I9">
            <v>60.831000000000003</v>
          </cell>
          <cell r="J9">
            <v>0.65700000000000003</v>
          </cell>
          <cell r="K9">
            <v>0.75700000000000001</v>
          </cell>
          <cell r="L9">
            <v>0</v>
          </cell>
          <cell r="M9">
            <v>0</v>
          </cell>
          <cell r="N9">
            <v>59.417000000000002</v>
          </cell>
          <cell r="O9">
            <v>0</v>
          </cell>
          <cell r="P9">
            <v>252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252</v>
          </cell>
          <cell r="V9">
            <v>0</v>
          </cell>
          <cell r="W9">
            <v>0.67700000000000005</v>
          </cell>
          <cell r="X9">
            <v>60.831000000000003</v>
          </cell>
          <cell r="Y9">
            <v>2.0910000000000002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252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59.417000000000002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252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60.831000000000003</v>
          </cell>
          <cell r="BC9">
            <v>252</v>
          </cell>
          <cell r="BD9">
            <v>166.92400000000001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56.789000000000001</v>
          </cell>
          <cell r="E10">
            <v>27.088999999999999</v>
          </cell>
          <cell r="F10">
            <v>29.7</v>
          </cell>
          <cell r="G10">
            <v>35.534999999999997</v>
          </cell>
          <cell r="H10">
            <v>0</v>
          </cell>
          <cell r="I10">
            <v>21.027999999999999</v>
          </cell>
          <cell r="J10">
            <v>7.0999999999999994E-2</v>
          </cell>
          <cell r="K10">
            <v>7.8E-2</v>
          </cell>
          <cell r="L10">
            <v>0</v>
          </cell>
          <cell r="M10">
            <v>0</v>
          </cell>
          <cell r="N10">
            <v>20.879000000000001</v>
          </cell>
          <cell r="O10">
            <v>0</v>
          </cell>
          <cell r="P10">
            <v>83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83</v>
          </cell>
          <cell r="V10">
            <v>0</v>
          </cell>
          <cell r="W10">
            <v>1.758</v>
          </cell>
          <cell r="X10">
            <v>21.027999999999999</v>
          </cell>
          <cell r="Y10">
            <v>1.907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83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20.879000000000001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83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21.027999999999999</v>
          </cell>
          <cell r="BC10">
            <v>83</v>
          </cell>
          <cell r="BD10">
            <v>56.789000000000001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30.373999999999999</v>
          </cell>
          <cell r="E11">
            <v>14.339</v>
          </cell>
          <cell r="F11">
            <v>16.035</v>
          </cell>
          <cell r="G11">
            <v>35.412999999999997</v>
          </cell>
          <cell r="H11">
            <v>0</v>
          </cell>
          <cell r="I11">
            <v>10.929</v>
          </cell>
          <cell r="J11">
            <v>7.0000000000000001E-3</v>
          </cell>
          <cell r="K11">
            <v>7.0000000000000001E-3</v>
          </cell>
          <cell r="L11">
            <v>0</v>
          </cell>
          <cell r="M11">
            <v>0</v>
          </cell>
          <cell r="N11">
            <v>10.914999999999999</v>
          </cell>
          <cell r="O11">
            <v>0</v>
          </cell>
          <cell r="P11">
            <v>44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44</v>
          </cell>
          <cell r="V11">
            <v>0</v>
          </cell>
          <cell r="W11">
            <v>2.16</v>
          </cell>
          <cell r="X11">
            <v>10.929</v>
          </cell>
          <cell r="Y11">
            <v>2.1739999999999999</v>
          </cell>
          <cell r="Z11">
            <v>0</v>
          </cell>
          <cell r="AA11">
            <v>0</v>
          </cell>
          <cell r="AB11">
            <v>0</v>
          </cell>
          <cell r="AC11">
            <v>-2.0990154059319366E-16</v>
          </cell>
          <cell r="AD11">
            <v>0</v>
          </cell>
          <cell r="AE11">
            <v>44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10.914999999999999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44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10.929</v>
          </cell>
          <cell r="BC11">
            <v>44</v>
          </cell>
          <cell r="BD11">
            <v>30.373999999999999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42.134999999999998</v>
          </cell>
          <cell r="E12">
            <v>19.901</v>
          </cell>
          <cell r="F12">
            <v>22.234000000000002</v>
          </cell>
          <cell r="G12">
            <v>35.421999999999997</v>
          </cell>
          <cell r="H12">
            <v>0</v>
          </cell>
          <cell r="I12">
            <v>15.414999999999999</v>
          </cell>
          <cell r="J12">
            <v>0.154</v>
          </cell>
          <cell r="K12">
            <v>0.17199999999999999</v>
          </cell>
          <cell r="L12">
            <v>0</v>
          </cell>
          <cell r="M12">
            <v>0</v>
          </cell>
          <cell r="N12">
            <v>15.089499999999999</v>
          </cell>
          <cell r="O12">
            <v>-5.0000000000061107E-4</v>
          </cell>
          <cell r="P12">
            <v>62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62</v>
          </cell>
          <cell r="V12">
            <v>0</v>
          </cell>
          <cell r="W12">
            <v>2.3107500000000001</v>
          </cell>
          <cell r="X12">
            <v>15.414999999999999</v>
          </cell>
          <cell r="Y12">
            <v>2.6367500000000001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62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15.09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62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15.414999999999999</v>
          </cell>
          <cell r="BC12">
            <v>62</v>
          </cell>
          <cell r="BD12">
            <v>42.134999999999998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32.691000000000003</v>
          </cell>
          <cell r="E13">
            <v>15.615</v>
          </cell>
          <cell r="F13">
            <v>17.076000000000001</v>
          </cell>
          <cell r="G13">
            <v>35.436</v>
          </cell>
          <cell r="H13">
            <v>0</v>
          </cell>
          <cell r="I13">
            <v>11.938000000000001</v>
          </cell>
          <cell r="J13">
            <v>0.105</v>
          </cell>
          <cell r="K13">
            <v>0.115</v>
          </cell>
          <cell r="L13">
            <v>0</v>
          </cell>
          <cell r="M13">
            <v>0</v>
          </cell>
          <cell r="N13">
            <v>11.717750000000001</v>
          </cell>
          <cell r="O13">
            <v>2.4999999999941735E-4</v>
          </cell>
          <cell r="P13">
            <v>47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47</v>
          </cell>
          <cell r="V13">
            <v>0</v>
          </cell>
          <cell r="W13">
            <v>2.3195000000000001</v>
          </cell>
          <cell r="X13">
            <v>11.938000000000001</v>
          </cell>
          <cell r="Y13">
            <v>2.5395000000000003</v>
          </cell>
          <cell r="Z13">
            <v>0</v>
          </cell>
          <cell r="AA13">
            <v>0</v>
          </cell>
          <cell r="AB13">
            <v>0</v>
          </cell>
          <cell r="AC13">
            <v>1.9428902930940239E-16</v>
          </cell>
          <cell r="AD13">
            <v>0</v>
          </cell>
          <cell r="AE13">
            <v>47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11.718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47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11.938000000000001</v>
          </cell>
          <cell r="BC13">
            <v>47</v>
          </cell>
          <cell r="BD13">
            <v>32.691000000000003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48.997</v>
          </cell>
          <cell r="E14">
            <v>23.216999999999999</v>
          </cell>
          <cell r="F14">
            <v>25.78</v>
          </cell>
          <cell r="G14">
            <v>35.482999999999997</v>
          </cell>
          <cell r="H14">
            <v>0</v>
          </cell>
          <cell r="I14">
            <v>18.010999999999999</v>
          </cell>
          <cell r="J14">
            <v>0.154</v>
          </cell>
          <cell r="K14">
            <v>0.17100000000000001</v>
          </cell>
          <cell r="L14">
            <v>0</v>
          </cell>
          <cell r="M14">
            <v>0</v>
          </cell>
          <cell r="N14">
            <v>17.68525</v>
          </cell>
          <cell r="O14">
            <v>7.5000000000002842E-4</v>
          </cell>
          <cell r="P14">
            <v>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72</v>
          </cell>
          <cell r="V14">
            <v>0</v>
          </cell>
          <cell r="W14">
            <v>2.0342500000000001</v>
          </cell>
          <cell r="X14">
            <v>18.010999999999999</v>
          </cell>
          <cell r="Y14">
            <v>2.3592500000000003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72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17.684999999999999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72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18.010999999999999</v>
          </cell>
          <cell r="BC14">
            <v>72</v>
          </cell>
          <cell r="BD14">
            <v>48.997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168.69900000000001</v>
          </cell>
          <cell r="E15">
            <v>78.653999999999996</v>
          </cell>
          <cell r="F15">
            <v>90.045000000000002</v>
          </cell>
          <cell r="G15">
            <v>35.485999999999997</v>
          </cell>
          <cell r="H15">
            <v>0</v>
          </cell>
          <cell r="I15">
            <v>61.63</v>
          </cell>
          <cell r="J15">
            <v>0.44800000000000001</v>
          </cell>
          <cell r="K15">
            <v>0.51200000000000001</v>
          </cell>
          <cell r="L15">
            <v>0</v>
          </cell>
          <cell r="M15">
            <v>0</v>
          </cell>
          <cell r="N15">
            <v>60.67</v>
          </cell>
          <cell r="O15">
            <v>0</v>
          </cell>
          <cell r="P15">
            <v>254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254</v>
          </cell>
          <cell r="V15">
            <v>0</v>
          </cell>
          <cell r="W15">
            <v>1.5305</v>
          </cell>
          <cell r="X15">
            <v>61.63</v>
          </cell>
          <cell r="Y15">
            <v>2.4904999999999999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254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60.67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254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61.63</v>
          </cell>
          <cell r="BC15">
            <v>254</v>
          </cell>
          <cell r="BD15">
            <v>168.69900000000001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70.867999999999995</v>
          </cell>
          <cell r="E16">
            <v>32.774999999999999</v>
          </cell>
          <cell r="F16">
            <v>38.093000000000004</v>
          </cell>
          <cell r="G16">
            <v>35.380000000000003</v>
          </cell>
          <cell r="H16">
            <v>0</v>
          </cell>
          <cell r="I16">
            <v>26.050999999999998</v>
          </cell>
          <cell r="J16">
            <v>0.18</v>
          </cell>
          <cell r="K16">
            <v>0.20899999999999999</v>
          </cell>
          <cell r="L16">
            <v>0</v>
          </cell>
          <cell r="M16">
            <v>0</v>
          </cell>
          <cell r="N16">
            <v>25.661249999999999</v>
          </cell>
          <cell r="O16">
            <v>7.5000000000002842E-4</v>
          </cell>
          <cell r="P16">
            <v>109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109</v>
          </cell>
          <cell r="V16">
            <v>0</v>
          </cell>
          <cell r="W16">
            <v>1.15025</v>
          </cell>
          <cell r="X16">
            <v>26.050999999999998</v>
          </cell>
          <cell r="Y16">
            <v>1.53925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109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25.661000000000001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109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26.050999999999998</v>
          </cell>
          <cell r="BC16">
            <v>109</v>
          </cell>
          <cell r="BD16">
            <v>70.867999999999995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211.26599999999999</v>
          </cell>
          <cell r="E17">
            <v>97.641000000000005</v>
          </cell>
          <cell r="F17">
            <v>113.625</v>
          </cell>
          <cell r="G17">
            <v>35.298000000000002</v>
          </cell>
          <cell r="H17">
            <v>0</v>
          </cell>
          <cell r="I17">
            <v>77.34</v>
          </cell>
          <cell r="J17">
            <v>0.55700000000000005</v>
          </cell>
          <cell r="K17">
            <v>0.64800000000000002</v>
          </cell>
          <cell r="L17">
            <v>0</v>
          </cell>
          <cell r="M17">
            <v>0</v>
          </cell>
          <cell r="N17">
            <v>76.135249999999999</v>
          </cell>
          <cell r="O17">
            <v>-2.4999999999408828E-4</v>
          </cell>
          <cell r="P17">
            <v>324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324</v>
          </cell>
          <cell r="V17">
            <v>0</v>
          </cell>
          <cell r="W17">
            <v>1.4252499999999999</v>
          </cell>
          <cell r="X17">
            <v>77.34</v>
          </cell>
          <cell r="Y17">
            <v>2.6302500000000002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324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76.135000000000005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324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77.34</v>
          </cell>
          <cell r="BC17">
            <v>324</v>
          </cell>
          <cell r="BD17">
            <v>211.26599999999999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D plyn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Schéma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971.09699999999998</v>
          </cell>
          <cell r="E6">
            <v>427.55500000000001</v>
          </cell>
          <cell r="F6">
            <v>543.54200000000003</v>
          </cell>
          <cell r="G6">
            <v>35.343000000000004</v>
          </cell>
          <cell r="H6">
            <v>0</v>
          </cell>
          <cell r="I6">
            <v>363.15100000000001</v>
          </cell>
          <cell r="J6">
            <v>6.1989999999999998</v>
          </cell>
          <cell r="K6">
            <v>7.88</v>
          </cell>
          <cell r="L6">
            <v>0</v>
          </cell>
          <cell r="M6">
            <v>0</v>
          </cell>
          <cell r="N6">
            <v>349.072</v>
          </cell>
          <cell r="O6">
            <v>0</v>
          </cell>
          <cell r="P6">
            <v>1662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1662</v>
          </cell>
          <cell r="V6">
            <v>0</v>
          </cell>
          <cell r="W6">
            <v>0.50900000000000001</v>
          </cell>
          <cell r="X6">
            <v>363.15100000000001</v>
          </cell>
          <cell r="Y6">
            <v>14.588000000000001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1662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349.072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1662</v>
          </cell>
          <cell r="AZ6">
            <v>0</v>
          </cell>
          <cell r="BA6">
            <v>0</v>
          </cell>
          <cell r="BB6">
            <v>363.15100000000001</v>
          </cell>
          <cell r="BC6">
            <v>1662</v>
          </cell>
          <cell r="BD6">
            <v>971.09699999999998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995.68</v>
          </cell>
          <cell r="E7">
            <v>434.51600000000002</v>
          </cell>
          <cell r="F7">
            <v>561.16399999999999</v>
          </cell>
          <cell r="G7">
            <v>35.328000000000003</v>
          </cell>
          <cell r="H7">
            <v>0</v>
          </cell>
          <cell r="I7">
            <v>358.12</v>
          </cell>
          <cell r="J7">
            <v>5.1680000000000001</v>
          </cell>
          <cell r="K7">
            <v>6.6740000000000004</v>
          </cell>
          <cell r="L7">
            <v>0</v>
          </cell>
          <cell r="M7">
            <v>0</v>
          </cell>
          <cell r="N7">
            <v>346.27800000000002</v>
          </cell>
          <cell r="O7">
            <v>0</v>
          </cell>
          <cell r="P7">
            <v>1665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1665</v>
          </cell>
          <cell r="V7">
            <v>0</v>
          </cell>
          <cell r="W7">
            <v>0.44700000000000001</v>
          </cell>
          <cell r="X7">
            <v>358.12</v>
          </cell>
          <cell r="Y7">
            <v>12.289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1665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346.27800000000002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1665</v>
          </cell>
          <cell r="AZ7">
            <v>0</v>
          </cell>
          <cell r="BA7">
            <v>0</v>
          </cell>
          <cell r="BB7">
            <v>358.12</v>
          </cell>
          <cell r="BC7">
            <v>1665</v>
          </cell>
          <cell r="BD7">
            <v>995.68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891.76</v>
          </cell>
          <cell r="E8">
            <v>389.04399999999998</v>
          </cell>
          <cell r="F8">
            <v>502.71600000000001</v>
          </cell>
          <cell r="G8">
            <v>35.216000000000001</v>
          </cell>
          <cell r="H8">
            <v>0</v>
          </cell>
          <cell r="I8">
            <v>338.36</v>
          </cell>
          <cell r="J8">
            <v>5.3860000000000001</v>
          </cell>
          <cell r="K8">
            <v>6.96</v>
          </cell>
          <cell r="L8">
            <v>0</v>
          </cell>
          <cell r="M8">
            <v>0</v>
          </cell>
          <cell r="N8">
            <v>326.01400000000001</v>
          </cell>
          <cell r="O8">
            <v>0</v>
          </cell>
          <cell r="P8">
            <v>1574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1574</v>
          </cell>
          <cell r="V8">
            <v>0</v>
          </cell>
          <cell r="W8">
            <v>0.60199999999999998</v>
          </cell>
          <cell r="X8">
            <v>338.36</v>
          </cell>
          <cell r="Y8">
            <v>12.948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1574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326.01400000000001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1574</v>
          </cell>
          <cell r="AZ8">
            <v>0</v>
          </cell>
          <cell r="BA8">
            <v>0</v>
          </cell>
          <cell r="BB8">
            <v>338.36</v>
          </cell>
          <cell r="BC8">
            <v>1574</v>
          </cell>
          <cell r="BD8">
            <v>891.76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642.58799999999997</v>
          </cell>
          <cell r="E9">
            <v>281.01600000000002</v>
          </cell>
          <cell r="F9">
            <v>361.572</v>
          </cell>
          <cell r="G9">
            <v>35.271000000000001</v>
          </cell>
          <cell r="H9">
            <v>0</v>
          </cell>
          <cell r="I9">
            <v>233.81</v>
          </cell>
          <cell r="J9">
            <v>3.7320000000000002</v>
          </cell>
          <cell r="K9">
            <v>4.8019999999999996</v>
          </cell>
          <cell r="L9">
            <v>0</v>
          </cell>
          <cell r="M9">
            <v>0</v>
          </cell>
          <cell r="N9">
            <v>225.27600000000001</v>
          </cell>
          <cell r="O9">
            <v>0</v>
          </cell>
          <cell r="P9">
            <v>1083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1083</v>
          </cell>
          <cell r="V9">
            <v>0</v>
          </cell>
          <cell r="W9">
            <v>0.81499999999999995</v>
          </cell>
          <cell r="X9">
            <v>233.81</v>
          </cell>
          <cell r="Y9">
            <v>9.3489999999999984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1083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225.27600000000001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1083</v>
          </cell>
          <cell r="AZ9">
            <v>0</v>
          </cell>
          <cell r="BA9">
            <v>0</v>
          </cell>
          <cell r="BB9">
            <v>233.81</v>
          </cell>
          <cell r="BC9">
            <v>1083</v>
          </cell>
          <cell r="BD9">
            <v>642.58799999999997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300.40300000000002</v>
          </cell>
          <cell r="E10">
            <v>132.31899999999999</v>
          </cell>
          <cell r="F10">
            <v>168.084</v>
          </cell>
          <cell r="G10">
            <v>35.436999999999998</v>
          </cell>
          <cell r="H10">
            <v>0</v>
          </cell>
          <cell r="I10">
            <v>111.96</v>
          </cell>
          <cell r="J10">
            <v>1.9059999999999999</v>
          </cell>
          <cell r="K10">
            <v>2.4209999999999998</v>
          </cell>
          <cell r="L10">
            <v>0</v>
          </cell>
          <cell r="M10">
            <v>0</v>
          </cell>
          <cell r="N10">
            <v>107.633</v>
          </cell>
          <cell r="O10">
            <v>0</v>
          </cell>
          <cell r="P10">
            <v>512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512</v>
          </cell>
          <cell r="V10">
            <v>0</v>
          </cell>
          <cell r="W10">
            <v>1.5089999999999999</v>
          </cell>
          <cell r="X10">
            <v>111.96</v>
          </cell>
          <cell r="Y10">
            <v>5.8360000000000003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512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107.633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512</v>
          </cell>
          <cell r="AZ10">
            <v>0</v>
          </cell>
          <cell r="BA10">
            <v>0</v>
          </cell>
          <cell r="BB10">
            <v>111.96</v>
          </cell>
          <cell r="BC10">
            <v>512</v>
          </cell>
          <cell r="BD10">
            <v>300.40300000000002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239.97300000000001</v>
          </cell>
          <cell r="E11">
            <v>106.511</v>
          </cell>
          <cell r="F11">
            <v>133.46199999999999</v>
          </cell>
          <cell r="G11">
            <v>35.42</v>
          </cell>
          <cell r="H11">
            <v>0</v>
          </cell>
          <cell r="I11">
            <v>89.56</v>
          </cell>
          <cell r="J11">
            <v>1.6439999999999999</v>
          </cell>
          <cell r="K11">
            <v>2.06</v>
          </cell>
          <cell r="L11">
            <v>0</v>
          </cell>
          <cell r="M11">
            <v>0</v>
          </cell>
          <cell r="N11">
            <v>85.855999999999995</v>
          </cell>
          <cell r="O11">
            <v>0</v>
          </cell>
          <cell r="P11">
            <v>404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404</v>
          </cell>
          <cell r="V11">
            <v>0</v>
          </cell>
          <cell r="W11">
            <v>1.6819999999999999</v>
          </cell>
          <cell r="X11">
            <v>89.56</v>
          </cell>
          <cell r="Y11">
            <v>5.3859999999999992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404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85.855999999999995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404</v>
          </cell>
          <cell r="AZ11">
            <v>0</v>
          </cell>
          <cell r="BA11">
            <v>0</v>
          </cell>
          <cell r="BB11">
            <v>89.56</v>
          </cell>
          <cell r="BC11">
            <v>404</v>
          </cell>
          <cell r="BD11">
            <v>239.97300000000001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233.88800000000001</v>
          </cell>
          <cell r="E12">
            <v>103.881</v>
          </cell>
          <cell r="F12">
            <v>130.00700000000001</v>
          </cell>
          <cell r="G12">
            <v>35.322000000000003</v>
          </cell>
          <cell r="H12">
            <v>0</v>
          </cell>
          <cell r="I12">
            <v>87.45</v>
          </cell>
          <cell r="J12">
            <v>1.6519999999999999</v>
          </cell>
          <cell r="K12">
            <v>2.0670000000000002</v>
          </cell>
          <cell r="L12">
            <v>0</v>
          </cell>
          <cell r="M12">
            <v>0</v>
          </cell>
          <cell r="N12">
            <v>83.730999999999995</v>
          </cell>
          <cell r="O12">
            <v>0</v>
          </cell>
          <cell r="P12">
            <v>394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394</v>
          </cell>
          <cell r="V12">
            <v>0</v>
          </cell>
          <cell r="W12">
            <v>1.7945</v>
          </cell>
          <cell r="X12">
            <v>87.45</v>
          </cell>
          <cell r="Y12">
            <v>5.5135000000000005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394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83.730999999999995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394</v>
          </cell>
          <cell r="AZ12">
            <v>0</v>
          </cell>
          <cell r="BA12">
            <v>0</v>
          </cell>
          <cell r="BB12">
            <v>87.45</v>
          </cell>
          <cell r="BC12">
            <v>394</v>
          </cell>
          <cell r="BD12">
            <v>233.88800000000001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Chyba</v>
          </cell>
          <cell r="D13">
            <v>218.69900000000001</v>
          </cell>
          <cell r="E13">
            <v>97.266000000000005</v>
          </cell>
          <cell r="F13">
            <v>121.43300000000001</v>
          </cell>
          <cell r="G13">
            <v>35.369</v>
          </cell>
          <cell r="H13">
            <v>0</v>
          </cell>
          <cell r="I13">
            <v>80.989000000000004</v>
          </cell>
          <cell r="J13">
            <v>1.55</v>
          </cell>
          <cell r="K13">
            <v>1.9350000000000001</v>
          </cell>
          <cell r="L13">
            <v>0</v>
          </cell>
          <cell r="M13">
            <v>0</v>
          </cell>
          <cell r="N13">
            <v>77.503249999999994</v>
          </cell>
          <cell r="O13">
            <v>7.5000000001068656E-4</v>
          </cell>
          <cell r="P13">
            <v>364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364</v>
          </cell>
          <cell r="V13">
            <v>0</v>
          </cell>
          <cell r="W13">
            <v>1.84175</v>
          </cell>
          <cell r="X13">
            <v>80.989000000000004</v>
          </cell>
          <cell r="Y13">
            <v>5.3267500000000005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364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77.503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364</v>
          </cell>
          <cell r="AZ13">
            <v>0</v>
          </cell>
          <cell r="BA13">
            <v>0</v>
          </cell>
          <cell r="BB13">
            <v>80.989000000000004</v>
          </cell>
          <cell r="BC13">
            <v>364</v>
          </cell>
          <cell r="BD13">
            <v>218.69900000000001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296.62299999999999</v>
          </cell>
          <cell r="E14">
            <v>129.98400000000001</v>
          </cell>
          <cell r="F14">
            <v>166.63900000000001</v>
          </cell>
          <cell r="G14">
            <v>35.479999999999997</v>
          </cell>
          <cell r="H14">
            <v>0</v>
          </cell>
          <cell r="I14">
            <v>110.721</v>
          </cell>
          <cell r="J14">
            <v>1.83</v>
          </cell>
          <cell r="K14">
            <v>2.3460000000000001</v>
          </cell>
          <cell r="L14">
            <v>0</v>
          </cell>
          <cell r="M14">
            <v>0</v>
          </cell>
          <cell r="N14">
            <v>106.54425000000001</v>
          </cell>
          <cell r="O14">
            <v>7.4999999999647571E-4</v>
          </cell>
          <cell r="P14">
            <v>511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511</v>
          </cell>
          <cell r="V14">
            <v>0</v>
          </cell>
          <cell r="W14">
            <v>1.6067499999999999</v>
          </cell>
          <cell r="X14">
            <v>110.721</v>
          </cell>
          <cell r="Y14">
            <v>5.7827500000000001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511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106.544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511</v>
          </cell>
          <cell r="AZ14">
            <v>0</v>
          </cell>
          <cell r="BA14">
            <v>0</v>
          </cell>
          <cell r="BB14">
            <v>110.721</v>
          </cell>
          <cell r="BC14">
            <v>511</v>
          </cell>
          <cell r="BD14">
            <v>296.62299999999999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585.55200000000002</v>
          </cell>
          <cell r="E15">
            <v>255.01599999999999</v>
          </cell>
          <cell r="F15">
            <v>330.536</v>
          </cell>
          <cell r="G15">
            <v>35.493000000000002</v>
          </cell>
          <cell r="H15">
            <v>0</v>
          </cell>
          <cell r="I15">
            <v>218.17</v>
          </cell>
          <cell r="J15">
            <v>3.323</v>
          </cell>
          <cell r="K15">
            <v>4.3070000000000004</v>
          </cell>
          <cell r="L15">
            <v>0</v>
          </cell>
          <cell r="M15">
            <v>0</v>
          </cell>
          <cell r="N15">
            <v>210.54</v>
          </cell>
          <cell r="O15">
            <v>0</v>
          </cell>
          <cell r="P15">
            <v>1018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1018</v>
          </cell>
          <cell r="V15">
            <v>0</v>
          </cell>
          <cell r="W15">
            <v>1.2124999999999999</v>
          </cell>
          <cell r="X15">
            <v>218.17</v>
          </cell>
          <cell r="Y15">
            <v>8.8425000000000011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1018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210.54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1018</v>
          </cell>
          <cell r="AZ15">
            <v>0</v>
          </cell>
          <cell r="BA15">
            <v>0</v>
          </cell>
          <cell r="BB15">
            <v>218.17</v>
          </cell>
          <cell r="BC15">
            <v>1018</v>
          </cell>
          <cell r="BD15">
            <v>585.55200000000002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872.2</v>
          </cell>
          <cell r="E16">
            <v>381.16</v>
          </cell>
          <cell r="F16">
            <v>491.04</v>
          </cell>
          <cell r="G16">
            <v>35.334000000000003</v>
          </cell>
          <cell r="H16">
            <v>0</v>
          </cell>
          <cell r="I16">
            <v>325.37</v>
          </cell>
          <cell r="J16">
            <v>4.843</v>
          </cell>
          <cell r="K16">
            <v>6.2380000000000004</v>
          </cell>
          <cell r="L16">
            <v>0</v>
          </cell>
          <cell r="M16">
            <v>0</v>
          </cell>
          <cell r="N16">
            <v>314.28899999999999</v>
          </cell>
          <cell r="O16">
            <v>0</v>
          </cell>
          <cell r="P16">
            <v>1509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1509</v>
          </cell>
          <cell r="V16">
            <v>0</v>
          </cell>
          <cell r="W16">
            <v>0.82</v>
          </cell>
          <cell r="X16">
            <v>325.37</v>
          </cell>
          <cell r="Y16">
            <v>11.901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1509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314.28899999999999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1509</v>
          </cell>
          <cell r="AZ16">
            <v>0</v>
          </cell>
          <cell r="BA16">
            <v>0</v>
          </cell>
          <cell r="BB16">
            <v>325.37</v>
          </cell>
          <cell r="BC16">
            <v>1509</v>
          </cell>
          <cell r="BD16">
            <v>872.2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697.51800000000003</v>
          </cell>
          <cell r="E17">
            <v>304.95299999999997</v>
          </cell>
          <cell r="F17">
            <v>392.565</v>
          </cell>
          <cell r="G17">
            <v>35.270000000000003</v>
          </cell>
          <cell r="H17">
            <v>0</v>
          </cell>
          <cell r="I17">
            <v>258.94</v>
          </cell>
          <cell r="J17">
            <v>3.8330000000000002</v>
          </cell>
          <cell r="K17">
            <v>4.9340000000000002</v>
          </cell>
          <cell r="L17">
            <v>0</v>
          </cell>
          <cell r="M17">
            <v>0</v>
          </cell>
          <cell r="N17">
            <v>250.17375000000001</v>
          </cell>
          <cell r="O17">
            <v>-7.5000000001068656E-4</v>
          </cell>
          <cell r="P17">
            <v>1200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1200</v>
          </cell>
          <cell r="V17">
            <v>0</v>
          </cell>
          <cell r="W17">
            <v>1.3015000000000001</v>
          </cell>
          <cell r="X17">
            <v>258.94</v>
          </cell>
          <cell r="Y17">
            <v>10.0685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1200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250.17400000000001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1200</v>
          </cell>
          <cell r="AZ17">
            <v>0</v>
          </cell>
          <cell r="BA17">
            <v>0</v>
          </cell>
          <cell r="BB17">
            <v>258.94</v>
          </cell>
          <cell r="BC17">
            <v>1200</v>
          </cell>
          <cell r="BD17">
            <v>697.51800000000003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Kogenerace"/>
      <sheetName val="Vyhodnocení PROVOZ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  <sheetName val="List1"/>
      <sheetName val="ED ply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221.255</v>
          </cell>
          <cell r="E6">
            <v>94.132000000000005</v>
          </cell>
          <cell r="F6">
            <v>127.123</v>
          </cell>
          <cell r="G6">
            <v>34.667999999999999</v>
          </cell>
          <cell r="H6">
            <v>0</v>
          </cell>
          <cell r="I6">
            <v>77.338909999999998</v>
          </cell>
          <cell r="J6">
            <v>1.369</v>
          </cell>
          <cell r="K6">
            <v>1.849</v>
          </cell>
          <cell r="L6">
            <v>0</v>
          </cell>
          <cell r="M6">
            <v>0</v>
          </cell>
          <cell r="N6">
            <v>74.120999999999995</v>
          </cell>
          <cell r="O6">
            <v>-9.0000000000145519E-5</v>
          </cell>
          <cell r="P6">
            <v>376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376</v>
          </cell>
          <cell r="V6">
            <v>0</v>
          </cell>
          <cell r="W6">
            <v>2.325E-2</v>
          </cell>
          <cell r="X6">
            <v>77.338999999999999</v>
          </cell>
          <cell r="Y6">
            <v>3.24125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376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74.120999999999995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376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77.338999999999999</v>
          </cell>
          <cell r="BC6">
            <v>376</v>
          </cell>
          <cell r="BD6">
            <v>221.255</v>
          </cell>
          <cell r="BE6">
            <v>9.0000000000145519E-5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253.63300000000001</v>
          </cell>
          <cell r="E7">
            <v>109.524</v>
          </cell>
          <cell r="F7">
            <v>144.10900000000001</v>
          </cell>
          <cell r="G7">
            <v>34.667999999999999</v>
          </cell>
          <cell r="H7">
            <v>0</v>
          </cell>
          <cell r="I7">
            <v>90.568089999999998</v>
          </cell>
          <cell r="J7">
            <v>1.4179999999999999</v>
          </cell>
          <cell r="K7">
            <v>1.865</v>
          </cell>
          <cell r="L7">
            <v>0</v>
          </cell>
          <cell r="M7">
            <v>0</v>
          </cell>
          <cell r="N7">
            <v>87.284999999999997</v>
          </cell>
          <cell r="O7">
            <v>9.0000000000145519E-5</v>
          </cell>
          <cell r="P7">
            <v>429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429</v>
          </cell>
          <cell r="V7">
            <v>0</v>
          </cell>
          <cell r="W7">
            <v>1.0999999999999999E-2</v>
          </cell>
          <cell r="X7">
            <v>90.567999999999998</v>
          </cell>
          <cell r="Y7">
            <v>3.294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429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87.284999999999997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429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90.567999999999998</v>
          </cell>
          <cell r="BC7">
            <v>429</v>
          </cell>
          <cell r="BD7">
            <v>253.63300000000001</v>
          </cell>
          <cell r="BE7">
            <v>-9.0000000000145519E-5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250.262</v>
          </cell>
          <cell r="E8">
            <v>105.797</v>
          </cell>
          <cell r="F8">
            <v>144.465</v>
          </cell>
          <cell r="G8">
            <v>34.667999999999999</v>
          </cell>
          <cell r="H8">
            <v>0</v>
          </cell>
          <cell r="I8">
            <v>86.66</v>
          </cell>
          <cell r="J8">
            <v>1.3320000000000001</v>
          </cell>
          <cell r="K8">
            <v>1.82</v>
          </cell>
          <cell r="L8">
            <v>0</v>
          </cell>
          <cell r="M8">
            <v>0</v>
          </cell>
          <cell r="N8">
            <v>83.507999999999996</v>
          </cell>
          <cell r="O8">
            <v>0</v>
          </cell>
          <cell r="P8">
            <v>426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426</v>
          </cell>
          <cell r="V8">
            <v>0</v>
          </cell>
          <cell r="W8">
            <v>1.9E-2</v>
          </cell>
          <cell r="X8">
            <v>86.66</v>
          </cell>
          <cell r="Y8">
            <v>3.1710000000000003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426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83.507999999999996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426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86.66</v>
          </cell>
          <cell r="BC8">
            <v>426</v>
          </cell>
          <cell r="BD8">
            <v>250.262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196.84800000000001</v>
          </cell>
          <cell r="E9">
            <v>83.185000000000002</v>
          </cell>
          <cell r="F9">
            <v>113.663</v>
          </cell>
          <cell r="G9">
            <v>34.667999999999999</v>
          </cell>
          <cell r="H9">
            <v>0</v>
          </cell>
          <cell r="I9">
            <v>68.102999999999994</v>
          </cell>
          <cell r="J9">
            <v>1.032</v>
          </cell>
          <cell r="K9">
            <v>1.411</v>
          </cell>
          <cell r="L9">
            <v>0</v>
          </cell>
          <cell r="M9">
            <v>0</v>
          </cell>
          <cell r="N9">
            <v>65.66</v>
          </cell>
          <cell r="O9">
            <v>0</v>
          </cell>
          <cell r="P9">
            <v>335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335</v>
          </cell>
          <cell r="V9">
            <v>0</v>
          </cell>
          <cell r="W9">
            <v>2.4E-2</v>
          </cell>
          <cell r="X9">
            <v>68.102999999999994</v>
          </cell>
          <cell r="Y9">
            <v>2.4670000000000001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335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65.66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335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68.102999999999994</v>
          </cell>
          <cell r="BC9">
            <v>335</v>
          </cell>
          <cell r="BD9">
            <v>196.84800000000001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139.86000000000001</v>
          </cell>
          <cell r="E10">
            <v>59.19</v>
          </cell>
          <cell r="F10">
            <v>80.67</v>
          </cell>
          <cell r="G10">
            <v>34.667999999999999</v>
          </cell>
          <cell r="H10">
            <v>0</v>
          </cell>
          <cell r="I10">
            <v>48.304000000000002</v>
          </cell>
          <cell r="J10">
            <v>0.73699999999999999</v>
          </cell>
          <cell r="K10">
            <v>1.004</v>
          </cell>
          <cell r="L10">
            <v>0</v>
          </cell>
          <cell r="M10">
            <v>0</v>
          </cell>
          <cell r="N10">
            <v>46.563000000000002</v>
          </cell>
          <cell r="O10">
            <v>0</v>
          </cell>
          <cell r="P10">
            <v>237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237</v>
          </cell>
          <cell r="V10">
            <v>0</v>
          </cell>
          <cell r="W10">
            <v>1.7999999999999999E-2</v>
          </cell>
          <cell r="X10">
            <v>48.304000000000002</v>
          </cell>
          <cell r="Y10">
            <v>1.7590000000000001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237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46.563000000000002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237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48.304000000000002</v>
          </cell>
          <cell r="BC10">
            <v>237</v>
          </cell>
          <cell r="BD10">
            <v>139.86000000000001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84.241</v>
          </cell>
          <cell r="E11">
            <v>36.061</v>
          </cell>
          <cell r="F11">
            <v>48.18</v>
          </cell>
          <cell r="G11">
            <v>34.667999999999999</v>
          </cell>
          <cell r="H11">
            <v>0</v>
          </cell>
          <cell r="I11">
            <v>29.106999999999999</v>
          </cell>
          <cell r="J11">
            <v>0.47199999999999998</v>
          </cell>
          <cell r="K11">
            <v>0.63</v>
          </cell>
          <cell r="L11">
            <v>0</v>
          </cell>
          <cell r="M11">
            <v>0</v>
          </cell>
          <cell r="N11">
            <v>28.004999999999999</v>
          </cell>
          <cell r="O11">
            <v>0</v>
          </cell>
          <cell r="P11">
            <v>140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</v>
          </cell>
          <cell r="V11">
            <v>0</v>
          </cell>
          <cell r="W11">
            <v>2.1999999999999999E-2</v>
          </cell>
          <cell r="X11">
            <v>29.106999999999999</v>
          </cell>
          <cell r="Y11">
            <v>1.1239999999999999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140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28.004999999999999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140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29.106999999999999</v>
          </cell>
          <cell r="BC11">
            <v>140</v>
          </cell>
          <cell r="BD11">
            <v>84.241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83.085999999999999</v>
          </cell>
          <cell r="E12">
            <v>35.540999999999997</v>
          </cell>
          <cell r="F12">
            <v>47.545000000000002</v>
          </cell>
          <cell r="G12">
            <v>34.667999999999999</v>
          </cell>
          <cell r="H12">
            <v>0</v>
          </cell>
          <cell r="I12">
            <v>28.655000000000001</v>
          </cell>
          <cell r="J12">
            <v>0.45200000000000001</v>
          </cell>
          <cell r="K12">
            <v>0.60399999999999998</v>
          </cell>
          <cell r="L12">
            <v>0</v>
          </cell>
          <cell r="M12">
            <v>0</v>
          </cell>
          <cell r="N12">
            <v>27.599250000000001</v>
          </cell>
          <cell r="O12">
            <v>-2.5000000000119371E-4</v>
          </cell>
          <cell r="P12">
            <v>138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138</v>
          </cell>
          <cell r="V12">
            <v>0</v>
          </cell>
          <cell r="W12">
            <v>2.0500000000000001E-2</v>
          </cell>
          <cell r="X12">
            <v>28.655000000000001</v>
          </cell>
          <cell r="Y12">
            <v>1.0765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138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27.599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138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28.655000000000001</v>
          </cell>
          <cell r="BC12">
            <v>138</v>
          </cell>
          <cell r="BD12">
            <v>83.085999999999999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77.007999999999996</v>
          </cell>
          <cell r="E13">
            <v>33.085000000000001</v>
          </cell>
          <cell r="F13">
            <v>43.923000000000002</v>
          </cell>
          <cell r="G13">
            <v>34.667999999999999</v>
          </cell>
          <cell r="H13">
            <v>0</v>
          </cell>
          <cell r="I13">
            <v>26.573</v>
          </cell>
          <cell r="J13">
            <v>0.41599999999999998</v>
          </cell>
          <cell r="K13">
            <v>0.55200000000000005</v>
          </cell>
          <cell r="L13">
            <v>0</v>
          </cell>
          <cell r="M13">
            <v>0</v>
          </cell>
          <cell r="N13">
            <v>25.605499999999999</v>
          </cell>
          <cell r="O13">
            <v>-4.9999999999883471E-4</v>
          </cell>
          <cell r="P13">
            <v>127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127</v>
          </cell>
          <cell r="V13">
            <v>0</v>
          </cell>
          <cell r="W13">
            <v>1.8749999999999999E-2</v>
          </cell>
          <cell r="X13">
            <v>26.573</v>
          </cell>
          <cell r="Y13">
            <v>0.98675000000000002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127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25.606000000000002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127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26.573</v>
          </cell>
          <cell r="BC13">
            <v>127</v>
          </cell>
          <cell r="BD13">
            <v>77.007999999999996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86.82</v>
          </cell>
          <cell r="E14">
            <v>37.168999999999997</v>
          </cell>
          <cell r="F14">
            <v>49.651000000000003</v>
          </cell>
          <cell r="G14">
            <v>34.667999999999999</v>
          </cell>
          <cell r="H14">
            <v>0</v>
          </cell>
          <cell r="I14">
            <v>30.152000000000001</v>
          </cell>
          <cell r="J14">
            <v>0.48599999999999999</v>
          </cell>
          <cell r="K14">
            <v>0.65</v>
          </cell>
          <cell r="L14">
            <v>0</v>
          </cell>
          <cell r="M14">
            <v>0</v>
          </cell>
          <cell r="N14">
            <v>29.016249999999999</v>
          </cell>
          <cell r="O14">
            <v>-2.49999999997641E-4</v>
          </cell>
          <cell r="P14">
            <v>145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145</v>
          </cell>
          <cell r="V14">
            <v>0</v>
          </cell>
          <cell r="W14">
            <v>1.7000000000000001E-2</v>
          </cell>
          <cell r="X14">
            <v>30.152000000000001</v>
          </cell>
          <cell r="Y14">
            <v>1.153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145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29.015999999999998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145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30.152000000000001</v>
          </cell>
          <cell r="BC14">
            <v>145</v>
          </cell>
          <cell r="BD14">
            <v>86.82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178.797</v>
          </cell>
          <cell r="E15">
            <v>76.025000000000006</v>
          </cell>
          <cell r="F15">
            <v>102.77200000000001</v>
          </cell>
          <cell r="G15">
            <v>34.667999999999999</v>
          </cell>
          <cell r="H15">
            <v>0</v>
          </cell>
          <cell r="I15">
            <v>62.262</v>
          </cell>
          <cell r="J15">
            <v>0.93200000000000005</v>
          </cell>
          <cell r="K15">
            <v>1.26</v>
          </cell>
          <cell r="L15">
            <v>0</v>
          </cell>
          <cell r="M15">
            <v>0</v>
          </cell>
          <cell r="N15">
            <v>60.070500000000003</v>
          </cell>
          <cell r="O15">
            <v>-5.0000000000238742E-4</v>
          </cell>
          <cell r="P15">
            <v>303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303</v>
          </cell>
          <cell r="V15">
            <v>0</v>
          </cell>
          <cell r="W15">
            <v>2.325E-2</v>
          </cell>
          <cell r="X15">
            <v>62.262</v>
          </cell>
          <cell r="Y15">
            <v>2.2152500000000002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303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60.070999999999998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303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62.262</v>
          </cell>
          <cell r="BC15">
            <v>303</v>
          </cell>
          <cell r="BD15">
            <v>178.797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Chyba</v>
          </cell>
          <cell r="D16">
            <v>251.3</v>
          </cell>
          <cell r="E16">
            <v>106.256</v>
          </cell>
          <cell r="F16">
            <v>145.04400000000001</v>
          </cell>
          <cell r="G16">
            <v>34.667999999999999</v>
          </cell>
          <cell r="H16">
            <v>0</v>
          </cell>
          <cell r="I16">
            <v>87.503</v>
          </cell>
          <cell r="J16">
            <v>1.329</v>
          </cell>
          <cell r="K16">
            <v>1.8140000000000001</v>
          </cell>
          <cell r="L16">
            <v>0</v>
          </cell>
          <cell r="M16">
            <v>0</v>
          </cell>
          <cell r="N16">
            <v>84.359499999999997</v>
          </cell>
          <cell r="O16">
            <v>5.0000000001659828E-4</v>
          </cell>
          <cell r="P16">
            <v>430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430</v>
          </cell>
          <cell r="V16">
            <v>0</v>
          </cell>
          <cell r="W16">
            <v>1.35E-2</v>
          </cell>
          <cell r="X16">
            <v>87.503</v>
          </cell>
          <cell r="Y16">
            <v>3.1564999999999999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430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84.36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430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87.503</v>
          </cell>
          <cell r="BC16">
            <v>430</v>
          </cell>
          <cell r="BD16">
            <v>251.3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207.98699999999999</v>
          </cell>
          <cell r="E17">
            <v>86.483000000000004</v>
          </cell>
          <cell r="F17">
            <v>121.504</v>
          </cell>
          <cell r="G17">
            <v>34.667999999999999</v>
          </cell>
          <cell r="H17">
            <v>0</v>
          </cell>
          <cell r="I17">
            <v>72.165000000000006</v>
          </cell>
          <cell r="J17">
            <v>1.091</v>
          </cell>
          <cell r="K17">
            <v>1.5329999999999999</v>
          </cell>
          <cell r="L17">
            <v>0</v>
          </cell>
          <cell r="M17">
            <v>0</v>
          </cell>
          <cell r="N17">
            <v>69.540999999999997</v>
          </cell>
          <cell r="O17">
            <v>0</v>
          </cell>
          <cell r="P17">
            <v>365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365</v>
          </cell>
          <cell r="V17">
            <v>0</v>
          </cell>
          <cell r="W17">
            <v>1.2749999999999999E-2</v>
          </cell>
          <cell r="X17">
            <v>72.165000000000006</v>
          </cell>
          <cell r="Y17">
            <v>2.6367499999999997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365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69.540999999999997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365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72.165000000000006</v>
          </cell>
          <cell r="BC17">
            <v>365</v>
          </cell>
          <cell r="BD17">
            <v>207.98699999999999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Kogenerace"/>
      <sheetName val="Reporting"/>
      <sheetName val="Vyhodnocení PROVOZ"/>
      <sheetName val="Měsíční výkaz"/>
      <sheetName val="OTE"/>
      <sheetName val="ED plyn"/>
      <sheetName val="Evidenc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0</v>
          </cell>
          <cell r="E6">
            <v>0</v>
          </cell>
          <cell r="F6">
            <v>0</v>
          </cell>
          <cell r="G6">
            <v>34.667999999999999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38.530999999999999</v>
          </cell>
          <cell r="E7">
            <v>16.809999999999999</v>
          </cell>
          <cell r="F7">
            <v>21.721</v>
          </cell>
          <cell r="G7">
            <v>35.314999999999998</v>
          </cell>
          <cell r="H7">
            <v>0</v>
          </cell>
          <cell r="I7">
            <v>13.758700000000001</v>
          </cell>
          <cell r="J7">
            <v>0.56499999999999995</v>
          </cell>
          <cell r="K7">
            <v>0.73</v>
          </cell>
          <cell r="L7">
            <v>0</v>
          </cell>
          <cell r="M7">
            <v>0</v>
          </cell>
          <cell r="N7">
            <v>12.463799999999999</v>
          </cell>
          <cell r="O7">
            <v>-9.9999999997990585E-5</v>
          </cell>
          <cell r="P7">
            <v>64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64</v>
          </cell>
          <cell r="V7">
            <v>0</v>
          </cell>
          <cell r="W7">
            <v>23.992999999999999</v>
          </cell>
          <cell r="X7">
            <v>13.759</v>
          </cell>
          <cell r="Y7">
            <v>25.287999999999997</v>
          </cell>
          <cell r="Z7">
            <v>0</v>
          </cell>
          <cell r="AA7">
            <v>0</v>
          </cell>
          <cell r="AB7">
            <v>0</v>
          </cell>
          <cell r="AC7">
            <v>-1.7763568394002505E-15</v>
          </cell>
          <cell r="AD7">
            <v>0</v>
          </cell>
          <cell r="AE7">
            <v>64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6.1150000000000002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6.3487999999999998</v>
          </cell>
          <cell r="AQ7">
            <v>0</v>
          </cell>
          <cell r="AR7">
            <v>0</v>
          </cell>
          <cell r="AS7">
            <v>64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13.759</v>
          </cell>
          <cell r="BC7">
            <v>64</v>
          </cell>
          <cell r="BD7">
            <v>38.530999999999999</v>
          </cell>
          <cell r="BE7">
            <v>2.9999999999574811E-4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139.37200000000001</v>
          </cell>
          <cell r="E8">
            <v>60.302999999999997</v>
          </cell>
          <cell r="F8">
            <v>79.069000000000003</v>
          </cell>
          <cell r="G8">
            <v>35.210999999999999</v>
          </cell>
          <cell r="H8">
            <v>0</v>
          </cell>
          <cell r="I8">
            <v>49.996600000000001</v>
          </cell>
          <cell r="J8">
            <v>0.44600000000000001</v>
          </cell>
          <cell r="K8">
            <v>0.58499999999999996</v>
          </cell>
          <cell r="L8">
            <v>0</v>
          </cell>
          <cell r="M8">
            <v>0</v>
          </cell>
          <cell r="N8">
            <v>48.965800000000002</v>
          </cell>
          <cell r="O8">
            <v>-1.9999999999953388E-4</v>
          </cell>
          <cell r="P8">
            <v>236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236</v>
          </cell>
          <cell r="V8">
            <v>0</v>
          </cell>
          <cell r="W8">
            <v>15.12</v>
          </cell>
          <cell r="X8">
            <v>49.997</v>
          </cell>
          <cell r="Y8">
            <v>16.151</v>
          </cell>
          <cell r="Z8">
            <v>0</v>
          </cell>
          <cell r="AA8">
            <v>0</v>
          </cell>
          <cell r="AB8">
            <v>0</v>
          </cell>
          <cell r="AC8">
            <v>6.106226635438361E-16</v>
          </cell>
          <cell r="AD8">
            <v>0</v>
          </cell>
          <cell r="AE8">
            <v>236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23.954999999999998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25.0108</v>
          </cell>
          <cell r="AQ8">
            <v>0</v>
          </cell>
          <cell r="AR8">
            <v>0</v>
          </cell>
          <cell r="AS8">
            <v>236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49.997</v>
          </cell>
          <cell r="BC8">
            <v>236</v>
          </cell>
          <cell r="BD8">
            <v>139.37200000000001</v>
          </cell>
          <cell r="BE8">
            <v>4.0000000001327862E-4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100.154</v>
          </cell>
          <cell r="E9">
            <v>43.637</v>
          </cell>
          <cell r="F9">
            <v>56.517000000000003</v>
          </cell>
          <cell r="G9">
            <v>35.28</v>
          </cell>
          <cell r="H9">
            <v>0</v>
          </cell>
          <cell r="I9">
            <v>35.817399999999999</v>
          </cell>
          <cell r="J9">
            <v>0.35499999999999998</v>
          </cell>
          <cell r="K9">
            <v>0.46</v>
          </cell>
          <cell r="L9">
            <v>0</v>
          </cell>
          <cell r="M9">
            <v>0</v>
          </cell>
          <cell r="N9">
            <v>35.002099999999999</v>
          </cell>
          <cell r="O9">
            <v>3.0000000000285354E-4</v>
          </cell>
          <cell r="P9">
            <v>167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167</v>
          </cell>
          <cell r="V9">
            <v>0</v>
          </cell>
          <cell r="W9">
            <v>20.623999999999999</v>
          </cell>
          <cell r="X9">
            <v>35.817</v>
          </cell>
          <cell r="Y9">
            <v>21.439</v>
          </cell>
          <cell r="Z9">
            <v>0</v>
          </cell>
          <cell r="AA9">
            <v>0</v>
          </cell>
          <cell r="AB9">
            <v>0</v>
          </cell>
          <cell r="AC9">
            <v>1.27675647831893E-15</v>
          </cell>
          <cell r="AD9">
            <v>0</v>
          </cell>
          <cell r="AE9">
            <v>167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18.544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16.458099999999998</v>
          </cell>
          <cell r="AQ9">
            <v>0</v>
          </cell>
          <cell r="AR9">
            <v>0</v>
          </cell>
          <cell r="AS9">
            <v>167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35.817</v>
          </cell>
          <cell r="BC9">
            <v>167</v>
          </cell>
          <cell r="BD9">
            <v>100.154</v>
          </cell>
          <cell r="BE9">
            <v>-4.0000000001327862E-4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96.623000000000005</v>
          </cell>
          <cell r="E10">
            <v>41.908000000000001</v>
          </cell>
          <cell r="F10">
            <v>54.715000000000003</v>
          </cell>
          <cell r="G10">
            <v>35.457999999999998</v>
          </cell>
          <cell r="H10">
            <v>0</v>
          </cell>
          <cell r="I10">
            <v>34.254300000000001</v>
          </cell>
          <cell r="J10">
            <v>0.33900000000000002</v>
          </cell>
          <cell r="K10">
            <v>0.443</v>
          </cell>
          <cell r="L10">
            <v>0</v>
          </cell>
          <cell r="M10">
            <v>0</v>
          </cell>
          <cell r="N10">
            <v>33.472300000000004</v>
          </cell>
          <cell r="O10">
            <v>0</v>
          </cell>
          <cell r="P10">
            <v>161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161</v>
          </cell>
          <cell r="V10">
            <v>0</v>
          </cell>
          <cell r="W10">
            <v>22.411000000000001</v>
          </cell>
          <cell r="X10">
            <v>34.253999999999998</v>
          </cell>
          <cell r="Y10">
            <v>23.193000000000001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161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18.286999999999999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15.1853</v>
          </cell>
          <cell r="AQ10">
            <v>0</v>
          </cell>
          <cell r="AR10">
            <v>0</v>
          </cell>
          <cell r="AS10">
            <v>161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34.253999999999998</v>
          </cell>
          <cell r="BC10">
            <v>161</v>
          </cell>
          <cell r="BD10">
            <v>96.623000000000005</v>
          </cell>
          <cell r="BE10">
            <v>-2.9999999998153726E-4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70.978999999999999</v>
          </cell>
          <cell r="E11">
            <v>30.913</v>
          </cell>
          <cell r="F11">
            <v>40.066000000000003</v>
          </cell>
          <cell r="G11">
            <v>35.417000000000002</v>
          </cell>
          <cell r="H11">
            <v>0</v>
          </cell>
          <cell r="I11">
            <v>25.074999999999999</v>
          </cell>
          <cell r="J11">
            <v>0.253</v>
          </cell>
          <cell r="K11">
            <v>0.32700000000000001</v>
          </cell>
          <cell r="L11">
            <v>0</v>
          </cell>
          <cell r="M11">
            <v>0</v>
          </cell>
          <cell r="N11">
            <v>24.495000000000001</v>
          </cell>
          <cell r="O11">
            <v>0</v>
          </cell>
          <cell r="P11">
            <v>117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117</v>
          </cell>
          <cell r="V11">
            <v>0</v>
          </cell>
          <cell r="W11">
            <v>24.597000000000001</v>
          </cell>
          <cell r="X11">
            <v>25.074999999999999</v>
          </cell>
          <cell r="Y11">
            <v>25.177</v>
          </cell>
          <cell r="Z11">
            <v>0</v>
          </cell>
          <cell r="AA11">
            <v>0</v>
          </cell>
          <cell r="AB11">
            <v>0</v>
          </cell>
          <cell r="AC11">
            <v>-1.7208456881689926E-15</v>
          </cell>
          <cell r="AD11">
            <v>0</v>
          </cell>
          <cell r="AE11">
            <v>117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14.115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10.38</v>
          </cell>
          <cell r="AQ11">
            <v>0</v>
          </cell>
          <cell r="AR11">
            <v>0</v>
          </cell>
          <cell r="AS11">
            <v>117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25.074999999999999</v>
          </cell>
          <cell r="BC11">
            <v>117</v>
          </cell>
          <cell r="BD11">
            <v>70.978999999999999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74.528999999999996</v>
          </cell>
          <cell r="E12">
            <v>32.286999999999999</v>
          </cell>
          <cell r="F12">
            <v>42.241999999999997</v>
          </cell>
          <cell r="G12">
            <v>35.322000000000003</v>
          </cell>
          <cell r="H12">
            <v>0</v>
          </cell>
          <cell r="I12">
            <v>26.327000000000002</v>
          </cell>
          <cell r="J12">
            <v>0.25900000000000001</v>
          </cell>
          <cell r="K12">
            <v>0.33900000000000002</v>
          </cell>
          <cell r="L12">
            <v>0</v>
          </cell>
          <cell r="M12">
            <v>0</v>
          </cell>
          <cell r="N12">
            <v>25.728999999999999</v>
          </cell>
          <cell r="O12">
            <v>0</v>
          </cell>
          <cell r="P12">
            <v>124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124</v>
          </cell>
          <cell r="V12">
            <v>0</v>
          </cell>
          <cell r="W12">
            <v>27.63325</v>
          </cell>
          <cell r="X12">
            <v>26.327000000000002</v>
          </cell>
          <cell r="Y12">
            <v>28.231249999999999</v>
          </cell>
          <cell r="Z12">
            <v>0</v>
          </cell>
          <cell r="AA12">
            <v>0</v>
          </cell>
          <cell r="AB12">
            <v>0</v>
          </cell>
          <cell r="AC12">
            <v>-1.0547118733938987E-15</v>
          </cell>
          <cell r="AD12">
            <v>0</v>
          </cell>
          <cell r="AE12">
            <v>124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14.229749999999999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11.49925</v>
          </cell>
          <cell r="AQ12">
            <v>0</v>
          </cell>
          <cell r="AR12">
            <v>0</v>
          </cell>
          <cell r="AS12">
            <v>124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26.327000000000002</v>
          </cell>
          <cell r="BC12">
            <v>124</v>
          </cell>
          <cell r="BD12">
            <v>74.528999999999996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57.777999999999999</v>
          </cell>
          <cell r="E13">
            <v>25.398</v>
          </cell>
          <cell r="F13">
            <v>32.380000000000003</v>
          </cell>
          <cell r="G13">
            <v>35.365000000000002</v>
          </cell>
          <cell r="H13">
            <v>0</v>
          </cell>
          <cell r="I13">
            <v>20.481000000000002</v>
          </cell>
          <cell r="J13">
            <v>0.2</v>
          </cell>
          <cell r="K13">
            <v>0.255</v>
          </cell>
          <cell r="L13">
            <v>0</v>
          </cell>
          <cell r="M13">
            <v>0</v>
          </cell>
          <cell r="N13">
            <v>20.026</v>
          </cell>
          <cell r="O13">
            <v>0</v>
          </cell>
          <cell r="P13">
            <v>94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94</v>
          </cell>
          <cell r="V13">
            <v>0</v>
          </cell>
          <cell r="W13">
            <v>31.760750000000002</v>
          </cell>
          <cell r="X13">
            <v>20.481000000000002</v>
          </cell>
          <cell r="Y13">
            <v>32.21575</v>
          </cell>
          <cell r="Z13">
            <v>0</v>
          </cell>
          <cell r="AA13">
            <v>0</v>
          </cell>
          <cell r="AB13">
            <v>0</v>
          </cell>
          <cell r="AC13">
            <v>-1.7208456881689926E-15</v>
          </cell>
          <cell r="AD13">
            <v>0</v>
          </cell>
          <cell r="AE13">
            <v>94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10.48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9.5459999999999994</v>
          </cell>
          <cell r="AQ13">
            <v>0</v>
          </cell>
          <cell r="AR13">
            <v>0</v>
          </cell>
          <cell r="AS13">
            <v>94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20.481000000000002</v>
          </cell>
          <cell r="BC13">
            <v>94</v>
          </cell>
          <cell r="BD13">
            <v>57.777999999999999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56.558</v>
          </cell>
          <cell r="E14">
            <v>24.402000000000001</v>
          </cell>
          <cell r="F14">
            <v>32.155999999999999</v>
          </cell>
          <cell r="G14">
            <v>35.473999999999997</v>
          </cell>
          <cell r="H14">
            <v>0</v>
          </cell>
          <cell r="I14">
            <v>20.024999999999999</v>
          </cell>
          <cell r="J14">
            <v>0.19800000000000001</v>
          </cell>
          <cell r="K14">
            <v>0.26200000000000001</v>
          </cell>
          <cell r="L14">
            <v>0</v>
          </cell>
          <cell r="M14">
            <v>0</v>
          </cell>
          <cell r="N14">
            <v>19.565000000000001</v>
          </cell>
          <cell r="O14">
            <v>0</v>
          </cell>
          <cell r="P14">
            <v>95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95</v>
          </cell>
          <cell r="V14">
            <v>0</v>
          </cell>
          <cell r="W14">
            <v>16.617999999999999</v>
          </cell>
          <cell r="X14">
            <v>20.024999999999999</v>
          </cell>
          <cell r="Y14">
            <v>17.077999999999999</v>
          </cell>
          <cell r="Z14">
            <v>0</v>
          </cell>
          <cell r="AA14">
            <v>0</v>
          </cell>
          <cell r="AB14">
            <v>0</v>
          </cell>
          <cell r="AC14">
            <v>8.3266726846886741E-16</v>
          </cell>
          <cell r="AD14">
            <v>0</v>
          </cell>
          <cell r="AE14">
            <v>95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12.797000000000001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6.7679999999999998</v>
          </cell>
          <cell r="AQ14">
            <v>0</v>
          </cell>
          <cell r="AR14">
            <v>0</v>
          </cell>
          <cell r="AS14">
            <v>95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20.024999999999999</v>
          </cell>
          <cell r="BC14">
            <v>95</v>
          </cell>
          <cell r="BD14">
            <v>56.558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80.587000000000003</v>
          </cell>
          <cell r="E15">
            <v>35.088000000000001</v>
          </cell>
          <cell r="F15">
            <v>45.499000000000002</v>
          </cell>
          <cell r="G15">
            <v>35.493000000000002</v>
          </cell>
          <cell r="H15">
            <v>0</v>
          </cell>
          <cell r="I15">
            <v>28.704999999999998</v>
          </cell>
          <cell r="J15">
            <v>0.27500000000000002</v>
          </cell>
          <cell r="K15">
            <v>0.35699999999999998</v>
          </cell>
          <cell r="L15">
            <v>0</v>
          </cell>
          <cell r="M15">
            <v>0</v>
          </cell>
          <cell r="N15">
            <v>28.073</v>
          </cell>
          <cell r="O15">
            <v>0</v>
          </cell>
          <cell r="P15">
            <v>134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134</v>
          </cell>
          <cell r="V15">
            <v>0</v>
          </cell>
          <cell r="W15">
            <v>25.421250000000001</v>
          </cell>
          <cell r="X15">
            <v>28.704999999999998</v>
          </cell>
          <cell r="Y15">
            <v>26.053250000000002</v>
          </cell>
          <cell r="Z15">
            <v>0</v>
          </cell>
          <cell r="AA15">
            <v>0</v>
          </cell>
          <cell r="AB15">
            <v>0</v>
          </cell>
          <cell r="AC15">
            <v>1.4432899320127035E-15</v>
          </cell>
          <cell r="AD15">
            <v>0</v>
          </cell>
          <cell r="AE15">
            <v>134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14.85575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13.21725</v>
          </cell>
          <cell r="AQ15">
            <v>0</v>
          </cell>
          <cell r="AR15">
            <v>0</v>
          </cell>
          <cell r="AS15">
            <v>134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28.704999999999998</v>
          </cell>
          <cell r="BC15">
            <v>134</v>
          </cell>
          <cell r="BD15">
            <v>80.587000000000003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61.082999999999998</v>
          </cell>
          <cell r="E16">
            <v>27.27</v>
          </cell>
          <cell r="F16">
            <v>33.813000000000002</v>
          </cell>
          <cell r="G16">
            <v>35.335000000000001</v>
          </cell>
          <cell r="H16">
            <v>0</v>
          </cell>
          <cell r="I16">
            <v>21.731000000000002</v>
          </cell>
          <cell r="J16">
            <v>0.20699999999999999</v>
          </cell>
          <cell r="K16">
            <v>0.25700000000000001</v>
          </cell>
          <cell r="L16">
            <v>0</v>
          </cell>
          <cell r="M16">
            <v>0</v>
          </cell>
          <cell r="N16">
            <v>21.266999999999999</v>
          </cell>
          <cell r="O16">
            <v>0</v>
          </cell>
          <cell r="P16">
            <v>97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97</v>
          </cell>
          <cell r="V16">
            <v>0</v>
          </cell>
          <cell r="W16">
            <v>27.638999999999999</v>
          </cell>
          <cell r="X16">
            <v>21.731000000000002</v>
          </cell>
          <cell r="Y16">
            <v>28.102999999999998</v>
          </cell>
          <cell r="Z16">
            <v>0</v>
          </cell>
          <cell r="AA16">
            <v>0</v>
          </cell>
          <cell r="AB16">
            <v>0</v>
          </cell>
          <cell r="AC16">
            <v>-1.3600232051658168E-15</v>
          </cell>
          <cell r="AD16">
            <v>0</v>
          </cell>
          <cell r="AE16">
            <v>97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11.023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10.244</v>
          </cell>
          <cell r="AQ16">
            <v>0</v>
          </cell>
          <cell r="AR16">
            <v>0</v>
          </cell>
          <cell r="AS16">
            <v>97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21.731000000000002</v>
          </cell>
          <cell r="BC16">
            <v>97</v>
          </cell>
          <cell r="BD16">
            <v>61.082999999999998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98.495999999999995</v>
          </cell>
          <cell r="E17">
            <v>43.226999999999997</v>
          </cell>
          <cell r="F17">
            <v>55.268999999999998</v>
          </cell>
          <cell r="G17">
            <v>35.265999999999998</v>
          </cell>
          <cell r="H17">
            <v>0</v>
          </cell>
          <cell r="I17">
            <v>35.195</v>
          </cell>
          <cell r="J17">
            <v>0.33700000000000002</v>
          </cell>
          <cell r="K17">
            <v>0.43</v>
          </cell>
          <cell r="L17">
            <v>0</v>
          </cell>
          <cell r="M17">
            <v>0</v>
          </cell>
          <cell r="N17">
            <v>34.427999999999997</v>
          </cell>
          <cell r="O17">
            <v>0</v>
          </cell>
          <cell r="P17">
            <v>162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162</v>
          </cell>
          <cell r="V17">
            <v>0</v>
          </cell>
          <cell r="W17">
            <v>22.672499999999999</v>
          </cell>
          <cell r="X17">
            <v>35.195</v>
          </cell>
          <cell r="Y17">
            <v>23.439499999999999</v>
          </cell>
          <cell r="Z17">
            <v>0</v>
          </cell>
          <cell r="AA17">
            <v>0</v>
          </cell>
          <cell r="AB17">
            <v>0</v>
          </cell>
          <cell r="AC17">
            <v>-5.5511151231257827E-16</v>
          </cell>
          <cell r="AD17">
            <v>0</v>
          </cell>
          <cell r="AE17">
            <v>162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18.2075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16.220500000000001</v>
          </cell>
          <cell r="AQ17">
            <v>0</v>
          </cell>
          <cell r="AR17">
            <v>0</v>
          </cell>
          <cell r="AS17">
            <v>162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35.195</v>
          </cell>
          <cell r="BC17">
            <v>162</v>
          </cell>
          <cell r="BD17">
            <v>98.495999999999995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Schéma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1057.105</v>
          </cell>
          <cell r="E6">
            <v>469.69900000000001</v>
          </cell>
          <cell r="F6">
            <v>587.40599999999995</v>
          </cell>
          <cell r="G6">
            <v>35.301000000000002</v>
          </cell>
          <cell r="H6">
            <v>0</v>
          </cell>
          <cell r="I6">
            <v>389.81200000000001</v>
          </cell>
          <cell r="J6">
            <v>6.52</v>
          </cell>
          <cell r="K6">
            <v>8.1530000000000005</v>
          </cell>
          <cell r="L6">
            <v>0</v>
          </cell>
          <cell r="M6">
            <v>0</v>
          </cell>
          <cell r="N6">
            <v>375.13900000000001</v>
          </cell>
          <cell r="O6">
            <v>0</v>
          </cell>
          <cell r="P6">
            <v>1755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1755</v>
          </cell>
          <cell r="V6">
            <v>0</v>
          </cell>
          <cell r="W6">
            <v>2.7789999999999999</v>
          </cell>
          <cell r="X6">
            <v>389.81200000000001</v>
          </cell>
          <cell r="Y6">
            <v>17.451999999999998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1755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375.13900000000001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1755</v>
          </cell>
          <cell r="AZ6">
            <v>0</v>
          </cell>
          <cell r="BA6">
            <v>0</v>
          </cell>
          <cell r="BB6">
            <v>389.81200000000001</v>
          </cell>
          <cell r="BC6">
            <v>1755</v>
          </cell>
          <cell r="BD6">
            <v>1057.105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901.68200000000002</v>
          </cell>
          <cell r="E7">
            <v>399.02800000000002</v>
          </cell>
          <cell r="F7">
            <v>502.654</v>
          </cell>
          <cell r="G7">
            <v>35.298000000000002</v>
          </cell>
          <cell r="H7">
            <v>0</v>
          </cell>
          <cell r="I7">
            <v>332.75200000000001</v>
          </cell>
          <cell r="J7">
            <v>4.7249999999999996</v>
          </cell>
          <cell r="K7">
            <v>5.952</v>
          </cell>
          <cell r="L7">
            <v>0</v>
          </cell>
          <cell r="M7">
            <v>0</v>
          </cell>
          <cell r="N7">
            <v>322.07499999999999</v>
          </cell>
          <cell r="O7">
            <v>0</v>
          </cell>
          <cell r="P7">
            <v>1509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1509</v>
          </cell>
          <cell r="V7">
            <v>0</v>
          </cell>
          <cell r="W7">
            <v>0.56599999999999995</v>
          </cell>
          <cell r="X7">
            <v>332.75200000000001</v>
          </cell>
          <cell r="Y7">
            <v>11.243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1509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322.07499999999999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1509</v>
          </cell>
          <cell r="AZ7">
            <v>0</v>
          </cell>
          <cell r="BA7">
            <v>0</v>
          </cell>
          <cell r="BB7">
            <v>332.75200000000001</v>
          </cell>
          <cell r="BC7">
            <v>1509</v>
          </cell>
          <cell r="BD7">
            <v>901.68200000000002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813.86599999999999</v>
          </cell>
          <cell r="E8">
            <v>360.488</v>
          </cell>
          <cell r="F8">
            <v>453.37799999999999</v>
          </cell>
          <cell r="G8">
            <v>35.301000000000002</v>
          </cell>
          <cell r="H8">
            <v>0</v>
          </cell>
          <cell r="I8">
            <v>300.59800000000001</v>
          </cell>
          <cell r="J8">
            <v>4.7380000000000004</v>
          </cell>
          <cell r="K8">
            <v>5.9580000000000002</v>
          </cell>
          <cell r="L8">
            <v>0</v>
          </cell>
          <cell r="M8">
            <v>0</v>
          </cell>
          <cell r="N8">
            <v>289.90199999999999</v>
          </cell>
          <cell r="O8">
            <v>0</v>
          </cell>
          <cell r="P8">
            <v>1361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1361</v>
          </cell>
          <cell r="V8">
            <v>0</v>
          </cell>
          <cell r="W8">
            <v>0.64700000000000002</v>
          </cell>
          <cell r="X8">
            <v>300.59800000000001</v>
          </cell>
          <cell r="Y8">
            <v>11.343000000000002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1361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289.90199999999999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1361</v>
          </cell>
          <cell r="AZ8">
            <v>0</v>
          </cell>
          <cell r="BA8">
            <v>0</v>
          </cell>
          <cell r="BB8">
            <v>300.59800000000001</v>
          </cell>
          <cell r="BC8">
            <v>1361</v>
          </cell>
          <cell r="BD8">
            <v>813.86599999999999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557.52200000000005</v>
          </cell>
          <cell r="E9">
            <v>247.749</v>
          </cell>
          <cell r="F9">
            <v>309.77300000000002</v>
          </cell>
          <cell r="G9">
            <v>35.286000000000001</v>
          </cell>
          <cell r="H9">
            <v>0</v>
          </cell>
          <cell r="I9">
            <v>205.72</v>
          </cell>
          <cell r="J9">
            <v>3.2650000000000001</v>
          </cell>
          <cell r="K9">
            <v>4.0819999999999999</v>
          </cell>
          <cell r="L9">
            <v>0</v>
          </cell>
          <cell r="M9">
            <v>0</v>
          </cell>
          <cell r="N9">
            <v>198.37299999999999</v>
          </cell>
          <cell r="O9">
            <v>0</v>
          </cell>
          <cell r="P9">
            <v>926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926</v>
          </cell>
          <cell r="V9">
            <v>0</v>
          </cell>
          <cell r="W9">
            <v>0.747</v>
          </cell>
          <cell r="X9">
            <v>205.72</v>
          </cell>
          <cell r="Y9">
            <v>8.0939999999999994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926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198.37299999999999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926</v>
          </cell>
          <cell r="AZ9">
            <v>0</v>
          </cell>
          <cell r="BA9">
            <v>0</v>
          </cell>
          <cell r="BB9">
            <v>205.72</v>
          </cell>
          <cell r="BC9">
            <v>926</v>
          </cell>
          <cell r="BD9">
            <v>557.52200000000005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345.82</v>
          </cell>
          <cell r="E10">
            <v>153.94800000000001</v>
          </cell>
          <cell r="F10">
            <v>191.87200000000001</v>
          </cell>
          <cell r="G10">
            <v>35.393999999999998</v>
          </cell>
          <cell r="H10">
            <v>0</v>
          </cell>
          <cell r="I10">
            <v>127.93</v>
          </cell>
          <cell r="J10">
            <v>2.093</v>
          </cell>
          <cell r="K10">
            <v>2.6080000000000001</v>
          </cell>
          <cell r="L10">
            <v>0</v>
          </cell>
          <cell r="M10">
            <v>0</v>
          </cell>
          <cell r="N10">
            <v>123.229</v>
          </cell>
          <cell r="O10">
            <v>0</v>
          </cell>
          <cell r="P10">
            <v>574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574</v>
          </cell>
          <cell r="V10">
            <v>0</v>
          </cell>
          <cell r="W10">
            <v>0.92800000000000005</v>
          </cell>
          <cell r="X10">
            <v>127.93</v>
          </cell>
          <cell r="Y10">
            <v>5.6290000000000004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574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123.229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574</v>
          </cell>
          <cell r="AZ10">
            <v>0</v>
          </cell>
          <cell r="BA10">
            <v>0</v>
          </cell>
          <cell r="BB10">
            <v>127.93</v>
          </cell>
          <cell r="BC10">
            <v>574</v>
          </cell>
          <cell r="BD10">
            <v>345.82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264.49799999999999</v>
          </cell>
          <cell r="E11">
            <v>118.16</v>
          </cell>
          <cell r="F11">
            <v>146.33799999999999</v>
          </cell>
          <cell r="G11">
            <v>35.521000000000001</v>
          </cell>
          <cell r="H11">
            <v>0</v>
          </cell>
          <cell r="I11">
            <v>97.79</v>
          </cell>
          <cell r="J11">
            <v>1.64</v>
          </cell>
          <cell r="K11">
            <v>2.0299999999999998</v>
          </cell>
          <cell r="L11">
            <v>0</v>
          </cell>
          <cell r="M11">
            <v>0</v>
          </cell>
          <cell r="N11">
            <v>94.12</v>
          </cell>
          <cell r="O11">
            <v>0</v>
          </cell>
          <cell r="P11">
            <v>436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436</v>
          </cell>
          <cell r="V11">
            <v>0</v>
          </cell>
          <cell r="W11">
            <v>0.93200000000000005</v>
          </cell>
          <cell r="X11">
            <v>97.79</v>
          </cell>
          <cell r="Y11">
            <v>4.6020000000000003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436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94.12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436</v>
          </cell>
          <cell r="AZ11">
            <v>0</v>
          </cell>
          <cell r="BA11">
            <v>0</v>
          </cell>
          <cell r="BB11">
            <v>97.79</v>
          </cell>
          <cell r="BC11">
            <v>436</v>
          </cell>
          <cell r="BD11">
            <v>264.49799999999999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240.23699999999999</v>
          </cell>
          <cell r="E12">
            <v>107.553</v>
          </cell>
          <cell r="F12">
            <v>132.684</v>
          </cell>
          <cell r="G12">
            <v>35.341999999999999</v>
          </cell>
          <cell r="H12">
            <v>0</v>
          </cell>
          <cell r="I12">
            <v>88.49</v>
          </cell>
          <cell r="J12">
            <v>1.494</v>
          </cell>
          <cell r="K12">
            <v>1.8440000000000001</v>
          </cell>
          <cell r="L12">
            <v>0</v>
          </cell>
          <cell r="M12">
            <v>0</v>
          </cell>
          <cell r="N12">
            <v>85.152000000000001</v>
          </cell>
          <cell r="O12">
            <v>0</v>
          </cell>
          <cell r="P12">
            <v>393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393</v>
          </cell>
          <cell r="V12">
            <v>0</v>
          </cell>
          <cell r="W12">
            <v>1.0177499999999999</v>
          </cell>
          <cell r="X12">
            <v>88.49</v>
          </cell>
          <cell r="Y12">
            <v>4.3557500000000005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393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85.152000000000001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393</v>
          </cell>
          <cell r="AZ12">
            <v>0</v>
          </cell>
          <cell r="BA12">
            <v>0</v>
          </cell>
          <cell r="BB12">
            <v>88.49</v>
          </cell>
          <cell r="BC12">
            <v>393</v>
          </cell>
          <cell r="BD12">
            <v>240.23699999999999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235.79499999999999</v>
          </cell>
          <cell r="E13">
            <v>105.754</v>
          </cell>
          <cell r="F13">
            <v>130.041</v>
          </cell>
          <cell r="G13">
            <v>35.360999999999997</v>
          </cell>
          <cell r="H13">
            <v>0</v>
          </cell>
          <cell r="I13">
            <v>87.647999999999996</v>
          </cell>
          <cell r="J13">
            <v>1.4670000000000001</v>
          </cell>
          <cell r="K13">
            <v>1.8049999999999999</v>
          </cell>
          <cell r="L13">
            <v>0</v>
          </cell>
          <cell r="M13">
            <v>0</v>
          </cell>
          <cell r="N13">
            <v>84.376000000000005</v>
          </cell>
          <cell r="O13">
            <v>0</v>
          </cell>
          <cell r="P13">
            <v>388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388</v>
          </cell>
          <cell r="V13">
            <v>0</v>
          </cell>
          <cell r="W13">
            <v>1.0229999999999999</v>
          </cell>
          <cell r="X13">
            <v>87.647999999999996</v>
          </cell>
          <cell r="Y13">
            <v>4.2949999999999999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388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84.376000000000005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388</v>
          </cell>
          <cell r="AZ13">
            <v>0</v>
          </cell>
          <cell r="BA13">
            <v>0</v>
          </cell>
          <cell r="BB13">
            <v>87.647999999999996</v>
          </cell>
          <cell r="BC13">
            <v>388</v>
          </cell>
          <cell r="BD13">
            <v>235.79499999999999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348.22800000000001</v>
          </cell>
          <cell r="E14">
            <v>155.28899999999999</v>
          </cell>
          <cell r="F14">
            <v>192.93899999999999</v>
          </cell>
          <cell r="G14">
            <v>35.442</v>
          </cell>
          <cell r="H14">
            <v>0</v>
          </cell>
          <cell r="I14">
            <v>129.00200000000001</v>
          </cell>
          <cell r="J14">
            <v>2.0539999999999998</v>
          </cell>
          <cell r="K14">
            <v>2.5510000000000002</v>
          </cell>
          <cell r="L14">
            <v>0</v>
          </cell>
          <cell r="M14">
            <v>0</v>
          </cell>
          <cell r="N14">
            <v>124.39700000000001</v>
          </cell>
          <cell r="O14">
            <v>0</v>
          </cell>
          <cell r="P14">
            <v>577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577</v>
          </cell>
          <cell r="V14">
            <v>0</v>
          </cell>
          <cell r="W14">
            <v>0.88875000000000004</v>
          </cell>
          <cell r="X14">
            <v>129.00200000000001</v>
          </cell>
          <cell r="Y14">
            <v>5.4937500000000004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577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124.39700000000001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577</v>
          </cell>
          <cell r="AZ14">
            <v>0</v>
          </cell>
          <cell r="BA14">
            <v>0</v>
          </cell>
          <cell r="BB14">
            <v>129.00200000000001</v>
          </cell>
          <cell r="BC14">
            <v>577</v>
          </cell>
          <cell r="BD14">
            <v>348.22800000000001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563.53200000000004</v>
          </cell>
          <cell r="E15">
            <v>250.345</v>
          </cell>
          <cell r="F15">
            <v>313.18700000000001</v>
          </cell>
          <cell r="G15">
            <v>35.518000000000001</v>
          </cell>
          <cell r="H15">
            <v>0</v>
          </cell>
          <cell r="I15">
            <v>208.94</v>
          </cell>
          <cell r="J15">
            <v>3.1930000000000001</v>
          </cell>
          <cell r="K15">
            <v>3.9940000000000002</v>
          </cell>
          <cell r="L15">
            <v>0</v>
          </cell>
          <cell r="M15">
            <v>0</v>
          </cell>
          <cell r="N15">
            <v>201.75325000000001</v>
          </cell>
          <cell r="O15">
            <v>-2.5000000002250999E-4</v>
          </cell>
          <cell r="P15">
            <v>941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941</v>
          </cell>
          <cell r="V15">
            <v>0</v>
          </cell>
          <cell r="W15">
            <v>0.78474999999999995</v>
          </cell>
          <cell r="X15">
            <v>208.94</v>
          </cell>
          <cell r="Y15">
            <v>7.9717500000000001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941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201.75299999999999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941</v>
          </cell>
          <cell r="AZ15">
            <v>0</v>
          </cell>
          <cell r="BA15">
            <v>0</v>
          </cell>
          <cell r="BB15">
            <v>208.94</v>
          </cell>
          <cell r="BC15">
            <v>941</v>
          </cell>
          <cell r="BD15">
            <v>563.53200000000004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566.03899999999999</v>
          </cell>
          <cell r="E16">
            <v>249.423</v>
          </cell>
          <cell r="F16">
            <v>316.61599999999999</v>
          </cell>
          <cell r="G16">
            <v>35.337000000000003</v>
          </cell>
          <cell r="H16">
            <v>0</v>
          </cell>
          <cell r="I16">
            <v>207.23</v>
          </cell>
          <cell r="J16">
            <v>3.16</v>
          </cell>
          <cell r="K16">
            <v>4.0110000000000001</v>
          </cell>
          <cell r="L16">
            <v>0</v>
          </cell>
          <cell r="M16">
            <v>0</v>
          </cell>
          <cell r="N16">
            <v>200.05850000000001</v>
          </cell>
          <cell r="O16">
            <v>4.9999999998817657E-4</v>
          </cell>
          <cell r="P16">
            <v>947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947</v>
          </cell>
          <cell r="V16">
            <v>0</v>
          </cell>
          <cell r="W16">
            <v>1.0177499999999999</v>
          </cell>
          <cell r="X16">
            <v>207.23</v>
          </cell>
          <cell r="Y16">
            <v>8.1887500000000006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947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200.059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947</v>
          </cell>
          <cell r="AZ16">
            <v>0</v>
          </cell>
          <cell r="BA16">
            <v>0</v>
          </cell>
          <cell r="BB16">
            <v>207.23</v>
          </cell>
          <cell r="BC16">
            <v>947</v>
          </cell>
          <cell r="BD16">
            <v>566.03899999999999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680.55600000000004</v>
          </cell>
          <cell r="E17">
            <v>299.137</v>
          </cell>
          <cell r="F17">
            <v>381.41899999999998</v>
          </cell>
          <cell r="G17">
            <v>35.25</v>
          </cell>
          <cell r="H17">
            <v>0</v>
          </cell>
          <cell r="I17">
            <v>247.7</v>
          </cell>
          <cell r="J17">
            <v>3.7930000000000001</v>
          </cell>
          <cell r="K17">
            <v>4.8369999999999997</v>
          </cell>
          <cell r="L17">
            <v>0</v>
          </cell>
          <cell r="M17">
            <v>0</v>
          </cell>
          <cell r="N17">
            <v>239.06975</v>
          </cell>
          <cell r="O17">
            <v>2.4999999999408828E-4</v>
          </cell>
          <cell r="P17">
            <v>1137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1137</v>
          </cell>
          <cell r="V17">
            <v>0</v>
          </cell>
          <cell r="W17">
            <v>1.01125</v>
          </cell>
          <cell r="X17">
            <v>247.7</v>
          </cell>
          <cell r="Y17">
            <v>9.6412499999999994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1137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239.07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1137</v>
          </cell>
          <cell r="AZ17">
            <v>0</v>
          </cell>
          <cell r="BA17">
            <v>0</v>
          </cell>
          <cell r="BB17">
            <v>247.7</v>
          </cell>
          <cell r="BC17">
            <v>1137</v>
          </cell>
          <cell r="BD17">
            <v>680.55600000000004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Reporting"/>
      <sheetName val="Měsíční výkaz"/>
      <sheetName val="ED plyn"/>
      <sheetName val="Evidence"/>
      <sheetName val="MPO"/>
      <sheetName val="ERU-1"/>
      <sheetName val="OTE"/>
      <sheetName val="Stropovani_EE_ZP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0</v>
          </cell>
          <cell r="E6">
            <v>0</v>
          </cell>
          <cell r="F6">
            <v>0</v>
          </cell>
          <cell r="G6">
            <v>35.281999999999996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Chyba</v>
          </cell>
          <cell r="D7">
            <v>79.89</v>
          </cell>
          <cell r="E7">
            <v>32.444000000000003</v>
          </cell>
          <cell r="F7">
            <v>47.445999999999998</v>
          </cell>
          <cell r="G7">
            <v>35.284999999999997</v>
          </cell>
          <cell r="H7">
            <v>0</v>
          </cell>
          <cell r="I7">
            <v>28.681699999999999</v>
          </cell>
          <cell r="J7">
            <v>6.6639999999999997</v>
          </cell>
          <cell r="K7">
            <v>9.7460000000000004</v>
          </cell>
          <cell r="L7">
            <v>0</v>
          </cell>
          <cell r="M7">
            <v>0</v>
          </cell>
          <cell r="N7">
            <v>12.271000000000001</v>
          </cell>
          <cell r="O7">
            <v>6.9999999999659224E-4</v>
          </cell>
          <cell r="P7">
            <v>151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151</v>
          </cell>
          <cell r="V7">
            <v>0</v>
          </cell>
          <cell r="W7">
            <v>5.867</v>
          </cell>
          <cell r="X7">
            <v>28.681999999999999</v>
          </cell>
          <cell r="Y7">
            <v>22.277000000000001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151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12.271000000000001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151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28.681999999999999</v>
          </cell>
          <cell r="BC7">
            <v>151</v>
          </cell>
          <cell r="BD7">
            <v>79.89</v>
          </cell>
          <cell r="BE7">
            <v>3.0000000003838068E-4</v>
          </cell>
        </row>
        <row r="8">
          <cell r="A8" t="str">
            <v>Březen</v>
          </cell>
          <cell r="B8">
            <v>3</v>
          </cell>
          <cell r="C8" t="str">
            <v>Chyba</v>
          </cell>
          <cell r="D8">
            <v>143.28</v>
          </cell>
          <cell r="E8">
            <v>58.070999999999998</v>
          </cell>
          <cell r="F8">
            <v>85.209000000000003</v>
          </cell>
          <cell r="G8">
            <v>35.134999999999998</v>
          </cell>
          <cell r="H8">
            <v>0</v>
          </cell>
          <cell r="I8">
            <v>51.302199999999999</v>
          </cell>
          <cell r="J8">
            <v>10.909000000000001</v>
          </cell>
          <cell r="K8">
            <v>16.007000000000001</v>
          </cell>
          <cell r="L8">
            <v>0</v>
          </cell>
          <cell r="M8">
            <v>0</v>
          </cell>
          <cell r="N8">
            <v>24.387</v>
          </cell>
          <cell r="O8">
            <v>-8.0000000000168825E-4</v>
          </cell>
          <cell r="P8">
            <v>271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271</v>
          </cell>
          <cell r="V8">
            <v>0</v>
          </cell>
          <cell r="W8">
            <v>13.907999999999999</v>
          </cell>
          <cell r="X8">
            <v>51.302</v>
          </cell>
          <cell r="Y8">
            <v>40.824000000000005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271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24.387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271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51.302</v>
          </cell>
          <cell r="BC8">
            <v>271</v>
          </cell>
          <cell r="BD8">
            <v>143.28</v>
          </cell>
          <cell r="BE8">
            <v>-2.0000000000663931E-4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113.96299999999999</v>
          </cell>
          <cell r="E9">
            <v>46.281999999999996</v>
          </cell>
          <cell r="F9">
            <v>67.680999999999997</v>
          </cell>
          <cell r="G9">
            <v>35.225999999999999</v>
          </cell>
          <cell r="H9">
            <v>0</v>
          </cell>
          <cell r="I9">
            <v>40.839100000000002</v>
          </cell>
          <cell r="J9">
            <v>8.4529999999999994</v>
          </cell>
          <cell r="K9">
            <v>12.362</v>
          </cell>
          <cell r="L9">
            <v>0</v>
          </cell>
          <cell r="M9">
            <v>0</v>
          </cell>
          <cell r="N9">
            <v>20.024000000000001</v>
          </cell>
          <cell r="O9">
            <v>9.9999999996214228E-5</v>
          </cell>
          <cell r="P9">
            <v>215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215</v>
          </cell>
          <cell r="V9">
            <v>0</v>
          </cell>
          <cell r="W9">
            <v>18.064</v>
          </cell>
          <cell r="X9">
            <v>40.838999999999999</v>
          </cell>
          <cell r="Y9">
            <v>38.878999999999998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215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20.024000000000001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215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40.838999999999999</v>
          </cell>
          <cell r="BC9">
            <v>215</v>
          </cell>
          <cell r="BD9">
            <v>113.96299999999999</v>
          </cell>
          <cell r="BE9">
            <v>-9.9999999974897946E-5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83.103999999999999</v>
          </cell>
          <cell r="E10">
            <v>33.734000000000002</v>
          </cell>
          <cell r="F10">
            <v>49.37</v>
          </cell>
          <cell r="G10">
            <v>35.426000000000002</v>
          </cell>
          <cell r="H10">
            <v>0</v>
          </cell>
          <cell r="I10">
            <v>29.609000000000002</v>
          </cell>
          <cell r="J10">
            <v>5.8090000000000002</v>
          </cell>
          <cell r="K10">
            <v>8.5020000000000007</v>
          </cell>
          <cell r="L10">
            <v>0</v>
          </cell>
          <cell r="M10">
            <v>0</v>
          </cell>
          <cell r="N10">
            <v>15.298</v>
          </cell>
          <cell r="O10">
            <v>0</v>
          </cell>
          <cell r="P10">
            <v>156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156</v>
          </cell>
          <cell r="V10">
            <v>0</v>
          </cell>
          <cell r="W10">
            <v>24.805</v>
          </cell>
          <cell r="X10">
            <v>29.609000000000002</v>
          </cell>
          <cell r="Y10">
            <v>39.116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156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15.298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156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29.609000000000002</v>
          </cell>
          <cell r="BC10">
            <v>156</v>
          </cell>
          <cell r="BD10">
            <v>83.103999999999999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57.024000000000001</v>
          </cell>
          <cell r="E11">
            <v>23.013999999999999</v>
          </cell>
          <cell r="F11">
            <v>34.01</v>
          </cell>
          <cell r="G11">
            <v>35.273000000000003</v>
          </cell>
          <cell r="H11">
            <v>0</v>
          </cell>
          <cell r="I11">
            <v>20.3</v>
          </cell>
          <cell r="J11">
            <v>3.95</v>
          </cell>
          <cell r="K11">
            <v>5.8369999999999997</v>
          </cell>
          <cell r="L11">
            <v>0</v>
          </cell>
          <cell r="M11">
            <v>0</v>
          </cell>
          <cell r="N11">
            <v>10.513</v>
          </cell>
          <cell r="O11">
            <v>0</v>
          </cell>
          <cell r="P11">
            <v>108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108</v>
          </cell>
          <cell r="V11">
            <v>0</v>
          </cell>
          <cell r="W11">
            <v>26.895</v>
          </cell>
          <cell r="X11">
            <v>20.3</v>
          </cell>
          <cell r="Y11">
            <v>36.682000000000002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108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10.513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108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20.3</v>
          </cell>
          <cell r="BC11">
            <v>108</v>
          </cell>
          <cell r="BD11">
            <v>57.024000000000001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48.798000000000002</v>
          </cell>
          <cell r="E12">
            <v>19.832000000000001</v>
          </cell>
          <cell r="F12">
            <v>28.966000000000001</v>
          </cell>
          <cell r="G12">
            <v>35.314999999999998</v>
          </cell>
          <cell r="H12">
            <v>0</v>
          </cell>
          <cell r="I12">
            <v>17.306999999999999</v>
          </cell>
          <cell r="J12">
            <v>3.036</v>
          </cell>
          <cell r="K12">
            <v>4.4340000000000002</v>
          </cell>
          <cell r="L12">
            <v>0</v>
          </cell>
          <cell r="M12">
            <v>0</v>
          </cell>
          <cell r="N12">
            <v>9.8379500000000011</v>
          </cell>
          <cell r="O12">
            <v>-9.5000000000133866E-4</v>
          </cell>
          <cell r="P12">
            <v>91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91</v>
          </cell>
          <cell r="V12">
            <v>0</v>
          </cell>
          <cell r="W12">
            <v>30.208449999999999</v>
          </cell>
          <cell r="X12">
            <v>17.306999999999999</v>
          </cell>
          <cell r="Y12">
            <v>37.678449999999998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91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9.8379999999999992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91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17.306999999999999</v>
          </cell>
          <cell r="BC12">
            <v>91</v>
          </cell>
          <cell r="BD12">
            <v>48.798000000000002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46.185000000000002</v>
          </cell>
          <cell r="E13">
            <v>18.821000000000002</v>
          </cell>
          <cell r="F13">
            <v>27.364000000000001</v>
          </cell>
          <cell r="G13">
            <v>35.353000000000002</v>
          </cell>
          <cell r="H13">
            <v>0</v>
          </cell>
          <cell r="I13">
            <v>16.431000000000001</v>
          </cell>
          <cell r="J13">
            <v>2.7810000000000001</v>
          </cell>
          <cell r="K13">
            <v>4.0430000000000001</v>
          </cell>
          <cell r="L13">
            <v>0</v>
          </cell>
          <cell r="M13">
            <v>0</v>
          </cell>
          <cell r="N13">
            <v>9.6065900000000006</v>
          </cell>
          <cell r="O13">
            <v>4.0999999999868919E-4</v>
          </cell>
          <cell r="P13">
            <v>86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86</v>
          </cell>
          <cell r="V13">
            <v>0</v>
          </cell>
          <cell r="W13">
            <v>30.946080000000002</v>
          </cell>
          <cell r="X13">
            <v>16.431000000000001</v>
          </cell>
          <cell r="Y13">
            <v>37.77008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86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9.6069999999999993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86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16.431000000000001</v>
          </cell>
          <cell r="BC13">
            <v>86</v>
          </cell>
          <cell r="BD13">
            <v>46.185000000000002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54.777000000000001</v>
          </cell>
          <cell r="E14">
            <v>22.192</v>
          </cell>
          <cell r="F14">
            <v>32.585000000000001</v>
          </cell>
          <cell r="G14">
            <v>35.436999999999998</v>
          </cell>
          <cell r="H14">
            <v>0</v>
          </cell>
          <cell r="I14">
            <v>19.295999999999999</v>
          </cell>
          <cell r="J14">
            <v>2.92</v>
          </cell>
          <cell r="K14">
            <v>4.2869999999999999</v>
          </cell>
          <cell r="L14">
            <v>0</v>
          </cell>
          <cell r="M14">
            <v>0</v>
          </cell>
          <cell r="N14">
            <v>12.08874</v>
          </cell>
          <cell r="O14">
            <v>2.5999999999903878E-4</v>
          </cell>
          <cell r="P14">
            <v>102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102</v>
          </cell>
          <cell r="V14">
            <v>0</v>
          </cell>
          <cell r="W14">
            <v>18.258029999999998</v>
          </cell>
          <cell r="X14">
            <v>19.295999999999999</v>
          </cell>
          <cell r="Y14">
            <v>25.465029999999999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102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12.089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102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19.295999999999999</v>
          </cell>
          <cell r="BC14">
            <v>102</v>
          </cell>
          <cell r="BD14">
            <v>54.777000000000001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119.432</v>
          </cell>
          <cell r="E15">
            <v>48.154000000000003</v>
          </cell>
          <cell r="F15">
            <v>71.278000000000006</v>
          </cell>
          <cell r="G15">
            <v>35.469000000000001</v>
          </cell>
          <cell r="H15">
            <v>0</v>
          </cell>
          <cell r="I15">
            <v>42.598999999999997</v>
          </cell>
          <cell r="J15">
            <v>8.8559999999999999</v>
          </cell>
          <cell r="K15">
            <v>13.109</v>
          </cell>
          <cell r="L15">
            <v>0</v>
          </cell>
          <cell r="M15">
            <v>0</v>
          </cell>
          <cell r="N15">
            <v>20.633650000000003</v>
          </cell>
          <cell r="O15">
            <v>3.4999999999030251E-4</v>
          </cell>
          <cell r="P15">
            <v>227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227</v>
          </cell>
          <cell r="V15">
            <v>0</v>
          </cell>
          <cell r="W15">
            <v>18.69632</v>
          </cell>
          <cell r="X15">
            <v>42.598999999999997</v>
          </cell>
          <cell r="Y15">
            <v>40.661320000000003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227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20.634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227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42.598999999999997</v>
          </cell>
          <cell r="BC15">
            <v>227</v>
          </cell>
          <cell r="BD15">
            <v>119.432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162.09899999999999</v>
          </cell>
          <cell r="E16">
            <v>65.673000000000002</v>
          </cell>
          <cell r="F16">
            <v>96.426000000000002</v>
          </cell>
          <cell r="G16">
            <v>35.378999999999998</v>
          </cell>
          <cell r="H16">
            <v>0</v>
          </cell>
          <cell r="I16">
            <v>58.081000000000003</v>
          </cell>
          <cell r="J16">
            <v>11.499000000000001</v>
          </cell>
          <cell r="K16">
            <v>16.884</v>
          </cell>
          <cell r="L16">
            <v>0</v>
          </cell>
          <cell r="M16">
            <v>0</v>
          </cell>
          <cell r="N16">
            <v>29.69802</v>
          </cell>
          <cell r="O16">
            <v>-1.9999999999242846E-5</v>
          </cell>
          <cell r="P16">
            <v>307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307</v>
          </cell>
          <cell r="V16">
            <v>0</v>
          </cell>
          <cell r="W16">
            <v>10.85398</v>
          </cell>
          <cell r="X16">
            <v>58.081000000000003</v>
          </cell>
          <cell r="Y16">
            <v>39.236980000000003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307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29.698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307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58.081000000000003</v>
          </cell>
          <cell r="BC16">
            <v>307</v>
          </cell>
          <cell r="BD16">
            <v>162.09899999999999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167.87700000000001</v>
          </cell>
          <cell r="E17">
            <v>67.950999999999993</v>
          </cell>
          <cell r="F17">
            <v>99.926000000000002</v>
          </cell>
          <cell r="G17">
            <v>35.304000000000002</v>
          </cell>
          <cell r="H17">
            <v>0</v>
          </cell>
          <cell r="I17">
            <v>59.878999999999998</v>
          </cell>
          <cell r="J17">
            <v>11.779</v>
          </cell>
          <cell r="K17">
            <v>17.321999999999999</v>
          </cell>
          <cell r="L17">
            <v>0</v>
          </cell>
          <cell r="M17">
            <v>0</v>
          </cell>
          <cell r="N17">
            <v>30.77787</v>
          </cell>
          <cell r="O17">
            <v>1.299999999950785E-4</v>
          </cell>
          <cell r="P17">
            <v>317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317</v>
          </cell>
          <cell r="V17">
            <v>0</v>
          </cell>
          <cell r="W17">
            <v>11.514889999999999</v>
          </cell>
          <cell r="X17">
            <v>59.878999999999998</v>
          </cell>
          <cell r="Y17">
            <v>40.61589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317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30.777999999999999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317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59.878999999999998</v>
          </cell>
          <cell r="BC17">
            <v>317</v>
          </cell>
          <cell r="BD17">
            <v>167.87700000000001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Kogenerace"/>
      <sheetName val="Reporting"/>
      <sheetName val="Vyhodnocení PROVOZ"/>
      <sheetName val="Měsíční výkaz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str">
            <v>OK</v>
          </cell>
          <cell r="D6">
            <v>1.873</v>
          </cell>
          <cell r="E6">
            <v>1.873</v>
          </cell>
          <cell r="F6">
            <v>0</v>
          </cell>
          <cell r="G6">
            <v>35.281999999999996</v>
          </cell>
          <cell r="H6">
            <v>0</v>
          </cell>
          <cell r="I6">
            <v>0.56699999999999995</v>
          </cell>
          <cell r="J6">
            <v>3.6999999999999998E-2</v>
          </cell>
          <cell r="K6">
            <v>0</v>
          </cell>
          <cell r="L6">
            <v>0</v>
          </cell>
          <cell r="M6">
            <v>0</v>
          </cell>
          <cell r="N6">
            <v>0.53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7.0999999999999994E-2</v>
          </cell>
          <cell r="X6">
            <v>0.56699999999999995</v>
          </cell>
          <cell r="Y6">
            <v>0.10799999999999998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0.53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0.56699999999999995</v>
          </cell>
          <cell r="BC6">
            <v>0</v>
          </cell>
          <cell r="BD6">
            <v>1.873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122.679</v>
          </cell>
          <cell r="E7">
            <v>50.997999999999998</v>
          </cell>
          <cell r="F7">
            <v>71.680999999999997</v>
          </cell>
          <cell r="G7">
            <v>35.284999999999997</v>
          </cell>
          <cell r="H7">
            <v>0</v>
          </cell>
          <cell r="I7">
            <v>38.933</v>
          </cell>
          <cell r="J7">
            <v>0.53200000000000003</v>
          </cell>
          <cell r="K7">
            <v>0.747</v>
          </cell>
          <cell r="L7">
            <v>0</v>
          </cell>
          <cell r="M7">
            <v>0</v>
          </cell>
          <cell r="N7">
            <v>37.654000000000003</v>
          </cell>
          <cell r="O7">
            <v>0</v>
          </cell>
          <cell r="P7">
            <v>197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197</v>
          </cell>
          <cell r="V7">
            <v>0</v>
          </cell>
          <cell r="W7">
            <v>6.9000000000000006E-2</v>
          </cell>
          <cell r="X7">
            <v>38.933</v>
          </cell>
          <cell r="Y7">
            <v>1.3479999999999999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197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37.654000000000003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197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38.933</v>
          </cell>
          <cell r="BC7">
            <v>197</v>
          </cell>
          <cell r="BD7">
            <v>122.679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151.048</v>
          </cell>
          <cell r="E8">
            <v>62.442999999999998</v>
          </cell>
          <cell r="F8">
            <v>88.605000000000004</v>
          </cell>
          <cell r="G8">
            <v>35.134999999999998</v>
          </cell>
          <cell r="H8">
            <v>0</v>
          </cell>
          <cell r="I8">
            <v>48.548999999999999</v>
          </cell>
          <cell r="J8">
            <v>0.45600000000000002</v>
          </cell>
          <cell r="K8">
            <v>0.64600000000000002</v>
          </cell>
          <cell r="L8">
            <v>0</v>
          </cell>
          <cell r="M8">
            <v>0</v>
          </cell>
          <cell r="N8">
            <v>47.447000000000003</v>
          </cell>
          <cell r="O8">
            <v>0</v>
          </cell>
          <cell r="P8">
            <v>248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248</v>
          </cell>
          <cell r="V8">
            <v>0</v>
          </cell>
          <cell r="W8">
            <v>6.5000000000000002E-2</v>
          </cell>
          <cell r="X8">
            <v>48.548999999999999</v>
          </cell>
          <cell r="Y8">
            <v>1.167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248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47.447000000000003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248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48.548999999999999</v>
          </cell>
          <cell r="BC8">
            <v>248</v>
          </cell>
          <cell r="BD8">
            <v>151.048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90.781999999999996</v>
          </cell>
          <cell r="E9">
            <v>38.247999999999998</v>
          </cell>
          <cell r="F9">
            <v>52.533999999999999</v>
          </cell>
          <cell r="G9">
            <v>35.225999999999999</v>
          </cell>
          <cell r="H9">
            <v>0</v>
          </cell>
          <cell r="I9">
            <v>29.122</v>
          </cell>
          <cell r="J9">
            <v>0.28599999999999998</v>
          </cell>
          <cell r="K9">
            <v>0.39400000000000002</v>
          </cell>
          <cell r="L9">
            <v>0</v>
          </cell>
          <cell r="M9">
            <v>0</v>
          </cell>
          <cell r="N9">
            <v>28.442</v>
          </cell>
          <cell r="O9">
            <v>0</v>
          </cell>
          <cell r="P9">
            <v>144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144</v>
          </cell>
          <cell r="V9">
            <v>0</v>
          </cell>
          <cell r="W9">
            <v>0.115</v>
          </cell>
          <cell r="X9">
            <v>29.122</v>
          </cell>
          <cell r="Y9">
            <v>0.79499999999999993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144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28.442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144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29.122</v>
          </cell>
          <cell r="BC9">
            <v>144</v>
          </cell>
          <cell r="BD9">
            <v>90.781999999999996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51.631</v>
          </cell>
          <cell r="E10">
            <v>22.396999999999998</v>
          </cell>
          <cell r="F10">
            <v>29.234000000000002</v>
          </cell>
          <cell r="G10">
            <v>35.426000000000002</v>
          </cell>
          <cell r="H10">
            <v>0</v>
          </cell>
          <cell r="I10">
            <v>16.387</v>
          </cell>
          <cell r="J10">
            <v>0.17599999999999999</v>
          </cell>
          <cell r="K10">
            <v>0.22900000000000001</v>
          </cell>
          <cell r="L10">
            <v>0</v>
          </cell>
          <cell r="M10">
            <v>0</v>
          </cell>
          <cell r="N10">
            <v>15.981999999999999</v>
          </cell>
          <cell r="O10">
            <v>0</v>
          </cell>
          <cell r="P10">
            <v>77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77</v>
          </cell>
          <cell r="V10">
            <v>0</v>
          </cell>
          <cell r="W10">
            <v>0.14199999999999999</v>
          </cell>
          <cell r="X10">
            <v>16.387</v>
          </cell>
          <cell r="Y10">
            <v>0.54700000000000004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77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15.981999999999999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77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16.387</v>
          </cell>
          <cell r="BC10">
            <v>77</v>
          </cell>
          <cell r="BD10">
            <v>51.631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41.38</v>
          </cell>
          <cell r="E11">
            <v>18.257999999999999</v>
          </cell>
          <cell r="F11">
            <v>23.122</v>
          </cell>
          <cell r="G11">
            <v>35.273000000000003</v>
          </cell>
          <cell r="H11">
            <v>0</v>
          </cell>
          <cell r="I11">
            <v>13.161</v>
          </cell>
          <cell r="J11">
            <v>0.15</v>
          </cell>
          <cell r="K11">
            <v>0.189</v>
          </cell>
          <cell r="L11">
            <v>0</v>
          </cell>
          <cell r="M11">
            <v>0</v>
          </cell>
          <cell r="N11">
            <v>12.821999999999999</v>
          </cell>
          <cell r="O11">
            <v>0</v>
          </cell>
          <cell r="P11">
            <v>60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60</v>
          </cell>
          <cell r="V11">
            <v>0</v>
          </cell>
          <cell r="W11">
            <v>0.16600000000000001</v>
          </cell>
          <cell r="X11">
            <v>13.161</v>
          </cell>
          <cell r="Y11">
            <v>0.505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60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12.821999999999999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60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13.161</v>
          </cell>
          <cell r="BC11">
            <v>60</v>
          </cell>
          <cell r="BD11">
            <v>41.38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42.344999999999999</v>
          </cell>
          <cell r="E12">
            <v>18.443999999999999</v>
          </cell>
          <cell r="F12">
            <v>23.901</v>
          </cell>
          <cell r="G12">
            <v>35.314999999999998</v>
          </cell>
          <cell r="H12">
            <v>0</v>
          </cell>
          <cell r="I12">
            <v>13.504</v>
          </cell>
          <cell r="J12">
            <v>0.221</v>
          </cell>
          <cell r="K12">
            <v>0.28599999999999998</v>
          </cell>
          <cell r="L12">
            <v>0</v>
          </cell>
          <cell r="M12">
            <v>0</v>
          </cell>
          <cell r="N12">
            <v>12.996499999999999</v>
          </cell>
          <cell r="O12">
            <v>5.0000000000061107E-4</v>
          </cell>
          <cell r="P12">
            <v>63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63</v>
          </cell>
          <cell r="V12">
            <v>0</v>
          </cell>
          <cell r="W12">
            <v>0.18525</v>
          </cell>
          <cell r="X12">
            <v>13.504</v>
          </cell>
          <cell r="Y12">
            <v>0.69225000000000003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63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12.997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63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13.504</v>
          </cell>
          <cell r="BC12">
            <v>63</v>
          </cell>
          <cell r="BD12">
            <v>42.344999999999999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32.253999999999998</v>
          </cell>
          <cell r="E13">
            <v>14.170999999999999</v>
          </cell>
          <cell r="F13">
            <v>18.082999999999998</v>
          </cell>
          <cell r="G13">
            <v>35.353000000000002</v>
          </cell>
          <cell r="H13">
            <v>0</v>
          </cell>
          <cell r="I13">
            <v>10.231</v>
          </cell>
          <cell r="J13">
            <v>9.4E-2</v>
          </cell>
          <cell r="K13">
            <v>0.12</v>
          </cell>
          <cell r="L13">
            <v>0</v>
          </cell>
          <cell r="M13">
            <v>0</v>
          </cell>
          <cell r="N13">
            <v>10.0175</v>
          </cell>
          <cell r="O13">
            <v>-4.9999999999883471E-4</v>
          </cell>
          <cell r="P13">
            <v>47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47</v>
          </cell>
          <cell r="V13">
            <v>0</v>
          </cell>
          <cell r="W13">
            <v>0.14649999999999999</v>
          </cell>
          <cell r="X13">
            <v>10.231</v>
          </cell>
          <cell r="Y13">
            <v>0.36049999999999999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47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10.018000000000001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47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10.231</v>
          </cell>
          <cell r="BC13">
            <v>47</v>
          </cell>
          <cell r="BD13">
            <v>32.253999999999998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49.975999999999999</v>
          </cell>
          <cell r="E14">
            <v>21.5</v>
          </cell>
          <cell r="F14">
            <v>28.475999999999999</v>
          </cell>
          <cell r="G14">
            <v>35.439</v>
          </cell>
          <cell r="H14">
            <v>0</v>
          </cell>
          <cell r="I14">
            <v>15.939</v>
          </cell>
          <cell r="J14">
            <v>0.316</v>
          </cell>
          <cell r="K14">
            <v>0.41899999999999998</v>
          </cell>
          <cell r="L14">
            <v>0</v>
          </cell>
          <cell r="M14">
            <v>0</v>
          </cell>
          <cell r="N14">
            <v>15.204499999999999</v>
          </cell>
          <cell r="O14">
            <v>-5.0000000000061107E-4</v>
          </cell>
          <cell r="P14">
            <v>76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76</v>
          </cell>
          <cell r="V14">
            <v>0</v>
          </cell>
          <cell r="W14">
            <v>0.14074999999999999</v>
          </cell>
          <cell r="X14">
            <v>15.939</v>
          </cell>
          <cell r="Y14">
            <v>0.87575000000000003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76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15.205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76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15.939</v>
          </cell>
          <cell r="BC14">
            <v>76</v>
          </cell>
          <cell r="BD14">
            <v>49.975999999999999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109.078</v>
          </cell>
          <cell r="E15">
            <v>45.524999999999999</v>
          </cell>
          <cell r="F15">
            <v>63.552999999999997</v>
          </cell>
          <cell r="G15">
            <v>35.469000000000001</v>
          </cell>
          <cell r="H15">
            <v>0</v>
          </cell>
          <cell r="I15">
            <v>35.021000000000001</v>
          </cell>
          <cell r="J15">
            <v>0.315</v>
          </cell>
          <cell r="K15">
            <v>0.44</v>
          </cell>
          <cell r="L15">
            <v>0</v>
          </cell>
          <cell r="M15">
            <v>0</v>
          </cell>
          <cell r="N15">
            <v>34.266249999999999</v>
          </cell>
          <cell r="O15">
            <v>-2.4999999999408828E-4</v>
          </cell>
          <cell r="P15">
            <v>176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176</v>
          </cell>
          <cell r="V15">
            <v>0</v>
          </cell>
          <cell r="W15">
            <v>0.12275</v>
          </cell>
          <cell r="X15">
            <v>35.021000000000001</v>
          </cell>
          <cell r="Y15">
            <v>0.87775000000000003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176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34.265999999999998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176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35.021000000000001</v>
          </cell>
          <cell r="BC15">
            <v>176</v>
          </cell>
          <cell r="BD15">
            <v>109.078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130.715</v>
          </cell>
          <cell r="E16">
            <v>54.521999999999998</v>
          </cell>
          <cell r="F16">
            <v>76.192999999999998</v>
          </cell>
          <cell r="G16">
            <v>35.378999999999998</v>
          </cell>
          <cell r="H16">
            <v>0</v>
          </cell>
          <cell r="I16">
            <v>42.139000000000003</v>
          </cell>
          <cell r="J16">
            <v>0.32800000000000001</v>
          </cell>
          <cell r="K16">
            <v>0.45900000000000002</v>
          </cell>
          <cell r="L16">
            <v>0</v>
          </cell>
          <cell r="M16">
            <v>0</v>
          </cell>
          <cell r="N16">
            <v>41.351750000000003</v>
          </cell>
          <cell r="O16">
            <v>2.4999999999408828E-4</v>
          </cell>
          <cell r="P16">
            <v>212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212</v>
          </cell>
          <cell r="V16">
            <v>0</v>
          </cell>
          <cell r="W16">
            <v>8.8499999999999995E-2</v>
          </cell>
          <cell r="X16">
            <v>42.139000000000003</v>
          </cell>
          <cell r="Y16">
            <v>0.87550000000000006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212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41.351999999999997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212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42.139000000000003</v>
          </cell>
          <cell r="BC16">
            <v>212</v>
          </cell>
          <cell r="BD16">
            <v>130.715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140.31200000000001</v>
          </cell>
          <cell r="E17">
            <v>58.466999999999999</v>
          </cell>
          <cell r="F17">
            <v>81.844999999999999</v>
          </cell>
          <cell r="G17">
            <v>35.304000000000002</v>
          </cell>
          <cell r="H17">
            <v>0</v>
          </cell>
          <cell r="I17">
            <v>45.243000000000002</v>
          </cell>
          <cell r="J17">
            <v>0.38800000000000001</v>
          </cell>
          <cell r="K17">
            <v>0.54300000000000004</v>
          </cell>
          <cell r="L17">
            <v>0</v>
          </cell>
          <cell r="M17">
            <v>0</v>
          </cell>
          <cell r="N17">
            <v>44.3125</v>
          </cell>
          <cell r="O17">
            <v>-4.99999999995282E-4</v>
          </cell>
          <cell r="P17">
            <v>228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228</v>
          </cell>
          <cell r="V17">
            <v>0</v>
          </cell>
          <cell r="W17">
            <v>8.3500000000000005E-2</v>
          </cell>
          <cell r="X17">
            <v>45.243000000000002</v>
          </cell>
          <cell r="Y17">
            <v>1.0145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228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44.313000000000002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228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45.243000000000002</v>
          </cell>
          <cell r="BC17">
            <v>228</v>
          </cell>
          <cell r="BD17">
            <v>140.31200000000001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Reporting"/>
      <sheetName val="Měsíční výkaz"/>
      <sheetName val="Kogenerace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0</v>
          </cell>
          <cell r="E6">
            <v>0</v>
          </cell>
          <cell r="F6">
            <v>0</v>
          </cell>
          <cell r="G6">
            <v>35.134999999999998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1.1739999999999999</v>
          </cell>
          <cell r="E7">
            <v>1.1739999999999999</v>
          </cell>
          <cell r="F7">
            <v>0</v>
          </cell>
          <cell r="G7">
            <v>34.895000000000003</v>
          </cell>
          <cell r="H7">
            <v>0</v>
          </cell>
          <cell r="I7">
            <v>1.0999999999999999E-2</v>
          </cell>
          <cell r="J7">
            <v>1E-3</v>
          </cell>
          <cell r="K7">
            <v>0</v>
          </cell>
          <cell r="L7">
            <v>0</v>
          </cell>
          <cell r="M7">
            <v>0</v>
          </cell>
          <cell r="N7">
            <v>1.0107E-2</v>
          </cell>
          <cell r="O7">
            <v>-1.0700000000000119E-4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8.6679999999999986E-3</v>
          </cell>
          <cell r="X7">
            <v>1.0999999999999999E-2</v>
          </cell>
          <cell r="Y7">
            <v>9.6679999999999995E-3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0.01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1.0999999999999999E-2</v>
          </cell>
          <cell r="BC7">
            <v>0</v>
          </cell>
          <cell r="BD7">
            <v>1.1739999999999999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50.121000000000002</v>
          </cell>
          <cell r="E8">
            <v>23.081</v>
          </cell>
          <cell r="F8">
            <v>27.04</v>
          </cell>
          <cell r="G8">
            <v>35.134999999999998</v>
          </cell>
          <cell r="H8">
            <v>0</v>
          </cell>
          <cell r="I8">
            <v>16.597000000000001</v>
          </cell>
          <cell r="J8">
            <v>0.24</v>
          </cell>
          <cell r="K8">
            <v>0.28199999999999997</v>
          </cell>
          <cell r="L8">
            <v>0</v>
          </cell>
          <cell r="M8">
            <v>0</v>
          </cell>
          <cell r="N8">
            <v>16.074999999999999</v>
          </cell>
          <cell r="O8">
            <v>0</v>
          </cell>
          <cell r="P8">
            <v>70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70</v>
          </cell>
          <cell r="V8">
            <v>0</v>
          </cell>
          <cell r="W8">
            <v>9.9000000000000005E-2</v>
          </cell>
          <cell r="X8">
            <v>16.597000000000001</v>
          </cell>
          <cell r="Y8">
            <v>0.621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70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16.074999999999999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70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16.597000000000001</v>
          </cell>
          <cell r="BC8">
            <v>70</v>
          </cell>
          <cell r="BD8">
            <v>50.121000000000002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116.929</v>
          </cell>
          <cell r="E9">
            <v>51.716999999999999</v>
          </cell>
          <cell r="F9">
            <v>65.212000000000003</v>
          </cell>
          <cell r="G9">
            <v>35.225999999999999</v>
          </cell>
          <cell r="H9">
            <v>0</v>
          </cell>
          <cell r="I9">
            <v>39.212000000000003</v>
          </cell>
          <cell r="J9">
            <v>0.33200000000000002</v>
          </cell>
          <cell r="K9">
            <v>0.41899999999999998</v>
          </cell>
          <cell r="L9">
            <v>0</v>
          </cell>
          <cell r="M9">
            <v>0</v>
          </cell>
          <cell r="N9">
            <v>38.460999999999999</v>
          </cell>
          <cell r="O9">
            <v>0</v>
          </cell>
          <cell r="P9">
            <v>178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178</v>
          </cell>
          <cell r="V9">
            <v>0</v>
          </cell>
          <cell r="W9">
            <v>0.08</v>
          </cell>
          <cell r="X9">
            <v>39.212000000000003</v>
          </cell>
          <cell r="Y9">
            <v>0.83099999999999996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178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38.460999999999999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178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39.212000000000003</v>
          </cell>
          <cell r="BC9">
            <v>178</v>
          </cell>
          <cell r="BD9">
            <v>116.929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124.911</v>
          </cell>
          <cell r="E10">
            <v>55.500999999999998</v>
          </cell>
          <cell r="F10">
            <v>69.41</v>
          </cell>
          <cell r="G10">
            <v>35.426000000000002</v>
          </cell>
          <cell r="H10">
            <v>0</v>
          </cell>
          <cell r="I10">
            <v>41.534999999999997</v>
          </cell>
          <cell r="J10">
            <v>0.437</v>
          </cell>
          <cell r="K10">
            <v>0.54600000000000004</v>
          </cell>
          <cell r="L10">
            <v>0</v>
          </cell>
          <cell r="M10">
            <v>0</v>
          </cell>
          <cell r="N10">
            <v>40.552</v>
          </cell>
          <cell r="O10">
            <v>0</v>
          </cell>
          <cell r="P10">
            <v>187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187</v>
          </cell>
          <cell r="V10">
            <v>0</v>
          </cell>
          <cell r="W10">
            <v>9.5000000000000001E-2</v>
          </cell>
          <cell r="X10">
            <v>41.534999999999997</v>
          </cell>
          <cell r="Y10">
            <v>1.0780000000000001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187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40.552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187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41.534999999999997</v>
          </cell>
          <cell r="BC10">
            <v>187</v>
          </cell>
          <cell r="BD10">
            <v>124.911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85.177000000000007</v>
          </cell>
          <cell r="E11">
            <v>37.887999999999998</v>
          </cell>
          <cell r="F11">
            <v>47.289000000000001</v>
          </cell>
          <cell r="G11">
            <v>35.273000000000003</v>
          </cell>
          <cell r="H11">
            <v>0</v>
          </cell>
          <cell r="I11">
            <v>28.486999999999998</v>
          </cell>
          <cell r="J11">
            <v>6.9000000000000006E-2</v>
          </cell>
          <cell r="K11">
            <v>8.5999999999999993E-2</v>
          </cell>
          <cell r="L11">
            <v>0</v>
          </cell>
          <cell r="M11">
            <v>0</v>
          </cell>
          <cell r="N11">
            <v>28.332000000000001</v>
          </cell>
          <cell r="O11">
            <v>0</v>
          </cell>
          <cell r="P11">
            <v>128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128</v>
          </cell>
          <cell r="V11">
            <v>0</v>
          </cell>
          <cell r="W11">
            <v>8.7999999999999995E-2</v>
          </cell>
          <cell r="X11">
            <v>28.486999999999998</v>
          </cell>
          <cell r="Y11">
            <v>0.24299999999999999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128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28.332000000000001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128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28.486999999999998</v>
          </cell>
          <cell r="BC11">
            <v>128</v>
          </cell>
          <cell r="BD11">
            <v>85.177000000000007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Chyba</v>
          </cell>
          <cell r="D12">
            <v>82.248999999999995</v>
          </cell>
          <cell r="E12">
            <v>36.654000000000003</v>
          </cell>
          <cell r="F12">
            <v>45.594999999999999</v>
          </cell>
          <cell r="G12">
            <v>35.314999999999998</v>
          </cell>
          <cell r="H12">
            <v>0</v>
          </cell>
          <cell r="I12">
            <v>27.244</v>
          </cell>
          <cell r="J12">
            <v>0.29299999999999998</v>
          </cell>
          <cell r="K12">
            <v>0.36399999999999999</v>
          </cell>
          <cell r="L12">
            <v>0</v>
          </cell>
          <cell r="M12">
            <v>0</v>
          </cell>
          <cell r="N12">
            <v>26.586490000000001</v>
          </cell>
          <cell r="O12">
            <v>5.0999999999845613E-4</v>
          </cell>
          <cell r="P12">
            <v>122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122</v>
          </cell>
          <cell r="V12">
            <v>0</v>
          </cell>
          <cell r="W12">
            <v>9.8970000000000002E-2</v>
          </cell>
          <cell r="X12">
            <v>27.244</v>
          </cell>
          <cell r="Y12">
            <v>0.75597000000000003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122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26.585999999999999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122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27.244</v>
          </cell>
          <cell r="BC12">
            <v>122</v>
          </cell>
          <cell r="BD12">
            <v>82.248999999999995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75.388000000000005</v>
          </cell>
          <cell r="E13">
            <v>33.435000000000002</v>
          </cell>
          <cell r="F13">
            <v>41.953000000000003</v>
          </cell>
          <cell r="G13">
            <v>35.353000000000002</v>
          </cell>
          <cell r="H13">
            <v>0</v>
          </cell>
          <cell r="I13">
            <v>25.015999999999998</v>
          </cell>
          <cell r="J13">
            <v>0.23599999999999999</v>
          </cell>
          <cell r="K13">
            <v>0.29699999999999999</v>
          </cell>
          <cell r="L13">
            <v>0</v>
          </cell>
          <cell r="M13">
            <v>0</v>
          </cell>
          <cell r="N13">
            <v>24.482959999999999</v>
          </cell>
          <cell r="O13">
            <v>3.9999999998485691E-5</v>
          </cell>
          <cell r="P13">
            <v>113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113</v>
          </cell>
          <cell r="V13">
            <v>0</v>
          </cell>
          <cell r="W13">
            <v>9.4480000000000008E-2</v>
          </cell>
          <cell r="X13">
            <v>25.015999999999998</v>
          </cell>
          <cell r="Y13">
            <v>0.62747999999999993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113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24.483000000000001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113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25.015999999999998</v>
          </cell>
          <cell r="BC13">
            <v>113</v>
          </cell>
          <cell r="BD13">
            <v>75.388000000000005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85.159000000000006</v>
          </cell>
          <cell r="E14">
            <v>37.470999999999997</v>
          </cell>
          <cell r="F14">
            <v>47.688000000000002</v>
          </cell>
          <cell r="G14">
            <v>35.436999999999998</v>
          </cell>
          <cell r="H14">
            <v>0</v>
          </cell>
          <cell r="I14">
            <v>28.375</v>
          </cell>
          <cell r="J14">
            <v>0.08</v>
          </cell>
          <cell r="K14">
            <v>0.10199999999999999</v>
          </cell>
          <cell r="L14">
            <v>0</v>
          </cell>
          <cell r="M14">
            <v>0</v>
          </cell>
          <cell r="N14">
            <v>28.193159999999999</v>
          </cell>
          <cell r="O14">
            <v>-1.5999999999749548E-4</v>
          </cell>
          <cell r="P14">
            <v>130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130</v>
          </cell>
          <cell r="V14">
            <v>0</v>
          </cell>
          <cell r="W14">
            <v>9.423999999999999E-2</v>
          </cell>
          <cell r="X14">
            <v>28.375</v>
          </cell>
          <cell r="Y14">
            <v>0.27623999999999999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130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28.193000000000001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130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28.375</v>
          </cell>
          <cell r="BC14">
            <v>130</v>
          </cell>
          <cell r="BD14">
            <v>85.159000000000006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163.22300000000001</v>
          </cell>
          <cell r="E15">
            <v>71.465000000000003</v>
          </cell>
          <cell r="F15">
            <v>91.757999999999996</v>
          </cell>
          <cell r="G15">
            <v>35.469000000000001</v>
          </cell>
          <cell r="H15">
            <v>0</v>
          </cell>
          <cell r="I15">
            <v>54.734999999999999</v>
          </cell>
          <cell r="J15">
            <v>0.35099999999999998</v>
          </cell>
          <cell r="K15">
            <v>0.45100000000000001</v>
          </cell>
          <cell r="L15">
            <v>0</v>
          </cell>
          <cell r="M15">
            <v>0</v>
          </cell>
          <cell r="N15">
            <v>53.932790000000004</v>
          </cell>
          <cell r="O15">
            <v>2.0999999999560259E-4</v>
          </cell>
          <cell r="P15">
            <v>253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253</v>
          </cell>
          <cell r="V15">
            <v>0</v>
          </cell>
          <cell r="W15">
            <v>8.9090000000000003E-2</v>
          </cell>
          <cell r="X15">
            <v>54.734999999999999</v>
          </cell>
          <cell r="Y15">
            <v>0.89109000000000005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253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53.933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253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54.734999999999999</v>
          </cell>
          <cell r="BC15">
            <v>253</v>
          </cell>
          <cell r="BD15">
            <v>163.22300000000001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223.857</v>
          </cell>
          <cell r="E16">
            <v>97.682000000000002</v>
          </cell>
          <cell r="F16">
            <v>126.175</v>
          </cell>
          <cell r="G16">
            <v>35.378999999999998</v>
          </cell>
          <cell r="H16">
            <v>0</v>
          </cell>
          <cell r="I16">
            <v>75.481999999999999</v>
          </cell>
          <cell r="J16">
            <v>0.58299999999999996</v>
          </cell>
          <cell r="K16">
            <v>0.753</v>
          </cell>
          <cell r="L16">
            <v>0</v>
          </cell>
          <cell r="M16">
            <v>0</v>
          </cell>
          <cell r="N16">
            <v>74.146039999999999</v>
          </cell>
          <cell r="O16">
            <v>-3.9999999998485691E-5</v>
          </cell>
          <cell r="P16">
            <v>351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351</v>
          </cell>
          <cell r="V16">
            <v>0</v>
          </cell>
          <cell r="W16">
            <v>6.8129999999999996E-2</v>
          </cell>
          <cell r="X16">
            <v>75.481999999999999</v>
          </cell>
          <cell r="Y16">
            <v>1.4041299999999999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351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74.146000000000001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351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75.481999999999999</v>
          </cell>
          <cell r="BC16">
            <v>351</v>
          </cell>
          <cell r="BD16">
            <v>223.857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207.96700000000001</v>
          </cell>
          <cell r="E17">
            <v>90.167000000000002</v>
          </cell>
          <cell r="F17">
            <v>117.8</v>
          </cell>
          <cell r="G17">
            <v>35.304000000000002</v>
          </cell>
          <cell r="H17">
            <v>0</v>
          </cell>
          <cell r="I17">
            <v>70.376000000000005</v>
          </cell>
          <cell r="J17">
            <v>0.25600000000000001</v>
          </cell>
          <cell r="K17">
            <v>0.33500000000000002</v>
          </cell>
          <cell r="L17">
            <v>0</v>
          </cell>
          <cell r="M17">
            <v>0</v>
          </cell>
          <cell r="N17">
            <v>69.784669999999991</v>
          </cell>
          <cell r="O17">
            <v>3.3000000001948138E-4</v>
          </cell>
          <cell r="P17">
            <v>331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331</v>
          </cell>
          <cell r="V17">
            <v>0</v>
          </cell>
          <cell r="W17">
            <v>7.1790000000000007E-2</v>
          </cell>
          <cell r="X17">
            <v>70.376000000000005</v>
          </cell>
          <cell r="Y17">
            <v>0.66278999999999999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331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69.784999999999997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331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70.376000000000005</v>
          </cell>
          <cell r="BC17">
            <v>331</v>
          </cell>
          <cell r="BD17">
            <v>207.96700000000001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Reporting"/>
      <sheetName val="Kogenerace"/>
      <sheetName val="Vyhodnocení PROVOZ"/>
      <sheetName val="Evidence"/>
      <sheetName val="Měsíční výkaz"/>
      <sheetName val="OT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  <cell r="H6" t="e">
            <v>#N/A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 t="e">
            <v>#N/A</v>
          </cell>
          <cell r="BE6" t="e">
            <v>#N/A</v>
          </cell>
        </row>
        <row r="7">
          <cell r="A7" t="str">
            <v>Únor</v>
          </cell>
          <cell r="B7">
            <v>2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 t="e">
            <v>#N/A</v>
          </cell>
          <cell r="BE7" t="e">
            <v>#N/A</v>
          </cell>
        </row>
        <row r="8">
          <cell r="A8" t="str">
            <v>Březen</v>
          </cell>
          <cell r="B8">
            <v>3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 t="e">
            <v>#N/A</v>
          </cell>
          <cell r="BE8" t="e">
            <v>#N/A</v>
          </cell>
        </row>
        <row r="9">
          <cell r="A9" t="str">
            <v>Duben</v>
          </cell>
          <cell r="B9">
            <v>4</v>
          </cell>
          <cell r="C9" t="e">
            <v>#N/A</v>
          </cell>
          <cell r="D9" t="e">
            <v>#N/A</v>
          </cell>
          <cell r="E9" t="e">
            <v>#N/A</v>
          </cell>
          <cell r="F9" t="e">
            <v>#N/A</v>
          </cell>
          <cell r="G9" t="e">
            <v>#N/A</v>
          </cell>
          <cell r="H9" t="e">
            <v>#N/A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 t="e">
            <v>#N/A</v>
          </cell>
          <cell r="BE9" t="e">
            <v>#N/A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135.05699999999999</v>
          </cell>
          <cell r="E10">
            <v>59.987000000000002</v>
          </cell>
          <cell r="F10">
            <v>75.069999999999993</v>
          </cell>
          <cell r="G10">
            <v>35.527000000000001</v>
          </cell>
          <cell r="H10">
            <v>0</v>
          </cell>
          <cell r="I10">
            <v>47.722999999999999</v>
          </cell>
          <cell r="J10">
            <v>2.7509999999999999</v>
          </cell>
          <cell r="K10">
            <v>3.4430000000000001</v>
          </cell>
          <cell r="L10">
            <v>0</v>
          </cell>
          <cell r="M10">
            <v>0</v>
          </cell>
          <cell r="N10">
            <v>41.529000000000003</v>
          </cell>
          <cell r="O10">
            <v>0</v>
          </cell>
          <cell r="P10">
            <v>215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215</v>
          </cell>
          <cell r="V10">
            <v>0</v>
          </cell>
          <cell r="W10">
            <v>0.313</v>
          </cell>
          <cell r="X10">
            <v>47.722999999999999</v>
          </cell>
          <cell r="Y10">
            <v>6.5069999999999997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215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41.529000000000003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215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47.722999999999999</v>
          </cell>
          <cell r="BC10">
            <v>215</v>
          </cell>
          <cell r="BD10">
            <v>135.05699999999999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148.35300000000001</v>
          </cell>
          <cell r="E11">
            <v>63.95</v>
          </cell>
          <cell r="F11">
            <v>84.403000000000006</v>
          </cell>
          <cell r="G11">
            <v>35.405000000000001</v>
          </cell>
          <cell r="H11">
            <v>0</v>
          </cell>
          <cell r="I11">
            <v>52.616</v>
          </cell>
          <cell r="J11">
            <v>1.867</v>
          </cell>
          <cell r="K11">
            <v>2.4649999999999999</v>
          </cell>
          <cell r="L11">
            <v>0</v>
          </cell>
          <cell r="M11">
            <v>0</v>
          </cell>
          <cell r="N11">
            <v>48.283999999999999</v>
          </cell>
          <cell r="O11">
            <v>0</v>
          </cell>
          <cell r="P11">
            <v>250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250</v>
          </cell>
          <cell r="V11">
            <v>0</v>
          </cell>
          <cell r="W11">
            <v>2.2360000000000002</v>
          </cell>
          <cell r="X11">
            <v>52.616</v>
          </cell>
          <cell r="Y11">
            <v>6.5679999999999996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250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48.283999999999999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250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52.616</v>
          </cell>
          <cell r="BC11">
            <v>250</v>
          </cell>
          <cell r="BD11">
            <v>148.35300000000001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200.55099999999999</v>
          </cell>
          <cell r="E12">
            <v>85.927000000000007</v>
          </cell>
          <cell r="F12">
            <v>114.624</v>
          </cell>
          <cell r="G12">
            <v>35.426000000000002</v>
          </cell>
          <cell r="H12">
            <v>0</v>
          </cell>
          <cell r="I12">
            <v>69.965999999999994</v>
          </cell>
          <cell r="J12">
            <v>2.91</v>
          </cell>
          <cell r="K12">
            <v>3.8820000000000001</v>
          </cell>
          <cell r="L12">
            <v>0</v>
          </cell>
          <cell r="M12">
            <v>0</v>
          </cell>
          <cell r="N12">
            <v>63.174480000000003</v>
          </cell>
          <cell r="O12">
            <v>-4.8000000000314458E-4</v>
          </cell>
          <cell r="P12">
            <v>336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336</v>
          </cell>
          <cell r="V12">
            <v>0</v>
          </cell>
          <cell r="W12">
            <v>2.0553000000000003</v>
          </cell>
          <cell r="X12">
            <v>69.965999999999994</v>
          </cell>
          <cell r="Y12">
            <v>8.8473000000000006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336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63.173999999999999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336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69.965999999999994</v>
          </cell>
          <cell r="BC12">
            <v>336</v>
          </cell>
          <cell r="BD12">
            <v>200.55099999999999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204.20699999999999</v>
          </cell>
          <cell r="E13">
            <v>87.548000000000002</v>
          </cell>
          <cell r="F13">
            <v>116.65900000000001</v>
          </cell>
          <cell r="G13">
            <v>35.44</v>
          </cell>
          <cell r="H13">
            <v>0</v>
          </cell>
          <cell r="I13">
            <v>70.668999999999997</v>
          </cell>
          <cell r="J13">
            <v>2.9750000000000001</v>
          </cell>
          <cell r="K13">
            <v>3.964</v>
          </cell>
          <cell r="L13">
            <v>0</v>
          </cell>
          <cell r="M13">
            <v>0</v>
          </cell>
          <cell r="N13">
            <v>63.730319999999999</v>
          </cell>
          <cell r="O13">
            <v>-3.1999999999499096E-4</v>
          </cell>
          <cell r="P13">
            <v>339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339</v>
          </cell>
          <cell r="V13">
            <v>0</v>
          </cell>
          <cell r="W13">
            <v>2.2266399999999997</v>
          </cell>
          <cell r="X13">
            <v>70.668999999999997</v>
          </cell>
          <cell r="Y13">
            <v>9.1656399999999998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339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63.73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339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70.668999999999997</v>
          </cell>
          <cell r="BC13">
            <v>339</v>
          </cell>
          <cell r="BD13">
            <v>204.20699999999999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208.56899999999999</v>
          </cell>
          <cell r="E14">
            <v>89.067999999999998</v>
          </cell>
          <cell r="F14">
            <v>119.501</v>
          </cell>
          <cell r="G14">
            <v>35.488</v>
          </cell>
          <cell r="H14">
            <v>0</v>
          </cell>
          <cell r="I14">
            <v>73.912000000000006</v>
          </cell>
          <cell r="J14">
            <v>2.9420000000000002</v>
          </cell>
          <cell r="K14">
            <v>3.948</v>
          </cell>
          <cell r="L14">
            <v>0</v>
          </cell>
          <cell r="M14">
            <v>0</v>
          </cell>
          <cell r="N14">
            <v>67.02216</v>
          </cell>
          <cell r="O14">
            <v>-1.5999999999394277E-4</v>
          </cell>
          <cell r="P14">
            <v>357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357</v>
          </cell>
          <cell r="V14">
            <v>0</v>
          </cell>
          <cell r="W14">
            <v>2.1819199999999999</v>
          </cell>
          <cell r="X14">
            <v>73.912000000000006</v>
          </cell>
          <cell r="Y14">
            <v>9.0719200000000004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357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67.022000000000006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357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73.912000000000006</v>
          </cell>
          <cell r="BC14">
            <v>357</v>
          </cell>
          <cell r="BD14">
            <v>208.56899999999999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288.95999999999998</v>
          </cell>
          <cell r="E15">
            <v>122.033</v>
          </cell>
          <cell r="F15">
            <v>166.92699999999999</v>
          </cell>
          <cell r="G15">
            <v>35.485999999999997</v>
          </cell>
          <cell r="H15">
            <v>0</v>
          </cell>
          <cell r="I15">
            <v>101.129</v>
          </cell>
          <cell r="J15">
            <v>3.7719999999999998</v>
          </cell>
          <cell r="K15">
            <v>5.1589999999999998</v>
          </cell>
          <cell r="L15">
            <v>0</v>
          </cell>
          <cell r="M15">
            <v>0</v>
          </cell>
          <cell r="N15">
            <v>92.198399999999992</v>
          </cell>
          <cell r="O15">
            <v>-3.9999999999906777E-4</v>
          </cell>
          <cell r="P15">
            <v>498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498</v>
          </cell>
          <cell r="V15">
            <v>0</v>
          </cell>
          <cell r="W15">
            <v>2.21</v>
          </cell>
          <cell r="X15">
            <v>101.129</v>
          </cell>
          <cell r="Y15">
            <v>11.140999999999998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498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92.197999999999993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498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101.129</v>
          </cell>
          <cell r="BC15">
            <v>498</v>
          </cell>
          <cell r="BD15">
            <v>288.95999999999998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409.846</v>
          </cell>
          <cell r="E16">
            <v>174.62299999999999</v>
          </cell>
          <cell r="F16">
            <v>235.22300000000001</v>
          </cell>
          <cell r="G16">
            <v>35.380000000000003</v>
          </cell>
          <cell r="H16">
            <v>0</v>
          </cell>
          <cell r="I16">
            <v>144.55600000000001</v>
          </cell>
          <cell r="J16">
            <v>5.4640000000000004</v>
          </cell>
          <cell r="K16">
            <v>7.3609999999999998</v>
          </cell>
          <cell r="L16">
            <v>0</v>
          </cell>
          <cell r="M16">
            <v>0</v>
          </cell>
          <cell r="N16">
            <v>131.73095999999998</v>
          </cell>
          <cell r="O16">
            <v>4.0000000041118255E-5</v>
          </cell>
          <cell r="P16">
            <v>701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701</v>
          </cell>
          <cell r="V16">
            <v>0</v>
          </cell>
          <cell r="W16">
            <v>1.7053399999999999</v>
          </cell>
          <cell r="X16">
            <v>144.55600000000001</v>
          </cell>
          <cell r="Y16">
            <v>14.530339999999999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701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131.73099999999999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701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144.55600000000001</v>
          </cell>
          <cell r="BC16">
            <v>701</v>
          </cell>
          <cell r="BD16">
            <v>409.846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395.18700000000001</v>
          </cell>
          <cell r="E17">
            <v>154.679</v>
          </cell>
          <cell r="F17">
            <v>240.50800000000001</v>
          </cell>
          <cell r="G17">
            <v>35.298000000000002</v>
          </cell>
          <cell r="H17">
            <v>0</v>
          </cell>
          <cell r="I17">
            <v>137.023</v>
          </cell>
          <cell r="J17">
            <v>4.335</v>
          </cell>
          <cell r="K17">
            <v>6.7409999999999997</v>
          </cell>
          <cell r="L17">
            <v>0</v>
          </cell>
          <cell r="M17">
            <v>0</v>
          </cell>
          <cell r="N17">
            <v>125.94744</v>
          </cell>
          <cell r="O17">
            <v>-4.4000000001176431E-4</v>
          </cell>
          <cell r="P17">
            <v>767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767</v>
          </cell>
          <cell r="V17">
            <v>0</v>
          </cell>
          <cell r="W17">
            <v>1.9827600000000001</v>
          </cell>
          <cell r="X17">
            <v>137.023</v>
          </cell>
          <cell r="Y17">
            <v>13.058760000000001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767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125.947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767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137.023</v>
          </cell>
          <cell r="BC17">
            <v>767</v>
          </cell>
          <cell r="BD17">
            <v>395.18700000000001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e">
            <v>#VALUE!</v>
          </cell>
          <cell r="D6" t="e">
            <v>#VALUE!</v>
          </cell>
          <cell r="E6" t="e">
            <v>#VALUE!</v>
          </cell>
          <cell r="F6" t="e">
            <v>#VALUE!</v>
          </cell>
          <cell r="G6" t="e">
            <v>#VALUE!</v>
          </cell>
          <cell r="H6" t="e">
            <v>#VALUE!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 t="e">
            <v>#VALUE!</v>
          </cell>
          <cell r="BE6" t="e">
            <v>#VALUE!</v>
          </cell>
        </row>
        <row r="7">
          <cell r="A7" t="str">
            <v>Únor</v>
          </cell>
          <cell r="B7">
            <v>2</v>
          </cell>
          <cell r="C7" t="e">
            <v>#VALUE!</v>
          </cell>
          <cell r="D7" t="e">
            <v>#VALUE!</v>
          </cell>
          <cell r="E7" t="e">
            <v>#VALUE!</v>
          </cell>
          <cell r="F7" t="e">
            <v>#VALUE!</v>
          </cell>
          <cell r="G7" t="e">
            <v>#VALUE!</v>
          </cell>
          <cell r="H7" t="e">
            <v>#VALUE!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 t="e">
            <v>#VALUE!</v>
          </cell>
          <cell r="BE7" t="e">
            <v>#VALUE!</v>
          </cell>
        </row>
        <row r="8">
          <cell r="A8" t="str">
            <v>Březen</v>
          </cell>
          <cell r="B8">
            <v>3</v>
          </cell>
          <cell r="C8" t="e">
            <v>#VALUE!</v>
          </cell>
          <cell r="D8" t="e">
            <v>#VALUE!</v>
          </cell>
          <cell r="E8" t="e">
            <v>#VALUE!</v>
          </cell>
          <cell r="F8" t="e">
            <v>#VALUE!</v>
          </cell>
          <cell r="G8" t="e">
            <v>#VALUE!</v>
          </cell>
          <cell r="H8" t="e">
            <v>#VALUE!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 t="e">
            <v>#VALUE!</v>
          </cell>
          <cell r="BE8" t="e">
            <v>#VALUE!</v>
          </cell>
        </row>
        <row r="9">
          <cell r="A9" t="str">
            <v>Duben</v>
          </cell>
          <cell r="B9">
            <v>4</v>
          </cell>
          <cell r="C9" t="e">
            <v>#VALUE!</v>
          </cell>
          <cell r="D9" t="e">
            <v>#VALUE!</v>
          </cell>
          <cell r="E9" t="e">
            <v>#VALUE!</v>
          </cell>
          <cell r="F9" t="e">
            <v>#VALUE!</v>
          </cell>
          <cell r="G9" t="e">
            <v>#VALUE!</v>
          </cell>
          <cell r="H9" t="e">
            <v>#VALUE!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 t="e">
            <v>#VALUE!</v>
          </cell>
          <cell r="BE9" t="e">
            <v>#VALUE!</v>
          </cell>
        </row>
        <row r="10">
          <cell r="A10" t="str">
            <v>Květen</v>
          </cell>
          <cell r="B10">
            <v>5</v>
          </cell>
          <cell r="C10" t="e">
            <v>#VALUE!</v>
          </cell>
          <cell r="D10" t="e">
            <v>#VALUE!</v>
          </cell>
          <cell r="E10" t="e">
            <v>#VALUE!</v>
          </cell>
          <cell r="F10" t="e">
            <v>#VALUE!</v>
          </cell>
          <cell r="G10" t="e">
            <v>#VALUE!</v>
          </cell>
          <cell r="H10" t="e">
            <v>#VALUE!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 t="e">
            <v>#VALUE!</v>
          </cell>
          <cell r="BE10" t="e">
            <v>#VALUE!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9.0109999999999992</v>
          </cell>
          <cell r="E11">
            <v>4.0750000000000002</v>
          </cell>
          <cell r="F11">
            <v>4.9359999999999999</v>
          </cell>
          <cell r="G11">
            <v>35.273000000000003</v>
          </cell>
          <cell r="H11">
            <v>0</v>
          </cell>
          <cell r="I11">
            <v>3.21</v>
          </cell>
          <cell r="J11">
            <v>0.16800000000000001</v>
          </cell>
          <cell r="K11">
            <v>0.20399999999999999</v>
          </cell>
          <cell r="L11">
            <v>0</v>
          </cell>
          <cell r="M11">
            <v>0</v>
          </cell>
          <cell r="N11">
            <v>2.8380000000000001</v>
          </cell>
          <cell r="O11">
            <v>0</v>
          </cell>
          <cell r="P11">
            <v>14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</v>
          </cell>
          <cell r="V11">
            <v>0</v>
          </cell>
          <cell r="W11">
            <v>4.3999999999999997E-2</v>
          </cell>
          <cell r="X11">
            <v>3.21</v>
          </cell>
          <cell r="Y11">
            <v>0.41599999999999998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14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2.8380000000000001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14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3.21</v>
          </cell>
          <cell r="BC11">
            <v>14</v>
          </cell>
          <cell r="BD11">
            <v>9.0109999999999992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68.09</v>
          </cell>
          <cell r="E12">
            <v>30.535</v>
          </cell>
          <cell r="F12">
            <v>37.555</v>
          </cell>
          <cell r="G12">
            <v>35.314999999999998</v>
          </cell>
          <cell r="H12">
            <v>0</v>
          </cell>
          <cell r="I12">
            <v>23.036999999999999</v>
          </cell>
          <cell r="J12">
            <v>0.47399999999999998</v>
          </cell>
          <cell r="K12">
            <v>0.58199999999999996</v>
          </cell>
          <cell r="L12">
            <v>0</v>
          </cell>
          <cell r="M12">
            <v>0</v>
          </cell>
          <cell r="N12">
            <v>21.980965000000001</v>
          </cell>
          <cell r="O12">
            <v>3.4999999996898623E-5</v>
          </cell>
          <cell r="P12">
            <v>102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102</v>
          </cell>
          <cell r="V12">
            <v>0</v>
          </cell>
          <cell r="W12">
            <v>0.13488499999999998</v>
          </cell>
          <cell r="X12">
            <v>23.036999999999999</v>
          </cell>
          <cell r="Y12">
            <v>1.190885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102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21.981000000000002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102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23.036999999999999</v>
          </cell>
          <cell r="BC12">
            <v>102</v>
          </cell>
          <cell r="BD12">
            <v>68.09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63.180999999999997</v>
          </cell>
          <cell r="E13">
            <v>28.114999999999998</v>
          </cell>
          <cell r="F13">
            <v>35.066000000000003</v>
          </cell>
          <cell r="G13">
            <v>35.354999999999997</v>
          </cell>
          <cell r="H13">
            <v>0</v>
          </cell>
          <cell r="I13">
            <v>21.38</v>
          </cell>
          <cell r="J13">
            <v>0.44500000000000001</v>
          </cell>
          <cell r="K13">
            <v>0.55500000000000005</v>
          </cell>
          <cell r="L13">
            <v>0</v>
          </cell>
          <cell r="M13">
            <v>0</v>
          </cell>
          <cell r="N13">
            <v>20.38034</v>
          </cell>
          <cell r="O13">
            <v>-3.4000000000133923E-4</v>
          </cell>
          <cell r="P13">
            <v>96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96</v>
          </cell>
          <cell r="V13">
            <v>0</v>
          </cell>
          <cell r="W13">
            <v>0.17188000000000001</v>
          </cell>
          <cell r="X13">
            <v>21.38</v>
          </cell>
          <cell r="Y13">
            <v>1.17188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96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20.38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96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21.38</v>
          </cell>
          <cell r="BC13">
            <v>96</v>
          </cell>
          <cell r="BD13">
            <v>63.180999999999997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66.45</v>
          </cell>
          <cell r="E14">
            <v>30.09</v>
          </cell>
          <cell r="F14">
            <v>36.36</v>
          </cell>
          <cell r="G14">
            <v>35.438000000000002</v>
          </cell>
          <cell r="H14">
            <v>0</v>
          </cell>
          <cell r="I14">
            <v>21.609000000000002</v>
          </cell>
          <cell r="J14">
            <v>3.2000000000000001E-2</v>
          </cell>
          <cell r="K14">
            <v>3.9E-2</v>
          </cell>
          <cell r="L14">
            <v>0</v>
          </cell>
          <cell r="M14">
            <v>0</v>
          </cell>
          <cell r="N14">
            <v>21.537490000000002</v>
          </cell>
          <cell r="O14">
            <v>5.0999999999845613E-4</v>
          </cell>
          <cell r="P14">
            <v>94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94</v>
          </cell>
          <cell r="V14">
            <v>0</v>
          </cell>
          <cell r="W14">
            <v>0.14776</v>
          </cell>
          <cell r="X14">
            <v>21.609000000000002</v>
          </cell>
          <cell r="Y14">
            <v>0.21876000000000001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94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21.536999999999999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94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21.609000000000002</v>
          </cell>
          <cell r="BC14">
            <v>94</v>
          </cell>
          <cell r="BD14">
            <v>66.45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141.6</v>
          </cell>
          <cell r="E15">
            <v>60.96</v>
          </cell>
          <cell r="F15">
            <v>80.64</v>
          </cell>
          <cell r="G15">
            <v>35.470999999999997</v>
          </cell>
          <cell r="H15">
            <v>0</v>
          </cell>
          <cell r="I15">
            <v>47.877000000000002</v>
          </cell>
          <cell r="J15">
            <v>0.64700000000000002</v>
          </cell>
          <cell r="K15">
            <v>0.85499999999999998</v>
          </cell>
          <cell r="L15">
            <v>0</v>
          </cell>
          <cell r="M15">
            <v>0</v>
          </cell>
          <cell r="N15">
            <v>46.375010000000003</v>
          </cell>
          <cell r="O15">
            <v>-9.9999999960687092E-6</v>
          </cell>
          <cell r="P15">
            <v>228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228</v>
          </cell>
          <cell r="V15">
            <v>0</v>
          </cell>
          <cell r="W15">
            <v>0.12303</v>
          </cell>
          <cell r="X15">
            <v>47.877000000000002</v>
          </cell>
          <cell r="Y15">
            <v>1.62503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228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46.375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228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47.877000000000002</v>
          </cell>
          <cell r="BC15">
            <v>228</v>
          </cell>
          <cell r="BD15">
            <v>141.6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211.31899999999999</v>
          </cell>
          <cell r="E16">
            <v>91.332999999999998</v>
          </cell>
          <cell r="F16">
            <v>119.986</v>
          </cell>
          <cell r="G16">
            <v>35.378999999999998</v>
          </cell>
          <cell r="H16">
            <v>0</v>
          </cell>
          <cell r="I16">
            <v>71.468000000000004</v>
          </cell>
          <cell r="J16">
            <v>0.623</v>
          </cell>
          <cell r="K16">
            <v>0.81799999999999995</v>
          </cell>
          <cell r="L16">
            <v>0</v>
          </cell>
          <cell r="M16">
            <v>0</v>
          </cell>
          <cell r="N16">
            <v>70.027169999999998</v>
          </cell>
          <cell r="O16">
            <v>-1.699999999971169E-4</v>
          </cell>
          <cell r="P16">
            <v>338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338</v>
          </cell>
          <cell r="V16">
            <v>0</v>
          </cell>
          <cell r="W16">
            <v>7.5159999999999991E-2</v>
          </cell>
          <cell r="X16">
            <v>71.468000000000004</v>
          </cell>
          <cell r="Y16">
            <v>1.5161599999999997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338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70.027000000000001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338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71.468000000000004</v>
          </cell>
          <cell r="BC16">
            <v>338</v>
          </cell>
          <cell r="BD16">
            <v>211.31899999999999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201.65299999999999</v>
          </cell>
          <cell r="E17">
            <v>86.69</v>
          </cell>
          <cell r="F17">
            <v>114.96299999999999</v>
          </cell>
          <cell r="G17">
            <v>35.304000000000002</v>
          </cell>
          <cell r="H17">
            <v>0</v>
          </cell>
          <cell r="I17">
            <v>67.447000000000003</v>
          </cell>
          <cell r="J17">
            <v>0.51600000000000001</v>
          </cell>
          <cell r="K17">
            <v>0.68400000000000005</v>
          </cell>
          <cell r="L17">
            <v>0</v>
          </cell>
          <cell r="M17">
            <v>0</v>
          </cell>
          <cell r="N17">
            <v>66.247240000000005</v>
          </cell>
          <cell r="O17">
            <v>-2.40000000005125E-4</v>
          </cell>
          <cell r="P17">
            <v>322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322</v>
          </cell>
          <cell r="V17">
            <v>0</v>
          </cell>
          <cell r="W17">
            <v>8.6389999999999995E-2</v>
          </cell>
          <cell r="X17">
            <v>67.447000000000003</v>
          </cell>
          <cell r="Y17">
            <v>1.2863900000000001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322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66.247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322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67.447000000000003</v>
          </cell>
          <cell r="BC17">
            <v>322</v>
          </cell>
          <cell r="BD17">
            <v>201.65299999999999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Reporting"/>
      <sheetName val="Kogenerace"/>
      <sheetName val="Vyhodnocení PROVOZ"/>
      <sheetName val="Měsíční výkaz"/>
      <sheetName val="ED plyn"/>
      <sheetName val="Evidence"/>
      <sheetName val="OTE"/>
      <sheetName val="MPO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e">
            <v>#VALUE!</v>
          </cell>
          <cell r="D6" t="e">
            <v>#VALUE!</v>
          </cell>
          <cell r="E6" t="e">
            <v>#VALUE!</v>
          </cell>
          <cell r="F6" t="e">
            <v>#VALUE!</v>
          </cell>
          <cell r="G6" t="e">
            <v>#VALUE!</v>
          </cell>
          <cell r="H6" t="e">
            <v>#VALUE!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 t="e">
            <v>#VALUE!</v>
          </cell>
          <cell r="BE6" t="e">
            <v>#VALUE!</v>
          </cell>
        </row>
        <row r="7">
          <cell r="A7" t="str">
            <v>Únor</v>
          </cell>
          <cell r="B7">
            <v>2</v>
          </cell>
          <cell r="C7" t="e">
            <v>#VALUE!</v>
          </cell>
          <cell r="D7" t="e">
            <v>#VALUE!</v>
          </cell>
          <cell r="E7" t="e">
            <v>#VALUE!</v>
          </cell>
          <cell r="F7" t="e">
            <v>#VALUE!</v>
          </cell>
          <cell r="G7" t="e">
            <v>#VALUE!</v>
          </cell>
          <cell r="H7" t="e">
            <v>#VALUE!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 t="e">
            <v>#VALUE!</v>
          </cell>
          <cell r="BE7" t="e">
            <v>#VALUE!</v>
          </cell>
        </row>
        <row r="8">
          <cell r="A8" t="str">
            <v>Březen</v>
          </cell>
          <cell r="B8">
            <v>3</v>
          </cell>
          <cell r="C8" t="e">
            <v>#VALUE!</v>
          </cell>
          <cell r="D8" t="e">
            <v>#VALUE!</v>
          </cell>
          <cell r="E8" t="e">
            <v>#VALUE!</v>
          </cell>
          <cell r="F8" t="e">
            <v>#VALUE!</v>
          </cell>
          <cell r="G8" t="e">
            <v>#VALUE!</v>
          </cell>
          <cell r="H8" t="e">
            <v>#VALUE!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 t="e">
            <v>#VALUE!</v>
          </cell>
          <cell r="BE8" t="e">
            <v>#VALUE!</v>
          </cell>
        </row>
        <row r="9">
          <cell r="A9" t="str">
            <v>Duben</v>
          </cell>
          <cell r="B9">
            <v>4</v>
          </cell>
          <cell r="C9" t="e">
            <v>#VALUE!</v>
          </cell>
          <cell r="D9" t="e">
            <v>#VALUE!</v>
          </cell>
          <cell r="E9" t="e">
            <v>#VALUE!</v>
          </cell>
          <cell r="F9" t="e">
            <v>#VALUE!</v>
          </cell>
          <cell r="G9" t="e">
            <v>#VALUE!</v>
          </cell>
          <cell r="H9" t="e">
            <v>#VALUE!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 t="e">
            <v>#VALUE!</v>
          </cell>
          <cell r="BE9" t="e">
            <v>#VALUE!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162.14099999999999</v>
          </cell>
          <cell r="E10">
            <v>73.733999999999995</v>
          </cell>
          <cell r="F10">
            <v>88.406999999999996</v>
          </cell>
          <cell r="G10">
            <v>35.527000000000001</v>
          </cell>
          <cell r="H10">
            <v>0</v>
          </cell>
          <cell r="I10">
            <v>58.844999999999999</v>
          </cell>
          <cell r="J10">
            <v>1.353</v>
          </cell>
          <cell r="K10">
            <v>1.6220000000000001</v>
          </cell>
          <cell r="L10">
            <v>0</v>
          </cell>
          <cell r="M10">
            <v>0</v>
          </cell>
          <cell r="N10">
            <v>55.87</v>
          </cell>
          <cell r="O10">
            <v>0</v>
          </cell>
          <cell r="P10">
            <v>254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254</v>
          </cell>
          <cell r="V10">
            <v>0</v>
          </cell>
          <cell r="W10">
            <v>1.0009999999999999</v>
          </cell>
          <cell r="X10">
            <v>58.844999999999999</v>
          </cell>
          <cell r="Y10">
            <v>3.976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254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55.87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254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58.844999999999999</v>
          </cell>
          <cell r="BC10">
            <v>254</v>
          </cell>
          <cell r="BD10">
            <v>162.14099999999999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512.024</v>
          </cell>
          <cell r="E11">
            <v>229.697</v>
          </cell>
          <cell r="F11">
            <v>282.327</v>
          </cell>
          <cell r="G11">
            <v>35.405000000000001</v>
          </cell>
          <cell r="H11">
            <v>0</v>
          </cell>
          <cell r="I11">
            <v>187.124</v>
          </cell>
          <cell r="J11">
            <v>3.1110000000000002</v>
          </cell>
          <cell r="K11">
            <v>3.823</v>
          </cell>
          <cell r="L11">
            <v>0</v>
          </cell>
          <cell r="M11">
            <v>0</v>
          </cell>
          <cell r="N11">
            <v>180.19</v>
          </cell>
          <cell r="O11">
            <v>0</v>
          </cell>
          <cell r="P11">
            <v>828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828</v>
          </cell>
          <cell r="V11">
            <v>0</v>
          </cell>
          <cell r="W11">
            <v>2.09</v>
          </cell>
          <cell r="X11">
            <v>187.124</v>
          </cell>
          <cell r="Y11">
            <v>9.0240000000000009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828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180.19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828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187.124</v>
          </cell>
          <cell r="BC11">
            <v>828</v>
          </cell>
          <cell r="BD11">
            <v>512.024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735.005</v>
          </cell>
          <cell r="E12">
            <v>333.44900000000001</v>
          </cell>
          <cell r="F12">
            <v>401.55599999999998</v>
          </cell>
          <cell r="G12">
            <v>35.415999999999997</v>
          </cell>
          <cell r="H12">
            <v>0</v>
          </cell>
          <cell r="I12">
            <v>268.49299999999999</v>
          </cell>
          <cell r="J12">
            <v>5.0709999999999997</v>
          </cell>
          <cell r="K12">
            <v>6.1059999999999999</v>
          </cell>
          <cell r="L12">
            <v>0</v>
          </cell>
          <cell r="M12">
            <v>0</v>
          </cell>
          <cell r="N12">
            <v>257.31625000000003</v>
          </cell>
          <cell r="O12">
            <v>-2.500000000509317E-4</v>
          </cell>
          <cell r="P12">
            <v>1164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1164</v>
          </cell>
          <cell r="V12">
            <v>0</v>
          </cell>
          <cell r="W12">
            <v>1.6835</v>
          </cell>
          <cell r="X12">
            <v>268.49299999999999</v>
          </cell>
          <cell r="Y12">
            <v>12.8605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1164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257.31599999999997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1164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268.49299999999999</v>
          </cell>
          <cell r="BC12">
            <v>1164</v>
          </cell>
          <cell r="BD12">
            <v>735.005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420.97800000000001</v>
          </cell>
          <cell r="E13">
            <v>191.13</v>
          </cell>
          <cell r="F13">
            <v>229.84800000000001</v>
          </cell>
          <cell r="G13">
            <v>35.441000000000003</v>
          </cell>
          <cell r="H13">
            <v>0</v>
          </cell>
          <cell r="I13">
            <v>152.91200000000001</v>
          </cell>
          <cell r="J13">
            <v>3.07</v>
          </cell>
          <cell r="K13">
            <v>3.6920000000000002</v>
          </cell>
          <cell r="L13">
            <v>0</v>
          </cell>
          <cell r="M13">
            <v>0</v>
          </cell>
          <cell r="N13">
            <v>146.14975000000001</v>
          </cell>
          <cell r="O13">
            <v>2.4999999999408828E-4</v>
          </cell>
          <cell r="P13">
            <v>662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662</v>
          </cell>
          <cell r="V13">
            <v>0</v>
          </cell>
          <cell r="W13">
            <v>1.7370000000000001</v>
          </cell>
          <cell r="X13">
            <v>152.91200000000001</v>
          </cell>
          <cell r="Y13">
            <v>8.4990000000000006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662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146.15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662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152.91200000000001</v>
          </cell>
          <cell r="BC13">
            <v>662</v>
          </cell>
          <cell r="BD13">
            <v>420.97800000000001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698.25599999999997</v>
          </cell>
          <cell r="E14">
            <v>313.56799999999998</v>
          </cell>
          <cell r="F14">
            <v>384.68799999999999</v>
          </cell>
          <cell r="G14">
            <v>35.478999999999999</v>
          </cell>
          <cell r="H14">
            <v>0</v>
          </cell>
          <cell r="I14">
            <v>253.14099999999999</v>
          </cell>
          <cell r="J14">
            <v>4.657</v>
          </cell>
          <cell r="K14">
            <v>5.7130000000000001</v>
          </cell>
          <cell r="L14">
            <v>0</v>
          </cell>
          <cell r="M14">
            <v>0</v>
          </cell>
          <cell r="N14">
            <v>242.77125000000001</v>
          </cell>
          <cell r="O14">
            <v>-2.5000000002250999E-4</v>
          </cell>
          <cell r="P14">
            <v>1118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1118</v>
          </cell>
          <cell r="V14">
            <v>0</v>
          </cell>
          <cell r="W14">
            <v>1.5467500000000001</v>
          </cell>
          <cell r="X14">
            <v>253.14099999999999</v>
          </cell>
          <cell r="Y14">
            <v>11.91675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1118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242.77099999999999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1118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253.14099999999999</v>
          </cell>
          <cell r="BC14">
            <v>1118</v>
          </cell>
          <cell r="BD14">
            <v>698.25599999999997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275.23899999999998</v>
          </cell>
          <cell r="E15">
            <v>127.459</v>
          </cell>
          <cell r="F15">
            <v>147.78</v>
          </cell>
          <cell r="G15">
            <v>35.488</v>
          </cell>
          <cell r="H15">
            <v>0</v>
          </cell>
          <cell r="I15">
            <v>99.905000000000001</v>
          </cell>
          <cell r="J15">
            <v>1.5449999999999999</v>
          </cell>
          <cell r="K15">
            <v>1.7909999999999999</v>
          </cell>
          <cell r="L15">
            <v>0</v>
          </cell>
          <cell r="M15">
            <v>0</v>
          </cell>
          <cell r="N15">
            <v>96.569249999999997</v>
          </cell>
          <cell r="O15">
            <v>-2.4999999999408828E-4</v>
          </cell>
          <cell r="P15">
            <v>417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417</v>
          </cell>
          <cell r="V15">
            <v>0</v>
          </cell>
          <cell r="W15">
            <v>2.0305</v>
          </cell>
          <cell r="X15">
            <v>99.905000000000001</v>
          </cell>
          <cell r="Y15">
            <v>5.3665000000000003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417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96.569000000000003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417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99.905000000000001</v>
          </cell>
          <cell r="BC15">
            <v>417</v>
          </cell>
          <cell r="BD15">
            <v>275.23899999999998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247.96799999999999</v>
          </cell>
          <cell r="E16">
            <v>111.327</v>
          </cell>
          <cell r="F16">
            <v>136.64099999999999</v>
          </cell>
          <cell r="G16">
            <v>35.377000000000002</v>
          </cell>
          <cell r="H16">
            <v>0</v>
          </cell>
          <cell r="I16">
            <v>90.3</v>
          </cell>
          <cell r="J16">
            <v>1.33</v>
          </cell>
          <cell r="K16">
            <v>1.633</v>
          </cell>
          <cell r="L16">
            <v>0</v>
          </cell>
          <cell r="M16">
            <v>0</v>
          </cell>
          <cell r="N16">
            <v>87.337000000000003</v>
          </cell>
          <cell r="O16">
            <v>0</v>
          </cell>
          <cell r="P16">
            <v>399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399</v>
          </cell>
          <cell r="V16">
            <v>0</v>
          </cell>
          <cell r="W16">
            <v>4.1109999999999998</v>
          </cell>
          <cell r="X16">
            <v>90.3</v>
          </cell>
          <cell r="Y16">
            <v>7.0739999999999998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399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87.337000000000003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399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90.3</v>
          </cell>
          <cell r="BC16">
            <v>399</v>
          </cell>
          <cell r="BD16">
            <v>247.96799999999999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1035.32</v>
          </cell>
          <cell r="E17">
            <v>457.55399999999997</v>
          </cell>
          <cell r="F17">
            <v>577.76599999999996</v>
          </cell>
          <cell r="G17">
            <v>35.299999999999997</v>
          </cell>
          <cell r="H17">
            <v>0</v>
          </cell>
          <cell r="I17">
            <v>377.93</v>
          </cell>
          <cell r="J17">
            <v>5.5640000000000001</v>
          </cell>
          <cell r="K17">
            <v>7.0250000000000004</v>
          </cell>
          <cell r="L17">
            <v>0</v>
          </cell>
          <cell r="M17">
            <v>0</v>
          </cell>
          <cell r="N17">
            <v>365.34075000000001</v>
          </cell>
          <cell r="O17">
            <v>2.4999999999408828E-4</v>
          </cell>
          <cell r="P17">
            <v>1718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1718</v>
          </cell>
          <cell r="V17">
            <v>0</v>
          </cell>
          <cell r="W17">
            <v>1.91025</v>
          </cell>
          <cell r="X17">
            <v>377.93</v>
          </cell>
          <cell r="Y17">
            <v>14.49925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1718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365.34100000000001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1718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377.93</v>
          </cell>
          <cell r="BC17">
            <v>1718</v>
          </cell>
          <cell r="BD17">
            <v>1035.32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Kogenerace"/>
      <sheetName val="Reporting"/>
      <sheetName val="Měsíční výkaz"/>
      <sheetName val="ED plyn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schéma"/>
      <sheetName val="Export"/>
      <sheetName val="Export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 t="str">
            <v>Leden</v>
          </cell>
          <cell r="B6">
            <v>1</v>
          </cell>
          <cell r="C6" t="str">
            <v>OK</v>
          </cell>
          <cell r="D6">
            <v>234.81</v>
          </cell>
          <cell r="E6">
            <v>101.76600000000001</v>
          </cell>
          <cell r="F6">
            <v>133.04400000000001</v>
          </cell>
          <cell r="G6">
            <v>35.146999999999998</v>
          </cell>
          <cell r="H6">
            <v>0</v>
          </cell>
          <cell r="I6">
            <v>82.652000000000001</v>
          </cell>
          <cell r="J6">
            <v>0.99399999999999999</v>
          </cell>
          <cell r="K6">
            <v>1.2989999999999999</v>
          </cell>
          <cell r="L6">
            <v>0</v>
          </cell>
          <cell r="M6">
            <v>0</v>
          </cell>
          <cell r="N6">
            <v>80.358999999999995</v>
          </cell>
          <cell r="O6">
            <v>0</v>
          </cell>
          <cell r="P6">
            <v>389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389</v>
          </cell>
          <cell r="V6">
            <v>0</v>
          </cell>
          <cell r="W6">
            <v>7.0000000000000007E-2</v>
          </cell>
          <cell r="X6">
            <v>82.652000000000001</v>
          </cell>
          <cell r="Y6">
            <v>2.363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389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80.358999999999995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389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82.652000000000001</v>
          </cell>
          <cell r="BC6">
            <v>389</v>
          </cell>
          <cell r="BD6">
            <v>234.81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262.69299999999998</v>
          </cell>
          <cell r="E7">
            <v>113.10899999999999</v>
          </cell>
          <cell r="F7">
            <v>149.584</v>
          </cell>
          <cell r="G7">
            <v>35.430999999999997</v>
          </cell>
          <cell r="H7">
            <v>0</v>
          </cell>
          <cell r="I7">
            <v>91.998999999999995</v>
          </cell>
          <cell r="J7">
            <v>1.0920000000000001</v>
          </cell>
          <cell r="K7">
            <v>1.4430000000000001</v>
          </cell>
          <cell r="L7">
            <v>0</v>
          </cell>
          <cell r="M7">
            <v>0</v>
          </cell>
          <cell r="N7">
            <v>89.463999999999999</v>
          </cell>
          <cell r="O7">
            <v>0</v>
          </cell>
          <cell r="P7">
            <v>438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438</v>
          </cell>
          <cell r="V7">
            <v>0</v>
          </cell>
          <cell r="W7">
            <v>0.05</v>
          </cell>
          <cell r="X7">
            <v>91.998999999999995</v>
          </cell>
          <cell r="Y7">
            <v>2.585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438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89.463999999999999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438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91.998999999999995</v>
          </cell>
          <cell r="BC7">
            <v>438</v>
          </cell>
          <cell r="BD7">
            <v>262.69299999999998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237.965</v>
          </cell>
          <cell r="E8">
            <v>103.203</v>
          </cell>
          <cell r="F8">
            <v>134.762</v>
          </cell>
          <cell r="G8">
            <v>35.457999999999998</v>
          </cell>
          <cell r="H8">
            <v>0</v>
          </cell>
          <cell r="I8">
            <v>83.813999999999993</v>
          </cell>
          <cell r="J8">
            <v>1.032</v>
          </cell>
          <cell r="K8">
            <v>1.347</v>
          </cell>
          <cell r="L8">
            <v>0</v>
          </cell>
          <cell r="M8">
            <v>0</v>
          </cell>
          <cell r="N8">
            <v>81.435000000000002</v>
          </cell>
          <cell r="O8">
            <v>0</v>
          </cell>
          <cell r="P8">
            <v>394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394</v>
          </cell>
          <cell r="V8">
            <v>0</v>
          </cell>
          <cell r="W8">
            <v>6.6000000000000003E-2</v>
          </cell>
          <cell r="X8">
            <v>83.813999999999993</v>
          </cell>
          <cell r="Y8">
            <v>2.4449999999999998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394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81.435000000000002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394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83.813999999999993</v>
          </cell>
          <cell r="BC8">
            <v>394</v>
          </cell>
          <cell r="BD8">
            <v>237.965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195.828</v>
          </cell>
          <cell r="E9">
            <v>85.837999999999994</v>
          </cell>
          <cell r="F9">
            <v>109.99</v>
          </cell>
          <cell r="G9">
            <v>35.32</v>
          </cell>
          <cell r="H9">
            <v>0</v>
          </cell>
          <cell r="I9">
            <v>69.370999999999995</v>
          </cell>
          <cell r="J9">
            <v>0.88300000000000001</v>
          </cell>
          <cell r="K9">
            <v>1.131</v>
          </cell>
          <cell r="L9">
            <v>0</v>
          </cell>
          <cell r="M9">
            <v>0</v>
          </cell>
          <cell r="N9">
            <v>67.356999999999999</v>
          </cell>
          <cell r="O9">
            <v>0</v>
          </cell>
          <cell r="P9">
            <v>320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320</v>
          </cell>
          <cell r="V9">
            <v>0</v>
          </cell>
          <cell r="W9">
            <v>0.09</v>
          </cell>
          <cell r="X9">
            <v>69.370999999999995</v>
          </cell>
          <cell r="Y9">
            <v>2.1040000000000001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320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67.356999999999999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320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69.370999999999995</v>
          </cell>
          <cell r="BC9">
            <v>320</v>
          </cell>
          <cell r="BD9">
            <v>195.828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111.188</v>
          </cell>
          <cell r="E10">
            <v>48.863999999999997</v>
          </cell>
          <cell r="F10">
            <v>62.323999999999998</v>
          </cell>
          <cell r="G10">
            <v>35.44</v>
          </cell>
          <cell r="H10">
            <v>0</v>
          </cell>
          <cell r="I10">
            <v>39.201000000000001</v>
          </cell>
          <cell r="J10">
            <v>0.50700000000000001</v>
          </cell>
          <cell r="K10">
            <v>0.64600000000000002</v>
          </cell>
          <cell r="L10">
            <v>0</v>
          </cell>
          <cell r="M10">
            <v>0</v>
          </cell>
          <cell r="N10">
            <v>38.048000000000002</v>
          </cell>
          <cell r="O10">
            <v>0</v>
          </cell>
          <cell r="P10">
            <v>180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180</v>
          </cell>
          <cell r="V10">
            <v>0</v>
          </cell>
          <cell r="W10">
            <v>0.11899999999999999</v>
          </cell>
          <cell r="X10">
            <v>39.201000000000001</v>
          </cell>
          <cell r="Y10">
            <v>1.272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180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38.048000000000002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180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39.201000000000001</v>
          </cell>
          <cell r="BC10">
            <v>180</v>
          </cell>
          <cell r="BD10">
            <v>111.188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71.569999999999993</v>
          </cell>
          <cell r="E11">
            <v>31.795000000000002</v>
          </cell>
          <cell r="F11">
            <v>39.774999999999999</v>
          </cell>
          <cell r="G11">
            <v>35.305999999999997</v>
          </cell>
          <cell r="H11">
            <v>0</v>
          </cell>
          <cell r="I11">
            <v>25.091000000000001</v>
          </cell>
          <cell r="J11">
            <v>0.35</v>
          </cell>
          <cell r="K11">
            <v>0.438</v>
          </cell>
          <cell r="L11">
            <v>0</v>
          </cell>
          <cell r="M11">
            <v>0</v>
          </cell>
          <cell r="N11">
            <v>24.303000000000001</v>
          </cell>
          <cell r="O11">
            <v>0</v>
          </cell>
          <cell r="P11">
            <v>113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113</v>
          </cell>
          <cell r="V11">
            <v>0</v>
          </cell>
          <cell r="W11">
            <v>0.13200000000000001</v>
          </cell>
          <cell r="X11">
            <v>25.091000000000001</v>
          </cell>
          <cell r="Y11">
            <v>0.92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113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24.303000000000001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113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25.091000000000001</v>
          </cell>
          <cell r="BC11">
            <v>113</v>
          </cell>
          <cell r="BD11">
            <v>71.569999999999993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66.575000000000003</v>
          </cell>
          <cell r="E12">
            <v>29.478000000000002</v>
          </cell>
          <cell r="F12">
            <v>37.097000000000001</v>
          </cell>
          <cell r="G12">
            <v>35.418999999999997</v>
          </cell>
          <cell r="H12">
            <v>0</v>
          </cell>
          <cell r="I12">
            <v>23.175999999999998</v>
          </cell>
          <cell r="J12">
            <v>0.32100000000000001</v>
          </cell>
          <cell r="K12">
            <v>0.40400000000000003</v>
          </cell>
          <cell r="L12">
            <v>0</v>
          </cell>
          <cell r="M12">
            <v>0</v>
          </cell>
          <cell r="N12">
            <v>22.450500000000002</v>
          </cell>
          <cell r="O12">
            <v>4.99999999995282E-4</v>
          </cell>
          <cell r="P12">
            <v>105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105</v>
          </cell>
          <cell r="V12">
            <v>0</v>
          </cell>
          <cell r="W12">
            <v>0.13325000000000001</v>
          </cell>
          <cell r="X12">
            <v>23.175999999999998</v>
          </cell>
          <cell r="Y12">
            <v>0.85825000000000007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105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22.451000000000001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105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23.175999999999998</v>
          </cell>
          <cell r="BC12">
            <v>105</v>
          </cell>
          <cell r="BD12">
            <v>66.575000000000003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59.17</v>
          </cell>
          <cell r="E13">
            <v>26.099</v>
          </cell>
          <cell r="F13">
            <v>33.070999999999998</v>
          </cell>
          <cell r="G13">
            <v>35.423000000000002</v>
          </cell>
          <cell r="H13">
            <v>0</v>
          </cell>
          <cell r="I13">
            <v>20.606999999999999</v>
          </cell>
          <cell r="J13">
            <v>0.28699999999999998</v>
          </cell>
          <cell r="K13">
            <v>0.36299999999999999</v>
          </cell>
          <cell r="L13">
            <v>0</v>
          </cell>
          <cell r="M13">
            <v>0</v>
          </cell>
          <cell r="N13">
            <v>19.957000000000001</v>
          </cell>
          <cell r="O13">
            <v>0</v>
          </cell>
          <cell r="P13">
            <v>94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94</v>
          </cell>
          <cell r="V13">
            <v>0</v>
          </cell>
          <cell r="W13">
            <v>0.13400000000000001</v>
          </cell>
          <cell r="X13">
            <v>20.606999999999999</v>
          </cell>
          <cell r="Y13">
            <v>0.78399999999999992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94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19.957000000000001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94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20.606999999999999</v>
          </cell>
          <cell r="BC13">
            <v>94</v>
          </cell>
          <cell r="BD13">
            <v>59.17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74.397000000000006</v>
          </cell>
          <cell r="E14">
            <v>32.634999999999998</v>
          </cell>
          <cell r="F14">
            <v>41.762</v>
          </cell>
          <cell r="G14">
            <v>35.417000000000002</v>
          </cell>
          <cell r="H14">
            <v>0</v>
          </cell>
          <cell r="I14">
            <v>26.047999999999998</v>
          </cell>
          <cell r="J14">
            <v>0.34100000000000003</v>
          </cell>
          <cell r="K14">
            <v>0.437</v>
          </cell>
          <cell r="L14">
            <v>0</v>
          </cell>
          <cell r="M14">
            <v>0</v>
          </cell>
          <cell r="N14">
            <v>25.270250000000001</v>
          </cell>
          <cell r="O14">
            <v>-2.5000000000474643E-4</v>
          </cell>
          <cell r="P14">
            <v>120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120</v>
          </cell>
          <cell r="V14">
            <v>0</v>
          </cell>
          <cell r="W14">
            <v>0.12</v>
          </cell>
          <cell r="X14">
            <v>26.047999999999998</v>
          </cell>
          <cell r="Y14">
            <v>0.89800000000000002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120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25.27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120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26.047999999999998</v>
          </cell>
          <cell r="BC14">
            <v>120</v>
          </cell>
          <cell r="BD14">
            <v>74.397000000000006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145.63300000000001</v>
          </cell>
          <cell r="E15">
            <v>63.448</v>
          </cell>
          <cell r="F15">
            <v>82.185000000000002</v>
          </cell>
          <cell r="G15">
            <v>35.488</v>
          </cell>
          <cell r="H15">
            <v>0</v>
          </cell>
          <cell r="I15">
            <v>51.039000000000001</v>
          </cell>
          <cell r="J15">
            <v>0.64700000000000002</v>
          </cell>
          <cell r="K15">
            <v>0.83799999999999997</v>
          </cell>
          <cell r="L15">
            <v>0</v>
          </cell>
          <cell r="M15">
            <v>0</v>
          </cell>
          <cell r="N15">
            <v>49.554749999999999</v>
          </cell>
          <cell r="O15">
            <v>-7.4999999999647571E-4</v>
          </cell>
          <cell r="P15">
            <v>238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238</v>
          </cell>
          <cell r="V15">
            <v>0</v>
          </cell>
          <cell r="W15">
            <v>0.1085</v>
          </cell>
          <cell r="X15">
            <v>51.039000000000001</v>
          </cell>
          <cell r="Y15">
            <v>1.5934999999999999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238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49.555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238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51.039000000000001</v>
          </cell>
          <cell r="BC15">
            <v>238</v>
          </cell>
          <cell r="BD15">
            <v>145.63300000000001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234.131</v>
          </cell>
          <cell r="E16">
            <v>101.907</v>
          </cell>
          <cell r="F16">
            <v>132.22399999999999</v>
          </cell>
          <cell r="G16">
            <v>35.351999999999997</v>
          </cell>
          <cell r="H16">
            <v>0</v>
          </cell>
          <cell r="I16">
            <v>82.423000000000002</v>
          </cell>
          <cell r="J16">
            <v>1.016</v>
          </cell>
          <cell r="K16">
            <v>1.319</v>
          </cell>
          <cell r="L16">
            <v>0</v>
          </cell>
          <cell r="M16">
            <v>0</v>
          </cell>
          <cell r="N16">
            <v>80.087999999999994</v>
          </cell>
          <cell r="O16">
            <v>0</v>
          </cell>
          <cell r="P16">
            <v>385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385</v>
          </cell>
          <cell r="V16">
            <v>0</v>
          </cell>
          <cell r="W16">
            <v>7.2249999999999995E-2</v>
          </cell>
          <cell r="X16">
            <v>82.423000000000002</v>
          </cell>
          <cell r="Y16">
            <v>2.4072499999999999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385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80.087999999999994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385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82.423000000000002</v>
          </cell>
          <cell r="BC16">
            <v>385</v>
          </cell>
          <cell r="BD16">
            <v>234.131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221.03800000000001</v>
          </cell>
          <cell r="E17">
            <v>95.400999999999996</v>
          </cell>
          <cell r="F17">
            <v>125.637</v>
          </cell>
          <cell r="G17">
            <v>35.295999999999999</v>
          </cell>
          <cell r="H17">
            <v>0</v>
          </cell>
          <cell r="I17">
            <v>77.198999999999998</v>
          </cell>
          <cell r="J17">
            <v>0.94399999999999995</v>
          </cell>
          <cell r="K17">
            <v>1.2430000000000001</v>
          </cell>
          <cell r="L17">
            <v>0</v>
          </cell>
          <cell r="M17">
            <v>0</v>
          </cell>
          <cell r="N17">
            <v>75.012749999999997</v>
          </cell>
          <cell r="O17">
            <v>-7.4999999999647571E-4</v>
          </cell>
          <cell r="P17">
            <v>366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366</v>
          </cell>
          <cell r="V17">
            <v>0</v>
          </cell>
          <cell r="W17">
            <v>7.1749999999999994E-2</v>
          </cell>
          <cell r="X17">
            <v>77.198999999999998</v>
          </cell>
          <cell r="Y17">
            <v>2.2587500000000005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366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75.013000000000005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366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77.198999999999998</v>
          </cell>
          <cell r="BC17">
            <v>366</v>
          </cell>
          <cell r="BD17">
            <v>221.03800000000001</v>
          </cell>
          <cell r="BE17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řehled Provozu"/>
      <sheetName val="Vyhodnocení PROVOZ"/>
      <sheetName val="Reporting"/>
      <sheetName val="Kogenerace"/>
      <sheetName val="Měsíční výkaz"/>
      <sheetName val="ED plyn"/>
      <sheetName val="Evidence"/>
      <sheetName val="MPO"/>
      <sheetName val="ERU-1"/>
      <sheetName val="Stropovani_EE_ZP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str">
            <v>OK</v>
          </cell>
          <cell r="D6">
            <v>0</v>
          </cell>
          <cell r="E6">
            <v>0</v>
          </cell>
          <cell r="F6">
            <v>0</v>
          </cell>
          <cell r="G6" t="e">
            <v>#N/A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</row>
        <row r="7">
          <cell r="A7" t="str">
            <v>Únor</v>
          </cell>
          <cell r="B7">
            <v>2</v>
          </cell>
          <cell r="C7" t="str">
            <v>OK</v>
          </cell>
          <cell r="D7">
            <v>0</v>
          </cell>
          <cell r="E7">
            <v>0</v>
          </cell>
          <cell r="F7">
            <v>0</v>
          </cell>
          <cell r="G7" t="e">
            <v>#N/A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</row>
        <row r="8">
          <cell r="A8" t="str">
            <v>Březen</v>
          </cell>
          <cell r="B8">
            <v>3</v>
          </cell>
          <cell r="C8" t="str">
            <v>OK</v>
          </cell>
          <cell r="D8">
            <v>0</v>
          </cell>
          <cell r="E8">
            <v>0</v>
          </cell>
          <cell r="F8">
            <v>0</v>
          </cell>
          <cell r="G8" t="e">
            <v>#N/A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</row>
        <row r="9">
          <cell r="A9" t="str">
            <v>Duben</v>
          </cell>
          <cell r="B9">
            <v>4</v>
          </cell>
          <cell r="C9" t="str">
            <v>OK</v>
          </cell>
          <cell r="D9">
            <v>0</v>
          </cell>
          <cell r="E9">
            <v>0</v>
          </cell>
          <cell r="F9">
            <v>0</v>
          </cell>
          <cell r="G9" t="e">
            <v>#N/A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</row>
        <row r="10">
          <cell r="A10" t="str">
            <v>Květen</v>
          </cell>
          <cell r="B10">
            <v>5</v>
          </cell>
          <cell r="C10" t="str">
            <v>OK</v>
          </cell>
          <cell r="D10">
            <v>0</v>
          </cell>
          <cell r="E10">
            <v>0</v>
          </cell>
          <cell r="F10">
            <v>0</v>
          </cell>
          <cell r="G10" t="e">
            <v>#N/A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0</v>
          </cell>
          <cell r="E11">
            <v>0</v>
          </cell>
          <cell r="F11">
            <v>0</v>
          </cell>
          <cell r="G11" t="e">
            <v>#N/A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0</v>
          </cell>
          <cell r="E12">
            <v>0</v>
          </cell>
          <cell r="F12">
            <v>0</v>
          </cell>
          <cell r="G12" t="e">
            <v>#N/A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161.47399999999999</v>
          </cell>
          <cell r="E13">
            <v>71.39</v>
          </cell>
          <cell r="F13">
            <v>90.084000000000003</v>
          </cell>
          <cell r="G13" t="e">
            <v>#N/A</v>
          </cell>
          <cell r="H13">
            <v>0</v>
          </cell>
          <cell r="I13">
            <v>64.94</v>
          </cell>
          <cell r="J13">
            <v>0.95899999999999996</v>
          </cell>
          <cell r="K13">
            <v>1.21</v>
          </cell>
          <cell r="L13">
            <v>0</v>
          </cell>
          <cell r="M13">
            <v>0</v>
          </cell>
          <cell r="N13">
            <v>62.771250000000002</v>
          </cell>
          <cell r="O13">
            <v>-2.5000000000829914E-4</v>
          </cell>
          <cell r="P13">
            <v>295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295</v>
          </cell>
          <cell r="V13">
            <v>0</v>
          </cell>
          <cell r="W13">
            <v>1.6487499999999999</v>
          </cell>
          <cell r="X13">
            <v>64.94</v>
          </cell>
          <cell r="Y13">
            <v>3.8177500000000002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295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62.771000000000001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295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64.94</v>
          </cell>
          <cell r="BC13">
            <v>295</v>
          </cell>
          <cell r="BD13">
            <v>161.47399999999999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209.18</v>
          </cell>
          <cell r="E14">
            <v>90.992000000000004</v>
          </cell>
          <cell r="F14">
            <v>118.188</v>
          </cell>
          <cell r="G14">
            <v>35.414000000000001</v>
          </cell>
          <cell r="H14">
            <v>0</v>
          </cell>
          <cell r="I14">
            <v>84.688000000000002</v>
          </cell>
          <cell r="J14">
            <v>1.1319999999999999</v>
          </cell>
          <cell r="K14">
            <v>1.47</v>
          </cell>
          <cell r="L14">
            <v>0</v>
          </cell>
          <cell r="M14">
            <v>0</v>
          </cell>
          <cell r="N14">
            <v>82.086250000000007</v>
          </cell>
          <cell r="O14">
            <v>-2.5000000000829914E-4</v>
          </cell>
          <cell r="P14">
            <v>396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396</v>
          </cell>
          <cell r="V14">
            <v>0</v>
          </cell>
          <cell r="W14">
            <v>1.0575000000000001</v>
          </cell>
          <cell r="X14">
            <v>84.688000000000002</v>
          </cell>
          <cell r="Y14">
            <v>3.6595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396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82.085999999999999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396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84.688000000000002</v>
          </cell>
          <cell r="BC14">
            <v>396</v>
          </cell>
          <cell r="BD14">
            <v>209.18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Chyba</v>
          </cell>
          <cell r="D15">
            <v>272.40499999999997</v>
          </cell>
          <cell r="E15">
            <v>119.014</v>
          </cell>
          <cell r="F15">
            <v>153.39099999999999</v>
          </cell>
          <cell r="G15">
            <v>35.481000000000002</v>
          </cell>
          <cell r="H15">
            <v>0</v>
          </cell>
          <cell r="I15">
            <v>111.21</v>
          </cell>
          <cell r="J15">
            <v>1.665</v>
          </cell>
          <cell r="K15">
            <v>2.1459999999999999</v>
          </cell>
          <cell r="L15">
            <v>0</v>
          </cell>
          <cell r="M15">
            <v>0</v>
          </cell>
          <cell r="N15">
            <v>107.39975</v>
          </cell>
          <cell r="O15">
            <v>-7.5000000001068656E-4</v>
          </cell>
          <cell r="P15">
            <v>516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516</v>
          </cell>
          <cell r="V15">
            <v>0</v>
          </cell>
          <cell r="W15">
            <v>1.012</v>
          </cell>
          <cell r="X15">
            <v>111.21</v>
          </cell>
          <cell r="Y15">
            <v>4.8230000000000004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516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107.4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516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111.21</v>
          </cell>
          <cell r="BC15">
            <v>516</v>
          </cell>
          <cell r="BD15">
            <v>272.40499999999997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243.65</v>
          </cell>
          <cell r="E16">
            <v>106.438</v>
          </cell>
          <cell r="F16">
            <v>137.21199999999999</v>
          </cell>
          <cell r="G16" t="e">
            <v>#N/A</v>
          </cell>
          <cell r="H16">
            <v>0</v>
          </cell>
          <cell r="I16">
            <v>97.611000000000004</v>
          </cell>
          <cell r="J16">
            <v>0.872</v>
          </cell>
          <cell r="K16">
            <v>1.125</v>
          </cell>
          <cell r="L16">
            <v>0</v>
          </cell>
          <cell r="M16">
            <v>0</v>
          </cell>
          <cell r="N16">
            <v>95.614000000000004</v>
          </cell>
          <cell r="O16">
            <v>0</v>
          </cell>
          <cell r="P16">
            <v>453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453</v>
          </cell>
          <cell r="V16">
            <v>0</v>
          </cell>
          <cell r="W16">
            <v>1.1355</v>
          </cell>
          <cell r="X16">
            <v>97.611000000000004</v>
          </cell>
          <cell r="Y16">
            <v>3.1324999999999998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453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95.614000000000004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453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97.611000000000004</v>
          </cell>
          <cell r="BC16">
            <v>453</v>
          </cell>
          <cell r="BD16">
            <v>243.65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428.40600000000001</v>
          </cell>
          <cell r="E17">
            <v>187.095</v>
          </cell>
          <cell r="F17">
            <v>241.31100000000001</v>
          </cell>
          <cell r="G17" t="e">
            <v>#N/A</v>
          </cell>
          <cell r="H17">
            <v>0</v>
          </cell>
          <cell r="I17">
            <v>173.15600000000001</v>
          </cell>
          <cell r="J17">
            <v>2.0489999999999999</v>
          </cell>
          <cell r="K17">
            <v>2.6429999999999998</v>
          </cell>
          <cell r="L17">
            <v>0</v>
          </cell>
          <cell r="M17">
            <v>0</v>
          </cell>
          <cell r="N17">
            <v>168.46375</v>
          </cell>
          <cell r="O17">
            <v>2.4999999999408828E-4</v>
          </cell>
          <cell r="P17">
            <v>804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804</v>
          </cell>
          <cell r="V17">
            <v>0</v>
          </cell>
          <cell r="W17">
            <v>0.92800000000000005</v>
          </cell>
          <cell r="X17">
            <v>173.15600000000001</v>
          </cell>
          <cell r="Y17">
            <v>5.62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804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168.464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804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173.15600000000001</v>
          </cell>
          <cell r="BC17">
            <v>804</v>
          </cell>
          <cell r="BD17">
            <v>428.40600000000001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Kogenerace"/>
      <sheetName val="Vyhodnocení PROVOZ"/>
      <sheetName val="Měsíční výkaz"/>
      <sheetName val="Reporting"/>
      <sheetName val="Evidence"/>
      <sheetName val="MPO"/>
      <sheetName val="OTE"/>
      <sheetName val="ERU-1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List1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A6" t="str">
            <v>Leden</v>
          </cell>
          <cell r="B6">
            <v>1</v>
          </cell>
          <cell r="C6" t="e">
            <v>#VALUE!</v>
          </cell>
          <cell r="D6" t="e">
            <v>#VALUE!</v>
          </cell>
          <cell r="E6" t="e">
            <v>#VALUE!</v>
          </cell>
          <cell r="F6" t="e">
            <v>#VALUE!</v>
          </cell>
          <cell r="G6" t="e">
            <v>#VALUE!</v>
          </cell>
          <cell r="H6" t="e">
            <v>#VALUE!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 t="e">
            <v>#VALUE!</v>
          </cell>
          <cell r="BE6" t="e">
            <v>#VALUE!</v>
          </cell>
        </row>
        <row r="7">
          <cell r="A7" t="str">
            <v>Únor</v>
          </cell>
          <cell r="B7">
            <v>2</v>
          </cell>
          <cell r="C7" t="e">
            <v>#VALUE!</v>
          </cell>
          <cell r="D7" t="e">
            <v>#VALUE!</v>
          </cell>
          <cell r="E7" t="e">
            <v>#VALUE!</v>
          </cell>
          <cell r="F7" t="e">
            <v>#VALUE!</v>
          </cell>
          <cell r="G7" t="e">
            <v>#VALUE!</v>
          </cell>
          <cell r="H7" t="e">
            <v>#VALUE!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 t="e">
            <v>#VALUE!</v>
          </cell>
          <cell r="BE7" t="e">
            <v>#VALUE!</v>
          </cell>
        </row>
        <row r="8">
          <cell r="A8" t="str">
            <v>Březen</v>
          </cell>
          <cell r="B8">
            <v>3</v>
          </cell>
          <cell r="C8" t="e">
            <v>#VALUE!</v>
          </cell>
          <cell r="D8" t="e">
            <v>#VALUE!</v>
          </cell>
          <cell r="E8" t="e">
            <v>#VALUE!</v>
          </cell>
          <cell r="F8" t="e">
            <v>#VALUE!</v>
          </cell>
          <cell r="G8" t="e">
            <v>#VALUE!</v>
          </cell>
          <cell r="H8" t="e">
            <v>#VALUE!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 t="e">
            <v>#VALUE!</v>
          </cell>
          <cell r="BE8" t="e">
            <v>#VALUE!</v>
          </cell>
        </row>
        <row r="9">
          <cell r="A9" t="str">
            <v>Duben</v>
          </cell>
          <cell r="B9">
            <v>4</v>
          </cell>
          <cell r="C9" t="e">
            <v>#VALUE!</v>
          </cell>
          <cell r="D9" t="e">
            <v>#VALUE!</v>
          </cell>
          <cell r="E9" t="e">
            <v>#VALUE!</v>
          </cell>
          <cell r="F9" t="e">
            <v>#VALUE!</v>
          </cell>
          <cell r="G9" t="e">
            <v>#VALUE!</v>
          </cell>
          <cell r="H9" t="e">
            <v>#VALUE!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 t="e">
            <v>#VALUE!</v>
          </cell>
          <cell r="BE9" t="e">
            <v>#VALUE!</v>
          </cell>
        </row>
        <row r="10">
          <cell r="A10" t="str">
            <v>Květen</v>
          </cell>
          <cell r="B10">
            <v>5</v>
          </cell>
          <cell r="C10" t="e">
            <v>#VALUE!</v>
          </cell>
          <cell r="D10" t="e">
            <v>#VALUE!</v>
          </cell>
          <cell r="E10" t="e">
            <v>#VALUE!</v>
          </cell>
          <cell r="F10" t="e">
            <v>#VALUE!</v>
          </cell>
          <cell r="G10" t="e">
            <v>#VALUE!</v>
          </cell>
          <cell r="H10" t="e">
            <v>#VALUE!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 t="e">
            <v>#VALUE!</v>
          </cell>
          <cell r="BE10" t="e">
            <v>#VALUE!</v>
          </cell>
        </row>
        <row r="11">
          <cell r="A11" t="str">
            <v>Červen</v>
          </cell>
          <cell r="B11">
            <v>6</v>
          </cell>
          <cell r="C11" t="e">
            <v>#VALUE!</v>
          </cell>
          <cell r="D11" t="e">
            <v>#VALUE!</v>
          </cell>
          <cell r="E11" t="e">
            <v>#VALUE!</v>
          </cell>
          <cell r="F11" t="e">
            <v>#VALUE!</v>
          </cell>
          <cell r="G11" t="e">
            <v>#VALUE!</v>
          </cell>
          <cell r="H11" t="e">
            <v>#VALUE!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 t="e">
            <v>#VALUE!</v>
          </cell>
          <cell r="BE11" t="e">
            <v>#VALUE!</v>
          </cell>
        </row>
        <row r="12">
          <cell r="A12" t="str">
            <v>Červenec</v>
          </cell>
          <cell r="B12">
            <v>7</v>
          </cell>
          <cell r="C12" t="e">
            <v>#VALUE!</v>
          </cell>
          <cell r="D12" t="e">
            <v>#VALUE!</v>
          </cell>
          <cell r="E12" t="e">
            <v>#VALUE!</v>
          </cell>
          <cell r="F12" t="e">
            <v>#VALUE!</v>
          </cell>
          <cell r="G12" t="e">
            <v>#VALUE!</v>
          </cell>
          <cell r="H12" t="e">
            <v>#VALUE!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 t="e">
            <v>#VALUE!</v>
          </cell>
          <cell r="BE12" t="e">
            <v>#VALUE!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2.4670000000000001</v>
          </cell>
          <cell r="E13">
            <v>2.4670000000000001</v>
          </cell>
          <cell r="F13">
            <v>0</v>
          </cell>
          <cell r="G13">
            <v>34.904000000000003</v>
          </cell>
          <cell r="H13">
            <v>0</v>
          </cell>
          <cell r="I13">
            <v>0.79400000000000004</v>
          </cell>
          <cell r="J13">
            <v>1.9E-2</v>
          </cell>
          <cell r="K13">
            <v>0</v>
          </cell>
          <cell r="L13">
            <v>0</v>
          </cell>
          <cell r="M13">
            <v>0</v>
          </cell>
          <cell r="N13">
            <v>0.77524999999999999</v>
          </cell>
          <cell r="O13">
            <v>-2.4999999999997247E-4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1.17625</v>
          </cell>
          <cell r="X13">
            <v>0.79400000000000004</v>
          </cell>
          <cell r="Y13">
            <v>1.1952499999999999</v>
          </cell>
          <cell r="Z13">
            <v>0</v>
          </cell>
          <cell r="AA13">
            <v>0</v>
          </cell>
          <cell r="AB13">
            <v>0</v>
          </cell>
          <cell r="AC13">
            <v>-9.3675067702747583E-17</v>
          </cell>
          <cell r="AD13">
            <v>0</v>
          </cell>
          <cell r="AE13">
            <v>0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0.77500000000000002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0.79400000000000004</v>
          </cell>
          <cell r="BC13">
            <v>0</v>
          </cell>
          <cell r="BD13">
            <v>2.4670000000000001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OK</v>
          </cell>
          <cell r="D14">
            <v>34.728999999999999</v>
          </cell>
          <cell r="E14">
            <v>16.556000000000001</v>
          </cell>
          <cell r="F14">
            <v>18.172999999999998</v>
          </cell>
          <cell r="G14">
            <v>34.697000000000003</v>
          </cell>
          <cell r="H14">
            <v>0</v>
          </cell>
          <cell r="I14">
            <v>12.4</v>
          </cell>
          <cell r="J14">
            <v>0.68300000000000005</v>
          </cell>
          <cell r="K14">
            <v>0.75</v>
          </cell>
          <cell r="L14">
            <v>0</v>
          </cell>
          <cell r="M14">
            <v>0</v>
          </cell>
          <cell r="N14">
            <v>10.96725</v>
          </cell>
          <cell r="O14">
            <v>-2.4999999999941735E-4</v>
          </cell>
          <cell r="P14">
            <v>49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49</v>
          </cell>
          <cell r="V14">
            <v>0</v>
          </cell>
          <cell r="W14">
            <v>1.25875</v>
          </cell>
          <cell r="X14">
            <v>12.4</v>
          </cell>
          <cell r="Y14">
            <v>2.6917499999999999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49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10.967000000000001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49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12.4</v>
          </cell>
          <cell r="BC14">
            <v>49</v>
          </cell>
          <cell r="BD14">
            <v>34.728999999999999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571.65700000000004</v>
          </cell>
          <cell r="E15">
            <v>255.381</v>
          </cell>
          <cell r="F15">
            <v>316.27600000000001</v>
          </cell>
          <cell r="G15">
            <v>34.581000000000003</v>
          </cell>
          <cell r="H15">
            <v>0</v>
          </cell>
          <cell r="I15">
            <v>207.697</v>
          </cell>
          <cell r="J15">
            <v>1.181</v>
          </cell>
          <cell r="K15">
            <v>1.462</v>
          </cell>
          <cell r="L15">
            <v>0</v>
          </cell>
          <cell r="M15">
            <v>0</v>
          </cell>
          <cell r="N15">
            <v>205.05375000000001</v>
          </cell>
          <cell r="O15">
            <v>2.4999999999408828E-4</v>
          </cell>
          <cell r="P15">
            <v>926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926</v>
          </cell>
          <cell r="V15">
            <v>0</v>
          </cell>
          <cell r="W15">
            <v>0.69725000000000004</v>
          </cell>
          <cell r="X15">
            <v>207.697</v>
          </cell>
          <cell r="Y15">
            <v>3.3402499999999997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926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205.054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926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207.697</v>
          </cell>
          <cell r="BC15">
            <v>926</v>
          </cell>
          <cell r="BD15">
            <v>571.65700000000004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513.11699999999996</v>
          </cell>
          <cell r="E16">
            <v>229.333</v>
          </cell>
          <cell r="F16">
            <v>283.78399999999999</v>
          </cell>
          <cell r="G16">
            <v>34.5</v>
          </cell>
          <cell r="H16">
            <v>0</v>
          </cell>
          <cell r="I16">
            <v>189.46100000000001</v>
          </cell>
          <cell r="J16">
            <v>1.5940000000000001</v>
          </cell>
          <cell r="K16">
            <v>1.972</v>
          </cell>
          <cell r="L16">
            <v>0</v>
          </cell>
          <cell r="M16">
            <v>0</v>
          </cell>
          <cell r="N16">
            <v>185.89474999999999</v>
          </cell>
          <cell r="O16">
            <v>2.5000000002250999E-4</v>
          </cell>
          <cell r="P16">
            <v>844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844</v>
          </cell>
          <cell r="V16">
            <v>0</v>
          </cell>
          <cell r="W16">
            <v>0.79449999999999998</v>
          </cell>
          <cell r="X16">
            <v>189.46100000000001</v>
          </cell>
          <cell r="Y16">
            <v>4.3605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844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185.89500000000001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844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189.46100000000001</v>
          </cell>
          <cell r="BC16">
            <v>844</v>
          </cell>
          <cell r="BD16">
            <v>513.11699999999996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OK</v>
          </cell>
          <cell r="D17">
            <v>53.578000000000003</v>
          </cell>
          <cell r="E17">
            <v>24.984999999999999</v>
          </cell>
          <cell r="F17">
            <v>28.593</v>
          </cell>
          <cell r="G17">
            <v>3.3860000000000001</v>
          </cell>
          <cell r="H17">
            <v>0</v>
          </cell>
          <cell r="I17">
            <v>201.946</v>
          </cell>
          <cell r="J17">
            <v>1.9239999999999999</v>
          </cell>
          <cell r="K17">
            <v>2.202</v>
          </cell>
          <cell r="L17">
            <v>0</v>
          </cell>
          <cell r="M17">
            <v>0</v>
          </cell>
          <cell r="N17">
            <v>197.82024999999999</v>
          </cell>
          <cell r="O17">
            <v>-2.4999999999408828E-4</v>
          </cell>
          <cell r="P17">
            <v>832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832</v>
          </cell>
          <cell r="V17">
            <v>0</v>
          </cell>
          <cell r="W17">
            <v>0.84599999999999997</v>
          </cell>
          <cell r="X17">
            <v>201.946</v>
          </cell>
          <cell r="Y17">
            <v>4.9719999999999995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832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197.82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832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201.946</v>
          </cell>
          <cell r="BC17">
            <v>832</v>
          </cell>
          <cell r="BD17">
            <v>53.578000000000003</v>
          </cell>
          <cell r="BE1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řehled Provozu"/>
      <sheetName val="Kogenerace"/>
      <sheetName val="Reporting"/>
      <sheetName val="Vyhodnocení PROVOZ"/>
      <sheetName val="Měsíční výkaz"/>
      <sheetName val="Evidence"/>
      <sheetName val="MPO"/>
      <sheetName val="ERU-1"/>
      <sheetName val="OTE"/>
      <sheetName val="Leden"/>
      <sheetName val="Únor"/>
      <sheetName val="Březen"/>
      <sheetName val="Duben"/>
      <sheetName val="Květen"/>
      <sheetName val="Červen"/>
      <sheetName val="Červenec"/>
      <sheetName val="Srpen"/>
      <sheetName val="Září"/>
      <sheetName val="Říjen"/>
      <sheetName val="Listopad"/>
      <sheetName val="Prosinec"/>
      <sheetName val="Export"/>
      <sheetName val="ExportDB"/>
      <sheetName val="Sché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A6" t="str">
            <v>Leden</v>
          </cell>
          <cell r="B6">
            <v>1</v>
          </cell>
          <cell r="C6" t="e">
            <v>#VALUE!</v>
          </cell>
          <cell r="D6" t="e">
            <v>#VALUE!</v>
          </cell>
          <cell r="E6" t="e">
            <v>#VALUE!</v>
          </cell>
          <cell r="F6" t="e">
            <v>#VALUE!</v>
          </cell>
          <cell r="G6" t="e">
            <v>#VALUE!</v>
          </cell>
          <cell r="H6" t="e">
            <v>#VALUE!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x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 t="e">
            <v>#VALUE!</v>
          </cell>
          <cell r="BE6" t="e">
            <v>#VALUE!</v>
          </cell>
        </row>
        <row r="7">
          <cell r="A7" t="str">
            <v>Únor</v>
          </cell>
          <cell r="B7">
            <v>2</v>
          </cell>
          <cell r="C7" t="e">
            <v>#VALUE!</v>
          </cell>
          <cell r="D7" t="e">
            <v>#VALUE!</v>
          </cell>
          <cell r="E7" t="e">
            <v>#VALUE!</v>
          </cell>
          <cell r="F7" t="e">
            <v>#VALUE!</v>
          </cell>
          <cell r="G7" t="e">
            <v>#VALUE!</v>
          </cell>
          <cell r="H7" t="e">
            <v>#VALUE!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 t="str">
            <v>x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 t="e">
            <v>#VALUE!</v>
          </cell>
          <cell r="BE7" t="e">
            <v>#VALUE!</v>
          </cell>
        </row>
        <row r="8">
          <cell r="A8" t="str">
            <v>Březen</v>
          </cell>
          <cell r="B8">
            <v>3</v>
          </cell>
          <cell r="C8" t="e">
            <v>#VALUE!</v>
          </cell>
          <cell r="D8" t="e">
            <v>#VALUE!</v>
          </cell>
          <cell r="E8" t="e">
            <v>#VALUE!</v>
          </cell>
          <cell r="F8" t="e">
            <v>#VALUE!</v>
          </cell>
          <cell r="G8" t="e">
            <v>#VALUE!</v>
          </cell>
          <cell r="H8" t="e">
            <v>#VALUE!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 t="str">
            <v>x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 t="e">
            <v>#VALUE!</v>
          </cell>
          <cell r="BE8" t="e">
            <v>#VALUE!</v>
          </cell>
        </row>
        <row r="9">
          <cell r="A9" t="str">
            <v>Duben</v>
          </cell>
          <cell r="B9">
            <v>4</v>
          </cell>
          <cell r="C9" t="e">
            <v>#VALUE!</v>
          </cell>
          <cell r="D9" t="e">
            <v>#VALUE!</v>
          </cell>
          <cell r="E9" t="e">
            <v>#VALUE!</v>
          </cell>
          <cell r="F9" t="e">
            <v>#VALUE!</v>
          </cell>
          <cell r="G9" t="e">
            <v>#VALUE!</v>
          </cell>
          <cell r="H9" t="e">
            <v>#VALUE!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x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 t="e">
            <v>#VALUE!</v>
          </cell>
          <cell r="BE9" t="e">
            <v>#VALUE!</v>
          </cell>
        </row>
        <row r="10">
          <cell r="A10" t="str">
            <v>Květen</v>
          </cell>
          <cell r="B10">
            <v>5</v>
          </cell>
          <cell r="C10" t="e">
            <v>#VALUE!</v>
          </cell>
          <cell r="D10" t="e">
            <v>#VALUE!</v>
          </cell>
          <cell r="E10" t="e">
            <v>#VALUE!</v>
          </cell>
          <cell r="F10" t="e">
            <v>#VALUE!</v>
          </cell>
          <cell r="G10" t="e">
            <v>#VALUE!</v>
          </cell>
          <cell r="H10" t="e">
            <v>#VALUE!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x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 t="e">
            <v>#VALUE!</v>
          </cell>
          <cell r="BE10" t="e">
            <v>#VALUE!</v>
          </cell>
        </row>
        <row r="11">
          <cell r="A11" t="str">
            <v>Červen</v>
          </cell>
          <cell r="B11">
            <v>6</v>
          </cell>
          <cell r="C11" t="str">
            <v>OK</v>
          </cell>
          <cell r="D11">
            <v>11.148</v>
          </cell>
          <cell r="E11">
            <v>5.4080000000000004</v>
          </cell>
          <cell r="F11">
            <v>5.74</v>
          </cell>
          <cell r="G11">
            <v>35.273000000000003</v>
          </cell>
          <cell r="H11">
            <v>0</v>
          </cell>
          <cell r="I11">
            <v>4.1870000000000003</v>
          </cell>
          <cell r="J11">
            <v>0.153</v>
          </cell>
          <cell r="K11">
            <v>0.16300000000000001</v>
          </cell>
          <cell r="L11">
            <v>0</v>
          </cell>
          <cell r="M11">
            <v>0</v>
          </cell>
          <cell r="N11">
            <v>3.871</v>
          </cell>
          <cell r="O11">
            <v>0</v>
          </cell>
          <cell r="P11">
            <v>16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16</v>
          </cell>
          <cell r="V11">
            <v>0</v>
          </cell>
          <cell r="W11">
            <v>0.53745000000000009</v>
          </cell>
          <cell r="X11">
            <v>4.1870000000000003</v>
          </cell>
          <cell r="Y11">
            <v>0.85345000000000004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16</v>
          </cell>
          <cell r="AF11">
            <v>0</v>
          </cell>
          <cell r="AG11" t="str">
            <v>x</v>
          </cell>
          <cell r="AH11">
            <v>0</v>
          </cell>
          <cell r="AI11">
            <v>0</v>
          </cell>
          <cell r="AJ11">
            <v>3.871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16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4.1870000000000003</v>
          </cell>
          <cell r="BC11">
            <v>16</v>
          </cell>
          <cell r="BD11">
            <v>11.148</v>
          </cell>
          <cell r="BE11">
            <v>0</v>
          </cell>
        </row>
        <row r="12">
          <cell r="A12" t="str">
            <v>Červenec</v>
          </cell>
          <cell r="B12">
            <v>7</v>
          </cell>
          <cell r="C12" t="str">
            <v>OK</v>
          </cell>
          <cell r="D12">
            <v>37.984999999999999</v>
          </cell>
          <cell r="E12">
            <v>17.013000000000002</v>
          </cell>
          <cell r="F12">
            <v>20.972000000000001</v>
          </cell>
          <cell r="G12">
            <v>35.314999999999998</v>
          </cell>
          <cell r="H12">
            <v>0</v>
          </cell>
          <cell r="I12">
            <v>11.718</v>
          </cell>
          <cell r="J12">
            <v>0.27200000000000002</v>
          </cell>
          <cell r="K12">
            <v>0.33600000000000002</v>
          </cell>
          <cell r="L12">
            <v>0</v>
          </cell>
          <cell r="M12">
            <v>0</v>
          </cell>
          <cell r="N12">
            <v>11.110239999999999</v>
          </cell>
          <cell r="O12">
            <v>-2.3999999999979593E-4</v>
          </cell>
          <cell r="P12">
            <v>52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52</v>
          </cell>
          <cell r="V12">
            <v>0</v>
          </cell>
          <cell r="W12">
            <v>0.58869000000000005</v>
          </cell>
          <cell r="X12">
            <v>11.718</v>
          </cell>
          <cell r="Y12">
            <v>1.1966900000000003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52</v>
          </cell>
          <cell r="AF12">
            <v>0</v>
          </cell>
          <cell r="AG12" t="str">
            <v>x</v>
          </cell>
          <cell r="AH12">
            <v>0</v>
          </cell>
          <cell r="AI12">
            <v>0</v>
          </cell>
          <cell r="AJ12">
            <v>11.11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52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11.718</v>
          </cell>
          <cell r="BC12">
            <v>52</v>
          </cell>
          <cell r="BD12">
            <v>37.984999999999999</v>
          </cell>
          <cell r="BE12">
            <v>0</v>
          </cell>
        </row>
        <row r="13">
          <cell r="A13" t="str">
            <v>Srpen</v>
          </cell>
          <cell r="B13">
            <v>8</v>
          </cell>
          <cell r="C13" t="str">
            <v>OK</v>
          </cell>
          <cell r="D13">
            <v>38.680999999999997</v>
          </cell>
          <cell r="E13">
            <v>17.196999999999999</v>
          </cell>
          <cell r="F13">
            <v>21.484000000000002</v>
          </cell>
          <cell r="G13">
            <v>35.353000000000002</v>
          </cell>
          <cell r="H13">
            <v>0</v>
          </cell>
          <cell r="I13">
            <v>12.228999999999999</v>
          </cell>
          <cell r="J13">
            <v>0.19800000000000001</v>
          </cell>
          <cell r="K13">
            <v>0.247</v>
          </cell>
          <cell r="L13">
            <v>0</v>
          </cell>
          <cell r="M13">
            <v>0</v>
          </cell>
          <cell r="N13">
            <v>11.7836</v>
          </cell>
          <cell r="O13">
            <v>3.9999999999906777E-4</v>
          </cell>
          <cell r="P13">
            <v>55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55</v>
          </cell>
          <cell r="V13">
            <v>0</v>
          </cell>
          <cell r="W13">
            <v>0.68628</v>
          </cell>
          <cell r="X13">
            <v>12.228999999999999</v>
          </cell>
          <cell r="Y13">
            <v>1.1312800000000001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55</v>
          </cell>
          <cell r="AF13">
            <v>0</v>
          </cell>
          <cell r="AG13" t="str">
            <v>x</v>
          </cell>
          <cell r="AH13">
            <v>0</v>
          </cell>
          <cell r="AI13">
            <v>0</v>
          </cell>
          <cell r="AJ13">
            <v>11.784000000000001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55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12.228999999999999</v>
          </cell>
          <cell r="BC13">
            <v>55</v>
          </cell>
          <cell r="BD13">
            <v>38.680999999999997</v>
          </cell>
          <cell r="BE13">
            <v>0</v>
          </cell>
        </row>
        <row r="14">
          <cell r="A14" t="str">
            <v>Září</v>
          </cell>
          <cell r="B14">
            <v>9</v>
          </cell>
          <cell r="C14" t="str">
            <v>Chyba</v>
          </cell>
          <cell r="D14">
            <v>36.771999999999998</v>
          </cell>
          <cell r="E14">
            <v>16.158000000000001</v>
          </cell>
          <cell r="F14">
            <v>20.614000000000001</v>
          </cell>
          <cell r="G14">
            <v>35.436999999999998</v>
          </cell>
          <cell r="H14">
            <v>0</v>
          </cell>
          <cell r="I14">
            <v>11.757999999999999</v>
          </cell>
          <cell r="J14">
            <v>0.23300000000000001</v>
          </cell>
          <cell r="K14">
            <v>0.29699999999999999</v>
          </cell>
          <cell r="L14">
            <v>0</v>
          </cell>
          <cell r="M14">
            <v>0</v>
          </cell>
          <cell r="N14">
            <v>11.2287</v>
          </cell>
          <cell r="O14">
            <v>-7.0000000000192131E-4</v>
          </cell>
          <cell r="P14">
            <v>54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54</v>
          </cell>
          <cell r="V14">
            <v>0</v>
          </cell>
          <cell r="W14">
            <v>0.61659000000000008</v>
          </cell>
          <cell r="X14">
            <v>11.757999999999999</v>
          </cell>
          <cell r="Y14">
            <v>1.1465900000000002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54</v>
          </cell>
          <cell r="AF14">
            <v>0</v>
          </cell>
          <cell r="AG14" t="str">
            <v>x</v>
          </cell>
          <cell r="AH14">
            <v>0</v>
          </cell>
          <cell r="AI14">
            <v>0</v>
          </cell>
          <cell r="AJ14">
            <v>11.228999999999999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54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11.757999999999999</v>
          </cell>
          <cell r="BC14">
            <v>54</v>
          </cell>
          <cell r="BD14">
            <v>36.771999999999998</v>
          </cell>
          <cell r="BE14">
            <v>0</v>
          </cell>
        </row>
        <row r="15">
          <cell r="A15" t="str">
            <v>Říjen</v>
          </cell>
          <cell r="B15">
            <v>10</v>
          </cell>
          <cell r="C15" t="str">
            <v>OK</v>
          </cell>
          <cell r="D15">
            <v>101.065</v>
          </cell>
          <cell r="E15">
            <v>42.524000000000001</v>
          </cell>
          <cell r="F15">
            <v>58.540999999999997</v>
          </cell>
          <cell r="G15">
            <v>35.469000000000001</v>
          </cell>
          <cell r="H15">
            <v>0</v>
          </cell>
          <cell r="I15">
            <v>32.89</v>
          </cell>
          <cell r="J15">
            <v>0.40799999999999997</v>
          </cell>
          <cell r="K15">
            <v>0.56100000000000005</v>
          </cell>
          <cell r="L15">
            <v>0</v>
          </cell>
          <cell r="M15">
            <v>0</v>
          </cell>
          <cell r="N15">
            <v>31.92109</v>
          </cell>
          <cell r="O15">
            <v>-9.0000000000145519E-5</v>
          </cell>
          <cell r="P15">
            <v>163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163</v>
          </cell>
          <cell r="V15">
            <v>0</v>
          </cell>
          <cell r="W15">
            <v>0.20194000000000001</v>
          </cell>
          <cell r="X15">
            <v>32.89</v>
          </cell>
          <cell r="Y15">
            <v>1.1709400000000001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163</v>
          </cell>
          <cell r="AF15">
            <v>0</v>
          </cell>
          <cell r="AG15" t="str">
            <v>x</v>
          </cell>
          <cell r="AH15">
            <v>0</v>
          </cell>
          <cell r="AI15">
            <v>0</v>
          </cell>
          <cell r="AJ15">
            <v>31.920999999999999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163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32.89</v>
          </cell>
          <cell r="BC15">
            <v>163</v>
          </cell>
          <cell r="BD15">
            <v>101.065</v>
          </cell>
          <cell r="BE15">
            <v>0</v>
          </cell>
        </row>
        <row r="16">
          <cell r="A16" t="str">
            <v>Listopad</v>
          </cell>
          <cell r="B16">
            <v>11</v>
          </cell>
          <cell r="C16" t="str">
            <v>OK</v>
          </cell>
          <cell r="D16">
            <v>113.572</v>
          </cell>
          <cell r="E16">
            <v>46.845999999999997</v>
          </cell>
          <cell r="F16">
            <v>66.725999999999999</v>
          </cell>
          <cell r="G16">
            <v>35.378999999999998</v>
          </cell>
          <cell r="H16">
            <v>0</v>
          </cell>
          <cell r="I16">
            <v>36.469000000000001</v>
          </cell>
          <cell r="J16">
            <v>0.36299999999999999</v>
          </cell>
          <cell r="K16">
            <v>0.51700000000000002</v>
          </cell>
          <cell r="L16">
            <v>0</v>
          </cell>
          <cell r="M16">
            <v>0</v>
          </cell>
          <cell r="N16">
            <v>35.589169999999996</v>
          </cell>
          <cell r="O16">
            <v>-1.699999999971169E-4</v>
          </cell>
          <cell r="P16">
            <v>187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187</v>
          </cell>
          <cell r="V16">
            <v>0</v>
          </cell>
          <cell r="W16">
            <v>0.26292000000000004</v>
          </cell>
          <cell r="X16">
            <v>36.469000000000001</v>
          </cell>
          <cell r="Y16">
            <v>1.1429200000000002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187</v>
          </cell>
          <cell r="AF16">
            <v>0</v>
          </cell>
          <cell r="AG16" t="str">
            <v>x</v>
          </cell>
          <cell r="AH16">
            <v>0</v>
          </cell>
          <cell r="AI16">
            <v>0</v>
          </cell>
          <cell r="AJ16">
            <v>35.588999999999999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187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36.469000000000001</v>
          </cell>
          <cell r="BC16">
            <v>187</v>
          </cell>
          <cell r="BD16">
            <v>113.572</v>
          </cell>
          <cell r="BE16">
            <v>0</v>
          </cell>
        </row>
        <row r="17">
          <cell r="A17" t="str">
            <v>Prosinec</v>
          </cell>
          <cell r="B17">
            <v>12</v>
          </cell>
          <cell r="C17" t="str">
            <v>Chyba</v>
          </cell>
          <cell r="D17">
            <v>138.04499999999999</v>
          </cell>
          <cell r="E17">
            <v>57.204000000000001</v>
          </cell>
          <cell r="F17">
            <v>80.840999999999994</v>
          </cell>
          <cell r="G17">
            <v>35.304000000000002</v>
          </cell>
          <cell r="H17">
            <v>0</v>
          </cell>
          <cell r="I17">
            <v>43.44</v>
          </cell>
          <cell r="J17">
            <v>0.45500000000000002</v>
          </cell>
          <cell r="K17">
            <v>0.64300000000000002</v>
          </cell>
          <cell r="L17">
            <v>0</v>
          </cell>
          <cell r="M17">
            <v>0</v>
          </cell>
          <cell r="N17">
            <v>42.342620000000004</v>
          </cell>
          <cell r="O17">
            <v>-6.2000000000494992E-4</v>
          </cell>
          <cell r="P17">
            <v>221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221</v>
          </cell>
          <cell r="V17">
            <v>0</v>
          </cell>
          <cell r="W17">
            <v>0.23419000000000001</v>
          </cell>
          <cell r="X17">
            <v>43.44</v>
          </cell>
          <cell r="Y17">
            <v>1.3321900000000002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221</v>
          </cell>
          <cell r="AF17">
            <v>0</v>
          </cell>
          <cell r="AG17" t="str">
            <v>x</v>
          </cell>
          <cell r="AH17">
            <v>0</v>
          </cell>
          <cell r="AI17">
            <v>0</v>
          </cell>
          <cell r="AJ17">
            <v>42.343000000000004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221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43.44</v>
          </cell>
          <cell r="BC17">
            <v>221</v>
          </cell>
          <cell r="BD17">
            <v>138.04499999999999</v>
          </cell>
          <cell r="BE1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rehen@abaenergy.cz" TargetMode="External"/><Relationship Id="rId2" Type="http://schemas.openxmlformats.org/officeDocument/2006/relationships/hyperlink" Target="mailto:rehen@abaenergy.cz" TargetMode="External"/><Relationship Id="rId1" Type="http://schemas.openxmlformats.org/officeDocument/2006/relationships/hyperlink" Target="mailto:rehen@abaenergy.cz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rehen@abaenergy.cz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966B9-4D66-47E1-8721-A126D217A636}">
  <dimension ref="B2:AC50"/>
  <sheetViews>
    <sheetView tabSelected="1" workbookViewId="0">
      <selection activeCell="G9" sqref="G9"/>
    </sheetView>
  </sheetViews>
  <sheetFormatPr defaultRowHeight="15" x14ac:dyDescent="0.25"/>
  <cols>
    <col min="2" max="2" width="6.140625" bestFit="1" customWidth="1"/>
    <col min="3" max="3" width="18.140625" bestFit="1" customWidth="1"/>
    <col min="4" max="4" width="40.28515625" bestFit="1" customWidth="1"/>
    <col min="5" max="5" width="24.42578125" bestFit="1" customWidth="1"/>
    <col min="6" max="6" width="18.28515625" bestFit="1" customWidth="1"/>
    <col min="7" max="7" width="19.28515625" bestFit="1" customWidth="1"/>
    <col min="8" max="8" width="22.42578125" bestFit="1" customWidth="1"/>
    <col min="9" max="9" width="9" bestFit="1" customWidth="1"/>
    <col min="10" max="10" width="15.140625" bestFit="1" customWidth="1"/>
    <col min="11" max="11" width="17.28515625" bestFit="1" customWidth="1"/>
    <col min="12" max="12" width="29.7109375" bestFit="1" customWidth="1"/>
    <col min="13" max="13" width="31.7109375" bestFit="1" customWidth="1"/>
    <col min="14" max="14" width="41" bestFit="1" customWidth="1"/>
    <col min="15" max="16" width="10" bestFit="1" customWidth="1"/>
    <col min="17" max="17" width="11" bestFit="1" customWidth="1"/>
    <col min="18" max="20" width="12" bestFit="1" customWidth="1"/>
    <col min="21" max="22" width="15.140625" bestFit="1" customWidth="1"/>
    <col min="23" max="24" width="17.28515625" bestFit="1" customWidth="1"/>
    <col min="25" max="25" width="19.28515625" bestFit="1" customWidth="1"/>
    <col min="26" max="26" width="20.28515625" bestFit="1" customWidth="1"/>
    <col min="27" max="27" width="26.5703125" bestFit="1" customWidth="1"/>
    <col min="28" max="28" width="30.7109375" bestFit="1" customWidth="1"/>
    <col min="29" max="29" width="39" bestFit="1" customWidth="1"/>
  </cols>
  <sheetData>
    <row r="2" spans="2:29" ht="15.75" thickBot="1" x14ac:dyDescent="0.3">
      <c r="B2" t="s">
        <v>309</v>
      </c>
      <c r="C2" t="s">
        <v>310</v>
      </c>
      <c r="D2" t="s">
        <v>283</v>
      </c>
      <c r="E2" s="145" t="s">
        <v>293</v>
      </c>
      <c r="F2" s="145" t="s">
        <v>284</v>
      </c>
      <c r="G2" s="145" t="s">
        <v>285</v>
      </c>
      <c r="H2" s="145" t="s">
        <v>286</v>
      </c>
      <c r="I2" s="145" t="s">
        <v>287</v>
      </c>
      <c r="J2" s="145" t="s">
        <v>288</v>
      </c>
      <c r="K2" s="145" t="s">
        <v>289</v>
      </c>
      <c r="L2" s="145" t="s">
        <v>290</v>
      </c>
      <c r="M2" s="145" t="s">
        <v>291</v>
      </c>
      <c r="N2" s="145" t="s">
        <v>292</v>
      </c>
      <c r="O2" s="145" t="s">
        <v>294</v>
      </c>
      <c r="P2" s="145" t="s">
        <v>295</v>
      </c>
      <c r="Q2" s="145" t="s">
        <v>296</v>
      </c>
      <c r="R2" s="145" t="s">
        <v>297</v>
      </c>
      <c r="S2" s="145" t="s">
        <v>298</v>
      </c>
      <c r="T2" s="145" t="s">
        <v>299</v>
      </c>
      <c r="U2" s="145" t="s">
        <v>300</v>
      </c>
      <c r="V2" s="145" t="s">
        <v>301</v>
      </c>
      <c r="W2" s="145" t="s">
        <v>302</v>
      </c>
      <c r="X2" s="145" t="s">
        <v>303</v>
      </c>
      <c r="Y2" s="145" t="s">
        <v>304</v>
      </c>
      <c r="Z2" s="145" t="s">
        <v>305</v>
      </c>
      <c r="AA2" s="145" t="s">
        <v>306</v>
      </c>
      <c r="AB2" s="145" t="s">
        <v>307</v>
      </c>
      <c r="AC2" s="145" t="s">
        <v>308</v>
      </c>
    </row>
    <row r="3" spans="2:29" x14ac:dyDescent="0.25">
      <c r="B3" s="47">
        <v>1</v>
      </c>
      <c r="C3" s="47" t="s">
        <v>47</v>
      </c>
      <c r="D3" s="47" t="s">
        <v>3</v>
      </c>
      <c r="E3">
        <f>INDEX(Leden!$AB$5:$AB$18,MATCH(Export!C3,Leden!$B$5:$B$18,0))</f>
        <v>5.0299999999999994</v>
      </c>
      <c r="F3">
        <f>INDEX(Leden!E$5:E$18,MATCH(Export!$C3,Leden!$B$5:$B$18,0))</f>
        <v>3213.1820000000002</v>
      </c>
      <c r="G3">
        <f>INDEX(Leden!F$5:F$18,MATCH(Export!$C3,Leden!$B$5:$B$18,0))</f>
        <v>1847.3079999999998</v>
      </c>
      <c r="H3">
        <f>INDEX(Leden!G$5:G$18,MATCH(Export!$C3,Leden!$B$5:$B$18,0))</f>
        <v>35.301699999999997</v>
      </c>
      <c r="I3">
        <f>INDEX(Leden!J$5:J$18,MATCH(Export!$C3,Leden!$B$5:$B$18,0))</f>
        <v>0</v>
      </c>
      <c r="J3">
        <f>INDEX(Leden!H$5:H$18,MATCH(Export!$C3,Leden!$B$5:$B$18,0))</f>
        <v>5439.6319999999996</v>
      </c>
      <c r="K3">
        <v>0</v>
      </c>
      <c r="L3">
        <f>INDEX(Leden!K$5:K$18,MATCH(Export!$C3,Leden!$B$5:$B$18,0))</f>
        <v>5439.6319999999996</v>
      </c>
      <c r="M3">
        <v>0</v>
      </c>
      <c r="N3">
        <f>INDEX(Leden!I$5:I$18,MATCH(Export!$C3,Leden!$B$5:$B$18,0))</f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f>INDEX(Leden!T$5:T$18,MATCH(Export!$C3,Leden!$B$5:$B$18,0))</f>
        <v>0</v>
      </c>
      <c r="U3">
        <f>INDEX(Leden!Y$5:Y$18,MATCH(Export!$C3,Leden!$B$5:$B$18,0))</f>
        <v>1366.704</v>
      </c>
      <c r="V3">
        <f>INDEX(Leden!S$5:S$18,MATCH(Export!$C3,Leden!$B$5:$B$18,0))</f>
        <v>0</v>
      </c>
      <c r="W3">
        <f>J3</f>
        <v>5439.6319999999996</v>
      </c>
      <c r="X3">
        <v>0</v>
      </c>
      <c r="Y3">
        <v>0</v>
      </c>
      <c r="Z3">
        <f>N3</f>
        <v>0</v>
      </c>
      <c r="AA3">
        <v>0</v>
      </c>
      <c r="AB3">
        <f>INDEX(Leden!R$5:R$18,MATCH(Export!$C3,Leden!$B$5:$B$18,0))</f>
        <v>236</v>
      </c>
      <c r="AC3">
        <f>INDEX(Leden!X$5:X$18,MATCH(Export!$C3,Leden!$B$5:$B$18,0))</f>
        <v>3837.2960000000003</v>
      </c>
    </row>
    <row r="4" spans="2:29" x14ac:dyDescent="0.25">
      <c r="B4">
        <f>B3</f>
        <v>1</v>
      </c>
      <c r="C4" t="s">
        <v>37</v>
      </c>
      <c r="D4" t="s">
        <v>3</v>
      </c>
      <c r="E4">
        <f>INDEX(Leden!$AB$5:$AB$18,MATCH(Export!C4,Leden!$B$5:$B$18,0))</f>
        <v>18.084</v>
      </c>
      <c r="F4">
        <f>INDEX(Leden!E$5:E$18,MATCH(Export!$C4,Leden!$B$5:$B$18,0))</f>
        <v>9008.0020499999991</v>
      </c>
      <c r="G4">
        <f>INDEX(Leden!F$5:F$18,MATCH(Export!$C4,Leden!$B$5:$B$18,0))</f>
        <v>5146.3975599999994</v>
      </c>
      <c r="H4">
        <f>INDEX(Leden!G$5:G$18,MATCH(Export!$C4,Leden!$B$5:$B$18,0))</f>
        <v>35.282499999999999</v>
      </c>
      <c r="I4">
        <f>INDEX(Leden!J$5:J$18,MATCH(Export!$C4,Leden!$B$5:$B$18,0))</f>
        <v>0</v>
      </c>
      <c r="J4">
        <f>INDEX(Leden!H$5:H$18,MATCH(Export!$C4,Leden!$B$5:$B$18,0))</f>
        <v>15998</v>
      </c>
      <c r="K4">
        <v>0</v>
      </c>
      <c r="L4">
        <f>INDEX(Leden!K$5:K$18,MATCH(Export!$C4,Leden!$B$5:$B$18,0))</f>
        <v>14944</v>
      </c>
      <c r="M4">
        <v>0</v>
      </c>
      <c r="N4">
        <f>INDEX(Leden!I$5:I$18,MATCH(Export!$C4,Leden!$B$5:$B$18,0))</f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f>INDEX(Leden!T$5:T$18,MATCH(Export!$C4,Leden!$B$5:$B$18,0))</f>
        <v>0</v>
      </c>
      <c r="U4">
        <f>INDEX(Leden!Y$5:Y$18,MATCH(Export!$C4,Leden!$B$5:$B$18,0))</f>
        <v>1926</v>
      </c>
      <c r="V4">
        <f>INDEX(Leden!S$5:S$18,MATCH(Export!$C4,Leden!$B$5:$B$18,0))</f>
        <v>0</v>
      </c>
      <c r="W4">
        <f t="shared" ref="W4:W16" si="0">J4</f>
        <v>15998</v>
      </c>
      <c r="X4">
        <v>0</v>
      </c>
      <c r="Y4">
        <v>0</v>
      </c>
      <c r="Z4">
        <f t="shared" ref="Z4:Z16" si="1">N4</f>
        <v>0</v>
      </c>
      <c r="AA4">
        <v>0</v>
      </c>
      <c r="AB4">
        <f>INDEX(Leden!R$5:R$18,MATCH(Export!$C4,Leden!$B$5:$B$18,0))</f>
        <v>9166</v>
      </c>
      <c r="AC4">
        <f>INDEX(Leden!X$5:X$18,MATCH(Export!$C4,Leden!$B$5:$B$18,0))</f>
        <v>3852</v>
      </c>
    </row>
    <row r="5" spans="2:29" x14ac:dyDescent="0.25">
      <c r="B5">
        <f t="shared" ref="B5:B18" si="2">B4</f>
        <v>1</v>
      </c>
      <c r="C5" t="s">
        <v>48</v>
      </c>
      <c r="D5" t="s">
        <v>3</v>
      </c>
      <c r="E5">
        <f>INDEX(Leden!$AB$5:$AB$18,MATCH(Export!C5,Leden!$B$5:$B$18,0))</f>
        <v>9.0059999999999985</v>
      </c>
      <c r="F5">
        <f>INDEX(Leden!E$5:E$18,MATCH(Export!$C5,Leden!$B$5:$B$18,0))</f>
        <v>8672.1819999999989</v>
      </c>
      <c r="G5">
        <f>INDEX(Leden!F$5:F$18,MATCH(Export!$C5,Leden!$B$5:$B$18,0))</f>
        <v>4636.7379999999994</v>
      </c>
      <c r="H5">
        <f>INDEX(Leden!G$5:G$18,MATCH(Export!$C5,Leden!$B$5:$B$18,0))</f>
        <v>35.175899999999999</v>
      </c>
      <c r="I5">
        <f>INDEX(Leden!J$5:J$18,MATCH(Export!$C5,Leden!$B$5:$B$18,0))</f>
        <v>0</v>
      </c>
      <c r="J5">
        <f>INDEX(Leden!H$5:H$18,MATCH(Export!$C5,Leden!$B$5:$B$18,0))</f>
        <v>13385</v>
      </c>
      <c r="K5">
        <v>0</v>
      </c>
      <c r="L5">
        <f>INDEX(Leden!K$5:K$18,MATCH(Export!$C5,Leden!$B$5:$B$18,0))</f>
        <v>13385</v>
      </c>
      <c r="M5">
        <v>0</v>
      </c>
      <c r="N5">
        <f>INDEX(Leden!I$5:I$18,MATCH(Export!$C5,Leden!$B$5:$B$18,0))</f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f>INDEX(Leden!T$5:T$18,MATCH(Export!$C5,Leden!$B$5:$B$18,0))</f>
        <v>0</v>
      </c>
      <c r="U5">
        <f>INDEX(Leden!Y$5:Y$18,MATCH(Export!$C5,Leden!$B$5:$B$18,0))</f>
        <v>0</v>
      </c>
      <c r="V5">
        <f>INDEX(Leden!S$5:S$18,MATCH(Export!$C5,Leden!$B$5:$B$18,0))</f>
        <v>0</v>
      </c>
      <c r="W5">
        <f t="shared" si="0"/>
        <v>13385</v>
      </c>
      <c r="X5">
        <v>0</v>
      </c>
      <c r="Y5">
        <v>0</v>
      </c>
      <c r="Z5">
        <f t="shared" si="1"/>
        <v>0</v>
      </c>
      <c r="AA5">
        <v>0</v>
      </c>
      <c r="AB5">
        <f>INDEX(Leden!R$5:R$18,MATCH(Export!$C5,Leden!$B$5:$B$18,0))</f>
        <v>13385</v>
      </c>
      <c r="AC5">
        <f>INDEX(Leden!X$5:X$18,MATCH(Export!$C5,Leden!$B$5:$B$18,0))</f>
        <v>0</v>
      </c>
    </row>
    <row r="6" spans="2:29" x14ac:dyDescent="0.25">
      <c r="B6">
        <f t="shared" si="2"/>
        <v>1</v>
      </c>
      <c r="C6" t="s">
        <v>264</v>
      </c>
      <c r="D6" t="s">
        <v>3</v>
      </c>
      <c r="E6">
        <f>INDEX(Leden!$AB$5:$AB$18,MATCH(Export!C6,Leden!$B$5:$B$18,0))</f>
        <v>20.436999999999998</v>
      </c>
      <c r="F6" t="e">
        <f>INDEX(Leden!E$5:E$18,MATCH(Export!$C6,Leden!$B$5:$B$18,0))</f>
        <v>#N/A</v>
      </c>
      <c r="G6" t="e">
        <f>INDEX(Leden!F$5:F$18,MATCH(Export!$C6,Leden!$B$5:$B$18,0))</f>
        <v>#N/A</v>
      </c>
      <c r="H6" t="e">
        <f>INDEX(Leden!G$5:G$18,MATCH(Export!$C6,Leden!$B$5:$B$18,0))</f>
        <v>#N/A</v>
      </c>
      <c r="I6">
        <f>INDEX(Leden!J$5:J$18,MATCH(Export!$C6,Leden!$B$5:$B$18,0))</f>
        <v>15</v>
      </c>
      <c r="J6">
        <f>INDEX(Leden!H$5:H$18,MATCH(Export!$C6,Leden!$B$5:$B$18,0))</f>
        <v>16276.628000000001</v>
      </c>
      <c r="K6">
        <v>0</v>
      </c>
      <c r="L6">
        <f>INDEX(Leden!K$5:K$18,MATCH(Export!$C6,Leden!$B$5:$B$18,0))</f>
        <v>16177.227999999999</v>
      </c>
      <c r="M6">
        <v>0</v>
      </c>
      <c r="N6">
        <f>INDEX(Leden!I$5:I$18,MATCH(Export!$C6,Leden!$B$5:$B$18,0))</f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f>INDEX(Leden!T$5:T$18,MATCH(Export!$C6,Leden!$B$5:$B$18,0))</f>
        <v>241.22800000000001</v>
      </c>
      <c r="U6">
        <f>INDEX(Leden!Y$5:Y$18,MATCH(Export!$C6,Leden!$B$5:$B$18,0))</f>
        <v>1689</v>
      </c>
      <c r="V6">
        <f>INDEX(Leden!S$5:S$18,MATCH(Export!$C6,Leden!$B$5:$B$18,0))</f>
        <v>0</v>
      </c>
      <c r="W6">
        <f t="shared" si="0"/>
        <v>16276.628000000001</v>
      </c>
      <c r="X6">
        <v>0</v>
      </c>
      <c r="Y6">
        <v>0</v>
      </c>
      <c r="Z6">
        <f t="shared" si="1"/>
        <v>0</v>
      </c>
      <c r="AA6">
        <v>0</v>
      </c>
      <c r="AB6">
        <f>INDEX(Leden!R$5:R$18,MATCH(Export!$C6,Leden!$B$5:$B$18,0))</f>
        <v>13647</v>
      </c>
      <c r="AC6">
        <f>INDEX(Leden!X$5:X$18,MATCH(Export!$C6,Leden!$B$5:$B$18,0))</f>
        <v>600</v>
      </c>
    </row>
    <row r="7" spans="2:29" x14ac:dyDescent="0.25">
      <c r="B7">
        <f t="shared" si="2"/>
        <v>1</v>
      </c>
      <c r="C7" t="s">
        <v>43</v>
      </c>
      <c r="D7" t="s">
        <v>3</v>
      </c>
      <c r="E7">
        <f>INDEX(Leden!$AB$5:$AB$18,MATCH(Export!C7,Leden!$B$5:$B$18,0))</f>
        <v>14.164</v>
      </c>
      <c r="F7">
        <f>INDEX(Leden!E$5:E$18,MATCH(Export!$C7,Leden!$B$5:$B$18,0))</f>
        <v>11540.903</v>
      </c>
      <c r="G7">
        <f>INDEX(Leden!F$5:F$18,MATCH(Export!$C7,Leden!$B$5:$B$18,0))</f>
        <v>6168.3389999999999</v>
      </c>
      <c r="H7">
        <f>INDEX(Leden!G$5:G$18,MATCH(Export!$C7,Leden!$B$5:$B$18,0))</f>
        <v>35.102200000000003</v>
      </c>
      <c r="I7">
        <f>INDEX(Leden!J$5:J$18,MATCH(Export!$C7,Leden!$B$5:$B$18,0))</f>
        <v>0</v>
      </c>
      <c r="J7">
        <f>INDEX(Leden!H$5:H$18,MATCH(Export!$C7,Leden!$B$5:$B$18,0))</f>
        <v>17820</v>
      </c>
      <c r="K7">
        <v>0</v>
      </c>
      <c r="L7">
        <f>INDEX(Leden!K$5:K$18,MATCH(Export!$C7,Leden!$B$5:$B$18,0))</f>
        <v>17820</v>
      </c>
      <c r="M7">
        <v>0</v>
      </c>
      <c r="N7">
        <f>INDEX(Leden!I$5:I$18,MATCH(Export!$C7,Leden!$B$5:$B$18,0))</f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f>INDEX(Leden!T$5:T$18,MATCH(Export!$C7,Leden!$B$5:$B$18,0))</f>
        <v>0</v>
      </c>
      <c r="U7">
        <f>INDEX(Leden!Y$5:Y$18,MATCH(Export!$C7,Leden!$B$5:$B$18,0))</f>
        <v>0</v>
      </c>
      <c r="V7">
        <f>INDEX(Leden!S$5:S$18,MATCH(Export!$C7,Leden!$B$5:$B$18,0))</f>
        <v>0</v>
      </c>
      <c r="W7">
        <f t="shared" si="0"/>
        <v>17820</v>
      </c>
      <c r="X7">
        <v>0</v>
      </c>
      <c r="Y7">
        <v>0</v>
      </c>
      <c r="Z7">
        <f t="shared" si="1"/>
        <v>0</v>
      </c>
      <c r="AA7">
        <v>0</v>
      </c>
      <c r="AB7">
        <f>INDEX(Leden!R$5:R$18,MATCH(Export!$C7,Leden!$B$5:$B$18,0))</f>
        <v>17820</v>
      </c>
      <c r="AC7">
        <f>INDEX(Leden!X$5:X$18,MATCH(Export!$C7,Leden!$B$5:$B$18,0))</f>
        <v>0</v>
      </c>
    </row>
    <row r="8" spans="2:29" x14ac:dyDescent="0.25">
      <c r="B8">
        <f t="shared" si="2"/>
        <v>1</v>
      </c>
      <c r="C8" t="s">
        <v>44</v>
      </c>
      <c r="D8" t="s">
        <v>3</v>
      </c>
      <c r="E8">
        <f>INDEX(Leden!$AB$5:$AB$18,MATCH(Export!C8,Leden!$B$5:$B$18,0))</f>
        <v>32.128</v>
      </c>
      <c r="F8">
        <f>INDEX(Leden!E$5:E$18,MATCH(Export!$C8,Leden!$B$5:$B$18,0))</f>
        <v>11166.545</v>
      </c>
      <c r="G8">
        <f>INDEX(Leden!F$5:F$18,MATCH(Export!$C8,Leden!$B$5:$B$18,0))</f>
        <v>6001.8559999999998</v>
      </c>
      <c r="H8">
        <f>INDEX(Leden!G$5:G$18,MATCH(Export!$C8,Leden!$B$5:$B$18,0))</f>
        <v>35.239400000000003</v>
      </c>
      <c r="I8">
        <f>INDEX(Leden!J$5:J$18,MATCH(Export!$C8,Leden!$B$5:$B$18,0))</f>
        <v>0</v>
      </c>
      <c r="J8">
        <f>INDEX(Leden!H$5:H$18,MATCH(Export!$C8,Leden!$B$5:$B$18,0))</f>
        <v>16999</v>
      </c>
      <c r="K8">
        <v>0</v>
      </c>
      <c r="L8">
        <f>INDEX(Leden!K$5:K$18,MATCH(Export!$C8,Leden!$B$5:$B$18,0))</f>
        <v>16999</v>
      </c>
      <c r="M8">
        <v>0</v>
      </c>
      <c r="N8">
        <f>INDEX(Leden!I$5:I$18,MATCH(Export!$C8,Leden!$B$5:$B$18,0))</f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f>INDEX(Leden!T$5:T$18,MATCH(Export!$C8,Leden!$B$5:$B$18,0))</f>
        <v>1</v>
      </c>
      <c r="U8">
        <f>INDEX(Leden!Y$5:Y$18,MATCH(Export!$C8,Leden!$B$5:$B$18,0))</f>
        <v>0</v>
      </c>
      <c r="V8">
        <f>INDEX(Leden!S$5:S$18,MATCH(Export!$C8,Leden!$B$5:$B$18,0))</f>
        <v>0</v>
      </c>
      <c r="W8">
        <f t="shared" si="0"/>
        <v>16999</v>
      </c>
      <c r="X8">
        <v>0</v>
      </c>
      <c r="Y8">
        <v>0</v>
      </c>
      <c r="Z8">
        <f t="shared" si="1"/>
        <v>0</v>
      </c>
      <c r="AA8">
        <v>0</v>
      </c>
      <c r="AB8">
        <f>INDEX(Leden!R$5:R$18,MATCH(Export!$C8,Leden!$B$5:$B$18,0))</f>
        <v>13027</v>
      </c>
      <c r="AC8">
        <f>INDEX(Leden!X$5:X$18,MATCH(Export!$C8,Leden!$B$5:$B$18,0))</f>
        <v>3971</v>
      </c>
    </row>
    <row r="9" spans="2:29" x14ac:dyDescent="0.25">
      <c r="B9">
        <f t="shared" si="2"/>
        <v>1</v>
      </c>
      <c r="C9" t="s">
        <v>46</v>
      </c>
      <c r="D9" t="s">
        <v>3</v>
      </c>
      <c r="E9">
        <f>INDEX(Leden!$AB$5:$AB$18,MATCH(Export!C9,Leden!$B$5:$B$18,0))</f>
        <v>25.661999999999999</v>
      </c>
      <c r="F9">
        <f>INDEX(Leden!E$5:E$18,MATCH(Export!$C9,Leden!$B$5:$B$18,0))</f>
        <v>19432.819</v>
      </c>
      <c r="G9">
        <f>INDEX(Leden!F$5:F$18,MATCH(Export!$C9,Leden!$B$5:$B$18,0))</f>
        <v>10525.808000000001</v>
      </c>
      <c r="H9">
        <f>INDEX(Leden!G$5:G$18,MATCH(Export!$C9,Leden!$B$5:$B$18,0))</f>
        <v>35.246099999999998</v>
      </c>
      <c r="I9">
        <f>INDEX(Leden!J$5:J$18,MATCH(Export!$C9,Leden!$B$5:$B$18,0))</f>
        <v>0</v>
      </c>
      <c r="J9">
        <f>INDEX(Leden!H$5:H$18,MATCH(Export!$C9,Leden!$B$5:$B$18,0))</f>
        <v>30035.3</v>
      </c>
      <c r="K9">
        <v>0</v>
      </c>
      <c r="L9">
        <f>INDEX(Leden!K$5:K$18,MATCH(Export!$C9,Leden!$B$5:$B$18,0))</f>
        <v>30035.3</v>
      </c>
      <c r="M9">
        <v>0</v>
      </c>
      <c r="N9">
        <f>INDEX(Leden!I$5:I$18,MATCH(Export!$C9,Leden!$B$5:$B$18,0))</f>
        <v>7.6999999999999886</v>
      </c>
      <c r="O9">
        <v>0</v>
      </c>
      <c r="P9">
        <v>0</v>
      </c>
      <c r="Q9">
        <v>0</v>
      </c>
      <c r="R9">
        <v>0</v>
      </c>
      <c r="S9">
        <v>0</v>
      </c>
      <c r="T9">
        <f>INDEX(Leden!T$5:T$18,MATCH(Export!$C9,Leden!$B$5:$B$18,0))</f>
        <v>1093.3</v>
      </c>
      <c r="U9">
        <f>INDEX(Leden!Y$5:Y$18,MATCH(Export!$C9,Leden!$B$5:$B$18,0))</f>
        <v>0</v>
      </c>
      <c r="V9">
        <f>INDEX(Leden!S$5:S$18,MATCH(Export!$C9,Leden!$B$5:$B$18,0))</f>
        <v>0</v>
      </c>
      <c r="W9">
        <f t="shared" si="0"/>
        <v>30035.3</v>
      </c>
      <c r="X9">
        <v>0</v>
      </c>
      <c r="Y9">
        <v>0</v>
      </c>
      <c r="Z9">
        <f t="shared" si="1"/>
        <v>7.6999999999999886</v>
      </c>
      <c r="AA9">
        <v>0</v>
      </c>
      <c r="AB9">
        <f>INDEX(Leden!R$5:R$18,MATCH(Export!$C9,Leden!$B$5:$B$18,0))</f>
        <v>28942</v>
      </c>
      <c r="AC9">
        <f>INDEX(Leden!X$5:X$18,MATCH(Export!$C9,Leden!$B$5:$B$18,0))</f>
        <v>0</v>
      </c>
    </row>
    <row r="10" spans="2:29" x14ac:dyDescent="0.25">
      <c r="B10">
        <f t="shared" si="2"/>
        <v>1</v>
      </c>
      <c r="C10" t="s">
        <v>41</v>
      </c>
      <c r="D10" t="s">
        <v>3</v>
      </c>
      <c r="E10">
        <f>INDEX(Leden!$AB$5:$AB$18,MATCH(Export!C10,Leden!$B$5:$B$18,0))</f>
        <v>36.236999999999995</v>
      </c>
      <c r="F10">
        <f>INDEX(Leden!E$5:E$18,MATCH(Export!$C10,Leden!$B$5:$B$18,0))</f>
        <v>14374.349000000002</v>
      </c>
      <c r="G10">
        <f>INDEX(Leden!F$5:F$18,MATCH(Export!$C10,Leden!$B$5:$B$18,0))</f>
        <v>8986.0439999999999</v>
      </c>
      <c r="H10">
        <f>INDEX(Leden!G$5:G$18,MATCH(Export!$C10,Leden!$B$5:$B$18,0))</f>
        <v>35.2804</v>
      </c>
      <c r="I10">
        <f>INDEX(Leden!J$5:J$18,MATCH(Export!$C10,Leden!$B$5:$B$18,0))</f>
        <v>581.49826373272276</v>
      </c>
      <c r="J10">
        <f>INDEX(Leden!H$5:H$18,MATCH(Export!$C10,Leden!$B$5:$B$18,0))</f>
        <v>28887.716</v>
      </c>
      <c r="K10">
        <v>0</v>
      </c>
      <c r="L10">
        <f>INDEX(Leden!K$5:K$18,MATCH(Export!$C10,Leden!$B$5:$B$18,0))</f>
        <v>27633.813999999998</v>
      </c>
      <c r="M10">
        <v>0</v>
      </c>
      <c r="N10">
        <f>INDEX(Leden!I$5:I$18,MATCH(Export!$C10,Leden!$B$5:$B$18,0))</f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f>INDEX(Leden!T$5:T$18,MATCH(Export!$C10,Leden!$B$5:$B$18,0))</f>
        <v>0</v>
      </c>
      <c r="U10">
        <f>INDEX(Leden!Y$5:Y$18,MATCH(Export!$C10,Leden!$B$5:$B$18,0))</f>
        <v>12493</v>
      </c>
      <c r="V10">
        <f>INDEX(Leden!S$5:S$18,MATCH(Export!$C10,Leden!$B$5:$B$18,0))</f>
        <v>0</v>
      </c>
      <c r="W10">
        <f t="shared" si="0"/>
        <v>28887.716</v>
      </c>
      <c r="X10">
        <v>0</v>
      </c>
      <c r="Y10">
        <v>0</v>
      </c>
      <c r="Z10">
        <f t="shared" si="1"/>
        <v>0</v>
      </c>
      <c r="AA10">
        <v>0</v>
      </c>
      <c r="AB10">
        <f>INDEX(Leden!R$5:R$18,MATCH(Export!$C10,Leden!$B$5:$B$18,0))</f>
        <v>13481</v>
      </c>
      <c r="AC10">
        <f>INDEX(Leden!X$5:X$18,MATCH(Export!$C10,Leden!$B$5:$B$18,0))</f>
        <v>1660</v>
      </c>
    </row>
    <row r="11" spans="2:29" x14ac:dyDescent="0.25">
      <c r="B11">
        <f t="shared" si="2"/>
        <v>1</v>
      </c>
      <c r="C11" t="s">
        <v>45</v>
      </c>
      <c r="D11" t="s">
        <v>3</v>
      </c>
      <c r="E11">
        <f>INDEX(Leden!$AB$5:$AB$18,MATCH(Export!C11,Leden!$B$5:$B$18,0))</f>
        <v>18.106999999999999</v>
      </c>
      <c r="F11">
        <f>INDEX(Leden!E$5:E$18,MATCH(Export!$C11,Leden!$B$5:$B$18,0))</f>
        <v>10378.562999999998</v>
      </c>
      <c r="G11">
        <f>INDEX(Leden!F$5:F$18,MATCH(Export!$C11,Leden!$B$5:$B$18,0))</f>
        <v>5799.3880000000008</v>
      </c>
      <c r="H11">
        <f>INDEX(Leden!G$5:G$18,MATCH(Export!$C11,Leden!$B$5:$B$18,0))</f>
        <v>35.299300000000002</v>
      </c>
      <c r="I11">
        <f>INDEX(Leden!J$5:J$18,MATCH(Export!$C11,Leden!$B$5:$B$18,0))</f>
        <v>51.437976656639876</v>
      </c>
      <c r="J11">
        <f>INDEX(Leden!H$5:H$18,MATCH(Export!$C11,Leden!$B$5:$B$18,0))</f>
        <v>16894.091</v>
      </c>
      <c r="K11">
        <v>0</v>
      </c>
      <c r="L11">
        <f>INDEX(Leden!K$5:K$18,MATCH(Export!$C11,Leden!$B$5:$B$18,0))</f>
        <v>16804.2</v>
      </c>
      <c r="M11">
        <v>0</v>
      </c>
      <c r="N11">
        <f>INDEX(Leden!I$5:I$18,MATCH(Export!$C11,Leden!$B$5:$B$18,0))</f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f>INDEX(Leden!T$5:T$18,MATCH(Export!$C11,Leden!$B$5:$B$18,0))</f>
        <v>1262</v>
      </c>
      <c r="U11">
        <f>INDEX(Leden!Y$5:Y$18,MATCH(Export!$C11,Leden!$B$5:$B$18,0))</f>
        <v>1155</v>
      </c>
      <c r="V11">
        <f>INDEX(Leden!S$5:S$18,MATCH(Export!$C11,Leden!$B$5:$B$18,0))</f>
        <v>0</v>
      </c>
      <c r="W11">
        <f t="shared" si="0"/>
        <v>16894.091</v>
      </c>
      <c r="X11">
        <v>0</v>
      </c>
      <c r="Y11">
        <v>0</v>
      </c>
      <c r="Z11">
        <f t="shared" si="1"/>
        <v>0</v>
      </c>
      <c r="AA11">
        <v>0</v>
      </c>
      <c r="AB11">
        <f>INDEX(Leden!R$5:R$18,MATCH(Export!$C11,Leden!$B$5:$B$18,0))</f>
        <v>12593</v>
      </c>
      <c r="AC11">
        <f>INDEX(Leden!X$5:X$18,MATCH(Export!$C11,Leden!$B$5:$B$18,0))</f>
        <v>1794</v>
      </c>
    </row>
    <row r="12" spans="2:29" x14ac:dyDescent="0.25">
      <c r="B12">
        <f t="shared" si="2"/>
        <v>1</v>
      </c>
      <c r="C12" t="s">
        <v>265</v>
      </c>
      <c r="D12" t="s">
        <v>3</v>
      </c>
      <c r="E12">
        <f>INDEX(Leden!$AB$5:$AB$18,MATCH(Export!C12,Leden!$B$5:$B$18,0))</f>
        <v>0.20799999999999999</v>
      </c>
      <c r="F12">
        <f>INDEX(Leden!E$5:E$18,MATCH(Export!$C12,Leden!$B$5:$B$18,0))</f>
        <v>80.344999999999999</v>
      </c>
      <c r="G12">
        <f>INDEX(Leden!F$5:F$18,MATCH(Export!$C12,Leden!$B$5:$B$18,0))</f>
        <v>55.893000000000001</v>
      </c>
      <c r="H12">
        <f>INDEX(Leden!G$5:G$18,MATCH(Export!$C12,Leden!$B$5:$B$18,0))</f>
        <v>35.332000000000001</v>
      </c>
      <c r="I12">
        <f>INDEX(Leden!J$5:J$18,MATCH(Export!$C12,Leden!$B$5:$B$18,0))</f>
        <v>0</v>
      </c>
      <c r="J12">
        <f>INDEX(Leden!H$5:H$18,MATCH(Export!$C12,Leden!$B$5:$B$18,0))</f>
        <v>179.8</v>
      </c>
      <c r="K12">
        <v>0</v>
      </c>
      <c r="L12">
        <f>INDEX(Leden!K$5:K$18,MATCH(Export!$C12,Leden!$B$5:$B$18,0))</f>
        <v>179.8</v>
      </c>
      <c r="M12">
        <v>0</v>
      </c>
      <c r="N12">
        <f>INDEX(Leden!I$5:I$18,MATCH(Export!$C12,Leden!$B$5:$B$18,0))</f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f>INDEX(Leden!T$5:T$18,MATCH(Export!$C12,Leden!$B$5:$B$18,0))</f>
        <v>0</v>
      </c>
      <c r="U12">
        <f>INDEX(Leden!Y$5:Y$18,MATCH(Export!$C12,Leden!$B$5:$B$18,0))</f>
        <v>0</v>
      </c>
      <c r="V12">
        <f>INDEX(Leden!S$5:S$18,MATCH(Export!$C12,Leden!$B$5:$B$18,0))</f>
        <v>0</v>
      </c>
      <c r="W12">
        <f t="shared" si="0"/>
        <v>179.8</v>
      </c>
      <c r="X12">
        <v>0</v>
      </c>
      <c r="Y12">
        <v>0</v>
      </c>
      <c r="Z12">
        <f t="shared" si="1"/>
        <v>0</v>
      </c>
      <c r="AA12">
        <v>0</v>
      </c>
      <c r="AB12">
        <f>INDEX(Leden!R$5:R$18,MATCH(Export!$C12,Leden!$B$5:$B$18,0))</f>
        <v>144</v>
      </c>
      <c r="AC12">
        <f>INDEX(Leden!X$5:X$18,MATCH(Export!$C12,Leden!$B$5:$B$18,0))</f>
        <v>35.799999999999997</v>
      </c>
    </row>
    <row r="13" spans="2:29" x14ac:dyDescent="0.25">
      <c r="B13">
        <f t="shared" si="2"/>
        <v>1</v>
      </c>
      <c r="C13" t="s">
        <v>39</v>
      </c>
      <c r="D13" t="s">
        <v>3</v>
      </c>
      <c r="E13">
        <f>INDEX(Leden!$AB$5:$AB$18,MATCH(Export!C13,Leden!$B$5:$B$18,0))</f>
        <v>30.013999999999999</v>
      </c>
      <c r="F13">
        <f>INDEX(Leden!E$5:E$18,MATCH(Export!$C13,Leden!$B$5:$B$18,0))</f>
        <v>16079.952000000003</v>
      </c>
      <c r="G13">
        <f>INDEX(Leden!F$5:F$18,MATCH(Export!$C13,Leden!$B$5:$B$18,0))</f>
        <v>8669.0330000000013</v>
      </c>
      <c r="H13">
        <f>INDEX(Leden!G$5:G$18,MATCH(Export!$C13,Leden!$B$5:$B$18,0))</f>
        <v>35.3369</v>
      </c>
      <c r="I13">
        <f>INDEX(Leden!J$5:J$18,MATCH(Export!$C13,Leden!$B$5:$B$18,0))</f>
        <v>0</v>
      </c>
      <c r="J13">
        <f>INDEX(Leden!H$5:H$18,MATCH(Export!$C13,Leden!$B$5:$B$18,0))</f>
        <v>25011</v>
      </c>
      <c r="K13">
        <v>0</v>
      </c>
      <c r="L13">
        <f>INDEX(Leden!K$5:K$18,MATCH(Export!$C13,Leden!$B$5:$B$18,0))</f>
        <v>25011</v>
      </c>
      <c r="M13">
        <v>0</v>
      </c>
      <c r="N13">
        <f>INDEX(Leden!I$5:I$18,MATCH(Export!$C13,Leden!$B$5:$B$18,0))</f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f>INDEX(Leden!T$5:T$18,MATCH(Export!$C13,Leden!$B$5:$B$18,0))</f>
        <v>0</v>
      </c>
      <c r="U13">
        <f>INDEX(Leden!Y$5:Y$18,MATCH(Export!$C13,Leden!$B$5:$B$18,0))</f>
        <v>246</v>
      </c>
      <c r="V13">
        <f>INDEX(Leden!S$5:S$18,MATCH(Export!$C13,Leden!$B$5:$B$18,0))</f>
        <v>0</v>
      </c>
      <c r="W13">
        <f t="shared" si="0"/>
        <v>25011</v>
      </c>
      <c r="X13">
        <v>0</v>
      </c>
      <c r="Y13">
        <v>0</v>
      </c>
      <c r="Z13">
        <f t="shared" si="1"/>
        <v>0</v>
      </c>
      <c r="AA13">
        <v>0</v>
      </c>
      <c r="AB13">
        <f>INDEX(Leden!R$5:R$18,MATCH(Export!$C13,Leden!$B$5:$B$18,0))</f>
        <v>23936</v>
      </c>
      <c r="AC13">
        <f>INDEX(Leden!X$5:X$18,MATCH(Export!$C13,Leden!$B$5:$B$18,0))</f>
        <v>829</v>
      </c>
    </row>
    <row r="14" spans="2:29" x14ac:dyDescent="0.25">
      <c r="B14">
        <f t="shared" si="2"/>
        <v>1</v>
      </c>
      <c r="C14" t="s">
        <v>39</v>
      </c>
      <c r="D14" t="s">
        <v>112</v>
      </c>
      <c r="E14">
        <v>0</v>
      </c>
      <c r="F14">
        <f>INDEX(Leden!E$5:E$18,MATCH(Export!$C14,Leden!$B$5:$B$18,0))</f>
        <v>16079.952000000003</v>
      </c>
      <c r="G14">
        <f>INDEX(Leden!F$5:F$18,MATCH(Export!$C14,Leden!$B$5:$B$18,0))</f>
        <v>8669.0330000000013</v>
      </c>
      <c r="H14">
        <f>INDEX(Leden!G$5:G$18,MATCH(Export!$C14,Leden!$B$5:$B$18,0))</f>
        <v>35.3369</v>
      </c>
      <c r="I14">
        <f>INDEX(Leden!J$5:J$18,MATCH(Export!$C14,Leden!$B$5:$B$18,0))</f>
        <v>0</v>
      </c>
      <c r="J14">
        <f>INDEX(Leden!H$5:H$18,MATCH(Export!$C14,Leden!$B$5:$B$18,0))</f>
        <v>25011</v>
      </c>
      <c r="K14">
        <v>0</v>
      </c>
      <c r="L14">
        <f>INDEX(Leden!K$5:K$18,MATCH(Export!$C14,Leden!$B$5:$B$18,0))</f>
        <v>25011</v>
      </c>
      <c r="M14">
        <v>0</v>
      </c>
      <c r="N14">
        <f>INDEX(Leden!I$5:I$18,MATCH(Export!$C14,Leden!$B$5:$B$18,0))</f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f>INDEX(Leden!T$5:T$18,MATCH(Export!$C14,Leden!$B$5:$B$18,0))</f>
        <v>0</v>
      </c>
      <c r="U14">
        <f>INDEX(Leden!Y$5:Y$18,MATCH(Export!$C14,Leden!$B$5:$B$18,0))</f>
        <v>246</v>
      </c>
      <c r="V14">
        <f>INDEX(Leden!S$5:S$18,MATCH(Export!$C14,Leden!$B$5:$B$18,0))</f>
        <v>0</v>
      </c>
      <c r="W14">
        <f t="shared" si="0"/>
        <v>25011</v>
      </c>
      <c r="X14">
        <v>0</v>
      </c>
      <c r="Y14">
        <v>0</v>
      </c>
      <c r="Z14">
        <f t="shared" si="1"/>
        <v>0</v>
      </c>
      <c r="AA14">
        <v>0</v>
      </c>
      <c r="AB14">
        <f>INDEX(Leden!R$5:R$18,MATCH(Export!$C14,Leden!$B$5:$B$18,0))</f>
        <v>23936</v>
      </c>
      <c r="AC14">
        <f>INDEX(Leden!X$5:X$18,MATCH(Export!$C14,Leden!$B$5:$B$18,0))</f>
        <v>829</v>
      </c>
    </row>
    <row r="15" spans="2:29" x14ac:dyDescent="0.25">
      <c r="B15">
        <f t="shared" si="2"/>
        <v>1</v>
      </c>
      <c r="C15" t="s">
        <v>39</v>
      </c>
      <c r="D15" t="s">
        <v>114</v>
      </c>
      <c r="E15">
        <v>0</v>
      </c>
      <c r="F15">
        <f>INDEX(Leden!E$5:E$18,MATCH(Export!$C15,Leden!$B$5:$B$18,0))</f>
        <v>16079.952000000003</v>
      </c>
      <c r="G15">
        <f>INDEX(Leden!F$5:F$18,MATCH(Export!$C15,Leden!$B$5:$B$18,0))</f>
        <v>8669.0330000000013</v>
      </c>
      <c r="H15">
        <f>INDEX(Leden!G$5:G$18,MATCH(Export!$C15,Leden!$B$5:$B$18,0))</f>
        <v>35.3369</v>
      </c>
      <c r="I15">
        <f>INDEX(Leden!J$5:J$18,MATCH(Export!$C15,Leden!$B$5:$B$18,0))</f>
        <v>0</v>
      </c>
      <c r="J15">
        <f>INDEX(Leden!H$5:H$18,MATCH(Export!$C15,Leden!$B$5:$B$18,0))</f>
        <v>25011</v>
      </c>
      <c r="K15">
        <v>0</v>
      </c>
      <c r="L15">
        <f>INDEX(Leden!K$5:K$18,MATCH(Export!$C15,Leden!$B$5:$B$18,0))</f>
        <v>25011</v>
      </c>
      <c r="M15">
        <v>0</v>
      </c>
      <c r="N15">
        <f>INDEX(Leden!I$5:I$18,MATCH(Export!$C15,Leden!$B$5:$B$18,0))</f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f>INDEX(Leden!T$5:T$18,MATCH(Export!$C15,Leden!$B$5:$B$18,0))</f>
        <v>0</v>
      </c>
      <c r="U15">
        <f>INDEX(Leden!Y$5:Y$18,MATCH(Export!$C15,Leden!$B$5:$B$18,0))</f>
        <v>246</v>
      </c>
      <c r="V15">
        <f>INDEX(Leden!S$5:S$18,MATCH(Export!$C15,Leden!$B$5:$B$18,0))</f>
        <v>0</v>
      </c>
      <c r="W15">
        <f t="shared" si="0"/>
        <v>25011</v>
      </c>
      <c r="X15">
        <v>0</v>
      </c>
      <c r="Y15">
        <v>0</v>
      </c>
      <c r="Z15">
        <f t="shared" si="1"/>
        <v>0</v>
      </c>
      <c r="AA15">
        <v>0</v>
      </c>
      <c r="AB15">
        <f>INDEX(Leden!R$5:R$18,MATCH(Export!$C15,Leden!$B$5:$B$18,0))</f>
        <v>23936</v>
      </c>
      <c r="AC15">
        <f>INDEX(Leden!X$5:X$18,MATCH(Export!$C15,Leden!$B$5:$B$18,0))</f>
        <v>829</v>
      </c>
    </row>
    <row r="16" spans="2:29" x14ac:dyDescent="0.25">
      <c r="B16">
        <f t="shared" si="2"/>
        <v>1</v>
      </c>
      <c r="C16" t="s">
        <v>42</v>
      </c>
      <c r="D16" t="s">
        <v>3</v>
      </c>
      <c r="E16">
        <f>INDEX(Leden!$AB$5:$AB$18,MATCH(Export!C16,Leden!$B$5:$B$18,0))</f>
        <v>13.240000000000002</v>
      </c>
      <c r="F16">
        <f>INDEX(Leden!E$5:E$18,MATCH(Export!$C16,Leden!$B$5:$B$18,0))</f>
        <v>9508.8970000000027</v>
      </c>
      <c r="G16">
        <f>INDEX(Leden!F$5:F$18,MATCH(Export!$C16,Leden!$B$5:$B$18,0))</f>
        <v>5121.6689999999999</v>
      </c>
      <c r="H16">
        <f>INDEX(Leden!G$5:G$18,MATCH(Export!$C16,Leden!$B$5:$B$18,0))</f>
        <v>35.149299999999997</v>
      </c>
      <c r="I16">
        <f>INDEX(Leden!J$5:J$18,MATCH(Export!$C16,Leden!$B$5:$B$18,0))</f>
        <v>0</v>
      </c>
      <c r="J16">
        <f>INDEX(Leden!H$5:H$18,MATCH(Export!$C16,Leden!$B$5:$B$18,0))</f>
        <v>14585</v>
      </c>
      <c r="K16">
        <v>0</v>
      </c>
      <c r="L16">
        <f>INDEX(Leden!K$5:K$18,MATCH(Export!$C16,Leden!$B$5:$B$18,0))</f>
        <v>14585</v>
      </c>
      <c r="M16">
        <v>0</v>
      </c>
      <c r="N16">
        <f>INDEX(Leden!I$5:I$18,MATCH(Export!$C16,Leden!$B$5:$B$18,0))</f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f>INDEX(Leden!T$5:T$18,MATCH(Export!$C16,Leden!$B$5:$B$18,0))</f>
        <v>0</v>
      </c>
      <c r="U16">
        <f>INDEX(Leden!Y$5:Y$18,MATCH(Export!$C16,Leden!$B$5:$B$18,0))</f>
        <v>0</v>
      </c>
      <c r="V16">
        <f>INDEX(Leden!S$5:S$18,MATCH(Export!$C16,Leden!$B$5:$B$18,0))</f>
        <v>0</v>
      </c>
      <c r="W16">
        <f t="shared" si="0"/>
        <v>14585</v>
      </c>
      <c r="X16">
        <v>0</v>
      </c>
      <c r="Y16">
        <v>0</v>
      </c>
      <c r="Z16">
        <f t="shared" si="1"/>
        <v>0</v>
      </c>
      <c r="AA16">
        <v>0</v>
      </c>
      <c r="AB16">
        <f>INDEX(Leden!R$5:R$18,MATCH(Export!$C16,Leden!$B$5:$B$18,0))</f>
        <v>14585</v>
      </c>
      <c r="AC16">
        <f>INDEX(Leden!X$5:X$18,MATCH(Export!$C16,Leden!$B$5:$B$18,0))</f>
        <v>0</v>
      </c>
    </row>
    <row r="17" spans="2:29" x14ac:dyDescent="0.25">
      <c r="B17">
        <f t="shared" si="2"/>
        <v>1</v>
      </c>
      <c r="C17" t="s">
        <v>40</v>
      </c>
      <c r="D17" t="s">
        <v>3</v>
      </c>
      <c r="E17">
        <f>INDEX(Leden!$AB$5:$AB$18,MATCH(Export!C17,Leden!$B$5:$B$18,0))</f>
        <v>28.293999999999997</v>
      </c>
      <c r="F17">
        <f>INDEX(Leden!E$5:E$18,MATCH(Export!$C17,Leden!$B$5:$B$18,0))</f>
        <v>16133.567999999999</v>
      </c>
      <c r="G17">
        <f>INDEX(Leden!F$5:F$18,MATCH(Export!$C17,Leden!$B$5:$B$18,0))</f>
        <v>9509.5750000000007</v>
      </c>
      <c r="H17">
        <f>INDEX(Leden!G$5:G$18,MATCH(Export!$C17,Leden!$B$5:$B$18,0))</f>
        <v>35.290399999999998</v>
      </c>
      <c r="I17">
        <f>INDEX(Leden!J$5:J$18,MATCH(Export!$C17,Leden!$B$5:$B$18,0))</f>
        <v>88.687277710399997</v>
      </c>
      <c r="J17">
        <f>INDEX(Leden!H$5:H$18,MATCH(Export!$C17,Leden!$B$5:$B$18,0))</f>
        <v>27966.578999999998</v>
      </c>
      <c r="K17">
        <v>0</v>
      </c>
      <c r="L17">
        <f>INDEX(Leden!K$5:K$18,MATCH(Export!$C17,Leden!$B$5:$B$18,0))</f>
        <v>27205.7</v>
      </c>
      <c r="M17">
        <v>0</v>
      </c>
      <c r="N17">
        <f>INDEX(Leden!I$5:I$18,MATCH(Export!$C17,Leden!$B$5:$B$18,0))</f>
        <v>0.80000000000001137</v>
      </c>
      <c r="O17">
        <v>0</v>
      </c>
      <c r="P17">
        <v>0</v>
      </c>
      <c r="Q17">
        <v>0</v>
      </c>
      <c r="R17">
        <v>0</v>
      </c>
      <c r="S17">
        <v>0</v>
      </c>
      <c r="T17">
        <f>INDEX(Leden!T$5:T$18,MATCH(Export!$C17,Leden!$B$5:$B$18,0))</f>
        <v>2169.6999999999998</v>
      </c>
      <c r="U17">
        <f>INDEX(Leden!Y$5:Y$18,MATCH(Export!$C17,Leden!$B$5:$B$18,0))</f>
        <v>3387</v>
      </c>
      <c r="V17">
        <f>INDEX(Leden!S$5:S$18,MATCH(Export!$C17,Leden!$B$5:$B$18,0))</f>
        <v>0</v>
      </c>
      <c r="W17">
        <f>J17</f>
        <v>27966.578999999998</v>
      </c>
      <c r="X17">
        <v>0</v>
      </c>
      <c r="Y17">
        <v>0</v>
      </c>
      <c r="Z17">
        <f>N17</f>
        <v>0.80000000000001137</v>
      </c>
      <c r="AA17">
        <v>0</v>
      </c>
      <c r="AB17">
        <f>INDEX(Leden!R$5:R$18,MATCH(Export!$C17,Leden!$B$5:$B$18,0))</f>
        <v>16161</v>
      </c>
      <c r="AC17">
        <f>INDEX(Leden!X$5:X$18,MATCH(Export!$C17,Leden!$B$5:$B$18,0))</f>
        <v>5488</v>
      </c>
    </row>
    <row r="18" spans="2:29" ht="15.75" thickBot="1" x14ac:dyDescent="0.3">
      <c r="B18" s="58">
        <f t="shared" si="2"/>
        <v>1</v>
      </c>
      <c r="C18" s="58" t="s">
        <v>38</v>
      </c>
      <c r="D18" s="58" t="s">
        <v>3</v>
      </c>
      <c r="E18">
        <f>INDEX(Leden!$AB$5:$AB$18,MATCH(Export!C18,Leden!$B$5:$B$18,0))</f>
        <v>4.5960000000000001</v>
      </c>
      <c r="F18">
        <f>INDEX(Leden!E$5:E$18,MATCH(Export!$C18,Leden!$B$5:$B$18,0))</f>
        <v>3472.451</v>
      </c>
      <c r="G18">
        <f>INDEX(Leden!F$5:F$18,MATCH(Export!$C18,Leden!$B$5:$B$18,0))</f>
        <v>1838.0129999999999</v>
      </c>
      <c r="H18">
        <f>INDEX(Leden!G$5:G$18,MATCH(Export!$C18,Leden!$B$5:$B$18,0))</f>
        <v>35.284999999999997</v>
      </c>
      <c r="I18">
        <f>INDEX(Leden!J$5:J$18,MATCH(Export!$C18,Leden!$B$5:$B$18,0))</f>
        <v>0</v>
      </c>
      <c r="J18">
        <f>INDEX(Leden!H$5:H$18,MATCH(Export!$C18,Leden!$B$5:$B$18,0))</f>
        <v>5192</v>
      </c>
      <c r="K18">
        <v>0</v>
      </c>
      <c r="L18">
        <f>INDEX(Leden!K$5:K$18,MATCH(Export!$C18,Leden!$B$5:$B$18,0))</f>
        <v>5192</v>
      </c>
      <c r="M18">
        <v>0</v>
      </c>
      <c r="N18">
        <f>INDEX(Leden!I$5:I$18,MATCH(Export!$C18,Leden!$B$5:$B$18,0))</f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f>INDEX(Leden!T$5:T$18,MATCH(Export!$C18,Leden!$B$5:$B$18,0))</f>
        <v>3668</v>
      </c>
      <c r="U18">
        <f>INDEX(Leden!Y$5:Y$18,MATCH(Export!$C18,Leden!$B$5:$B$18,0))</f>
        <v>0</v>
      </c>
      <c r="V18">
        <f>INDEX(Leden!S$5:S$18,MATCH(Export!$C18,Leden!$B$5:$B$18,0))</f>
        <v>0</v>
      </c>
      <c r="W18">
        <f t="shared" ref="W18" si="3">J18</f>
        <v>5192</v>
      </c>
      <c r="X18">
        <v>0</v>
      </c>
      <c r="Y18">
        <v>0</v>
      </c>
      <c r="Z18">
        <f t="shared" ref="Z18" si="4">N18</f>
        <v>0</v>
      </c>
      <c r="AA18">
        <v>0</v>
      </c>
      <c r="AB18">
        <f>INDEX(Leden!R$5:R$18,MATCH(Export!$C18,Leden!$B$5:$B$18,0))</f>
        <v>1524</v>
      </c>
      <c r="AC18">
        <f>INDEX(Leden!X$5:X$18,MATCH(Export!$C18,Leden!$B$5:$B$18,0))</f>
        <v>0</v>
      </c>
    </row>
    <row r="19" spans="2:29" x14ac:dyDescent="0.25">
      <c r="B19" s="47">
        <v>2</v>
      </c>
      <c r="C19" s="47" t="s">
        <v>47</v>
      </c>
      <c r="D19" s="47" t="s">
        <v>3</v>
      </c>
      <c r="E19">
        <f>INDEX(Únor!$AB$5:$AB$18,MATCH(Export!C19,Únor!$B$5:$B$18,0))</f>
        <v>3.0920000000000001</v>
      </c>
      <c r="F19">
        <f>INDEX(Únor!E$5:E$18,MATCH(Export!$C19,Únor!$B$5:$B$18,0))</f>
        <v>2293.9949999999999</v>
      </c>
      <c r="G19">
        <f>INDEX(Únor!F$5:F$18,MATCH(Export!$C19,Únor!$B$5:$B$18,0))</f>
        <v>1274.3</v>
      </c>
      <c r="H19">
        <f>INDEX(Únor!G$5:G$18,MATCH(Export!$C19,Únor!$B$5:$B$18,0))</f>
        <v>35.298000000000002</v>
      </c>
      <c r="I19">
        <f>INDEX(Únor!J$5:J$18,MATCH(Export!$C19,Únor!$B$5:$B$18,0))</f>
        <v>0</v>
      </c>
      <c r="J19">
        <f>INDEX(Únor!H$5:H$18,MATCH(Export!$C19,Únor!$B$5:$B$18,0))</f>
        <v>3752.8580000000002</v>
      </c>
      <c r="K19">
        <v>0</v>
      </c>
      <c r="L19">
        <f>INDEX(Únor!K$5:K$18,MATCH(Export!$C19,Únor!$B$5:$B$18,0))</f>
        <v>3752.8580000000002</v>
      </c>
      <c r="M19">
        <v>0</v>
      </c>
      <c r="N19">
        <f>INDEX(Únor!I$5:I$18,MATCH(Export!$C19,Únor!$B$5:$B$18,0))</f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f>INDEX(Únor!T$5:T$18,MATCH(Export!$C19,Únor!$B$5:$B$18,0))</f>
        <v>0</v>
      </c>
      <c r="U19">
        <f>INDEX(Únor!Y$5:Y$18,MATCH(Export!$C19,Únor!$B$5:$B$18,0))</f>
        <v>940.32</v>
      </c>
      <c r="V19">
        <f>INDEX(Únor!S$5:S$18,MATCH(Export!$C19,Únor!$B$5:$B$18,0))</f>
        <v>0</v>
      </c>
      <c r="W19">
        <f>J19</f>
        <v>3752.8580000000002</v>
      </c>
      <c r="X19">
        <v>0</v>
      </c>
      <c r="Y19">
        <v>0</v>
      </c>
      <c r="Z19">
        <f>N19</f>
        <v>0</v>
      </c>
      <c r="AA19">
        <v>0</v>
      </c>
      <c r="AB19">
        <f>INDEX(Únor!R$5:R$18,MATCH(Export!$C19,Únor!$B$5:$B$18,0))</f>
        <v>216</v>
      </c>
      <c r="AC19">
        <f>INDEX(Únor!X$5:X$18,MATCH(Export!$C19,Únor!$B$5:$B$18,0))</f>
        <v>2596.6799999999998</v>
      </c>
    </row>
    <row r="20" spans="2:29" x14ac:dyDescent="0.25">
      <c r="B20">
        <v>2</v>
      </c>
      <c r="C20" t="s">
        <v>37</v>
      </c>
      <c r="D20" t="s">
        <v>3</v>
      </c>
      <c r="E20">
        <f>INDEX(Únor!$AB$5:$AB$18,MATCH(Export!C20,Únor!$B$5:$B$18,0))</f>
        <v>18.084</v>
      </c>
      <c r="F20">
        <f>INDEX(Únor!E$5:E$18,MATCH(Export!$C20,Únor!$B$5:$B$18,0))</f>
        <v>7439.9788999999992</v>
      </c>
      <c r="G20">
        <f>INDEX(Únor!F$5:F$18,MATCH(Export!$C20,Únor!$B$5:$B$18,0))</f>
        <v>4120.4806199999994</v>
      </c>
      <c r="H20">
        <f>INDEX(Únor!G$5:G$18,MATCH(Export!$C20,Únor!$B$5:$B$18,0))</f>
        <v>35.234099999999998</v>
      </c>
      <c r="I20">
        <f>INDEX(Únor!J$5:J$18,MATCH(Export!$C20,Únor!$B$5:$B$18,0))</f>
        <v>0</v>
      </c>
      <c r="J20">
        <f>INDEX(Únor!H$5:H$18,MATCH(Export!$C20,Únor!$B$5:$B$18,0))</f>
        <v>12277</v>
      </c>
      <c r="K20">
        <v>0</v>
      </c>
      <c r="L20">
        <f>INDEX(Únor!K$5:K$18,MATCH(Export!$C20,Únor!$B$5:$B$18,0))</f>
        <v>11495</v>
      </c>
      <c r="M20">
        <v>0</v>
      </c>
      <c r="N20">
        <f>INDEX(Únor!I$5:I$18,MATCH(Export!$C20,Únor!$B$5:$B$18,0))</f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f>INDEX(Únor!T$5:T$18,MATCH(Export!$C20,Únor!$B$5:$B$18,0))</f>
        <v>0</v>
      </c>
      <c r="U20">
        <f>INDEX(Únor!Y$5:Y$18,MATCH(Export!$C20,Únor!$B$5:$B$18,0))</f>
        <v>1281</v>
      </c>
      <c r="V20">
        <f>INDEX(Únor!S$5:S$18,MATCH(Export!$C20,Únor!$B$5:$B$18,0))</f>
        <v>0</v>
      </c>
      <c r="W20">
        <f t="shared" ref="W20:W32" si="5">J20</f>
        <v>12277</v>
      </c>
      <c r="X20">
        <v>0</v>
      </c>
      <c r="Y20">
        <v>0</v>
      </c>
      <c r="Z20">
        <f t="shared" ref="Z20:Z32" si="6">N20</f>
        <v>0</v>
      </c>
      <c r="AA20">
        <v>0</v>
      </c>
      <c r="AB20">
        <f>INDEX(Únor!R$5:R$18,MATCH(Export!$C20,Únor!$B$5:$B$18,0))</f>
        <v>7654</v>
      </c>
      <c r="AC20">
        <f>INDEX(Únor!X$5:X$18,MATCH(Export!$C20,Únor!$B$5:$B$18,0))</f>
        <v>2560</v>
      </c>
    </row>
    <row r="21" spans="2:29" x14ac:dyDescent="0.25">
      <c r="B21">
        <f t="shared" ref="B21:B34" si="7">B20</f>
        <v>2</v>
      </c>
      <c r="C21" t="s">
        <v>48</v>
      </c>
      <c r="D21" t="s">
        <v>3</v>
      </c>
      <c r="E21">
        <f>INDEX(Únor!$AB$5:$AB$18,MATCH(Export!C21,Únor!$B$5:$B$18,0))</f>
        <v>2.3200000000000003</v>
      </c>
      <c r="F21">
        <f>INDEX(Únor!E$5:E$18,MATCH(Export!$C21,Únor!$B$5:$B$18,0))</f>
        <v>8278.4970000000012</v>
      </c>
      <c r="G21">
        <f>INDEX(Únor!F$5:F$18,MATCH(Export!$C21,Únor!$B$5:$B$18,0))</f>
        <v>4438.7130000000006</v>
      </c>
      <c r="H21">
        <f>INDEX(Únor!G$5:G$18,MATCH(Export!$C21,Únor!$B$5:$B$18,0))</f>
        <v>35.244599999999998</v>
      </c>
      <c r="I21">
        <f>INDEX(Únor!J$5:J$18,MATCH(Export!$C21,Únor!$B$5:$B$18,0))</f>
        <v>0</v>
      </c>
      <c r="J21">
        <f>INDEX(Únor!H$5:H$18,MATCH(Export!$C21,Únor!$B$5:$B$18,0))</f>
        <v>12843</v>
      </c>
      <c r="K21">
        <v>0</v>
      </c>
      <c r="L21">
        <f>INDEX(Únor!K$5:K$18,MATCH(Export!$C21,Únor!$B$5:$B$18,0))</f>
        <v>12843</v>
      </c>
      <c r="M21">
        <v>0</v>
      </c>
      <c r="N21">
        <f>INDEX(Únor!I$5:I$18,MATCH(Export!$C21,Únor!$B$5:$B$18,0))</f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f>INDEX(Únor!T$5:T$18,MATCH(Export!$C21,Únor!$B$5:$B$18,0))</f>
        <v>0</v>
      </c>
      <c r="U21">
        <f>INDEX(Únor!Y$5:Y$18,MATCH(Export!$C21,Únor!$B$5:$B$18,0))</f>
        <v>0</v>
      </c>
      <c r="V21">
        <f>INDEX(Únor!S$5:S$18,MATCH(Export!$C21,Únor!$B$5:$B$18,0))</f>
        <v>0</v>
      </c>
      <c r="W21">
        <f t="shared" si="5"/>
        <v>12843</v>
      </c>
      <c r="X21">
        <v>0</v>
      </c>
      <c r="Y21">
        <v>0</v>
      </c>
      <c r="Z21">
        <f t="shared" si="6"/>
        <v>0</v>
      </c>
      <c r="AA21">
        <v>0</v>
      </c>
      <c r="AB21">
        <f>INDEX(Únor!R$5:R$18,MATCH(Export!$C21,Únor!$B$5:$B$18,0))</f>
        <v>12843</v>
      </c>
      <c r="AC21">
        <f>INDEX(Únor!X$5:X$18,MATCH(Export!$C21,Únor!$B$5:$B$18,0))</f>
        <v>0</v>
      </c>
    </row>
    <row r="22" spans="2:29" x14ac:dyDescent="0.25">
      <c r="B22">
        <f t="shared" si="7"/>
        <v>2</v>
      </c>
      <c r="C22" t="s">
        <v>264</v>
      </c>
      <c r="D22" t="s">
        <v>3</v>
      </c>
      <c r="E22">
        <f>INDEX(Únor!$AB$5:$AB$18,MATCH(Export!C22,Únor!$B$5:$B$18,0))</f>
        <v>15.453999999999999</v>
      </c>
      <c r="F22" t="e">
        <f>INDEX(Únor!E$5:E$18,MATCH(Export!$C22,Únor!$B$5:$B$18,0))</f>
        <v>#N/A</v>
      </c>
      <c r="G22" t="e">
        <f>INDEX(Únor!F$5:F$18,MATCH(Export!$C22,Únor!$B$5:$B$18,0))</f>
        <v>#N/A</v>
      </c>
      <c r="H22" t="e">
        <f>INDEX(Únor!G$5:G$18,MATCH(Export!$C22,Únor!$B$5:$B$18,0))</f>
        <v>#N/A</v>
      </c>
      <c r="I22">
        <f>INDEX(Únor!J$5:J$18,MATCH(Export!$C22,Únor!$B$5:$B$18,0))</f>
        <v>15</v>
      </c>
      <c r="J22">
        <f>INDEX(Únor!H$5:H$18,MATCH(Export!$C22,Únor!$B$5:$B$18,0))</f>
        <v>13601.143</v>
      </c>
      <c r="K22">
        <v>0</v>
      </c>
      <c r="L22">
        <f>INDEX(Únor!K$5:K$18,MATCH(Export!$C22,Únor!$B$5:$B$18,0))</f>
        <v>13492.743</v>
      </c>
      <c r="M22">
        <v>0</v>
      </c>
      <c r="N22">
        <f>INDEX(Únor!I$5:I$18,MATCH(Export!$C22,Únor!$B$5:$B$18,0))</f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f>INDEX(Únor!T$5:T$18,MATCH(Export!$C22,Únor!$B$5:$B$18,0))</f>
        <v>-0.25700000000000001</v>
      </c>
      <c r="U22">
        <f>INDEX(Únor!Y$5:Y$18,MATCH(Export!$C22,Únor!$B$5:$B$18,0))</f>
        <v>1110</v>
      </c>
      <c r="V22">
        <f>INDEX(Únor!S$5:S$18,MATCH(Export!$C22,Únor!$B$5:$B$18,0))</f>
        <v>0</v>
      </c>
      <c r="W22">
        <f t="shared" si="5"/>
        <v>13601.143</v>
      </c>
      <c r="X22">
        <v>0</v>
      </c>
      <c r="Y22">
        <v>0</v>
      </c>
      <c r="Z22">
        <f t="shared" si="6"/>
        <v>0</v>
      </c>
      <c r="AA22">
        <v>0</v>
      </c>
      <c r="AB22">
        <f>INDEX(Únor!R$5:R$18,MATCH(Export!$C22,Únor!$B$5:$B$18,0))</f>
        <v>11990</v>
      </c>
      <c r="AC22">
        <f>INDEX(Únor!X$5:X$18,MATCH(Export!$C22,Únor!$B$5:$B$18,0))</f>
        <v>393</v>
      </c>
    </row>
    <row r="23" spans="2:29" x14ac:dyDescent="0.25">
      <c r="B23">
        <f t="shared" si="7"/>
        <v>2</v>
      </c>
      <c r="C23" t="s">
        <v>43</v>
      </c>
      <c r="D23" t="s">
        <v>3</v>
      </c>
      <c r="E23">
        <f>INDEX(Únor!$AB$5:$AB$18,MATCH(Export!C23,Únor!$B$5:$B$18,0))</f>
        <v>9.8619999999999983</v>
      </c>
      <c r="F23">
        <f>INDEX(Únor!E$5:E$18,MATCH(Export!$C23,Únor!$B$5:$B$18,0))</f>
        <v>11285.731000000002</v>
      </c>
      <c r="G23">
        <f>INDEX(Únor!F$5:F$18,MATCH(Export!$C23,Únor!$B$5:$B$18,0))</f>
        <v>6029.9039999999995</v>
      </c>
      <c r="H23">
        <f>INDEX(Únor!G$5:G$18,MATCH(Export!$C23,Únor!$B$5:$B$18,0))</f>
        <v>35.277500000000003</v>
      </c>
      <c r="I23">
        <f>INDEX(Únor!J$5:J$18,MATCH(Export!$C23,Únor!$B$5:$B$18,0))</f>
        <v>0</v>
      </c>
      <c r="J23">
        <f>INDEX(Únor!H$5:H$18,MATCH(Export!$C23,Únor!$B$5:$B$18,0))</f>
        <v>17454</v>
      </c>
      <c r="K23">
        <v>0</v>
      </c>
      <c r="L23">
        <f>INDEX(Únor!K$5:K$18,MATCH(Export!$C23,Únor!$B$5:$B$18,0))</f>
        <v>17454</v>
      </c>
      <c r="M23">
        <v>0</v>
      </c>
      <c r="N23">
        <f>INDEX(Únor!I$5:I$18,MATCH(Export!$C23,Únor!$B$5:$B$18,0))</f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f>INDEX(Únor!T$5:T$18,MATCH(Export!$C23,Únor!$B$5:$B$18,0))</f>
        <v>0</v>
      </c>
      <c r="U23">
        <f>INDEX(Únor!Y$5:Y$18,MATCH(Export!$C23,Únor!$B$5:$B$18,0))</f>
        <v>0</v>
      </c>
      <c r="V23">
        <f>INDEX(Únor!S$5:S$18,MATCH(Export!$C23,Únor!$B$5:$B$18,0))</f>
        <v>0</v>
      </c>
      <c r="W23">
        <f t="shared" si="5"/>
        <v>17454</v>
      </c>
      <c r="X23">
        <v>0</v>
      </c>
      <c r="Y23">
        <v>0</v>
      </c>
      <c r="Z23">
        <f t="shared" si="6"/>
        <v>0</v>
      </c>
      <c r="AA23">
        <v>0</v>
      </c>
      <c r="AB23">
        <f>INDEX(Únor!R$5:R$18,MATCH(Export!$C23,Únor!$B$5:$B$18,0))</f>
        <v>17454</v>
      </c>
      <c r="AC23">
        <f>INDEX(Únor!X$5:X$18,MATCH(Export!$C23,Únor!$B$5:$B$18,0))</f>
        <v>0</v>
      </c>
    </row>
    <row r="24" spans="2:29" x14ac:dyDescent="0.25">
      <c r="B24">
        <f t="shared" si="7"/>
        <v>2</v>
      </c>
      <c r="C24" t="s">
        <v>44</v>
      </c>
      <c r="D24" t="s">
        <v>3</v>
      </c>
      <c r="E24">
        <f>INDEX(Únor!$AB$5:$AB$18,MATCH(Export!C24,Únor!$B$5:$B$18,0))</f>
        <v>26.307000000000002</v>
      </c>
      <c r="F24">
        <f>INDEX(Únor!E$5:E$18,MATCH(Export!$C24,Únor!$B$5:$B$18,0))</f>
        <v>8512.4669999999987</v>
      </c>
      <c r="G24">
        <f>INDEX(Únor!F$5:F$18,MATCH(Export!$C24,Únor!$B$5:$B$18,0))</f>
        <v>4579.9779999999992</v>
      </c>
      <c r="H24">
        <f>INDEX(Únor!G$5:G$18,MATCH(Export!$C24,Únor!$B$5:$B$18,0))</f>
        <v>35.099600000000002</v>
      </c>
      <c r="I24">
        <f>INDEX(Únor!J$5:J$18,MATCH(Export!$C24,Únor!$B$5:$B$18,0))</f>
        <v>0</v>
      </c>
      <c r="J24">
        <f>INDEX(Únor!H$5:H$18,MATCH(Export!$C24,Únor!$B$5:$B$18,0))</f>
        <v>13004</v>
      </c>
      <c r="K24">
        <v>0</v>
      </c>
      <c r="L24">
        <f>INDEX(Únor!K$5:K$18,MATCH(Export!$C24,Únor!$B$5:$B$18,0))</f>
        <v>13004</v>
      </c>
      <c r="M24">
        <v>0</v>
      </c>
      <c r="N24">
        <f>INDEX(Únor!I$5:I$18,MATCH(Export!$C24,Únor!$B$5:$B$18,0))</f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f>INDEX(Únor!T$5:T$18,MATCH(Export!$C24,Únor!$B$5:$B$18,0))</f>
        <v>0</v>
      </c>
      <c r="U24">
        <f>INDEX(Únor!Y$5:Y$18,MATCH(Export!$C24,Únor!$B$5:$B$18,0))</f>
        <v>0</v>
      </c>
      <c r="V24">
        <f>INDEX(Únor!S$5:S$18,MATCH(Export!$C24,Únor!$B$5:$B$18,0))</f>
        <v>0</v>
      </c>
      <c r="W24">
        <f t="shared" si="5"/>
        <v>13004</v>
      </c>
      <c r="X24">
        <v>0</v>
      </c>
      <c r="Y24">
        <v>0</v>
      </c>
      <c r="Z24">
        <f t="shared" si="6"/>
        <v>0</v>
      </c>
      <c r="AA24">
        <v>0</v>
      </c>
      <c r="AB24">
        <f>INDEX(Únor!R$5:R$18,MATCH(Export!$C24,Únor!$B$5:$B$18,0))</f>
        <v>10102</v>
      </c>
      <c r="AC24">
        <f>INDEX(Únor!X$5:X$18,MATCH(Export!$C24,Únor!$B$5:$B$18,0))</f>
        <v>2902</v>
      </c>
    </row>
    <row r="25" spans="2:29" x14ac:dyDescent="0.25">
      <c r="B25">
        <f t="shared" si="7"/>
        <v>2</v>
      </c>
      <c r="C25" t="s">
        <v>46</v>
      </c>
      <c r="D25" t="s">
        <v>3</v>
      </c>
      <c r="E25">
        <f>INDEX(Únor!$AB$5:$AB$18,MATCH(Export!C25,Únor!$B$5:$B$18,0))</f>
        <v>21.911999999999999</v>
      </c>
      <c r="F25">
        <f>INDEX(Únor!E$5:E$18,MATCH(Export!$C25,Únor!$B$5:$B$18,0))</f>
        <v>17803.11</v>
      </c>
      <c r="G25">
        <f>INDEX(Únor!F$5:F$18,MATCH(Export!$C25,Únor!$B$5:$B$18,0))</f>
        <v>9572.3659999999982</v>
      </c>
      <c r="H25">
        <f>INDEX(Únor!G$5:G$18,MATCH(Export!$C25,Únor!$B$5:$B$18,0))</f>
        <v>35.154899999999998</v>
      </c>
      <c r="I25">
        <f>INDEX(Únor!J$5:J$18,MATCH(Export!$C25,Únor!$B$5:$B$18,0))</f>
        <v>0</v>
      </c>
      <c r="J25">
        <f>INDEX(Únor!H$5:H$18,MATCH(Export!$C25,Únor!$B$5:$B$18,0))</f>
        <v>27335.200000000001</v>
      </c>
      <c r="K25">
        <v>0</v>
      </c>
      <c r="L25">
        <f>INDEX(Únor!K$5:K$18,MATCH(Export!$C25,Únor!$B$5:$B$18,0))</f>
        <v>27335.200000000001</v>
      </c>
      <c r="M25">
        <v>0</v>
      </c>
      <c r="N25">
        <f>INDEX(Únor!I$5:I$18,MATCH(Export!$C25,Únor!$B$5:$B$18,0))</f>
        <v>7.6999999999999886</v>
      </c>
      <c r="O25">
        <v>0</v>
      </c>
      <c r="P25">
        <v>0</v>
      </c>
      <c r="Q25">
        <v>0</v>
      </c>
      <c r="R25">
        <v>0</v>
      </c>
      <c r="S25">
        <v>0</v>
      </c>
      <c r="T25">
        <f>INDEX(Únor!T$5:T$18,MATCH(Export!$C25,Únor!$B$5:$B$18,0))</f>
        <v>693.2</v>
      </c>
      <c r="U25">
        <f>INDEX(Únor!Y$5:Y$18,MATCH(Export!$C25,Únor!$B$5:$B$18,0))</f>
        <v>0</v>
      </c>
      <c r="V25">
        <f>INDEX(Únor!S$5:S$18,MATCH(Export!$C25,Únor!$B$5:$B$18,0))</f>
        <v>0</v>
      </c>
      <c r="W25">
        <f t="shared" si="5"/>
        <v>27335.200000000001</v>
      </c>
      <c r="X25">
        <v>0</v>
      </c>
      <c r="Y25">
        <v>0</v>
      </c>
      <c r="Z25">
        <f t="shared" si="6"/>
        <v>7.6999999999999886</v>
      </c>
      <c r="AA25">
        <v>0</v>
      </c>
      <c r="AB25">
        <f>INDEX(Únor!R$5:R$18,MATCH(Export!$C25,Únor!$B$5:$B$18,0))</f>
        <v>26642</v>
      </c>
      <c r="AC25">
        <f>INDEX(Únor!X$5:X$18,MATCH(Export!$C25,Únor!$B$5:$B$18,0))</f>
        <v>0</v>
      </c>
    </row>
    <row r="26" spans="2:29" x14ac:dyDescent="0.25">
      <c r="B26">
        <f t="shared" si="7"/>
        <v>2</v>
      </c>
      <c r="C26" t="s">
        <v>41</v>
      </c>
      <c r="D26" t="s">
        <v>3</v>
      </c>
      <c r="E26">
        <f>INDEX(Únor!$AB$5:$AB$18,MATCH(Export!C26,Únor!$B$5:$B$18,0))</f>
        <v>33.259</v>
      </c>
      <c r="F26">
        <f>INDEX(Únor!E$5:E$18,MATCH(Export!$C26,Únor!$B$5:$B$18,0))</f>
        <v>12372.921999999999</v>
      </c>
      <c r="G26">
        <f>INDEX(Únor!F$5:F$18,MATCH(Export!$C26,Únor!$B$5:$B$18,0))</f>
        <v>7101.6020000000008</v>
      </c>
      <c r="H26">
        <f>INDEX(Únor!G$5:G$18,MATCH(Export!$C26,Únor!$B$5:$B$18,0))</f>
        <v>35.268500000000003</v>
      </c>
      <c r="I26">
        <f>INDEX(Únor!J$5:J$18,MATCH(Export!$C26,Únor!$B$5:$B$18,0))</f>
        <v>581.49826373272276</v>
      </c>
      <c r="J26">
        <f>INDEX(Únor!H$5:H$18,MATCH(Export!$C26,Únor!$B$5:$B$18,0))</f>
        <v>22642.11</v>
      </c>
      <c r="K26">
        <v>0</v>
      </c>
      <c r="L26">
        <f>INDEX(Únor!K$5:K$18,MATCH(Export!$C26,Únor!$B$5:$B$18,0))</f>
        <v>21958.046999999999</v>
      </c>
      <c r="M26">
        <v>0</v>
      </c>
      <c r="N26">
        <f>INDEX(Únor!I$5:I$18,MATCH(Export!$C26,Únor!$B$5:$B$18,0))</f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f>INDEX(Únor!T$5:T$18,MATCH(Export!$C26,Únor!$B$5:$B$18,0))</f>
        <v>0</v>
      </c>
      <c r="U26">
        <f>INDEX(Únor!Y$5:Y$18,MATCH(Export!$C26,Únor!$B$5:$B$18,0))</f>
        <v>8282</v>
      </c>
      <c r="V26">
        <f>INDEX(Únor!S$5:S$18,MATCH(Export!$C26,Únor!$B$5:$B$18,0))</f>
        <v>0</v>
      </c>
      <c r="W26">
        <f t="shared" si="5"/>
        <v>22642.11</v>
      </c>
      <c r="X26">
        <v>0</v>
      </c>
      <c r="Y26">
        <v>0</v>
      </c>
      <c r="Z26">
        <f t="shared" si="6"/>
        <v>0</v>
      </c>
      <c r="AA26">
        <v>0</v>
      </c>
      <c r="AB26">
        <f>INDEX(Únor!R$5:R$18,MATCH(Export!$C26,Únor!$B$5:$B$18,0))</f>
        <v>12553</v>
      </c>
      <c r="AC26">
        <f>INDEX(Únor!X$5:X$18,MATCH(Export!$C26,Únor!$B$5:$B$18,0))</f>
        <v>1123</v>
      </c>
    </row>
    <row r="27" spans="2:29" x14ac:dyDescent="0.25">
      <c r="B27">
        <f t="shared" si="7"/>
        <v>2</v>
      </c>
      <c r="C27" t="s">
        <v>45</v>
      </c>
      <c r="D27" t="s">
        <v>3</v>
      </c>
      <c r="E27">
        <f>INDEX(Únor!$AB$5:$AB$18,MATCH(Export!C27,Únor!$B$5:$B$18,0))</f>
        <v>14.214999999999998</v>
      </c>
      <c r="F27">
        <f>INDEX(Únor!E$5:E$18,MATCH(Export!$C27,Únor!$B$5:$B$18,0))</f>
        <v>9929.7540000000008</v>
      </c>
      <c r="G27">
        <f>INDEX(Únor!F$5:F$18,MATCH(Export!$C27,Únor!$B$5:$B$18,0))</f>
        <v>5528.6719999999996</v>
      </c>
      <c r="H27">
        <f>INDEX(Únor!G$5:G$18,MATCH(Export!$C27,Únor!$B$5:$B$18,0))</f>
        <v>35.326900000000002</v>
      </c>
      <c r="I27">
        <f>INDEX(Únor!J$5:J$18,MATCH(Export!$C27,Únor!$B$5:$B$18,0))</f>
        <v>51.437976656639876</v>
      </c>
      <c r="J27">
        <f>INDEX(Únor!H$5:H$18,MATCH(Export!$C27,Únor!$B$5:$B$18,0))</f>
        <v>16012.905000000001</v>
      </c>
      <c r="K27">
        <v>0</v>
      </c>
      <c r="L27">
        <f>INDEX(Únor!K$5:K$18,MATCH(Export!$C27,Únor!$B$5:$B$18,0))</f>
        <v>15963.6</v>
      </c>
      <c r="M27">
        <v>0</v>
      </c>
      <c r="N27">
        <f>INDEX(Únor!I$5:I$18,MATCH(Export!$C27,Únor!$B$5:$B$18,0))</f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f>INDEX(Únor!T$5:T$18,MATCH(Export!$C27,Únor!$B$5:$B$18,0))</f>
        <v>1660</v>
      </c>
      <c r="U27">
        <f>INDEX(Únor!Y$5:Y$18,MATCH(Export!$C27,Únor!$B$5:$B$18,0))</f>
        <v>859</v>
      </c>
      <c r="V27">
        <f>INDEX(Únor!S$5:S$18,MATCH(Export!$C27,Únor!$B$5:$B$18,0))</f>
        <v>0</v>
      </c>
      <c r="W27">
        <f t="shared" si="5"/>
        <v>16012.905000000001</v>
      </c>
      <c r="X27">
        <v>0</v>
      </c>
      <c r="Y27">
        <v>0</v>
      </c>
      <c r="Z27">
        <f t="shared" si="6"/>
        <v>0</v>
      </c>
      <c r="AA27">
        <v>0</v>
      </c>
      <c r="AB27">
        <f>INDEX(Únor!R$5:R$18,MATCH(Export!$C27,Únor!$B$5:$B$18,0))</f>
        <v>11685</v>
      </c>
      <c r="AC27">
        <f>INDEX(Únor!X$5:X$18,MATCH(Export!$C27,Únor!$B$5:$B$18,0))</f>
        <v>1760</v>
      </c>
    </row>
    <row r="28" spans="2:29" x14ac:dyDescent="0.25">
      <c r="B28">
        <f t="shared" si="7"/>
        <v>2</v>
      </c>
      <c r="C28" t="s">
        <v>265</v>
      </c>
      <c r="D28" t="s">
        <v>3</v>
      </c>
      <c r="E28">
        <f>INDEX(Únor!$AB$5:$AB$18,MATCH(Export!C28,Únor!$B$5:$B$18,0))</f>
        <v>0.20799999999999999</v>
      </c>
      <c r="F28">
        <f>INDEX(Únor!E$5:E$18,MATCH(Export!$C28,Únor!$B$5:$B$18,0))</f>
        <v>56.173000000000002</v>
      </c>
      <c r="G28">
        <f>INDEX(Únor!F$5:F$18,MATCH(Export!$C28,Únor!$B$5:$B$18,0))</f>
        <v>37.241999999999997</v>
      </c>
      <c r="H28">
        <f>INDEX(Únor!G$5:G$18,MATCH(Export!$C28,Únor!$B$5:$B$18,0))</f>
        <v>35.378</v>
      </c>
      <c r="I28">
        <f>INDEX(Únor!J$5:J$18,MATCH(Export!$C28,Únor!$B$5:$B$18,0))</f>
        <v>0</v>
      </c>
      <c r="J28">
        <f>INDEX(Únor!H$5:H$18,MATCH(Export!$C28,Únor!$B$5:$B$18,0))</f>
        <v>110.9</v>
      </c>
      <c r="K28">
        <v>0</v>
      </c>
      <c r="L28">
        <f>INDEX(Únor!K$5:K$18,MATCH(Export!$C28,Únor!$B$5:$B$18,0))</f>
        <v>110.9</v>
      </c>
      <c r="M28">
        <v>0</v>
      </c>
      <c r="N28">
        <f>INDEX(Únor!I$5:I$18,MATCH(Export!$C28,Únor!$B$5:$B$18,0))</f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f>INDEX(Únor!T$5:T$18,MATCH(Export!$C28,Únor!$B$5:$B$18,0))</f>
        <v>0</v>
      </c>
      <c r="U28">
        <f>INDEX(Únor!Y$5:Y$18,MATCH(Export!$C28,Únor!$B$5:$B$18,0))</f>
        <v>0</v>
      </c>
      <c r="V28">
        <f>INDEX(Únor!S$5:S$18,MATCH(Export!$C28,Únor!$B$5:$B$18,0))</f>
        <v>0</v>
      </c>
      <c r="W28">
        <f t="shared" si="5"/>
        <v>110.9</v>
      </c>
      <c r="X28">
        <v>0</v>
      </c>
      <c r="Y28">
        <v>0</v>
      </c>
      <c r="Z28">
        <f t="shared" si="6"/>
        <v>0</v>
      </c>
      <c r="AA28">
        <v>0</v>
      </c>
      <c r="AB28">
        <f>INDEX(Únor!R$5:R$18,MATCH(Export!$C28,Únor!$B$5:$B$18,0))</f>
        <v>110</v>
      </c>
      <c r="AC28">
        <f>INDEX(Únor!X$5:X$18,MATCH(Export!$C28,Únor!$B$5:$B$18,0))</f>
        <v>0.9</v>
      </c>
    </row>
    <row r="29" spans="2:29" x14ac:dyDescent="0.25">
      <c r="B29">
        <f t="shared" si="7"/>
        <v>2</v>
      </c>
      <c r="C29" t="s">
        <v>39</v>
      </c>
      <c r="D29" t="s">
        <v>3</v>
      </c>
      <c r="E29">
        <f>INDEX(Únor!$AB$5:$AB$18,MATCH(Export!C29,Únor!$B$5:$B$18,0))</f>
        <v>25.205999999999996</v>
      </c>
      <c r="F29">
        <f>INDEX(Únor!E$5:E$18,MATCH(Export!$C29,Únor!$B$5:$B$18,0))</f>
        <v>13251.054999999997</v>
      </c>
      <c r="G29">
        <f>INDEX(Únor!F$5:F$18,MATCH(Export!$C29,Únor!$B$5:$B$18,0))</f>
        <v>7166.2079999999987</v>
      </c>
      <c r="H29">
        <f>INDEX(Únor!G$5:G$18,MATCH(Export!$C29,Únor!$B$5:$B$18,0))</f>
        <v>35.3551</v>
      </c>
      <c r="I29">
        <f>INDEX(Únor!J$5:J$18,MATCH(Export!$C29,Únor!$B$5:$B$18,0))</f>
        <v>0</v>
      </c>
      <c r="J29">
        <f>INDEX(Únor!H$5:H$18,MATCH(Export!$C29,Únor!$B$5:$B$18,0))</f>
        <v>20772</v>
      </c>
      <c r="K29">
        <v>0</v>
      </c>
      <c r="L29">
        <f>INDEX(Únor!K$5:K$18,MATCH(Export!$C29,Únor!$B$5:$B$18,0))</f>
        <v>20772</v>
      </c>
      <c r="M29">
        <v>0</v>
      </c>
      <c r="N29">
        <f>INDEX(Únor!I$5:I$18,MATCH(Export!$C29,Únor!$B$5:$B$18,0))</f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f>INDEX(Únor!T$5:T$18,MATCH(Export!$C29,Únor!$B$5:$B$18,0))</f>
        <v>0</v>
      </c>
      <c r="U29">
        <f>INDEX(Únor!Y$5:Y$18,MATCH(Export!$C29,Únor!$B$5:$B$18,0))</f>
        <v>5</v>
      </c>
      <c r="V29">
        <f>INDEX(Únor!S$5:S$18,MATCH(Export!$C29,Únor!$B$5:$B$18,0))</f>
        <v>0</v>
      </c>
      <c r="W29">
        <f t="shared" si="5"/>
        <v>20772</v>
      </c>
      <c r="X29">
        <v>0</v>
      </c>
      <c r="Y29">
        <v>0</v>
      </c>
      <c r="Z29">
        <f t="shared" si="6"/>
        <v>0</v>
      </c>
      <c r="AA29">
        <v>0</v>
      </c>
      <c r="AB29">
        <f>INDEX(Únor!R$5:R$18,MATCH(Export!$C29,Únor!$B$5:$B$18,0))</f>
        <v>19438</v>
      </c>
      <c r="AC29">
        <f>INDEX(Únor!X$5:X$18,MATCH(Export!$C29,Únor!$B$5:$B$18,0))</f>
        <v>1329</v>
      </c>
    </row>
    <row r="30" spans="2:29" x14ac:dyDescent="0.25">
      <c r="B30">
        <f t="shared" si="7"/>
        <v>2</v>
      </c>
      <c r="C30" t="s">
        <v>39</v>
      </c>
      <c r="D30" t="s">
        <v>112</v>
      </c>
      <c r="E30">
        <v>0</v>
      </c>
      <c r="F30">
        <f>INDEX(Únor!E$5:E$18,MATCH(Export!$C30,Únor!$B$5:$B$18,0))</f>
        <v>13251.054999999997</v>
      </c>
      <c r="G30">
        <f>INDEX(Únor!F$5:F$18,MATCH(Export!$C30,Únor!$B$5:$B$18,0))</f>
        <v>7166.2079999999987</v>
      </c>
      <c r="H30">
        <f>INDEX(Únor!G$5:G$18,MATCH(Export!$C30,Únor!$B$5:$B$18,0))</f>
        <v>35.3551</v>
      </c>
      <c r="I30">
        <f>INDEX(Únor!J$5:J$18,MATCH(Export!$C30,Únor!$B$5:$B$18,0))</f>
        <v>0</v>
      </c>
      <c r="J30">
        <f>INDEX(Únor!H$5:H$18,MATCH(Export!$C30,Únor!$B$5:$B$18,0))</f>
        <v>20772</v>
      </c>
      <c r="K30">
        <v>0</v>
      </c>
      <c r="L30">
        <f>INDEX(Únor!K$5:K$18,MATCH(Export!$C30,Únor!$B$5:$B$18,0))</f>
        <v>20772</v>
      </c>
      <c r="M30">
        <v>0</v>
      </c>
      <c r="N30">
        <f>INDEX(Únor!I$5:I$18,MATCH(Export!$C30,Únor!$B$5:$B$18,0))</f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f>INDEX(Únor!T$5:T$18,MATCH(Export!$C30,Únor!$B$5:$B$18,0))</f>
        <v>0</v>
      </c>
      <c r="U30">
        <f>INDEX(Únor!Y$5:Y$18,MATCH(Export!$C30,Únor!$B$5:$B$18,0))</f>
        <v>5</v>
      </c>
      <c r="V30">
        <f>INDEX(Únor!S$5:S$18,MATCH(Export!$C30,Únor!$B$5:$B$18,0))</f>
        <v>0</v>
      </c>
      <c r="W30">
        <f t="shared" si="5"/>
        <v>20772</v>
      </c>
      <c r="X30">
        <v>0</v>
      </c>
      <c r="Y30">
        <v>0</v>
      </c>
      <c r="Z30">
        <f t="shared" si="6"/>
        <v>0</v>
      </c>
      <c r="AA30">
        <v>0</v>
      </c>
      <c r="AB30">
        <f>INDEX(Únor!R$5:R$18,MATCH(Export!$C30,Únor!$B$5:$B$18,0))</f>
        <v>19438</v>
      </c>
      <c r="AC30">
        <f>INDEX(Únor!X$5:X$18,MATCH(Export!$C30,Únor!$B$5:$B$18,0))</f>
        <v>1329</v>
      </c>
    </row>
    <row r="31" spans="2:29" x14ac:dyDescent="0.25">
      <c r="B31">
        <f t="shared" si="7"/>
        <v>2</v>
      </c>
      <c r="C31" t="s">
        <v>39</v>
      </c>
      <c r="D31" t="s">
        <v>114</v>
      </c>
      <c r="E31">
        <v>0</v>
      </c>
      <c r="F31">
        <f>INDEX(Únor!E$5:E$18,MATCH(Export!$C31,Únor!$B$5:$B$18,0))</f>
        <v>13251.054999999997</v>
      </c>
      <c r="G31">
        <f>INDEX(Únor!F$5:F$18,MATCH(Export!$C31,Únor!$B$5:$B$18,0))</f>
        <v>7166.2079999999987</v>
      </c>
      <c r="H31">
        <f>INDEX(Únor!G$5:G$18,MATCH(Export!$C31,Únor!$B$5:$B$18,0))</f>
        <v>35.3551</v>
      </c>
      <c r="I31">
        <f>INDEX(Únor!J$5:J$18,MATCH(Export!$C31,Únor!$B$5:$B$18,0))</f>
        <v>0</v>
      </c>
      <c r="J31">
        <f>INDEX(Únor!H$5:H$18,MATCH(Export!$C31,Únor!$B$5:$B$18,0))</f>
        <v>20772</v>
      </c>
      <c r="K31">
        <v>0</v>
      </c>
      <c r="L31">
        <f>INDEX(Únor!K$5:K$18,MATCH(Export!$C31,Únor!$B$5:$B$18,0))</f>
        <v>20772</v>
      </c>
      <c r="M31">
        <v>0</v>
      </c>
      <c r="N31">
        <f>INDEX(Únor!I$5:I$18,MATCH(Export!$C31,Únor!$B$5:$B$18,0))</f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f>INDEX(Únor!T$5:T$18,MATCH(Export!$C31,Únor!$B$5:$B$18,0))</f>
        <v>0</v>
      </c>
      <c r="U31">
        <f>INDEX(Únor!Y$5:Y$18,MATCH(Export!$C31,Únor!$B$5:$B$18,0))</f>
        <v>5</v>
      </c>
      <c r="V31">
        <f>INDEX(Únor!S$5:S$18,MATCH(Export!$C31,Únor!$B$5:$B$18,0))</f>
        <v>0</v>
      </c>
      <c r="W31">
        <f t="shared" si="5"/>
        <v>20772</v>
      </c>
      <c r="X31">
        <v>0</v>
      </c>
      <c r="Y31">
        <v>0</v>
      </c>
      <c r="Z31">
        <f t="shared" si="6"/>
        <v>0</v>
      </c>
      <c r="AA31">
        <v>0</v>
      </c>
      <c r="AB31">
        <f>INDEX(Únor!R$5:R$18,MATCH(Export!$C31,Únor!$B$5:$B$18,0))</f>
        <v>19438</v>
      </c>
      <c r="AC31">
        <f>INDEX(Únor!X$5:X$18,MATCH(Export!$C31,Únor!$B$5:$B$18,0))</f>
        <v>1329</v>
      </c>
    </row>
    <row r="32" spans="2:29" x14ac:dyDescent="0.25">
      <c r="B32">
        <f t="shared" si="7"/>
        <v>2</v>
      </c>
      <c r="C32" t="s">
        <v>42</v>
      </c>
      <c r="D32" t="s">
        <v>3</v>
      </c>
      <c r="E32">
        <f>INDEX(Únor!$AB$5:$AB$18,MATCH(Export!C32,Únor!$B$5:$B$18,0))</f>
        <v>12.96</v>
      </c>
      <c r="F32">
        <f>INDEX(Únor!E$5:E$18,MATCH(Export!$C32,Únor!$B$5:$B$18,0))</f>
        <v>8543.9750000000004</v>
      </c>
      <c r="G32">
        <f>INDEX(Únor!F$5:F$18,MATCH(Export!$C32,Únor!$B$5:$B$18,0))</f>
        <v>4594.8090000000002</v>
      </c>
      <c r="H32">
        <f>INDEX(Únor!G$5:G$18,MATCH(Export!$C32,Únor!$B$5:$B$18,0))</f>
        <v>35.435000000000002</v>
      </c>
      <c r="I32">
        <f>INDEX(Únor!J$5:J$18,MATCH(Export!$C32,Únor!$B$5:$B$18,0))</f>
        <v>0</v>
      </c>
      <c r="J32">
        <f>INDEX(Únor!H$5:H$18,MATCH(Export!$C32,Únor!$B$5:$B$18,0))</f>
        <v>13062</v>
      </c>
      <c r="K32">
        <v>0</v>
      </c>
      <c r="L32">
        <f>INDEX(Únor!K$5:K$18,MATCH(Export!$C32,Únor!$B$5:$B$18,0))</f>
        <v>13062</v>
      </c>
      <c r="M32">
        <v>0</v>
      </c>
      <c r="N32">
        <f>INDEX(Únor!I$5:I$18,MATCH(Export!$C32,Únor!$B$5:$B$18,0))</f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f>INDEX(Únor!T$5:T$18,MATCH(Export!$C32,Únor!$B$5:$B$18,0))</f>
        <v>0</v>
      </c>
      <c r="U32">
        <f>INDEX(Únor!Y$5:Y$18,MATCH(Export!$C32,Únor!$B$5:$B$18,0))</f>
        <v>0</v>
      </c>
      <c r="V32">
        <f>INDEX(Únor!S$5:S$18,MATCH(Export!$C32,Únor!$B$5:$B$18,0))</f>
        <v>0</v>
      </c>
      <c r="W32">
        <f t="shared" si="5"/>
        <v>13062</v>
      </c>
      <c r="X32">
        <v>0</v>
      </c>
      <c r="Y32">
        <v>0</v>
      </c>
      <c r="Z32">
        <f t="shared" si="6"/>
        <v>0</v>
      </c>
      <c r="AA32">
        <v>0</v>
      </c>
      <c r="AB32">
        <f>INDEX(Únor!R$5:R$18,MATCH(Export!$C32,Únor!$B$5:$B$18,0))</f>
        <v>13062</v>
      </c>
      <c r="AC32">
        <f>INDEX(Únor!X$5:X$18,MATCH(Export!$C32,Únor!$B$5:$B$18,0))</f>
        <v>0</v>
      </c>
    </row>
    <row r="33" spans="2:29" x14ac:dyDescent="0.25">
      <c r="B33">
        <f t="shared" si="7"/>
        <v>2</v>
      </c>
      <c r="C33" t="s">
        <v>40</v>
      </c>
      <c r="D33" t="s">
        <v>3</v>
      </c>
      <c r="E33">
        <f>INDEX(Únor!$AB$5:$AB$18,MATCH(Export!C33,Únor!$B$5:$B$18,0))</f>
        <v>25.477999999999998</v>
      </c>
      <c r="F33">
        <f>INDEX(Únor!E$5:E$18,MATCH(Export!$C33,Únor!$B$5:$B$18,0))</f>
        <v>14782.635</v>
      </c>
      <c r="G33">
        <f>INDEX(Únor!F$5:F$18,MATCH(Export!$C33,Únor!$B$5:$B$18,0))</f>
        <v>8105.8769999999995</v>
      </c>
      <c r="H33">
        <f>INDEX(Únor!G$5:G$18,MATCH(Export!$C33,Únor!$B$5:$B$18,0))</f>
        <v>35.273499999999999</v>
      </c>
      <c r="I33">
        <f>INDEX(Únor!J$5:J$18,MATCH(Export!$C33,Únor!$B$5:$B$18,0))</f>
        <v>88.687277710399997</v>
      </c>
      <c r="J33">
        <f>INDEX(Únor!H$5:H$18,MATCH(Export!$C33,Únor!$B$5:$B$18,0))</f>
        <v>23724.972999999998</v>
      </c>
      <c r="K33">
        <v>0</v>
      </c>
      <c r="L33">
        <f>INDEX(Únor!K$5:K$18,MATCH(Export!$C33,Únor!$B$5:$B$18,0))</f>
        <v>23265.01</v>
      </c>
      <c r="M33">
        <v>0</v>
      </c>
      <c r="N33">
        <f>INDEX(Únor!I$5:I$18,MATCH(Export!$C33,Únor!$B$5:$B$18,0))</f>
        <v>0.80000000000001137</v>
      </c>
      <c r="O33">
        <v>0</v>
      </c>
      <c r="P33">
        <v>0</v>
      </c>
      <c r="Q33">
        <v>0</v>
      </c>
      <c r="R33">
        <v>0</v>
      </c>
      <c r="S33">
        <v>0</v>
      </c>
      <c r="T33">
        <f>INDEX(Únor!T$5:T$18,MATCH(Export!$C33,Únor!$B$5:$B$18,0))</f>
        <v>384.01</v>
      </c>
      <c r="U33">
        <f>INDEX(Únor!Y$5:Y$18,MATCH(Export!$C33,Únor!$B$5:$B$18,0))</f>
        <v>2317</v>
      </c>
      <c r="V33">
        <f>INDEX(Únor!S$5:S$18,MATCH(Export!$C33,Únor!$B$5:$B$18,0))</f>
        <v>0</v>
      </c>
      <c r="W33">
        <f>J33</f>
        <v>23724.972999999998</v>
      </c>
      <c r="X33">
        <v>0</v>
      </c>
      <c r="Y33">
        <v>0</v>
      </c>
      <c r="Z33">
        <f>N33</f>
        <v>0.80000000000001137</v>
      </c>
      <c r="AA33">
        <v>0</v>
      </c>
      <c r="AB33">
        <f>INDEX(Únor!R$5:R$18,MATCH(Export!$C33,Únor!$B$5:$B$18,0))</f>
        <v>16167</v>
      </c>
      <c r="AC33">
        <f>INDEX(Únor!X$5:X$18,MATCH(Export!$C33,Únor!$B$5:$B$18,0))</f>
        <v>4397</v>
      </c>
    </row>
    <row r="34" spans="2:29" ht="15.75" thickBot="1" x14ac:dyDescent="0.3">
      <c r="B34" s="58">
        <f t="shared" si="7"/>
        <v>2</v>
      </c>
      <c r="C34" s="58" t="s">
        <v>38</v>
      </c>
      <c r="D34" s="58" t="s">
        <v>3</v>
      </c>
      <c r="E34">
        <f>INDEX(Únor!$AB$5:$AB$18,MATCH(Export!C34,Únor!$B$5:$B$18,0))</f>
        <v>3.8380000000000001</v>
      </c>
      <c r="F34">
        <f>INDEX(Únor!E$5:E$18,MATCH(Export!$C34,Únor!$B$5:$B$18,0))</f>
        <v>2722.0250000000001</v>
      </c>
      <c r="G34">
        <f>INDEX(Únor!F$5:F$18,MATCH(Export!$C34,Únor!$B$5:$B$18,0))</f>
        <v>1441.502</v>
      </c>
      <c r="H34">
        <f>INDEX(Únor!G$5:G$18,MATCH(Export!$C34,Únor!$B$5:$B$18,0))</f>
        <v>35.2348</v>
      </c>
      <c r="I34">
        <f>INDEX(Únor!J$5:J$18,MATCH(Export!$C34,Únor!$B$5:$B$18,0))</f>
        <v>0</v>
      </c>
      <c r="J34">
        <f>INDEX(Únor!H$5:H$18,MATCH(Export!$C34,Únor!$B$5:$B$18,0))</f>
        <v>4056</v>
      </c>
      <c r="K34">
        <v>0</v>
      </c>
      <c r="L34">
        <f>INDEX(Únor!K$5:K$18,MATCH(Export!$C34,Únor!$B$5:$B$18,0))</f>
        <v>4056</v>
      </c>
      <c r="M34">
        <v>0</v>
      </c>
      <c r="N34">
        <f>INDEX(Únor!I$5:I$18,MATCH(Export!$C34,Únor!$B$5:$B$18,0))</f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f>INDEX(Únor!T$5:T$18,MATCH(Export!$C34,Únor!$B$5:$B$18,0))</f>
        <v>2675</v>
      </c>
      <c r="U34">
        <f>INDEX(Únor!Y$5:Y$18,MATCH(Export!$C34,Únor!$B$5:$B$18,0))</f>
        <v>0</v>
      </c>
      <c r="V34">
        <f>INDEX(Únor!S$5:S$18,MATCH(Export!$C34,Únor!$B$5:$B$18,0))</f>
        <v>0</v>
      </c>
      <c r="W34">
        <f t="shared" ref="W34" si="8">J34</f>
        <v>4056</v>
      </c>
      <c r="X34">
        <v>0</v>
      </c>
      <c r="Y34">
        <v>0</v>
      </c>
      <c r="Z34">
        <f t="shared" ref="Z34" si="9">N34</f>
        <v>0</v>
      </c>
      <c r="AA34">
        <v>0</v>
      </c>
      <c r="AB34">
        <f>INDEX(Únor!R$5:R$18,MATCH(Export!$C34,Únor!$B$5:$B$18,0))</f>
        <v>1381</v>
      </c>
      <c r="AC34">
        <f>INDEX(Únor!X$5:X$18,MATCH(Export!$C34,Únor!$B$5:$B$18,0))</f>
        <v>0</v>
      </c>
    </row>
    <row r="35" spans="2:29" x14ac:dyDescent="0.25">
      <c r="B35" s="47">
        <v>3</v>
      </c>
      <c r="C35" s="47" t="s">
        <v>47</v>
      </c>
      <c r="D35" s="47" t="s">
        <v>3</v>
      </c>
      <c r="E35">
        <f>INDEX(Březen!$AB$5:$AB$18,MATCH(Export!C35,Březen!$B$5:$B$18,0))</f>
        <v>3.0920000000000001</v>
      </c>
      <c r="F35">
        <f>INDEX(Březen!E$5:E$18,MATCH(Export!$C35,Březen!$B$5:$B$18,0))</f>
        <v>2427.8000000000002</v>
      </c>
      <c r="G35">
        <f>INDEX(Březen!F$5:F$18,MATCH(Export!$C35,Březen!$B$5:$B$18,0))</f>
        <v>1418.038</v>
      </c>
      <c r="H35">
        <f>INDEX(Březen!G$5:G$18,MATCH(Export!$C35,Březen!$B$5:$B$18,0))</f>
        <v>35.299700000000001</v>
      </c>
      <c r="I35">
        <f>INDEX(Březen!J$5:J$18,MATCH(Export!$C35,Březen!$B$5:$B$18,0))</f>
        <v>0</v>
      </c>
      <c r="J35">
        <f>INDEX(Březen!H$5:H$18,MATCH(Export!$C35,Březen!$B$5:$B$18,0))</f>
        <v>4181.6319999999996</v>
      </c>
      <c r="K35">
        <v>0</v>
      </c>
      <c r="L35">
        <f>INDEX(Březen!K$5:K$18,MATCH(Export!$C35,Březen!$B$5:$B$18,0))</f>
        <v>4181.6319999999996</v>
      </c>
      <c r="M35">
        <v>0</v>
      </c>
      <c r="N35">
        <f>INDEX(Březen!I$5:I$18,MATCH(Export!$C35,Březen!$B$5:$B$18,0))</f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f>INDEX(Březen!T$5:T$18,MATCH(Export!$C35,Březen!$B$5:$B$18,0))</f>
        <v>0</v>
      </c>
      <c r="U35">
        <f>INDEX(Březen!Y$5:Y$18,MATCH(Export!$C35,Březen!$B$5:$B$18,0))</f>
        <v>1244.9880000000001</v>
      </c>
      <c r="V35">
        <f>INDEX(Březen!S$5:S$18,MATCH(Export!$C35,Březen!$B$5:$B$18,0))</f>
        <v>0</v>
      </c>
      <c r="W35">
        <f>J35</f>
        <v>4181.6319999999996</v>
      </c>
      <c r="X35">
        <v>0</v>
      </c>
      <c r="Y35">
        <v>0</v>
      </c>
      <c r="Z35">
        <f>N35</f>
        <v>0</v>
      </c>
      <c r="AA35">
        <v>0</v>
      </c>
      <c r="AB35">
        <f>INDEX(Březen!R$5:R$18,MATCH(Export!$C35,Březen!$B$5:$B$18,0))</f>
        <v>201</v>
      </c>
      <c r="AC35">
        <f>INDEX(Březen!X$5:X$18,MATCH(Export!$C35,Březen!$B$5:$B$18,0))</f>
        <v>2736.0119999999997</v>
      </c>
    </row>
    <row r="36" spans="2:29" x14ac:dyDescent="0.25">
      <c r="B36">
        <v>3</v>
      </c>
      <c r="C36" t="s">
        <v>37</v>
      </c>
      <c r="D36" t="s">
        <v>3</v>
      </c>
      <c r="E36">
        <f>INDEX(Březen!$AB$5:$AB$18,MATCH(Export!C36,Březen!$B$5:$B$18,0))</f>
        <v>18.084</v>
      </c>
      <c r="F36">
        <f>INDEX(Březen!E$5:E$18,MATCH(Export!$C36,Březen!$B$5:$B$18,0))</f>
        <v>8509.7376100000001</v>
      </c>
      <c r="G36">
        <f>INDEX(Březen!F$5:F$18,MATCH(Export!$C36,Březen!$B$5:$B$18,0))</f>
        <v>4859.0091799999991</v>
      </c>
      <c r="H36">
        <f>INDEX(Březen!G$5:G$18,MATCH(Export!$C36,Březen!$B$5:$B$18,0))</f>
        <v>35.156999999999996</v>
      </c>
      <c r="I36">
        <f>INDEX(Březen!J$5:J$18,MATCH(Export!$C36,Březen!$B$5:$B$18,0))</f>
        <v>0</v>
      </c>
      <c r="J36">
        <f>INDEX(Březen!H$5:H$18,MATCH(Export!$C36,Březen!$B$5:$B$18,0))</f>
        <v>14710</v>
      </c>
      <c r="K36">
        <v>0</v>
      </c>
      <c r="L36">
        <f>INDEX(Březen!K$5:K$18,MATCH(Export!$C36,Březen!$B$5:$B$18,0))</f>
        <v>13656</v>
      </c>
      <c r="M36">
        <v>0</v>
      </c>
      <c r="N36">
        <f>INDEX(Březen!I$5:I$18,MATCH(Export!$C36,Březen!$B$5:$B$18,0))</f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f>INDEX(Březen!T$5:T$18,MATCH(Export!$C36,Březen!$B$5:$B$18,0))</f>
        <v>0</v>
      </c>
      <c r="U36">
        <f>INDEX(Březen!Y$5:Y$18,MATCH(Export!$C36,Březen!$B$5:$B$18,0))</f>
        <v>1569</v>
      </c>
      <c r="V36">
        <f>INDEX(Březen!S$5:S$18,MATCH(Export!$C36,Březen!$B$5:$B$18,0))</f>
        <v>0</v>
      </c>
      <c r="W36">
        <f t="shared" ref="W36:W48" si="10">J36</f>
        <v>14710</v>
      </c>
      <c r="X36">
        <v>0</v>
      </c>
      <c r="Y36">
        <v>0</v>
      </c>
      <c r="Z36">
        <f t="shared" ref="Z36:Z48" si="11">N36</f>
        <v>0</v>
      </c>
      <c r="AA36">
        <v>0</v>
      </c>
      <c r="AB36">
        <f>INDEX(Březen!R$5:R$18,MATCH(Export!$C36,Březen!$B$5:$B$18,0))</f>
        <v>8951</v>
      </c>
      <c r="AC36">
        <f>INDEX(Březen!X$5:X$18,MATCH(Export!$C36,Březen!$B$5:$B$18,0))</f>
        <v>3136</v>
      </c>
    </row>
    <row r="37" spans="2:29" x14ac:dyDescent="0.25">
      <c r="B37">
        <f t="shared" ref="B37:B50" si="12">B36</f>
        <v>3</v>
      </c>
      <c r="C37" t="s">
        <v>48</v>
      </c>
      <c r="D37" t="s">
        <v>3</v>
      </c>
      <c r="E37">
        <f>INDEX(Březen!$AB$5:$AB$18,MATCH(Export!C37,Březen!$B$5:$B$18,0))</f>
        <v>2.3200000000000003</v>
      </c>
      <c r="F37">
        <f>INDEX(Březen!E$5:E$18,MATCH(Export!$C37,Březen!$B$5:$B$18,0))</f>
        <v>8055.177999999999</v>
      </c>
      <c r="G37">
        <f>INDEX(Březen!F$5:F$18,MATCH(Export!$C37,Březen!$B$5:$B$18,0))</f>
        <v>4318.7640000000001</v>
      </c>
      <c r="H37">
        <f>INDEX(Březen!G$5:G$18,MATCH(Export!$C37,Březen!$B$5:$B$18,0))</f>
        <v>35.144500000000001</v>
      </c>
      <c r="I37">
        <f>INDEX(Březen!J$5:J$18,MATCH(Export!$C37,Březen!$B$5:$B$18,0))</f>
        <v>0</v>
      </c>
      <c r="J37">
        <f>INDEX(Březen!H$5:H$18,MATCH(Export!$C37,Březen!$B$5:$B$18,0))</f>
        <v>12476</v>
      </c>
      <c r="K37">
        <v>0</v>
      </c>
      <c r="L37">
        <f>INDEX(Březen!K$5:K$18,MATCH(Export!$C37,Březen!$B$5:$B$18,0))</f>
        <v>12476</v>
      </c>
      <c r="M37">
        <v>0</v>
      </c>
      <c r="N37">
        <f>INDEX(Březen!I$5:I$18,MATCH(Export!$C37,Březen!$B$5:$B$18,0))</f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f>INDEX(Březen!T$5:T$18,MATCH(Export!$C37,Březen!$B$5:$B$18,0))</f>
        <v>0</v>
      </c>
      <c r="U37">
        <f>INDEX(Březen!Y$5:Y$18,MATCH(Export!$C37,Březen!$B$5:$B$18,0))</f>
        <v>0</v>
      </c>
      <c r="V37">
        <f>INDEX(Březen!S$5:S$18,MATCH(Export!$C37,Březen!$B$5:$B$18,0))</f>
        <v>0</v>
      </c>
      <c r="W37">
        <f t="shared" si="10"/>
        <v>12476</v>
      </c>
      <c r="X37">
        <v>0</v>
      </c>
      <c r="Y37">
        <v>0</v>
      </c>
      <c r="Z37">
        <f t="shared" si="11"/>
        <v>0</v>
      </c>
      <c r="AA37">
        <v>0</v>
      </c>
      <c r="AB37">
        <f>INDEX(Březen!R$5:R$18,MATCH(Export!$C37,Březen!$B$5:$B$18,0))</f>
        <v>12476</v>
      </c>
      <c r="AC37">
        <f>INDEX(Březen!X$5:X$18,MATCH(Export!$C37,Březen!$B$5:$B$18,0))</f>
        <v>0</v>
      </c>
    </row>
    <row r="38" spans="2:29" x14ac:dyDescent="0.25">
      <c r="B38">
        <f t="shared" si="12"/>
        <v>3</v>
      </c>
      <c r="C38" t="s">
        <v>264</v>
      </c>
      <c r="D38" t="s">
        <v>3</v>
      </c>
      <c r="E38">
        <f>INDEX(Březen!$AB$5:$AB$18,MATCH(Export!C38,Březen!$B$5:$B$18,0))</f>
        <v>15.453999999999999</v>
      </c>
      <c r="F38" t="e">
        <f>INDEX(Březen!E$5:E$18,MATCH(Export!$C38,Březen!$B$5:$B$18,0))</f>
        <v>#N/A</v>
      </c>
      <c r="G38" t="e">
        <f>INDEX(Březen!F$5:F$18,MATCH(Export!$C38,Březen!$B$5:$B$18,0))</f>
        <v>#N/A</v>
      </c>
      <c r="H38" t="e">
        <f>INDEX(Březen!G$5:G$18,MATCH(Export!$C38,Březen!$B$5:$B$18,0))</f>
        <v>#N/A</v>
      </c>
      <c r="I38">
        <f>INDEX(Březen!J$5:J$18,MATCH(Export!$C38,Březen!$B$5:$B$18,0))</f>
        <v>15</v>
      </c>
      <c r="J38">
        <f>INDEX(Březen!H$5:H$18,MATCH(Export!$C38,Březen!$B$5:$B$18,0))</f>
        <v>13326.628000000001</v>
      </c>
      <c r="K38">
        <v>0</v>
      </c>
      <c r="L38">
        <f>INDEX(Březen!K$5:K$18,MATCH(Export!$C38,Březen!$B$5:$B$18,0))</f>
        <v>13227.227999999999</v>
      </c>
      <c r="M38">
        <v>0</v>
      </c>
      <c r="N38">
        <f>INDEX(Březen!I$5:I$18,MATCH(Export!$C38,Březen!$B$5:$B$18,0))</f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f>INDEX(Březen!T$5:T$18,MATCH(Export!$C38,Březen!$B$5:$B$18,0))</f>
        <v>241.22800000000001</v>
      </c>
      <c r="U38">
        <f>INDEX(Březen!Y$5:Y$18,MATCH(Export!$C38,Březen!$B$5:$B$18,0))</f>
        <v>1692</v>
      </c>
      <c r="V38">
        <f>INDEX(Březen!S$5:S$18,MATCH(Export!$C38,Březen!$B$5:$B$18,0))</f>
        <v>0</v>
      </c>
      <c r="W38">
        <f t="shared" si="10"/>
        <v>13326.628000000001</v>
      </c>
      <c r="X38">
        <v>0</v>
      </c>
      <c r="Y38">
        <v>0</v>
      </c>
      <c r="Z38">
        <f t="shared" si="11"/>
        <v>0</v>
      </c>
      <c r="AA38">
        <v>0</v>
      </c>
      <c r="AB38">
        <f>INDEX(Březen!R$5:R$18,MATCH(Export!$C38,Březen!$B$5:$B$18,0))</f>
        <v>10693</v>
      </c>
      <c r="AC38">
        <f>INDEX(Březen!X$5:X$18,MATCH(Export!$C38,Březen!$B$5:$B$18,0))</f>
        <v>601</v>
      </c>
    </row>
    <row r="39" spans="2:29" x14ac:dyDescent="0.25">
      <c r="B39">
        <f t="shared" si="12"/>
        <v>3</v>
      </c>
      <c r="C39" t="s">
        <v>43</v>
      </c>
      <c r="D39" t="s">
        <v>3</v>
      </c>
      <c r="E39">
        <f>INDEX(Březen!$AB$5:$AB$18,MATCH(Export!C39,Březen!$B$5:$B$18,0))</f>
        <v>9.8619999999999983</v>
      </c>
      <c r="F39">
        <f>INDEX(Březen!E$5:E$18,MATCH(Export!$C39,Březen!$B$5:$B$18,0))</f>
        <v>12128.784999999998</v>
      </c>
      <c r="G39">
        <f>INDEX(Březen!F$5:F$18,MATCH(Export!$C39,Březen!$B$5:$B$18,0))</f>
        <v>6488.6450000000013</v>
      </c>
      <c r="H39">
        <f>INDEX(Březen!G$5:G$18,MATCH(Export!$C39,Březen!$B$5:$B$18,0))</f>
        <v>35.357799999999997</v>
      </c>
      <c r="I39">
        <f>INDEX(Březen!J$5:J$18,MATCH(Export!$C39,Březen!$B$5:$B$18,0))</f>
        <v>0</v>
      </c>
      <c r="J39">
        <f>INDEX(Březen!H$5:H$18,MATCH(Export!$C39,Březen!$B$5:$B$18,0))</f>
        <v>18788</v>
      </c>
      <c r="K39">
        <v>0</v>
      </c>
      <c r="L39">
        <f>INDEX(Březen!K$5:K$18,MATCH(Export!$C39,Březen!$B$5:$B$18,0))</f>
        <v>18788</v>
      </c>
      <c r="M39">
        <v>0</v>
      </c>
      <c r="N39">
        <f>INDEX(Březen!I$5:I$18,MATCH(Export!$C39,Březen!$B$5:$B$18,0))</f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f>INDEX(Březen!T$5:T$18,MATCH(Export!$C39,Březen!$B$5:$B$18,0))</f>
        <v>0</v>
      </c>
      <c r="U39">
        <f>INDEX(Březen!Y$5:Y$18,MATCH(Export!$C39,Březen!$B$5:$B$18,0))</f>
        <v>0</v>
      </c>
      <c r="V39">
        <f>INDEX(Březen!S$5:S$18,MATCH(Export!$C39,Březen!$B$5:$B$18,0))</f>
        <v>0</v>
      </c>
      <c r="W39">
        <f t="shared" si="10"/>
        <v>18788</v>
      </c>
      <c r="X39">
        <v>0</v>
      </c>
      <c r="Y39">
        <v>0</v>
      </c>
      <c r="Z39">
        <f t="shared" si="11"/>
        <v>0</v>
      </c>
      <c r="AA39">
        <v>0</v>
      </c>
      <c r="AB39">
        <f>INDEX(Březen!R$5:R$18,MATCH(Export!$C39,Březen!$B$5:$B$18,0))</f>
        <v>18788</v>
      </c>
      <c r="AC39">
        <f>INDEX(Březen!X$5:X$18,MATCH(Export!$C39,Březen!$B$5:$B$18,0))</f>
        <v>0</v>
      </c>
    </row>
    <row r="40" spans="2:29" x14ac:dyDescent="0.25">
      <c r="B40">
        <f t="shared" si="12"/>
        <v>3</v>
      </c>
      <c r="C40" t="s">
        <v>44</v>
      </c>
      <c r="D40" t="s">
        <v>3</v>
      </c>
      <c r="E40">
        <f>INDEX(Březen!$AB$5:$AB$18,MATCH(Export!C40,Březen!$B$5:$B$18,0))</f>
        <v>26.307000000000002</v>
      </c>
      <c r="F40">
        <f>INDEX(Březen!E$5:E$18,MATCH(Export!$C40,Březen!$B$5:$B$18,0))</f>
        <v>8120.223</v>
      </c>
      <c r="G40">
        <f>INDEX(Březen!F$5:F$18,MATCH(Export!$C40,Březen!$B$5:$B$18,0))</f>
        <v>4361.366</v>
      </c>
      <c r="H40">
        <f>INDEX(Březen!G$5:G$18,MATCH(Export!$C40,Březen!$B$5:$B$18,0))</f>
        <v>35.071199999999997</v>
      </c>
      <c r="I40">
        <f>INDEX(Březen!J$5:J$18,MATCH(Export!$C40,Březen!$B$5:$B$18,0))</f>
        <v>0</v>
      </c>
      <c r="J40">
        <f>INDEX(Březen!H$5:H$18,MATCH(Export!$C40,Březen!$B$5:$B$18,0))</f>
        <v>12334</v>
      </c>
      <c r="K40">
        <v>0</v>
      </c>
      <c r="L40">
        <f>INDEX(Březen!K$5:K$18,MATCH(Export!$C40,Březen!$B$5:$B$18,0))</f>
        <v>12334</v>
      </c>
      <c r="M40">
        <v>0</v>
      </c>
      <c r="N40">
        <f>INDEX(Březen!I$5:I$18,MATCH(Export!$C40,Březen!$B$5:$B$18,0))</f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f>INDEX(Březen!T$5:T$18,MATCH(Export!$C40,Březen!$B$5:$B$18,0))</f>
        <v>0</v>
      </c>
      <c r="U40">
        <f>INDEX(Březen!Y$5:Y$18,MATCH(Export!$C40,Březen!$B$5:$B$18,0))</f>
        <v>0</v>
      </c>
      <c r="V40">
        <f>INDEX(Březen!S$5:S$18,MATCH(Export!$C40,Březen!$B$5:$B$18,0))</f>
        <v>0</v>
      </c>
      <c r="W40">
        <f t="shared" si="10"/>
        <v>12334</v>
      </c>
      <c r="X40">
        <v>0</v>
      </c>
      <c r="Y40">
        <v>0</v>
      </c>
      <c r="Z40">
        <f t="shared" si="11"/>
        <v>0</v>
      </c>
      <c r="AA40">
        <v>0</v>
      </c>
      <c r="AB40">
        <f>INDEX(Březen!R$5:R$18,MATCH(Export!$C40,Březen!$B$5:$B$18,0))</f>
        <v>9214</v>
      </c>
      <c r="AC40">
        <f>INDEX(Březen!X$5:X$18,MATCH(Export!$C40,Březen!$B$5:$B$18,0))</f>
        <v>3120</v>
      </c>
    </row>
    <row r="41" spans="2:29" x14ac:dyDescent="0.25">
      <c r="B41">
        <f t="shared" si="12"/>
        <v>3</v>
      </c>
      <c r="C41" t="s">
        <v>46</v>
      </c>
      <c r="D41" t="s">
        <v>3</v>
      </c>
      <c r="E41">
        <f>INDEX(Březen!$AB$5:$AB$18,MATCH(Export!C41,Březen!$B$5:$B$18,0))</f>
        <v>21.911999999999999</v>
      </c>
      <c r="F41">
        <f>INDEX(Březen!E$5:E$18,MATCH(Export!$C41,Březen!$B$5:$B$18,0))</f>
        <v>15570.946</v>
      </c>
      <c r="G41">
        <f>INDEX(Březen!F$5:F$18,MATCH(Export!$C41,Březen!$B$5:$B$18,0))</f>
        <v>8462.32</v>
      </c>
      <c r="H41">
        <f>INDEX(Březen!G$5:G$18,MATCH(Export!$C41,Březen!$B$5:$B$18,0))</f>
        <v>35.139899999999997</v>
      </c>
      <c r="I41">
        <f>INDEX(Březen!J$5:J$18,MATCH(Export!$C41,Březen!$B$5:$B$18,0))</f>
        <v>0</v>
      </c>
      <c r="J41">
        <f>INDEX(Březen!H$5:H$18,MATCH(Export!$C41,Březen!$B$5:$B$18,0))</f>
        <v>24171.3</v>
      </c>
      <c r="K41">
        <v>0</v>
      </c>
      <c r="L41">
        <f>INDEX(Březen!K$5:K$18,MATCH(Export!$C41,Březen!$B$5:$B$18,0))</f>
        <v>24171.3</v>
      </c>
      <c r="M41">
        <v>0</v>
      </c>
      <c r="N41">
        <f>INDEX(Březen!I$5:I$18,MATCH(Export!$C41,Březen!$B$5:$B$18,0))</f>
        <v>7.6999999999999886</v>
      </c>
      <c r="O41">
        <v>0</v>
      </c>
      <c r="P41">
        <v>0</v>
      </c>
      <c r="Q41">
        <v>0</v>
      </c>
      <c r="R41">
        <v>0</v>
      </c>
      <c r="S41">
        <v>0</v>
      </c>
      <c r="T41">
        <f>INDEX(Březen!T$5:T$18,MATCH(Export!$C41,Březen!$B$5:$B$18,0))</f>
        <v>1093.3</v>
      </c>
      <c r="U41">
        <f>INDEX(Březen!Y$5:Y$18,MATCH(Export!$C41,Březen!$B$5:$B$18,0))</f>
        <v>0</v>
      </c>
      <c r="V41">
        <f>INDEX(Březen!S$5:S$18,MATCH(Export!$C41,Březen!$B$5:$B$18,0))</f>
        <v>0</v>
      </c>
      <c r="W41">
        <f t="shared" si="10"/>
        <v>24171.3</v>
      </c>
      <c r="X41">
        <v>0</v>
      </c>
      <c r="Y41">
        <v>0</v>
      </c>
      <c r="Z41">
        <f t="shared" si="11"/>
        <v>7.6999999999999886</v>
      </c>
      <c r="AA41">
        <v>0</v>
      </c>
      <c r="AB41">
        <f>INDEX(Březen!R$5:R$18,MATCH(Export!$C41,Březen!$B$5:$B$18,0))</f>
        <v>23078</v>
      </c>
      <c r="AC41">
        <f>INDEX(Březen!X$5:X$18,MATCH(Export!$C41,Březen!$B$5:$B$18,0))</f>
        <v>0</v>
      </c>
    </row>
    <row r="42" spans="2:29" x14ac:dyDescent="0.25">
      <c r="B42">
        <f t="shared" si="12"/>
        <v>3</v>
      </c>
      <c r="C42" t="s">
        <v>41</v>
      </c>
      <c r="D42" t="s">
        <v>3</v>
      </c>
      <c r="E42">
        <f>INDEX(Březen!$AB$5:$AB$18,MATCH(Export!C42,Březen!$B$5:$B$18,0))</f>
        <v>33.259</v>
      </c>
      <c r="F42">
        <f>INDEX(Březen!E$5:E$18,MATCH(Export!$C42,Březen!$B$5:$B$18,0))</f>
        <v>13646.983</v>
      </c>
      <c r="G42">
        <f>INDEX(Březen!F$5:F$18,MATCH(Export!$C42,Březen!$B$5:$B$18,0))</f>
        <v>8598.4189999999999</v>
      </c>
      <c r="H42">
        <f>INDEX(Březen!G$5:G$18,MATCH(Export!$C42,Březen!$B$5:$B$18,0))</f>
        <v>35.131</v>
      </c>
      <c r="I42">
        <f>INDEX(Březen!J$5:J$18,MATCH(Export!$C42,Březen!$B$5:$B$18,0))</f>
        <v>581.49826373272276</v>
      </c>
      <c r="J42">
        <f>INDEX(Březen!H$5:H$18,MATCH(Export!$C42,Březen!$B$5:$B$18,0))</f>
        <v>27890.716</v>
      </c>
      <c r="K42">
        <v>0</v>
      </c>
      <c r="L42">
        <f>INDEX(Březen!K$5:K$18,MATCH(Export!$C42,Březen!$B$5:$B$18,0))</f>
        <v>26636.813999999998</v>
      </c>
      <c r="M42">
        <v>0</v>
      </c>
      <c r="N42">
        <f>INDEX(Březen!I$5:I$18,MATCH(Export!$C42,Březen!$B$5:$B$18,0))</f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f>INDEX(Březen!T$5:T$18,MATCH(Export!$C42,Březen!$B$5:$B$18,0))</f>
        <v>0</v>
      </c>
      <c r="U42">
        <f>INDEX(Březen!Y$5:Y$18,MATCH(Export!$C42,Březen!$B$5:$B$18,0))</f>
        <v>13099</v>
      </c>
      <c r="V42">
        <f>INDEX(Březen!S$5:S$18,MATCH(Export!$C42,Březen!$B$5:$B$18,0))</f>
        <v>0</v>
      </c>
      <c r="W42">
        <f t="shared" si="10"/>
        <v>27890.716</v>
      </c>
      <c r="X42">
        <v>0</v>
      </c>
      <c r="Y42">
        <v>0</v>
      </c>
      <c r="Z42">
        <f t="shared" si="11"/>
        <v>0</v>
      </c>
      <c r="AA42">
        <v>0</v>
      </c>
      <c r="AB42">
        <f>INDEX(Březen!R$5:R$18,MATCH(Export!$C42,Březen!$B$5:$B$18,0))</f>
        <v>11793</v>
      </c>
      <c r="AC42">
        <f>INDEX(Březen!X$5:X$18,MATCH(Export!$C42,Březen!$B$5:$B$18,0))</f>
        <v>1745</v>
      </c>
    </row>
    <row r="43" spans="2:29" x14ac:dyDescent="0.25">
      <c r="B43">
        <f t="shared" si="12"/>
        <v>3</v>
      </c>
      <c r="C43" t="s">
        <v>45</v>
      </c>
      <c r="D43" t="s">
        <v>3</v>
      </c>
      <c r="E43">
        <f>INDEX(Březen!$AB$5:$AB$18,MATCH(Export!C43,Březen!$B$5:$B$18,0))</f>
        <v>14.214999999999998</v>
      </c>
      <c r="F43">
        <f>INDEX(Březen!E$5:E$18,MATCH(Export!$C43,Březen!$B$5:$B$18,0))</f>
        <v>9432.3749999999982</v>
      </c>
      <c r="G43">
        <f>INDEX(Březen!F$5:F$18,MATCH(Export!$C43,Březen!$B$5:$B$18,0))</f>
        <v>5327.7370000000001</v>
      </c>
      <c r="H43">
        <f>INDEX(Březen!G$5:G$18,MATCH(Export!$C43,Březen!$B$5:$B$18,0))</f>
        <v>35.214100000000002</v>
      </c>
      <c r="I43">
        <f>INDEX(Březen!J$5:J$18,MATCH(Export!$C43,Březen!$B$5:$B$18,0))</f>
        <v>51.437976656639876</v>
      </c>
      <c r="J43">
        <f>INDEX(Březen!H$5:H$18,MATCH(Export!$C43,Březen!$B$5:$B$18,0))</f>
        <v>15545.091</v>
      </c>
      <c r="K43">
        <v>0</v>
      </c>
      <c r="L43">
        <f>INDEX(Březen!K$5:K$18,MATCH(Export!$C43,Březen!$B$5:$B$18,0))</f>
        <v>15455.2</v>
      </c>
      <c r="M43">
        <v>0</v>
      </c>
      <c r="N43">
        <f>INDEX(Březen!I$5:I$18,MATCH(Export!$C43,Březen!$B$5:$B$18,0))</f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f>INDEX(Březen!T$5:T$18,MATCH(Export!$C43,Březen!$B$5:$B$18,0))</f>
        <v>1221</v>
      </c>
      <c r="U43">
        <f>INDEX(Březen!Y$5:Y$18,MATCH(Export!$C43,Březen!$B$5:$B$18,0))</f>
        <v>1147</v>
      </c>
      <c r="V43">
        <f>INDEX(Březen!S$5:S$18,MATCH(Export!$C43,Březen!$B$5:$B$18,0))</f>
        <v>0</v>
      </c>
      <c r="W43">
        <f t="shared" si="10"/>
        <v>15545.091</v>
      </c>
      <c r="X43">
        <v>0</v>
      </c>
      <c r="Y43">
        <v>0</v>
      </c>
      <c r="Z43">
        <f t="shared" si="11"/>
        <v>0</v>
      </c>
      <c r="AA43">
        <v>0</v>
      </c>
      <c r="AB43">
        <f>INDEX(Březen!R$5:R$18,MATCH(Export!$C43,Březen!$B$5:$B$18,0))</f>
        <v>11382</v>
      </c>
      <c r="AC43">
        <f>INDEX(Březen!X$5:X$18,MATCH(Export!$C43,Březen!$B$5:$B$18,0))</f>
        <v>1705</v>
      </c>
    </row>
    <row r="44" spans="2:29" x14ac:dyDescent="0.25">
      <c r="B44">
        <f t="shared" si="12"/>
        <v>3</v>
      </c>
      <c r="C44" t="s">
        <v>265</v>
      </c>
      <c r="D44" t="s">
        <v>3</v>
      </c>
      <c r="E44">
        <f>INDEX(Březen!$AB$5:$AB$18,MATCH(Export!C44,Březen!$B$5:$B$18,0))</f>
        <v>0.20799999999999999</v>
      </c>
      <c r="F44">
        <f>INDEX(Březen!E$5:E$18,MATCH(Export!$C44,Březen!$B$5:$B$18,0))</f>
        <v>57.132999999999996</v>
      </c>
      <c r="G44">
        <f>INDEX(Březen!F$5:F$18,MATCH(Export!$C44,Březen!$B$5:$B$18,0))</f>
        <v>40.302999999999997</v>
      </c>
      <c r="H44">
        <f>INDEX(Březen!G$5:G$18,MATCH(Export!$C44,Březen!$B$5:$B$18,0))</f>
        <v>35.29</v>
      </c>
      <c r="I44">
        <f>INDEX(Březen!J$5:J$18,MATCH(Export!$C44,Březen!$B$5:$B$18,0))</f>
        <v>0</v>
      </c>
      <c r="J44">
        <f>INDEX(Březen!H$5:H$18,MATCH(Export!$C44,Březen!$B$5:$B$18,0))</f>
        <v>131.80000000000001</v>
      </c>
      <c r="K44">
        <v>0</v>
      </c>
      <c r="L44">
        <f>INDEX(Březen!K$5:K$18,MATCH(Export!$C44,Březen!$B$5:$B$18,0))</f>
        <v>131.80000000000001</v>
      </c>
      <c r="M44">
        <v>0</v>
      </c>
      <c r="N44">
        <f>INDEX(Březen!I$5:I$18,MATCH(Export!$C44,Březen!$B$5:$B$18,0))</f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f>INDEX(Březen!T$5:T$18,MATCH(Export!$C44,Březen!$B$5:$B$18,0))</f>
        <v>0</v>
      </c>
      <c r="U44">
        <f>INDEX(Březen!Y$5:Y$18,MATCH(Export!$C44,Březen!$B$5:$B$18,0))</f>
        <v>0</v>
      </c>
      <c r="V44">
        <f>INDEX(Březen!S$5:S$18,MATCH(Export!$C44,Březen!$B$5:$B$18,0))</f>
        <v>0</v>
      </c>
      <c r="W44">
        <f t="shared" si="10"/>
        <v>131.80000000000001</v>
      </c>
      <c r="X44">
        <v>0</v>
      </c>
      <c r="Y44">
        <v>0</v>
      </c>
      <c r="Z44">
        <f t="shared" si="11"/>
        <v>0</v>
      </c>
      <c r="AA44">
        <v>0</v>
      </c>
      <c r="AB44">
        <f>INDEX(Březen!R$5:R$18,MATCH(Export!$C44,Březen!$B$5:$B$18,0))</f>
        <v>96</v>
      </c>
      <c r="AC44">
        <f>INDEX(Březen!X$5:X$18,MATCH(Export!$C44,Březen!$B$5:$B$18,0))</f>
        <v>35.799999999999997</v>
      </c>
    </row>
    <row r="45" spans="2:29" x14ac:dyDescent="0.25">
      <c r="B45">
        <f t="shared" si="12"/>
        <v>3</v>
      </c>
      <c r="C45" t="s">
        <v>39</v>
      </c>
      <c r="D45" t="s">
        <v>3</v>
      </c>
      <c r="E45">
        <f>INDEX(Březen!$AB$5:$AB$18,MATCH(Export!C45,Březen!$B$5:$B$18,0))</f>
        <v>25.205999999999996</v>
      </c>
      <c r="F45">
        <f>INDEX(Březen!E$5:E$18,MATCH(Export!$C45,Březen!$B$5:$B$18,0))</f>
        <v>12931.427</v>
      </c>
      <c r="G45">
        <f>INDEX(Březen!F$5:F$18,MATCH(Export!$C45,Březen!$B$5:$B$18,0))</f>
        <v>6988.3040000000001</v>
      </c>
      <c r="H45">
        <f>INDEX(Březen!G$5:G$18,MATCH(Export!$C45,Březen!$B$5:$B$18,0))</f>
        <v>35.284500000000001</v>
      </c>
      <c r="I45">
        <f>INDEX(Březen!J$5:J$18,MATCH(Export!$C45,Březen!$B$5:$B$18,0))</f>
        <v>0</v>
      </c>
      <c r="J45">
        <f>INDEX(Březen!H$5:H$18,MATCH(Export!$C45,Březen!$B$5:$B$18,0))</f>
        <v>20182</v>
      </c>
      <c r="K45">
        <v>0</v>
      </c>
      <c r="L45">
        <f>INDEX(Březen!K$5:K$18,MATCH(Export!$C45,Březen!$B$5:$B$18,0))</f>
        <v>20182</v>
      </c>
      <c r="M45">
        <v>0</v>
      </c>
      <c r="N45">
        <f>INDEX(Březen!I$5:I$18,MATCH(Export!$C45,Březen!$B$5:$B$18,0))</f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f>INDEX(Březen!T$5:T$18,MATCH(Export!$C45,Březen!$B$5:$B$18,0))</f>
        <v>0</v>
      </c>
      <c r="U45">
        <f>INDEX(Březen!Y$5:Y$18,MATCH(Export!$C45,Březen!$B$5:$B$18,0))</f>
        <v>46</v>
      </c>
      <c r="V45">
        <f>INDEX(Březen!S$5:S$18,MATCH(Export!$C45,Březen!$B$5:$B$18,0))</f>
        <v>0</v>
      </c>
      <c r="W45">
        <f t="shared" si="10"/>
        <v>20182</v>
      </c>
      <c r="X45">
        <v>0</v>
      </c>
      <c r="Y45">
        <v>0</v>
      </c>
      <c r="Z45">
        <f t="shared" si="11"/>
        <v>0</v>
      </c>
      <c r="AA45">
        <v>0</v>
      </c>
      <c r="AB45">
        <f>INDEX(Březen!R$5:R$18,MATCH(Export!$C45,Březen!$B$5:$B$18,0))</f>
        <v>18797</v>
      </c>
      <c r="AC45">
        <f>INDEX(Březen!X$5:X$18,MATCH(Export!$C45,Březen!$B$5:$B$18,0))</f>
        <v>1339</v>
      </c>
    </row>
    <row r="46" spans="2:29" x14ac:dyDescent="0.25">
      <c r="B46">
        <f t="shared" si="12"/>
        <v>3</v>
      </c>
      <c r="C46" t="s">
        <v>39</v>
      </c>
      <c r="D46" t="s">
        <v>112</v>
      </c>
      <c r="E46">
        <v>0</v>
      </c>
      <c r="F46">
        <f>INDEX(Březen!E$5:E$18,MATCH(Export!$C46,Březen!$B$5:$B$18,0))</f>
        <v>12931.427</v>
      </c>
      <c r="G46">
        <f>INDEX(Březen!F$5:F$18,MATCH(Export!$C46,Březen!$B$5:$B$18,0))</f>
        <v>6988.3040000000001</v>
      </c>
      <c r="H46">
        <f>INDEX(Březen!G$5:G$18,MATCH(Export!$C46,Březen!$B$5:$B$18,0))</f>
        <v>35.284500000000001</v>
      </c>
      <c r="I46">
        <f>INDEX(Březen!J$5:J$18,MATCH(Export!$C46,Březen!$B$5:$B$18,0))</f>
        <v>0</v>
      </c>
      <c r="J46">
        <f>INDEX(Březen!H$5:H$18,MATCH(Export!$C46,Březen!$B$5:$B$18,0))</f>
        <v>20182</v>
      </c>
      <c r="K46">
        <v>0</v>
      </c>
      <c r="L46">
        <f>INDEX(Březen!K$5:K$18,MATCH(Export!$C46,Březen!$B$5:$B$18,0))</f>
        <v>20182</v>
      </c>
      <c r="M46">
        <v>0</v>
      </c>
      <c r="N46">
        <f>INDEX(Březen!I$5:I$18,MATCH(Export!$C46,Březen!$B$5:$B$18,0))</f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f>INDEX(Březen!T$5:T$18,MATCH(Export!$C46,Březen!$B$5:$B$18,0))</f>
        <v>0</v>
      </c>
      <c r="U46">
        <f>INDEX(Březen!Y$5:Y$18,MATCH(Export!$C46,Březen!$B$5:$B$18,0))</f>
        <v>46</v>
      </c>
      <c r="V46">
        <f>INDEX(Březen!S$5:S$18,MATCH(Export!$C46,Březen!$B$5:$B$18,0))</f>
        <v>0</v>
      </c>
      <c r="W46">
        <f t="shared" si="10"/>
        <v>20182</v>
      </c>
      <c r="X46">
        <v>0</v>
      </c>
      <c r="Y46">
        <v>0</v>
      </c>
      <c r="Z46">
        <f t="shared" si="11"/>
        <v>0</v>
      </c>
      <c r="AA46">
        <v>0</v>
      </c>
      <c r="AB46">
        <f>INDEX(Březen!R$5:R$18,MATCH(Export!$C46,Březen!$B$5:$B$18,0))</f>
        <v>18797</v>
      </c>
      <c r="AC46">
        <f>INDEX(Březen!X$5:X$18,MATCH(Export!$C46,Březen!$B$5:$B$18,0))</f>
        <v>1339</v>
      </c>
    </row>
    <row r="47" spans="2:29" x14ac:dyDescent="0.25">
      <c r="B47">
        <f t="shared" si="12"/>
        <v>3</v>
      </c>
      <c r="C47" t="s">
        <v>39</v>
      </c>
      <c r="D47" t="s">
        <v>114</v>
      </c>
      <c r="E47">
        <v>0</v>
      </c>
      <c r="F47">
        <f>INDEX(Březen!E$5:E$18,MATCH(Export!$C47,Březen!$B$5:$B$18,0))</f>
        <v>12931.427</v>
      </c>
      <c r="G47">
        <f>INDEX(Březen!F$5:F$18,MATCH(Export!$C47,Březen!$B$5:$B$18,0))</f>
        <v>6988.3040000000001</v>
      </c>
      <c r="H47">
        <f>INDEX(Březen!G$5:G$18,MATCH(Export!$C47,Březen!$B$5:$B$18,0))</f>
        <v>35.284500000000001</v>
      </c>
      <c r="I47">
        <f>INDEX(Březen!J$5:J$18,MATCH(Export!$C47,Březen!$B$5:$B$18,0))</f>
        <v>0</v>
      </c>
      <c r="J47">
        <f>INDEX(Březen!H$5:H$18,MATCH(Export!$C47,Březen!$B$5:$B$18,0))</f>
        <v>20182</v>
      </c>
      <c r="K47">
        <v>0</v>
      </c>
      <c r="L47">
        <f>INDEX(Březen!K$5:K$18,MATCH(Export!$C47,Březen!$B$5:$B$18,0))</f>
        <v>20182</v>
      </c>
      <c r="M47">
        <v>0</v>
      </c>
      <c r="N47">
        <f>INDEX(Březen!I$5:I$18,MATCH(Export!$C47,Březen!$B$5:$B$18,0))</f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f>INDEX(Březen!T$5:T$18,MATCH(Export!$C47,Březen!$B$5:$B$18,0))</f>
        <v>0</v>
      </c>
      <c r="U47">
        <f>INDEX(Březen!Y$5:Y$18,MATCH(Export!$C47,Březen!$B$5:$B$18,0))</f>
        <v>46</v>
      </c>
      <c r="V47">
        <f>INDEX(Březen!S$5:S$18,MATCH(Export!$C47,Březen!$B$5:$B$18,0))</f>
        <v>0</v>
      </c>
      <c r="W47">
        <f t="shared" si="10"/>
        <v>20182</v>
      </c>
      <c r="X47">
        <v>0</v>
      </c>
      <c r="Y47">
        <v>0</v>
      </c>
      <c r="Z47">
        <f t="shared" si="11"/>
        <v>0</v>
      </c>
      <c r="AA47">
        <v>0</v>
      </c>
      <c r="AB47">
        <f>INDEX(Březen!R$5:R$18,MATCH(Export!$C47,Březen!$B$5:$B$18,0))</f>
        <v>18797</v>
      </c>
      <c r="AC47">
        <f>INDEX(Březen!X$5:X$18,MATCH(Export!$C47,Březen!$B$5:$B$18,0))</f>
        <v>1339</v>
      </c>
    </row>
    <row r="48" spans="2:29" x14ac:dyDescent="0.25">
      <c r="B48">
        <f t="shared" si="12"/>
        <v>3</v>
      </c>
      <c r="C48" t="s">
        <v>42</v>
      </c>
      <c r="D48" t="s">
        <v>3</v>
      </c>
      <c r="E48">
        <f>INDEX(Březen!$AB$5:$AB$18,MATCH(Export!C48,Březen!$B$5:$B$18,0))</f>
        <v>12.96</v>
      </c>
      <c r="F48">
        <f>INDEX(Březen!E$5:E$18,MATCH(Export!$C48,Březen!$B$5:$B$18,0))</f>
        <v>8461.7660000000014</v>
      </c>
      <c r="G48">
        <f>INDEX(Březen!F$5:F$18,MATCH(Export!$C48,Březen!$B$5:$B$18,0))</f>
        <v>4579.0149999999985</v>
      </c>
      <c r="H48">
        <f>INDEX(Březen!G$5:G$18,MATCH(Export!$C48,Březen!$B$5:$B$18,0))</f>
        <v>35.4559</v>
      </c>
      <c r="I48">
        <f>INDEX(Březen!J$5:J$18,MATCH(Export!$C48,Březen!$B$5:$B$18,0))</f>
        <v>0</v>
      </c>
      <c r="J48">
        <f>INDEX(Březen!H$5:H$18,MATCH(Export!$C48,Březen!$B$5:$B$18,0))</f>
        <v>12999</v>
      </c>
      <c r="K48">
        <v>0</v>
      </c>
      <c r="L48">
        <f>INDEX(Březen!K$5:K$18,MATCH(Export!$C48,Březen!$B$5:$B$18,0))</f>
        <v>12999</v>
      </c>
      <c r="M48">
        <v>0</v>
      </c>
      <c r="N48">
        <f>INDEX(Březen!I$5:I$18,MATCH(Export!$C48,Březen!$B$5:$B$18,0))</f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f>INDEX(Březen!T$5:T$18,MATCH(Export!$C48,Březen!$B$5:$B$18,0))</f>
        <v>0</v>
      </c>
      <c r="U48">
        <f>INDEX(Březen!Y$5:Y$18,MATCH(Export!$C48,Březen!$B$5:$B$18,0))</f>
        <v>0</v>
      </c>
      <c r="V48">
        <f>INDEX(Březen!S$5:S$18,MATCH(Export!$C48,Březen!$B$5:$B$18,0))</f>
        <v>0</v>
      </c>
      <c r="W48">
        <f t="shared" si="10"/>
        <v>12999</v>
      </c>
      <c r="X48">
        <v>0</v>
      </c>
      <c r="Y48">
        <v>0</v>
      </c>
      <c r="Z48">
        <f t="shared" si="11"/>
        <v>0</v>
      </c>
      <c r="AA48">
        <v>0</v>
      </c>
      <c r="AB48">
        <f>INDEX(Březen!R$5:R$18,MATCH(Export!$C48,Březen!$B$5:$B$18,0))</f>
        <v>12999</v>
      </c>
      <c r="AC48">
        <f>INDEX(Březen!X$5:X$18,MATCH(Export!$C48,Březen!$B$5:$B$18,0))</f>
        <v>0</v>
      </c>
    </row>
    <row r="49" spans="2:29" x14ac:dyDescent="0.25">
      <c r="B49">
        <f t="shared" si="12"/>
        <v>3</v>
      </c>
      <c r="C49" t="s">
        <v>40</v>
      </c>
      <c r="D49" t="s">
        <v>3</v>
      </c>
      <c r="E49">
        <f>INDEX(Březen!$AB$5:$AB$18,MATCH(Export!C49,Březen!$B$5:$B$18,0))</f>
        <v>25.477999999999998</v>
      </c>
      <c r="F49">
        <f>INDEX(Březen!E$5:E$18,MATCH(Export!$C49,Březen!$B$5:$B$18,0))</f>
        <v>16379.490999999998</v>
      </c>
      <c r="G49">
        <f>INDEX(Březen!F$5:F$18,MATCH(Export!$C49,Březen!$B$5:$B$18,0))</f>
        <v>9642.8129999999983</v>
      </c>
      <c r="H49">
        <f>INDEX(Březen!G$5:G$18,MATCH(Export!$C49,Březen!$B$5:$B$18,0))</f>
        <v>35.1877</v>
      </c>
      <c r="I49">
        <f>INDEX(Březen!J$5:J$18,MATCH(Export!$C49,Březen!$B$5:$B$18,0))</f>
        <v>88.687277710399997</v>
      </c>
      <c r="J49">
        <f>INDEX(Březen!H$5:H$18,MATCH(Export!$C49,Březen!$B$5:$B$18,0))</f>
        <v>28331.578999999998</v>
      </c>
      <c r="K49">
        <v>0</v>
      </c>
      <c r="L49">
        <f>INDEX(Březen!K$5:K$18,MATCH(Export!$C49,Březen!$B$5:$B$18,0))</f>
        <v>27570.7</v>
      </c>
      <c r="M49">
        <v>0</v>
      </c>
      <c r="N49">
        <f>INDEX(Březen!I$5:I$18,MATCH(Export!$C49,Březen!$B$5:$B$18,0))</f>
        <v>0.80000000000001137</v>
      </c>
      <c r="O49">
        <v>0</v>
      </c>
      <c r="P49">
        <v>0</v>
      </c>
      <c r="Q49">
        <v>0</v>
      </c>
      <c r="R49">
        <v>0</v>
      </c>
      <c r="S49">
        <v>0</v>
      </c>
      <c r="T49">
        <f>INDEX(Březen!T$5:T$18,MATCH(Export!$C49,Březen!$B$5:$B$18,0))</f>
        <v>2169.6999999999998</v>
      </c>
      <c r="U49">
        <f>INDEX(Březen!Y$5:Y$18,MATCH(Export!$C49,Březen!$B$5:$B$18,0))</f>
        <v>4292</v>
      </c>
      <c r="V49">
        <f>INDEX(Březen!S$5:S$18,MATCH(Export!$C49,Březen!$B$5:$B$18,0))</f>
        <v>0</v>
      </c>
      <c r="W49">
        <f>J49</f>
        <v>28331.578999999998</v>
      </c>
      <c r="X49">
        <v>0</v>
      </c>
      <c r="Y49">
        <v>0</v>
      </c>
      <c r="Z49">
        <f>N49</f>
        <v>0.80000000000001137</v>
      </c>
      <c r="AA49">
        <v>0</v>
      </c>
      <c r="AB49">
        <f>INDEX(Březen!R$5:R$18,MATCH(Export!$C49,Březen!$B$5:$B$18,0))</f>
        <v>15967</v>
      </c>
      <c r="AC49">
        <f>INDEX(Březen!X$5:X$18,MATCH(Export!$C49,Březen!$B$5:$B$18,0))</f>
        <v>5142</v>
      </c>
    </row>
    <row r="50" spans="2:29" ht="15.75" thickBot="1" x14ac:dyDescent="0.3">
      <c r="B50" s="58">
        <f t="shared" si="12"/>
        <v>3</v>
      </c>
      <c r="C50" s="58" t="s">
        <v>38</v>
      </c>
      <c r="D50" s="58" t="s">
        <v>3</v>
      </c>
      <c r="E50">
        <f>INDEX(Březen!$AB$5:$AB$18,MATCH(Export!C50,Březen!$B$5:$B$18,0))</f>
        <v>3.8380000000000001</v>
      </c>
      <c r="F50">
        <f>INDEX(Březen!E$5:E$18,MATCH(Export!$C50,Březen!$B$5:$B$18,0))</f>
        <v>2438.9789999999998</v>
      </c>
      <c r="G50">
        <f>INDEX(Březen!F$5:F$18,MATCH(Export!$C50,Březen!$B$5:$B$18,0))</f>
        <v>1306.5420000000001</v>
      </c>
      <c r="H50">
        <f>INDEX(Březen!G$5:G$18,MATCH(Export!$C50,Březen!$B$5:$B$18,0))</f>
        <v>35.148600000000002</v>
      </c>
      <c r="I50">
        <f>INDEX(Březen!J$5:J$18,MATCH(Export!$C50,Březen!$B$5:$B$18,0))</f>
        <v>0</v>
      </c>
      <c r="J50">
        <f>INDEX(Březen!H$5:H$18,MATCH(Export!$C50,Březen!$B$5:$B$18,0))</f>
        <v>3731</v>
      </c>
      <c r="K50">
        <v>0</v>
      </c>
      <c r="L50">
        <f>INDEX(Březen!K$5:K$18,MATCH(Export!$C50,Březen!$B$5:$B$18,0))</f>
        <v>3731</v>
      </c>
      <c r="M50">
        <v>0</v>
      </c>
      <c r="N50">
        <f>INDEX(Březen!I$5:I$18,MATCH(Export!$C50,Březen!$B$5:$B$18,0))</f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f>INDEX(Březen!T$5:T$18,MATCH(Export!$C50,Březen!$B$5:$B$18,0))</f>
        <v>2399</v>
      </c>
      <c r="U50">
        <f>INDEX(Březen!Y$5:Y$18,MATCH(Export!$C50,Březen!$B$5:$B$18,0))</f>
        <v>0</v>
      </c>
      <c r="V50">
        <f>INDEX(Březen!S$5:S$18,MATCH(Export!$C50,Březen!$B$5:$B$18,0))</f>
        <v>0</v>
      </c>
      <c r="W50">
        <f t="shared" ref="W50" si="13">J50</f>
        <v>3731</v>
      </c>
      <c r="X50">
        <v>0</v>
      </c>
      <c r="Y50">
        <v>0</v>
      </c>
      <c r="Z50">
        <f t="shared" ref="Z50" si="14">N50</f>
        <v>0</v>
      </c>
      <c r="AA50">
        <v>0</v>
      </c>
      <c r="AB50">
        <f>INDEX(Březen!R$5:R$18,MATCH(Export!$C50,Březen!$B$5:$B$18,0))</f>
        <v>1332</v>
      </c>
      <c r="AC50">
        <f>INDEX(Březen!X$5:X$18,MATCH(Export!$C50,Březen!$B$5:$B$18,0))</f>
        <v>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List1">
    <tabColor theme="0"/>
  </sheetPr>
  <dimension ref="A1:Z376"/>
  <sheetViews>
    <sheetView topLeftCell="A225" workbookViewId="0">
      <selection activeCell="I14" sqref="I14"/>
    </sheetView>
  </sheetViews>
  <sheetFormatPr defaultRowHeight="15" x14ac:dyDescent="0.25"/>
  <cols>
    <col min="3" max="3" width="11" bestFit="1" customWidth="1"/>
  </cols>
  <sheetData>
    <row r="1" spans="1:26" ht="17.25" x14ac:dyDescent="0.25">
      <c r="A1" s="13" t="s">
        <v>0</v>
      </c>
      <c r="B1" s="1"/>
      <c r="C1" s="146" t="s">
        <v>51</v>
      </c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8"/>
    </row>
    <row r="2" spans="1:26" x14ac:dyDescent="0.25">
      <c r="A2" s="149" t="s">
        <v>53</v>
      </c>
      <c r="B2" s="150"/>
      <c r="C2" s="151" t="s">
        <v>3</v>
      </c>
      <c r="D2" s="152"/>
      <c r="E2" s="151" t="s">
        <v>4</v>
      </c>
      <c r="F2" s="152"/>
      <c r="G2" s="152"/>
      <c r="H2" s="152"/>
      <c r="I2" s="151" t="s">
        <v>4</v>
      </c>
      <c r="J2" s="152"/>
      <c r="K2" s="152"/>
      <c r="L2" s="152"/>
      <c r="M2" s="152"/>
      <c r="N2" s="153"/>
      <c r="O2" s="151" t="s">
        <v>4</v>
      </c>
      <c r="P2" s="152"/>
      <c r="Q2" s="152"/>
      <c r="R2" s="152"/>
      <c r="S2" s="152"/>
      <c r="T2" s="152"/>
      <c r="U2" s="152"/>
      <c r="V2" s="152"/>
      <c r="W2" s="153"/>
    </row>
    <row r="3" spans="1:26" ht="94.5" x14ac:dyDescent="0.25">
      <c r="A3" s="3"/>
      <c r="B3" s="2" t="s">
        <v>32</v>
      </c>
      <c r="C3" s="5" t="s">
        <v>5</v>
      </c>
      <c r="D3" s="6" t="s">
        <v>7</v>
      </c>
      <c r="E3" s="5" t="s">
        <v>8</v>
      </c>
      <c r="F3" s="6" t="s">
        <v>9</v>
      </c>
      <c r="G3" s="6" t="s">
        <v>10</v>
      </c>
      <c r="H3" s="6" t="s">
        <v>11</v>
      </c>
      <c r="I3" s="5" t="s">
        <v>12</v>
      </c>
      <c r="J3" s="6" t="s">
        <v>8</v>
      </c>
      <c r="K3" s="6" t="s">
        <v>13</v>
      </c>
      <c r="L3" s="6" t="s">
        <v>14</v>
      </c>
      <c r="M3" s="6" t="s">
        <v>15</v>
      </c>
      <c r="N3" s="4" t="s">
        <v>10</v>
      </c>
      <c r="O3" s="5" t="s">
        <v>16</v>
      </c>
      <c r="P3" s="6" t="s">
        <v>17</v>
      </c>
      <c r="Q3" s="6" t="s">
        <v>18</v>
      </c>
      <c r="R3" s="6" t="s">
        <v>19</v>
      </c>
      <c r="S3" s="6" t="s">
        <v>20</v>
      </c>
      <c r="T3" s="6" t="s">
        <v>21</v>
      </c>
      <c r="U3" s="6" t="s">
        <v>22</v>
      </c>
      <c r="V3" s="6" t="s">
        <v>23</v>
      </c>
      <c r="W3" s="4" t="s">
        <v>24</v>
      </c>
    </row>
    <row r="4" spans="1:26" ht="21" x14ac:dyDescent="0.25">
      <c r="A4" s="5" t="s">
        <v>28</v>
      </c>
      <c r="B4" s="7" t="s">
        <v>29</v>
      </c>
      <c r="C4" s="8" t="s">
        <v>30</v>
      </c>
      <c r="D4" s="9" t="s">
        <v>30</v>
      </c>
      <c r="E4" s="8" t="s">
        <v>31</v>
      </c>
      <c r="F4" s="9" t="s">
        <v>31</v>
      </c>
      <c r="G4" s="9" t="s">
        <v>31</v>
      </c>
      <c r="H4" s="9" t="s">
        <v>31</v>
      </c>
      <c r="I4" s="8" t="s">
        <v>31</v>
      </c>
      <c r="J4" s="9" t="s">
        <v>31</v>
      </c>
      <c r="K4" s="9" t="s">
        <v>31</v>
      </c>
      <c r="L4" s="9" t="s">
        <v>31</v>
      </c>
      <c r="M4" s="9" t="s">
        <v>31</v>
      </c>
      <c r="N4" s="10" t="s">
        <v>31</v>
      </c>
      <c r="O4" s="8" t="s">
        <v>31</v>
      </c>
      <c r="P4" s="9" t="s">
        <v>31</v>
      </c>
      <c r="Q4" s="9" t="s">
        <v>31</v>
      </c>
      <c r="R4" s="9" t="s">
        <v>31</v>
      </c>
      <c r="S4" s="9" t="s">
        <v>31</v>
      </c>
      <c r="T4" s="9" t="s">
        <v>31</v>
      </c>
      <c r="U4" s="9" t="s">
        <v>31</v>
      </c>
      <c r="V4" s="9" t="s">
        <v>31</v>
      </c>
      <c r="W4" s="10" t="s">
        <v>31</v>
      </c>
    </row>
    <row r="5" spans="1:26" x14ac:dyDescent="0.25">
      <c r="A5" s="14" t="s">
        <v>2</v>
      </c>
      <c r="B5" s="15">
        <v>1</v>
      </c>
      <c r="C5" s="38">
        <f>'[1]ERU-1'!C31</f>
        <v>615.87298080000005</v>
      </c>
      <c r="D5" s="17">
        <f>'[1]ERU-1'!D31</f>
        <v>35.286839999999998</v>
      </c>
      <c r="E5" s="16">
        <f>'[1]ERU-1'!E31</f>
        <v>2556</v>
      </c>
      <c r="F5" s="18">
        <f>'[1]ERU-1'!F31</f>
        <v>0</v>
      </c>
      <c r="G5" s="16">
        <f>'[1]ERU-1'!G31</f>
        <v>1054</v>
      </c>
      <c r="H5" s="16">
        <f>'[1]ERU-1'!H31</f>
        <v>1502</v>
      </c>
      <c r="I5" s="18">
        <f>'[1]ERU-1'!I31</f>
        <v>0</v>
      </c>
      <c r="J5" s="16">
        <f>'[1]ERU-1'!J31</f>
        <v>2556</v>
      </c>
      <c r="K5" s="18">
        <f>'[1]ERU-1'!K31</f>
        <v>0</v>
      </c>
      <c r="L5" s="18">
        <f>'[1]ERU-1'!L31</f>
        <v>0</v>
      </c>
      <c r="M5" s="18">
        <f>'[1]ERU-1'!M31</f>
        <v>0</v>
      </c>
      <c r="N5" s="16">
        <f>'[1]ERU-1'!N31</f>
        <v>1054</v>
      </c>
      <c r="O5" s="18">
        <f>'[1]ERU-1'!O31</f>
        <v>0</v>
      </c>
      <c r="P5" s="18">
        <f>'[1]ERU-1'!P31</f>
        <v>0</v>
      </c>
      <c r="Q5" s="18">
        <f>'[1]ERU-1'!Q31</f>
        <v>0</v>
      </c>
      <c r="R5" s="18">
        <f>'[1]ERU-1'!R31</f>
        <v>0</v>
      </c>
      <c r="S5" s="18">
        <f>'[1]ERU-1'!S31</f>
        <v>0</v>
      </c>
      <c r="T5" s="18">
        <f>'[1]ERU-1'!T31</f>
        <v>0</v>
      </c>
      <c r="U5" s="18">
        <f>'[1]ERU-1'!U31</f>
        <v>1001</v>
      </c>
      <c r="V5" s="18">
        <f>'[1]ERU-1'!V31</f>
        <v>501</v>
      </c>
      <c r="W5" s="19">
        <f>'[1]ERU-1'!W31</f>
        <v>0</v>
      </c>
      <c r="X5" s="12"/>
      <c r="Z5" s="12">
        <f>'[1]Měsíční výkaz'!$C$5</f>
        <v>488</v>
      </c>
    </row>
    <row r="6" spans="1:26" x14ac:dyDescent="0.25">
      <c r="A6" s="14" t="s">
        <v>49</v>
      </c>
      <c r="B6" s="15">
        <v>2</v>
      </c>
      <c r="C6" s="38">
        <f>'[1]ERU-1'!C32</f>
        <v>208.23906284999998</v>
      </c>
      <c r="D6" s="17">
        <f>'[1]ERU-1'!D32</f>
        <v>35.234387343534742</v>
      </c>
      <c r="E6" s="16">
        <f>'[1]ERU-1'!E32</f>
        <v>991</v>
      </c>
      <c r="F6" s="18">
        <f>'[1]ERU-1'!F32</f>
        <v>0</v>
      </c>
      <c r="G6" s="16">
        <f>'[1]ERU-1'!G32</f>
        <v>782</v>
      </c>
      <c r="H6" s="16">
        <f>'[1]ERU-1'!H32</f>
        <v>209</v>
      </c>
      <c r="I6" s="18">
        <f>'[1]ERU-1'!I32</f>
        <v>0</v>
      </c>
      <c r="J6" s="16">
        <f>'[1]ERU-1'!J32</f>
        <v>991</v>
      </c>
      <c r="K6" s="18">
        <f>'[1]ERU-1'!K32</f>
        <v>0</v>
      </c>
      <c r="L6" s="18">
        <f>'[1]ERU-1'!L32</f>
        <v>0</v>
      </c>
      <c r="M6" s="18">
        <f>'[1]ERU-1'!M32</f>
        <v>0</v>
      </c>
      <c r="N6" s="16">
        <f>'[1]ERU-1'!N32</f>
        <v>782</v>
      </c>
      <c r="O6" s="18">
        <f>'[1]ERU-1'!O32</f>
        <v>0</v>
      </c>
      <c r="P6" s="18">
        <f>'[1]ERU-1'!P32</f>
        <v>0</v>
      </c>
      <c r="Q6" s="18">
        <f>'[1]ERU-1'!Q32</f>
        <v>0</v>
      </c>
      <c r="R6" s="18">
        <f>'[1]ERU-1'!R32</f>
        <v>0</v>
      </c>
      <c r="S6" s="18">
        <f>'[1]ERU-1'!S32</f>
        <v>0</v>
      </c>
      <c r="T6" s="18">
        <f>'[1]ERU-1'!T32</f>
        <v>0</v>
      </c>
      <c r="U6" s="18">
        <f>'[1]ERU-1'!U32</f>
        <v>139</v>
      </c>
      <c r="V6" s="18">
        <f>'[1]ERU-1'!V32</f>
        <v>70</v>
      </c>
      <c r="W6" s="19">
        <f>'[1]ERU-1'!W32</f>
        <v>0</v>
      </c>
      <c r="X6" s="12"/>
    </row>
    <row r="7" spans="1:26" x14ac:dyDescent="0.25">
      <c r="A7" s="14" t="s">
        <v>50</v>
      </c>
      <c r="B7" s="15">
        <v>3</v>
      </c>
      <c r="C7" s="38">
        <f>'[1]ERU-1'!C33</f>
        <v>207.04897907999998</v>
      </c>
      <c r="D7" s="17">
        <f>'[1]ERU-1'!D33</f>
        <v>35.152955083512261</v>
      </c>
      <c r="E7" s="16">
        <f>'[1]ERU-1'!E33</f>
        <v>955</v>
      </c>
      <c r="F7" s="18">
        <f>'[1]ERU-1'!F33</f>
        <v>0</v>
      </c>
      <c r="G7" s="16">
        <f>'[1]ERU-1'!G33</f>
        <v>683.00000000000045</v>
      </c>
      <c r="H7" s="16">
        <f>'[1]ERU-1'!H33</f>
        <v>271.99999999999955</v>
      </c>
      <c r="I7" s="18">
        <f>'[1]ERU-1'!I33</f>
        <v>0</v>
      </c>
      <c r="J7" s="16">
        <f>'[1]ERU-1'!J33</f>
        <v>955</v>
      </c>
      <c r="K7" s="18">
        <f>'[1]ERU-1'!K33</f>
        <v>0</v>
      </c>
      <c r="L7" s="18">
        <f>'[1]ERU-1'!L33</f>
        <v>0</v>
      </c>
      <c r="M7" s="18">
        <f>'[1]ERU-1'!M33</f>
        <v>0</v>
      </c>
      <c r="N7" s="16">
        <f>'[1]ERU-1'!N33</f>
        <v>683.00000000000045</v>
      </c>
      <c r="O7" s="18">
        <f>'[1]ERU-1'!O33</f>
        <v>0</v>
      </c>
      <c r="P7" s="18">
        <f>'[1]ERU-1'!P33</f>
        <v>0</v>
      </c>
      <c r="Q7" s="18">
        <f>'[1]ERU-1'!Q33</f>
        <v>0</v>
      </c>
      <c r="R7" s="18">
        <f>'[1]ERU-1'!R33</f>
        <v>0</v>
      </c>
      <c r="S7" s="18">
        <f>'[1]ERU-1'!S33</f>
        <v>0</v>
      </c>
      <c r="T7" s="18">
        <f>'[1]ERU-1'!T33</f>
        <v>0</v>
      </c>
      <c r="U7" s="18">
        <f>'[1]ERU-1'!U33</f>
        <v>181</v>
      </c>
      <c r="V7" s="18">
        <f>'[1]ERU-1'!V33</f>
        <v>91</v>
      </c>
      <c r="W7" s="19">
        <f>'[1]ERU-1'!W33</f>
        <v>0</v>
      </c>
      <c r="X7" s="12"/>
    </row>
    <row r="8" spans="1:26" x14ac:dyDescent="0.25">
      <c r="A8" s="14" t="s">
        <v>54</v>
      </c>
      <c r="B8" s="15">
        <v>4</v>
      </c>
      <c r="C8" s="38">
        <f>'[1]ERU-1'!C34</f>
        <v>195.48213489000003</v>
      </c>
      <c r="D8" s="17">
        <f>'[1]ERU-1'!D34</f>
        <v>35.300027862335305</v>
      </c>
      <c r="E8" s="16">
        <f>'[1]ERU-1'!E34</f>
        <v>788</v>
      </c>
      <c r="F8" s="18">
        <f>'[1]ERU-1'!F34</f>
        <v>0</v>
      </c>
      <c r="G8" s="16">
        <f>'[1]ERU-1'!G34</f>
        <v>545.99999899999966</v>
      </c>
      <c r="H8" s="16">
        <f>'[1]ERU-1'!H34</f>
        <v>242.00000100000034</v>
      </c>
      <c r="I8" s="18">
        <f>'[1]ERU-1'!I34</f>
        <v>0</v>
      </c>
      <c r="J8" s="16">
        <f>'[1]ERU-1'!J34</f>
        <v>788</v>
      </c>
      <c r="K8" s="18">
        <f>'[1]ERU-1'!K34</f>
        <v>0</v>
      </c>
      <c r="L8" s="18">
        <f>'[1]ERU-1'!L34</f>
        <v>0</v>
      </c>
      <c r="M8" s="18">
        <f>'[1]ERU-1'!M34</f>
        <v>0</v>
      </c>
      <c r="N8" s="16">
        <f>'[1]ERU-1'!N34</f>
        <v>545.99999899999966</v>
      </c>
      <c r="O8" s="18">
        <f>'[1]ERU-1'!O34</f>
        <v>0</v>
      </c>
      <c r="P8" s="18">
        <f>'[1]ERU-1'!P34</f>
        <v>0</v>
      </c>
      <c r="Q8" s="18">
        <f>'[1]ERU-1'!Q34</f>
        <v>0</v>
      </c>
      <c r="R8" s="18">
        <f>'[1]ERU-1'!R34</f>
        <v>0</v>
      </c>
      <c r="S8" s="18">
        <f>'[1]ERU-1'!S34</f>
        <v>0</v>
      </c>
      <c r="T8" s="18">
        <f>'[1]ERU-1'!T34</f>
        <v>0</v>
      </c>
      <c r="U8" s="18">
        <f>'[1]ERU-1'!U34</f>
        <v>161</v>
      </c>
      <c r="V8" s="18">
        <f>'[1]ERU-1'!V34</f>
        <v>81</v>
      </c>
      <c r="W8" s="19">
        <f>'[1]ERU-1'!W34</f>
        <v>0</v>
      </c>
      <c r="X8" s="12"/>
    </row>
    <row r="9" spans="1:26" x14ac:dyDescent="0.25">
      <c r="A9" s="14" t="s">
        <v>55</v>
      </c>
      <c r="B9" s="15">
        <v>5</v>
      </c>
      <c r="C9" s="38">
        <f>'[1]ERU-1'!C35</f>
        <v>112.22560548</v>
      </c>
      <c r="D9" s="17">
        <f>'[1]ERU-1'!D35</f>
        <v>35.541985241739717</v>
      </c>
      <c r="E9" s="16">
        <f>'[1]ERU-1'!E35</f>
        <v>441</v>
      </c>
      <c r="F9" s="18">
        <f>'[1]ERU-1'!F35</f>
        <v>0</v>
      </c>
      <c r="G9" s="16">
        <f>'[1]ERU-1'!G35</f>
        <v>0</v>
      </c>
      <c r="H9" s="16">
        <f>'[1]ERU-1'!H35</f>
        <v>123</v>
      </c>
      <c r="I9" s="18">
        <f>'[1]ERU-1'!I35</f>
        <v>0</v>
      </c>
      <c r="J9" s="16">
        <f>'[1]ERU-1'!J35</f>
        <v>441</v>
      </c>
      <c r="K9" s="18">
        <f>'[1]ERU-1'!K35</f>
        <v>0</v>
      </c>
      <c r="L9" s="18">
        <f>'[1]ERU-1'!L35</f>
        <v>0</v>
      </c>
      <c r="M9" s="18">
        <f>'[1]ERU-1'!M35</f>
        <v>0</v>
      </c>
      <c r="N9" s="16">
        <f>'[1]ERU-1'!N35</f>
        <v>0</v>
      </c>
      <c r="O9" s="18">
        <f>'[1]ERU-1'!O35</f>
        <v>0</v>
      </c>
      <c r="P9" s="18">
        <f>'[1]ERU-1'!P35</f>
        <v>0</v>
      </c>
      <c r="Q9" s="18">
        <f>'[1]ERU-1'!Q35</f>
        <v>0</v>
      </c>
      <c r="R9" s="18">
        <f>'[1]ERU-1'!R35</f>
        <v>0</v>
      </c>
      <c r="S9" s="18">
        <f>'[1]ERU-1'!S35</f>
        <v>0</v>
      </c>
      <c r="T9" s="18">
        <f>'[1]ERU-1'!T35</f>
        <v>0</v>
      </c>
      <c r="U9" s="18">
        <f>'[1]ERU-1'!U35</f>
        <v>82</v>
      </c>
      <c r="V9" s="18">
        <f>'[1]ERU-1'!V35</f>
        <v>41</v>
      </c>
      <c r="W9" s="19">
        <f>'[1]ERU-1'!W35</f>
        <v>0</v>
      </c>
      <c r="X9" s="12"/>
    </row>
    <row r="10" spans="1:26" x14ac:dyDescent="0.25">
      <c r="A10" s="14" t="s">
        <v>56</v>
      </c>
      <c r="B10" s="15">
        <v>6</v>
      </c>
      <c r="C10" s="38">
        <f>'[1]ERU-1'!C36</f>
        <v>3.4421939999999998</v>
      </c>
      <c r="D10" s="17">
        <f>'[1]ERU-1'!D36</f>
        <v>35.403149012544432</v>
      </c>
      <c r="E10" s="16">
        <f>'[1]ERU-1'!E36</f>
        <v>58</v>
      </c>
      <c r="F10" s="18">
        <f>'[1]ERU-1'!F36</f>
        <v>0</v>
      </c>
      <c r="G10" s="16">
        <f>'[1]ERU-1'!G36</f>
        <v>0</v>
      </c>
      <c r="H10" s="16">
        <f>'[1]ERU-1'!H36</f>
        <v>-241.73913043478262</v>
      </c>
      <c r="I10" s="18">
        <f>'[1]ERU-1'!I36</f>
        <v>0</v>
      </c>
      <c r="J10" s="16">
        <f>'[1]ERU-1'!J36</f>
        <v>58</v>
      </c>
      <c r="K10" s="18">
        <f>'[1]ERU-1'!K36</f>
        <v>0</v>
      </c>
      <c r="L10" s="18">
        <f>'[1]ERU-1'!L36</f>
        <v>0</v>
      </c>
      <c r="M10" s="18">
        <f>'[1]ERU-1'!M36</f>
        <v>0</v>
      </c>
      <c r="N10" s="16">
        <f>'[1]ERU-1'!N36</f>
        <v>0</v>
      </c>
      <c r="O10" s="18">
        <f>'[1]ERU-1'!O36</f>
        <v>0</v>
      </c>
      <c r="P10" s="18">
        <f>'[1]ERU-1'!P36</f>
        <v>0</v>
      </c>
      <c r="Q10" s="18">
        <f>'[1]ERU-1'!Q36</f>
        <v>0</v>
      </c>
      <c r="R10" s="18">
        <f>'[1]ERU-1'!R36</f>
        <v>0</v>
      </c>
      <c r="S10" s="18">
        <f>'[1]ERU-1'!S36</f>
        <v>0</v>
      </c>
      <c r="T10" s="18">
        <f>'[1]ERU-1'!T36</f>
        <v>0</v>
      </c>
      <c r="U10" s="18">
        <f>'[1]ERU-1'!U36</f>
        <v>-161</v>
      </c>
      <c r="V10" s="18">
        <f>'[1]ERU-1'!V36</f>
        <v>-81</v>
      </c>
      <c r="W10" s="19">
        <f>'[1]ERU-1'!W36</f>
        <v>0</v>
      </c>
      <c r="X10" s="12"/>
    </row>
    <row r="11" spans="1:26" x14ac:dyDescent="0.25">
      <c r="A11" s="14" t="s">
        <v>57</v>
      </c>
      <c r="B11" s="15">
        <v>7</v>
      </c>
      <c r="C11" s="38">
        <f>'[1]ERU-1'!C37</f>
        <v>3.0500001000000001</v>
      </c>
      <c r="D11" s="17">
        <f>'[1]ERU-1'!D37</f>
        <v>35.420796605345011</v>
      </c>
      <c r="E11" s="16">
        <f>'[1]ERU-1'!E37</f>
        <v>49</v>
      </c>
      <c r="F11" s="18">
        <f>'[1]ERU-1'!F37</f>
        <v>0</v>
      </c>
      <c r="G11" s="16">
        <f>'[1]ERU-1'!G37</f>
        <v>0</v>
      </c>
      <c r="H11" s="16">
        <f>'[1]ERU-1'!H37</f>
        <v>-201.10000000000002</v>
      </c>
      <c r="I11" s="18">
        <f>'[1]ERU-1'!I37</f>
        <v>0</v>
      </c>
      <c r="J11" s="16">
        <f>'[1]ERU-1'!J37</f>
        <v>49</v>
      </c>
      <c r="K11" s="18">
        <f>'[1]ERU-1'!K37</f>
        <v>0</v>
      </c>
      <c r="L11" s="18">
        <f>'[1]ERU-1'!L37</f>
        <v>0</v>
      </c>
      <c r="M11" s="18">
        <f>'[1]ERU-1'!M37</f>
        <v>0</v>
      </c>
      <c r="N11" s="16">
        <f>'[1]ERU-1'!N37</f>
        <v>0</v>
      </c>
      <c r="O11" s="18">
        <f>'[1]ERU-1'!O37</f>
        <v>0</v>
      </c>
      <c r="P11" s="18">
        <f>'[1]ERU-1'!P37</f>
        <v>0</v>
      </c>
      <c r="Q11" s="18">
        <f>'[1]ERU-1'!Q37</f>
        <v>0</v>
      </c>
      <c r="R11" s="18">
        <f>'[1]ERU-1'!R37</f>
        <v>0</v>
      </c>
      <c r="S11" s="18">
        <f>'[1]ERU-1'!S37</f>
        <v>0</v>
      </c>
      <c r="T11" s="18">
        <f>'[1]ERU-1'!T37</f>
        <v>0</v>
      </c>
      <c r="U11" s="18">
        <f>'[1]ERU-1'!U37</f>
        <v>-134</v>
      </c>
      <c r="V11" s="18">
        <f>'[1]ERU-1'!V37</f>
        <v>-67</v>
      </c>
      <c r="W11" s="19">
        <f>'[1]ERU-1'!W37</f>
        <v>0</v>
      </c>
      <c r="X11" s="12"/>
    </row>
    <row r="12" spans="1:26" x14ac:dyDescent="0.25">
      <c r="A12" s="14" t="s">
        <v>58</v>
      </c>
      <c r="B12" s="15">
        <v>8</v>
      </c>
      <c r="C12" s="38">
        <f>'[1]ERU-1'!C38</f>
        <v>13.742945826138003</v>
      </c>
      <c r="D12" s="17">
        <f>'[1]ERU-1'!D38</f>
        <v>35.442266948304614</v>
      </c>
      <c r="E12" s="16">
        <f>'[1]ERU-1'!E38</f>
        <v>85</v>
      </c>
      <c r="F12" s="18">
        <f>'[1]ERU-1'!F38</f>
        <v>0</v>
      </c>
      <c r="G12" s="16">
        <f>'[1]ERU-1'!G38</f>
        <v>0</v>
      </c>
      <c r="H12" s="16">
        <f>'[1]ERU-1'!H38</f>
        <v>-165</v>
      </c>
      <c r="I12" s="18">
        <f>'[1]ERU-1'!I38</f>
        <v>0</v>
      </c>
      <c r="J12" s="16">
        <f>'[1]ERU-1'!J38</f>
        <v>85</v>
      </c>
      <c r="K12" s="18">
        <f>'[1]ERU-1'!K38</f>
        <v>0</v>
      </c>
      <c r="L12" s="18">
        <f>'[1]ERU-1'!L38</f>
        <v>0</v>
      </c>
      <c r="M12" s="18">
        <f>'[1]ERU-1'!M38</f>
        <v>0</v>
      </c>
      <c r="N12" s="16">
        <f>'[1]ERU-1'!N38</f>
        <v>0</v>
      </c>
      <c r="O12" s="18">
        <f>'[1]ERU-1'!O38</f>
        <v>0</v>
      </c>
      <c r="P12" s="18">
        <f>'[1]ERU-1'!P38</f>
        <v>0</v>
      </c>
      <c r="Q12" s="18">
        <f>'[1]ERU-1'!Q38</f>
        <v>0</v>
      </c>
      <c r="R12" s="18">
        <f>'[1]ERU-1'!R38</f>
        <v>0</v>
      </c>
      <c r="S12" s="18">
        <f>'[1]ERU-1'!S38</f>
        <v>0</v>
      </c>
      <c r="T12" s="18">
        <f>'[1]ERU-1'!T38</f>
        <v>0</v>
      </c>
      <c r="U12" s="18">
        <f>'[1]ERU-1'!U38</f>
        <v>-110</v>
      </c>
      <c r="V12" s="18">
        <f>'[1]ERU-1'!V38</f>
        <v>-55</v>
      </c>
      <c r="W12" s="19">
        <f>'[1]ERU-1'!W38</f>
        <v>0</v>
      </c>
      <c r="X12" s="12"/>
    </row>
    <row r="13" spans="1:26" x14ac:dyDescent="0.25">
      <c r="A13" s="14" t="s">
        <v>59</v>
      </c>
      <c r="B13" s="15">
        <v>9</v>
      </c>
      <c r="C13" s="38">
        <f>'[1]ERU-1'!C39</f>
        <v>102.31867296</v>
      </c>
      <c r="D13" s="17">
        <f>'[1]ERU-1'!D39</f>
        <v>35.48832552041403</v>
      </c>
      <c r="E13" s="16">
        <f>'[1]ERU-1'!E39</f>
        <v>396</v>
      </c>
      <c r="F13" s="18">
        <f>'[1]ERU-1'!F39</f>
        <v>0</v>
      </c>
      <c r="G13" s="16">
        <f>'[1]ERU-1'!G39</f>
        <v>0</v>
      </c>
      <c r="H13" s="16">
        <f>'[1]ERU-1'!H39</f>
        <v>56.999999000000116</v>
      </c>
      <c r="I13" s="18">
        <f>'[1]ERU-1'!I39</f>
        <v>0</v>
      </c>
      <c r="J13" s="16">
        <f>'[1]ERU-1'!J39</f>
        <v>396</v>
      </c>
      <c r="K13" s="18">
        <f>'[1]ERU-1'!K39</f>
        <v>0</v>
      </c>
      <c r="L13" s="18">
        <f>'[1]ERU-1'!L39</f>
        <v>0</v>
      </c>
      <c r="M13" s="18">
        <f>'[1]ERU-1'!M39</f>
        <v>0</v>
      </c>
      <c r="N13" s="16">
        <f>'[1]ERU-1'!N39</f>
        <v>0</v>
      </c>
      <c r="O13" s="18">
        <f>'[1]ERU-1'!O39</f>
        <v>0</v>
      </c>
      <c r="P13" s="18">
        <f>'[1]ERU-1'!P39</f>
        <v>0</v>
      </c>
      <c r="Q13" s="18">
        <f>'[1]ERU-1'!Q39</f>
        <v>0</v>
      </c>
      <c r="R13" s="18">
        <f>'[1]ERU-1'!R39</f>
        <v>0</v>
      </c>
      <c r="S13" s="18">
        <f>'[1]ERU-1'!S39</f>
        <v>0</v>
      </c>
      <c r="T13" s="18">
        <f>'[1]ERU-1'!T39</f>
        <v>0</v>
      </c>
      <c r="U13" s="18">
        <f>'[1]ERU-1'!U39</f>
        <v>38</v>
      </c>
      <c r="V13" s="18">
        <f>'[1]ERU-1'!V39</f>
        <v>19</v>
      </c>
      <c r="W13" s="19">
        <f>'[1]ERU-1'!W39</f>
        <v>0</v>
      </c>
      <c r="X13" s="12"/>
    </row>
    <row r="14" spans="1:26" x14ac:dyDescent="0.25">
      <c r="A14" s="14" t="s">
        <v>60</v>
      </c>
      <c r="B14" s="15">
        <v>10</v>
      </c>
      <c r="C14" s="38">
        <f>'[1]ERU-1'!C40</f>
        <v>238.04824050000002</v>
      </c>
      <c r="D14" s="17">
        <f>'[1]ERU-1'!D40</f>
        <v>35.482651655432939</v>
      </c>
      <c r="E14" s="16">
        <f>'[1]ERU-1'!E40</f>
        <v>925</v>
      </c>
      <c r="F14" s="18">
        <f>'[1]ERU-1'!F40</f>
        <v>0</v>
      </c>
      <c r="G14" s="16">
        <f>'[1]ERU-1'!G40</f>
        <v>0</v>
      </c>
      <c r="H14" s="16">
        <f>'[1]ERU-1'!H40</f>
        <v>411</v>
      </c>
      <c r="I14" s="18">
        <f>'[1]ERU-1'!I40</f>
        <v>0</v>
      </c>
      <c r="J14" s="16">
        <f>'[1]ERU-1'!J40</f>
        <v>925</v>
      </c>
      <c r="K14" s="18">
        <f>'[1]ERU-1'!K40</f>
        <v>0</v>
      </c>
      <c r="L14" s="18">
        <f>'[1]ERU-1'!L40</f>
        <v>0</v>
      </c>
      <c r="M14" s="18">
        <f>'[1]ERU-1'!M40</f>
        <v>0</v>
      </c>
      <c r="N14" s="16">
        <f>'[1]ERU-1'!N40</f>
        <v>0</v>
      </c>
      <c r="O14" s="18">
        <f>'[1]ERU-1'!O40</f>
        <v>0</v>
      </c>
      <c r="P14" s="18">
        <f>'[1]ERU-1'!P40</f>
        <v>0</v>
      </c>
      <c r="Q14" s="18">
        <f>'[1]ERU-1'!Q40</f>
        <v>0</v>
      </c>
      <c r="R14" s="18">
        <f>'[1]ERU-1'!R40</f>
        <v>0</v>
      </c>
      <c r="S14" s="18">
        <f>'[1]ERU-1'!S40</f>
        <v>0</v>
      </c>
      <c r="T14" s="18">
        <f>'[1]ERU-1'!T40</f>
        <v>0</v>
      </c>
      <c r="U14" s="18">
        <f>'[1]ERU-1'!U40</f>
        <v>274</v>
      </c>
      <c r="V14" s="18">
        <f>'[1]ERU-1'!V40</f>
        <v>137</v>
      </c>
      <c r="W14" s="19">
        <f>'[1]ERU-1'!W40</f>
        <v>0</v>
      </c>
      <c r="X14" s="12"/>
    </row>
    <row r="15" spans="1:26" x14ac:dyDescent="0.25">
      <c r="A15" s="14" t="s">
        <v>61</v>
      </c>
      <c r="B15" s="15">
        <v>11</v>
      </c>
      <c r="C15" s="38">
        <f>'[1]ERU-1'!C41</f>
        <v>1100.8281818104201</v>
      </c>
      <c r="D15" s="17">
        <f>'[1]ERU-1'!D41</f>
        <v>35.40199336591234</v>
      </c>
      <c r="E15" s="16">
        <f>'[1]ERU-1'!E41</f>
        <v>4041</v>
      </c>
      <c r="F15" s="18">
        <f>'[1]ERU-1'!F41</f>
        <v>0</v>
      </c>
      <c r="G15" s="16">
        <f>'[1]ERU-1'!G41</f>
        <v>0</v>
      </c>
      <c r="H15" s="16">
        <f>'[1]ERU-1'!H41</f>
        <v>3135.9999989999997</v>
      </c>
      <c r="I15" s="18">
        <f>'[1]ERU-1'!I41</f>
        <v>0</v>
      </c>
      <c r="J15" s="16">
        <f>'[1]ERU-1'!J41</f>
        <v>4041</v>
      </c>
      <c r="K15" s="18">
        <f>'[1]ERU-1'!K41</f>
        <v>0</v>
      </c>
      <c r="L15" s="18">
        <f>'[1]ERU-1'!L41</f>
        <v>0</v>
      </c>
      <c r="M15" s="18">
        <f>'[1]ERU-1'!M41</f>
        <v>0</v>
      </c>
      <c r="N15" s="16">
        <f>'[1]ERU-1'!N41</f>
        <v>0</v>
      </c>
      <c r="O15" s="18">
        <f>'[1]ERU-1'!O41</f>
        <v>0</v>
      </c>
      <c r="P15" s="18">
        <f>'[1]ERU-1'!P41</f>
        <v>0</v>
      </c>
      <c r="Q15" s="18">
        <f>'[1]ERU-1'!Q41</f>
        <v>0</v>
      </c>
      <c r="R15" s="18">
        <f>'[1]ERU-1'!R41</f>
        <v>0</v>
      </c>
      <c r="S15" s="18">
        <f>'[1]ERU-1'!S41</f>
        <v>0</v>
      </c>
      <c r="T15" s="18">
        <f>'[1]ERU-1'!T41</f>
        <v>0</v>
      </c>
      <c r="U15" s="18">
        <f>'[1]ERU-1'!U41</f>
        <v>2091</v>
      </c>
      <c r="V15" s="18">
        <f>'[1]ERU-1'!V41</f>
        <v>1045</v>
      </c>
      <c r="W15" s="19">
        <f>'[1]ERU-1'!W41</f>
        <v>0</v>
      </c>
      <c r="X15" s="12"/>
    </row>
    <row r="16" spans="1:26" x14ac:dyDescent="0.25">
      <c r="A16" s="14" t="s">
        <v>62</v>
      </c>
      <c r="B16" s="15">
        <v>12</v>
      </c>
      <c r="C16" s="38">
        <f>'[1]ERU-1'!C42</f>
        <v>1183.7398330799999</v>
      </c>
      <c r="D16" s="17">
        <f>'[1]ERU-1'!D42</f>
        <v>35.28272232346027</v>
      </c>
      <c r="E16" s="16">
        <f>'[1]ERU-1'!E42</f>
        <v>4396</v>
      </c>
      <c r="F16" s="18">
        <f>'[1]ERU-1'!F42</f>
        <v>0</v>
      </c>
      <c r="G16" s="16">
        <f>'[1]ERU-1'!G42</f>
        <v>0</v>
      </c>
      <c r="H16" s="16">
        <f>'[1]ERU-1'!H42</f>
        <v>3549</v>
      </c>
      <c r="I16" s="18">
        <f>'[1]ERU-1'!I42</f>
        <v>0</v>
      </c>
      <c r="J16" s="16">
        <f>'[1]ERU-1'!J42</f>
        <v>4396</v>
      </c>
      <c r="K16" s="18">
        <f>'[1]ERU-1'!K42</f>
        <v>0</v>
      </c>
      <c r="L16" s="18">
        <f>'[1]ERU-1'!L42</f>
        <v>0</v>
      </c>
      <c r="M16" s="18">
        <f>'[1]ERU-1'!M42</f>
        <v>0</v>
      </c>
      <c r="N16" s="16">
        <f>'[1]ERU-1'!N42</f>
        <v>0</v>
      </c>
      <c r="O16" s="18">
        <f>'[1]ERU-1'!O42</f>
        <v>0</v>
      </c>
      <c r="P16" s="18">
        <f>'[1]ERU-1'!P42</f>
        <v>0</v>
      </c>
      <c r="Q16" s="18">
        <f>'[1]ERU-1'!Q42</f>
        <v>0</v>
      </c>
      <c r="R16" s="18">
        <f>'[1]ERU-1'!R42</f>
        <v>0</v>
      </c>
      <c r="S16" s="18">
        <f>'[1]ERU-1'!S42</f>
        <v>0</v>
      </c>
      <c r="T16" s="18">
        <f>'[1]ERU-1'!T42</f>
        <v>0</v>
      </c>
      <c r="U16" s="18">
        <f>'[1]ERU-1'!U42</f>
        <v>2366</v>
      </c>
      <c r="V16" s="18">
        <f>'[1]ERU-1'!V42</f>
        <v>1183</v>
      </c>
      <c r="W16" s="19">
        <f>'[1]ERU-1'!W42</f>
        <v>0</v>
      </c>
      <c r="X16" s="12"/>
    </row>
    <row r="17" spans="1:24" x14ac:dyDescent="0.25">
      <c r="A17" s="20" t="s">
        <v>63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2"/>
      <c r="X17" s="12"/>
    </row>
    <row r="18" spans="1:24" x14ac:dyDescent="0.25">
      <c r="X18" s="12"/>
    </row>
    <row r="19" spans="1:24" x14ac:dyDescent="0.25">
      <c r="X19" s="12"/>
    </row>
    <row r="20" spans="1:24" ht="52.5" x14ac:dyDescent="0.25">
      <c r="B20" s="154" t="s">
        <v>25</v>
      </c>
      <c r="C20" s="155"/>
      <c r="D20" s="23" t="s">
        <v>64</v>
      </c>
      <c r="X20" s="12"/>
    </row>
    <row r="21" spans="1:24" x14ac:dyDescent="0.25">
      <c r="B21" s="24" t="s">
        <v>37</v>
      </c>
      <c r="C21" s="25"/>
      <c r="D21" s="26">
        <f>5.8+1.67</f>
        <v>7.47</v>
      </c>
      <c r="X21" s="12"/>
    </row>
    <row r="22" spans="1:24" x14ac:dyDescent="0.25">
      <c r="X22" s="12"/>
    </row>
    <row r="23" spans="1:24" ht="17.25" x14ac:dyDescent="0.25">
      <c r="A23" s="13" t="s">
        <v>0</v>
      </c>
      <c r="B23" s="1"/>
      <c r="C23" s="146" t="s">
        <v>51</v>
      </c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7"/>
      <c r="Q23" s="147"/>
      <c r="R23" s="147"/>
      <c r="S23" s="147"/>
      <c r="T23" s="147"/>
      <c r="U23" s="147"/>
      <c r="V23" s="147"/>
      <c r="W23" s="148"/>
      <c r="X23" s="12"/>
    </row>
    <row r="24" spans="1:24" x14ac:dyDescent="0.25">
      <c r="A24" s="149" t="s">
        <v>53</v>
      </c>
      <c r="B24" s="150"/>
      <c r="C24" s="151" t="s">
        <v>3</v>
      </c>
      <c r="D24" s="152"/>
      <c r="E24" s="151" t="s">
        <v>4</v>
      </c>
      <c r="F24" s="152"/>
      <c r="G24" s="152"/>
      <c r="H24" s="152"/>
      <c r="I24" s="151" t="s">
        <v>4</v>
      </c>
      <c r="J24" s="152"/>
      <c r="K24" s="152"/>
      <c r="L24" s="152"/>
      <c r="M24" s="152"/>
      <c r="N24" s="153"/>
      <c r="O24" s="151" t="s">
        <v>4</v>
      </c>
      <c r="P24" s="152"/>
      <c r="Q24" s="152"/>
      <c r="R24" s="152"/>
      <c r="S24" s="152"/>
      <c r="T24" s="152"/>
      <c r="U24" s="152"/>
      <c r="V24" s="152"/>
      <c r="W24" s="153"/>
      <c r="X24" s="12"/>
    </row>
    <row r="25" spans="1:24" ht="94.5" x14ac:dyDescent="0.25">
      <c r="A25" s="3"/>
      <c r="B25" s="2" t="s">
        <v>34</v>
      </c>
      <c r="C25" s="5" t="s">
        <v>5</v>
      </c>
      <c r="D25" s="6" t="s">
        <v>7</v>
      </c>
      <c r="E25" s="5" t="s">
        <v>8</v>
      </c>
      <c r="F25" s="6" t="s">
        <v>9</v>
      </c>
      <c r="G25" s="6" t="s">
        <v>10</v>
      </c>
      <c r="H25" s="6" t="s">
        <v>11</v>
      </c>
      <c r="I25" s="5" t="s">
        <v>12</v>
      </c>
      <c r="J25" s="6" t="s">
        <v>8</v>
      </c>
      <c r="K25" s="6" t="s">
        <v>13</v>
      </c>
      <c r="L25" s="6" t="s">
        <v>14</v>
      </c>
      <c r="M25" s="6" t="s">
        <v>15</v>
      </c>
      <c r="N25" s="4" t="s">
        <v>10</v>
      </c>
      <c r="O25" s="5" t="s">
        <v>16</v>
      </c>
      <c r="P25" s="6" t="s">
        <v>17</v>
      </c>
      <c r="Q25" s="6" t="s">
        <v>18</v>
      </c>
      <c r="R25" s="6" t="s">
        <v>19</v>
      </c>
      <c r="S25" s="6" t="s">
        <v>20</v>
      </c>
      <c r="T25" s="6" t="s">
        <v>21</v>
      </c>
      <c r="U25" s="6" t="s">
        <v>22</v>
      </c>
      <c r="V25" s="6" t="s">
        <v>23</v>
      </c>
      <c r="W25" s="4" t="s">
        <v>24</v>
      </c>
      <c r="X25" s="12"/>
    </row>
    <row r="26" spans="1:24" ht="21" x14ac:dyDescent="0.25">
      <c r="A26" s="5" t="s">
        <v>28</v>
      </c>
      <c r="B26" s="7" t="s">
        <v>29</v>
      </c>
      <c r="C26" s="8" t="s">
        <v>30</v>
      </c>
      <c r="D26" s="9" t="s">
        <v>30</v>
      </c>
      <c r="E26" s="8" t="s">
        <v>31</v>
      </c>
      <c r="F26" s="9" t="s">
        <v>31</v>
      </c>
      <c r="G26" s="9" t="s">
        <v>31</v>
      </c>
      <c r="H26" s="9" t="s">
        <v>31</v>
      </c>
      <c r="I26" s="8" t="s">
        <v>31</v>
      </c>
      <c r="J26" s="9" t="s">
        <v>31</v>
      </c>
      <c r="K26" s="9" t="s">
        <v>31</v>
      </c>
      <c r="L26" s="9" t="s">
        <v>31</v>
      </c>
      <c r="M26" s="9" t="s">
        <v>31</v>
      </c>
      <c r="N26" s="10" t="s">
        <v>31</v>
      </c>
      <c r="O26" s="8" t="s">
        <v>31</v>
      </c>
      <c r="P26" s="9" t="s">
        <v>31</v>
      </c>
      <c r="Q26" s="9" t="s">
        <v>31</v>
      </c>
      <c r="R26" s="9" t="s">
        <v>31</v>
      </c>
      <c r="S26" s="9" t="s">
        <v>31</v>
      </c>
      <c r="T26" s="9" t="s">
        <v>31</v>
      </c>
      <c r="U26" s="9" t="s">
        <v>31</v>
      </c>
      <c r="V26" s="9" t="s">
        <v>31</v>
      </c>
      <c r="W26" s="10" t="s">
        <v>31</v>
      </c>
      <c r="X26" s="12"/>
    </row>
    <row r="27" spans="1:24" x14ac:dyDescent="0.25">
      <c r="A27" s="14" t="s">
        <v>2</v>
      </c>
      <c r="B27" s="15">
        <v>1</v>
      </c>
      <c r="C27" s="38"/>
      <c r="D27" s="17"/>
      <c r="E27" s="16"/>
      <c r="F27" s="18"/>
      <c r="G27" s="16"/>
      <c r="H27" s="16"/>
      <c r="I27" s="18"/>
      <c r="J27" s="16"/>
      <c r="K27" s="18"/>
      <c r="L27" s="18"/>
      <c r="M27" s="18"/>
      <c r="N27" s="16"/>
      <c r="O27" s="18"/>
      <c r="P27" s="18"/>
      <c r="Q27" s="18"/>
      <c r="R27" s="18"/>
      <c r="S27" s="18"/>
      <c r="T27" s="18"/>
      <c r="U27" s="18"/>
      <c r="V27" s="18"/>
      <c r="W27" s="19"/>
      <c r="X27" s="12"/>
    </row>
    <row r="28" spans="1:24" x14ac:dyDescent="0.25">
      <c r="A28" s="14" t="s">
        <v>49</v>
      </c>
      <c r="B28" s="15">
        <v>2</v>
      </c>
      <c r="C28" s="38"/>
      <c r="D28" s="17"/>
      <c r="E28" s="16"/>
      <c r="F28" s="18"/>
      <c r="G28" s="16"/>
      <c r="H28" s="16"/>
      <c r="I28" s="18"/>
      <c r="J28" s="16"/>
      <c r="K28" s="18"/>
      <c r="L28" s="18"/>
      <c r="M28" s="18"/>
      <c r="N28" s="16"/>
      <c r="O28" s="18"/>
      <c r="P28" s="18"/>
      <c r="Q28" s="18"/>
      <c r="R28" s="18"/>
      <c r="S28" s="18"/>
      <c r="T28" s="18"/>
      <c r="U28" s="18"/>
      <c r="V28" s="18"/>
      <c r="W28" s="19"/>
      <c r="X28" s="12"/>
    </row>
    <row r="29" spans="1:24" x14ac:dyDescent="0.25">
      <c r="A29" s="14" t="s">
        <v>50</v>
      </c>
      <c r="B29" s="15">
        <v>3</v>
      </c>
      <c r="C29" s="38"/>
      <c r="D29" s="17"/>
      <c r="E29" s="16"/>
      <c r="F29" s="18"/>
      <c r="G29" s="16"/>
      <c r="H29" s="16"/>
      <c r="I29" s="18"/>
      <c r="J29" s="16"/>
      <c r="K29" s="18"/>
      <c r="L29" s="18"/>
      <c r="M29" s="18"/>
      <c r="N29" s="16"/>
      <c r="O29" s="18"/>
      <c r="P29" s="18"/>
      <c r="Q29" s="18"/>
      <c r="R29" s="18"/>
      <c r="S29" s="18"/>
      <c r="T29" s="18"/>
      <c r="U29" s="18"/>
      <c r="V29" s="18"/>
      <c r="W29" s="19"/>
      <c r="X29" s="12"/>
    </row>
    <row r="30" spans="1:24" x14ac:dyDescent="0.25">
      <c r="A30" s="14" t="s">
        <v>54</v>
      </c>
      <c r="B30" s="15">
        <v>4</v>
      </c>
      <c r="C30" s="38"/>
      <c r="D30" s="17"/>
      <c r="E30" s="16"/>
      <c r="F30" s="18"/>
      <c r="G30" s="18"/>
      <c r="H30" s="16"/>
      <c r="I30" s="18"/>
      <c r="J30" s="16"/>
      <c r="K30" s="18"/>
      <c r="L30" s="18"/>
      <c r="M30" s="18"/>
      <c r="N30" s="16"/>
      <c r="O30" s="18"/>
      <c r="P30" s="18"/>
      <c r="Q30" s="18"/>
      <c r="R30" s="18"/>
      <c r="S30" s="18"/>
      <c r="T30" s="18"/>
      <c r="U30" s="18"/>
      <c r="V30" s="18"/>
      <c r="W30" s="19"/>
      <c r="X30" s="12"/>
    </row>
    <row r="31" spans="1:24" x14ac:dyDescent="0.25">
      <c r="A31" s="14" t="s">
        <v>55</v>
      </c>
      <c r="B31" s="15">
        <v>5</v>
      </c>
      <c r="C31" s="38"/>
      <c r="D31" s="17"/>
      <c r="E31" s="16"/>
      <c r="F31" s="18"/>
      <c r="G31" s="18"/>
      <c r="H31" s="16"/>
      <c r="I31" s="18"/>
      <c r="J31" s="16"/>
      <c r="K31" s="18"/>
      <c r="L31" s="18"/>
      <c r="M31" s="18"/>
      <c r="N31" s="16"/>
      <c r="O31" s="18"/>
      <c r="P31" s="18"/>
      <c r="Q31" s="18"/>
      <c r="R31" s="18"/>
      <c r="S31" s="18"/>
      <c r="T31" s="18"/>
      <c r="U31" s="18"/>
      <c r="V31" s="18"/>
      <c r="W31" s="19"/>
      <c r="X31" s="12"/>
    </row>
    <row r="32" spans="1:24" x14ac:dyDescent="0.25">
      <c r="A32" s="14" t="s">
        <v>56</v>
      </c>
      <c r="B32" s="15">
        <v>6</v>
      </c>
      <c r="C32" s="38"/>
      <c r="D32" s="17"/>
      <c r="E32" s="16"/>
      <c r="F32" s="18"/>
      <c r="G32" s="18"/>
      <c r="H32" s="16"/>
      <c r="I32" s="18"/>
      <c r="J32" s="16"/>
      <c r="K32" s="18"/>
      <c r="L32" s="18"/>
      <c r="M32" s="18"/>
      <c r="N32" s="16"/>
      <c r="O32" s="18"/>
      <c r="P32" s="18"/>
      <c r="Q32" s="18"/>
      <c r="R32" s="18"/>
      <c r="S32" s="18"/>
      <c r="T32" s="18"/>
      <c r="U32" s="18"/>
      <c r="V32" s="18"/>
      <c r="W32" s="19"/>
      <c r="X32" s="12"/>
    </row>
    <row r="33" spans="1:24" x14ac:dyDescent="0.25">
      <c r="A33" s="14" t="s">
        <v>57</v>
      </c>
      <c r="B33" s="15">
        <v>7</v>
      </c>
      <c r="C33" s="38"/>
      <c r="D33" s="17"/>
      <c r="E33" s="16"/>
      <c r="F33" s="18"/>
      <c r="G33" s="18"/>
      <c r="H33" s="16"/>
      <c r="I33" s="18"/>
      <c r="J33" s="16"/>
      <c r="K33" s="18"/>
      <c r="L33" s="18"/>
      <c r="M33" s="18"/>
      <c r="N33" s="16"/>
      <c r="O33" s="18"/>
      <c r="P33" s="18"/>
      <c r="Q33" s="18"/>
      <c r="R33" s="18"/>
      <c r="S33" s="18"/>
      <c r="T33" s="18"/>
      <c r="U33" s="18"/>
      <c r="V33" s="18"/>
      <c r="W33" s="19"/>
      <c r="X33" s="12"/>
    </row>
    <row r="34" spans="1:24" x14ac:dyDescent="0.25">
      <c r="A34" s="14" t="s">
        <v>58</v>
      </c>
      <c r="B34" s="15">
        <v>8</v>
      </c>
      <c r="C34" s="38"/>
      <c r="D34" s="17"/>
      <c r="E34" s="16"/>
      <c r="F34" s="18"/>
      <c r="G34" s="18"/>
      <c r="H34" s="16"/>
      <c r="I34" s="18"/>
      <c r="J34" s="16"/>
      <c r="K34" s="18"/>
      <c r="L34" s="18"/>
      <c r="M34" s="18"/>
      <c r="N34" s="16"/>
      <c r="O34" s="18"/>
      <c r="P34" s="18"/>
      <c r="Q34" s="18"/>
      <c r="R34" s="18"/>
      <c r="S34" s="18"/>
      <c r="T34" s="18"/>
      <c r="U34" s="18"/>
      <c r="V34" s="18"/>
      <c r="W34" s="19"/>
      <c r="X34" s="12"/>
    </row>
    <row r="35" spans="1:24" x14ac:dyDescent="0.25">
      <c r="A35" s="14" t="s">
        <v>59</v>
      </c>
      <c r="B35" s="15">
        <v>9</v>
      </c>
      <c r="C35" s="38"/>
      <c r="D35" s="17"/>
      <c r="E35" s="16"/>
      <c r="F35" s="18"/>
      <c r="G35" s="18"/>
      <c r="H35" s="16"/>
      <c r="I35" s="18"/>
      <c r="J35" s="16"/>
      <c r="K35" s="18"/>
      <c r="L35" s="18"/>
      <c r="M35" s="18"/>
      <c r="N35" s="16"/>
      <c r="O35" s="18"/>
      <c r="P35" s="18"/>
      <c r="Q35" s="18"/>
      <c r="R35" s="18"/>
      <c r="S35" s="18"/>
      <c r="T35" s="18"/>
      <c r="U35" s="18"/>
      <c r="V35" s="18"/>
      <c r="W35" s="19"/>
      <c r="X35" s="12"/>
    </row>
    <row r="36" spans="1:24" x14ac:dyDescent="0.25">
      <c r="A36" s="14" t="s">
        <v>60</v>
      </c>
      <c r="B36" s="15">
        <v>10</v>
      </c>
      <c r="C36" s="38"/>
      <c r="D36" s="17"/>
      <c r="E36" s="16"/>
      <c r="F36" s="18"/>
      <c r="G36" s="18"/>
      <c r="H36" s="16"/>
      <c r="I36" s="18"/>
      <c r="J36" s="16"/>
      <c r="K36" s="18"/>
      <c r="L36" s="18"/>
      <c r="M36" s="18"/>
      <c r="N36" s="16"/>
      <c r="O36" s="18"/>
      <c r="P36" s="18"/>
      <c r="Q36" s="18"/>
      <c r="R36" s="18"/>
      <c r="S36" s="18"/>
      <c r="T36" s="18"/>
      <c r="U36" s="18"/>
      <c r="V36" s="18"/>
      <c r="W36" s="19"/>
      <c r="X36" s="12"/>
    </row>
    <row r="37" spans="1:24" x14ac:dyDescent="0.25">
      <c r="A37" s="14" t="s">
        <v>61</v>
      </c>
      <c r="B37" s="15">
        <v>11</v>
      </c>
      <c r="C37" s="38"/>
      <c r="D37" s="17"/>
      <c r="E37" s="16"/>
      <c r="F37" s="18"/>
      <c r="G37" s="18"/>
      <c r="H37" s="16"/>
      <c r="I37" s="18"/>
      <c r="J37" s="16"/>
      <c r="K37" s="18"/>
      <c r="L37" s="18"/>
      <c r="M37" s="18"/>
      <c r="N37" s="16"/>
      <c r="O37" s="18"/>
      <c r="P37" s="18"/>
      <c r="Q37" s="18"/>
      <c r="R37" s="18"/>
      <c r="S37" s="18"/>
      <c r="T37" s="18"/>
      <c r="U37" s="18"/>
      <c r="V37" s="18"/>
      <c r="W37" s="19"/>
      <c r="X37" s="12"/>
    </row>
    <row r="38" spans="1:24" x14ac:dyDescent="0.25">
      <c r="A38" s="14" t="s">
        <v>62</v>
      </c>
      <c r="B38" s="15">
        <v>12</v>
      </c>
      <c r="C38" s="38"/>
      <c r="D38" s="17"/>
      <c r="E38" s="16"/>
      <c r="F38" s="18"/>
      <c r="G38" s="18"/>
      <c r="H38" s="16"/>
      <c r="I38" s="18"/>
      <c r="J38" s="16"/>
      <c r="K38" s="18"/>
      <c r="L38" s="18"/>
      <c r="M38" s="18"/>
      <c r="N38" s="16"/>
      <c r="O38" s="18"/>
      <c r="P38" s="18"/>
      <c r="Q38" s="18"/>
      <c r="R38" s="18"/>
      <c r="S38" s="18"/>
      <c r="T38" s="18"/>
      <c r="U38" s="18"/>
      <c r="V38" s="18"/>
      <c r="W38" s="19"/>
      <c r="X38" s="12"/>
    </row>
    <row r="39" spans="1:24" x14ac:dyDescent="0.25">
      <c r="A39" s="20" t="s">
        <v>63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2"/>
      <c r="X39" s="12"/>
    </row>
    <row r="40" spans="1:24" x14ac:dyDescent="0.25">
      <c r="X40" s="12"/>
    </row>
    <row r="41" spans="1:24" x14ac:dyDescent="0.25">
      <c r="X41" s="12"/>
    </row>
    <row r="42" spans="1:24" ht="52.5" x14ac:dyDescent="0.25">
      <c r="B42" s="154" t="s">
        <v>25</v>
      </c>
      <c r="C42" s="155"/>
      <c r="D42" s="23" t="s">
        <v>64</v>
      </c>
      <c r="X42" s="12"/>
    </row>
    <row r="43" spans="1:24" x14ac:dyDescent="0.25">
      <c r="B43" s="24" t="s">
        <v>44</v>
      </c>
      <c r="C43" s="25"/>
      <c r="D43" s="26">
        <f>5.303-0.503</f>
        <v>4.8</v>
      </c>
      <c r="X43" s="12"/>
    </row>
    <row r="44" spans="1:24" x14ac:dyDescent="0.25">
      <c r="X44" s="12"/>
    </row>
    <row r="45" spans="1:24" ht="17.25" x14ac:dyDescent="0.25">
      <c r="A45" s="13" t="s">
        <v>0</v>
      </c>
      <c r="B45" s="1"/>
      <c r="C45" s="146" t="s">
        <v>51</v>
      </c>
      <c r="D45" s="147"/>
      <c r="E45" s="147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148"/>
      <c r="X45" s="12"/>
    </row>
    <row r="46" spans="1:24" x14ac:dyDescent="0.25">
      <c r="A46" s="149" t="s">
        <v>53</v>
      </c>
      <c r="B46" s="150"/>
      <c r="C46" s="151" t="s">
        <v>3</v>
      </c>
      <c r="D46" s="152"/>
      <c r="E46" s="151" t="s">
        <v>4</v>
      </c>
      <c r="F46" s="152"/>
      <c r="G46" s="152"/>
      <c r="H46" s="152"/>
      <c r="I46" s="151" t="s">
        <v>4</v>
      </c>
      <c r="J46" s="152"/>
      <c r="K46" s="152"/>
      <c r="L46" s="152"/>
      <c r="M46" s="152"/>
      <c r="N46" s="153"/>
      <c r="O46" s="151" t="s">
        <v>4</v>
      </c>
      <c r="P46" s="152"/>
      <c r="Q46" s="152"/>
      <c r="R46" s="152"/>
      <c r="S46" s="152"/>
      <c r="T46" s="152"/>
      <c r="U46" s="152"/>
      <c r="V46" s="152"/>
      <c r="W46" s="153"/>
      <c r="X46" s="12"/>
    </row>
    <row r="47" spans="1:24" ht="94.5" x14ac:dyDescent="0.25">
      <c r="A47" s="3"/>
      <c r="B47" s="2" t="s">
        <v>35</v>
      </c>
      <c r="C47" s="5" t="s">
        <v>5</v>
      </c>
      <c r="D47" s="6" t="s">
        <v>7</v>
      </c>
      <c r="E47" s="5" t="s">
        <v>8</v>
      </c>
      <c r="F47" s="6" t="s">
        <v>9</v>
      </c>
      <c r="G47" s="6" t="s">
        <v>10</v>
      </c>
      <c r="H47" s="6" t="s">
        <v>11</v>
      </c>
      <c r="I47" s="5" t="s">
        <v>12</v>
      </c>
      <c r="J47" s="6" t="s">
        <v>8</v>
      </c>
      <c r="K47" s="6" t="s">
        <v>13</v>
      </c>
      <c r="L47" s="6" t="s">
        <v>14</v>
      </c>
      <c r="M47" s="6" t="s">
        <v>15</v>
      </c>
      <c r="N47" s="4" t="s">
        <v>10</v>
      </c>
      <c r="O47" s="5" t="s">
        <v>16</v>
      </c>
      <c r="P47" s="6" t="s">
        <v>17</v>
      </c>
      <c r="Q47" s="6" t="s">
        <v>18</v>
      </c>
      <c r="R47" s="6" t="s">
        <v>19</v>
      </c>
      <c r="S47" s="6" t="s">
        <v>20</v>
      </c>
      <c r="T47" s="6" t="s">
        <v>21</v>
      </c>
      <c r="U47" s="6" t="s">
        <v>22</v>
      </c>
      <c r="V47" s="6" t="s">
        <v>23</v>
      </c>
      <c r="W47" s="4" t="s">
        <v>24</v>
      </c>
      <c r="X47" s="12"/>
    </row>
    <row r="48" spans="1:24" ht="21" x14ac:dyDescent="0.25">
      <c r="A48" s="5" t="s">
        <v>28</v>
      </c>
      <c r="B48" s="7" t="s">
        <v>29</v>
      </c>
      <c r="C48" s="8" t="s">
        <v>30</v>
      </c>
      <c r="D48" s="9" t="s">
        <v>30</v>
      </c>
      <c r="E48" s="8" t="s">
        <v>31</v>
      </c>
      <c r="F48" s="9" t="s">
        <v>31</v>
      </c>
      <c r="G48" s="9" t="s">
        <v>31</v>
      </c>
      <c r="H48" s="9" t="s">
        <v>31</v>
      </c>
      <c r="I48" s="8" t="s">
        <v>31</v>
      </c>
      <c r="J48" s="9" t="s">
        <v>31</v>
      </c>
      <c r="K48" s="9" t="s">
        <v>31</v>
      </c>
      <c r="L48" s="9" t="s">
        <v>31</v>
      </c>
      <c r="M48" s="9" t="s">
        <v>31</v>
      </c>
      <c r="N48" s="10" t="s">
        <v>31</v>
      </c>
      <c r="O48" s="8" t="s">
        <v>31</v>
      </c>
      <c r="P48" s="9" t="s">
        <v>31</v>
      </c>
      <c r="Q48" s="9" t="s">
        <v>31</v>
      </c>
      <c r="R48" s="9" t="s">
        <v>31</v>
      </c>
      <c r="S48" s="9" t="s">
        <v>31</v>
      </c>
      <c r="T48" s="9" t="s">
        <v>31</v>
      </c>
      <c r="U48" s="9" t="s">
        <v>31</v>
      </c>
      <c r="V48" s="9" t="s">
        <v>31</v>
      </c>
      <c r="W48" s="10" t="s">
        <v>31</v>
      </c>
      <c r="X48" s="12"/>
    </row>
    <row r="49" spans="1:24" x14ac:dyDescent="0.25">
      <c r="A49" s="14" t="s">
        <v>2</v>
      </c>
      <c r="B49" s="15">
        <v>1</v>
      </c>
      <c r="C49" s="38">
        <f>'[2]ERU-1'!C31</f>
        <v>510.01430499000008</v>
      </c>
      <c r="D49" s="17">
        <f>'[2]ERU-1'!D31</f>
        <v>35.281999999999996</v>
      </c>
      <c r="E49" s="16">
        <f>'[2]ERU-1'!E31</f>
        <v>1632.6310446311202</v>
      </c>
      <c r="F49" s="18">
        <f>'[2]ERU-1'!F31</f>
        <v>0</v>
      </c>
      <c r="G49" s="16">
        <f>'[2]ERU-1'!G31</f>
        <v>156.42104463112014</v>
      </c>
      <c r="H49" s="16">
        <f>'[2]ERU-1'!H31</f>
        <v>1476.21</v>
      </c>
      <c r="I49" s="18">
        <f>'[2]ERU-1'!I31</f>
        <v>0</v>
      </c>
      <c r="J49" s="16">
        <f>'[2]ERU-1'!J31</f>
        <v>1632.6310446311202</v>
      </c>
      <c r="K49" s="18">
        <f>'[2]ERU-1'!K31</f>
        <v>0</v>
      </c>
      <c r="L49" s="18">
        <f>'[2]ERU-1'!L31</f>
        <v>0</v>
      </c>
      <c r="M49" s="18">
        <f>'[2]ERU-1'!M31</f>
        <v>0</v>
      </c>
      <c r="N49" s="16">
        <f>'[2]ERU-1'!N31</f>
        <v>156.42104463112014</v>
      </c>
      <c r="O49" s="18">
        <f>'[2]ERU-1'!O31</f>
        <v>0</v>
      </c>
      <c r="P49" s="18">
        <f>'[2]ERU-1'!P31</f>
        <v>0</v>
      </c>
      <c r="Q49" s="18">
        <f>'[2]ERU-1'!Q31</f>
        <v>0</v>
      </c>
      <c r="R49" s="18">
        <f>'[2]ERU-1'!R31</f>
        <v>0</v>
      </c>
      <c r="S49" s="18">
        <f>'[2]ERU-1'!S31</f>
        <v>0</v>
      </c>
      <c r="T49" s="18">
        <f>'[2]ERU-1'!T31</f>
        <v>0</v>
      </c>
      <c r="U49" s="18">
        <f>'[2]ERU-1'!U31</f>
        <v>295</v>
      </c>
      <c r="V49" s="18">
        <f>'[2]ERU-1'!V31</f>
        <v>1181</v>
      </c>
      <c r="W49" s="19">
        <f>'[2]ERU-1'!W31</f>
        <v>0</v>
      </c>
      <c r="X49" s="12"/>
    </row>
    <row r="50" spans="1:24" x14ac:dyDescent="0.25">
      <c r="A50" s="14" t="s">
        <v>49</v>
      </c>
      <c r="B50" s="15">
        <v>2</v>
      </c>
      <c r="C50" s="38">
        <f>'[2]ERU-1'!C32</f>
        <v>312.03649881000001</v>
      </c>
      <c r="D50" s="17">
        <f>'[2]ERU-1'!D32</f>
        <v>35.284999999999997</v>
      </c>
      <c r="E50" s="16">
        <f>'[2]ERU-1'!E32</f>
        <v>992.1000000000015</v>
      </c>
      <c r="F50" s="18">
        <f>'[2]ERU-1'!F32</f>
        <v>0</v>
      </c>
      <c r="G50" s="16">
        <f>'[2]ERU-1'!G32</f>
        <v>129.50000000000102</v>
      </c>
      <c r="H50" s="16">
        <f>'[2]ERU-1'!H32</f>
        <v>862.60000000000048</v>
      </c>
      <c r="I50" s="18">
        <f>'[2]ERU-1'!I32</f>
        <v>0</v>
      </c>
      <c r="J50" s="16">
        <f>'[2]ERU-1'!J32</f>
        <v>992.1000000000015</v>
      </c>
      <c r="K50" s="18">
        <f>'[2]ERU-1'!K32</f>
        <v>0</v>
      </c>
      <c r="L50" s="18">
        <f>'[2]ERU-1'!L32</f>
        <v>0</v>
      </c>
      <c r="M50" s="18">
        <f>'[2]ERU-1'!M32</f>
        <v>0</v>
      </c>
      <c r="N50" s="16">
        <f>'[2]ERU-1'!N32</f>
        <v>129.50000000000102</v>
      </c>
      <c r="O50" s="18">
        <f>'[2]ERU-1'!O32</f>
        <v>0</v>
      </c>
      <c r="P50" s="18">
        <f>'[2]ERU-1'!P32</f>
        <v>0</v>
      </c>
      <c r="Q50" s="18">
        <f>'[2]ERU-1'!Q32</f>
        <v>0</v>
      </c>
      <c r="R50" s="18">
        <f>'[2]ERU-1'!R32</f>
        <v>0</v>
      </c>
      <c r="S50" s="18">
        <f>'[2]ERU-1'!S32</f>
        <v>0</v>
      </c>
      <c r="T50" s="18">
        <f>'[2]ERU-1'!T32</f>
        <v>0</v>
      </c>
      <c r="U50" s="18">
        <f>'[2]ERU-1'!U32</f>
        <v>173</v>
      </c>
      <c r="V50" s="18">
        <f>'[2]ERU-1'!V32</f>
        <v>690</v>
      </c>
      <c r="W50" s="19">
        <f>'[2]ERU-1'!W32</f>
        <v>0</v>
      </c>
      <c r="X50" s="12"/>
    </row>
    <row r="51" spans="1:24" x14ac:dyDescent="0.25">
      <c r="A51" s="14" t="s">
        <v>50</v>
      </c>
      <c r="B51" s="15">
        <v>3</v>
      </c>
      <c r="C51" s="38">
        <f>'[2]ERU-1'!C33</f>
        <v>228.50586127664997</v>
      </c>
      <c r="D51" s="17">
        <f>'[2]ERU-1'!D33</f>
        <v>35.134999999999998</v>
      </c>
      <c r="E51" s="16">
        <f>'[2]ERU-1'!E33</f>
        <v>717.19999999999948</v>
      </c>
      <c r="F51" s="18">
        <f>'[2]ERU-1'!F33</f>
        <v>0</v>
      </c>
      <c r="G51" s="16">
        <f>'[2]ERU-1'!G33</f>
        <v>116.89999999999986</v>
      </c>
      <c r="H51" s="16">
        <f>'[2]ERU-1'!H33</f>
        <v>600.29999999999961</v>
      </c>
      <c r="I51" s="18">
        <f>'[2]ERU-1'!I33</f>
        <v>0</v>
      </c>
      <c r="J51" s="16">
        <f>'[2]ERU-1'!J33</f>
        <v>717.19999999999948</v>
      </c>
      <c r="K51" s="18">
        <f>'[2]ERU-1'!K33</f>
        <v>0</v>
      </c>
      <c r="L51" s="18">
        <f>'[2]ERU-1'!L33</f>
        <v>0</v>
      </c>
      <c r="M51" s="18">
        <f>'[2]ERU-1'!M33</f>
        <v>0</v>
      </c>
      <c r="N51" s="16">
        <f>'[2]ERU-1'!N33</f>
        <v>116.89999999999986</v>
      </c>
      <c r="O51" s="18">
        <f>'[2]ERU-1'!O33</f>
        <v>0</v>
      </c>
      <c r="P51" s="18">
        <f>'[2]ERU-1'!P33</f>
        <v>0</v>
      </c>
      <c r="Q51" s="18">
        <f>'[2]ERU-1'!Q33</f>
        <v>0</v>
      </c>
      <c r="R51" s="18">
        <f>'[2]ERU-1'!R33</f>
        <v>0</v>
      </c>
      <c r="S51" s="18">
        <f>'[2]ERU-1'!S33</f>
        <v>0</v>
      </c>
      <c r="T51" s="18">
        <f>'[2]ERU-1'!T33</f>
        <v>0</v>
      </c>
      <c r="U51" s="18">
        <f>'[2]ERU-1'!U33</f>
        <v>120</v>
      </c>
      <c r="V51" s="18">
        <f>'[2]ERU-1'!V33</f>
        <v>480</v>
      </c>
      <c r="W51" s="19">
        <f>'[2]ERU-1'!W33</f>
        <v>0</v>
      </c>
      <c r="X51" s="12"/>
    </row>
    <row r="52" spans="1:24" x14ac:dyDescent="0.25">
      <c r="A52" s="14" t="s">
        <v>54</v>
      </c>
      <c r="B52" s="15">
        <v>4</v>
      </c>
      <c r="C52" s="38">
        <f>'[2]ERU-1'!C34</f>
        <v>132.56899483840002</v>
      </c>
      <c r="D52" s="17">
        <f>'[2]ERU-1'!D34</f>
        <v>35.225999999999999</v>
      </c>
      <c r="E52" s="16">
        <f>'[2]ERU-1'!E34</f>
        <v>407.59999999999934</v>
      </c>
      <c r="F52" s="18">
        <f>'[2]ERU-1'!F34</f>
        <v>0</v>
      </c>
      <c r="G52" s="18">
        <f>'[2]ERU-1'!G34</f>
        <v>108.79999999999927</v>
      </c>
      <c r="H52" s="16">
        <f>'[2]ERU-1'!H34</f>
        <v>298.80000000000007</v>
      </c>
      <c r="I52" s="18">
        <f>'[2]ERU-1'!I34</f>
        <v>0</v>
      </c>
      <c r="J52" s="16">
        <f>'[2]ERU-1'!J34</f>
        <v>407.59999999999934</v>
      </c>
      <c r="K52" s="18">
        <f>'[2]ERU-1'!K34</f>
        <v>0</v>
      </c>
      <c r="L52" s="18">
        <f>'[2]ERU-1'!L34</f>
        <v>0</v>
      </c>
      <c r="M52" s="18">
        <f>'[2]ERU-1'!M34</f>
        <v>0</v>
      </c>
      <c r="N52" s="16">
        <f>'[2]ERU-1'!N34</f>
        <v>108.79999999999927</v>
      </c>
      <c r="O52" s="18">
        <f>'[2]ERU-1'!O34</f>
        <v>0</v>
      </c>
      <c r="P52" s="18">
        <f>'[2]ERU-1'!P34</f>
        <v>0</v>
      </c>
      <c r="Q52" s="18">
        <f>'[2]ERU-1'!Q34</f>
        <v>0</v>
      </c>
      <c r="R52" s="18">
        <f>'[2]ERU-1'!R34</f>
        <v>0</v>
      </c>
      <c r="S52" s="18">
        <f>'[2]ERU-1'!S34</f>
        <v>0</v>
      </c>
      <c r="T52" s="18">
        <f>'[2]ERU-1'!T34</f>
        <v>0</v>
      </c>
      <c r="U52" s="18">
        <f>'[2]ERU-1'!U34</f>
        <v>60</v>
      </c>
      <c r="V52" s="18">
        <f>'[2]ERU-1'!V34</f>
        <v>239</v>
      </c>
      <c r="W52" s="19">
        <f>'[2]ERU-1'!W34</f>
        <v>0</v>
      </c>
      <c r="X52" s="12"/>
    </row>
    <row r="53" spans="1:24" x14ac:dyDescent="0.25">
      <c r="A53" s="14" t="s">
        <v>55</v>
      </c>
      <c r="B53" s="15">
        <v>5</v>
      </c>
      <c r="C53" s="38">
        <f>'[2]ERU-1'!C35</f>
        <v>88.978458208288586</v>
      </c>
      <c r="D53" s="17">
        <f>'[2]ERU-1'!D35</f>
        <v>35.426000000000002</v>
      </c>
      <c r="E53" s="16">
        <f>'[2]ERU-1'!E35</f>
        <v>263.30800000000045</v>
      </c>
      <c r="F53" s="18">
        <f>'[2]ERU-1'!F35</f>
        <v>0</v>
      </c>
      <c r="G53" s="18">
        <f>'[2]ERU-1'!G35</f>
        <v>85.881000000000881</v>
      </c>
      <c r="H53" s="16">
        <f>'[2]ERU-1'!H35</f>
        <v>177.42699999999957</v>
      </c>
      <c r="I53" s="18">
        <f>'[2]ERU-1'!I35</f>
        <v>0</v>
      </c>
      <c r="J53" s="16">
        <f>'[2]ERU-1'!J35</f>
        <v>263.30800000000045</v>
      </c>
      <c r="K53" s="18">
        <f>'[2]ERU-1'!K35</f>
        <v>0</v>
      </c>
      <c r="L53" s="18">
        <f>'[2]ERU-1'!L35</f>
        <v>0</v>
      </c>
      <c r="M53" s="18">
        <f>'[2]ERU-1'!M35</f>
        <v>0</v>
      </c>
      <c r="N53" s="16">
        <f>'[2]ERU-1'!N35</f>
        <v>85.881000000000881</v>
      </c>
      <c r="O53" s="18">
        <f>'[2]ERU-1'!O35</f>
        <v>0</v>
      </c>
      <c r="P53" s="18">
        <f>'[2]ERU-1'!P35</f>
        <v>0</v>
      </c>
      <c r="Q53" s="18">
        <f>'[2]ERU-1'!Q35</f>
        <v>0</v>
      </c>
      <c r="R53" s="18">
        <f>'[2]ERU-1'!R35</f>
        <v>0</v>
      </c>
      <c r="S53" s="18">
        <f>'[2]ERU-1'!S35</f>
        <v>0</v>
      </c>
      <c r="T53" s="18">
        <f>'[2]ERU-1'!T35</f>
        <v>0</v>
      </c>
      <c r="U53" s="18">
        <f>'[2]ERU-1'!U35</f>
        <v>35</v>
      </c>
      <c r="V53" s="18">
        <f>'[2]ERU-1'!V35</f>
        <v>142</v>
      </c>
      <c r="W53" s="19">
        <f>'[2]ERU-1'!W35</f>
        <v>0</v>
      </c>
      <c r="X53" s="12"/>
    </row>
    <row r="54" spans="1:24" x14ac:dyDescent="0.25">
      <c r="A54" s="14" t="s">
        <v>56</v>
      </c>
      <c r="B54" s="15">
        <v>6</v>
      </c>
      <c r="C54" s="38">
        <f>'[2]ERU-1'!C36</f>
        <v>43.582870109999995</v>
      </c>
      <c r="D54" s="17">
        <f>'[2]ERU-1'!D36</f>
        <v>35.273000000000003</v>
      </c>
      <c r="E54" s="16">
        <f>'[2]ERU-1'!E36</f>
        <v>116.90299999999978</v>
      </c>
      <c r="F54" s="18">
        <f>'[2]ERU-1'!F36</f>
        <v>0</v>
      </c>
      <c r="G54" s="18">
        <f>'[2]ERU-1'!G36</f>
        <v>90.799999999999642</v>
      </c>
      <c r="H54" s="16">
        <f>'[2]ERU-1'!H36</f>
        <v>26.103000000000137</v>
      </c>
      <c r="I54" s="18">
        <f>'[2]ERU-1'!I36</f>
        <v>0</v>
      </c>
      <c r="J54" s="16">
        <f>'[2]ERU-1'!J36</f>
        <v>116.90299999999978</v>
      </c>
      <c r="K54" s="18">
        <f>'[2]ERU-1'!K36</f>
        <v>0</v>
      </c>
      <c r="L54" s="18">
        <f>'[2]ERU-1'!L36</f>
        <v>0</v>
      </c>
      <c r="M54" s="18">
        <f>'[2]ERU-1'!M36</f>
        <v>0</v>
      </c>
      <c r="N54" s="16">
        <f>'[2]ERU-1'!N36</f>
        <v>90.799999999999642</v>
      </c>
      <c r="O54" s="18">
        <f>'[2]ERU-1'!O36</f>
        <v>0</v>
      </c>
      <c r="P54" s="18">
        <f>'[2]ERU-1'!P36</f>
        <v>0</v>
      </c>
      <c r="Q54" s="18">
        <f>'[2]ERU-1'!Q36</f>
        <v>0</v>
      </c>
      <c r="R54" s="18">
        <f>'[2]ERU-1'!R36</f>
        <v>0</v>
      </c>
      <c r="S54" s="18">
        <f>'[2]ERU-1'!S36</f>
        <v>0</v>
      </c>
      <c r="T54" s="18">
        <f>'[2]ERU-1'!T36</f>
        <v>0</v>
      </c>
      <c r="U54" s="18">
        <f>'[2]ERU-1'!U36</f>
        <v>5</v>
      </c>
      <c r="V54" s="18">
        <f>'[2]ERU-1'!V36</f>
        <v>21</v>
      </c>
      <c r="W54" s="19">
        <f>'[2]ERU-1'!W36</f>
        <v>0</v>
      </c>
      <c r="X54" s="12"/>
    </row>
    <row r="55" spans="1:24" x14ac:dyDescent="0.25">
      <c r="A55" s="14" t="s">
        <v>57</v>
      </c>
      <c r="B55" s="15">
        <v>7</v>
      </c>
      <c r="C55" s="38">
        <f>'[2]ERU-1'!C37</f>
        <v>28.31011235115</v>
      </c>
      <c r="D55" s="17">
        <f>'[2]ERU-1'!D37</f>
        <v>35.314999999999998</v>
      </c>
      <c r="E55" s="16">
        <f>'[2]ERU-1'!E37</f>
        <v>68.871000000000123</v>
      </c>
      <c r="F55" s="18">
        <f>'[2]ERU-1'!F37</f>
        <v>0</v>
      </c>
      <c r="G55" s="18">
        <f>'[2]ERU-1'!G37</f>
        <v>84.980000000000189</v>
      </c>
      <c r="H55" s="16">
        <f>'[2]ERU-1'!H37</f>
        <v>-16.109000000000066</v>
      </c>
      <c r="I55" s="18">
        <f>'[2]ERU-1'!I37</f>
        <v>0</v>
      </c>
      <c r="J55" s="16">
        <f>'[2]ERU-1'!J37</f>
        <v>68.871000000000123</v>
      </c>
      <c r="K55" s="18">
        <f>'[2]ERU-1'!K37</f>
        <v>0</v>
      </c>
      <c r="L55" s="18">
        <f>'[2]ERU-1'!L37</f>
        <v>0</v>
      </c>
      <c r="M55" s="18">
        <f>'[2]ERU-1'!M37</f>
        <v>0</v>
      </c>
      <c r="N55" s="16">
        <f>'[2]ERU-1'!N37</f>
        <v>84.980000000000189</v>
      </c>
      <c r="O55" s="18">
        <f>'[2]ERU-1'!O37</f>
        <v>0</v>
      </c>
      <c r="P55" s="18">
        <f>'[2]ERU-1'!P37</f>
        <v>0</v>
      </c>
      <c r="Q55" s="18">
        <f>'[2]ERU-1'!Q37</f>
        <v>0</v>
      </c>
      <c r="R55" s="18">
        <f>'[2]ERU-1'!R37</f>
        <v>0</v>
      </c>
      <c r="S55" s="18">
        <f>'[2]ERU-1'!S37</f>
        <v>0</v>
      </c>
      <c r="T55" s="18">
        <f>'[2]ERU-1'!T37</f>
        <v>0</v>
      </c>
      <c r="U55" s="18">
        <f>'[2]ERU-1'!U37</f>
        <v>-3</v>
      </c>
      <c r="V55" s="18">
        <f>'[2]ERU-1'!V37</f>
        <v>-13</v>
      </c>
      <c r="W55" s="19">
        <f>'[2]ERU-1'!W37</f>
        <v>0</v>
      </c>
      <c r="X55" s="12"/>
    </row>
    <row r="56" spans="1:24" x14ac:dyDescent="0.25">
      <c r="A56" s="14" t="s">
        <v>58</v>
      </c>
      <c r="B56" s="15">
        <v>8</v>
      </c>
      <c r="C56" s="38">
        <f>'[2]ERU-1'!C38</f>
        <v>36.958407119</v>
      </c>
      <c r="D56" s="17">
        <f>'[2]ERU-1'!D38</f>
        <v>35.353000000000002</v>
      </c>
      <c r="E56" s="16">
        <f>'[2]ERU-1'!E38</f>
        <v>95.060000000000144</v>
      </c>
      <c r="F56" s="18">
        <f>'[2]ERU-1'!F38</f>
        <v>0</v>
      </c>
      <c r="G56" s="18">
        <f>'[2]ERU-1'!G38</f>
        <v>79.280000000000115</v>
      </c>
      <c r="H56" s="16">
        <f>'[2]ERU-1'!H38</f>
        <v>15.78000000000003</v>
      </c>
      <c r="I56" s="18">
        <f>'[2]ERU-1'!I38</f>
        <v>0</v>
      </c>
      <c r="J56" s="16">
        <f>'[2]ERU-1'!J38</f>
        <v>95.060000000000144</v>
      </c>
      <c r="K56" s="18">
        <f>'[2]ERU-1'!K38</f>
        <v>0</v>
      </c>
      <c r="L56" s="18">
        <f>'[2]ERU-1'!L38</f>
        <v>0</v>
      </c>
      <c r="M56" s="18">
        <f>'[2]ERU-1'!M38</f>
        <v>0</v>
      </c>
      <c r="N56" s="16">
        <f>'[2]ERU-1'!N38</f>
        <v>79.280000000000115</v>
      </c>
      <c r="O56" s="18">
        <f>'[2]ERU-1'!O38</f>
        <v>0</v>
      </c>
      <c r="P56" s="18">
        <f>'[2]ERU-1'!P38</f>
        <v>0</v>
      </c>
      <c r="Q56" s="18">
        <f>'[2]ERU-1'!Q38</f>
        <v>0</v>
      </c>
      <c r="R56" s="18">
        <f>'[2]ERU-1'!R38</f>
        <v>0</v>
      </c>
      <c r="S56" s="18">
        <f>'[2]ERU-1'!S38</f>
        <v>0</v>
      </c>
      <c r="T56" s="18">
        <f>'[2]ERU-1'!T38</f>
        <v>0</v>
      </c>
      <c r="U56" s="18">
        <f>'[2]ERU-1'!U38</f>
        <v>3</v>
      </c>
      <c r="V56" s="18">
        <f>'[2]ERU-1'!V38</f>
        <v>13</v>
      </c>
      <c r="W56" s="19">
        <f>'[2]ERU-1'!W38</f>
        <v>0</v>
      </c>
      <c r="X56" s="12"/>
    </row>
    <row r="57" spans="1:24" x14ac:dyDescent="0.25">
      <c r="A57" s="14" t="s">
        <v>59</v>
      </c>
      <c r="B57" s="15">
        <v>9</v>
      </c>
      <c r="C57" s="38">
        <f>'[2]ERU-1'!C39</f>
        <v>77.328057837900005</v>
      </c>
      <c r="D57" s="17">
        <f>'[2]ERU-1'!D39</f>
        <v>35.436999999999998</v>
      </c>
      <c r="E57" s="16">
        <f>'[2]ERU-1'!E39</f>
        <v>222.43399999999991</v>
      </c>
      <c r="F57" s="18">
        <f>'[2]ERU-1'!F39</f>
        <v>0</v>
      </c>
      <c r="G57" s="18">
        <f>'[2]ERU-1'!G39</f>
        <v>72.322999999999581</v>
      </c>
      <c r="H57" s="16">
        <f>'[2]ERU-1'!H39</f>
        <v>150.11100000000033</v>
      </c>
      <c r="I57" s="18">
        <f>'[2]ERU-1'!I39</f>
        <v>0</v>
      </c>
      <c r="J57" s="16">
        <f>'[2]ERU-1'!J39</f>
        <v>222.43399999999991</v>
      </c>
      <c r="K57" s="18">
        <f>'[2]ERU-1'!K39</f>
        <v>0</v>
      </c>
      <c r="L57" s="18">
        <f>'[2]ERU-1'!L39</f>
        <v>0</v>
      </c>
      <c r="M57" s="18">
        <f>'[2]ERU-1'!M39</f>
        <v>0</v>
      </c>
      <c r="N57" s="16">
        <f>'[2]ERU-1'!N39</f>
        <v>72.322999999999581</v>
      </c>
      <c r="O57" s="18">
        <f>'[2]ERU-1'!O39</f>
        <v>0</v>
      </c>
      <c r="P57" s="18">
        <f>'[2]ERU-1'!P39</f>
        <v>0</v>
      </c>
      <c r="Q57" s="18">
        <f>'[2]ERU-1'!Q39</f>
        <v>0</v>
      </c>
      <c r="R57" s="18">
        <f>'[2]ERU-1'!R39</f>
        <v>0</v>
      </c>
      <c r="S57" s="18">
        <f>'[2]ERU-1'!S39</f>
        <v>0</v>
      </c>
      <c r="T57" s="18">
        <f>'[2]ERU-1'!T39</f>
        <v>0</v>
      </c>
      <c r="U57" s="18">
        <f>'[2]ERU-1'!U39</f>
        <v>30</v>
      </c>
      <c r="V57" s="18">
        <f>'[2]ERU-1'!V39</f>
        <v>120</v>
      </c>
      <c r="W57" s="19">
        <f>'[2]ERU-1'!W39</f>
        <v>0</v>
      </c>
      <c r="X57" s="12"/>
    </row>
    <row r="58" spans="1:24" x14ac:dyDescent="0.25">
      <c r="A58" s="14" t="s">
        <v>60</v>
      </c>
      <c r="B58" s="15">
        <v>10</v>
      </c>
      <c r="C58" s="38">
        <f>'[2]ERU-1'!C40</f>
        <v>170.85071169759999</v>
      </c>
      <c r="D58" s="17">
        <f>'[2]ERU-1'!D40</f>
        <v>35.469000000000001</v>
      </c>
      <c r="E58" s="16">
        <f>'[2]ERU-1'!E40</f>
        <v>532.8239999999995</v>
      </c>
      <c r="F58" s="18">
        <f>'[2]ERU-1'!F40</f>
        <v>0</v>
      </c>
      <c r="G58" s="18">
        <f>'[2]ERU-1'!G40</f>
        <v>121.62599999999929</v>
      </c>
      <c r="H58" s="16">
        <f>'[2]ERU-1'!H40</f>
        <v>411.19800000000021</v>
      </c>
      <c r="I58" s="18">
        <f>'[2]ERU-1'!I40</f>
        <v>0</v>
      </c>
      <c r="J58" s="16">
        <f>'[2]ERU-1'!J40</f>
        <v>532.8239999999995</v>
      </c>
      <c r="K58" s="18">
        <f>'[2]ERU-1'!K40</f>
        <v>0</v>
      </c>
      <c r="L58" s="18">
        <f>'[2]ERU-1'!L40</f>
        <v>0</v>
      </c>
      <c r="M58" s="18">
        <f>'[2]ERU-1'!M40</f>
        <v>0</v>
      </c>
      <c r="N58" s="16">
        <f>'[2]ERU-1'!N40</f>
        <v>121.62599999999929</v>
      </c>
      <c r="O58" s="18">
        <f>'[2]ERU-1'!O40</f>
        <v>0</v>
      </c>
      <c r="P58" s="18">
        <f>'[2]ERU-1'!P40</f>
        <v>0</v>
      </c>
      <c r="Q58" s="18">
        <f>'[2]ERU-1'!Q40</f>
        <v>0</v>
      </c>
      <c r="R58" s="18">
        <f>'[2]ERU-1'!R40</f>
        <v>0</v>
      </c>
      <c r="S58" s="18">
        <f>'[2]ERU-1'!S40</f>
        <v>0</v>
      </c>
      <c r="T58" s="18">
        <f>'[2]ERU-1'!T40</f>
        <v>0</v>
      </c>
      <c r="U58" s="18">
        <f>'[2]ERU-1'!U40</f>
        <v>82</v>
      </c>
      <c r="V58" s="18">
        <f>'[2]ERU-1'!V40</f>
        <v>329</v>
      </c>
      <c r="W58" s="19">
        <f>'[2]ERU-1'!W40</f>
        <v>0</v>
      </c>
      <c r="X58" s="12"/>
    </row>
    <row r="59" spans="1:24" x14ac:dyDescent="0.25">
      <c r="A59" s="14" t="s">
        <v>61</v>
      </c>
      <c r="B59" s="15">
        <v>11</v>
      </c>
      <c r="C59" s="38">
        <f>'[2]ERU-1'!C41</f>
        <v>358.08104905510004</v>
      </c>
      <c r="D59" s="17">
        <f>'[2]ERU-1'!D41</f>
        <v>35.378999999999998</v>
      </c>
      <c r="E59" s="16">
        <f>'[2]ERU-1'!E41</f>
        <v>1138.5000000000007</v>
      </c>
      <c r="F59" s="18">
        <f>'[2]ERU-1'!F41</f>
        <v>0</v>
      </c>
      <c r="G59" s="18">
        <f>'[2]ERU-1'!G41</f>
        <v>116.21000000000049</v>
      </c>
      <c r="H59" s="16">
        <f>'[2]ERU-1'!H41</f>
        <v>1022.2900000000002</v>
      </c>
      <c r="I59" s="18">
        <f>'[2]ERU-1'!I41</f>
        <v>0</v>
      </c>
      <c r="J59" s="16">
        <f>'[2]ERU-1'!J41</f>
        <v>1138.5000000000007</v>
      </c>
      <c r="K59" s="18">
        <f>'[2]ERU-1'!K41</f>
        <v>0</v>
      </c>
      <c r="L59" s="18">
        <f>'[2]ERU-1'!L41</f>
        <v>0</v>
      </c>
      <c r="M59" s="18">
        <f>'[2]ERU-1'!M41</f>
        <v>0</v>
      </c>
      <c r="N59" s="16">
        <f>'[2]ERU-1'!N41</f>
        <v>116.21000000000049</v>
      </c>
      <c r="O59" s="18">
        <f>'[2]ERU-1'!O41</f>
        <v>0</v>
      </c>
      <c r="P59" s="18">
        <f>'[2]ERU-1'!P41</f>
        <v>0</v>
      </c>
      <c r="Q59" s="18">
        <f>'[2]ERU-1'!Q41</f>
        <v>0</v>
      </c>
      <c r="R59" s="18">
        <f>'[2]ERU-1'!R41</f>
        <v>0</v>
      </c>
      <c r="S59" s="18">
        <f>'[2]ERU-1'!S41</f>
        <v>0</v>
      </c>
      <c r="T59" s="18">
        <f>'[2]ERU-1'!T41</f>
        <v>0</v>
      </c>
      <c r="U59" s="18">
        <f>'[2]ERU-1'!U41</f>
        <v>204</v>
      </c>
      <c r="V59" s="18">
        <f>'[2]ERU-1'!V41</f>
        <v>818</v>
      </c>
      <c r="W59" s="19">
        <f>'[2]ERU-1'!W41</f>
        <v>0</v>
      </c>
      <c r="X59" s="12"/>
    </row>
    <row r="60" spans="1:24" x14ac:dyDescent="0.25">
      <c r="A60" s="14" t="s">
        <v>62</v>
      </c>
      <c r="B60" s="15">
        <v>12</v>
      </c>
      <c r="C60" s="38">
        <f>'[2]ERU-1'!C42</f>
        <v>454.16906711864999</v>
      </c>
      <c r="D60" s="17">
        <f>'[2]ERU-1'!D42</f>
        <v>35.304000000000002</v>
      </c>
      <c r="E60" s="16">
        <f>'[2]ERU-1'!E42</f>
        <v>1463.3</v>
      </c>
      <c r="F60" s="18">
        <f>'[2]ERU-1'!F42</f>
        <v>0</v>
      </c>
      <c r="G60" s="18">
        <f>'[2]ERU-1'!G42</f>
        <v>141.40000000000009</v>
      </c>
      <c r="H60" s="16">
        <f>'[2]ERU-1'!H42</f>
        <v>1321.8999999999999</v>
      </c>
      <c r="I60" s="18">
        <f>'[2]ERU-1'!I42</f>
        <v>0</v>
      </c>
      <c r="J60" s="16">
        <f>'[2]ERU-1'!J42</f>
        <v>1463.3</v>
      </c>
      <c r="K60" s="18">
        <f>'[2]ERU-1'!K42</f>
        <v>0</v>
      </c>
      <c r="L60" s="18">
        <f>'[2]ERU-1'!L42</f>
        <v>0</v>
      </c>
      <c r="M60" s="18">
        <f>'[2]ERU-1'!M42</f>
        <v>0</v>
      </c>
      <c r="N60" s="16">
        <f>'[2]ERU-1'!N42</f>
        <v>141.40000000000009</v>
      </c>
      <c r="O60" s="18">
        <f>'[2]ERU-1'!O42</f>
        <v>0</v>
      </c>
      <c r="P60" s="18">
        <f>'[2]ERU-1'!P42</f>
        <v>0</v>
      </c>
      <c r="Q60" s="18">
        <f>'[2]ERU-1'!Q42</f>
        <v>0</v>
      </c>
      <c r="R60" s="18">
        <f>'[2]ERU-1'!R42</f>
        <v>0</v>
      </c>
      <c r="S60" s="18">
        <f>'[2]ERU-1'!S42</f>
        <v>0</v>
      </c>
      <c r="T60" s="18">
        <f>'[2]ERU-1'!T42</f>
        <v>0</v>
      </c>
      <c r="U60" s="18">
        <f>'[2]ERU-1'!U42</f>
        <v>264</v>
      </c>
      <c r="V60" s="18">
        <f>'[2]ERU-1'!V42</f>
        <v>1058</v>
      </c>
      <c r="W60" s="19">
        <f>'[2]ERU-1'!W42</f>
        <v>0</v>
      </c>
      <c r="X60" s="12"/>
    </row>
    <row r="61" spans="1:24" x14ac:dyDescent="0.25">
      <c r="A61" s="20" t="s">
        <v>63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2"/>
      <c r="X61" s="12"/>
    </row>
    <row r="62" spans="1:24" x14ac:dyDescent="0.25">
      <c r="X62" s="12"/>
    </row>
    <row r="63" spans="1:24" x14ac:dyDescent="0.25">
      <c r="X63" s="12"/>
    </row>
    <row r="64" spans="1:24" ht="52.5" x14ac:dyDescent="0.25">
      <c r="B64" s="154" t="s">
        <v>25</v>
      </c>
      <c r="C64" s="155"/>
      <c r="D64" s="23" t="s">
        <v>64</v>
      </c>
      <c r="X64" s="12"/>
    </row>
    <row r="65" spans="1:24" x14ac:dyDescent="0.25">
      <c r="B65" s="24" t="s">
        <v>41</v>
      </c>
      <c r="C65" s="25"/>
      <c r="D65" s="26">
        <f>5.228-0.291</f>
        <v>4.9369999999999994</v>
      </c>
      <c r="X65" s="12"/>
    </row>
    <row r="66" spans="1:24" x14ac:dyDescent="0.25">
      <c r="X66" s="12"/>
    </row>
    <row r="67" spans="1:24" ht="17.25" x14ac:dyDescent="0.25">
      <c r="A67" s="13" t="s">
        <v>0</v>
      </c>
      <c r="B67" s="1"/>
      <c r="C67" s="146" t="s">
        <v>51</v>
      </c>
      <c r="D67" s="147"/>
      <c r="E67" s="147"/>
      <c r="F67" s="147"/>
      <c r="G67" s="147"/>
      <c r="H67" s="147"/>
      <c r="I67" s="147"/>
      <c r="J67" s="147"/>
      <c r="K67" s="147"/>
      <c r="L67" s="147"/>
      <c r="M67" s="147"/>
      <c r="N67" s="147"/>
      <c r="O67" s="147"/>
      <c r="P67" s="147"/>
      <c r="Q67" s="147"/>
      <c r="R67" s="147"/>
      <c r="S67" s="147"/>
      <c r="T67" s="147"/>
      <c r="U67" s="147"/>
      <c r="V67" s="147"/>
      <c r="W67" s="148"/>
      <c r="X67" s="12"/>
    </row>
    <row r="68" spans="1:24" x14ac:dyDescent="0.25">
      <c r="A68" s="149" t="s">
        <v>53</v>
      </c>
      <c r="B68" s="150"/>
      <c r="C68" s="151" t="s">
        <v>3</v>
      </c>
      <c r="D68" s="152"/>
      <c r="E68" s="151" t="s">
        <v>4</v>
      </c>
      <c r="F68" s="152"/>
      <c r="G68" s="152"/>
      <c r="H68" s="152"/>
      <c r="I68" s="151" t="s">
        <v>4</v>
      </c>
      <c r="J68" s="152"/>
      <c r="K68" s="152"/>
      <c r="L68" s="152"/>
      <c r="M68" s="152"/>
      <c r="N68" s="153"/>
      <c r="O68" s="151" t="s">
        <v>4</v>
      </c>
      <c r="P68" s="152"/>
      <c r="Q68" s="152"/>
      <c r="R68" s="152"/>
      <c r="S68" s="152"/>
      <c r="T68" s="152"/>
      <c r="U68" s="152"/>
      <c r="V68" s="152"/>
      <c r="W68" s="153"/>
      <c r="X68" s="12"/>
    </row>
    <row r="69" spans="1:24" ht="94.5" x14ac:dyDescent="0.25">
      <c r="A69" s="3"/>
      <c r="B69" s="2" t="s">
        <v>134</v>
      </c>
      <c r="C69" s="5" t="s">
        <v>5</v>
      </c>
      <c r="D69" s="6" t="s">
        <v>7</v>
      </c>
      <c r="E69" s="5" t="s">
        <v>8</v>
      </c>
      <c r="F69" s="6" t="s">
        <v>9</v>
      </c>
      <c r="G69" s="6" t="s">
        <v>10</v>
      </c>
      <c r="H69" s="6" t="s">
        <v>11</v>
      </c>
      <c r="I69" s="5" t="s">
        <v>12</v>
      </c>
      <c r="J69" s="6" t="s">
        <v>8</v>
      </c>
      <c r="K69" s="6" t="s">
        <v>13</v>
      </c>
      <c r="L69" s="6" t="s">
        <v>14</v>
      </c>
      <c r="M69" s="6" t="s">
        <v>15</v>
      </c>
      <c r="N69" s="4" t="s">
        <v>10</v>
      </c>
      <c r="O69" s="5" t="s">
        <v>16</v>
      </c>
      <c r="P69" s="6" t="s">
        <v>17</v>
      </c>
      <c r="Q69" s="6" t="s">
        <v>18</v>
      </c>
      <c r="R69" s="6" t="s">
        <v>19</v>
      </c>
      <c r="S69" s="6" t="s">
        <v>20</v>
      </c>
      <c r="T69" s="6" t="s">
        <v>21</v>
      </c>
      <c r="U69" s="6" t="s">
        <v>22</v>
      </c>
      <c r="V69" s="6" t="s">
        <v>23</v>
      </c>
      <c r="W69" s="4" t="s">
        <v>24</v>
      </c>
      <c r="X69" s="12"/>
    </row>
    <row r="70" spans="1:24" ht="21" x14ac:dyDescent="0.25">
      <c r="A70" s="5" t="s">
        <v>28</v>
      </c>
      <c r="B70" s="7" t="s">
        <v>29</v>
      </c>
      <c r="C70" s="8" t="s">
        <v>30</v>
      </c>
      <c r="D70" s="9" t="s">
        <v>30</v>
      </c>
      <c r="E70" s="8" t="s">
        <v>31</v>
      </c>
      <c r="F70" s="9" t="s">
        <v>31</v>
      </c>
      <c r="G70" s="9" t="s">
        <v>31</v>
      </c>
      <c r="H70" s="9" t="s">
        <v>31</v>
      </c>
      <c r="I70" s="8" t="s">
        <v>31</v>
      </c>
      <c r="J70" s="9" t="s">
        <v>31</v>
      </c>
      <c r="K70" s="9" t="s">
        <v>31</v>
      </c>
      <c r="L70" s="9" t="s">
        <v>31</v>
      </c>
      <c r="M70" s="9" t="s">
        <v>31</v>
      </c>
      <c r="N70" s="10" t="s">
        <v>31</v>
      </c>
      <c r="O70" s="8" t="s">
        <v>31</v>
      </c>
      <c r="P70" s="9" t="s">
        <v>31</v>
      </c>
      <c r="Q70" s="9" t="s">
        <v>31</v>
      </c>
      <c r="R70" s="9" t="s">
        <v>31</v>
      </c>
      <c r="S70" s="9" t="s">
        <v>31</v>
      </c>
      <c r="T70" s="9" t="s">
        <v>31</v>
      </c>
      <c r="U70" s="9" t="s">
        <v>31</v>
      </c>
      <c r="V70" s="9" t="s">
        <v>31</v>
      </c>
      <c r="W70" s="10" t="s">
        <v>31</v>
      </c>
      <c r="X70" s="12"/>
    </row>
    <row r="71" spans="1:24" x14ac:dyDescent="0.25">
      <c r="A71" s="14" t="s">
        <v>2</v>
      </c>
      <c r="B71" s="15">
        <v>1</v>
      </c>
      <c r="C71" s="38">
        <f>'[3]ERU-1'!C31</f>
        <v>435.174722304</v>
      </c>
      <c r="D71" s="17">
        <f>'[3]ERU-1'!D31</f>
        <v>35.344999999999999</v>
      </c>
      <c r="E71" s="16">
        <f>'[3]ERU-1'!E31</f>
        <v>1345.0908356455996</v>
      </c>
      <c r="F71" s="18">
        <f>'[3]ERU-1'!F31</f>
        <v>0</v>
      </c>
      <c r="G71" s="16">
        <f>E71-H71</f>
        <v>89.890835645599509</v>
      </c>
      <c r="H71" s="16">
        <f>'[3]ERU-1'!H31-36</f>
        <v>1255.2</v>
      </c>
      <c r="I71" s="18">
        <f>'[3]ERU-1'!I31</f>
        <v>0</v>
      </c>
      <c r="J71" s="16">
        <f>'[3]ERU-1'!J31</f>
        <v>1345.0908356455996</v>
      </c>
      <c r="K71" s="18">
        <f>'[3]ERU-1'!K31</f>
        <v>0</v>
      </c>
      <c r="L71" s="18">
        <f>'[3]ERU-1'!L31</f>
        <v>0</v>
      </c>
      <c r="M71" s="18">
        <f>'[3]ERU-1'!M31</f>
        <v>0</v>
      </c>
      <c r="N71" s="16">
        <v>0</v>
      </c>
      <c r="O71" s="18">
        <f>'[3]ERU-1'!O31</f>
        <v>0</v>
      </c>
      <c r="P71" s="18">
        <f>'[3]ERU-1'!P31</f>
        <v>0</v>
      </c>
      <c r="Q71" s="18">
        <f>'[3]ERU-1'!Q31</f>
        <v>0</v>
      </c>
      <c r="R71" s="18">
        <f>'[3]ERU-1'!R31</f>
        <v>0</v>
      </c>
      <c r="S71" s="18">
        <f>'[3]ERU-1'!S31</f>
        <v>0</v>
      </c>
      <c r="T71" s="18">
        <f>'[3]ERU-1'!T31</f>
        <v>0</v>
      </c>
      <c r="U71" s="18">
        <f>'[3]ERU-1'!U31</f>
        <v>129</v>
      </c>
      <c r="V71" s="18">
        <f>'[3]ERU-1'!V31-36</f>
        <v>1126</v>
      </c>
      <c r="W71" s="19">
        <f>'[3]ERU-1'!W31</f>
        <v>0</v>
      </c>
      <c r="X71" s="12"/>
    </row>
    <row r="72" spans="1:24" x14ac:dyDescent="0.25">
      <c r="A72" s="14" t="s">
        <v>49</v>
      </c>
      <c r="B72" s="15">
        <v>2</v>
      </c>
      <c r="C72" s="38">
        <f>'[3]ERU-1'!C32</f>
        <v>315.47554231584002</v>
      </c>
      <c r="D72" s="17">
        <f>'[3]ERU-1'!D32</f>
        <v>35.328000000000003</v>
      </c>
      <c r="E72" s="16">
        <f>'[3]ERU-1'!E32</f>
        <v>969.90495211679956</v>
      </c>
      <c r="F72" s="18">
        <f>'[3]ERU-1'!F32</f>
        <v>0</v>
      </c>
      <c r="G72" s="16">
        <f t="shared" ref="G72:G82" si="0">E72-H72</f>
        <v>49.304952116799541</v>
      </c>
      <c r="H72" s="16">
        <f>'[3]ERU-1'!H32</f>
        <v>920.6</v>
      </c>
      <c r="I72" s="18">
        <f>'[3]ERU-1'!I32</f>
        <v>0</v>
      </c>
      <c r="J72" s="16">
        <f>'[3]ERU-1'!J32</f>
        <v>969.90495211679956</v>
      </c>
      <c r="K72" s="18">
        <f>'[3]ERU-1'!K32</f>
        <v>0</v>
      </c>
      <c r="L72" s="18">
        <f>'[3]ERU-1'!L32</f>
        <v>0</v>
      </c>
      <c r="M72" s="18">
        <f>'[3]ERU-1'!M32</f>
        <v>0</v>
      </c>
      <c r="N72" s="16">
        <f>'[3]ERU-1'!N32</f>
        <v>49.304952116799541</v>
      </c>
      <c r="O72" s="18">
        <f>'[3]ERU-1'!O32</f>
        <v>0</v>
      </c>
      <c r="P72" s="18">
        <f>'[3]ERU-1'!P32</f>
        <v>0</v>
      </c>
      <c r="Q72" s="18">
        <f>'[3]ERU-1'!Q32</f>
        <v>0</v>
      </c>
      <c r="R72" s="18">
        <f>'[3]ERU-1'!R32</f>
        <v>0</v>
      </c>
      <c r="S72" s="18">
        <f>'[3]ERU-1'!S32</f>
        <v>0</v>
      </c>
      <c r="T72" s="18">
        <f>'[3]ERU-1'!T32</f>
        <v>0</v>
      </c>
      <c r="U72" s="18">
        <f>'[3]ERU-1'!U32</f>
        <v>92</v>
      </c>
      <c r="V72" s="18">
        <f>'[3]ERU-1'!V32</f>
        <v>829</v>
      </c>
      <c r="W72" s="19">
        <f>'[3]ERU-1'!W32</f>
        <v>0</v>
      </c>
      <c r="X72" s="12"/>
    </row>
    <row r="73" spans="1:24" x14ac:dyDescent="0.25">
      <c r="A73" s="14" t="s">
        <v>50</v>
      </c>
      <c r="B73" s="15">
        <v>3</v>
      </c>
      <c r="C73" s="38">
        <f>'[3]ERU-1'!C33</f>
        <v>282.85017825064</v>
      </c>
      <c r="D73" s="17">
        <f>'[3]ERU-1'!D33</f>
        <v>35.213000000000001</v>
      </c>
      <c r="E73" s="16">
        <f>'[3]ERU-1'!E33</f>
        <v>883.84924940704036</v>
      </c>
      <c r="F73" s="18">
        <f>'[3]ERU-1'!F33</f>
        <v>0</v>
      </c>
      <c r="G73" s="16">
        <f t="shared" si="0"/>
        <v>60.049249407040406</v>
      </c>
      <c r="H73" s="16">
        <f>'[3]ERU-1'!H33</f>
        <v>823.8</v>
      </c>
      <c r="I73" s="18">
        <f>'[3]ERU-1'!I33</f>
        <v>0</v>
      </c>
      <c r="J73" s="16">
        <f>'[3]ERU-1'!J33</f>
        <v>883.84924940704036</v>
      </c>
      <c r="K73" s="18">
        <f>'[3]ERU-1'!K33</f>
        <v>0</v>
      </c>
      <c r="L73" s="18">
        <f>'[3]ERU-1'!L33</f>
        <v>0</v>
      </c>
      <c r="M73" s="18">
        <f>'[3]ERU-1'!M33</f>
        <v>0</v>
      </c>
      <c r="N73" s="16">
        <f>'[3]ERU-1'!N33</f>
        <v>60.049249407040406</v>
      </c>
      <c r="O73" s="18">
        <f>'[3]ERU-1'!O33</f>
        <v>0</v>
      </c>
      <c r="P73" s="18">
        <f>'[3]ERU-1'!P33</f>
        <v>0</v>
      </c>
      <c r="Q73" s="18">
        <f>'[3]ERU-1'!Q33</f>
        <v>0</v>
      </c>
      <c r="R73" s="18">
        <f>'[3]ERU-1'!R33</f>
        <v>0</v>
      </c>
      <c r="S73" s="18">
        <f>'[3]ERU-1'!S33</f>
        <v>0</v>
      </c>
      <c r="T73" s="18">
        <f>'[3]ERU-1'!T33</f>
        <v>0</v>
      </c>
      <c r="U73" s="18">
        <f>'[3]ERU-1'!U33</f>
        <v>83</v>
      </c>
      <c r="V73" s="18">
        <f>'[3]ERU-1'!V33</f>
        <v>741</v>
      </c>
      <c r="W73" s="19">
        <f>'[3]ERU-1'!W33</f>
        <v>0</v>
      </c>
      <c r="X73" s="12"/>
    </row>
    <row r="74" spans="1:24" x14ac:dyDescent="0.25">
      <c r="A74" s="14" t="s">
        <v>54</v>
      </c>
      <c r="B74" s="15">
        <v>4</v>
      </c>
      <c r="C74" s="38">
        <f>'[3]ERU-1'!C34</f>
        <v>239.66769133120002</v>
      </c>
      <c r="D74" s="17">
        <f>'[3]ERU-1'!D34</f>
        <v>35.271000000000001</v>
      </c>
      <c r="E74" s="16">
        <f>'[3]ERU-1'!E34</f>
        <v>745.78885140527962</v>
      </c>
      <c r="F74" s="18">
        <f>'[3]ERU-1'!F34</f>
        <v>0</v>
      </c>
      <c r="G74" s="16">
        <f t="shared" si="0"/>
        <v>67.388851405279638</v>
      </c>
      <c r="H74" s="16">
        <f>'[3]ERU-1'!H34</f>
        <v>678.4</v>
      </c>
      <c r="I74" s="18">
        <f>'[3]ERU-1'!I34</f>
        <v>0</v>
      </c>
      <c r="J74" s="16">
        <f>'[3]ERU-1'!J34</f>
        <v>745.78885140527962</v>
      </c>
      <c r="K74" s="18">
        <f>'[3]ERU-1'!K34</f>
        <v>0</v>
      </c>
      <c r="L74" s="18">
        <f>'[3]ERU-1'!L34</f>
        <v>0</v>
      </c>
      <c r="M74" s="18">
        <f>'[3]ERU-1'!M34</f>
        <v>0</v>
      </c>
      <c r="N74" s="16">
        <f>'[3]ERU-1'!N34</f>
        <v>67.388851405279638</v>
      </c>
      <c r="O74" s="18">
        <f>'[3]ERU-1'!O34</f>
        <v>0</v>
      </c>
      <c r="P74" s="18">
        <f>'[3]ERU-1'!P34</f>
        <v>0</v>
      </c>
      <c r="Q74" s="18">
        <f>'[3]ERU-1'!Q34</f>
        <v>0</v>
      </c>
      <c r="R74" s="18">
        <f>'[3]ERU-1'!R34</f>
        <v>0</v>
      </c>
      <c r="S74" s="18">
        <f>'[3]ERU-1'!S34</f>
        <v>0</v>
      </c>
      <c r="T74" s="18">
        <f>'[3]ERU-1'!T34</f>
        <v>0</v>
      </c>
      <c r="U74" s="18">
        <f>'[3]ERU-1'!U34</f>
        <v>67</v>
      </c>
      <c r="V74" s="18">
        <f>'[3]ERU-1'!V34</f>
        <v>611</v>
      </c>
      <c r="W74" s="19">
        <f>'[3]ERU-1'!W34</f>
        <v>0</v>
      </c>
      <c r="X74" s="12"/>
    </row>
    <row r="75" spans="1:24" x14ac:dyDescent="0.25">
      <c r="A75" s="14" t="s">
        <v>55</v>
      </c>
      <c r="B75" s="15">
        <v>5</v>
      </c>
      <c r="C75" s="38">
        <f>'[3]ERU-1'!C35</f>
        <v>139.94095819044</v>
      </c>
      <c r="D75" s="17">
        <f>'[3]ERU-1'!D35</f>
        <v>35.457999999999998</v>
      </c>
      <c r="E75" s="16">
        <f>'[3]ERU-1'!E35</f>
        <v>426.2839443033605</v>
      </c>
      <c r="F75" s="18">
        <f>'[3]ERU-1'!F35</f>
        <v>0</v>
      </c>
      <c r="G75" s="16">
        <f t="shared" si="0"/>
        <v>56.683944303360477</v>
      </c>
      <c r="H75" s="16">
        <f>'[3]ERU-1'!H35</f>
        <v>369.6</v>
      </c>
      <c r="I75" s="18">
        <f>'[3]ERU-1'!I35</f>
        <v>0</v>
      </c>
      <c r="J75" s="16">
        <f>'[3]ERU-1'!J35</f>
        <v>426.2839443033605</v>
      </c>
      <c r="K75" s="18">
        <f>'[3]ERU-1'!K35</f>
        <v>0</v>
      </c>
      <c r="L75" s="18">
        <f>'[3]ERU-1'!L35</f>
        <v>0</v>
      </c>
      <c r="M75" s="18">
        <f>'[3]ERU-1'!M35</f>
        <v>0</v>
      </c>
      <c r="N75" s="16">
        <f>'[3]ERU-1'!N35</f>
        <v>56.683944303360477</v>
      </c>
      <c r="O75" s="18">
        <f>'[3]ERU-1'!O35</f>
        <v>0</v>
      </c>
      <c r="P75" s="18">
        <f>'[3]ERU-1'!P35</f>
        <v>0</v>
      </c>
      <c r="Q75" s="18">
        <f>'[3]ERU-1'!Q35</f>
        <v>0</v>
      </c>
      <c r="R75" s="18">
        <f>'[3]ERU-1'!R35</f>
        <v>0</v>
      </c>
      <c r="S75" s="18">
        <f>'[3]ERU-1'!S35</f>
        <v>0</v>
      </c>
      <c r="T75" s="18">
        <f>'[3]ERU-1'!T35</f>
        <v>0</v>
      </c>
      <c r="U75" s="18">
        <f>'[3]ERU-1'!U35</f>
        <v>37</v>
      </c>
      <c r="V75" s="18">
        <f>'[3]ERU-1'!V35</f>
        <v>333</v>
      </c>
      <c r="W75" s="19">
        <f>'[3]ERU-1'!W35</f>
        <v>0</v>
      </c>
      <c r="X75" s="12"/>
    </row>
    <row r="76" spans="1:24" x14ac:dyDescent="0.25">
      <c r="A76" s="14" t="s">
        <v>56</v>
      </c>
      <c r="B76" s="15">
        <v>6</v>
      </c>
      <c r="C76" s="38">
        <f>'[3]ERU-1'!C36</f>
        <v>117.2744544864</v>
      </c>
      <c r="D76" s="17">
        <f>'[3]ERU-1'!D36</f>
        <v>35.415999999999997</v>
      </c>
      <c r="E76" s="16">
        <f>'[3]ERU-1'!E36</f>
        <v>356.92634315424073</v>
      </c>
      <c r="F76" s="18">
        <f>'[3]ERU-1'!F36</f>
        <v>0</v>
      </c>
      <c r="G76" s="16">
        <f t="shared" si="0"/>
        <v>36.526343154240749</v>
      </c>
      <c r="H76" s="16">
        <f>'[3]ERU-1'!H36</f>
        <v>320.39999999999998</v>
      </c>
      <c r="I76" s="18">
        <f>'[3]ERU-1'!I36</f>
        <v>0</v>
      </c>
      <c r="J76" s="16">
        <f>'[3]ERU-1'!J36</f>
        <v>356.92634315424073</v>
      </c>
      <c r="K76" s="18">
        <f>'[3]ERU-1'!K36</f>
        <v>0</v>
      </c>
      <c r="L76" s="18">
        <f>'[3]ERU-1'!L36</f>
        <v>0</v>
      </c>
      <c r="M76" s="18">
        <f>'[3]ERU-1'!M36</f>
        <v>0</v>
      </c>
      <c r="N76" s="16">
        <f>'[3]ERU-1'!N36</f>
        <v>36.526343154240749</v>
      </c>
      <c r="O76" s="18">
        <f>'[3]ERU-1'!O36</f>
        <v>0</v>
      </c>
      <c r="P76" s="18">
        <f>'[3]ERU-1'!P36</f>
        <v>0</v>
      </c>
      <c r="Q76" s="18">
        <f>'[3]ERU-1'!Q36</f>
        <v>0</v>
      </c>
      <c r="R76" s="18">
        <f>'[3]ERU-1'!R36</f>
        <v>0</v>
      </c>
      <c r="S76" s="18">
        <f>'[3]ERU-1'!S36</f>
        <v>0</v>
      </c>
      <c r="T76" s="18">
        <f>'[3]ERU-1'!T36</f>
        <v>0</v>
      </c>
      <c r="U76" s="18">
        <f>'[3]ERU-1'!U36</f>
        <v>32</v>
      </c>
      <c r="V76" s="18">
        <f>'[3]ERU-1'!V36</f>
        <v>288</v>
      </c>
      <c r="W76" s="19">
        <f>'[3]ERU-1'!W36</f>
        <v>0</v>
      </c>
      <c r="X76" s="12"/>
    </row>
    <row r="77" spans="1:24" x14ac:dyDescent="0.25">
      <c r="A77" s="14" t="s">
        <v>57</v>
      </c>
      <c r="B77" s="15">
        <v>7</v>
      </c>
      <c r="C77" s="38">
        <f>'[3]ERU-1'!C37</f>
        <v>92.998265481600001</v>
      </c>
      <c r="D77" s="17">
        <f>'[3]ERU-1'!D37</f>
        <v>35.322000000000003</v>
      </c>
      <c r="E77" s="16">
        <f>'[3]ERU-1'!E37</f>
        <v>287.02619186719932</v>
      </c>
      <c r="F77" s="18">
        <f>'[3]ERU-1'!F37</f>
        <v>0</v>
      </c>
      <c r="G77" s="16">
        <f t="shared" si="0"/>
        <v>38.226191867199304</v>
      </c>
      <c r="H77" s="16">
        <f>'[3]ERU-1'!H37</f>
        <v>248.8</v>
      </c>
      <c r="I77" s="18">
        <f>'[3]ERU-1'!I37</f>
        <v>0</v>
      </c>
      <c r="J77" s="16">
        <f>'[3]ERU-1'!J37</f>
        <v>287.02619186719932</v>
      </c>
      <c r="K77" s="18">
        <f>'[3]ERU-1'!K37</f>
        <v>0</v>
      </c>
      <c r="L77" s="18">
        <f>'[3]ERU-1'!L37</f>
        <v>0</v>
      </c>
      <c r="M77" s="18">
        <f>'[3]ERU-1'!M37</f>
        <v>0</v>
      </c>
      <c r="N77" s="16">
        <f>'[3]ERU-1'!N37</f>
        <v>38.226191867199304</v>
      </c>
      <c r="O77" s="18">
        <f>'[3]ERU-1'!O37</f>
        <v>0</v>
      </c>
      <c r="P77" s="18">
        <f>'[3]ERU-1'!P37</f>
        <v>0</v>
      </c>
      <c r="Q77" s="18">
        <f>'[3]ERU-1'!Q37</f>
        <v>0</v>
      </c>
      <c r="R77" s="18">
        <f>'[3]ERU-1'!R37</f>
        <v>0</v>
      </c>
      <c r="S77" s="18">
        <f>'[3]ERU-1'!S37</f>
        <v>0</v>
      </c>
      <c r="T77" s="18">
        <f>'[3]ERU-1'!T37</f>
        <v>0</v>
      </c>
      <c r="U77" s="18">
        <f>'[3]ERU-1'!U37</f>
        <v>25</v>
      </c>
      <c r="V77" s="18">
        <f>'[3]ERU-1'!V37</f>
        <v>224</v>
      </c>
      <c r="W77" s="19">
        <f>'[3]ERU-1'!W37</f>
        <v>0</v>
      </c>
      <c r="X77" s="12"/>
    </row>
    <row r="78" spans="1:24" x14ac:dyDescent="0.25">
      <c r="A78" s="14" t="s">
        <v>58</v>
      </c>
      <c r="B78" s="15">
        <v>8</v>
      </c>
      <c r="C78" s="38">
        <f>'[3]ERU-1'!C38</f>
        <v>93.745360408839986</v>
      </c>
      <c r="D78" s="17">
        <f>'[3]ERU-1'!D38</f>
        <v>35.371000000000002</v>
      </c>
      <c r="E78" s="16">
        <f>'[3]ERU-1'!E38</f>
        <v>283.55416424768043</v>
      </c>
      <c r="F78" s="18">
        <f>'[3]ERU-1'!F38</f>
        <v>0</v>
      </c>
      <c r="G78" s="16">
        <f t="shared" si="0"/>
        <v>25.154164247680455</v>
      </c>
      <c r="H78" s="16">
        <f>'[3]ERU-1'!H38</f>
        <v>258.39999999999998</v>
      </c>
      <c r="I78" s="18">
        <f>'[3]ERU-1'!I38</f>
        <v>0</v>
      </c>
      <c r="J78" s="16">
        <f>'[3]ERU-1'!J38</f>
        <v>283.55416424768043</v>
      </c>
      <c r="K78" s="18">
        <f>'[3]ERU-1'!K38</f>
        <v>0</v>
      </c>
      <c r="L78" s="18">
        <f>'[3]ERU-1'!L38</f>
        <v>0</v>
      </c>
      <c r="M78" s="18">
        <f>'[3]ERU-1'!M38</f>
        <v>0</v>
      </c>
      <c r="N78" s="16">
        <f>'[3]ERU-1'!N38</f>
        <v>25.154164247680455</v>
      </c>
      <c r="O78" s="18">
        <f>'[3]ERU-1'!O38</f>
        <v>0</v>
      </c>
      <c r="P78" s="18">
        <f>'[3]ERU-1'!P38</f>
        <v>0</v>
      </c>
      <c r="Q78" s="18">
        <f>'[3]ERU-1'!Q38</f>
        <v>0</v>
      </c>
      <c r="R78" s="18">
        <f>'[3]ERU-1'!R38</f>
        <v>0</v>
      </c>
      <c r="S78" s="18">
        <f>'[3]ERU-1'!S38</f>
        <v>0</v>
      </c>
      <c r="T78" s="18">
        <f>'[3]ERU-1'!T38</f>
        <v>0</v>
      </c>
      <c r="U78" s="18">
        <f>'[3]ERU-1'!U38</f>
        <v>25</v>
      </c>
      <c r="V78" s="18">
        <f>'[3]ERU-1'!V38</f>
        <v>233</v>
      </c>
      <c r="W78" s="19">
        <f>'[3]ERU-1'!W38</f>
        <v>0</v>
      </c>
      <c r="X78" s="12"/>
    </row>
    <row r="79" spans="1:24" x14ac:dyDescent="0.25">
      <c r="A79" s="14" t="s">
        <v>59</v>
      </c>
      <c r="B79" s="15">
        <v>9</v>
      </c>
      <c r="C79" s="38">
        <f>'[3]ERU-1'!C39</f>
        <v>145.97654373684003</v>
      </c>
      <c r="D79" s="17">
        <f>'[3]ERU-1'!D39</f>
        <v>35.488999999999997</v>
      </c>
      <c r="E79" s="16">
        <f>'[3]ERU-1'!E39</f>
        <v>445.63797665663986</v>
      </c>
      <c r="F79" s="18">
        <f>'[3]ERU-1'!F39</f>
        <v>0</v>
      </c>
      <c r="G79" s="16">
        <f t="shared" si="0"/>
        <v>51.437976656639876</v>
      </c>
      <c r="H79" s="16">
        <f>'[3]ERU-1'!H39</f>
        <v>394.2</v>
      </c>
      <c r="I79" s="18">
        <f>'[3]ERU-1'!I39</f>
        <v>0</v>
      </c>
      <c r="J79" s="16">
        <f>'[3]ERU-1'!J39</f>
        <v>445.63797665663986</v>
      </c>
      <c r="K79" s="18">
        <f>'[3]ERU-1'!K39</f>
        <v>0</v>
      </c>
      <c r="L79" s="18">
        <f>'[3]ERU-1'!L39</f>
        <v>0</v>
      </c>
      <c r="M79" s="18">
        <f>'[3]ERU-1'!M39</f>
        <v>0</v>
      </c>
      <c r="N79" s="16">
        <f>'[3]ERU-1'!N39</f>
        <v>51.437976656639876</v>
      </c>
      <c r="O79" s="18">
        <f>'[3]ERU-1'!O39</f>
        <v>0</v>
      </c>
      <c r="P79" s="18">
        <f>'[3]ERU-1'!P39</f>
        <v>0</v>
      </c>
      <c r="Q79" s="18">
        <f>'[3]ERU-1'!Q39</f>
        <v>0</v>
      </c>
      <c r="R79" s="18">
        <f>'[3]ERU-1'!R39</f>
        <v>0</v>
      </c>
      <c r="S79" s="18">
        <f>'[3]ERU-1'!S39</f>
        <v>0</v>
      </c>
      <c r="T79" s="18">
        <f>'[3]ERU-1'!T39</f>
        <v>0</v>
      </c>
      <c r="U79" s="18">
        <f>'[3]ERU-1'!U39</f>
        <v>39</v>
      </c>
      <c r="V79" s="18">
        <f>'[3]ERU-1'!V39</f>
        <v>355</v>
      </c>
      <c r="W79" s="19">
        <f>'[3]ERU-1'!W39</f>
        <v>0</v>
      </c>
      <c r="X79" s="12"/>
    </row>
    <row r="80" spans="1:24" x14ac:dyDescent="0.25">
      <c r="A80" s="14" t="s">
        <v>60</v>
      </c>
      <c r="B80" s="15">
        <v>10</v>
      </c>
      <c r="C80" s="38">
        <f>'[3]ERU-1'!C40</f>
        <v>210.23625315976</v>
      </c>
      <c r="D80" s="17">
        <f>'[3]ERU-1'!D40</f>
        <v>35.493000000000002</v>
      </c>
      <c r="E80" s="16">
        <f>'[3]ERU-1'!E40</f>
        <v>648.13909772847944</v>
      </c>
      <c r="F80" s="18">
        <f>'[3]ERU-1'!F40</f>
        <v>0</v>
      </c>
      <c r="G80" s="16">
        <f t="shared" si="0"/>
        <v>67.739097728479464</v>
      </c>
      <c r="H80" s="16">
        <f>'[3]ERU-1'!H40</f>
        <v>580.4</v>
      </c>
      <c r="I80" s="18">
        <f>'[3]ERU-1'!I40</f>
        <v>0</v>
      </c>
      <c r="J80" s="16">
        <f>'[3]ERU-1'!J40</f>
        <v>648.13909772847944</v>
      </c>
      <c r="K80" s="18">
        <f>'[3]ERU-1'!K40</f>
        <v>0</v>
      </c>
      <c r="L80" s="18">
        <f>'[3]ERU-1'!L40</f>
        <v>0</v>
      </c>
      <c r="M80" s="18">
        <f>'[3]ERU-1'!M40</f>
        <v>0</v>
      </c>
      <c r="N80" s="16">
        <f>'[3]ERU-1'!N40</f>
        <v>67.739097728479464</v>
      </c>
      <c r="O80" s="18">
        <f>'[3]ERU-1'!O40</f>
        <v>0</v>
      </c>
      <c r="P80" s="18">
        <f>'[3]ERU-1'!P40</f>
        <v>0</v>
      </c>
      <c r="Q80" s="18">
        <f>'[3]ERU-1'!Q40</f>
        <v>0</v>
      </c>
      <c r="R80" s="18">
        <f>'[3]ERU-1'!R40</f>
        <v>0</v>
      </c>
      <c r="S80" s="18">
        <f>'[3]ERU-1'!S40</f>
        <v>0</v>
      </c>
      <c r="T80" s="18">
        <f>'[3]ERU-1'!T40</f>
        <v>0</v>
      </c>
      <c r="U80" s="18">
        <f>'[3]ERU-1'!U40</f>
        <v>58</v>
      </c>
      <c r="V80" s="18">
        <f>'[3]ERU-1'!V40</f>
        <v>522</v>
      </c>
      <c r="W80" s="19">
        <f>'[3]ERU-1'!W40</f>
        <v>0</v>
      </c>
      <c r="X80" s="12"/>
    </row>
    <row r="81" spans="1:24" x14ac:dyDescent="0.25">
      <c r="A81" s="14" t="s">
        <v>61</v>
      </c>
      <c r="B81" s="15">
        <v>11</v>
      </c>
      <c r="C81" s="38">
        <f>'[3]ERU-1'!C41</f>
        <v>327.03808639572003</v>
      </c>
      <c r="D81" s="17">
        <f>'[3]ERU-1'!D41</f>
        <v>35.332999999999998</v>
      </c>
      <c r="E81" s="16">
        <f>'[3]ERU-1'!E41</f>
        <v>1018.2781489023997</v>
      </c>
      <c r="F81" s="18">
        <f>'[3]ERU-1'!F41</f>
        <v>0</v>
      </c>
      <c r="G81" s="16">
        <f t="shared" si="0"/>
        <v>94.678148902399698</v>
      </c>
      <c r="H81" s="16">
        <f>'[3]ERU-1'!H41</f>
        <v>923.6</v>
      </c>
      <c r="I81" s="18">
        <f>'[3]ERU-1'!I41</f>
        <v>0</v>
      </c>
      <c r="J81" s="16">
        <f>'[3]ERU-1'!J41</f>
        <v>1018.2781489023997</v>
      </c>
      <c r="K81" s="18">
        <f>'[3]ERU-1'!K41</f>
        <v>0</v>
      </c>
      <c r="L81" s="18">
        <f>'[3]ERU-1'!L41</f>
        <v>0</v>
      </c>
      <c r="M81" s="18">
        <f>'[3]ERU-1'!M41</f>
        <v>0</v>
      </c>
      <c r="N81" s="16">
        <f>'[3]ERU-1'!N41</f>
        <v>94.678148902399698</v>
      </c>
      <c r="O81" s="18">
        <f>'[3]ERU-1'!O41</f>
        <v>0</v>
      </c>
      <c r="P81" s="18">
        <f>'[3]ERU-1'!P41</f>
        <v>0</v>
      </c>
      <c r="Q81" s="18">
        <f>'[3]ERU-1'!Q41</f>
        <v>0</v>
      </c>
      <c r="R81" s="18">
        <f>'[3]ERU-1'!R41</f>
        <v>0</v>
      </c>
      <c r="S81" s="18">
        <f>'[3]ERU-1'!S41</f>
        <v>0</v>
      </c>
      <c r="T81" s="18">
        <f>'[3]ERU-1'!T41</f>
        <v>0</v>
      </c>
      <c r="U81" s="18">
        <f>'[3]ERU-1'!U41</f>
        <v>93</v>
      </c>
      <c r="V81" s="18">
        <f>'[3]ERU-1'!V41</f>
        <v>831</v>
      </c>
      <c r="W81" s="19">
        <f>'[3]ERU-1'!W41</f>
        <v>0</v>
      </c>
      <c r="X81" s="12"/>
    </row>
    <row r="82" spans="1:24" x14ac:dyDescent="0.25">
      <c r="A82" s="14" t="s">
        <v>62</v>
      </c>
      <c r="B82" s="15">
        <v>12</v>
      </c>
      <c r="C82" s="38">
        <f>'[3]ERU-1'!C42</f>
        <v>400.56761541895997</v>
      </c>
      <c r="D82" s="17">
        <f>'[3]ERU-1'!D42</f>
        <v>35.268999999999998</v>
      </c>
      <c r="E82" s="16">
        <f>'[3]ERU-1'!E42</f>
        <v>1247.9149618172801</v>
      </c>
      <c r="F82" s="18">
        <f>'[3]ERU-1'!F42</f>
        <v>0</v>
      </c>
      <c r="G82" s="16">
        <f t="shared" si="0"/>
        <v>103.51496181727998</v>
      </c>
      <c r="H82" s="16">
        <f>'[3]ERU-1'!H42</f>
        <v>1144.4000000000001</v>
      </c>
      <c r="I82" s="18">
        <f>'[3]ERU-1'!I42</f>
        <v>0</v>
      </c>
      <c r="J82" s="16">
        <f>'[3]ERU-1'!J42</f>
        <v>1247.9149618172801</v>
      </c>
      <c r="K82" s="18">
        <f>'[3]ERU-1'!K42</f>
        <v>0</v>
      </c>
      <c r="L82" s="18">
        <f>'[3]ERU-1'!L42</f>
        <v>0</v>
      </c>
      <c r="M82" s="18">
        <f>'[3]ERU-1'!M42</f>
        <v>0</v>
      </c>
      <c r="N82" s="16">
        <f>'[3]ERU-1'!N42</f>
        <v>103.51496181727998</v>
      </c>
      <c r="O82" s="18">
        <f>'[3]ERU-1'!O42</f>
        <v>0</v>
      </c>
      <c r="P82" s="18">
        <f>'[3]ERU-1'!P42</f>
        <v>0</v>
      </c>
      <c r="Q82" s="18">
        <f>'[3]ERU-1'!Q42</f>
        <v>0</v>
      </c>
      <c r="R82" s="18">
        <f>'[3]ERU-1'!R42</f>
        <v>0</v>
      </c>
      <c r="S82" s="18">
        <f>'[3]ERU-1'!S42</f>
        <v>0</v>
      </c>
      <c r="T82" s="18">
        <f>'[3]ERU-1'!T42</f>
        <v>0</v>
      </c>
      <c r="U82" s="18">
        <f>'[3]ERU-1'!U42</f>
        <v>114</v>
      </c>
      <c r="V82" s="18">
        <f>'[3]ERU-1'!V42</f>
        <v>1030</v>
      </c>
      <c r="W82" s="19">
        <f>'[3]ERU-1'!W42</f>
        <v>0</v>
      </c>
      <c r="X82" s="12"/>
    </row>
    <row r="83" spans="1:24" x14ac:dyDescent="0.25">
      <c r="A83" s="20" t="s">
        <v>63</v>
      </c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2"/>
      <c r="X83" s="12"/>
    </row>
    <row r="84" spans="1:24" x14ac:dyDescent="0.25">
      <c r="X84" s="12"/>
    </row>
    <row r="85" spans="1:24" x14ac:dyDescent="0.25">
      <c r="X85" s="12"/>
    </row>
    <row r="86" spans="1:24" ht="52.5" x14ac:dyDescent="0.25">
      <c r="B86" s="154" t="s">
        <v>25</v>
      </c>
      <c r="C86" s="155"/>
      <c r="D86" s="23" t="s">
        <v>64</v>
      </c>
      <c r="X86" s="12"/>
    </row>
    <row r="87" spans="1:24" x14ac:dyDescent="0.25">
      <c r="B87" s="24" t="s">
        <v>45</v>
      </c>
      <c r="C87" s="25"/>
      <c r="D87" s="26">
        <f>1.095+0.797+2.301-0.253</f>
        <v>3.9399999999999995</v>
      </c>
      <c r="X87" s="12"/>
    </row>
    <row r="88" spans="1:24" x14ac:dyDescent="0.25">
      <c r="X88" s="12"/>
    </row>
    <row r="89" spans="1:24" ht="17.25" x14ac:dyDescent="0.25">
      <c r="A89" s="13" t="s">
        <v>0</v>
      </c>
      <c r="B89" s="1"/>
      <c r="C89" s="146" t="s">
        <v>51</v>
      </c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S89" s="147"/>
      <c r="T89" s="147"/>
      <c r="U89" s="147"/>
      <c r="V89" s="147"/>
      <c r="W89" s="148"/>
      <c r="X89" s="12"/>
    </row>
    <row r="90" spans="1:24" x14ac:dyDescent="0.25">
      <c r="A90" s="149" t="s">
        <v>53</v>
      </c>
      <c r="B90" s="150"/>
      <c r="C90" s="151" t="s">
        <v>3</v>
      </c>
      <c r="D90" s="152"/>
      <c r="E90" s="151" t="s">
        <v>4</v>
      </c>
      <c r="F90" s="152"/>
      <c r="G90" s="152"/>
      <c r="H90" s="152"/>
      <c r="I90" s="151" t="s">
        <v>4</v>
      </c>
      <c r="J90" s="152"/>
      <c r="K90" s="152"/>
      <c r="L90" s="152"/>
      <c r="M90" s="152"/>
      <c r="N90" s="153"/>
      <c r="O90" s="151" t="s">
        <v>4</v>
      </c>
      <c r="P90" s="152"/>
      <c r="Q90" s="152"/>
      <c r="R90" s="152"/>
      <c r="S90" s="152"/>
      <c r="T90" s="152"/>
      <c r="U90" s="152"/>
      <c r="V90" s="152"/>
      <c r="W90" s="153"/>
      <c r="X90" s="12"/>
    </row>
    <row r="91" spans="1:24" ht="94.5" x14ac:dyDescent="0.25">
      <c r="A91" s="3"/>
      <c r="B91" s="2" t="s">
        <v>69</v>
      </c>
      <c r="C91" s="5" t="s">
        <v>5</v>
      </c>
      <c r="D91" s="6" t="s">
        <v>7</v>
      </c>
      <c r="E91" s="5" t="s">
        <v>8</v>
      </c>
      <c r="F91" s="6" t="s">
        <v>9</v>
      </c>
      <c r="G91" s="6" t="s">
        <v>10</v>
      </c>
      <c r="H91" s="6" t="s">
        <v>11</v>
      </c>
      <c r="I91" s="5" t="s">
        <v>12</v>
      </c>
      <c r="J91" s="6" t="s">
        <v>8</v>
      </c>
      <c r="K91" s="6" t="s">
        <v>13</v>
      </c>
      <c r="L91" s="6" t="s">
        <v>14</v>
      </c>
      <c r="M91" s="6" t="s">
        <v>15</v>
      </c>
      <c r="N91" s="4" t="s">
        <v>10</v>
      </c>
      <c r="O91" s="5" t="s">
        <v>16</v>
      </c>
      <c r="P91" s="6" t="s">
        <v>17</v>
      </c>
      <c r="Q91" s="6" t="s">
        <v>18</v>
      </c>
      <c r="R91" s="6" t="s">
        <v>19</v>
      </c>
      <c r="S91" s="6" t="s">
        <v>20</v>
      </c>
      <c r="T91" s="6" t="s">
        <v>21</v>
      </c>
      <c r="U91" s="6" t="s">
        <v>22</v>
      </c>
      <c r="V91" s="6" t="s">
        <v>23</v>
      </c>
      <c r="W91" s="4" t="s">
        <v>24</v>
      </c>
      <c r="X91" s="12"/>
    </row>
    <row r="92" spans="1:24" ht="21" x14ac:dyDescent="0.25">
      <c r="A92" s="5" t="s">
        <v>28</v>
      </c>
      <c r="B92" s="7" t="s">
        <v>29</v>
      </c>
      <c r="C92" s="8" t="s">
        <v>30</v>
      </c>
      <c r="D92" s="9" t="s">
        <v>30</v>
      </c>
      <c r="E92" s="8" t="s">
        <v>31</v>
      </c>
      <c r="F92" s="9" t="s">
        <v>31</v>
      </c>
      <c r="G92" s="9" t="s">
        <v>31</v>
      </c>
      <c r="H92" s="9" t="s">
        <v>31</v>
      </c>
      <c r="I92" s="8" t="s">
        <v>31</v>
      </c>
      <c r="J92" s="9" t="s">
        <v>31</v>
      </c>
      <c r="K92" s="9" t="s">
        <v>31</v>
      </c>
      <c r="L92" s="9" t="s">
        <v>31</v>
      </c>
      <c r="M92" s="9" t="s">
        <v>31</v>
      </c>
      <c r="N92" s="10" t="s">
        <v>31</v>
      </c>
      <c r="O92" s="8" t="s">
        <v>31</v>
      </c>
      <c r="P92" s="9" t="s">
        <v>31</v>
      </c>
      <c r="Q92" s="9" t="s">
        <v>31</v>
      </c>
      <c r="R92" s="9" t="s">
        <v>31</v>
      </c>
      <c r="S92" s="9" t="s">
        <v>31</v>
      </c>
      <c r="T92" s="9" t="s">
        <v>31</v>
      </c>
      <c r="U92" s="9" t="s">
        <v>31</v>
      </c>
      <c r="V92" s="9" t="s">
        <v>31</v>
      </c>
      <c r="W92" s="10" t="s">
        <v>31</v>
      </c>
      <c r="X92" s="12"/>
    </row>
    <row r="93" spans="1:24" x14ac:dyDescent="0.25">
      <c r="A93" s="14" t="s">
        <v>2</v>
      </c>
      <c r="B93" s="15">
        <v>1</v>
      </c>
      <c r="C93" s="38">
        <f>'[4]ERU-1'!C53</f>
        <v>414.4370773326828</v>
      </c>
      <c r="D93" s="17">
        <f>'[4]ERU-1'!D53</f>
        <v>35.283000000000001</v>
      </c>
      <c r="E93" s="16">
        <f>'[4]ERU-1'!E53</f>
        <v>1902</v>
      </c>
      <c r="F93" s="18">
        <f>'[4]ERU-1'!F53</f>
        <v>0</v>
      </c>
      <c r="G93" s="16">
        <f>E93-H93</f>
        <v>92</v>
      </c>
      <c r="H93" s="16">
        <f>'[4]ERU-1'!H53</f>
        <v>1810</v>
      </c>
      <c r="I93" s="18">
        <f>'[4]ERU-1'!I53</f>
        <v>0</v>
      </c>
      <c r="J93" s="16">
        <f>'[4]ERU-1'!J53</f>
        <v>1902</v>
      </c>
      <c r="K93" s="18">
        <f>'[4]ERU-1'!K53</f>
        <v>0</v>
      </c>
      <c r="L93" s="18">
        <f>'[4]ERU-1'!L53</f>
        <v>0</v>
      </c>
      <c r="M93" s="18">
        <f>'[4]ERU-1'!M53</f>
        <v>0</v>
      </c>
      <c r="N93" s="16">
        <f>'[4]ERU-1'!N53</f>
        <v>92</v>
      </c>
      <c r="O93" s="18">
        <f>'[4]ERU-1'!O53</f>
        <v>0</v>
      </c>
      <c r="P93" s="18">
        <f>'[4]ERU-1'!P53</f>
        <v>0</v>
      </c>
      <c r="Q93" s="18">
        <f>'[4]ERU-1'!Q53</f>
        <v>0</v>
      </c>
      <c r="R93" s="18">
        <f>'[4]ERU-1'!R53</f>
        <v>0</v>
      </c>
      <c r="S93" s="18">
        <f>'[4]ERU-1'!S53</f>
        <v>0</v>
      </c>
      <c r="T93" s="18">
        <f>'[4]ERU-1'!T53</f>
        <v>0</v>
      </c>
      <c r="U93" s="18">
        <f>'[4]ERU-1'!U53</f>
        <v>452</v>
      </c>
      <c r="V93" s="18">
        <f>'[4]ERU-1'!V53</f>
        <v>1358</v>
      </c>
      <c r="W93" s="19">
        <f>'[4]ERU-1'!W53</f>
        <v>0</v>
      </c>
      <c r="X93" s="12"/>
    </row>
    <row r="94" spans="1:24" x14ac:dyDescent="0.25">
      <c r="A94" s="14" t="s">
        <v>49</v>
      </c>
      <c r="B94" s="15">
        <v>2</v>
      </c>
      <c r="C94" s="38">
        <f>'[4]ERU-1'!C54</f>
        <v>298.62755720649011</v>
      </c>
      <c r="D94" s="17">
        <f>'[4]ERU-1'!D54</f>
        <v>35.286999999999999</v>
      </c>
      <c r="E94" s="16">
        <f>'[4]ERU-1'!E54</f>
        <v>1174</v>
      </c>
      <c r="F94" s="18">
        <f>'[4]ERU-1'!F54</f>
        <v>0</v>
      </c>
      <c r="G94" s="16">
        <f t="shared" ref="G94:G104" si="1">E94-H94</f>
        <v>107</v>
      </c>
      <c r="H94" s="16">
        <f>'[4]ERU-1'!H54-29</f>
        <v>1067</v>
      </c>
      <c r="I94" s="18">
        <f>'[4]ERU-1'!I54</f>
        <v>0</v>
      </c>
      <c r="J94" s="16">
        <f>'[4]ERU-1'!J54</f>
        <v>1174</v>
      </c>
      <c r="K94" s="18">
        <f>'[4]ERU-1'!K54</f>
        <v>0</v>
      </c>
      <c r="L94" s="18">
        <f>'[4]ERU-1'!L54</f>
        <v>0</v>
      </c>
      <c r="M94" s="18">
        <f>'[4]ERU-1'!M54</f>
        <v>0</v>
      </c>
      <c r="N94" s="16">
        <v>0</v>
      </c>
      <c r="O94" s="18">
        <f>'[4]ERU-1'!O54</f>
        <v>0</v>
      </c>
      <c r="P94" s="18">
        <f>'[4]ERU-1'!P54</f>
        <v>0</v>
      </c>
      <c r="Q94" s="18">
        <f>'[4]ERU-1'!Q54</f>
        <v>0</v>
      </c>
      <c r="R94" s="18">
        <f>'[4]ERU-1'!R54</f>
        <v>0</v>
      </c>
      <c r="S94" s="18">
        <f>'[4]ERU-1'!S54</f>
        <v>0</v>
      </c>
      <c r="T94" s="18">
        <f>'[4]ERU-1'!T54</f>
        <v>0</v>
      </c>
      <c r="U94" s="18">
        <f>'[4]ERU-1'!U54</f>
        <v>274</v>
      </c>
      <c r="V94" s="18">
        <f>'[4]ERU-1'!V54-29</f>
        <v>793</v>
      </c>
      <c r="W94" s="19">
        <f>'[4]ERU-1'!W54</f>
        <v>0</v>
      </c>
      <c r="X94" s="12"/>
    </row>
    <row r="95" spans="1:24" x14ac:dyDescent="0.25">
      <c r="A95" s="14" t="s">
        <v>50</v>
      </c>
      <c r="B95" s="15">
        <v>3</v>
      </c>
      <c r="C95" s="38">
        <f>'[4]ERU-1'!C55</f>
        <v>110.16497884686072</v>
      </c>
      <c r="D95" s="17">
        <f>'[4]ERU-1'!D55</f>
        <v>35.130000000000003</v>
      </c>
      <c r="E95" s="16">
        <f>'[4]ERU-1'!E55</f>
        <v>848</v>
      </c>
      <c r="F95" s="18">
        <f>'[4]ERU-1'!F55</f>
        <v>0</v>
      </c>
      <c r="G95" s="16">
        <f t="shared" si="1"/>
        <v>90</v>
      </c>
      <c r="H95" s="16">
        <f>'[4]ERU-1'!H55</f>
        <v>758</v>
      </c>
      <c r="I95" s="18">
        <f>'[4]ERU-1'!I55</f>
        <v>0</v>
      </c>
      <c r="J95" s="16">
        <f>'[4]ERU-1'!J55</f>
        <v>848</v>
      </c>
      <c r="K95" s="18">
        <f>'[4]ERU-1'!K55</f>
        <v>0</v>
      </c>
      <c r="L95" s="18">
        <f>'[4]ERU-1'!L55</f>
        <v>0</v>
      </c>
      <c r="M95" s="18">
        <f>'[4]ERU-1'!M55</f>
        <v>0</v>
      </c>
      <c r="N95" s="16">
        <f>'[4]ERU-1'!N55</f>
        <v>90</v>
      </c>
      <c r="O95" s="18">
        <f>'[4]ERU-1'!O55</f>
        <v>0</v>
      </c>
      <c r="P95" s="18">
        <f>'[4]ERU-1'!P55</f>
        <v>0</v>
      </c>
      <c r="Q95" s="18">
        <f>'[4]ERU-1'!Q55</f>
        <v>0</v>
      </c>
      <c r="R95" s="18">
        <f>'[4]ERU-1'!R55</f>
        <v>0</v>
      </c>
      <c r="S95" s="18">
        <f>'[4]ERU-1'!S55</f>
        <v>0</v>
      </c>
      <c r="T95" s="18">
        <f>'[4]ERU-1'!T55</f>
        <v>0</v>
      </c>
      <c r="U95" s="18">
        <f>'[4]ERU-1'!U55</f>
        <v>189</v>
      </c>
      <c r="V95" s="18">
        <f>'[4]ERU-1'!V55</f>
        <v>569</v>
      </c>
      <c r="W95" s="19">
        <f>'[4]ERU-1'!W55</f>
        <v>0</v>
      </c>
      <c r="X95" s="12"/>
    </row>
    <row r="96" spans="1:24" x14ac:dyDescent="0.25">
      <c r="A96" s="14" t="s">
        <v>54</v>
      </c>
      <c r="B96" s="15">
        <v>4</v>
      </c>
      <c r="C96" s="38">
        <f>'[4]ERU-1'!C56</f>
        <v>40.589267139931188</v>
      </c>
      <c r="D96" s="17">
        <f>'[4]ERU-1'!D56</f>
        <v>35.225999999999999</v>
      </c>
      <c r="E96" s="16">
        <f>'[4]ERU-1'!E56</f>
        <v>511</v>
      </c>
      <c r="F96" s="18">
        <f>'[4]ERU-1'!F56</f>
        <v>0</v>
      </c>
      <c r="G96" s="16">
        <f t="shared" si="1"/>
        <v>63</v>
      </c>
      <c r="H96" s="16">
        <f>'[4]ERU-1'!H56</f>
        <v>448</v>
      </c>
      <c r="I96" s="18">
        <f>'[4]ERU-1'!I56</f>
        <v>0</v>
      </c>
      <c r="J96" s="16">
        <f>'[4]ERU-1'!J56</f>
        <v>511</v>
      </c>
      <c r="K96" s="18">
        <f>'[4]ERU-1'!K56</f>
        <v>0</v>
      </c>
      <c r="L96" s="18">
        <f>'[4]ERU-1'!L56</f>
        <v>0</v>
      </c>
      <c r="M96" s="18">
        <f>'[4]ERU-1'!M56</f>
        <v>0</v>
      </c>
      <c r="N96" s="16">
        <f>'[4]ERU-1'!N56</f>
        <v>63</v>
      </c>
      <c r="O96" s="18">
        <f>'[4]ERU-1'!O56</f>
        <v>0</v>
      </c>
      <c r="P96" s="18">
        <f>'[4]ERU-1'!P56</f>
        <v>0</v>
      </c>
      <c r="Q96" s="18">
        <f>'[4]ERU-1'!Q56</f>
        <v>0</v>
      </c>
      <c r="R96" s="18">
        <f>'[4]ERU-1'!R56</f>
        <v>0</v>
      </c>
      <c r="S96" s="18">
        <f>'[4]ERU-1'!S56</f>
        <v>0</v>
      </c>
      <c r="T96" s="18">
        <f>'[4]ERU-1'!T56</f>
        <v>0</v>
      </c>
      <c r="U96" s="18">
        <f>'[4]ERU-1'!U56</f>
        <v>112</v>
      </c>
      <c r="V96" s="18">
        <f>'[4]ERU-1'!V56</f>
        <v>336</v>
      </c>
      <c r="W96" s="19">
        <f>'[4]ERU-1'!W56</f>
        <v>0</v>
      </c>
      <c r="X96" s="12"/>
    </row>
    <row r="97" spans="1:24" x14ac:dyDescent="0.25">
      <c r="A97" s="14" t="s">
        <v>55</v>
      </c>
      <c r="B97" s="15">
        <v>5</v>
      </c>
      <c r="C97" s="38">
        <f>'[4]ERU-1'!C57</f>
        <v>37.765588359020065</v>
      </c>
      <c r="D97" s="17">
        <f>'[4]ERU-1'!D57</f>
        <v>35.423000000000002</v>
      </c>
      <c r="E97" s="16">
        <f>'[4]ERU-1'!E57</f>
        <v>95</v>
      </c>
      <c r="F97" s="18">
        <f>'[4]ERU-1'!F57</f>
        <v>0</v>
      </c>
      <c r="G97" s="16">
        <f t="shared" si="1"/>
        <v>0</v>
      </c>
      <c r="H97" s="16">
        <f>'[4]ERU-1'!H57</f>
        <v>95</v>
      </c>
      <c r="I97" s="18">
        <f>'[4]ERU-1'!I57</f>
        <v>0</v>
      </c>
      <c r="J97" s="16">
        <f>'[4]ERU-1'!J57</f>
        <v>95</v>
      </c>
      <c r="K97" s="18">
        <f>'[4]ERU-1'!K57</f>
        <v>0</v>
      </c>
      <c r="L97" s="18">
        <f>'[4]ERU-1'!L57</f>
        <v>0</v>
      </c>
      <c r="M97" s="18">
        <f>'[4]ERU-1'!M57</f>
        <v>0</v>
      </c>
      <c r="N97" s="16">
        <f>'[4]ERU-1'!N57</f>
        <v>0</v>
      </c>
      <c r="O97" s="18">
        <f>'[4]ERU-1'!O57</f>
        <v>0</v>
      </c>
      <c r="P97" s="18">
        <f>'[4]ERU-1'!P57</f>
        <v>0</v>
      </c>
      <c r="Q97" s="18">
        <f>'[4]ERU-1'!Q57</f>
        <v>0</v>
      </c>
      <c r="R97" s="18">
        <f>'[4]ERU-1'!R57</f>
        <v>0</v>
      </c>
      <c r="S97" s="18">
        <f>'[4]ERU-1'!S57</f>
        <v>0</v>
      </c>
      <c r="T97" s="18">
        <f>'[4]ERU-1'!T57</f>
        <v>0</v>
      </c>
      <c r="U97" s="18">
        <f>'[4]ERU-1'!U57</f>
        <v>24</v>
      </c>
      <c r="V97" s="18">
        <f>'[4]ERU-1'!V57</f>
        <v>71</v>
      </c>
      <c r="W97" s="19">
        <f>'[4]ERU-1'!W57</f>
        <v>0</v>
      </c>
      <c r="X97" s="12"/>
    </row>
    <row r="98" spans="1:24" x14ac:dyDescent="0.25">
      <c r="A98" s="14" t="s">
        <v>56</v>
      </c>
      <c r="B98" s="15">
        <v>6</v>
      </c>
      <c r="C98" s="38">
        <f>'[4]ERU-1'!C58</f>
        <v>40.150417270309489</v>
      </c>
      <c r="D98" s="17">
        <f>'[4]ERU-1'!D58</f>
        <v>35.271000000000001</v>
      </c>
      <c r="E98" s="16">
        <f>'[4]ERU-1'!E58</f>
        <v>119</v>
      </c>
      <c r="F98" s="18">
        <f>'[4]ERU-1'!F58</f>
        <v>0</v>
      </c>
      <c r="G98" s="16">
        <f t="shared" si="1"/>
        <v>0</v>
      </c>
      <c r="H98" s="16">
        <f>'[4]ERU-1'!H58</f>
        <v>119</v>
      </c>
      <c r="I98" s="18">
        <f>'[4]ERU-1'!I58</f>
        <v>0</v>
      </c>
      <c r="J98" s="16">
        <f>'[4]ERU-1'!J58</f>
        <v>119</v>
      </c>
      <c r="K98" s="18">
        <f>'[4]ERU-1'!K58</f>
        <v>0</v>
      </c>
      <c r="L98" s="18">
        <f>'[4]ERU-1'!L58</f>
        <v>0</v>
      </c>
      <c r="M98" s="18">
        <f>'[4]ERU-1'!M58</f>
        <v>0</v>
      </c>
      <c r="N98" s="16">
        <f>'[4]ERU-1'!N58</f>
        <v>0</v>
      </c>
      <c r="O98" s="18">
        <f>'[4]ERU-1'!O58</f>
        <v>0</v>
      </c>
      <c r="P98" s="18">
        <f>'[4]ERU-1'!P58</f>
        <v>0</v>
      </c>
      <c r="Q98" s="18">
        <f>'[4]ERU-1'!Q58</f>
        <v>0</v>
      </c>
      <c r="R98" s="18">
        <f>'[4]ERU-1'!R58</f>
        <v>0</v>
      </c>
      <c r="S98" s="18">
        <f>'[4]ERU-1'!S58</f>
        <v>0</v>
      </c>
      <c r="T98" s="18">
        <f>'[4]ERU-1'!T58</f>
        <v>0</v>
      </c>
      <c r="U98" s="18">
        <f>'[4]ERU-1'!U58</f>
        <v>30</v>
      </c>
      <c r="V98" s="18">
        <f>'[4]ERU-1'!V58</f>
        <v>89</v>
      </c>
      <c r="W98" s="19">
        <f>'[4]ERU-1'!W58</f>
        <v>0</v>
      </c>
      <c r="X98" s="12"/>
    </row>
    <row r="99" spans="1:24" x14ac:dyDescent="0.25">
      <c r="A99" s="14" t="s">
        <v>57</v>
      </c>
      <c r="B99" s="15">
        <v>7</v>
      </c>
      <c r="C99" s="38">
        <f>'[4]ERU-1'!C59</f>
        <v>41.726278704737709</v>
      </c>
      <c r="D99" s="17">
        <f>'[4]ERU-1'!D59</f>
        <v>35.313000000000002</v>
      </c>
      <c r="E99" s="16">
        <f>'[4]ERU-1'!E59</f>
        <v>99</v>
      </c>
      <c r="F99" s="18">
        <f>'[4]ERU-1'!F59</f>
        <v>0</v>
      </c>
      <c r="G99" s="16">
        <f t="shared" si="1"/>
        <v>0</v>
      </c>
      <c r="H99" s="16">
        <f>'[4]ERU-1'!H59</f>
        <v>99</v>
      </c>
      <c r="I99" s="18">
        <f>'[4]ERU-1'!I59</f>
        <v>0</v>
      </c>
      <c r="J99" s="16">
        <f>'[4]ERU-1'!J59</f>
        <v>99</v>
      </c>
      <c r="K99" s="18">
        <f>'[4]ERU-1'!K59</f>
        <v>0</v>
      </c>
      <c r="L99" s="18">
        <f>'[4]ERU-1'!L59</f>
        <v>0</v>
      </c>
      <c r="M99" s="18">
        <f>'[4]ERU-1'!M59</f>
        <v>0</v>
      </c>
      <c r="N99" s="16">
        <f>'[4]ERU-1'!N59</f>
        <v>0</v>
      </c>
      <c r="O99" s="18">
        <f>'[4]ERU-1'!O59</f>
        <v>0</v>
      </c>
      <c r="P99" s="18">
        <f>'[4]ERU-1'!P59</f>
        <v>0</v>
      </c>
      <c r="Q99" s="18">
        <f>'[4]ERU-1'!Q59</f>
        <v>0</v>
      </c>
      <c r="R99" s="18">
        <f>'[4]ERU-1'!R59</f>
        <v>0</v>
      </c>
      <c r="S99" s="18">
        <f>'[4]ERU-1'!S59</f>
        <v>0</v>
      </c>
      <c r="T99" s="18">
        <f>'[4]ERU-1'!T59</f>
        <v>0</v>
      </c>
      <c r="U99" s="18">
        <f>'[4]ERU-1'!U59</f>
        <v>25</v>
      </c>
      <c r="V99" s="18">
        <f>'[4]ERU-1'!V59</f>
        <v>74</v>
      </c>
      <c r="W99" s="19">
        <f>'[4]ERU-1'!W59</f>
        <v>0</v>
      </c>
      <c r="X99" s="12"/>
    </row>
    <row r="100" spans="1:24" x14ac:dyDescent="0.25">
      <c r="A100" s="14" t="s">
        <v>58</v>
      </c>
      <c r="B100" s="15">
        <v>8</v>
      </c>
      <c r="C100" s="38">
        <f>'[4]ERU-1'!C60</f>
        <v>36.550453588360249</v>
      </c>
      <c r="D100" s="17">
        <f>'[4]ERU-1'!D60</f>
        <v>35.353999999999999</v>
      </c>
      <c r="E100" s="16">
        <f>'[4]ERU-1'!E60</f>
        <v>98</v>
      </c>
      <c r="F100" s="18">
        <f>'[4]ERU-1'!F60</f>
        <v>0</v>
      </c>
      <c r="G100" s="16">
        <f t="shared" si="1"/>
        <v>0</v>
      </c>
      <c r="H100" s="16">
        <f>'[4]ERU-1'!H60</f>
        <v>98</v>
      </c>
      <c r="I100" s="18">
        <f>'[4]ERU-1'!I60</f>
        <v>0</v>
      </c>
      <c r="J100" s="16">
        <f>'[4]ERU-1'!J60</f>
        <v>98</v>
      </c>
      <c r="K100" s="18">
        <f>'[4]ERU-1'!K60</f>
        <v>0</v>
      </c>
      <c r="L100" s="18">
        <f>'[4]ERU-1'!L60</f>
        <v>0</v>
      </c>
      <c r="M100" s="18">
        <f>'[4]ERU-1'!M60</f>
        <v>0</v>
      </c>
      <c r="N100" s="16">
        <f>'[4]ERU-1'!N60</f>
        <v>0</v>
      </c>
      <c r="O100" s="18">
        <f>'[4]ERU-1'!O60</f>
        <v>0</v>
      </c>
      <c r="P100" s="18">
        <f>'[4]ERU-1'!P60</f>
        <v>0</v>
      </c>
      <c r="Q100" s="18">
        <f>'[4]ERU-1'!Q60</f>
        <v>0</v>
      </c>
      <c r="R100" s="18">
        <f>'[4]ERU-1'!R60</f>
        <v>0</v>
      </c>
      <c r="S100" s="18">
        <f>'[4]ERU-1'!S60</f>
        <v>0</v>
      </c>
      <c r="T100" s="18">
        <f>'[4]ERU-1'!T60</f>
        <v>0</v>
      </c>
      <c r="U100" s="18">
        <f>'[4]ERU-1'!U60</f>
        <v>24</v>
      </c>
      <c r="V100" s="18">
        <f>'[4]ERU-1'!V60</f>
        <v>74</v>
      </c>
      <c r="W100" s="19">
        <f>'[4]ERU-1'!W60</f>
        <v>0</v>
      </c>
      <c r="X100" s="12"/>
    </row>
    <row r="101" spans="1:24" x14ac:dyDescent="0.25">
      <c r="A101" s="14" t="s">
        <v>59</v>
      </c>
      <c r="B101" s="15">
        <v>9</v>
      </c>
      <c r="C101" s="38">
        <f>'[4]ERU-1'!C61</f>
        <v>73.617211800584386</v>
      </c>
      <c r="D101" s="17">
        <f>'[4]ERU-1'!D61</f>
        <v>35.438000000000002</v>
      </c>
      <c r="E101" s="16">
        <f>'[4]ERU-1'!E61</f>
        <v>244</v>
      </c>
      <c r="F101" s="18">
        <f>'[4]ERU-1'!F61</f>
        <v>0</v>
      </c>
      <c r="G101" s="16">
        <f t="shared" si="1"/>
        <v>15</v>
      </c>
      <c r="H101" s="16">
        <f>'[4]ERU-1'!H61</f>
        <v>229</v>
      </c>
      <c r="I101" s="18">
        <f>'[4]ERU-1'!I61</f>
        <v>0</v>
      </c>
      <c r="J101" s="16">
        <f>'[4]ERU-1'!J61</f>
        <v>244</v>
      </c>
      <c r="K101" s="18">
        <f>'[4]ERU-1'!K61</f>
        <v>0</v>
      </c>
      <c r="L101" s="18">
        <f>'[4]ERU-1'!L61</f>
        <v>0</v>
      </c>
      <c r="M101" s="18">
        <f>'[4]ERU-1'!M61</f>
        <v>0</v>
      </c>
      <c r="N101" s="16">
        <f>'[4]ERU-1'!N61</f>
        <v>15</v>
      </c>
      <c r="O101" s="18">
        <f>'[4]ERU-1'!O61</f>
        <v>0</v>
      </c>
      <c r="P101" s="18">
        <f>'[4]ERU-1'!P61</f>
        <v>0</v>
      </c>
      <c r="Q101" s="18">
        <f>'[4]ERU-1'!Q61</f>
        <v>0</v>
      </c>
      <c r="R101" s="18">
        <f>'[4]ERU-1'!R61</f>
        <v>0</v>
      </c>
      <c r="S101" s="18">
        <f>'[4]ERU-1'!S61</f>
        <v>0</v>
      </c>
      <c r="T101" s="18">
        <f>'[4]ERU-1'!T61</f>
        <v>0</v>
      </c>
      <c r="U101" s="18">
        <f>'[4]ERU-1'!U61</f>
        <v>57</v>
      </c>
      <c r="V101" s="18">
        <f>'[4]ERU-1'!V61</f>
        <v>172</v>
      </c>
      <c r="W101" s="19">
        <f>'[4]ERU-1'!W61</f>
        <v>0</v>
      </c>
      <c r="X101" s="12"/>
    </row>
    <row r="102" spans="1:24" x14ac:dyDescent="0.25">
      <c r="A102" s="14" t="s">
        <v>60</v>
      </c>
      <c r="B102" s="15">
        <v>10</v>
      </c>
      <c r="C102" s="38">
        <f>'[4]ERU-1'!C62</f>
        <v>88.774257830330157</v>
      </c>
      <c r="D102" s="17">
        <f>'[4]ERU-1'!D62</f>
        <v>35.47</v>
      </c>
      <c r="E102" s="16">
        <f>'[4]ERU-1'!E62</f>
        <v>694</v>
      </c>
      <c r="F102" s="18">
        <f>'[4]ERU-1'!F62</f>
        <v>0</v>
      </c>
      <c r="G102" s="16">
        <f t="shared" si="1"/>
        <v>55</v>
      </c>
      <c r="H102" s="16">
        <f>'[4]ERU-1'!H62</f>
        <v>639</v>
      </c>
      <c r="I102" s="18">
        <f>'[4]ERU-1'!I62</f>
        <v>0</v>
      </c>
      <c r="J102" s="16">
        <f>'[4]ERU-1'!J62</f>
        <v>694</v>
      </c>
      <c r="K102" s="18">
        <f>'[4]ERU-1'!K62</f>
        <v>0</v>
      </c>
      <c r="L102" s="18">
        <f>'[4]ERU-1'!L62</f>
        <v>0</v>
      </c>
      <c r="M102" s="18">
        <f>'[4]ERU-1'!M62</f>
        <v>0</v>
      </c>
      <c r="N102" s="16">
        <f>'[4]ERU-1'!N62</f>
        <v>55</v>
      </c>
      <c r="O102" s="18">
        <f>'[4]ERU-1'!O62</f>
        <v>0</v>
      </c>
      <c r="P102" s="18">
        <f>'[4]ERU-1'!P62</f>
        <v>0</v>
      </c>
      <c r="Q102" s="18">
        <f>'[4]ERU-1'!Q62</f>
        <v>0</v>
      </c>
      <c r="R102" s="18">
        <f>'[4]ERU-1'!R62</f>
        <v>0</v>
      </c>
      <c r="S102" s="18">
        <f>'[4]ERU-1'!S62</f>
        <v>0</v>
      </c>
      <c r="T102" s="18">
        <f>'[4]ERU-1'!T62</f>
        <v>0</v>
      </c>
      <c r="U102" s="18">
        <f>'[4]ERU-1'!U62</f>
        <v>160</v>
      </c>
      <c r="V102" s="18">
        <f>'[4]ERU-1'!V62</f>
        <v>479</v>
      </c>
      <c r="W102" s="19">
        <f>'[4]ERU-1'!W62</f>
        <v>0</v>
      </c>
      <c r="X102" s="12"/>
    </row>
    <row r="103" spans="1:24" x14ac:dyDescent="0.25">
      <c r="A103" s="14" t="s">
        <v>61</v>
      </c>
      <c r="B103" s="15">
        <v>11</v>
      </c>
      <c r="C103" s="38">
        <f>'[4]ERU-1'!C63</f>
        <v>228.4145107693285</v>
      </c>
      <c r="D103" s="17">
        <f>'[4]ERU-1'!D63</f>
        <v>35.378999999999998</v>
      </c>
      <c r="E103" s="16">
        <f>'[4]ERU-1'!E63</f>
        <v>1206</v>
      </c>
      <c r="F103" s="18">
        <f>'[4]ERU-1'!F63</f>
        <v>0</v>
      </c>
      <c r="G103" s="16">
        <f t="shared" si="1"/>
        <v>83</v>
      </c>
      <c r="H103" s="16">
        <f>'[4]ERU-1'!H63</f>
        <v>1123</v>
      </c>
      <c r="I103" s="18">
        <f>'[4]ERU-1'!I63</f>
        <v>0</v>
      </c>
      <c r="J103" s="16">
        <f>'[4]ERU-1'!J63</f>
        <v>1206</v>
      </c>
      <c r="K103" s="18">
        <f>'[4]ERU-1'!K63</f>
        <v>0</v>
      </c>
      <c r="L103" s="18">
        <f>'[4]ERU-1'!L63</f>
        <v>0</v>
      </c>
      <c r="M103" s="18">
        <f>'[4]ERU-1'!M63</f>
        <v>0</v>
      </c>
      <c r="N103" s="16">
        <f>'[4]ERU-1'!N63</f>
        <v>83</v>
      </c>
      <c r="O103" s="18">
        <f>'[4]ERU-1'!O63</f>
        <v>0</v>
      </c>
      <c r="P103" s="18">
        <f>'[4]ERU-1'!P63</f>
        <v>0</v>
      </c>
      <c r="Q103" s="18">
        <f>'[4]ERU-1'!Q63</f>
        <v>0</v>
      </c>
      <c r="R103" s="18">
        <f>'[4]ERU-1'!R63</f>
        <v>0</v>
      </c>
      <c r="S103" s="18">
        <f>'[4]ERU-1'!S63</f>
        <v>0</v>
      </c>
      <c r="T103" s="18">
        <f>'[4]ERU-1'!T63</f>
        <v>0</v>
      </c>
      <c r="U103" s="18">
        <f>'[4]ERU-1'!U63</f>
        <v>281</v>
      </c>
      <c r="V103" s="18">
        <f>'[4]ERU-1'!V63</f>
        <v>842</v>
      </c>
      <c r="W103" s="19">
        <f>'[4]ERU-1'!W63</f>
        <v>0</v>
      </c>
      <c r="X103" s="12"/>
    </row>
    <row r="104" spans="1:24" x14ac:dyDescent="0.25">
      <c r="A104" s="14" t="s">
        <v>62</v>
      </c>
      <c r="B104" s="15">
        <v>12</v>
      </c>
      <c r="C104" s="38">
        <f>'[4]ERU-1'!C64</f>
        <v>283.05040488710443</v>
      </c>
      <c r="D104" s="17">
        <f>'[4]ERU-1'!D64</f>
        <v>35.304000000000002</v>
      </c>
      <c r="E104" s="16">
        <f>'[4]ERU-1'!E64</f>
        <v>1592</v>
      </c>
      <c r="F104" s="18">
        <f>'[4]ERU-1'!F64</f>
        <v>0</v>
      </c>
      <c r="G104" s="16">
        <f t="shared" si="1"/>
        <v>76</v>
      </c>
      <c r="H104" s="16">
        <f>'[4]ERU-1'!H64</f>
        <v>1516</v>
      </c>
      <c r="I104" s="18">
        <f>'[4]ERU-1'!I64</f>
        <v>0</v>
      </c>
      <c r="J104" s="16">
        <f>'[4]ERU-1'!J64</f>
        <v>1592</v>
      </c>
      <c r="K104" s="18">
        <f>'[4]ERU-1'!K64</f>
        <v>0</v>
      </c>
      <c r="L104" s="18">
        <f>'[4]ERU-1'!L64</f>
        <v>0</v>
      </c>
      <c r="M104" s="18">
        <f>'[4]ERU-1'!M64</f>
        <v>0</v>
      </c>
      <c r="N104" s="16">
        <f>'[4]ERU-1'!N64</f>
        <v>76</v>
      </c>
      <c r="O104" s="18">
        <f>'[4]ERU-1'!O64</f>
        <v>0</v>
      </c>
      <c r="P104" s="18">
        <f>'[4]ERU-1'!P64</f>
        <v>0</v>
      </c>
      <c r="Q104" s="18">
        <f>'[4]ERU-1'!Q64</f>
        <v>0</v>
      </c>
      <c r="R104" s="18">
        <f>'[4]ERU-1'!R64</f>
        <v>0</v>
      </c>
      <c r="S104" s="18">
        <f>'[4]ERU-1'!S64</f>
        <v>0</v>
      </c>
      <c r="T104" s="18">
        <f>'[4]ERU-1'!T64</f>
        <v>0</v>
      </c>
      <c r="U104" s="18">
        <f>'[4]ERU-1'!U64</f>
        <v>379</v>
      </c>
      <c r="V104" s="18">
        <f>'[4]ERU-1'!V64</f>
        <v>1137</v>
      </c>
      <c r="W104" s="19">
        <f>'[4]ERU-1'!W64</f>
        <v>0</v>
      </c>
      <c r="X104" s="12"/>
    </row>
    <row r="105" spans="1:24" x14ac:dyDescent="0.25">
      <c r="A105" s="20" t="s">
        <v>63</v>
      </c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2"/>
      <c r="X105" s="12"/>
    </row>
    <row r="106" spans="1:24" x14ac:dyDescent="0.25">
      <c r="X106" s="12"/>
    </row>
    <row r="107" spans="1:24" x14ac:dyDescent="0.25">
      <c r="X107" s="12"/>
    </row>
    <row r="108" spans="1:24" ht="52.5" x14ac:dyDescent="0.25">
      <c r="B108" s="154" t="s">
        <v>25</v>
      </c>
      <c r="C108" s="155"/>
      <c r="D108" s="23" t="s">
        <v>64</v>
      </c>
      <c r="X108" s="12"/>
    </row>
    <row r="109" spans="1:24" x14ac:dyDescent="0.25">
      <c r="B109" s="24" t="s">
        <v>264</v>
      </c>
      <c r="C109" s="25"/>
      <c r="D109" s="26">
        <f>2.188-0.253+1.171+0.294+0.609-0.019</f>
        <v>3.99</v>
      </c>
      <c r="X109" s="12"/>
    </row>
    <row r="110" spans="1:24" x14ac:dyDescent="0.25">
      <c r="X110" s="12"/>
    </row>
    <row r="111" spans="1:24" ht="17.25" x14ac:dyDescent="0.25">
      <c r="A111" s="13" t="s">
        <v>0</v>
      </c>
      <c r="B111" s="1"/>
      <c r="C111" s="146" t="s">
        <v>51</v>
      </c>
      <c r="D111" s="147"/>
      <c r="E111" s="147"/>
      <c r="F111" s="147"/>
      <c r="G111" s="147"/>
      <c r="H111" s="147"/>
      <c r="I111" s="147"/>
      <c r="J111" s="147"/>
      <c r="K111" s="147"/>
      <c r="L111" s="147"/>
      <c r="M111" s="147"/>
      <c r="N111" s="147"/>
      <c r="O111" s="147"/>
      <c r="P111" s="147"/>
      <c r="Q111" s="147"/>
      <c r="R111" s="147"/>
      <c r="S111" s="147"/>
      <c r="T111" s="147"/>
      <c r="U111" s="147"/>
      <c r="V111" s="147"/>
      <c r="W111" s="148"/>
      <c r="X111" s="12"/>
    </row>
    <row r="112" spans="1:24" x14ac:dyDescent="0.25">
      <c r="A112" s="149" t="s">
        <v>53</v>
      </c>
      <c r="B112" s="150"/>
      <c r="C112" s="151" t="s">
        <v>3</v>
      </c>
      <c r="D112" s="152"/>
      <c r="E112" s="151" t="s">
        <v>4</v>
      </c>
      <c r="F112" s="152"/>
      <c r="G112" s="152"/>
      <c r="H112" s="152"/>
      <c r="I112" s="151" t="s">
        <v>4</v>
      </c>
      <c r="J112" s="152"/>
      <c r="K112" s="152"/>
      <c r="L112" s="152"/>
      <c r="M112" s="152"/>
      <c r="N112" s="153"/>
      <c r="O112" s="151" t="s">
        <v>4</v>
      </c>
      <c r="P112" s="152"/>
      <c r="Q112" s="152"/>
      <c r="R112" s="152"/>
      <c r="S112" s="152"/>
      <c r="T112" s="152"/>
      <c r="U112" s="152"/>
      <c r="V112" s="152"/>
      <c r="W112" s="153"/>
      <c r="X112" s="12"/>
    </row>
    <row r="113" spans="1:24" ht="94.5" x14ac:dyDescent="0.25">
      <c r="A113" s="3"/>
      <c r="B113" s="2" t="s">
        <v>66</v>
      </c>
      <c r="C113" s="5" t="s">
        <v>5</v>
      </c>
      <c r="D113" s="6" t="s">
        <v>7</v>
      </c>
      <c r="E113" s="5" t="s">
        <v>8</v>
      </c>
      <c r="F113" s="6" t="s">
        <v>9</v>
      </c>
      <c r="G113" s="6" t="s">
        <v>10</v>
      </c>
      <c r="H113" s="6" t="s">
        <v>11</v>
      </c>
      <c r="I113" s="5" t="s">
        <v>12</v>
      </c>
      <c r="J113" s="6" t="s">
        <v>8</v>
      </c>
      <c r="K113" s="6" t="s">
        <v>13</v>
      </c>
      <c r="L113" s="6" t="s">
        <v>14</v>
      </c>
      <c r="M113" s="6" t="s">
        <v>15</v>
      </c>
      <c r="N113" s="4" t="s">
        <v>10</v>
      </c>
      <c r="O113" s="5" t="s">
        <v>16</v>
      </c>
      <c r="P113" s="6" t="s">
        <v>17</v>
      </c>
      <c r="Q113" s="6" t="s">
        <v>18</v>
      </c>
      <c r="R113" s="6" t="s">
        <v>19</v>
      </c>
      <c r="S113" s="6" t="s">
        <v>20</v>
      </c>
      <c r="T113" s="6" t="s">
        <v>21</v>
      </c>
      <c r="U113" s="6" t="s">
        <v>22</v>
      </c>
      <c r="V113" s="6" t="s">
        <v>23</v>
      </c>
      <c r="W113" s="4" t="s">
        <v>24</v>
      </c>
      <c r="X113" s="12"/>
    </row>
    <row r="114" spans="1:24" ht="21" x14ac:dyDescent="0.25">
      <c r="A114" s="5" t="s">
        <v>28</v>
      </c>
      <c r="B114" s="7" t="s">
        <v>29</v>
      </c>
      <c r="C114" s="8" t="s">
        <v>30</v>
      </c>
      <c r="D114" s="9" t="s">
        <v>30</v>
      </c>
      <c r="E114" s="8" t="s">
        <v>31</v>
      </c>
      <c r="F114" s="9" t="s">
        <v>31</v>
      </c>
      <c r="G114" s="9" t="s">
        <v>31</v>
      </c>
      <c r="H114" s="9" t="s">
        <v>31</v>
      </c>
      <c r="I114" s="8" t="s">
        <v>31</v>
      </c>
      <c r="J114" s="9" t="s">
        <v>31</v>
      </c>
      <c r="K114" s="9" t="s">
        <v>31</v>
      </c>
      <c r="L114" s="9" t="s">
        <v>31</v>
      </c>
      <c r="M114" s="9" t="s">
        <v>31</v>
      </c>
      <c r="N114" s="10" t="s">
        <v>31</v>
      </c>
      <c r="O114" s="8" t="s">
        <v>31</v>
      </c>
      <c r="P114" s="9" t="s">
        <v>31</v>
      </c>
      <c r="Q114" s="9" t="s">
        <v>31</v>
      </c>
      <c r="R114" s="9" t="s">
        <v>31</v>
      </c>
      <c r="S114" s="9" t="s">
        <v>31</v>
      </c>
      <c r="T114" s="9" t="s">
        <v>31</v>
      </c>
      <c r="U114" s="9" t="s">
        <v>31</v>
      </c>
      <c r="V114" s="9" t="s">
        <v>31</v>
      </c>
      <c r="W114" s="10" t="s">
        <v>31</v>
      </c>
      <c r="X114" s="12"/>
    </row>
    <row r="115" spans="1:24" x14ac:dyDescent="0.25">
      <c r="A115" s="14" t="s">
        <v>2</v>
      </c>
      <c r="B115" s="15">
        <v>1</v>
      </c>
      <c r="C115" s="38">
        <f>'[5]ERU-1'!C53</f>
        <v>1279.3629378000001</v>
      </c>
      <c r="D115" s="17">
        <f>'[5]ERU-1'!D53</f>
        <v>35.281999999999996</v>
      </c>
      <c r="E115" s="16">
        <f>'[5]ERU-1'!E53</f>
        <v>3937.8791225484001</v>
      </c>
      <c r="F115" s="18">
        <f>'[5]ERU-1'!F53</f>
        <v>0</v>
      </c>
      <c r="G115" s="16">
        <f>'[5]ERU-1'!G53</f>
        <v>760.87912254840012</v>
      </c>
      <c r="H115" s="16">
        <f>'[5]ERU-1'!H53</f>
        <v>3177</v>
      </c>
      <c r="I115" s="18">
        <f>'[5]ERU-1'!I53</f>
        <v>0</v>
      </c>
      <c r="J115" s="16">
        <f>'[5]ERU-1'!J53</f>
        <v>3937.8791225484001</v>
      </c>
      <c r="K115" s="18">
        <f>'[5]ERU-1'!K53</f>
        <v>0</v>
      </c>
      <c r="L115" s="18">
        <f>'[5]ERU-1'!L53</f>
        <v>0</v>
      </c>
      <c r="M115" s="18">
        <f>'[5]ERU-1'!M53</f>
        <v>0</v>
      </c>
      <c r="N115" s="16">
        <f>'[5]ERU-1'!N53</f>
        <v>760.87912254840012</v>
      </c>
      <c r="O115" s="18">
        <f>'[5]ERU-1'!O53</f>
        <v>0</v>
      </c>
      <c r="P115" s="18">
        <f>'[5]ERU-1'!P53</f>
        <v>0</v>
      </c>
      <c r="Q115" s="18">
        <f>'[5]ERU-1'!Q53</f>
        <v>0</v>
      </c>
      <c r="R115" s="18">
        <f>'[5]ERU-1'!R53</f>
        <v>0</v>
      </c>
      <c r="S115" s="18">
        <f>'[5]ERU-1'!S53</f>
        <v>0</v>
      </c>
      <c r="T115" s="18">
        <f>'[5]ERU-1'!T53</f>
        <v>0</v>
      </c>
      <c r="U115" s="16">
        <f>'[5]ERU-1'!U53</f>
        <v>1271</v>
      </c>
      <c r="V115" s="18">
        <f>'[5]ERU-1'!V53</f>
        <v>1906</v>
      </c>
      <c r="W115" s="19">
        <f>'[5]ERU-1'!W53</f>
        <v>0</v>
      </c>
      <c r="X115" s="12"/>
    </row>
    <row r="116" spans="1:24" x14ac:dyDescent="0.25">
      <c r="A116" s="14" t="s">
        <v>49</v>
      </c>
      <c r="B116" s="15">
        <v>2</v>
      </c>
      <c r="C116" s="38">
        <f>'[5]ERU-1'!C54</f>
        <v>256.0618638548433</v>
      </c>
      <c r="D116" s="17">
        <f>'[5]ERU-1'!D54</f>
        <v>35.292999999999999</v>
      </c>
      <c r="E116" s="16">
        <f>'[5]ERU-1'!E54</f>
        <v>787.96271230379989</v>
      </c>
      <c r="F116" s="18">
        <f>'[5]ERU-1'!F54</f>
        <v>0</v>
      </c>
      <c r="G116" s="16">
        <f>'[5]ERU-1'!G54</f>
        <v>459.96271230380034</v>
      </c>
      <c r="H116" s="16">
        <f>'[5]ERU-1'!H54</f>
        <v>327.99999999999955</v>
      </c>
      <c r="I116" s="18">
        <f>'[5]ERU-1'!I54</f>
        <v>0</v>
      </c>
      <c r="J116" s="16">
        <f>'[5]ERU-1'!J54</f>
        <v>787.96271230379989</v>
      </c>
      <c r="K116" s="18">
        <f>'[5]ERU-1'!K54</f>
        <v>0</v>
      </c>
      <c r="L116" s="18">
        <f>'[5]ERU-1'!L54</f>
        <v>0</v>
      </c>
      <c r="M116" s="18">
        <f>'[5]ERU-1'!M54</f>
        <v>0</v>
      </c>
      <c r="N116" s="16">
        <f>'[5]ERU-1'!N54</f>
        <v>459.96271230380034</v>
      </c>
      <c r="O116" s="18">
        <f>'[5]ERU-1'!O54</f>
        <v>0</v>
      </c>
      <c r="P116" s="18">
        <f>'[5]ERU-1'!P54</f>
        <v>0</v>
      </c>
      <c r="Q116" s="18">
        <f>'[5]ERU-1'!Q54</f>
        <v>0</v>
      </c>
      <c r="R116" s="18">
        <f>'[5]ERU-1'!R54</f>
        <v>0</v>
      </c>
      <c r="S116" s="18">
        <f>'[5]ERU-1'!S54</f>
        <v>0</v>
      </c>
      <c r="T116" s="18">
        <f>'[5]ERU-1'!T54</f>
        <v>0</v>
      </c>
      <c r="U116" s="18">
        <f>'[5]ERU-1'!U54</f>
        <v>131</v>
      </c>
      <c r="V116" s="18">
        <f>'[5]ERU-1'!V54</f>
        <v>197</v>
      </c>
      <c r="W116" s="19">
        <f>'[5]ERU-1'!W54</f>
        <v>0</v>
      </c>
      <c r="X116" s="12"/>
    </row>
    <row r="117" spans="1:24" x14ac:dyDescent="0.25">
      <c r="A117" s="14" t="s">
        <v>50</v>
      </c>
      <c r="B117" s="15">
        <v>3</v>
      </c>
      <c r="C117" s="38">
        <f>'[5]ERU-1'!C55</f>
        <v>30.977834797204508</v>
      </c>
      <c r="D117" s="17">
        <f>'[5]ERU-1'!D55</f>
        <v>35.131</v>
      </c>
      <c r="E117" s="16">
        <f>'[5]ERU-1'!E55</f>
        <v>95.361345408599973</v>
      </c>
      <c r="F117" s="18">
        <f>'[5]ERU-1'!F55</f>
        <v>0</v>
      </c>
      <c r="G117" s="16">
        <f>'[5]ERU-1'!G55</f>
        <v>594.36134540859996</v>
      </c>
      <c r="H117" s="16">
        <f>'[5]ERU-1'!H55</f>
        <v>-499</v>
      </c>
      <c r="I117" s="18">
        <f>'[5]ERU-1'!I55</f>
        <v>0</v>
      </c>
      <c r="J117" s="16">
        <f>'[5]ERU-1'!J55</f>
        <v>95.361345408599973</v>
      </c>
      <c r="K117" s="18">
        <f>'[5]ERU-1'!K55</f>
        <v>0</v>
      </c>
      <c r="L117" s="18">
        <f>'[5]ERU-1'!L55</f>
        <v>0</v>
      </c>
      <c r="M117" s="18">
        <f>'[5]ERU-1'!M55</f>
        <v>0</v>
      </c>
      <c r="N117" s="16">
        <f>'[5]ERU-1'!N55</f>
        <v>594.36134540859996</v>
      </c>
      <c r="O117" s="18">
        <f>'[5]ERU-1'!O55</f>
        <v>0</v>
      </c>
      <c r="P117" s="18">
        <f>'[5]ERU-1'!P55</f>
        <v>0</v>
      </c>
      <c r="Q117" s="18">
        <f>'[5]ERU-1'!Q55</f>
        <v>0</v>
      </c>
      <c r="R117" s="18">
        <f>'[5]ERU-1'!R55</f>
        <v>0</v>
      </c>
      <c r="S117" s="18">
        <f>'[5]ERU-1'!S55</f>
        <v>0</v>
      </c>
      <c r="T117" s="18">
        <f>'[5]ERU-1'!T55</f>
        <v>0</v>
      </c>
      <c r="U117" s="18">
        <f>'[5]ERU-1'!U55</f>
        <v>-200</v>
      </c>
      <c r="V117" s="18">
        <f>'[5]ERU-1'!V55</f>
        <v>-299</v>
      </c>
      <c r="W117" s="19">
        <f>'[5]ERU-1'!W55</f>
        <v>0</v>
      </c>
      <c r="X117" s="12"/>
    </row>
    <row r="118" spans="1:24" x14ac:dyDescent="0.25">
      <c r="A118" s="14" t="s">
        <v>54</v>
      </c>
      <c r="B118" s="15">
        <v>4</v>
      </c>
      <c r="C118" s="38">
        <f>'[5]ERU-1'!C56</f>
        <v>184.81105681532426</v>
      </c>
      <c r="D118" s="17">
        <f>'[5]ERU-1'!D56</f>
        <v>35.226999999999997</v>
      </c>
      <c r="E118" s="16">
        <f>'[5]ERU-1'!E56</f>
        <v>568.82657595240005</v>
      </c>
      <c r="F118" s="18">
        <f>'[5]ERU-1'!F56</f>
        <v>0</v>
      </c>
      <c r="G118" s="18">
        <f>'[5]ERU-1'!G56</f>
        <v>222.8265759524005</v>
      </c>
      <c r="H118" s="16">
        <f>'[5]ERU-1'!H56</f>
        <v>345.99999999999955</v>
      </c>
      <c r="I118" s="18">
        <f>'[5]ERU-1'!I56</f>
        <v>0</v>
      </c>
      <c r="J118" s="16">
        <f>'[5]ERU-1'!J56</f>
        <v>568.82657595240005</v>
      </c>
      <c r="K118" s="18">
        <f>'[5]ERU-1'!K56</f>
        <v>0</v>
      </c>
      <c r="L118" s="18">
        <f>'[5]ERU-1'!L56</f>
        <v>0</v>
      </c>
      <c r="M118" s="18">
        <f>'[5]ERU-1'!M56</f>
        <v>0</v>
      </c>
      <c r="N118" s="16">
        <f>'[5]ERU-1'!N56</f>
        <v>222.8265759524005</v>
      </c>
      <c r="O118" s="18">
        <f>'[5]ERU-1'!O56</f>
        <v>0</v>
      </c>
      <c r="P118" s="18">
        <f>'[5]ERU-1'!P56</f>
        <v>0</v>
      </c>
      <c r="Q118" s="18">
        <f>'[5]ERU-1'!Q56</f>
        <v>0</v>
      </c>
      <c r="R118" s="18">
        <f>'[5]ERU-1'!R56</f>
        <v>0</v>
      </c>
      <c r="S118" s="18">
        <f>'[5]ERU-1'!S56</f>
        <v>0</v>
      </c>
      <c r="T118" s="18">
        <f>'[5]ERU-1'!T56</f>
        <v>0</v>
      </c>
      <c r="U118" s="18">
        <f>'[5]ERU-1'!U56</f>
        <v>138</v>
      </c>
      <c r="V118" s="18">
        <f>'[5]ERU-1'!V56</f>
        <v>208</v>
      </c>
      <c r="W118" s="19">
        <f>'[5]ERU-1'!W56</f>
        <v>0</v>
      </c>
      <c r="X118" s="12"/>
    </row>
    <row r="119" spans="1:24" x14ac:dyDescent="0.25">
      <c r="A119" s="14" t="s">
        <v>55</v>
      </c>
      <c r="B119" s="15">
        <v>5</v>
      </c>
      <c r="C119" s="38">
        <f>'[5]ERU-1'!C57</f>
        <v>70.924890993615662</v>
      </c>
      <c r="D119" s="17">
        <f>'[5]ERU-1'!D57</f>
        <v>35.43</v>
      </c>
      <c r="E119" s="16">
        <f>'[5]ERU-1'!E57</f>
        <v>218.28736646280001</v>
      </c>
      <c r="F119" s="18">
        <f>'[5]ERU-1'!F57</f>
        <v>0</v>
      </c>
      <c r="G119" s="18">
        <f>'[5]ERU-1'!G57</f>
        <v>343.28736646280004</v>
      </c>
      <c r="H119" s="16">
        <f>'[5]ERU-1'!H57</f>
        <v>-125</v>
      </c>
      <c r="I119" s="18">
        <f>'[5]ERU-1'!I57</f>
        <v>0</v>
      </c>
      <c r="J119" s="16">
        <f>'[5]ERU-1'!J57</f>
        <v>218.28736646280001</v>
      </c>
      <c r="K119" s="18">
        <f>'[5]ERU-1'!K57</f>
        <v>0</v>
      </c>
      <c r="L119" s="18">
        <f>'[5]ERU-1'!L57</f>
        <v>0</v>
      </c>
      <c r="M119" s="18">
        <f>'[5]ERU-1'!M57</f>
        <v>0</v>
      </c>
      <c r="N119" s="16">
        <f>'[5]ERU-1'!N57</f>
        <v>343.28736646280004</v>
      </c>
      <c r="O119" s="18">
        <f>'[5]ERU-1'!O57</f>
        <v>0</v>
      </c>
      <c r="P119" s="18">
        <f>'[5]ERU-1'!P57</f>
        <v>0</v>
      </c>
      <c r="Q119" s="18">
        <f>'[5]ERU-1'!Q57</f>
        <v>0</v>
      </c>
      <c r="R119" s="18">
        <f>'[5]ERU-1'!R57</f>
        <v>0</v>
      </c>
      <c r="S119" s="18">
        <f>'[5]ERU-1'!S57</f>
        <v>0</v>
      </c>
      <c r="T119" s="18">
        <f>'[5]ERU-1'!T57</f>
        <v>0</v>
      </c>
      <c r="U119" s="18">
        <f>'[5]ERU-1'!U57</f>
        <v>-50</v>
      </c>
      <c r="V119" s="18">
        <f>'[5]ERU-1'!V57</f>
        <v>-75</v>
      </c>
      <c r="W119" s="19">
        <f>'[5]ERU-1'!W57</f>
        <v>0</v>
      </c>
      <c r="X119" s="12"/>
    </row>
    <row r="120" spans="1:24" x14ac:dyDescent="0.25">
      <c r="A120" s="14" t="s">
        <v>56</v>
      </c>
      <c r="B120" s="15">
        <v>6</v>
      </c>
      <c r="C120" s="38">
        <f>'[5]ERU-1'!C58</f>
        <v>49.132153721947638</v>
      </c>
      <c r="D120" s="17">
        <f>'[5]ERU-1'!D58</f>
        <v>35.273000000000003</v>
      </c>
      <c r="E120" s="16">
        <f>'[5]ERU-1'!E58</f>
        <v>151.12538614799999</v>
      </c>
      <c r="F120" s="18">
        <f>'[5]ERU-1'!F58</f>
        <v>0</v>
      </c>
      <c r="G120" s="18">
        <f>'[5]ERU-1'!G58</f>
        <v>349.12538614799996</v>
      </c>
      <c r="H120" s="16">
        <f>'[5]ERU-1'!H58</f>
        <v>-198</v>
      </c>
      <c r="I120" s="18">
        <f>'[5]ERU-1'!I58</f>
        <v>0</v>
      </c>
      <c r="J120" s="16">
        <f>'[5]ERU-1'!J58</f>
        <v>151.12538614799999</v>
      </c>
      <c r="K120" s="18">
        <f>'[5]ERU-1'!K58</f>
        <v>0</v>
      </c>
      <c r="L120" s="18">
        <f>'[5]ERU-1'!L58</f>
        <v>0</v>
      </c>
      <c r="M120" s="18">
        <f>'[5]ERU-1'!M58</f>
        <v>0</v>
      </c>
      <c r="N120" s="16">
        <f>'[5]ERU-1'!N58</f>
        <v>349.12538614799996</v>
      </c>
      <c r="O120" s="18">
        <f>'[5]ERU-1'!O58</f>
        <v>0</v>
      </c>
      <c r="P120" s="18">
        <f>'[5]ERU-1'!P58</f>
        <v>0</v>
      </c>
      <c r="Q120" s="18">
        <f>'[5]ERU-1'!Q58</f>
        <v>0</v>
      </c>
      <c r="R120" s="18">
        <f>'[5]ERU-1'!R58</f>
        <v>0</v>
      </c>
      <c r="S120" s="18">
        <f>'[5]ERU-1'!S58</f>
        <v>0</v>
      </c>
      <c r="T120" s="18">
        <f>'[5]ERU-1'!T58</f>
        <v>0</v>
      </c>
      <c r="U120" s="18">
        <f>'[5]ERU-1'!U58</f>
        <v>-79</v>
      </c>
      <c r="V120" s="18">
        <f>'[5]ERU-1'!V58</f>
        <v>-119</v>
      </c>
      <c r="W120" s="19">
        <f>'[5]ERU-1'!W58</f>
        <v>0</v>
      </c>
      <c r="X120" s="12"/>
    </row>
    <row r="121" spans="1:24" x14ac:dyDescent="0.25">
      <c r="A121" s="14" t="s">
        <v>57</v>
      </c>
      <c r="B121" s="15">
        <v>7</v>
      </c>
      <c r="C121" s="38">
        <f>'[5]ERU-1'!C59</f>
        <v>64.049902427208224</v>
      </c>
      <c r="D121" s="17">
        <f>'[5]ERU-1'!D59</f>
        <v>35.314999999999998</v>
      </c>
      <c r="E121" s="16">
        <f>'[5]ERU-1'!E59</f>
        <v>197.13554930160001</v>
      </c>
      <c r="F121" s="18">
        <f>'[5]ERU-1'!F59</f>
        <v>0</v>
      </c>
      <c r="G121" s="18">
        <f>'[5]ERU-1'!G59</f>
        <v>346.13554930160001</v>
      </c>
      <c r="H121" s="16">
        <f>'[5]ERU-1'!H59</f>
        <v>-149</v>
      </c>
      <c r="I121" s="18">
        <f>'[5]ERU-1'!I59</f>
        <v>0</v>
      </c>
      <c r="J121" s="16">
        <f>'[5]ERU-1'!J59</f>
        <v>197.13554930160001</v>
      </c>
      <c r="K121" s="18">
        <f>'[5]ERU-1'!K59</f>
        <v>0</v>
      </c>
      <c r="L121" s="18">
        <f>'[5]ERU-1'!L59</f>
        <v>0</v>
      </c>
      <c r="M121" s="18">
        <f>'[5]ERU-1'!M59</f>
        <v>0</v>
      </c>
      <c r="N121" s="16">
        <f>'[5]ERU-1'!N59</f>
        <v>346.13554930160001</v>
      </c>
      <c r="O121" s="18">
        <f>'[5]ERU-1'!O59</f>
        <v>0</v>
      </c>
      <c r="P121" s="18">
        <f>'[5]ERU-1'!P59</f>
        <v>0</v>
      </c>
      <c r="Q121" s="18">
        <f>'[5]ERU-1'!Q59</f>
        <v>0</v>
      </c>
      <c r="R121" s="18">
        <f>'[5]ERU-1'!R59</f>
        <v>0</v>
      </c>
      <c r="S121" s="18">
        <f>'[5]ERU-1'!S59</f>
        <v>0</v>
      </c>
      <c r="T121" s="18">
        <f>'[5]ERU-1'!T59</f>
        <v>0</v>
      </c>
      <c r="U121" s="18">
        <f>'[5]ERU-1'!U59</f>
        <v>-60</v>
      </c>
      <c r="V121" s="18">
        <f>'[5]ERU-1'!V59</f>
        <v>-89</v>
      </c>
      <c r="W121" s="19">
        <f>'[5]ERU-1'!W59</f>
        <v>0</v>
      </c>
      <c r="X121" s="12"/>
    </row>
    <row r="122" spans="1:24" x14ac:dyDescent="0.25">
      <c r="A122" s="14" t="s">
        <v>58</v>
      </c>
      <c r="B122" s="15">
        <v>8</v>
      </c>
      <c r="C122" s="38">
        <f>'[5]ERU-1'!C60</f>
        <v>2.6405655219657955</v>
      </c>
      <c r="D122" s="17">
        <f>'[5]ERU-1'!D60</f>
        <v>35.353000000000002</v>
      </c>
      <c r="E122" s="16">
        <f>'[5]ERU-1'!E60</f>
        <v>8.1277144740000011</v>
      </c>
      <c r="F122" s="18">
        <f>'[5]ERU-1'!F60</f>
        <v>0</v>
      </c>
      <c r="G122" s="18">
        <f>'[5]ERU-1'!G60</f>
        <v>338.12771447400002</v>
      </c>
      <c r="H122" s="16">
        <f>'[5]ERU-1'!H60</f>
        <v>-330</v>
      </c>
      <c r="I122" s="18">
        <f>'[5]ERU-1'!I60</f>
        <v>0</v>
      </c>
      <c r="J122" s="16">
        <f>'[5]ERU-1'!J60</f>
        <v>8.1277144740000011</v>
      </c>
      <c r="K122" s="18">
        <f>'[5]ERU-1'!K60</f>
        <v>0</v>
      </c>
      <c r="L122" s="18">
        <f>'[5]ERU-1'!L60</f>
        <v>0</v>
      </c>
      <c r="M122" s="18">
        <f>'[5]ERU-1'!M60</f>
        <v>0</v>
      </c>
      <c r="N122" s="16">
        <f>'[5]ERU-1'!N60</f>
        <v>338.12771447400002</v>
      </c>
      <c r="O122" s="18">
        <f>'[5]ERU-1'!O60</f>
        <v>0</v>
      </c>
      <c r="P122" s="18">
        <f>'[5]ERU-1'!P60</f>
        <v>0</v>
      </c>
      <c r="Q122" s="18">
        <f>'[5]ERU-1'!Q60</f>
        <v>0</v>
      </c>
      <c r="R122" s="18">
        <f>'[5]ERU-1'!R60</f>
        <v>0</v>
      </c>
      <c r="S122" s="18">
        <f>'[5]ERU-1'!S60</f>
        <v>0</v>
      </c>
      <c r="T122" s="18">
        <f>'[5]ERU-1'!T60</f>
        <v>0</v>
      </c>
      <c r="U122" s="18">
        <f>'[5]ERU-1'!U60</f>
        <v>-132</v>
      </c>
      <c r="V122" s="18">
        <f>'[5]ERU-1'!V60</f>
        <v>-198</v>
      </c>
      <c r="W122" s="19">
        <f>'[5]ERU-1'!W60</f>
        <v>0</v>
      </c>
      <c r="X122" s="12"/>
    </row>
    <row r="123" spans="1:24" x14ac:dyDescent="0.25">
      <c r="A123" s="14" t="s">
        <v>59</v>
      </c>
      <c r="B123" s="15">
        <v>9</v>
      </c>
      <c r="C123" s="38">
        <f>'[5]ERU-1'!C61</f>
        <v>189.56105783494183</v>
      </c>
      <c r="D123" s="17">
        <f>'[5]ERU-1'!D61</f>
        <v>35.436999999999998</v>
      </c>
      <c r="E123" s="16">
        <f>'[5]ERU-1'!E61</f>
        <v>583.48727771040001</v>
      </c>
      <c r="F123" s="18">
        <f>'[5]ERU-1'!F61</f>
        <v>0</v>
      </c>
      <c r="G123" s="18">
        <f>'[5]ERU-1'!G61</f>
        <v>89.487277710400008</v>
      </c>
      <c r="H123" s="16">
        <f>'[5]ERU-1'!H61</f>
        <v>494</v>
      </c>
      <c r="I123" s="18">
        <f>'[5]ERU-1'!I61</f>
        <v>0</v>
      </c>
      <c r="J123" s="16">
        <f>'[5]ERU-1'!J61</f>
        <v>583.48727771040001</v>
      </c>
      <c r="K123" s="18">
        <f>'[5]ERU-1'!K61</f>
        <v>0</v>
      </c>
      <c r="L123" s="18">
        <f>'[5]ERU-1'!L61</f>
        <v>0</v>
      </c>
      <c r="M123" s="18">
        <f>'[5]ERU-1'!M61</f>
        <v>0</v>
      </c>
      <c r="N123" s="16">
        <f>'[5]ERU-1'!N61</f>
        <v>89.487277710400008</v>
      </c>
      <c r="O123" s="18">
        <f>'[5]ERU-1'!O61</f>
        <v>0</v>
      </c>
      <c r="P123" s="18">
        <f>'[5]ERU-1'!P61</f>
        <v>0</v>
      </c>
      <c r="Q123" s="18">
        <f>'[5]ERU-1'!Q61</f>
        <v>0</v>
      </c>
      <c r="R123" s="18">
        <f>'[5]ERU-1'!R61</f>
        <v>0</v>
      </c>
      <c r="S123" s="18">
        <f>'[5]ERU-1'!S61</f>
        <v>0</v>
      </c>
      <c r="T123" s="18">
        <f>'[5]ERU-1'!T61</f>
        <v>0</v>
      </c>
      <c r="U123" s="18">
        <f>'[5]ERU-1'!U61</f>
        <v>198</v>
      </c>
      <c r="V123" s="18">
        <f>'[5]ERU-1'!V61</f>
        <v>296</v>
      </c>
      <c r="W123" s="19">
        <f>'[5]ERU-1'!W61</f>
        <v>0</v>
      </c>
      <c r="X123" s="12"/>
    </row>
    <row r="124" spans="1:24" x14ac:dyDescent="0.25">
      <c r="A124" s="14" t="s">
        <v>60</v>
      </c>
      <c r="B124" s="15">
        <v>10</v>
      </c>
      <c r="C124" s="38">
        <f>'[5]ERU-1'!C62</f>
        <v>129.72054849022862</v>
      </c>
      <c r="D124" s="17">
        <f>'[5]ERU-1'!D62</f>
        <v>35.436999999999998</v>
      </c>
      <c r="E124" s="16">
        <f>'[5]ERU-1'!E62</f>
        <v>398.90034350279996</v>
      </c>
      <c r="F124" s="18">
        <f>'[5]ERU-1'!F62</f>
        <v>0</v>
      </c>
      <c r="G124" s="18">
        <f>'[5]ERU-1'!G62</f>
        <v>577.90034350279996</v>
      </c>
      <c r="H124" s="16">
        <f>'[5]ERU-1'!H62</f>
        <v>-179</v>
      </c>
      <c r="I124" s="18">
        <f>'[5]ERU-1'!I62</f>
        <v>0</v>
      </c>
      <c r="J124" s="16">
        <f>'[5]ERU-1'!J62</f>
        <v>398.90034350279996</v>
      </c>
      <c r="K124" s="18">
        <f>'[5]ERU-1'!K62</f>
        <v>0</v>
      </c>
      <c r="L124" s="18">
        <f>'[5]ERU-1'!L62</f>
        <v>0</v>
      </c>
      <c r="M124" s="18">
        <f>'[5]ERU-1'!M62</f>
        <v>0</v>
      </c>
      <c r="N124" s="16">
        <f>'[5]ERU-1'!N62</f>
        <v>577.90034350279996</v>
      </c>
      <c r="O124" s="18">
        <f>'[5]ERU-1'!O62</f>
        <v>0</v>
      </c>
      <c r="P124" s="18">
        <f>'[5]ERU-1'!P62</f>
        <v>0</v>
      </c>
      <c r="Q124" s="18">
        <f>'[5]ERU-1'!Q62</f>
        <v>0</v>
      </c>
      <c r="R124" s="18">
        <f>'[5]ERU-1'!R62</f>
        <v>0</v>
      </c>
      <c r="S124" s="18">
        <f>'[5]ERU-1'!S62</f>
        <v>0</v>
      </c>
      <c r="T124" s="18">
        <f>'[5]ERU-1'!T62</f>
        <v>0</v>
      </c>
      <c r="U124" s="18">
        <f>'[5]ERU-1'!U62</f>
        <v>-72</v>
      </c>
      <c r="V124" s="18">
        <f>'[5]ERU-1'!V62</f>
        <v>-107</v>
      </c>
      <c r="W124" s="19">
        <f>'[5]ERU-1'!W62</f>
        <v>0</v>
      </c>
      <c r="X124" s="12"/>
    </row>
    <row r="125" spans="1:24" x14ac:dyDescent="0.25">
      <c r="A125" s="14" t="s">
        <v>61</v>
      </c>
      <c r="B125" s="15">
        <v>11</v>
      </c>
      <c r="C125" s="38">
        <f>'[5]ERU-1'!C63</f>
        <v>636.57847637524208</v>
      </c>
      <c r="D125" s="17">
        <f>'[5]ERU-1'!D63</f>
        <v>35.378999999999998</v>
      </c>
      <c r="E125" s="16">
        <f>'[5]ERU-1'!E63</f>
        <v>1959.3055563984001</v>
      </c>
      <c r="F125" s="18">
        <f>'[5]ERU-1'!F63</f>
        <v>0</v>
      </c>
      <c r="G125" s="18">
        <f>'[5]ERU-1'!G63</f>
        <v>115.30555639840009</v>
      </c>
      <c r="H125" s="16">
        <f>'[5]ERU-1'!H63</f>
        <v>1844</v>
      </c>
      <c r="I125" s="18">
        <f>'[5]ERU-1'!I63</f>
        <v>0</v>
      </c>
      <c r="J125" s="16">
        <f>'[5]ERU-1'!J63</f>
        <v>1959.3055563984001</v>
      </c>
      <c r="K125" s="18">
        <f>'[5]ERU-1'!K63</f>
        <v>0</v>
      </c>
      <c r="L125" s="18">
        <f>'[5]ERU-1'!L63</f>
        <v>0</v>
      </c>
      <c r="M125" s="18">
        <f>'[5]ERU-1'!M63</f>
        <v>0</v>
      </c>
      <c r="N125" s="16">
        <f>'[5]ERU-1'!N63</f>
        <v>115.30555639840009</v>
      </c>
      <c r="O125" s="18">
        <f>'[5]ERU-1'!O63</f>
        <v>0</v>
      </c>
      <c r="P125" s="18">
        <f>'[5]ERU-1'!P63</f>
        <v>0</v>
      </c>
      <c r="Q125" s="18">
        <f>'[5]ERU-1'!Q63</f>
        <v>0</v>
      </c>
      <c r="R125" s="18">
        <f>'[5]ERU-1'!R63</f>
        <v>0</v>
      </c>
      <c r="S125" s="18">
        <f>'[5]ERU-1'!S63</f>
        <v>0</v>
      </c>
      <c r="T125" s="18">
        <f>'[5]ERU-1'!T63</f>
        <v>0</v>
      </c>
      <c r="U125" s="18">
        <f>'[5]ERU-1'!U63</f>
        <v>738</v>
      </c>
      <c r="V125" s="18">
        <f>'[5]ERU-1'!V63</f>
        <v>1106</v>
      </c>
      <c r="W125" s="19">
        <f>'[5]ERU-1'!W63</f>
        <v>0</v>
      </c>
      <c r="X125" s="12"/>
    </row>
    <row r="126" spans="1:24" x14ac:dyDescent="0.25">
      <c r="A126" s="14" t="s">
        <v>62</v>
      </c>
      <c r="B126" s="15">
        <v>12</v>
      </c>
      <c r="C126" s="38">
        <f>'[5]ERU-1'!C64</f>
        <v>960.16026413445968</v>
      </c>
      <c r="D126" s="17">
        <f>'[5]ERU-1'!D64</f>
        <v>35.304000000000002</v>
      </c>
      <c r="E126" s="16">
        <f>'[5]ERU-1'!E64</f>
        <v>2955.3394441338</v>
      </c>
      <c r="F126" s="18">
        <f>'[5]ERU-1'!F64</f>
        <v>0</v>
      </c>
      <c r="G126" s="18">
        <f>'[5]ERU-1'!G64</f>
        <v>400.33944413380004</v>
      </c>
      <c r="H126" s="16">
        <f>'[5]ERU-1'!H64</f>
        <v>2555</v>
      </c>
      <c r="I126" s="18">
        <f>'[5]ERU-1'!I64</f>
        <v>0</v>
      </c>
      <c r="J126" s="16">
        <f>'[5]ERU-1'!J64</f>
        <v>2955.3394441338</v>
      </c>
      <c r="K126" s="18">
        <f>'[5]ERU-1'!K64</f>
        <v>0</v>
      </c>
      <c r="L126" s="18">
        <f>'[5]ERU-1'!L64</f>
        <v>0</v>
      </c>
      <c r="M126" s="18">
        <f>'[5]ERU-1'!M64</f>
        <v>0</v>
      </c>
      <c r="N126" s="16">
        <f>'[5]ERU-1'!N64</f>
        <v>400.33944413380004</v>
      </c>
      <c r="O126" s="18">
        <f>'[5]ERU-1'!O64</f>
        <v>0</v>
      </c>
      <c r="P126" s="18">
        <f>'[5]ERU-1'!P64</f>
        <v>0</v>
      </c>
      <c r="Q126" s="18">
        <f>'[5]ERU-1'!Q64</f>
        <v>0</v>
      </c>
      <c r="R126" s="18">
        <f>'[5]ERU-1'!R64</f>
        <v>0</v>
      </c>
      <c r="S126" s="18">
        <f>'[5]ERU-1'!S64</f>
        <v>0</v>
      </c>
      <c r="T126" s="18">
        <f>'[5]ERU-1'!T64</f>
        <v>0</v>
      </c>
      <c r="U126" s="18">
        <f>'[5]ERU-1'!U64</f>
        <v>1022</v>
      </c>
      <c r="V126" s="18">
        <f>'[5]ERU-1'!V64</f>
        <v>1533</v>
      </c>
      <c r="W126" s="19">
        <f>'[5]ERU-1'!W64</f>
        <v>0</v>
      </c>
      <c r="X126" s="12"/>
    </row>
    <row r="127" spans="1:24" x14ac:dyDescent="0.25">
      <c r="A127" s="20" t="s">
        <v>63</v>
      </c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2"/>
      <c r="X127" s="12"/>
    </row>
    <row r="128" spans="1:24" x14ac:dyDescent="0.25">
      <c r="X128" s="12"/>
    </row>
    <row r="129" spans="1:24" x14ac:dyDescent="0.25">
      <c r="X129" s="12"/>
    </row>
    <row r="130" spans="1:24" ht="52.5" x14ac:dyDescent="0.25">
      <c r="B130" s="154" t="s">
        <v>25</v>
      </c>
      <c r="C130" s="155"/>
      <c r="D130" s="23" t="s">
        <v>64</v>
      </c>
      <c r="X130" s="12"/>
    </row>
    <row r="131" spans="1:24" x14ac:dyDescent="0.25">
      <c r="B131" s="27" t="s">
        <v>40</v>
      </c>
      <c r="C131" s="28"/>
      <c r="D131" s="29">
        <f>6.293-0.043</f>
        <v>6.25</v>
      </c>
      <c r="G131" s="12">
        <f>[6]teplo!$B$4-[6]teplo!$D$4</f>
        <v>8434.0848253792519</v>
      </c>
      <c r="H131" s="12">
        <f>[6]teplo!$G$4-[6]teplo!$D$4</f>
        <v>7336.6037011478256</v>
      </c>
      <c r="X131" s="12"/>
    </row>
    <row r="132" spans="1:24" x14ac:dyDescent="0.25">
      <c r="X132" s="12"/>
    </row>
    <row r="133" spans="1:24" ht="17.25" x14ac:dyDescent="0.25">
      <c r="A133" s="13" t="s">
        <v>0</v>
      </c>
      <c r="B133" s="1"/>
      <c r="C133" s="146" t="s">
        <v>51</v>
      </c>
      <c r="D133" s="147"/>
      <c r="E133" s="147"/>
      <c r="F133" s="147"/>
      <c r="G133" s="147"/>
      <c r="H133" s="147"/>
      <c r="I133" s="147"/>
      <c r="J133" s="147"/>
      <c r="K133" s="147"/>
      <c r="L133" s="147"/>
      <c r="M133" s="147"/>
      <c r="N133" s="147"/>
      <c r="O133" s="147"/>
      <c r="P133" s="147"/>
      <c r="Q133" s="147"/>
      <c r="R133" s="147"/>
      <c r="S133" s="147"/>
      <c r="T133" s="147"/>
      <c r="U133" s="147"/>
      <c r="V133" s="147"/>
      <c r="W133" s="148"/>
      <c r="X133" s="12"/>
    </row>
    <row r="134" spans="1:24" x14ac:dyDescent="0.25">
      <c r="A134" s="149" t="s">
        <v>53</v>
      </c>
      <c r="B134" s="150"/>
      <c r="C134" s="151" t="s">
        <v>3</v>
      </c>
      <c r="D134" s="152"/>
      <c r="E134" s="151" t="s">
        <v>4</v>
      </c>
      <c r="F134" s="152"/>
      <c r="G134" s="152"/>
      <c r="H134" s="152"/>
      <c r="I134" s="151" t="s">
        <v>4</v>
      </c>
      <c r="J134" s="152"/>
      <c r="K134" s="152"/>
      <c r="L134" s="152"/>
      <c r="M134" s="152"/>
      <c r="N134" s="153"/>
      <c r="O134" s="151" t="s">
        <v>4</v>
      </c>
      <c r="P134" s="152"/>
      <c r="Q134" s="152"/>
      <c r="R134" s="152"/>
      <c r="S134" s="152"/>
      <c r="T134" s="152"/>
      <c r="U134" s="152"/>
      <c r="V134" s="152"/>
      <c r="W134" s="153"/>
      <c r="X134" s="12"/>
    </row>
    <row r="135" spans="1:24" ht="94.5" x14ac:dyDescent="0.25">
      <c r="A135" s="3"/>
      <c r="B135" s="2" t="s">
        <v>65</v>
      </c>
      <c r="C135" s="5" t="s">
        <v>5</v>
      </c>
      <c r="D135" s="6" t="s">
        <v>7</v>
      </c>
      <c r="E135" s="5" t="s">
        <v>8</v>
      </c>
      <c r="F135" s="6" t="s">
        <v>9</v>
      </c>
      <c r="G135" s="6" t="s">
        <v>10</v>
      </c>
      <c r="H135" s="6" t="s">
        <v>11</v>
      </c>
      <c r="I135" s="5" t="s">
        <v>12</v>
      </c>
      <c r="J135" s="6" t="s">
        <v>8</v>
      </c>
      <c r="K135" s="6" t="s">
        <v>13</v>
      </c>
      <c r="L135" s="6" t="s">
        <v>14</v>
      </c>
      <c r="M135" s="6" t="s">
        <v>15</v>
      </c>
      <c r="N135" s="4" t="s">
        <v>10</v>
      </c>
      <c r="O135" s="5" t="s">
        <v>16</v>
      </c>
      <c r="P135" s="6" t="s">
        <v>17</v>
      </c>
      <c r="Q135" s="6" t="s">
        <v>18</v>
      </c>
      <c r="R135" s="6" t="s">
        <v>19</v>
      </c>
      <c r="S135" s="6" t="s">
        <v>20</v>
      </c>
      <c r="T135" s="6" t="s">
        <v>21</v>
      </c>
      <c r="U135" s="6" t="s">
        <v>22</v>
      </c>
      <c r="V135" s="6" t="s">
        <v>23</v>
      </c>
      <c r="W135" s="4" t="s">
        <v>24</v>
      </c>
      <c r="X135" s="12"/>
    </row>
    <row r="136" spans="1:24" ht="21" x14ac:dyDescent="0.25">
      <c r="A136" s="5" t="s">
        <v>28</v>
      </c>
      <c r="B136" s="7" t="s">
        <v>29</v>
      </c>
      <c r="C136" s="8" t="s">
        <v>30</v>
      </c>
      <c r="D136" s="9" t="s">
        <v>30</v>
      </c>
      <c r="E136" s="8" t="s">
        <v>31</v>
      </c>
      <c r="F136" s="9" t="s">
        <v>31</v>
      </c>
      <c r="G136" s="9" t="s">
        <v>31</v>
      </c>
      <c r="H136" s="9" t="s">
        <v>31</v>
      </c>
      <c r="I136" s="8" t="s">
        <v>31</v>
      </c>
      <c r="J136" s="9" t="s">
        <v>31</v>
      </c>
      <c r="K136" s="9" t="s">
        <v>31</v>
      </c>
      <c r="L136" s="9" t="s">
        <v>31</v>
      </c>
      <c r="M136" s="9" t="s">
        <v>31</v>
      </c>
      <c r="N136" s="10" t="s">
        <v>31</v>
      </c>
      <c r="O136" s="8" t="s">
        <v>31</v>
      </c>
      <c r="P136" s="9" t="s">
        <v>31</v>
      </c>
      <c r="Q136" s="9" t="s">
        <v>31</v>
      </c>
      <c r="R136" s="9" t="s">
        <v>31</v>
      </c>
      <c r="S136" s="9" t="s">
        <v>31</v>
      </c>
      <c r="T136" s="9" t="s">
        <v>31</v>
      </c>
      <c r="U136" s="9" t="s">
        <v>31</v>
      </c>
      <c r="V136" s="9" t="s">
        <v>31</v>
      </c>
      <c r="W136" s="10" t="s">
        <v>31</v>
      </c>
      <c r="X136" s="12"/>
    </row>
    <row r="137" spans="1:24" x14ac:dyDescent="0.25">
      <c r="A137" s="14" t="s">
        <v>2</v>
      </c>
      <c r="B137" s="15">
        <v>1</v>
      </c>
      <c r="C137" s="38">
        <f>'[6]ERU-1'!C75</f>
        <v>2104.7555708121599</v>
      </c>
      <c r="D137" s="17">
        <f>'[6]ERU-1'!D75</f>
        <v>35.281999999999996</v>
      </c>
      <c r="E137" s="16">
        <f>'[6]ERU-1'!E75</f>
        <v>8434.0848253792519</v>
      </c>
      <c r="F137" s="16">
        <f>'[6]ERU-1'!F75</f>
        <v>0</v>
      </c>
      <c r="G137" s="16">
        <f>'[6]ERU-1'!G75</f>
        <v>1097.4811242314263</v>
      </c>
      <c r="H137" s="16">
        <f>'[6]ERU-1'!H75</f>
        <v>7336.6037011478256</v>
      </c>
      <c r="I137" s="16">
        <f>'[6]ERU-1'!I75</f>
        <v>0</v>
      </c>
      <c r="J137" s="16">
        <f>'[6]ERU-1'!J75</f>
        <v>8434.0848253792519</v>
      </c>
      <c r="K137" s="16">
        <f>'[6]ERU-1'!K75</f>
        <v>0</v>
      </c>
      <c r="L137" s="16">
        <f>'[6]ERU-1'!L75</f>
        <v>0</v>
      </c>
      <c r="M137" s="16">
        <f>'[6]ERU-1'!M75</f>
        <v>0</v>
      </c>
      <c r="N137" s="16">
        <f>'[6]ERU-1'!N75</f>
        <v>1097.4811242314263</v>
      </c>
      <c r="O137" s="16">
        <f>'[6]ERU-1'!O75</f>
        <v>0</v>
      </c>
      <c r="P137" s="16">
        <f>'[6]ERU-1'!P75</f>
        <v>0</v>
      </c>
      <c r="Q137" s="16">
        <f>'[6]ERU-1'!Q75</f>
        <v>0</v>
      </c>
      <c r="R137" s="16">
        <f>'[6]ERU-1'!R75</f>
        <v>0</v>
      </c>
      <c r="S137" s="16">
        <f>'[6]ERU-1'!S75</f>
        <v>0</v>
      </c>
      <c r="T137" s="16">
        <f>'[6]ERU-1'!T75</f>
        <v>0</v>
      </c>
      <c r="U137" s="16">
        <f>'[6]ERU-1'!U75</f>
        <v>734</v>
      </c>
      <c r="V137" s="16">
        <f>'[6]ERU-1'!V75</f>
        <v>6603</v>
      </c>
      <c r="W137" s="72">
        <f>'[6]ERU-1'!W75</f>
        <v>0</v>
      </c>
      <c r="X137" s="12"/>
    </row>
    <row r="138" spans="1:24" x14ac:dyDescent="0.25">
      <c r="A138" s="14" t="s">
        <v>49</v>
      </c>
      <c r="B138" s="15">
        <v>2</v>
      </c>
      <c r="C138" s="38">
        <f>'[6]ERU-1'!C76</f>
        <v>510.82471564655998</v>
      </c>
      <c r="D138" s="17">
        <f>'[6]ERU-1'!D76</f>
        <v>35.287999999999997</v>
      </c>
      <c r="E138" s="16">
        <f>'[6]ERU-1'!E76</f>
        <v>2855.010084830712</v>
      </c>
      <c r="F138" s="16">
        <f>'[6]ERU-1'!F76</f>
        <v>0</v>
      </c>
      <c r="G138" s="16">
        <f>'[6]ERU-1'!G76</f>
        <v>554.56324493871398</v>
      </c>
      <c r="H138" s="16">
        <f>'[6]ERU-1'!H76</f>
        <v>2300.446839891998</v>
      </c>
      <c r="I138" s="16">
        <f>'[6]ERU-1'!I76</f>
        <v>0</v>
      </c>
      <c r="J138" s="16">
        <f>'[6]ERU-1'!J76</f>
        <v>2855.010084830712</v>
      </c>
      <c r="K138" s="16">
        <f>'[6]ERU-1'!K76</f>
        <v>0</v>
      </c>
      <c r="L138" s="16">
        <f>'[6]ERU-1'!L76</f>
        <v>0</v>
      </c>
      <c r="M138" s="16">
        <f>'[6]ERU-1'!M76</f>
        <v>0</v>
      </c>
      <c r="N138" s="16">
        <f>'[6]ERU-1'!N76</f>
        <v>554.56324493871398</v>
      </c>
      <c r="O138" s="16">
        <f>'[6]ERU-1'!O76</f>
        <v>0</v>
      </c>
      <c r="P138" s="16">
        <f>'[6]ERU-1'!P76</f>
        <v>0</v>
      </c>
      <c r="Q138" s="16">
        <f>'[6]ERU-1'!Q76</f>
        <v>0</v>
      </c>
      <c r="R138" s="16">
        <f>'[6]ERU-1'!R76</f>
        <v>0</v>
      </c>
      <c r="S138" s="16">
        <f>'[6]ERU-1'!S76</f>
        <v>0</v>
      </c>
      <c r="T138" s="16">
        <f>'[6]ERU-1'!T76</f>
        <v>0</v>
      </c>
      <c r="U138" s="16">
        <f>'[6]ERU-1'!U76</f>
        <v>230</v>
      </c>
      <c r="V138" s="16">
        <f>'[6]ERU-1'!V76</f>
        <v>2070</v>
      </c>
      <c r="W138" s="72">
        <f>'[6]ERU-1'!W76</f>
        <v>0</v>
      </c>
      <c r="X138" s="12"/>
    </row>
    <row r="139" spans="1:24" x14ac:dyDescent="0.25">
      <c r="A139" s="14" t="s">
        <v>50</v>
      </c>
      <c r="B139" s="15">
        <v>3</v>
      </c>
      <c r="C139" s="38">
        <f>'[6]ERU-1'!C77</f>
        <v>357.35997621311998</v>
      </c>
      <c r="D139" s="17">
        <f>'[6]ERU-1'!D77</f>
        <v>35.130000000000003</v>
      </c>
      <c r="E139" s="16">
        <f>'[6]ERU-1'!E77</f>
        <v>2155.7366956035185</v>
      </c>
      <c r="F139" s="16">
        <f>'[6]ERU-1'!F77</f>
        <v>0</v>
      </c>
      <c r="G139" s="16">
        <f>'[6]ERU-1'!G77</f>
        <v>575.81677194458462</v>
      </c>
      <c r="H139" s="16">
        <f>'[6]ERU-1'!H77</f>
        <v>1579.9199236589338</v>
      </c>
      <c r="I139" s="16">
        <f>'[6]ERU-1'!I77</f>
        <v>0</v>
      </c>
      <c r="J139" s="16">
        <f>'[6]ERU-1'!J77</f>
        <v>2155.7366956035185</v>
      </c>
      <c r="K139" s="16">
        <f>'[6]ERU-1'!K77</f>
        <v>0</v>
      </c>
      <c r="L139" s="16">
        <f>'[6]ERU-1'!L77</f>
        <v>0</v>
      </c>
      <c r="M139" s="16">
        <f>'[6]ERU-1'!M77</f>
        <v>0</v>
      </c>
      <c r="N139" s="16">
        <f>'[6]ERU-1'!N77</f>
        <v>575.81677194458462</v>
      </c>
      <c r="O139" s="16">
        <f>'[6]ERU-1'!O77</f>
        <v>0</v>
      </c>
      <c r="P139" s="16">
        <f>'[6]ERU-1'!P77</f>
        <v>0</v>
      </c>
      <c r="Q139" s="16">
        <f>'[6]ERU-1'!Q77</f>
        <v>0</v>
      </c>
      <c r="R139" s="16">
        <f>'[6]ERU-1'!R77</f>
        <v>0</v>
      </c>
      <c r="S139" s="16">
        <f>'[6]ERU-1'!S77</f>
        <v>0</v>
      </c>
      <c r="T139" s="16">
        <f>'[6]ERU-1'!T77</f>
        <v>0</v>
      </c>
      <c r="U139" s="16">
        <f>'[6]ERU-1'!U77</f>
        <v>158</v>
      </c>
      <c r="V139" s="16">
        <f>'[6]ERU-1'!V77</f>
        <v>1422</v>
      </c>
      <c r="W139" s="72">
        <f>'[6]ERU-1'!W77</f>
        <v>0</v>
      </c>
      <c r="X139" s="12"/>
    </row>
    <row r="140" spans="1:24" x14ac:dyDescent="0.25">
      <c r="A140" s="14" t="s">
        <v>54</v>
      </c>
      <c r="B140" s="15">
        <v>4</v>
      </c>
      <c r="C140" s="38">
        <f>'[6]ERU-1'!C78</f>
        <v>417.66846453399995</v>
      </c>
      <c r="D140" s="17">
        <f>'[6]ERU-1'!D78</f>
        <v>35.228999999999999</v>
      </c>
      <c r="E140" s="16">
        <f>'[6]ERU-1'!E78</f>
        <v>1998.5211318276015</v>
      </c>
      <c r="F140" s="16">
        <f>'[6]ERU-1'!F78</f>
        <v>0</v>
      </c>
      <c r="G140" s="16">
        <f>'[6]ERU-1'!G78</f>
        <v>611.46742982245087</v>
      </c>
      <c r="H140" s="16">
        <f>'[6]ERU-1'!H78</f>
        <v>1387.0537020051506</v>
      </c>
      <c r="I140" s="16">
        <f>'[6]ERU-1'!I78</f>
        <v>0</v>
      </c>
      <c r="J140" s="16">
        <f>'[6]ERU-1'!J78</f>
        <v>1998.5211318276015</v>
      </c>
      <c r="K140" s="16">
        <f>'[6]ERU-1'!K78</f>
        <v>0</v>
      </c>
      <c r="L140" s="16">
        <f>'[6]ERU-1'!L78</f>
        <v>0</v>
      </c>
      <c r="M140" s="16">
        <f>'[6]ERU-1'!M78</f>
        <v>0</v>
      </c>
      <c r="N140" s="16">
        <f>'[6]ERU-1'!N78</f>
        <v>611.46742982245087</v>
      </c>
      <c r="O140" s="16">
        <f>'[6]ERU-1'!O78</f>
        <v>0</v>
      </c>
      <c r="P140" s="16">
        <f>'[6]ERU-1'!P78</f>
        <v>0</v>
      </c>
      <c r="Q140" s="16">
        <f>'[6]ERU-1'!Q78</f>
        <v>0</v>
      </c>
      <c r="R140" s="16">
        <f>'[6]ERU-1'!R78</f>
        <v>0</v>
      </c>
      <c r="S140" s="16">
        <f>'[6]ERU-1'!S78</f>
        <v>0</v>
      </c>
      <c r="T140" s="16">
        <f>'[6]ERU-1'!T78</f>
        <v>0</v>
      </c>
      <c r="U140" s="16">
        <f>'[6]ERU-1'!U78</f>
        <v>139</v>
      </c>
      <c r="V140" s="16">
        <f>'[6]ERU-1'!V78</f>
        <v>1248</v>
      </c>
      <c r="W140" s="72">
        <f>'[6]ERU-1'!W78</f>
        <v>0</v>
      </c>
      <c r="X140" s="12"/>
    </row>
    <row r="141" spans="1:24" x14ac:dyDescent="0.25">
      <c r="A141" s="14" t="s">
        <v>55</v>
      </c>
      <c r="B141" s="15">
        <v>5</v>
      </c>
      <c r="C141" s="38">
        <f>'[6]ERU-1'!C79</f>
        <v>282.02428222632</v>
      </c>
      <c r="D141" s="17">
        <f>'[6]ERU-1'!D79</f>
        <v>35.423000000000002</v>
      </c>
      <c r="E141" s="16">
        <f>'[6]ERU-1'!E79</f>
        <v>1206.3365318086499</v>
      </c>
      <c r="F141" s="16">
        <f>'[6]ERU-1'!F79</f>
        <v>0</v>
      </c>
      <c r="G141" s="16">
        <f>'[6]ERU-1'!G79</f>
        <v>669.92934548121184</v>
      </c>
      <c r="H141" s="16">
        <f>'[6]ERU-1'!H79</f>
        <v>536.40718632743801</v>
      </c>
      <c r="I141" s="16">
        <f>'[6]ERU-1'!I79</f>
        <v>0</v>
      </c>
      <c r="J141" s="16">
        <f>'[6]ERU-1'!J79</f>
        <v>1206.3365318086499</v>
      </c>
      <c r="K141" s="16">
        <f>'[6]ERU-1'!K79</f>
        <v>0</v>
      </c>
      <c r="L141" s="16">
        <f>'[6]ERU-1'!L79</f>
        <v>0</v>
      </c>
      <c r="M141" s="16">
        <f>'[6]ERU-1'!M79</f>
        <v>0</v>
      </c>
      <c r="N141" s="16">
        <f>'[6]ERU-1'!N79</f>
        <v>669.92934548121184</v>
      </c>
      <c r="O141" s="16">
        <f>'[6]ERU-1'!O79</f>
        <v>0</v>
      </c>
      <c r="P141" s="16">
        <f>'[6]ERU-1'!P79</f>
        <v>0</v>
      </c>
      <c r="Q141" s="16">
        <f>'[6]ERU-1'!Q79</f>
        <v>0</v>
      </c>
      <c r="R141" s="16">
        <f>'[6]ERU-1'!R79</f>
        <v>0</v>
      </c>
      <c r="S141" s="16">
        <f>'[6]ERU-1'!S79</f>
        <v>0</v>
      </c>
      <c r="T141" s="16">
        <f>'[6]ERU-1'!T79</f>
        <v>0</v>
      </c>
      <c r="U141" s="16">
        <f>'[6]ERU-1'!U79</f>
        <v>53</v>
      </c>
      <c r="V141" s="16">
        <f>'[6]ERU-1'!V79</f>
        <v>483</v>
      </c>
      <c r="W141" s="72">
        <f>'[6]ERU-1'!W79</f>
        <v>0</v>
      </c>
      <c r="X141" s="12"/>
    </row>
    <row r="142" spans="1:24" x14ac:dyDescent="0.25">
      <c r="A142" s="14" t="s">
        <v>56</v>
      </c>
      <c r="B142" s="15">
        <v>6</v>
      </c>
      <c r="C142" s="38">
        <f>'[6]ERU-1'!C80</f>
        <v>109.81602568095998</v>
      </c>
      <c r="D142" s="17">
        <f>'[6]ERU-1'!D80</f>
        <v>35.273000000000003</v>
      </c>
      <c r="E142" s="16">
        <f>'[6]ERU-1'!E80</f>
        <v>531.26072078160814</v>
      </c>
      <c r="F142" s="16">
        <f>'[6]ERU-1'!F80</f>
        <v>0</v>
      </c>
      <c r="G142" s="16">
        <f>'[6]ERU-1'!G80</f>
        <v>609.78894859079787</v>
      </c>
      <c r="H142" s="16">
        <f>'[6]ERU-1'!H80</f>
        <v>-78.52822780918973</v>
      </c>
      <c r="I142" s="16">
        <f>'[6]ERU-1'!I80</f>
        <v>0</v>
      </c>
      <c r="J142" s="16">
        <f>'[6]ERU-1'!J80</f>
        <v>531.26072078160814</v>
      </c>
      <c r="K142" s="16">
        <f>'[6]ERU-1'!K80</f>
        <v>0</v>
      </c>
      <c r="L142" s="16">
        <f>'[6]ERU-1'!L80</f>
        <v>0</v>
      </c>
      <c r="M142" s="16">
        <f>'[6]ERU-1'!M80</f>
        <v>0</v>
      </c>
      <c r="N142" s="16">
        <f>'[6]ERU-1'!N80</f>
        <v>609.78894859079787</v>
      </c>
      <c r="O142" s="16">
        <f>'[6]ERU-1'!O80</f>
        <v>0</v>
      </c>
      <c r="P142" s="16">
        <f>'[6]ERU-1'!P80</f>
        <v>0</v>
      </c>
      <c r="Q142" s="16">
        <f>'[6]ERU-1'!Q80</f>
        <v>0</v>
      </c>
      <c r="R142" s="16">
        <f>'[6]ERU-1'!R80</f>
        <v>0</v>
      </c>
      <c r="S142" s="16">
        <f>'[6]ERU-1'!S80</f>
        <v>0</v>
      </c>
      <c r="T142" s="16">
        <f>'[6]ERU-1'!T80</f>
        <v>0</v>
      </c>
      <c r="U142" s="16">
        <f>'[6]ERU-1'!U80</f>
        <v>-8</v>
      </c>
      <c r="V142" s="16">
        <f>'[6]ERU-1'!V80</f>
        <v>-71</v>
      </c>
      <c r="W142" s="72">
        <f>'[6]ERU-1'!W80</f>
        <v>0</v>
      </c>
      <c r="X142" s="12"/>
    </row>
    <row r="143" spans="1:24" x14ac:dyDescent="0.25">
      <c r="A143" s="14" t="s">
        <v>57</v>
      </c>
      <c r="B143" s="15">
        <v>7</v>
      </c>
      <c r="C143" s="38">
        <f>'[6]ERU-1'!C81</f>
        <v>75.696158082159997</v>
      </c>
      <c r="D143" s="17">
        <f>'[6]ERU-1'!D81</f>
        <v>35.316000000000003</v>
      </c>
      <c r="E143" s="16">
        <f>'[6]ERU-1'!E81</f>
        <v>419.14220179255335</v>
      </c>
      <c r="F143" s="16">
        <f>'[6]ERU-1'!F81</f>
        <v>0</v>
      </c>
      <c r="G143" s="16">
        <f>'[6]ERU-1'!G81</f>
        <v>550.98726051088352</v>
      </c>
      <c r="H143" s="16">
        <f>'[6]ERU-1'!H81</f>
        <v>-131.84505871833016</v>
      </c>
      <c r="I143" s="16">
        <f>'[6]ERU-1'!I81</f>
        <v>0</v>
      </c>
      <c r="J143" s="16">
        <f>'[6]ERU-1'!J81</f>
        <v>419.14220179255335</v>
      </c>
      <c r="K143" s="16">
        <f>'[6]ERU-1'!K81</f>
        <v>0</v>
      </c>
      <c r="L143" s="16">
        <f>'[6]ERU-1'!L81</f>
        <v>0</v>
      </c>
      <c r="M143" s="16">
        <f>'[6]ERU-1'!M81</f>
        <v>0</v>
      </c>
      <c r="N143" s="16">
        <f>'[6]ERU-1'!N81</f>
        <v>550.98726051088352</v>
      </c>
      <c r="O143" s="16">
        <f>'[6]ERU-1'!O81</f>
        <v>0</v>
      </c>
      <c r="P143" s="16">
        <f>'[6]ERU-1'!P81</f>
        <v>0</v>
      </c>
      <c r="Q143" s="16">
        <f>'[6]ERU-1'!Q81</f>
        <v>0</v>
      </c>
      <c r="R143" s="16">
        <f>'[6]ERU-1'!R81</f>
        <v>0</v>
      </c>
      <c r="S143" s="16">
        <f>'[6]ERU-1'!S81</f>
        <v>0</v>
      </c>
      <c r="T143" s="16">
        <f>'[6]ERU-1'!T81</f>
        <v>0</v>
      </c>
      <c r="U143" s="16">
        <f>'[6]ERU-1'!U81</f>
        <v>-13</v>
      </c>
      <c r="V143" s="16">
        <f>'[6]ERU-1'!V81</f>
        <v>-119</v>
      </c>
      <c r="W143" s="72">
        <f>'[6]ERU-1'!W81</f>
        <v>0</v>
      </c>
      <c r="X143" s="12"/>
    </row>
    <row r="144" spans="1:24" x14ac:dyDescent="0.25">
      <c r="A144" s="14" t="s">
        <v>58</v>
      </c>
      <c r="B144" s="15">
        <v>8</v>
      </c>
      <c r="C144" s="38">
        <f>'[6]ERU-1'!C82</f>
        <v>192.64459913809972</v>
      </c>
      <c r="D144" s="17">
        <f>'[6]ERU-1'!D82</f>
        <v>35.353000000000002</v>
      </c>
      <c r="E144" s="16">
        <f>'[6]ERU-1'!E82</f>
        <v>749.52391680947903</v>
      </c>
      <c r="F144" s="16">
        <f>'[6]ERU-1'!F82</f>
        <v>0</v>
      </c>
      <c r="G144" s="16">
        <f>'[6]ERU-1'!G82</f>
        <v>470.28756189336832</v>
      </c>
      <c r="H144" s="16">
        <f>'[6]ERU-1'!H82</f>
        <v>279.23635491611071</v>
      </c>
      <c r="I144" s="16">
        <f>'[6]ERU-1'!I82</f>
        <v>0</v>
      </c>
      <c r="J144" s="16">
        <f>'[6]ERU-1'!J82</f>
        <v>749.52391680947903</v>
      </c>
      <c r="K144" s="16">
        <f>'[6]ERU-1'!K82</f>
        <v>0</v>
      </c>
      <c r="L144" s="16">
        <f>'[6]ERU-1'!L82</f>
        <v>0</v>
      </c>
      <c r="M144" s="16">
        <f>'[6]ERU-1'!M82</f>
        <v>0</v>
      </c>
      <c r="N144" s="16">
        <f>'[6]ERU-1'!N82</f>
        <v>470.28756189336832</v>
      </c>
      <c r="O144" s="16">
        <f>'[6]ERU-1'!O82</f>
        <v>0</v>
      </c>
      <c r="P144" s="16">
        <f>'[6]ERU-1'!P82</f>
        <v>0</v>
      </c>
      <c r="Q144" s="16">
        <f>'[6]ERU-1'!Q82</f>
        <v>0</v>
      </c>
      <c r="R144" s="16">
        <f>'[6]ERU-1'!R82</f>
        <v>0</v>
      </c>
      <c r="S144" s="16">
        <f>'[6]ERU-1'!S82</f>
        <v>0</v>
      </c>
      <c r="T144" s="16">
        <f>'[6]ERU-1'!T82</f>
        <v>0</v>
      </c>
      <c r="U144" s="16">
        <f>'[6]ERU-1'!U82</f>
        <v>28</v>
      </c>
      <c r="V144" s="16">
        <f>'[6]ERU-1'!V82</f>
        <v>251</v>
      </c>
      <c r="W144" s="72">
        <f>'[6]ERU-1'!W82</f>
        <v>0</v>
      </c>
      <c r="X144" s="12"/>
    </row>
    <row r="145" spans="1:24" x14ac:dyDescent="0.25">
      <c r="A145" s="14" t="s">
        <v>59</v>
      </c>
      <c r="B145" s="15">
        <v>9</v>
      </c>
      <c r="C145" s="38">
        <f>'[6]ERU-1'!C83</f>
        <v>560.70080604575969</v>
      </c>
      <c r="D145" s="17">
        <f>'[6]ERU-1'!D83</f>
        <v>35.438000000000002</v>
      </c>
      <c r="E145" s="16">
        <f>'[6]ERU-1'!E83</f>
        <v>1984.7161506191335</v>
      </c>
      <c r="F145" s="16">
        <f>'[6]ERU-1'!F83</f>
        <v>0</v>
      </c>
      <c r="G145" s="16">
        <f>'[6]ERU-1'!G83</f>
        <v>509.17526373272312</v>
      </c>
      <c r="H145" s="16">
        <f>'[6]ERU-1'!H83</f>
        <v>1475.5408868864104</v>
      </c>
      <c r="I145" s="16">
        <f>'[6]ERU-1'!I83</f>
        <v>0</v>
      </c>
      <c r="J145" s="16">
        <f>'[6]ERU-1'!J83</f>
        <v>1984.7161506191335</v>
      </c>
      <c r="K145" s="16">
        <f>'[6]ERU-1'!K83</f>
        <v>0</v>
      </c>
      <c r="L145" s="16">
        <f>'[6]ERU-1'!L83</f>
        <v>0</v>
      </c>
      <c r="M145" s="16">
        <f>'[6]ERU-1'!M83</f>
        <v>0</v>
      </c>
      <c r="N145" s="16">
        <f>'[6]ERU-1'!N83</f>
        <v>509.17526373272312</v>
      </c>
      <c r="O145" s="16">
        <f>'[6]ERU-1'!O83</f>
        <v>0</v>
      </c>
      <c r="P145" s="16">
        <f>'[6]ERU-1'!P83</f>
        <v>0</v>
      </c>
      <c r="Q145" s="16">
        <f>'[6]ERU-1'!Q83</f>
        <v>0</v>
      </c>
      <c r="R145" s="16">
        <f>'[6]ERU-1'!R83</f>
        <v>0</v>
      </c>
      <c r="S145" s="16">
        <f>'[6]ERU-1'!S83</f>
        <v>0</v>
      </c>
      <c r="T145" s="16">
        <f>'[6]ERU-1'!T83</f>
        <v>0</v>
      </c>
      <c r="U145" s="16">
        <f>'[6]ERU-1'!U83</f>
        <v>148</v>
      </c>
      <c r="V145" s="16">
        <f>'[6]ERU-1'!V83</f>
        <v>1328</v>
      </c>
      <c r="W145" s="72">
        <f>'[6]ERU-1'!W83</f>
        <v>0</v>
      </c>
      <c r="X145" s="12"/>
    </row>
    <row r="146" spans="1:24" x14ac:dyDescent="0.25">
      <c r="A146" s="14" t="s">
        <v>60</v>
      </c>
      <c r="B146" s="15">
        <v>10</v>
      </c>
      <c r="C146" s="38">
        <f>'[6]ERU-1'!C84</f>
        <v>557.8163100364801</v>
      </c>
      <c r="D146" s="17">
        <f>'[6]ERU-1'!D84</f>
        <v>35.472000000000001</v>
      </c>
      <c r="E146" s="16">
        <f>'[6]ERU-1'!E84</f>
        <v>2363.5409154273566</v>
      </c>
      <c r="F146" s="16">
        <f>'[6]ERU-1'!F84</f>
        <v>0</v>
      </c>
      <c r="G146" s="16">
        <f>'[6]ERU-1'!G84</f>
        <v>634.1129073252514</v>
      </c>
      <c r="H146" s="16">
        <f>'[6]ERU-1'!H84</f>
        <v>1729.4280081021052</v>
      </c>
      <c r="I146" s="16">
        <f>'[6]ERU-1'!I84</f>
        <v>0</v>
      </c>
      <c r="J146" s="16">
        <f>'[6]ERU-1'!J84</f>
        <v>2363.5409154273566</v>
      </c>
      <c r="K146" s="16">
        <f>'[6]ERU-1'!K84</f>
        <v>0</v>
      </c>
      <c r="L146" s="16">
        <f>'[6]ERU-1'!L84</f>
        <v>0</v>
      </c>
      <c r="M146" s="16">
        <f>'[6]ERU-1'!M84</f>
        <v>0</v>
      </c>
      <c r="N146" s="16">
        <f>'[6]ERU-1'!N84</f>
        <v>634.1129073252514</v>
      </c>
      <c r="O146" s="16">
        <f>'[6]ERU-1'!O84</f>
        <v>0</v>
      </c>
      <c r="P146" s="16">
        <f>'[6]ERU-1'!P84</f>
        <v>0</v>
      </c>
      <c r="Q146" s="16">
        <f>'[6]ERU-1'!Q84</f>
        <v>0</v>
      </c>
      <c r="R146" s="16">
        <f>'[6]ERU-1'!R84</f>
        <v>0</v>
      </c>
      <c r="S146" s="16">
        <f>'[6]ERU-1'!S84</f>
        <v>0</v>
      </c>
      <c r="T146" s="16">
        <f>'[6]ERU-1'!T84</f>
        <v>0</v>
      </c>
      <c r="U146" s="16">
        <f>'[6]ERU-1'!U84</f>
        <v>173</v>
      </c>
      <c r="V146" s="16">
        <f>'[6]ERU-1'!V84</f>
        <v>1556</v>
      </c>
      <c r="W146" s="72">
        <f>'[6]ERU-1'!W84</f>
        <v>0</v>
      </c>
      <c r="X146" s="12"/>
    </row>
    <row r="147" spans="1:24" x14ac:dyDescent="0.25">
      <c r="A147" s="14" t="s">
        <v>61</v>
      </c>
      <c r="B147" s="15">
        <v>11</v>
      </c>
      <c r="C147" s="38">
        <f>'[6]ERU-1'!C85</f>
        <v>812.69806139872003</v>
      </c>
      <c r="D147" s="17">
        <f>'[6]ERU-1'!D85</f>
        <v>35.378</v>
      </c>
      <c r="E147" s="16">
        <f>'[6]ERU-1'!E85</f>
        <v>3883.848316256498</v>
      </c>
      <c r="F147" s="16">
        <f>'[6]ERU-1'!F85</f>
        <v>0</v>
      </c>
      <c r="G147" s="16">
        <f>'[6]ERU-1'!G85</f>
        <v>492.38930358365906</v>
      </c>
      <c r="H147" s="16">
        <f>'[6]ERU-1'!H85</f>
        <v>3391.459012672839</v>
      </c>
      <c r="I147" s="16">
        <f>'[6]ERU-1'!I85</f>
        <v>0</v>
      </c>
      <c r="J147" s="16">
        <f>'[6]ERU-1'!J85</f>
        <v>3883.848316256498</v>
      </c>
      <c r="K147" s="16">
        <f>'[6]ERU-1'!K85</f>
        <v>0</v>
      </c>
      <c r="L147" s="16">
        <f>'[6]ERU-1'!L85</f>
        <v>0</v>
      </c>
      <c r="M147" s="16">
        <f>'[6]ERU-1'!M85</f>
        <v>0</v>
      </c>
      <c r="N147" s="16">
        <f>'[6]ERU-1'!N85</f>
        <v>492.38930358365906</v>
      </c>
      <c r="O147" s="16">
        <f>'[6]ERU-1'!O85</f>
        <v>0</v>
      </c>
      <c r="P147" s="16">
        <f>'[6]ERU-1'!P85</f>
        <v>0</v>
      </c>
      <c r="Q147" s="16">
        <f>'[6]ERU-1'!Q85</f>
        <v>0</v>
      </c>
      <c r="R147" s="16">
        <f>'[6]ERU-1'!R85</f>
        <v>0</v>
      </c>
      <c r="S147" s="16">
        <f>'[6]ERU-1'!S85</f>
        <v>0</v>
      </c>
      <c r="T147" s="16">
        <f>'[6]ERU-1'!T85</f>
        <v>0</v>
      </c>
      <c r="U147" s="16">
        <f>'[6]ERU-1'!U85</f>
        <v>339</v>
      </c>
      <c r="V147" s="16">
        <f>'[6]ERU-1'!V85</f>
        <v>3052</v>
      </c>
      <c r="W147" s="72">
        <f>'[6]ERU-1'!W85</f>
        <v>0</v>
      </c>
      <c r="X147" s="12"/>
    </row>
    <row r="148" spans="1:24" x14ac:dyDescent="0.25">
      <c r="A148" s="14" t="s">
        <v>62</v>
      </c>
      <c r="B148" s="15">
        <v>12</v>
      </c>
      <c r="C148" s="38">
        <f>'[6]ERU-1'!C86</f>
        <v>1865.4918711739201</v>
      </c>
      <c r="D148" s="17">
        <f>'[6]ERU-1'!D86</f>
        <v>35.304000000000002</v>
      </c>
      <c r="E148" s="16">
        <f>'[6]ERU-1'!E86</f>
        <v>7608.311425380778</v>
      </c>
      <c r="F148" s="16">
        <f>'[6]ERU-1'!F86</f>
        <v>0</v>
      </c>
      <c r="G148" s="16">
        <f>'[6]ERU-1'!G86</f>
        <v>1194.3574265505231</v>
      </c>
      <c r="H148" s="16">
        <f>'[6]ERU-1'!H86</f>
        <v>6413.9539988302549</v>
      </c>
      <c r="I148" s="16">
        <f>'[6]ERU-1'!I86</f>
        <v>0</v>
      </c>
      <c r="J148" s="16">
        <f>'[6]ERU-1'!J86</f>
        <v>7608.311425380778</v>
      </c>
      <c r="K148" s="16">
        <f>'[6]ERU-1'!K86</f>
        <v>0</v>
      </c>
      <c r="L148" s="16">
        <f>'[6]ERU-1'!L86</f>
        <v>0</v>
      </c>
      <c r="M148" s="16">
        <f>'[6]ERU-1'!M86</f>
        <v>0</v>
      </c>
      <c r="N148" s="16">
        <f>'[6]ERU-1'!N86</f>
        <v>1194.3574265505231</v>
      </c>
      <c r="O148" s="16">
        <f>'[6]ERU-1'!O86</f>
        <v>0</v>
      </c>
      <c r="P148" s="16">
        <f>'[6]ERU-1'!P86</f>
        <v>0</v>
      </c>
      <c r="Q148" s="16">
        <f>'[6]ERU-1'!Q86</f>
        <v>0</v>
      </c>
      <c r="R148" s="16">
        <f>'[6]ERU-1'!R86</f>
        <v>0</v>
      </c>
      <c r="S148" s="16">
        <f>'[6]ERU-1'!S86</f>
        <v>0</v>
      </c>
      <c r="T148" s="16">
        <f>'[6]ERU-1'!T86</f>
        <v>0</v>
      </c>
      <c r="U148" s="16">
        <f>'[6]ERU-1'!U86</f>
        <v>641</v>
      </c>
      <c r="V148" s="16">
        <f>'[6]ERU-1'!V86</f>
        <v>5773</v>
      </c>
      <c r="W148" s="72">
        <f>'[6]ERU-1'!W86</f>
        <v>0</v>
      </c>
      <c r="X148" s="12"/>
    </row>
    <row r="149" spans="1:24" x14ac:dyDescent="0.25">
      <c r="A149" s="20" t="s">
        <v>63</v>
      </c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2"/>
      <c r="X149" s="12"/>
    </row>
    <row r="150" spans="1:24" x14ac:dyDescent="0.25">
      <c r="X150" s="12"/>
    </row>
    <row r="151" spans="1:24" x14ac:dyDescent="0.25">
      <c r="X151" s="12"/>
    </row>
    <row r="152" spans="1:24" ht="52.5" x14ac:dyDescent="0.25">
      <c r="B152" s="154" t="s">
        <v>25</v>
      </c>
      <c r="C152" s="155"/>
      <c r="D152" s="23" t="s">
        <v>64</v>
      </c>
      <c r="X152" s="12"/>
    </row>
    <row r="153" spans="1:24" x14ac:dyDescent="0.25">
      <c r="B153" s="27" t="s">
        <v>41</v>
      </c>
      <c r="C153" s="28"/>
      <c r="D153" s="29">
        <f>24.351-2.34-0.436-0.219</f>
        <v>21.355999999999998</v>
      </c>
      <c r="X153" s="12"/>
    </row>
    <row r="154" spans="1:24" x14ac:dyDescent="0.25">
      <c r="X154" s="12"/>
    </row>
    <row r="155" spans="1:24" ht="17.25" x14ac:dyDescent="0.25">
      <c r="A155" s="13" t="s">
        <v>0</v>
      </c>
      <c r="B155" s="1"/>
      <c r="C155" s="146" t="s">
        <v>51</v>
      </c>
      <c r="D155" s="147"/>
      <c r="E155" s="147"/>
      <c r="F155" s="147"/>
      <c r="G155" s="147"/>
      <c r="H155" s="147"/>
      <c r="I155" s="147"/>
      <c r="J155" s="147"/>
      <c r="K155" s="147"/>
      <c r="L155" s="147"/>
      <c r="M155" s="147"/>
      <c r="N155" s="147"/>
      <c r="O155" s="147"/>
      <c r="P155" s="147"/>
      <c r="Q155" s="147"/>
      <c r="R155" s="147"/>
      <c r="S155" s="147"/>
      <c r="T155" s="147"/>
      <c r="U155" s="147"/>
      <c r="V155" s="147"/>
      <c r="W155" s="148"/>
      <c r="X155" s="12"/>
    </row>
    <row r="156" spans="1:24" x14ac:dyDescent="0.25">
      <c r="A156" s="149" t="s">
        <v>53</v>
      </c>
      <c r="B156" s="150"/>
      <c r="C156" s="151" t="s">
        <v>3</v>
      </c>
      <c r="D156" s="152"/>
      <c r="E156" s="151" t="s">
        <v>4</v>
      </c>
      <c r="F156" s="152"/>
      <c r="G156" s="152"/>
      <c r="H156" s="152"/>
      <c r="I156" s="151" t="s">
        <v>4</v>
      </c>
      <c r="J156" s="152"/>
      <c r="K156" s="152"/>
      <c r="L156" s="152"/>
      <c r="M156" s="152"/>
      <c r="N156" s="153"/>
      <c r="O156" s="151" t="s">
        <v>4</v>
      </c>
      <c r="P156" s="152"/>
      <c r="Q156" s="152"/>
      <c r="R156" s="152"/>
      <c r="S156" s="152"/>
      <c r="T156" s="152"/>
      <c r="U156" s="152"/>
      <c r="V156" s="152"/>
      <c r="W156" s="153"/>
      <c r="X156" s="12"/>
    </row>
    <row r="157" spans="1:24" ht="94.5" x14ac:dyDescent="0.25">
      <c r="A157" s="3"/>
      <c r="B157" s="2" t="s">
        <v>33</v>
      </c>
      <c r="C157" s="5" t="s">
        <v>5</v>
      </c>
      <c r="D157" s="6" t="s">
        <v>7</v>
      </c>
      <c r="E157" s="5" t="s">
        <v>8</v>
      </c>
      <c r="F157" s="6" t="s">
        <v>9</v>
      </c>
      <c r="G157" s="6" t="s">
        <v>10</v>
      </c>
      <c r="H157" s="6" t="s">
        <v>11</v>
      </c>
      <c r="I157" s="5" t="s">
        <v>12</v>
      </c>
      <c r="J157" s="6" t="s">
        <v>8</v>
      </c>
      <c r="K157" s="6" t="s">
        <v>13</v>
      </c>
      <c r="L157" s="6" t="s">
        <v>14</v>
      </c>
      <c r="M157" s="6" t="s">
        <v>15</v>
      </c>
      <c r="N157" s="4" t="s">
        <v>10</v>
      </c>
      <c r="O157" s="5" t="s">
        <v>16</v>
      </c>
      <c r="P157" s="6" t="s">
        <v>17</v>
      </c>
      <c r="Q157" s="6" t="s">
        <v>18</v>
      </c>
      <c r="R157" s="6" t="s">
        <v>19</v>
      </c>
      <c r="S157" s="6" t="s">
        <v>20</v>
      </c>
      <c r="T157" s="6" t="s">
        <v>21</v>
      </c>
      <c r="U157" s="6" t="s">
        <v>22</v>
      </c>
      <c r="V157" s="6" t="s">
        <v>23</v>
      </c>
      <c r="W157" s="4" t="s">
        <v>24</v>
      </c>
      <c r="X157" s="12"/>
    </row>
    <row r="158" spans="1:24" ht="21" x14ac:dyDescent="0.25">
      <c r="A158" s="5" t="s">
        <v>28</v>
      </c>
      <c r="B158" s="7" t="s">
        <v>29</v>
      </c>
      <c r="C158" s="8" t="s">
        <v>30</v>
      </c>
      <c r="D158" s="9" t="s">
        <v>30</v>
      </c>
      <c r="E158" s="8" t="s">
        <v>31</v>
      </c>
      <c r="F158" s="9" t="s">
        <v>31</v>
      </c>
      <c r="G158" s="9" t="s">
        <v>31</v>
      </c>
      <c r="H158" s="9" t="s">
        <v>31</v>
      </c>
      <c r="I158" s="8" t="s">
        <v>31</v>
      </c>
      <c r="J158" s="9" t="s">
        <v>31</v>
      </c>
      <c r="K158" s="9" t="s">
        <v>31</v>
      </c>
      <c r="L158" s="9" t="s">
        <v>31</v>
      </c>
      <c r="M158" s="9" t="s">
        <v>31</v>
      </c>
      <c r="N158" s="10" t="s">
        <v>31</v>
      </c>
      <c r="O158" s="8" t="s">
        <v>31</v>
      </c>
      <c r="P158" s="9" t="s">
        <v>31</v>
      </c>
      <c r="Q158" s="9" t="s">
        <v>31</v>
      </c>
      <c r="R158" s="9" t="s">
        <v>31</v>
      </c>
      <c r="S158" s="9" t="s">
        <v>31</v>
      </c>
      <c r="T158" s="9" t="s">
        <v>31</v>
      </c>
      <c r="U158" s="9" t="s">
        <v>31</v>
      </c>
      <c r="V158" s="9" t="s">
        <v>31</v>
      </c>
      <c r="W158" s="10" t="s">
        <v>31</v>
      </c>
      <c r="X158" s="12"/>
    </row>
    <row r="159" spans="1:24" x14ac:dyDescent="0.25">
      <c r="A159" s="14" t="s">
        <v>2</v>
      </c>
      <c r="B159" s="15">
        <v>1</v>
      </c>
      <c r="C159" s="38">
        <f>'[7]ERU-1'!C31</f>
        <v>167.27078639999999</v>
      </c>
      <c r="D159" s="17">
        <f>'[7]ERU-1'!D31</f>
        <v>35.302</v>
      </c>
      <c r="E159" s="16">
        <f>'[7]ERU-1'!E31</f>
        <v>523.63200000000143</v>
      </c>
      <c r="F159" s="16">
        <f>'[7]ERU-1'!F31</f>
        <v>0</v>
      </c>
      <c r="G159" s="16">
        <f>'[7]ERU-1'!G31</f>
        <v>0</v>
      </c>
      <c r="H159" s="16">
        <f>'[7]ERU-1'!H31</f>
        <v>523.63200000000143</v>
      </c>
      <c r="I159" s="16">
        <f>'[7]ERU-1'!I31</f>
        <v>0</v>
      </c>
      <c r="J159" s="16">
        <f>'[7]ERU-1'!J31</f>
        <v>523.63200000000143</v>
      </c>
      <c r="K159" s="16">
        <f>'[7]ERU-1'!K31</f>
        <v>0</v>
      </c>
      <c r="L159" s="16">
        <f>'[7]ERU-1'!L31</f>
        <v>0</v>
      </c>
      <c r="M159" s="16">
        <f>'[7]ERU-1'!M31</f>
        <v>0</v>
      </c>
      <c r="N159" s="16">
        <f>'[7]ERU-1'!N31</f>
        <v>0</v>
      </c>
      <c r="O159" s="16">
        <f>'[7]ERU-1'!O31</f>
        <v>0</v>
      </c>
      <c r="P159" s="16">
        <f>'[7]ERU-1'!P31</f>
        <v>0</v>
      </c>
      <c r="Q159" s="16">
        <f>'[7]ERU-1'!Q31</f>
        <v>0</v>
      </c>
      <c r="R159" s="16">
        <f>'[7]ERU-1'!R31</f>
        <v>0</v>
      </c>
      <c r="S159" s="16">
        <f>'[7]ERU-1'!S31</f>
        <v>0</v>
      </c>
      <c r="T159" s="16">
        <f>'[7]ERU-1'!T31</f>
        <v>0</v>
      </c>
      <c r="U159" s="16">
        <f>'[7]ERU-1'!U31</f>
        <v>128</v>
      </c>
      <c r="V159" s="16">
        <f>'[7]ERU-1'!V31</f>
        <v>396</v>
      </c>
      <c r="W159" s="72">
        <f>'[7]ERU-1'!W31</f>
        <v>0</v>
      </c>
      <c r="X159" s="12"/>
    </row>
    <row r="160" spans="1:24" x14ac:dyDescent="0.25">
      <c r="A160" s="14" t="s">
        <v>49</v>
      </c>
      <c r="B160" s="15">
        <v>2</v>
      </c>
      <c r="C160" s="38">
        <f>'[7]ERU-1'!C32</f>
        <v>8.6173912999999995</v>
      </c>
      <c r="D160" s="17">
        <f>'[7]ERU-1'!D32</f>
        <v>35.298000000000002</v>
      </c>
      <c r="E160" s="16">
        <f>'[7]ERU-1'!E32</f>
        <v>23.857999999996537</v>
      </c>
      <c r="F160" s="16">
        <f>'[7]ERU-1'!F32</f>
        <v>0</v>
      </c>
      <c r="G160" s="16">
        <f>'[7]ERU-1'!G32</f>
        <v>0</v>
      </c>
      <c r="H160" s="16">
        <f>'[7]ERU-1'!H32</f>
        <v>23.857999999996537</v>
      </c>
      <c r="I160" s="16">
        <f>'[7]ERU-1'!I32</f>
        <v>0</v>
      </c>
      <c r="J160" s="16">
        <f>'[7]ERU-1'!J32</f>
        <v>23.857999999996537</v>
      </c>
      <c r="K160" s="16">
        <f>'[7]ERU-1'!K32</f>
        <v>0</v>
      </c>
      <c r="L160" s="16">
        <f>'[7]ERU-1'!L32</f>
        <v>0</v>
      </c>
      <c r="M160" s="16">
        <f>'[7]ERU-1'!M32</f>
        <v>0</v>
      </c>
      <c r="N160" s="16">
        <f>'[7]ERU-1'!N32</f>
        <v>0</v>
      </c>
      <c r="O160" s="16">
        <f>'[7]ERU-1'!O32</f>
        <v>0</v>
      </c>
      <c r="P160" s="16">
        <f>'[7]ERU-1'!P32</f>
        <v>0</v>
      </c>
      <c r="Q160" s="16">
        <f>'[7]ERU-1'!Q32</f>
        <v>0</v>
      </c>
      <c r="R160" s="16">
        <f>'[7]ERU-1'!R32</f>
        <v>0</v>
      </c>
      <c r="S160" s="16">
        <f>'[7]ERU-1'!S32</f>
        <v>0</v>
      </c>
      <c r="T160" s="16">
        <f>'[7]ERU-1'!T32</f>
        <v>0</v>
      </c>
      <c r="U160" s="16">
        <f>'[7]ERU-1'!U32</f>
        <v>6</v>
      </c>
      <c r="V160" s="16">
        <f>'[7]ERU-1'!V32</f>
        <v>18</v>
      </c>
      <c r="W160" s="72">
        <f>'[7]ERU-1'!W32</f>
        <v>0</v>
      </c>
      <c r="X160" s="12"/>
    </row>
    <row r="161" spans="1:24" x14ac:dyDescent="0.25">
      <c r="A161" s="14" t="s">
        <v>50</v>
      </c>
      <c r="B161" s="15">
        <v>3</v>
      </c>
      <c r="C161" s="38">
        <f>'[7]ERU-1'!C33</f>
        <v>14.294764800000001</v>
      </c>
      <c r="D161" s="17">
        <f>'[7]ERU-1'!D33</f>
        <v>35.301000000000002</v>
      </c>
      <c r="E161" s="16">
        <f>'[7]ERU-1'!E33</f>
        <v>42.139000000005581</v>
      </c>
      <c r="F161" s="16">
        <f>'[7]ERU-1'!F33</f>
        <v>0</v>
      </c>
      <c r="G161" s="16">
        <f>'[7]ERU-1'!G33</f>
        <v>0</v>
      </c>
      <c r="H161" s="16">
        <f>'[7]ERU-1'!H33</f>
        <v>42.139000000005581</v>
      </c>
      <c r="I161" s="16">
        <f>'[7]ERU-1'!I33</f>
        <v>0</v>
      </c>
      <c r="J161" s="16">
        <f>'[7]ERU-1'!J33</f>
        <v>42.139000000005581</v>
      </c>
      <c r="K161" s="16">
        <f>'[7]ERU-1'!K33</f>
        <v>0</v>
      </c>
      <c r="L161" s="16">
        <f>'[7]ERU-1'!L33</f>
        <v>0</v>
      </c>
      <c r="M161" s="16">
        <f>'[7]ERU-1'!M33</f>
        <v>0</v>
      </c>
      <c r="N161" s="16">
        <f>'[7]ERU-1'!N33</f>
        <v>0</v>
      </c>
      <c r="O161" s="16">
        <f>'[7]ERU-1'!O33</f>
        <v>0</v>
      </c>
      <c r="P161" s="16">
        <f>'[7]ERU-1'!P33</f>
        <v>0</v>
      </c>
      <c r="Q161" s="16">
        <f>'[7]ERU-1'!Q33</f>
        <v>0</v>
      </c>
      <c r="R161" s="16">
        <f>'[7]ERU-1'!R33</f>
        <v>0</v>
      </c>
      <c r="S161" s="16">
        <f>'[7]ERU-1'!S33</f>
        <v>0</v>
      </c>
      <c r="T161" s="16">
        <f>'[7]ERU-1'!T33</f>
        <v>0</v>
      </c>
      <c r="U161" s="16">
        <f>'[7]ERU-1'!U33</f>
        <v>10</v>
      </c>
      <c r="V161" s="16">
        <f>'[7]ERU-1'!V33</f>
        <v>32</v>
      </c>
      <c r="W161" s="72">
        <f>'[7]ERU-1'!W33</f>
        <v>0</v>
      </c>
      <c r="X161" s="12"/>
    </row>
    <row r="162" spans="1:24" x14ac:dyDescent="0.25">
      <c r="A162" s="14" t="s">
        <v>54</v>
      </c>
      <c r="B162" s="15">
        <v>4</v>
      </c>
      <c r="C162" s="38">
        <f>'[7]ERU-1'!C34</f>
        <v>11.285035634429383</v>
      </c>
      <c r="D162" s="17">
        <f>'[7]ERU-1'!D34</f>
        <v>35.286999999999999</v>
      </c>
      <c r="E162" s="16">
        <f>'[7]ERU-1'!E34</f>
        <v>30.937999999999874</v>
      </c>
      <c r="F162" s="16">
        <f>'[7]ERU-1'!F34</f>
        <v>0</v>
      </c>
      <c r="G162" s="16">
        <f>'[7]ERU-1'!G34</f>
        <v>0</v>
      </c>
      <c r="H162" s="16">
        <f>'[7]ERU-1'!H34</f>
        <v>30.937999999999874</v>
      </c>
      <c r="I162" s="16">
        <f>'[7]ERU-1'!I34</f>
        <v>0</v>
      </c>
      <c r="J162" s="16">
        <f>'[7]ERU-1'!J34</f>
        <v>30.937999999999874</v>
      </c>
      <c r="K162" s="16">
        <f>'[7]ERU-1'!K34</f>
        <v>0</v>
      </c>
      <c r="L162" s="16">
        <f>'[7]ERU-1'!L34</f>
        <v>0</v>
      </c>
      <c r="M162" s="16">
        <f>'[7]ERU-1'!M34</f>
        <v>0</v>
      </c>
      <c r="N162" s="16">
        <f>'[7]ERU-1'!N34</f>
        <v>0</v>
      </c>
      <c r="O162" s="16">
        <f>'[7]ERU-1'!O34</f>
        <v>0</v>
      </c>
      <c r="P162" s="16">
        <f>'[7]ERU-1'!P34</f>
        <v>0</v>
      </c>
      <c r="Q162" s="16">
        <f>'[7]ERU-1'!Q34</f>
        <v>0</v>
      </c>
      <c r="R162" s="16">
        <f>'[7]ERU-1'!R34</f>
        <v>0</v>
      </c>
      <c r="S162" s="16">
        <f>'[7]ERU-1'!S34</f>
        <v>0</v>
      </c>
      <c r="T162" s="16">
        <f>'[7]ERU-1'!T34</f>
        <v>0</v>
      </c>
      <c r="U162" s="16">
        <f>'[7]ERU-1'!U34</f>
        <v>8</v>
      </c>
      <c r="V162" s="16">
        <f>'[7]ERU-1'!V34</f>
        <v>23</v>
      </c>
      <c r="W162" s="72">
        <f>'[7]ERU-1'!W34</f>
        <v>0</v>
      </c>
      <c r="X162" s="12"/>
    </row>
    <row r="163" spans="1:24" x14ac:dyDescent="0.25">
      <c r="A163" s="14" t="s">
        <v>55</v>
      </c>
      <c r="B163" s="15">
        <v>5</v>
      </c>
      <c r="C163" s="38">
        <f>'[7]ERU-1'!C35</f>
        <v>4.6557965999999995</v>
      </c>
      <c r="D163" s="17">
        <f>'[7]ERU-1'!D35</f>
        <v>35.409999999999997</v>
      </c>
      <c r="E163" s="16">
        <f>'[7]ERU-1'!E35</f>
        <v>13.214999999998895</v>
      </c>
      <c r="F163" s="16">
        <f>'[7]ERU-1'!F35</f>
        <v>0</v>
      </c>
      <c r="G163" s="16">
        <f>'[7]ERU-1'!G35</f>
        <v>0</v>
      </c>
      <c r="H163" s="16">
        <f>'[7]ERU-1'!H35</f>
        <v>13.214999999998895</v>
      </c>
      <c r="I163" s="16">
        <f>'[7]ERU-1'!I35</f>
        <v>0</v>
      </c>
      <c r="J163" s="16">
        <f>'[7]ERU-1'!J35</f>
        <v>13.214999999998895</v>
      </c>
      <c r="K163" s="16">
        <f>'[7]ERU-1'!K35</f>
        <v>0</v>
      </c>
      <c r="L163" s="16">
        <f>'[7]ERU-1'!L35</f>
        <v>0</v>
      </c>
      <c r="M163" s="16">
        <f>'[7]ERU-1'!M35</f>
        <v>0</v>
      </c>
      <c r="N163" s="16">
        <f>'[7]ERU-1'!N35</f>
        <v>0</v>
      </c>
      <c r="O163" s="16">
        <f>'[7]ERU-1'!O35</f>
        <v>0</v>
      </c>
      <c r="P163" s="16">
        <f>'[7]ERU-1'!P35</f>
        <v>0</v>
      </c>
      <c r="Q163" s="16">
        <f>'[7]ERU-1'!Q35</f>
        <v>0</v>
      </c>
      <c r="R163" s="16">
        <f>'[7]ERU-1'!R35</f>
        <v>0</v>
      </c>
      <c r="S163" s="16">
        <f>'[7]ERU-1'!S35</f>
        <v>0</v>
      </c>
      <c r="T163" s="16">
        <f>'[7]ERU-1'!T35</f>
        <v>0</v>
      </c>
      <c r="U163" s="16">
        <f>'[7]ERU-1'!U35</f>
        <v>3</v>
      </c>
      <c r="V163" s="16">
        <f>'[7]ERU-1'!V35</f>
        <v>10</v>
      </c>
      <c r="W163" s="72">
        <f>'[7]ERU-1'!W35</f>
        <v>0</v>
      </c>
      <c r="X163" s="12"/>
    </row>
    <row r="164" spans="1:24" x14ac:dyDescent="0.25">
      <c r="A164" s="14" t="s">
        <v>56</v>
      </c>
      <c r="B164" s="15">
        <v>6</v>
      </c>
      <c r="C164" s="38">
        <f>'[7]ERU-1'!C36</f>
        <v>0</v>
      </c>
      <c r="D164" s="17">
        <f>'[7]ERU-1'!D36</f>
        <v>35.524000000000001</v>
      </c>
      <c r="E164" s="16">
        <f>'[7]ERU-1'!E36</f>
        <v>25.329999999999927</v>
      </c>
      <c r="F164" s="16">
        <f>'[7]ERU-1'!F36</f>
        <v>0</v>
      </c>
      <c r="G164" s="16">
        <f>'[7]ERU-1'!G36</f>
        <v>0</v>
      </c>
      <c r="H164" s="16">
        <f>'[7]ERU-1'!H36</f>
        <v>25.329999999999927</v>
      </c>
      <c r="I164" s="16">
        <f>'[7]ERU-1'!I36</f>
        <v>0</v>
      </c>
      <c r="J164" s="16">
        <f>'[7]ERU-1'!J36</f>
        <v>25.329999999999927</v>
      </c>
      <c r="K164" s="16">
        <f>'[7]ERU-1'!K36</f>
        <v>0</v>
      </c>
      <c r="L164" s="16">
        <f>'[7]ERU-1'!L36</f>
        <v>0</v>
      </c>
      <c r="M164" s="16">
        <f>'[7]ERU-1'!M36</f>
        <v>0</v>
      </c>
      <c r="N164" s="16">
        <f>'[7]ERU-1'!N36</f>
        <v>0</v>
      </c>
      <c r="O164" s="16">
        <f>'[7]ERU-1'!O36</f>
        <v>0</v>
      </c>
      <c r="P164" s="16">
        <f>'[7]ERU-1'!P36</f>
        <v>0</v>
      </c>
      <c r="Q164" s="16">
        <f>'[7]ERU-1'!Q36</f>
        <v>0</v>
      </c>
      <c r="R164" s="16">
        <f>'[7]ERU-1'!R36</f>
        <v>0</v>
      </c>
      <c r="S164" s="16">
        <f>'[7]ERU-1'!S36</f>
        <v>0</v>
      </c>
      <c r="T164" s="16">
        <f>'[7]ERU-1'!T36</f>
        <v>0</v>
      </c>
      <c r="U164" s="16">
        <f>'[7]ERU-1'!U36</f>
        <v>6</v>
      </c>
      <c r="V164" s="16">
        <f>'[7]ERU-1'!V36</f>
        <v>19</v>
      </c>
      <c r="W164" s="72">
        <f>'[7]ERU-1'!W36</f>
        <v>0</v>
      </c>
      <c r="X164" s="12"/>
    </row>
    <row r="165" spans="1:24" x14ac:dyDescent="0.25">
      <c r="A165" s="14" t="s">
        <v>57</v>
      </c>
      <c r="B165" s="15">
        <v>7</v>
      </c>
      <c r="C165" s="38">
        <f>'[7]ERU-1'!C37</f>
        <v>0</v>
      </c>
      <c r="D165" s="17">
        <f>'[7]ERU-1'!D37</f>
        <v>35.344000000000001</v>
      </c>
      <c r="E165" s="16">
        <f>'[7]ERU-1'!E37</f>
        <v>0</v>
      </c>
      <c r="F165" s="16">
        <f>'[7]ERU-1'!F37</f>
        <v>0</v>
      </c>
      <c r="G165" s="16">
        <f>'[7]ERU-1'!G37</f>
        <v>0</v>
      </c>
      <c r="H165" s="16">
        <f>'[7]ERU-1'!H37</f>
        <v>0</v>
      </c>
      <c r="I165" s="16">
        <f>'[7]ERU-1'!I37</f>
        <v>0</v>
      </c>
      <c r="J165" s="16">
        <f>'[7]ERU-1'!J37</f>
        <v>0</v>
      </c>
      <c r="K165" s="16">
        <f>'[7]ERU-1'!K37</f>
        <v>0</v>
      </c>
      <c r="L165" s="16">
        <f>'[7]ERU-1'!L37</f>
        <v>0</v>
      </c>
      <c r="M165" s="16">
        <f>'[7]ERU-1'!M37</f>
        <v>0</v>
      </c>
      <c r="N165" s="16">
        <f>'[7]ERU-1'!N37</f>
        <v>0</v>
      </c>
      <c r="O165" s="16">
        <f>'[7]ERU-1'!O37</f>
        <v>0</v>
      </c>
      <c r="P165" s="16">
        <f>'[7]ERU-1'!P37</f>
        <v>0</v>
      </c>
      <c r="Q165" s="16">
        <f>'[7]ERU-1'!Q37</f>
        <v>0</v>
      </c>
      <c r="R165" s="16">
        <f>'[7]ERU-1'!R37</f>
        <v>0</v>
      </c>
      <c r="S165" s="16">
        <f>'[7]ERU-1'!S37</f>
        <v>0</v>
      </c>
      <c r="T165" s="16">
        <f>'[7]ERU-1'!T37</f>
        <v>0</v>
      </c>
      <c r="U165" s="16">
        <f>'[7]ERU-1'!U37</f>
        <v>0</v>
      </c>
      <c r="V165" s="16">
        <f>'[7]ERU-1'!V37</f>
        <v>0</v>
      </c>
      <c r="W165" s="72">
        <f>'[7]ERU-1'!W37</f>
        <v>0</v>
      </c>
      <c r="X165" s="12"/>
    </row>
    <row r="166" spans="1:24" x14ac:dyDescent="0.25">
      <c r="A166" s="14" t="s">
        <v>58</v>
      </c>
      <c r="B166" s="15">
        <v>8</v>
      </c>
      <c r="C166" s="38">
        <f>'[7]ERU-1'!C38</f>
        <v>0</v>
      </c>
      <c r="D166" s="17">
        <f>'[7]ERU-1'!D38</f>
        <v>35.363</v>
      </c>
      <c r="E166" s="16">
        <f>'[7]ERU-1'!E38</f>
        <v>0</v>
      </c>
      <c r="F166" s="16">
        <f>'[7]ERU-1'!F38</f>
        <v>0</v>
      </c>
      <c r="G166" s="16">
        <f>'[7]ERU-1'!G38</f>
        <v>0</v>
      </c>
      <c r="H166" s="16">
        <f>'[7]ERU-1'!H38</f>
        <v>0</v>
      </c>
      <c r="I166" s="16">
        <f>'[7]ERU-1'!I38</f>
        <v>0</v>
      </c>
      <c r="J166" s="16">
        <f>'[7]ERU-1'!J38</f>
        <v>0</v>
      </c>
      <c r="K166" s="16">
        <f>'[7]ERU-1'!K38</f>
        <v>0</v>
      </c>
      <c r="L166" s="16">
        <f>'[7]ERU-1'!L38</f>
        <v>0</v>
      </c>
      <c r="M166" s="16">
        <f>'[7]ERU-1'!M38</f>
        <v>0</v>
      </c>
      <c r="N166" s="16">
        <f>'[7]ERU-1'!N38</f>
        <v>0</v>
      </c>
      <c r="O166" s="16">
        <f>'[7]ERU-1'!O38</f>
        <v>0</v>
      </c>
      <c r="P166" s="16">
        <f>'[7]ERU-1'!P38</f>
        <v>0</v>
      </c>
      <c r="Q166" s="16">
        <f>'[7]ERU-1'!Q38</f>
        <v>0</v>
      </c>
      <c r="R166" s="16">
        <f>'[7]ERU-1'!R38</f>
        <v>0</v>
      </c>
      <c r="S166" s="16">
        <f>'[7]ERU-1'!S38</f>
        <v>0</v>
      </c>
      <c r="T166" s="16">
        <f>'[7]ERU-1'!T38</f>
        <v>0</v>
      </c>
      <c r="U166" s="16">
        <f>'[7]ERU-1'!U38</f>
        <v>0</v>
      </c>
      <c r="V166" s="16">
        <f>'[7]ERU-1'!V38</f>
        <v>0</v>
      </c>
      <c r="W166" s="72">
        <f>'[7]ERU-1'!W38</f>
        <v>0</v>
      </c>
      <c r="X166" s="12"/>
    </row>
    <row r="167" spans="1:24" x14ac:dyDescent="0.25">
      <c r="A167" s="14" t="s">
        <v>59</v>
      </c>
      <c r="B167" s="15">
        <v>9</v>
      </c>
      <c r="C167" s="38">
        <f>'[7]ERU-1'!C39</f>
        <v>66.758320800000007</v>
      </c>
      <c r="D167" s="17">
        <f>'[7]ERU-1'!D39</f>
        <v>35.447000000000003</v>
      </c>
      <c r="E167" s="16">
        <f>'[7]ERU-1'!E39</f>
        <v>195.35799999999909</v>
      </c>
      <c r="F167" s="16">
        <f>'[7]ERU-1'!F39</f>
        <v>0</v>
      </c>
      <c r="G167" s="16">
        <f>'[7]ERU-1'!G39</f>
        <v>0</v>
      </c>
      <c r="H167" s="16">
        <f>'[7]ERU-1'!H39</f>
        <v>195.35799999999909</v>
      </c>
      <c r="I167" s="16">
        <f>'[7]ERU-1'!I39</f>
        <v>0</v>
      </c>
      <c r="J167" s="16">
        <f>'[7]ERU-1'!J39</f>
        <v>195.35799999999909</v>
      </c>
      <c r="K167" s="16">
        <f>'[7]ERU-1'!K39</f>
        <v>0</v>
      </c>
      <c r="L167" s="16">
        <f>'[7]ERU-1'!L39</f>
        <v>0</v>
      </c>
      <c r="M167" s="16">
        <f>'[7]ERU-1'!M39</f>
        <v>0</v>
      </c>
      <c r="N167" s="16">
        <f>'[7]ERU-1'!N39</f>
        <v>0</v>
      </c>
      <c r="O167" s="16">
        <f>'[7]ERU-1'!O39</f>
        <v>0</v>
      </c>
      <c r="P167" s="16">
        <f>'[7]ERU-1'!P39</f>
        <v>0</v>
      </c>
      <c r="Q167" s="16">
        <f>'[7]ERU-1'!Q39</f>
        <v>0</v>
      </c>
      <c r="R167" s="16">
        <f>'[7]ERU-1'!R39</f>
        <v>0</v>
      </c>
      <c r="S167" s="16">
        <f>'[7]ERU-1'!S39</f>
        <v>0</v>
      </c>
      <c r="T167" s="16">
        <f>'[7]ERU-1'!T39</f>
        <v>0</v>
      </c>
      <c r="U167" s="16">
        <f>'[7]ERU-1'!U39</f>
        <v>47</v>
      </c>
      <c r="V167" s="16">
        <f>'[7]ERU-1'!V39</f>
        <v>148</v>
      </c>
      <c r="W167" s="72">
        <f>'[7]ERU-1'!W39</f>
        <v>0</v>
      </c>
      <c r="X167" s="12"/>
    </row>
    <row r="168" spans="1:24" x14ac:dyDescent="0.25">
      <c r="A168" s="14" t="s">
        <v>60</v>
      </c>
      <c r="B168" s="15">
        <v>10</v>
      </c>
      <c r="C168" s="38">
        <f>'[7]ERU-1'!C40</f>
        <v>68.118489399999987</v>
      </c>
      <c r="D168" s="17">
        <f>'[7]ERU-1'!D40</f>
        <v>35.517000000000003</v>
      </c>
      <c r="E168" s="16">
        <f>'[7]ERU-1'!E40</f>
        <v>231.20900000000051</v>
      </c>
      <c r="F168" s="16">
        <f>'[7]ERU-1'!F40</f>
        <v>0</v>
      </c>
      <c r="G168" s="16">
        <f>'[7]ERU-1'!G40</f>
        <v>0</v>
      </c>
      <c r="H168" s="16">
        <f>'[7]ERU-1'!H40</f>
        <v>231.20900000000051</v>
      </c>
      <c r="I168" s="16">
        <f>'[7]ERU-1'!I40</f>
        <v>0</v>
      </c>
      <c r="J168" s="16">
        <f>'[7]ERU-1'!J40</f>
        <v>231.20900000000051</v>
      </c>
      <c r="K168" s="16">
        <f>'[7]ERU-1'!K40</f>
        <v>0</v>
      </c>
      <c r="L168" s="16">
        <f>'[7]ERU-1'!L40</f>
        <v>0</v>
      </c>
      <c r="M168" s="16">
        <f>'[7]ERU-1'!M40</f>
        <v>0</v>
      </c>
      <c r="N168" s="16">
        <f>'[7]ERU-1'!N40</f>
        <v>0</v>
      </c>
      <c r="O168" s="16">
        <f>'[7]ERU-1'!O40</f>
        <v>0</v>
      </c>
      <c r="P168" s="16">
        <f>'[7]ERU-1'!P40</f>
        <v>0</v>
      </c>
      <c r="Q168" s="16">
        <f>'[7]ERU-1'!Q40</f>
        <v>0</v>
      </c>
      <c r="R168" s="16">
        <f>'[7]ERU-1'!R40</f>
        <v>0</v>
      </c>
      <c r="S168" s="16">
        <f>'[7]ERU-1'!S40</f>
        <v>0</v>
      </c>
      <c r="T168" s="16">
        <f>'[7]ERU-1'!T40</f>
        <v>0</v>
      </c>
      <c r="U168" s="16">
        <f>'[7]ERU-1'!U40</f>
        <v>56</v>
      </c>
      <c r="V168" s="16">
        <f>'[7]ERU-1'!V40</f>
        <v>175</v>
      </c>
      <c r="W168" s="72">
        <f>'[7]ERU-1'!W40</f>
        <v>0</v>
      </c>
      <c r="X168" s="12"/>
    </row>
    <row r="169" spans="1:24" x14ac:dyDescent="0.25">
      <c r="A169" s="14" t="s">
        <v>61</v>
      </c>
      <c r="B169" s="15">
        <v>11</v>
      </c>
      <c r="C169" s="38">
        <f>'[7]ERU-1'!C41</f>
        <v>67.068987699999994</v>
      </c>
      <c r="D169" s="17">
        <f>'[7]ERU-1'!D41</f>
        <v>35.340000000000003</v>
      </c>
      <c r="E169" s="16">
        <f>'[7]ERU-1'!E41</f>
        <v>188.83500000000049</v>
      </c>
      <c r="F169" s="16">
        <f>'[7]ERU-1'!F41</f>
        <v>0</v>
      </c>
      <c r="G169" s="16">
        <f>'[7]ERU-1'!G41</f>
        <v>0</v>
      </c>
      <c r="H169" s="16">
        <f>'[7]ERU-1'!H41</f>
        <v>188.83500000000049</v>
      </c>
      <c r="I169" s="16">
        <f>'[7]ERU-1'!I41</f>
        <v>0</v>
      </c>
      <c r="J169" s="16">
        <f>'[7]ERU-1'!J41</f>
        <v>188.83500000000049</v>
      </c>
      <c r="K169" s="16">
        <f>'[7]ERU-1'!K41</f>
        <v>0</v>
      </c>
      <c r="L169" s="16">
        <f>'[7]ERU-1'!L41</f>
        <v>0</v>
      </c>
      <c r="M169" s="16">
        <f>'[7]ERU-1'!M41</f>
        <v>0</v>
      </c>
      <c r="N169" s="16">
        <f>'[7]ERU-1'!N41</f>
        <v>0</v>
      </c>
      <c r="O169" s="16">
        <f>'[7]ERU-1'!O41</f>
        <v>0</v>
      </c>
      <c r="P169" s="16">
        <f>'[7]ERU-1'!P41</f>
        <v>0</v>
      </c>
      <c r="Q169" s="16">
        <f>'[7]ERU-1'!Q41</f>
        <v>0</v>
      </c>
      <c r="R169" s="16">
        <f>'[7]ERU-1'!R41</f>
        <v>0</v>
      </c>
      <c r="S169" s="16">
        <f>'[7]ERU-1'!S41</f>
        <v>0</v>
      </c>
      <c r="T169" s="16">
        <f>'[7]ERU-1'!T41</f>
        <v>0</v>
      </c>
      <c r="U169" s="16">
        <f>'[7]ERU-1'!U41</f>
        <v>46</v>
      </c>
      <c r="V169" s="16">
        <f>'[7]ERU-1'!V41</f>
        <v>143</v>
      </c>
      <c r="W169" s="72">
        <f>'[7]ERU-1'!W41</f>
        <v>0</v>
      </c>
      <c r="X169" s="12"/>
    </row>
    <row r="170" spans="1:24" x14ac:dyDescent="0.25">
      <c r="A170" s="14" t="s">
        <v>62</v>
      </c>
      <c r="B170" s="15">
        <v>12</v>
      </c>
      <c r="C170" s="38">
        <f>'[7]ERU-1'!C42</f>
        <v>147.28115519999997</v>
      </c>
      <c r="D170" s="17">
        <f>'[7]ERU-1'!D42</f>
        <v>35.253</v>
      </c>
      <c r="E170" s="16">
        <f>'[7]ERU-1'!E42</f>
        <v>430.77899999999977</v>
      </c>
      <c r="F170" s="16">
        <f>'[7]ERU-1'!F42</f>
        <v>0</v>
      </c>
      <c r="G170" s="16">
        <f>'[7]ERU-1'!G42</f>
        <v>0</v>
      </c>
      <c r="H170" s="16">
        <f>'[7]ERU-1'!H42</f>
        <v>430.77899999999977</v>
      </c>
      <c r="I170" s="16">
        <f>'[7]ERU-1'!I42</f>
        <v>0</v>
      </c>
      <c r="J170" s="16">
        <f>'[7]ERU-1'!J42</f>
        <v>430.77899999999977</v>
      </c>
      <c r="K170" s="16">
        <f>'[7]ERU-1'!K42</f>
        <v>0</v>
      </c>
      <c r="L170" s="16">
        <f>'[7]ERU-1'!L42</f>
        <v>0</v>
      </c>
      <c r="M170" s="16">
        <f>'[7]ERU-1'!M42</f>
        <v>0</v>
      </c>
      <c r="N170" s="16">
        <f>'[7]ERU-1'!N42</f>
        <v>0</v>
      </c>
      <c r="O170" s="16">
        <f>'[7]ERU-1'!O42</f>
        <v>0</v>
      </c>
      <c r="P170" s="16">
        <f>'[7]ERU-1'!P42</f>
        <v>0</v>
      </c>
      <c r="Q170" s="16">
        <f>'[7]ERU-1'!Q42</f>
        <v>0</v>
      </c>
      <c r="R170" s="16">
        <f>'[7]ERU-1'!R42</f>
        <v>0</v>
      </c>
      <c r="S170" s="16">
        <f>'[7]ERU-1'!S42</f>
        <v>0</v>
      </c>
      <c r="T170" s="16">
        <f>'[7]ERU-1'!T42</f>
        <v>0</v>
      </c>
      <c r="U170" s="16">
        <f>'[7]ERU-1'!U42</f>
        <v>105</v>
      </c>
      <c r="V170" s="16">
        <f>'[7]ERU-1'!V42</f>
        <v>326</v>
      </c>
      <c r="W170" s="72">
        <f>'[7]ERU-1'!W42</f>
        <v>0</v>
      </c>
      <c r="X170" s="12"/>
    </row>
    <row r="171" spans="1:24" x14ac:dyDescent="0.25">
      <c r="A171" s="20" t="s">
        <v>63</v>
      </c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2"/>
      <c r="X171" s="12"/>
    </row>
    <row r="172" spans="1:24" x14ac:dyDescent="0.25">
      <c r="X172" s="12"/>
    </row>
    <row r="173" spans="1:24" x14ac:dyDescent="0.25">
      <c r="X173" s="12"/>
    </row>
    <row r="174" spans="1:24" ht="52.5" x14ac:dyDescent="0.25">
      <c r="B174" s="154" t="s">
        <v>25</v>
      </c>
      <c r="C174" s="155"/>
      <c r="D174" s="23" t="s">
        <v>64</v>
      </c>
      <c r="X174" s="12"/>
    </row>
    <row r="175" spans="1:24" x14ac:dyDescent="0.25">
      <c r="B175" s="24" t="s">
        <v>47</v>
      </c>
      <c r="C175" s="25"/>
      <c r="D175" s="26">
        <f>2.928-0.79</f>
        <v>2.1379999999999999</v>
      </c>
      <c r="X175" s="12"/>
    </row>
    <row r="176" spans="1:24" x14ac:dyDescent="0.25">
      <c r="X176" s="12"/>
    </row>
    <row r="177" spans="1:24" ht="17.25" x14ac:dyDescent="0.25">
      <c r="A177" s="13" t="s">
        <v>0</v>
      </c>
      <c r="B177" s="1"/>
      <c r="C177" s="146" t="s">
        <v>51</v>
      </c>
      <c r="D177" s="147"/>
      <c r="E177" s="147"/>
      <c r="F177" s="147"/>
      <c r="G177" s="147"/>
      <c r="H177" s="147"/>
      <c r="I177" s="147"/>
      <c r="J177" s="147"/>
      <c r="K177" s="147"/>
      <c r="L177" s="147"/>
      <c r="M177" s="147"/>
      <c r="N177" s="147"/>
      <c r="O177" s="147"/>
      <c r="P177" s="147"/>
      <c r="Q177" s="147"/>
      <c r="R177" s="147"/>
      <c r="S177" s="147"/>
      <c r="T177" s="147"/>
      <c r="U177" s="147"/>
      <c r="V177" s="147"/>
      <c r="W177" s="148"/>
      <c r="X177" s="12"/>
    </row>
    <row r="178" spans="1:24" x14ac:dyDescent="0.25">
      <c r="A178" s="149" t="s">
        <v>53</v>
      </c>
      <c r="B178" s="150"/>
      <c r="C178" s="151" t="s">
        <v>3</v>
      </c>
      <c r="D178" s="152"/>
      <c r="E178" s="151" t="s">
        <v>4</v>
      </c>
      <c r="F178" s="152"/>
      <c r="G178" s="152"/>
      <c r="H178" s="152"/>
      <c r="I178" s="151" t="s">
        <v>4</v>
      </c>
      <c r="J178" s="152"/>
      <c r="K178" s="152"/>
      <c r="L178" s="152"/>
      <c r="M178" s="152"/>
      <c r="N178" s="153"/>
      <c r="O178" s="151" t="s">
        <v>4</v>
      </c>
      <c r="P178" s="152"/>
      <c r="Q178" s="152"/>
      <c r="R178" s="152"/>
      <c r="S178" s="152"/>
      <c r="T178" s="152"/>
      <c r="U178" s="152"/>
      <c r="V178" s="152"/>
      <c r="W178" s="153"/>
      <c r="X178" s="12"/>
    </row>
    <row r="179" spans="1:24" ht="94.5" x14ac:dyDescent="0.25">
      <c r="A179" s="3"/>
      <c r="B179" s="2" t="s">
        <v>67</v>
      </c>
      <c r="C179" s="5" t="s">
        <v>5</v>
      </c>
      <c r="D179" s="6" t="s">
        <v>7</v>
      </c>
      <c r="E179" s="5" t="s">
        <v>8</v>
      </c>
      <c r="F179" s="6" t="s">
        <v>9</v>
      </c>
      <c r="G179" s="6" t="s">
        <v>10</v>
      </c>
      <c r="H179" s="6" t="s">
        <v>11</v>
      </c>
      <c r="I179" s="5" t="s">
        <v>12</v>
      </c>
      <c r="J179" s="6" t="s">
        <v>8</v>
      </c>
      <c r="K179" s="6" t="s">
        <v>13</v>
      </c>
      <c r="L179" s="6" t="s">
        <v>14</v>
      </c>
      <c r="M179" s="6" t="s">
        <v>15</v>
      </c>
      <c r="N179" s="4" t="s">
        <v>10</v>
      </c>
      <c r="O179" s="5" t="s">
        <v>16</v>
      </c>
      <c r="P179" s="6" t="s">
        <v>17</v>
      </c>
      <c r="Q179" s="6" t="s">
        <v>18</v>
      </c>
      <c r="R179" s="6" t="s">
        <v>19</v>
      </c>
      <c r="S179" s="6" t="s">
        <v>20</v>
      </c>
      <c r="T179" s="6" t="s">
        <v>21</v>
      </c>
      <c r="U179" s="6" t="s">
        <v>22</v>
      </c>
      <c r="V179" s="6" t="s">
        <v>23</v>
      </c>
      <c r="W179" s="4" t="s">
        <v>24</v>
      </c>
      <c r="X179" s="12"/>
    </row>
    <row r="180" spans="1:24" ht="21" x14ac:dyDescent="0.25">
      <c r="A180" s="5" t="s">
        <v>28</v>
      </c>
      <c r="B180" s="7" t="s">
        <v>29</v>
      </c>
      <c r="C180" s="8" t="s">
        <v>30</v>
      </c>
      <c r="D180" s="9" t="s">
        <v>30</v>
      </c>
      <c r="E180" s="8" t="s">
        <v>31</v>
      </c>
      <c r="F180" s="9" t="s">
        <v>31</v>
      </c>
      <c r="G180" s="9" t="s">
        <v>31</v>
      </c>
      <c r="H180" s="9" t="s">
        <v>31</v>
      </c>
      <c r="I180" s="8" t="s">
        <v>31</v>
      </c>
      <c r="J180" s="9" t="s">
        <v>31</v>
      </c>
      <c r="K180" s="9" t="s">
        <v>31</v>
      </c>
      <c r="L180" s="9" t="s">
        <v>31</v>
      </c>
      <c r="M180" s="9" t="s">
        <v>31</v>
      </c>
      <c r="N180" s="10" t="s">
        <v>31</v>
      </c>
      <c r="O180" s="8" t="s">
        <v>31</v>
      </c>
      <c r="P180" s="9" t="s">
        <v>31</v>
      </c>
      <c r="Q180" s="9" t="s">
        <v>31</v>
      </c>
      <c r="R180" s="9" t="s">
        <v>31</v>
      </c>
      <c r="S180" s="9" t="s">
        <v>31</v>
      </c>
      <c r="T180" s="9" t="s">
        <v>31</v>
      </c>
      <c r="U180" s="9" t="s">
        <v>31</v>
      </c>
      <c r="V180" s="9" t="s">
        <v>31</v>
      </c>
      <c r="W180" s="10" t="s">
        <v>31</v>
      </c>
      <c r="X180" s="12"/>
    </row>
    <row r="181" spans="1:24" x14ac:dyDescent="0.25">
      <c r="A181" s="14" t="s">
        <v>2</v>
      </c>
      <c r="B181" s="15">
        <v>1</v>
      </c>
      <c r="C181" s="38">
        <f>'[8]ERU-1'!C53</f>
        <v>24.342781452560999</v>
      </c>
      <c r="D181" s="17">
        <f>'[8]ERU-1'!D53</f>
        <v>35.354999999999997</v>
      </c>
      <c r="E181" s="16">
        <f>'[8]ERU-1'!E53</f>
        <v>84</v>
      </c>
      <c r="F181" s="18">
        <f>'[8]ERU-1'!F53</f>
        <v>0</v>
      </c>
      <c r="G181" s="16">
        <f>'[8]ERU-1'!G53</f>
        <v>0</v>
      </c>
      <c r="H181" s="16">
        <f>'[8]ERU-1'!H53</f>
        <v>84</v>
      </c>
      <c r="I181" s="18">
        <f>'[8]ERU-1'!I53</f>
        <v>0</v>
      </c>
      <c r="J181" s="16">
        <f>'[8]ERU-1'!J53</f>
        <v>84</v>
      </c>
      <c r="K181" s="18">
        <f>'[8]ERU-1'!K53</f>
        <v>0</v>
      </c>
      <c r="L181" s="18">
        <f>'[8]ERU-1'!L53</f>
        <v>0</v>
      </c>
      <c r="M181" s="18">
        <f>'[8]ERU-1'!M53</f>
        <v>0</v>
      </c>
      <c r="N181" s="16">
        <f>'[8]ERU-1'!N53</f>
        <v>0</v>
      </c>
      <c r="O181" s="18">
        <f>'[8]ERU-1'!O53</f>
        <v>0</v>
      </c>
      <c r="P181" s="18">
        <f>'[8]ERU-1'!P53</f>
        <v>0</v>
      </c>
      <c r="Q181" s="18">
        <f>'[8]ERU-1'!Q53</f>
        <v>0</v>
      </c>
      <c r="R181" s="18">
        <f>'[8]ERU-1'!R53</f>
        <v>0</v>
      </c>
      <c r="S181" s="18">
        <f>'[8]ERU-1'!S53</f>
        <v>0</v>
      </c>
      <c r="T181" s="18">
        <f>'[8]ERU-1'!T53</f>
        <v>0</v>
      </c>
      <c r="U181" s="18">
        <f>'[8]ERU-1'!U53</f>
        <v>42</v>
      </c>
      <c r="V181" s="18">
        <f>'[8]ERU-1'!V53</f>
        <v>42</v>
      </c>
      <c r="W181" s="19">
        <f>'[8]ERU-1'!W53</f>
        <v>0</v>
      </c>
      <c r="X181" s="12"/>
    </row>
    <row r="182" spans="1:24" x14ac:dyDescent="0.25">
      <c r="A182" s="14" t="s">
        <v>49</v>
      </c>
      <c r="B182" s="15">
        <v>2</v>
      </c>
      <c r="C182" s="38">
        <f>'[8]ERU-1'!C54</f>
        <v>0</v>
      </c>
      <c r="D182" s="17">
        <f>'[8]ERU-1'!D54</f>
        <v>35.335000000000001</v>
      </c>
      <c r="E182" s="16">
        <f>'[8]ERU-1'!E54</f>
        <v>0</v>
      </c>
      <c r="F182" s="18">
        <f>'[8]ERU-1'!F54</f>
        <v>0</v>
      </c>
      <c r="G182" s="16">
        <f>'[8]ERU-1'!G54</f>
        <v>0</v>
      </c>
      <c r="H182" s="16">
        <f>'[8]ERU-1'!H54</f>
        <v>0</v>
      </c>
      <c r="I182" s="18">
        <f>'[8]ERU-1'!I54</f>
        <v>0</v>
      </c>
      <c r="J182" s="16">
        <f>'[8]ERU-1'!J54</f>
        <v>0</v>
      </c>
      <c r="K182" s="18">
        <f>'[8]ERU-1'!K54</f>
        <v>0</v>
      </c>
      <c r="L182" s="18">
        <f>'[8]ERU-1'!L54</f>
        <v>0</v>
      </c>
      <c r="M182" s="18">
        <f>'[8]ERU-1'!M54</f>
        <v>0</v>
      </c>
      <c r="N182" s="16">
        <f>'[8]ERU-1'!N54</f>
        <v>0</v>
      </c>
      <c r="O182" s="18">
        <f>'[8]ERU-1'!O54</f>
        <v>0</v>
      </c>
      <c r="P182" s="18">
        <f>'[8]ERU-1'!P54</f>
        <v>0</v>
      </c>
      <c r="Q182" s="18">
        <f>'[8]ERU-1'!Q54</f>
        <v>0</v>
      </c>
      <c r="R182" s="18">
        <f>'[8]ERU-1'!R54</f>
        <v>0</v>
      </c>
      <c r="S182" s="18">
        <f>'[8]ERU-1'!S54</f>
        <v>0</v>
      </c>
      <c r="T182" s="18">
        <f>'[8]ERU-1'!T54</f>
        <v>0</v>
      </c>
      <c r="U182" s="18">
        <f>'[8]ERU-1'!U54</f>
        <v>0</v>
      </c>
      <c r="V182" s="18">
        <f>'[8]ERU-1'!V54</f>
        <v>0</v>
      </c>
      <c r="W182" s="19">
        <f>'[8]ERU-1'!W54</f>
        <v>0</v>
      </c>
      <c r="X182" s="12"/>
    </row>
    <row r="183" spans="1:24" x14ac:dyDescent="0.25">
      <c r="A183" s="14" t="s">
        <v>50</v>
      </c>
      <c r="B183" s="15">
        <v>3</v>
      </c>
      <c r="C183" s="38">
        <f>'[8]ERU-1'!C55</f>
        <v>0</v>
      </c>
      <c r="D183" s="17">
        <f>'[8]ERU-1'!D55</f>
        <v>35.314</v>
      </c>
      <c r="E183" s="16">
        <f>'[8]ERU-1'!E55</f>
        <v>0</v>
      </c>
      <c r="F183" s="18">
        <f>'[8]ERU-1'!F55</f>
        <v>0</v>
      </c>
      <c r="G183" s="16">
        <f>'[8]ERU-1'!G55</f>
        <v>0</v>
      </c>
      <c r="H183" s="16">
        <f>'[8]ERU-1'!H55</f>
        <v>0</v>
      </c>
      <c r="I183" s="18">
        <f>'[8]ERU-1'!I55</f>
        <v>0</v>
      </c>
      <c r="J183" s="16">
        <f>'[8]ERU-1'!J55</f>
        <v>0</v>
      </c>
      <c r="K183" s="18">
        <f>'[8]ERU-1'!K55</f>
        <v>0</v>
      </c>
      <c r="L183" s="18">
        <f>'[8]ERU-1'!L55</f>
        <v>0</v>
      </c>
      <c r="M183" s="18">
        <f>'[8]ERU-1'!M55</f>
        <v>0</v>
      </c>
      <c r="N183" s="16">
        <f>'[8]ERU-1'!N55</f>
        <v>0</v>
      </c>
      <c r="O183" s="18">
        <f>'[8]ERU-1'!O55</f>
        <v>0</v>
      </c>
      <c r="P183" s="18">
        <f>'[8]ERU-1'!P55</f>
        <v>0</v>
      </c>
      <c r="Q183" s="18">
        <f>'[8]ERU-1'!Q55</f>
        <v>0</v>
      </c>
      <c r="R183" s="18">
        <f>'[8]ERU-1'!R55</f>
        <v>0</v>
      </c>
      <c r="S183" s="18">
        <f>'[8]ERU-1'!S55</f>
        <v>0</v>
      </c>
      <c r="T183" s="18">
        <f>'[8]ERU-1'!T55</f>
        <v>0</v>
      </c>
      <c r="U183" s="18">
        <f>'[8]ERU-1'!U55</f>
        <v>0</v>
      </c>
      <c r="V183" s="18">
        <f>'[8]ERU-1'!V55</f>
        <v>0</v>
      </c>
      <c r="W183" s="19">
        <f>'[8]ERU-1'!W55</f>
        <v>0</v>
      </c>
      <c r="X183" s="12"/>
    </row>
    <row r="184" spans="1:24" x14ac:dyDescent="0.25">
      <c r="A184" s="14" t="s">
        <v>54</v>
      </c>
      <c r="B184" s="15">
        <v>4</v>
      </c>
      <c r="C184" s="38">
        <f>'[8]ERU-1'!C56</f>
        <v>26.896527584550004</v>
      </c>
      <c r="D184" s="17">
        <f>'[8]ERU-1'!D56</f>
        <v>35.271000000000001</v>
      </c>
      <c r="E184" s="16">
        <f>'[8]ERU-1'!E56</f>
        <v>95</v>
      </c>
      <c r="F184" s="18">
        <f>'[8]ERU-1'!F56</f>
        <v>0</v>
      </c>
      <c r="G184" s="16">
        <f>'[8]ERU-1'!G56</f>
        <v>0</v>
      </c>
      <c r="H184" s="16">
        <f>'[8]ERU-1'!H56</f>
        <v>95</v>
      </c>
      <c r="I184" s="18">
        <f>'[8]ERU-1'!I56</f>
        <v>0</v>
      </c>
      <c r="J184" s="16">
        <f>'[8]ERU-1'!J56</f>
        <v>95</v>
      </c>
      <c r="K184" s="18">
        <f>'[8]ERU-1'!K56</f>
        <v>0</v>
      </c>
      <c r="L184" s="18">
        <f>'[8]ERU-1'!L56</f>
        <v>0</v>
      </c>
      <c r="M184" s="18">
        <f>'[8]ERU-1'!M56</f>
        <v>0</v>
      </c>
      <c r="N184" s="16">
        <f>'[8]ERU-1'!N56</f>
        <v>0</v>
      </c>
      <c r="O184" s="18">
        <f>'[8]ERU-1'!O56</f>
        <v>0</v>
      </c>
      <c r="P184" s="18">
        <f>'[8]ERU-1'!P56</f>
        <v>0</v>
      </c>
      <c r="Q184" s="18">
        <f>'[8]ERU-1'!Q56</f>
        <v>0</v>
      </c>
      <c r="R184" s="18">
        <f>'[8]ERU-1'!R56</f>
        <v>0</v>
      </c>
      <c r="S184" s="18">
        <f>'[8]ERU-1'!S56</f>
        <v>0</v>
      </c>
      <c r="T184" s="18">
        <f>'[8]ERU-1'!T56</f>
        <v>0</v>
      </c>
      <c r="U184" s="18">
        <f>'[8]ERU-1'!U56</f>
        <v>47</v>
      </c>
      <c r="V184" s="18">
        <f>'[8]ERU-1'!V56</f>
        <v>48</v>
      </c>
      <c r="W184" s="19">
        <f>'[8]ERU-1'!W56</f>
        <v>0</v>
      </c>
      <c r="X184" s="12"/>
    </row>
    <row r="185" spans="1:24" x14ac:dyDescent="0.25">
      <c r="A185" s="14" t="s">
        <v>55</v>
      </c>
      <c r="B185" s="15">
        <v>5</v>
      </c>
      <c r="C185" s="38">
        <f>'[8]ERU-1'!C57</f>
        <v>56.310949416384005</v>
      </c>
      <c r="D185" s="17">
        <f>'[8]ERU-1'!D57</f>
        <v>35.457000000000001</v>
      </c>
      <c r="E185" s="16">
        <f>'[8]ERU-1'!E57</f>
        <v>206</v>
      </c>
      <c r="F185" s="18">
        <f>'[8]ERU-1'!F57</f>
        <v>0</v>
      </c>
      <c r="G185" s="18">
        <f>'[8]ERU-1'!G57</f>
        <v>0</v>
      </c>
      <c r="H185" s="16">
        <f>'[8]ERU-1'!H57</f>
        <v>206</v>
      </c>
      <c r="I185" s="18">
        <f>'[8]ERU-1'!I57</f>
        <v>0</v>
      </c>
      <c r="J185" s="16">
        <f>'[8]ERU-1'!J57</f>
        <v>206</v>
      </c>
      <c r="K185" s="18">
        <f>'[8]ERU-1'!K57</f>
        <v>0</v>
      </c>
      <c r="L185" s="18">
        <f>'[8]ERU-1'!L57</f>
        <v>0</v>
      </c>
      <c r="M185" s="18">
        <f>'[8]ERU-1'!M57</f>
        <v>0</v>
      </c>
      <c r="N185" s="16">
        <f>'[8]ERU-1'!N57</f>
        <v>0</v>
      </c>
      <c r="O185" s="18">
        <f>'[8]ERU-1'!O57</f>
        <v>0</v>
      </c>
      <c r="P185" s="18">
        <f>'[8]ERU-1'!P57</f>
        <v>0</v>
      </c>
      <c r="Q185" s="18">
        <f>'[8]ERU-1'!Q57</f>
        <v>0</v>
      </c>
      <c r="R185" s="18">
        <f>'[8]ERU-1'!R57</f>
        <v>0</v>
      </c>
      <c r="S185" s="18">
        <f>'[8]ERU-1'!S57</f>
        <v>0</v>
      </c>
      <c r="T185" s="18">
        <f>'[8]ERU-1'!T57</f>
        <v>0</v>
      </c>
      <c r="U185" s="18">
        <f>'[8]ERU-1'!U57</f>
        <v>103</v>
      </c>
      <c r="V185" s="18">
        <f>'[8]ERU-1'!V57</f>
        <v>103</v>
      </c>
      <c r="W185" s="19">
        <f>'[8]ERU-1'!W57</f>
        <v>0</v>
      </c>
      <c r="X185" s="12"/>
    </row>
    <row r="186" spans="1:24" x14ac:dyDescent="0.25">
      <c r="A186" s="14" t="s">
        <v>56</v>
      </c>
      <c r="B186" s="15">
        <v>6</v>
      </c>
      <c r="C186" s="38">
        <f>'[8]ERU-1'!C58</f>
        <v>48.541982448960006</v>
      </c>
      <c r="D186" s="17">
        <f>'[8]ERU-1'!D58</f>
        <v>35.555</v>
      </c>
      <c r="E186" s="16">
        <f>'[8]ERU-1'!E58</f>
        <v>175</v>
      </c>
      <c r="F186" s="18">
        <f>'[8]ERU-1'!F58</f>
        <v>0</v>
      </c>
      <c r="G186" s="18">
        <f>'[8]ERU-1'!G58</f>
        <v>0</v>
      </c>
      <c r="H186" s="16">
        <f>'[8]ERU-1'!H58</f>
        <v>175</v>
      </c>
      <c r="I186" s="18">
        <f>'[8]ERU-1'!I58</f>
        <v>0</v>
      </c>
      <c r="J186" s="16">
        <f>'[8]ERU-1'!J58</f>
        <v>175</v>
      </c>
      <c r="K186" s="18">
        <f>'[8]ERU-1'!K58</f>
        <v>0</v>
      </c>
      <c r="L186" s="18">
        <f>'[8]ERU-1'!L58</f>
        <v>0</v>
      </c>
      <c r="M186" s="18">
        <f>'[8]ERU-1'!M58</f>
        <v>0</v>
      </c>
      <c r="N186" s="16">
        <f>'[8]ERU-1'!N58</f>
        <v>0</v>
      </c>
      <c r="O186" s="18">
        <f>'[8]ERU-1'!O58</f>
        <v>0</v>
      </c>
      <c r="P186" s="18">
        <f>'[8]ERU-1'!P58</f>
        <v>0</v>
      </c>
      <c r="Q186" s="18">
        <f>'[8]ERU-1'!Q58</f>
        <v>0</v>
      </c>
      <c r="R186" s="18">
        <f>'[8]ERU-1'!R58</f>
        <v>0</v>
      </c>
      <c r="S186" s="18">
        <f>'[8]ERU-1'!S58</f>
        <v>0</v>
      </c>
      <c r="T186" s="18">
        <f>'[8]ERU-1'!T58</f>
        <v>0</v>
      </c>
      <c r="U186" s="18">
        <f>'[8]ERU-1'!U58</f>
        <v>87</v>
      </c>
      <c r="V186" s="18">
        <f>'[8]ERU-1'!V58</f>
        <v>88</v>
      </c>
      <c r="W186" s="19">
        <f>'[8]ERU-1'!W58</f>
        <v>0</v>
      </c>
      <c r="X186" s="12"/>
    </row>
    <row r="187" spans="1:24" x14ac:dyDescent="0.25">
      <c r="A187" s="14" t="s">
        <v>57</v>
      </c>
      <c r="B187" s="15">
        <v>7</v>
      </c>
      <c r="C187" s="38">
        <f>'[8]ERU-1'!C59</f>
        <v>26.522761412862</v>
      </c>
      <c r="D187" s="17">
        <f>'[8]ERU-1'!D59</f>
        <v>35.423000000000002</v>
      </c>
      <c r="E187" s="16">
        <f>'[8]ERU-1'!E59</f>
        <v>96</v>
      </c>
      <c r="F187" s="18">
        <f>'[8]ERU-1'!F59</f>
        <v>0</v>
      </c>
      <c r="G187" s="18">
        <f>'[8]ERU-1'!G59</f>
        <v>0</v>
      </c>
      <c r="H187" s="16">
        <f>'[8]ERU-1'!H59</f>
        <v>96</v>
      </c>
      <c r="I187" s="18">
        <f>'[8]ERU-1'!I59</f>
        <v>0</v>
      </c>
      <c r="J187" s="16">
        <f>'[8]ERU-1'!J59</f>
        <v>96</v>
      </c>
      <c r="K187" s="18">
        <f>'[8]ERU-1'!K59</f>
        <v>0</v>
      </c>
      <c r="L187" s="18">
        <f>'[8]ERU-1'!L59</f>
        <v>0</v>
      </c>
      <c r="M187" s="18">
        <f>'[8]ERU-1'!M59</f>
        <v>0</v>
      </c>
      <c r="N187" s="16">
        <f>'[8]ERU-1'!N59</f>
        <v>0</v>
      </c>
      <c r="O187" s="18">
        <f>'[8]ERU-1'!O59</f>
        <v>0</v>
      </c>
      <c r="P187" s="18">
        <f>'[8]ERU-1'!P59</f>
        <v>0</v>
      </c>
      <c r="Q187" s="18">
        <f>'[8]ERU-1'!Q59</f>
        <v>0</v>
      </c>
      <c r="R187" s="18">
        <f>'[8]ERU-1'!R59</f>
        <v>0</v>
      </c>
      <c r="S187" s="18">
        <f>'[8]ERU-1'!S59</f>
        <v>0</v>
      </c>
      <c r="T187" s="18">
        <f>'[8]ERU-1'!T59</f>
        <v>0</v>
      </c>
      <c r="U187" s="18">
        <f>'[8]ERU-1'!U59</f>
        <v>48</v>
      </c>
      <c r="V187" s="18">
        <f>'[8]ERU-1'!V59</f>
        <v>48</v>
      </c>
      <c r="W187" s="19">
        <f>'[8]ERU-1'!W59</f>
        <v>0</v>
      </c>
      <c r="X187" s="12"/>
    </row>
    <row r="188" spans="1:24" x14ac:dyDescent="0.25">
      <c r="A188" s="14" t="s">
        <v>58</v>
      </c>
      <c r="B188" s="15">
        <v>8</v>
      </c>
      <c r="C188" s="38">
        <f>'[8]ERU-1'!C60</f>
        <v>9.184305018213001</v>
      </c>
      <c r="D188" s="17">
        <f>'[8]ERU-1'!D60</f>
        <v>35.295000000000002</v>
      </c>
      <c r="E188" s="16">
        <f>'[8]ERU-1'!E60</f>
        <v>30</v>
      </c>
      <c r="F188" s="18">
        <f>'[8]ERU-1'!F60</f>
        <v>0</v>
      </c>
      <c r="G188" s="18">
        <f>'[8]ERU-1'!G60</f>
        <v>0</v>
      </c>
      <c r="H188" s="16">
        <f>'[8]ERU-1'!H60</f>
        <v>30</v>
      </c>
      <c r="I188" s="18">
        <f>'[8]ERU-1'!I60</f>
        <v>0</v>
      </c>
      <c r="J188" s="16">
        <f>'[8]ERU-1'!J60</f>
        <v>30</v>
      </c>
      <c r="K188" s="18">
        <f>'[8]ERU-1'!K60</f>
        <v>0</v>
      </c>
      <c r="L188" s="18">
        <f>'[8]ERU-1'!L60</f>
        <v>0</v>
      </c>
      <c r="M188" s="18">
        <f>'[8]ERU-1'!M60</f>
        <v>0</v>
      </c>
      <c r="N188" s="16">
        <f>'[8]ERU-1'!N60</f>
        <v>0</v>
      </c>
      <c r="O188" s="18">
        <f>'[8]ERU-1'!O60</f>
        <v>0</v>
      </c>
      <c r="P188" s="18">
        <f>'[8]ERU-1'!P60</f>
        <v>0</v>
      </c>
      <c r="Q188" s="18">
        <f>'[8]ERU-1'!Q60</f>
        <v>0</v>
      </c>
      <c r="R188" s="18">
        <f>'[8]ERU-1'!R60</f>
        <v>0</v>
      </c>
      <c r="S188" s="18">
        <f>'[8]ERU-1'!S60</f>
        <v>0</v>
      </c>
      <c r="T188" s="18">
        <f>'[8]ERU-1'!T60</f>
        <v>0</v>
      </c>
      <c r="U188" s="18">
        <f>'[8]ERU-1'!U60</f>
        <v>15</v>
      </c>
      <c r="V188" s="18">
        <f>'[8]ERU-1'!V60</f>
        <v>15</v>
      </c>
      <c r="W188" s="19">
        <f>'[8]ERU-1'!W60</f>
        <v>0</v>
      </c>
      <c r="X188" s="12"/>
    </row>
    <row r="189" spans="1:24" x14ac:dyDescent="0.25">
      <c r="A189" s="14" t="s">
        <v>59</v>
      </c>
      <c r="B189" s="15">
        <v>9</v>
      </c>
      <c r="C189" s="38">
        <f>'[8]ERU-1'!C61</f>
        <v>58.178789024381999</v>
      </c>
      <c r="D189" s="17">
        <f>'[8]ERU-1'!D61</f>
        <v>35.448999999999998</v>
      </c>
      <c r="E189" s="16">
        <f>'[8]ERU-1'!E61</f>
        <v>211</v>
      </c>
      <c r="F189" s="18">
        <f>'[8]ERU-1'!F61</f>
        <v>0</v>
      </c>
      <c r="G189" s="18">
        <f>'[8]ERU-1'!G61</f>
        <v>0</v>
      </c>
      <c r="H189" s="16">
        <f>'[8]ERU-1'!H61</f>
        <v>211</v>
      </c>
      <c r="I189" s="18">
        <f>'[8]ERU-1'!I61</f>
        <v>0</v>
      </c>
      <c r="J189" s="16">
        <f>'[8]ERU-1'!J61</f>
        <v>211</v>
      </c>
      <c r="K189" s="18">
        <f>'[8]ERU-1'!K61</f>
        <v>0</v>
      </c>
      <c r="L189" s="18">
        <f>'[8]ERU-1'!L61</f>
        <v>0</v>
      </c>
      <c r="M189" s="18">
        <f>'[8]ERU-1'!M61</f>
        <v>0</v>
      </c>
      <c r="N189" s="16">
        <f>'[8]ERU-1'!N61</f>
        <v>0</v>
      </c>
      <c r="O189" s="18">
        <f>'[8]ERU-1'!O61</f>
        <v>0</v>
      </c>
      <c r="P189" s="18">
        <f>'[8]ERU-1'!P61</f>
        <v>0</v>
      </c>
      <c r="Q189" s="18">
        <f>'[8]ERU-1'!Q61</f>
        <v>0</v>
      </c>
      <c r="R189" s="18">
        <f>'[8]ERU-1'!R61</f>
        <v>0</v>
      </c>
      <c r="S189" s="18">
        <f>'[8]ERU-1'!S61</f>
        <v>0</v>
      </c>
      <c r="T189" s="18">
        <f>'[8]ERU-1'!T61</f>
        <v>0</v>
      </c>
      <c r="U189" s="18">
        <f>'[8]ERU-1'!U61</f>
        <v>105</v>
      </c>
      <c r="V189" s="18">
        <f>'[8]ERU-1'!V61</f>
        <v>106</v>
      </c>
      <c r="W189" s="19">
        <f>'[8]ERU-1'!W61</f>
        <v>0</v>
      </c>
      <c r="X189" s="12"/>
    </row>
    <row r="190" spans="1:24" x14ac:dyDescent="0.25">
      <c r="A190" s="14" t="s">
        <v>60</v>
      </c>
      <c r="B190" s="15">
        <v>10</v>
      </c>
      <c r="C190" s="38">
        <f>'[8]ERU-1'!C62</f>
        <v>150.69720737915998</v>
      </c>
      <c r="D190" s="17">
        <f>'[8]ERU-1'!D62</f>
        <v>35.380000000000003</v>
      </c>
      <c r="E190" s="16">
        <f>'[8]ERU-1'!E62</f>
        <v>547</v>
      </c>
      <c r="F190" s="18">
        <f>'[8]ERU-1'!F62</f>
        <v>0</v>
      </c>
      <c r="G190" s="18">
        <f>'[8]ERU-1'!G62</f>
        <v>0</v>
      </c>
      <c r="H190" s="16">
        <f>'[8]ERU-1'!H62</f>
        <v>547</v>
      </c>
      <c r="I190" s="18">
        <f>'[8]ERU-1'!I62</f>
        <v>0</v>
      </c>
      <c r="J190" s="16">
        <f>'[8]ERU-1'!J62</f>
        <v>547</v>
      </c>
      <c r="K190" s="18">
        <f>'[8]ERU-1'!K62</f>
        <v>0</v>
      </c>
      <c r="L190" s="18">
        <f>'[8]ERU-1'!L62</f>
        <v>0</v>
      </c>
      <c r="M190" s="18">
        <f>'[8]ERU-1'!M62</f>
        <v>0</v>
      </c>
      <c r="N190" s="16">
        <f>'[8]ERU-1'!N62</f>
        <v>0</v>
      </c>
      <c r="O190" s="18">
        <f>'[8]ERU-1'!O62</f>
        <v>0</v>
      </c>
      <c r="P190" s="18">
        <f>'[8]ERU-1'!P62</f>
        <v>0</v>
      </c>
      <c r="Q190" s="18">
        <f>'[8]ERU-1'!Q62</f>
        <v>0</v>
      </c>
      <c r="R190" s="18">
        <f>'[8]ERU-1'!R62</f>
        <v>0</v>
      </c>
      <c r="S190" s="18">
        <f>'[8]ERU-1'!S62</f>
        <v>0</v>
      </c>
      <c r="T190" s="18">
        <f>'[8]ERU-1'!T62</f>
        <v>0</v>
      </c>
      <c r="U190" s="18">
        <f>'[8]ERU-1'!U62</f>
        <v>273</v>
      </c>
      <c r="V190" s="18">
        <f>'[8]ERU-1'!V62</f>
        <v>274</v>
      </c>
      <c r="W190" s="19">
        <f>'[8]ERU-1'!W62</f>
        <v>0</v>
      </c>
      <c r="X190" s="12"/>
    </row>
    <row r="191" spans="1:24" x14ac:dyDescent="0.25">
      <c r="A191" s="14" t="s">
        <v>61</v>
      </c>
      <c r="B191" s="15">
        <v>11</v>
      </c>
      <c r="C191" s="38">
        <f>'[8]ERU-1'!C63</f>
        <v>6.7164041631959988</v>
      </c>
      <c r="D191" s="17">
        <f>'[8]ERU-1'!D63</f>
        <v>35.356999999999999</v>
      </c>
      <c r="E191" s="16">
        <f>'[8]ERU-1'!E63</f>
        <v>24</v>
      </c>
      <c r="F191" s="18">
        <f>'[8]ERU-1'!F63</f>
        <v>0</v>
      </c>
      <c r="G191" s="18">
        <f>'[8]ERU-1'!G63</f>
        <v>0</v>
      </c>
      <c r="H191" s="16">
        <f>'[8]ERU-1'!H63</f>
        <v>24</v>
      </c>
      <c r="I191" s="18">
        <f>'[8]ERU-1'!I63</f>
        <v>0</v>
      </c>
      <c r="J191" s="16">
        <f>'[8]ERU-1'!J63</f>
        <v>24</v>
      </c>
      <c r="K191" s="18">
        <f>'[8]ERU-1'!K63</f>
        <v>0</v>
      </c>
      <c r="L191" s="18">
        <f>'[8]ERU-1'!L63</f>
        <v>0</v>
      </c>
      <c r="M191" s="18">
        <f>'[8]ERU-1'!M63</f>
        <v>0</v>
      </c>
      <c r="N191" s="16">
        <f>'[8]ERU-1'!N63</f>
        <v>0</v>
      </c>
      <c r="O191" s="18">
        <f>'[8]ERU-1'!O63</f>
        <v>0</v>
      </c>
      <c r="P191" s="18">
        <f>'[8]ERU-1'!P63</f>
        <v>0</v>
      </c>
      <c r="Q191" s="18">
        <f>'[8]ERU-1'!Q63</f>
        <v>0</v>
      </c>
      <c r="R191" s="18">
        <f>'[8]ERU-1'!R63</f>
        <v>0</v>
      </c>
      <c r="S191" s="18">
        <f>'[8]ERU-1'!S63</f>
        <v>0</v>
      </c>
      <c r="T191" s="18">
        <f>'[8]ERU-1'!T63</f>
        <v>0</v>
      </c>
      <c r="U191" s="18">
        <f>'[8]ERU-1'!U63</f>
        <v>12</v>
      </c>
      <c r="V191" s="18">
        <f>'[8]ERU-1'!V63</f>
        <v>12</v>
      </c>
      <c r="W191" s="19">
        <f>'[8]ERU-1'!W63</f>
        <v>0</v>
      </c>
      <c r="X191" s="12"/>
    </row>
    <row r="192" spans="1:24" x14ac:dyDescent="0.25">
      <c r="A192" s="14" t="s">
        <v>62</v>
      </c>
      <c r="B192" s="15">
        <v>12</v>
      </c>
      <c r="C192" s="38">
        <f>'[8]ERU-1'!C64</f>
        <v>0</v>
      </c>
      <c r="D192" s="17">
        <f>'[8]ERU-1'!D64</f>
        <v>35.28</v>
      </c>
      <c r="E192" s="16">
        <f>'[8]ERU-1'!E64</f>
        <v>0</v>
      </c>
      <c r="F192" s="18">
        <f>'[8]ERU-1'!F64</f>
        <v>0</v>
      </c>
      <c r="G192" s="18">
        <f>'[8]ERU-1'!G64</f>
        <v>0</v>
      </c>
      <c r="H192" s="16">
        <f>'[8]ERU-1'!H64</f>
        <v>0</v>
      </c>
      <c r="I192" s="18">
        <f>'[8]ERU-1'!I64</f>
        <v>0</v>
      </c>
      <c r="J192" s="16">
        <f>'[8]ERU-1'!J64</f>
        <v>0</v>
      </c>
      <c r="K192" s="18">
        <f>'[8]ERU-1'!K64</f>
        <v>0</v>
      </c>
      <c r="L192" s="18">
        <f>'[8]ERU-1'!L64</f>
        <v>0</v>
      </c>
      <c r="M192" s="18">
        <f>'[8]ERU-1'!M64</f>
        <v>0</v>
      </c>
      <c r="N192" s="16">
        <f>'[8]ERU-1'!N64</f>
        <v>0</v>
      </c>
      <c r="O192" s="18">
        <f>'[8]ERU-1'!O64</f>
        <v>0</v>
      </c>
      <c r="P192" s="18">
        <f>'[8]ERU-1'!P64</f>
        <v>0</v>
      </c>
      <c r="Q192" s="18">
        <f>'[8]ERU-1'!Q64</f>
        <v>0</v>
      </c>
      <c r="R192" s="18">
        <f>'[8]ERU-1'!R64</f>
        <v>0</v>
      </c>
      <c r="S192" s="18">
        <f>'[8]ERU-1'!S64</f>
        <v>0</v>
      </c>
      <c r="T192" s="18">
        <f>'[8]ERU-1'!T64</f>
        <v>0</v>
      </c>
      <c r="U192" s="18">
        <f>'[8]ERU-1'!U64</f>
        <v>0</v>
      </c>
      <c r="V192" s="18">
        <f>'[8]ERU-1'!V64</f>
        <v>0</v>
      </c>
      <c r="W192" s="19">
        <f>'[8]ERU-1'!W64</f>
        <v>0</v>
      </c>
      <c r="X192" s="12"/>
    </row>
    <row r="193" spans="1:23" x14ac:dyDescent="0.25">
      <c r="A193" s="20" t="s">
        <v>63</v>
      </c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2"/>
    </row>
    <row r="196" spans="1:23" ht="52.5" x14ac:dyDescent="0.25">
      <c r="B196" s="154" t="s">
        <v>25</v>
      </c>
      <c r="C196" s="155"/>
      <c r="D196" s="23" t="s">
        <v>64</v>
      </c>
    </row>
    <row r="197" spans="1:23" x14ac:dyDescent="0.25">
      <c r="B197" s="24" t="s">
        <v>39</v>
      </c>
      <c r="C197" s="25"/>
      <c r="D197" s="26">
        <f>13.004-1.063-0.604</f>
        <v>11.337</v>
      </c>
    </row>
    <row r="199" spans="1:23" ht="17.25" x14ac:dyDescent="0.25">
      <c r="A199" s="13" t="s">
        <v>0</v>
      </c>
      <c r="B199" s="1"/>
      <c r="C199" s="146" t="s">
        <v>51</v>
      </c>
      <c r="D199" s="147"/>
      <c r="E199" s="147"/>
      <c r="F199" s="147"/>
      <c r="G199" s="147"/>
      <c r="H199" s="147"/>
      <c r="I199" s="147"/>
      <c r="J199" s="147"/>
      <c r="K199" s="147"/>
      <c r="L199" s="147"/>
      <c r="M199" s="147"/>
      <c r="N199" s="147"/>
      <c r="O199" s="147"/>
      <c r="P199" s="147"/>
      <c r="Q199" s="147"/>
      <c r="R199" s="147"/>
      <c r="S199" s="147"/>
      <c r="T199" s="147"/>
      <c r="U199" s="147"/>
      <c r="V199" s="147"/>
      <c r="W199" s="148"/>
    </row>
    <row r="200" spans="1:23" x14ac:dyDescent="0.25">
      <c r="A200" s="149" t="s">
        <v>53</v>
      </c>
      <c r="B200" s="150"/>
      <c r="C200" s="151" t="s">
        <v>3</v>
      </c>
      <c r="D200" s="152"/>
      <c r="E200" s="151" t="s">
        <v>4</v>
      </c>
      <c r="F200" s="152"/>
      <c r="G200" s="152"/>
      <c r="H200" s="152"/>
      <c r="I200" s="151" t="s">
        <v>4</v>
      </c>
      <c r="J200" s="152"/>
      <c r="K200" s="152"/>
      <c r="L200" s="152"/>
      <c r="M200" s="152"/>
      <c r="N200" s="153"/>
      <c r="O200" s="151" t="s">
        <v>4</v>
      </c>
      <c r="P200" s="152"/>
      <c r="Q200" s="152"/>
      <c r="R200" s="152"/>
      <c r="S200" s="152"/>
      <c r="T200" s="152"/>
      <c r="U200" s="152"/>
      <c r="V200" s="152"/>
      <c r="W200" s="153"/>
    </row>
    <row r="201" spans="1:23" ht="94.5" x14ac:dyDescent="0.25">
      <c r="A201" s="3"/>
      <c r="B201" s="2" t="s">
        <v>70</v>
      </c>
      <c r="C201" s="5" t="s">
        <v>5</v>
      </c>
      <c r="D201" s="6" t="s">
        <v>7</v>
      </c>
      <c r="E201" s="5" t="s">
        <v>8</v>
      </c>
      <c r="F201" s="6" t="s">
        <v>9</v>
      </c>
      <c r="G201" s="6" t="s">
        <v>10</v>
      </c>
      <c r="H201" s="6" t="s">
        <v>11</v>
      </c>
      <c r="I201" s="5" t="s">
        <v>12</v>
      </c>
      <c r="J201" s="6" t="s">
        <v>8</v>
      </c>
      <c r="K201" s="6" t="s">
        <v>13</v>
      </c>
      <c r="L201" s="6" t="s">
        <v>14</v>
      </c>
      <c r="M201" s="6" t="s">
        <v>15</v>
      </c>
      <c r="N201" s="4" t="s">
        <v>10</v>
      </c>
      <c r="O201" s="5" t="s">
        <v>16</v>
      </c>
      <c r="P201" s="6" t="s">
        <v>17</v>
      </c>
      <c r="Q201" s="6" t="s">
        <v>18</v>
      </c>
      <c r="R201" s="6" t="s">
        <v>19</v>
      </c>
      <c r="S201" s="6" t="s">
        <v>20</v>
      </c>
      <c r="T201" s="6" t="s">
        <v>21</v>
      </c>
      <c r="U201" s="6" t="s">
        <v>22</v>
      </c>
      <c r="V201" s="6" t="s">
        <v>23</v>
      </c>
      <c r="W201" s="4" t="s">
        <v>24</v>
      </c>
    </row>
    <row r="202" spans="1:23" ht="21" x14ac:dyDescent="0.25">
      <c r="A202" s="5" t="s">
        <v>28</v>
      </c>
      <c r="B202" s="7" t="s">
        <v>29</v>
      </c>
      <c r="C202" s="8" t="s">
        <v>30</v>
      </c>
      <c r="D202" s="9" t="s">
        <v>30</v>
      </c>
      <c r="E202" s="8" t="s">
        <v>31</v>
      </c>
      <c r="F202" s="9" t="s">
        <v>31</v>
      </c>
      <c r="G202" s="9" t="s">
        <v>31</v>
      </c>
      <c r="H202" s="9" t="s">
        <v>31</v>
      </c>
      <c r="I202" s="8" t="s">
        <v>31</v>
      </c>
      <c r="J202" s="9" t="s">
        <v>31</v>
      </c>
      <c r="K202" s="9" t="s">
        <v>31</v>
      </c>
      <c r="L202" s="9" t="s">
        <v>31</v>
      </c>
      <c r="M202" s="9" t="s">
        <v>31</v>
      </c>
      <c r="N202" s="10" t="s">
        <v>31</v>
      </c>
      <c r="O202" s="8" t="s">
        <v>31</v>
      </c>
      <c r="P202" s="9" t="s">
        <v>31</v>
      </c>
      <c r="Q202" s="9" t="s">
        <v>31</v>
      </c>
      <c r="R202" s="9" t="s">
        <v>31</v>
      </c>
      <c r="S202" s="9" t="s">
        <v>31</v>
      </c>
      <c r="T202" s="9" t="s">
        <v>31</v>
      </c>
      <c r="U202" s="9" t="s">
        <v>31</v>
      </c>
      <c r="V202" s="9" t="s">
        <v>31</v>
      </c>
      <c r="W202" s="10" t="s">
        <v>31</v>
      </c>
    </row>
    <row r="203" spans="1:23" x14ac:dyDescent="0.25">
      <c r="A203" s="14" t="s">
        <v>2</v>
      </c>
      <c r="B203" s="15">
        <v>1</v>
      </c>
      <c r="C203" s="38">
        <f>'[9]ERU-1'!C31</f>
        <v>6.3000093375000068</v>
      </c>
      <c r="D203" s="17">
        <f>'[9]ERU-1'!D31</f>
        <v>35.332000000000001</v>
      </c>
      <c r="E203" s="16">
        <f>'[9]ERU-1'!E31</f>
        <v>35.800000000000068</v>
      </c>
      <c r="F203" s="18">
        <f>'[9]ERU-1'!F31</f>
        <v>0</v>
      </c>
      <c r="G203" s="16">
        <f>'[9]ERU-1'!G31</f>
        <v>0</v>
      </c>
      <c r="H203" s="16">
        <f>'[9]ERU-1'!H31</f>
        <v>35.800000000000068</v>
      </c>
      <c r="I203" s="18">
        <f>'[9]ERU-1'!I31</f>
        <v>0</v>
      </c>
      <c r="J203" s="16">
        <f>'[9]ERU-1'!J31</f>
        <v>35.800000000000068</v>
      </c>
      <c r="K203" s="18">
        <f>'[9]ERU-1'!K31</f>
        <v>0</v>
      </c>
      <c r="L203" s="18">
        <f>'[9]ERU-1'!L31</f>
        <v>0</v>
      </c>
      <c r="M203" s="18">
        <f>'[9]ERU-1'!M31</f>
        <v>0</v>
      </c>
      <c r="N203" s="16">
        <f>'[9]ERU-1'!N31</f>
        <v>0</v>
      </c>
      <c r="O203" s="18">
        <f>'[9]ERU-1'!O31</f>
        <v>0</v>
      </c>
      <c r="P203" s="18">
        <f>'[9]ERU-1'!P31</f>
        <v>0</v>
      </c>
      <c r="Q203" s="18">
        <f>'[9]ERU-1'!Q31</f>
        <v>0</v>
      </c>
      <c r="R203" s="18">
        <f>'[9]ERU-1'!R31</f>
        <v>0</v>
      </c>
      <c r="S203" s="18">
        <f>'[9]ERU-1'!S31</f>
        <v>0</v>
      </c>
      <c r="T203" s="18">
        <f>'[9]ERU-1'!T31</f>
        <v>0</v>
      </c>
      <c r="U203" s="18">
        <f>'[9]ERU-1'!U31</f>
        <v>35.800000000000068</v>
      </c>
      <c r="V203" s="18">
        <f>'[9]ERU-1'!V31</f>
        <v>0</v>
      </c>
      <c r="W203" s="19">
        <f>'[9]ERU-1'!W31</f>
        <v>0</v>
      </c>
    </row>
    <row r="204" spans="1:23" x14ac:dyDescent="0.25">
      <c r="A204" s="14" t="s">
        <v>49</v>
      </c>
      <c r="B204" s="15">
        <v>2</v>
      </c>
      <c r="C204" s="38">
        <f>'[9]ERU-1'!C32</f>
        <v>-1.2832008799999948</v>
      </c>
      <c r="D204" s="17">
        <f>'[9]ERU-1'!D32</f>
        <v>35.378</v>
      </c>
      <c r="E204" s="16">
        <f>'[9]ERU-1'!E32</f>
        <v>0.89999999999997726</v>
      </c>
      <c r="F204" s="18">
        <f>'[9]ERU-1'!F32</f>
        <v>0</v>
      </c>
      <c r="G204" s="16">
        <f>'[9]ERU-1'!G32</f>
        <v>0</v>
      </c>
      <c r="H204" s="16">
        <f>'[9]ERU-1'!H32</f>
        <v>0.89999999999997726</v>
      </c>
      <c r="I204" s="18">
        <f>'[9]ERU-1'!I32</f>
        <v>0</v>
      </c>
      <c r="J204" s="16">
        <f>'[9]ERU-1'!J32</f>
        <v>0.89999999999997726</v>
      </c>
      <c r="K204" s="18">
        <f>'[9]ERU-1'!K32</f>
        <v>0</v>
      </c>
      <c r="L204" s="18">
        <f>'[9]ERU-1'!L32</f>
        <v>0</v>
      </c>
      <c r="M204" s="18">
        <f>'[9]ERU-1'!M32</f>
        <v>0</v>
      </c>
      <c r="N204" s="16">
        <f>'[9]ERU-1'!N32</f>
        <v>0</v>
      </c>
      <c r="O204" s="18">
        <f>'[9]ERU-1'!O32</f>
        <v>0</v>
      </c>
      <c r="P204" s="18">
        <f>'[9]ERU-1'!P32</f>
        <v>0</v>
      </c>
      <c r="Q204" s="18">
        <f>'[9]ERU-1'!Q32</f>
        <v>0</v>
      </c>
      <c r="R204" s="18">
        <f>'[9]ERU-1'!R32</f>
        <v>0</v>
      </c>
      <c r="S204" s="18">
        <f>'[9]ERU-1'!S32</f>
        <v>0</v>
      </c>
      <c r="T204" s="18">
        <f>'[9]ERU-1'!T32</f>
        <v>0</v>
      </c>
      <c r="U204" s="18">
        <f>'[9]ERU-1'!U32</f>
        <v>0.89999999999997726</v>
      </c>
      <c r="V204" s="18">
        <f>'[9]ERU-1'!V32</f>
        <v>0</v>
      </c>
      <c r="W204" s="19">
        <f>'[9]ERU-1'!W32</f>
        <v>0</v>
      </c>
    </row>
    <row r="205" spans="1:23" x14ac:dyDescent="0.25">
      <c r="A205" s="14" t="s">
        <v>50</v>
      </c>
      <c r="B205" s="15">
        <v>3</v>
      </c>
      <c r="C205" s="38">
        <f>'[9]ERU-1'!C33</f>
        <v>0.91174209000000472</v>
      </c>
      <c r="D205" s="17">
        <f>'[9]ERU-1'!D33</f>
        <v>35.29</v>
      </c>
      <c r="E205" s="16">
        <f>'[9]ERU-1'!E33</f>
        <v>3.4999999999998863</v>
      </c>
      <c r="F205" s="18">
        <f>'[9]ERU-1'!F33</f>
        <v>0</v>
      </c>
      <c r="G205" s="16">
        <f>'[9]ERU-1'!G33</f>
        <v>0</v>
      </c>
      <c r="H205" s="16">
        <f>'[9]ERU-1'!H33</f>
        <v>3.4999999999998863</v>
      </c>
      <c r="I205" s="18">
        <f>'[9]ERU-1'!I33</f>
        <v>0</v>
      </c>
      <c r="J205" s="16">
        <f>'[9]ERU-1'!J33</f>
        <v>3.4999999999998863</v>
      </c>
      <c r="K205" s="18">
        <f>'[9]ERU-1'!K33</f>
        <v>0</v>
      </c>
      <c r="L205" s="18">
        <f>'[9]ERU-1'!L33</f>
        <v>0</v>
      </c>
      <c r="M205" s="18">
        <f>'[9]ERU-1'!M33</f>
        <v>0</v>
      </c>
      <c r="N205" s="16">
        <f>'[9]ERU-1'!N33</f>
        <v>0</v>
      </c>
      <c r="O205" s="18">
        <f>'[9]ERU-1'!O33</f>
        <v>0</v>
      </c>
      <c r="P205" s="18">
        <f>'[9]ERU-1'!P33</f>
        <v>0</v>
      </c>
      <c r="Q205" s="18">
        <f>'[9]ERU-1'!Q33</f>
        <v>0</v>
      </c>
      <c r="R205" s="18">
        <f>'[9]ERU-1'!R33</f>
        <v>0</v>
      </c>
      <c r="S205" s="18">
        <f>'[9]ERU-1'!S33</f>
        <v>0</v>
      </c>
      <c r="T205" s="18">
        <f>'[9]ERU-1'!T33</f>
        <v>0</v>
      </c>
      <c r="U205" s="18">
        <f>'[9]ERU-1'!U33</f>
        <v>3.4999999999998863</v>
      </c>
      <c r="V205" s="18">
        <f>'[9]ERU-1'!V33</f>
        <v>0</v>
      </c>
      <c r="W205" s="19">
        <f>'[9]ERU-1'!W33</f>
        <v>0</v>
      </c>
    </row>
    <row r="206" spans="1:23" x14ac:dyDescent="0.25">
      <c r="A206" s="14" t="s">
        <v>54</v>
      </c>
      <c r="B206" s="15">
        <v>4</v>
      </c>
      <c r="C206" s="38">
        <f>'[9]ERU-1'!C34</f>
        <v>3.0458943900000013</v>
      </c>
      <c r="D206" s="17">
        <f>'[9]ERU-1'!D34</f>
        <v>35.244999999999997</v>
      </c>
      <c r="E206" s="16">
        <f>'[9]ERU-1'!E34</f>
        <v>6.9000000000000909</v>
      </c>
      <c r="F206" s="18">
        <f>'[9]ERU-1'!F34</f>
        <v>0</v>
      </c>
      <c r="G206" s="18">
        <f>'[9]ERU-1'!G34</f>
        <v>0</v>
      </c>
      <c r="H206" s="16">
        <f>'[9]ERU-1'!H34</f>
        <v>6.9000000000000909</v>
      </c>
      <c r="I206" s="18">
        <f>'[9]ERU-1'!I34</f>
        <v>0</v>
      </c>
      <c r="J206" s="16">
        <f>'[9]ERU-1'!J34</f>
        <v>6.9000000000000909</v>
      </c>
      <c r="K206" s="18">
        <f>'[9]ERU-1'!K34</f>
        <v>0</v>
      </c>
      <c r="L206" s="18">
        <f>'[9]ERU-1'!L34</f>
        <v>0</v>
      </c>
      <c r="M206" s="18">
        <f>'[9]ERU-1'!M34</f>
        <v>0</v>
      </c>
      <c r="N206" s="16">
        <f>'[9]ERU-1'!N34</f>
        <v>0</v>
      </c>
      <c r="O206" s="18">
        <f>'[9]ERU-1'!O34</f>
        <v>0</v>
      </c>
      <c r="P206" s="18">
        <f>'[9]ERU-1'!P34</f>
        <v>0</v>
      </c>
      <c r="Q206" s="18">
        <f>'[9]ERU-1'!Q34</f>
        <v>0</v>
      </c>
      <c r="R206" s="18">
        <f>'[9]ERU-1'!R34</f>
        <v>0</v>
      </c>
      <c r="S206" s="18">
        <f>'[9]ERU-1'!S34</f>
        <v>0</v>
      </c>
      <c r="T206" s="18">
        <f>'[9]ERU-1'!T34</f>
        <v>0</v>
      </c>
      <c r="U206" s="18">
        <f>'[9]ERU-1'!U34</f>
        <v>6.9000000000000909</v>
      </c>
      <c r="V206" s="18">
        <f>'[9]ERU-1'!V34</f>
        <v>0</v>
      </c>
      <c r="W206" s="19">
        <f>'[9]ERU-1'!W34</f>
        <v>0</v>
      </c>
    </row>
    <row r="207" spans="1:23" x14ac:dyDescent="0.25">
      <c r="A207" s="14" t="s">
        <v>55</v>
      </c>
      <c r="B207" s="15">
        <v>5</v>
      </c>
      <c r="C207" s="38">
        <f>'[9]ERU-1'!C35</f>
        <v>3.3127856250000014</v>
      </c>
      <c r="D207" s="17">
        <f>'[9]ERU-1'!D35</f>
        <v>35.478000000000002</v>
      </c>
      <c r="E207" s="16">
        <f>'[9]ERU-1'!E35</f>
        <v>2.1999999999999318</v>
      </c>
      <c r="F207" s="18">
        <f>'[9]ERU-1'!F35</f>
        <v>0</v>
      </c>
      <c r="G207" s="18">
        <f>'[9]ERU-1'!G35</f>
        <v>0</v>
      </c>
      <c r="H207" s="16">
        <f>'[9]ERU-1'!H35</f>
        <v>2.1999999999999318</v>
      </c>
      <c r="I207" s="18">
        <f>'[9]ERU-1'!I35</f>
        <v>0</v>
      </c>
      <c r="J207" s="16">
        <f>'[9]ERU-1'!J35</f>
        <v>2.1999999999999318</v>
      </c>
      <c r="K207" s="18">
        <f>'[9]ERU-1'!K35</f>
        <v>0</v>
      </c>
      <c r="L207" s="18">
        <f>'[9]ERU-1'!L35</f>
        <v>0</v>
      </c>
      <c r="M207" s="18">
        <f>'[9]ERU-1'!M35</f>
        <v>0</v>
      </c>
      <c r="N207" s="16">
        <f>'[9]ERU-1'!N35</f>
        <v>0</v>
      </c>
      <c r="O207" s="18">
        <f>'[9]ERU-1'!O35</f>
        <v>0</v>
      </c>
      <c r="P207" s="18">
        <f>'[9]ERU-1'!P35</f>
        <v>0</v>
      </c>
      <c r="Q207" s="18">
        <f>'[9]ERU-1'!Q35</f>
        <v>0</v>
      </c>
      <c r="R207" s="18">
        <f>'[9]ERU-1'!R35</f>
        <v>0</v>
      </c>
      <c r="S207" s="18">
        <f>'[9]ERU-1'!S35</f>
        <v>0</v>
      </c>
      <c r="T207" s="18">
        <f>'[9]ERU-1'!T35</f>
        <v>0</v>
      </c>
      <c r="U207" s="18">
        <f>'[9]ERU-1'!U35</f>
        <v>2.1999999999999318</v>
      </c>
      <c r="V207" s="18">
        <f>'[9]ERU-1'!V35</f>
        <v>0</v>
      </c>
      <c r="W207" s="19">
        <f>'[9]ERU-1'!W35</f>
        <v>0</v>
      </c>
    </row>
    <row r="208" spans="1:23" x14ac:dyDescent="0.25">
      <c r="A208" s="14" t="s">
        <v>56</v>
      </c>
      <c r="B208" s="15">
        <v>6</v>
      </c>
      <c r="C208" s="38">
        <f>'[9]ERU-1'!C36</f>
        <v>1.2340510210000002</v>
      </c>
      <c r="D208" s="17">
        <f>'[9]ERU-1'!D36</f>
        <v>35.527000000000001</v>
      </c>
      <c r="E208" s="16">
        <f>'[9]ERU-1'!E36</f>
        <v>-2.5999999999999091</v>
      </c>
      <c r="F208" s="18">
        <f>'[9]ERU-1'!F36</f>
        <v>0</v>
      </c>
      <c r="G208" s="18">
        <f>'[9]ERU-1'!G36</f>
        <v>0</v>
      </c>
      <c r="H208" s="16">
        <f>'[9]ERU-1'!H36</f>
        <v>-2.5999999999999091</v>
      </c>
      <c r="I208" s="18">
        <f>'[9]ERU-1'!I36</f>
        <v>0</v>
      </c>
      <c r="J208" s="16">
        <f>'[9]ERU-1'!J36</f>
        <v>-2.5999999999999091</v>
      </c>
      <c r="K208" s="18">
        <f>'[9]ERU-1'!K36</f>
        <v>0</v>
      </c>
      <c r="L208" s="18">
        <f>'[9]ERU-1'!L36</f>
        <v>0</v>
      </c>
      <c r="M208" s="18">
        <f>'[9]ERU-1'!M36</f>
        <v>0</v>
      </c>
      <c r="N208" s="16">
        <f>'[9]ERU-1'!N36</f>
        <v>0</v>
      </c>
      <c r="O208" s="18">
        <f>'[9]ERU-1'!O36</f>
        <v>0</v>
      </c>
      <c r="P208" s="18">
        <f>'[9]ERU-1'!P36</f>
        <v>0</v>
      </c>
      <c r="Q208" s="18">
        <f>'[9]ERU-1'!Q36</f>
        <v>0</v>
      </c>
      <c r="R208" s="18">
        <f>'[9]ERU-1'!R36</f>
        <v>0</v>
      </c>
      <c r="S208" s="18">
        <f>'[9]ERU-1'!S36</f>
        <v>0</v>
      </c>
      <c r="T208" s="18">
        <f>'[9]ERU-1'!T36</f>
        <v>0</v>
      </c>
      <c r="U208" s="18">
        <f>'[9]ERU-1'!U36</f>
        <v>-2.5999999999999091</v>
      </c>
      <c r="V208" s="18">
        <f>'[9]ERU-1'!V36</f>
        <v>0</v>
      </c>
      <c r="W208" s="19">
        <f>'[9]ERU-1'!W36</f>
        <v>0</v>
      </c>
    </row>
    <row r="209" spans="1:23" x14ac:dyDescent="0.25">
      <c r="A209" s="14" t="s">
        <v>57</v>
      </c>
      <c r="B209" s="15">
        <v>7</v>
      </c>
      <c r="C209" s="38"/>
      <c r="D209" s="17">
        <f>'[9]ERU-1'!D37</f>
        <v>35.353999999999999</v>
      </c>
      <c r="E209" s="16"/>
      <c r="F209" s="18">
        <f>'[9]ERU-1'!F37</f>
        <v>0</v>
      </c>
      <c r="G209" s="18">
        <f>'[9]ERU-1'!G37</f>
        <v>0</v>
      </c>
      <c r="H209" s="16"/>
      <c r="I209" s="18">
        <f>'[9]ERU-1'!I37</f>
        <v>0</v>
      </c>
      <c r="J209" s="16"/>
      <c r="K209" s="18">
        <f>'[9]ERU-1'!K37</f>
        <v>0</v>
      </c>
      <c r="L209" s="18">
        <f>'[9]ERU-1'!L37</f>
        <v>0</v>
      </c>
      <c r="M209" s="18">
        <f>'[9]ERU-1'!M37</f>
        <v>0</v>
      </c>
      <c r="N209" s="16">
        <f>'[9]ERU-1'!N37</f>
        <v>0</v>
      </c>
      <c r="O209" s="18">
        <f>'[9]ERU-1'!O37</f>
        <v>0</v>
      </c>
      <c r="P209" s="18">
        <f>'[9]ERU-1'!P37</f>
        <v>0</v>
      </c>
      <c r="Q209" s="18">
        <f>'[9]ERU-1'!Q37</f>
        <v>0</v>
      </c>
      <c r="R209" s="18">
        <f>'[9]ERU-1'!R37</f>
        <v>0</v>
      </c>
      <c r="S209" s="18">
        <f>'[9]ERU-1'!S37</f>
        <v>0</v>
      </c>
      <c r="T209" s="18">
        <f>'[9]ERU-1'!T37</f>
        <v>0</v>
      </c>
      <c r="U209" s="18"/>
      <c r="V209" s="18">
        <f>'[9]ERU-1'!V37</f>
        <v>0</v>
      </c>
      <c r="W209" s="19">
        <f>'[9]ERU-1'!W37</f>
        <v>0</v>
      </c>
    </row>
    <row r="210" spans="1:23" x14ac:dyDescent="0.25">
      <c r="A210" s="14" t="s">
        <v>58</v>
      </c>
      <c r="B210" s="15">
        <v>8</v>
      </c>
      <c r="C210" s="38">
        <f>'[9]ERU-1'!C38</f>
        <v>1.87846373</v>
      </c>
      <c r="D210" s="17">
        <f>'[9]ERU-1'!D38</f>
        <v>35.393999999999998</v>
      </c>
      <c r="E210" s="16">
        <f>'[9]ERU-1'!E38</f>
        <v>5</v>
      </c>
      <c r="F210" s="18">
        <f>'[9]ERU-1'!F38</f>
        <v>0</v>
      </c>
      <c r="G210" s="18">
        <f>'[9]ERU-1'!G38</f>
        <v>0</v>
      </c>
      <c r="H210" s="16">
        <f>'[9]ERU-1'!H38</f>
        <v>5</v>
      </c>
      <c r="I210" s="18">
        <f>'[9]ERU-1'!I38</f>
        <v>0</v>
      </c>
      <c r="J210" s="16">
        <f>'[9]ERU-1'!J38</f>
        <v>5</v>
      </c>
      <c r="K210" s="18">
        <f>'[9]ERU-1'!K38</f>
        <v>0</v>
      </c>
      <c r="L210" s="18">
        <f>'[9]ERU-1'!L38</f>
        <v>0</v>
      </c>
      <c r="M210" s="18">
        <f>'[9]ERU-1'!M38</f>
        <v>0</v>
      </c>
      <c r="N210" s="16">
        <f>'[9]ERU-1'!N38</f>
        <v>0</v>
      </c>
      <c r="O210" s="18">
        <f>'[9]ERU-1'!O38</f>
        <v>0</v>
      </c>
      <c r="P210" s="18">
        <f>'[9]ERU-1'!P38</f>
        <v>0</v>
      </c>
      <c r="Q210" s="18">
        <f>'[9]ERU-1'!Q38</f>
        <v>0</v>
      </c>
      <c r="R210" s="18">
        <f>'[9]ERU-1'!R38</f>
        <v>0</v>
      </c>
      <c r="S210" s="18">
        <f>'[9]ERU-1'!S38</f>
        <v>0</v>
      </c>
      <c r="T210" s="18">
        <f>'[9]ERU-1'!T38</f>
        <v>0</v>
      </c>
      <c r="U210" s="18">
        <f>'[9]ERU-1'!U38</f>
        <v>5</v>
      </c>
      <c r="V210" s="18">
        <f>'[9]ERU-1'!V38</f>
        <v>0</v>
      </c>
      <c r="W210" s="19">
        <f>'[9]ERU-1'!W38</f>
        <v>0</v>
      </c>
    </row>
    <row r="211" spans="1:23" x14ac:dyDescent="0.25">
      <c r="A211" s="14" t="s">
        <v>59</v>
      </c>
      <c r="B211" s="15">
        <v>9</v>
      </c>
      <c r="C211" s="38">
        <f>'[9]ERU-1'!C39</f>
        <v>9.4264383360000004</v>
      </c>
      <c r="D211" s="17">
        <f>'[9]ERU-1'!D39</f>
        <v>35.417000000000002</v>
      </c>
      <c r="E211" s="16">
        <f>'[9]ERU-1'!E39</f>
        <v>27.800000000000068</v>
      </c>
      <c r="F211" s="18">
        <f>'[9]ERU-1'!F39</f>
        <v>0</v>
      </c>
      <c r="G211" s="18">
        <f>'[9]ERU-1'!G39</f>
        <v>0</v>
      </c>
      <c r="H211" s="16">
        <f>'[9]ERU-1'!H39</f>
        <v>27.800000000000068</v>
      </c>
      <c r="I211" s="18">
        <f>'[9]ERU-1'!I39</f>
        <v>0</v>
      </c>
      <c r="J211" s="16">
        <f>'[9]ERU-1'!J39</f>
        <v>27.800000000000068</v>
      </c>
      <c r="K211" s="18">
        <f>'[9]ERU-1'!K39</f>
        <v>0</v>
      </c>
      <c r="L211" s="18">
        <f>'[9]ERU-1'!L39</f>
        <v>0</v>
      </c>
      <c r="M211" s="18">
        <f>'[9]ERU-1'!M39</f>
        <v>0</v>
      </c>
      <c r="N211" s="16">
        <f>'[9]ERU-1'!N39</f>
        <v>0</v>
      </c>
      <c r="O211" s="18">
        <f>'[9]ERU-1'!O39</f>
        <v>0</v>
      </c>
      <c r="P211" s="18">
        <f>'[9]ERU-1'!P39</f>
        <v>0</v>
      </c>
      <c r="Q211" s="18">
        <f>'[9]ERU-1'!Q39</f>
        <v>0</v>
      </c>
      <c r="R211" s="18">
        <f>'[9]ERU-1'!R39</f>
        <v>0</v>
      </c>
      <c r="S211" s="18">
        <f>'[9]ERU-1'!S39</f>
        <v>0</v>
      </c>
      <c r="T211" s="18">
        <f>'[9]ERU-1'!T39</f>
        <v>0</v>
      </c>
      <c r="U211" s="18">
        <f>'[9]ERU-1'!U39</f>
        <v>27.800000000000068</v>
      </c>
      <c r="V211" s="18">
        <f>'[9]ERU-1'!V39</f>
        <v>0</v>
      </c>
      <c r="W211" s="19">
        <f>'[9]ERU-1'!W39</f>
        <v>0</v>
      </c>
    </row>
    <row r="212" spans="1:23" x14ac:dyDescent="0.25">
      <c r="A212" s="14" t="s">
        <v>60</v>
      </c>
      <c r="B212" s="15">
        <v>10</v>
      </c>
      <c r="C212" s="38">
        <f>'[9]ERU-1'!C40</f>
        <v>0.40304212500000375</v>
      </c>
      <c r="D212" s="17">
        <f>'[9]ERU-1'!D40</f>
        <v>35.478000000000002</v>
      </c>
      <c r="E212" s="16">
        <f>'[9]ERU-1'!E40</f>
        <v>-9</v>
      </c>
      <c r="F212" s="18">
        <f>'[9]ERU-1'!F40</f>
        <v>0</v>
      </c>
      <c r="G212" s="16">
        <f>E212-F212-H212</f>
        <v>-9</v>
      </c>
      <c r="H212" s="16">
        <v>0</v>
      </c>
      <c r="I212" s="18">
        <f>'[9]ERU-1'!I40</f>
        <v>0</v>
      </c>
      <c r="J212" s="16">
        <f>'[9]ERU-1'!J40</f>
        <v>-9</v>
      </c>
      <c r="K212" s="18">
        <f>'[9]ERU-1'!K40</f>
        <v>0</v>
      </c>
      <c r="L212" s="18">
        <f>'[9]ERU-1'!L40</f>
        <v>0</v>
      </c>
      <c r="M212" s="18">
        <f>'[9]ERU-1'!M40</f>
        <v>0</v>
      </c>
      <c r="N212" s="16">
        <f>J212-I212-K212-L212-M212</f>
        <v>-9</v>
      </c>
      <c r="O212" s="18">
        <f>'[9]ERU-1'!O40</f>
        <v>0</v>
      </c>
      <c r="P212" s="18">
        <f>'[9]ERU-1'!P40</f>
        <v>0</v>
      </c>
      <c r="Q212" s="18">
        <f>'[9]ERU-1'!Q40</f>
        <v>0</v>
      </c>
      <c r="R212" s="18">
        <f>'[9]ERU-1'!R40</f>
        <v>0</v>
      </c>
      <c r="S212" s="18">
        <f>'[9]ERU-1'!S40</f>
        <v>0</v>
      </c>
      <c r="T212" s="18">
        <f>'[9]ERU-1'!T40</f>
        <v>0</v>
      </c>
      <c r="U212" s="16">
        <f>H212</f>
        <v>0</v>
      </c>
      <c r="V212" s="18">
        <f>'[9]ERU-1'!V40</f>
        <v>0</v>
      </c>
      <c r="W212" s="19">
        <f>'[9]ERU-1'!W40</f>
        <v>0</v>
      </c>
    </row>
    <row r="213" spans="1:23" x14ac:dyDescent="0.25">
      <c r="A213" s="14" t="s">
        <v>61</v>
      </c>
      <c r="B213" s="15">
        <v>11</v>
      </c>
      <c r="C213" s="38">
        <f>'[9]ERU-1'!C41</f>
        <v>2.3598392999999995</v>
      </c>
      <c r="D213" s="17">
        <f>'[9]ERU-1'!D41</f>
        <v>35.381</v>
      </c>
      <c r="E213" s="16">
        <f>'[9]ERU-1'!E41</f>
        <v>16.799999999999955</v>
      </c>
      <c r="F213" s="18">
        <f>'[9]ERU-1'!F41</f>
        <v>0</v>
      </c>
      <c r="G213" s="18">
        <f>'[9]ERU-1'!G41</f>
        <v>0</v>
      </c>
      <c r="H213" s="16">
        <f>'[9]ERU-1'!H41</f>
        <v>16.799999999999955</v>
      </c>
      <c r="I213" s="18">
        <f>'[9]ERU-1'!I41</f>
        <v>0</v>
      </c>
      <c r="J213" s="16">
        <f>'[9]ERU-1'!J41</f>
        <v>16.799999999999955</v>
      </c>
      <c r="K213" s="18">
        <f>'[9]ERU-1'!K41</f>
        <v>0</v>
      </c>
      <c r="L213" s="18">
        <f>'[9]ERU-1'!L41</f>
        <v>0</v>
      </c>
      <c r="M213" s="18">
        <f>'[9]ERU-1'!M41</f>
        <v>0</v>
      </c>
      <c r="N213" s="16">
        <f>'[9]ERU-1'!N41</f>
        <v>0</v>
      </c>
      <c r="O213" s="18">
        <f>'[9]ERU-1'!O41</f>
        <v>0</v>
      </c>
      <c r="P213" s="18">
        <f>'[9]ERU-1'!P41</f>
        <v>0</v>
      </c>
      <c r="Q213" s="18">
        <f>'[9]ERU-1'!Q41</f>
        <v>0</v>
      </c>
      <c r="R213" s="18">
        <f>'[9]ERU-1'!R41</f>
        <v>0</v>
      </c>
      <c r="S213" s="18">
        <f>'[9]ERU-1'!S41</f>
        <v>0</v>
      </c>
      <c r="T213" s="18">
        <f>'[9]ERU-1'!T41</f>
        <v>0</v>
      </c>
      <c r="U213" s="18">
        <f>'[9]ERU-1'!U41</f>
        <v>16.799999999999955</v>
      </c>
      <c r="V213" s="18">
        <f>'[9]ERU-1'!V41</f>
        <v>0</v>
      </c>
      <c r="W213" s="19">
        <f>'[9]ERU-1'!W41</f>
        <v>0</v>
      </c>
    </row>
    <row r="214" spans="1:23" x14ac:dyDescent="0.25">
      <c r="A214" s="14" t="s">
        <v>62</v>
      </c>
      <c r="B214" s="15">
        <v>12</v>
      </c>
      <c r="C214" s="38">
        <f>'[9]ERU-1'!C42</f>
        <v>3.0076975985000005</v>
      </c>
      <c r="D214" s="17">
        <f>'[9]ERU-1'!D42</f>
        <v>35.296999999999997</v>
      </c>
      <c r="E214" s="16">
        <f>'[9]ERU-1'!E42</f>
        <v>22</v>
      </c>
      <c r="F214" s="18">
        <f>'[9]ERU-1'!F42</f>
        <v>0</v>
      </c>
      <c r="G214" s="18">
        <f>'[9]ERU-1'!G42</f>
        <v>0</v>
      </c>
      <c r="H214" s="16">
        <f>'[9]ERU-1'!H42</f>
        <v>22</v>
      </c>
      <c r="I214" s="18">
        <f>'[9]ERU-1'!I42</f>
        <v>0</v>
      </c>
      <c r="J214" s="16">
        <f>'[9]ERU-1'!J42</f>
        <v>22</v>
      </c>
      <c r="K214" s="18">
        <f>'[9]ERU-1'!K42</f>
        <v>0</v>
      </c>
      <c r="L214" s="18">
        <f>'[9]ERU-1'!L42</f>
        <v>0</v>
      </c>
      <c r="M214" s="18">
        <f>'[9]ERU-1'!M42</f>
        <v>0</v>
      </c>
      <c r="N214" s="16">
        <f>'[9]ERU-1'!N42</f>
        <v>0</v>
      </c>
      <c r="O214" s="18">
        <f>'[9]ERU-1'!O42</f>
        <v>0</v>
      </c>
      <c r="P214" s="18">
        <f>'[9]ERU-1'!P42</f>
        <v>0</v>
      </c>
      <c r="Q214" s="18">
        <f>'[9]ERU-1'!Q42</f>
        <v>0</v>
      </c>
      <c r="R214" s="18">
        <f>'[9]ERU-1'!R42</f>
        <v>0</v>
      </c>
      <c r="S214" s="18">
        <f>'[9]ERU-1'!S42</f>
        <v>0</v>
      </c>
      <c r="T214" s="18">
        <f>'[9]ERU-1'!T42</f>
        <v>0</v>
      </c>
      <c r="U214" s="18">
        <f>'[9]ERU-1'!U42</f>
        <v>22</v>
      </c>
      <c r="V214" s="18">
        <f>'[9]ERU-1'!V42</f>
        <v>0</v>
      </c>
      <c r="W214" s="19">
        <f>'[9]ERU-1'!W42</f>
        <v>0</v>
      </c>
    </row>
    <row r="215" spans="1:23" x14ac:dyDescent="0.25">
      <c r="A215" s="20" t="s">
        <v>63</v>
      </c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2"/>
    </row>
    <row r="218" spans="1:23" ht="52.5" x14ac:dyDescent="0.25">
      <c r="B218" s="154" t="s">
        <v>25</v>
      </c>
      <c r="C218" s="155"/>
      <c r="D218" s="23" t="s">
        <v>64</v>
      </c>
    </row>
    <row r="219" spans="1:23" x14ac:dyDescent="0.25">
      <c r="B219" s="24" t="s">
        <v>265</v>
      </c>
      <c r="C219" s="25"/>
      <c r="D219" s="26">
        <v>0.14599999999999999</v>
      </c>
    </row>
    <row r="221" spans="1:23" ht="17.25" x14ac:dyDescent="0.25">
      <c r="A221" s="13" t="s">
        <v>0</v>
      </c>
      <c r="B221" s="1"/>
      <c r="C221" s="146" t="s">
        <v>51</v>
      </c>
      <c r="D221" s="147"/>
      <c r="E221" s="147"/>
      <c r="F221" s="147"/>
      <c r="G221" s="147"/>
      <c r="H221" s="147"/>
      <c r="I221" s="147"/>
      <c r="J221" s="147"/>
      <c r="K221" s="147"/>
      <c r="L221" s="147"/>
      <c r="M221" s="147"/>
      <c r="N221" s="147"/>
      <c r="O221" s="147"/>
      <c r="P221" s="147"/>
      <c r="Q221" s="147"/>
      <c r="R221" s="147"/>
      <c r="S221" s="147"/>
      <c r="T221" s="147"/>
      <c r="U221" s="147"/>
      <c r="V221" s="147"/>
      <c r="W221" s="148"/>
    </row>
    <row r="222" spans="1:23" x14ac:dyDescent="0.25">
      <c r="A222" s="149" t="s">
        <v>53</v>
      </c>
      <c r="B222" s="150"/>
      <c r="C222" s="151" t="s">
        <v>3</v>
      </c>
      <c r="D222" s="152"/>
      <c r="E222" s="151" t="s">
        <v>4</v>
      </c>
      <c r="F222" s="152"/>
      <c r="G222" s="152"/>
      <c r="H222" s="152"/>
      <c r="I222" s="151" t="s">
        <v>4</v>
      </c>
      <c r="J222" s="152"/>
      <c r="K222" s="152"/>
      <c r="L222" s="152"/>
      <c r="M222" s="152"/>
      <c r="N222" s="153"/>
      <c r="O222" s="151" t="s">
        <v>4</v>
      </c>
      <c r="P222" s="152"/>
      <c r="Q222" s="152"/>
      <c r="R222" s="152"/>
      <c r="S222" s="152"/>
      <c r="T222" s="152"/>
      <c r="U222" s="152"/>
      <c r="V222" s="152"/>
      <c r="W222" s="153"/>
    </row>
    <row r="223" spans="1:23" ht="94.5" x14ac:dyDescent="0.25">
      <c r="A223" s="3"/>
      <c r="B223" s="2" t="s">
        <v>71</v>
      </c>
      <c r="C223" s="5" t="s">
        <v>5</v>
      </c>
      <c r="D223" s="6" t="s">
        <v>7</v>
      </c>
      <c r="E223" s="5" t="s">
        <v>8</v>
      </c>
      <c r="F223" s="6" t="s">
        <v>9</v>
      </c>
      <c r="G223" s="6" t="s">
        <v>10</v>
      </c>
      <c r="H223" s="6" t="s">
        <v>11</v>
      </c>
      <c r="I223" s="5" t="s">
        <v>12</v>
      </c>
      <c r="J223" s="6" t="s">
        <v>8</v>
      </c>
      <c r="K223" s="6" t="s">
        <v>13</v>
      </c>
      <c r="L223" s="6" t="s">
        <v>14</v>
      </c>
      <c r="M223" s="6" t="s">
        <v>15</v>
      </c>
      <c r="N223" s="4" t="s">
        <v>10</v>
      </c>
      <c r="O223" s="5" t="s">
        <v>16</v>
      </c>
      <c r="P223" s="6" t="s">
        <v>17</v>
      </c>
      <c r="Q223" s="6" t="s">
        <v>18</v>
      </c>
      <c r="R223" s="6" t="s">
        <v>19</v>
      </c>
      <c r="S223" s="6" t="s">
        <v>20</v>
      </c>
      <c r="T223" s="6" t="s">
        <v>21</v>
      </c>
      <c r="U223" s="6" t="s">
        <v>22</v>
      </c>
      <c r="V223" s="6" t="s">
        <v>23</v>
      </c>
      <c r="W223" s="4" t="s">
        <v>24</v>
      </c>
    </row>
    <row r="224" spans="1:23" ht="21" x14ac:dyDescent="0.25">
      <c r="A224" s="5" t="s">
        <v>28</v>
      </c>
      <c r="B224" s="7" t="s">
        <v>29</v>
      </c>
      <c r="C224" s="8" t="s">
        <v>30</v>
      </c>
      <c r="D224" s="9" t="s">
        <v>30</v>
      </c>
      <c r="E224" s="8" t="s">
        <v>31</v>
      </c>
      <c r="F224" s="9" t="s">
        <v>31</v>
      </c>
      <c r="G224" s="9" t="s">
        <v>31</v>
      </c>
      <c r="H224" s="9" t="s">
        <v>31</v>
      </c>
      <c r="I224" s="8" t="s">
        <v>31</v>
      </c>
      <c r="J224" s="9" t="s">
        <v>31</v>
      </c>
      <c r="K224" s="9" t="s">
        <v>31</v>
      </c>
      <c r="L224" s="9" t="s">
        <v>31</v>
      </c>
      <c r="M224" s="9" t="s">
        <v>31</v>
      </c>
      <c r="N224" s="10" t="s">
        <v>31</v>
      </c>
      <c r="O224" s="8" t="s">
        <v>31</v>
      </c>
      <c r="P224" s="9" t="s">
        <v>31</v>
      </c>
      <c r="Q224" s="9" t="s">
        <v>31</v>
      </c>
      <c r="R224" s="9" t="s">
        <v>31</v>
      </c>
      <c r="S224" s="9" t="s">
        <v>31</v>
      </c>
      <c r="T224" s="9" t="s">
        <v>31</v>
      </c>
      <c r="U224" s="9" t="s">
        <v>31</v>
      </c>
      <c r="V224" s="9" t="s">
        <v>31</v>
      </c>
      <c r="W224" s="10" t="s">
        <v>31</v>
      </c>
    </row>
    <row r="225" spans="1:23" x14ac:dyDescent="0.25">
      <c r="A225" s="14" t="s">
        <v>2</v>
      </c>
      <c r="B225" s="15">
        <v>1</v>
      </c>
      <c r="C225" s="38">
        <f>'[10]ERU-1'!C31</f>
        <v>99.618944179399733</v>
      </c>
      <c r="D225" s="17">
        <f>'[10]ERU-1'!D31</f>
        <v>35.148141036834929</v>
      </c>
      <c r="E225" s="16">
        <f>'[10]ERU-1'!E31</f>
        <v>0</v>
      </c>
      <c r="F225" s="18">
        <f>'[10]ERU-1'!F31</f>
        <v>0</v>
      </c>
      <c r="G225" s="16">
        <f>'[10]ERU-1'!G31</f>
        <v>0</v>
      </c>
      <c r="H225" s="16">
        <f>'[10]ERU-1'!H31</f>
        <v>0</v>
      </c>
      <c r="I225" s="18">
        <f>'[10]ERU-1'!I31</f>
        <v>0</v>
      </c>
      <c r="J225" s="16">
        <f>'[10]ERU-1'!J31</f>
        <v>0</v>
      </c>
      <c r="K225" s="18">
        <f>'[10]ERU-1'!K31</f>
        <v>0</v>
      </c>
      <c r="L225" s="18">
        <f>'[10]ERU-1'!L31</f>
        <v>0</v>
      </c>
      <c r="M225" s="18">
        <f>'[10]ERU-1'!M31</f>
        <v>0</v>
      </c>
      <c r="N225" s="16">
        <f>'[10]ERU-1'!N31</f>
        <v>0</v>
      </c>
      <c r="O225" s="18">
        <f>'[10]ERU-1'!O31</f>
        <v>0</v>
      </c>
      <c r="P225" s="18">
        <f>'[10]ERU-1'!P31</f>
        <v>0</v>
      </c>
      <c r="Q225" s="18">
        <f>'[10]ERU-1'!Q31</f>
        <v>0</v>
      </c>
      <c r="R225" s="18">
        <f>'[10]ERU-1'!R31</f>
        <v>0</v>
      </c>
      <c r="S225" s="18">
        <f>'[10]ERU-1'!S31</f>
        <v>0</v>
      </c>
      <c r="T225" s="18">
        <f>'[10]ERU-1'!T31</f>
        <v>0</v>
      </c>
      <c r="U225" s="18">
        <f>'[10]ERU-1'!U31</f>
        <v>0</v>
      </c>
      <c r="V225" s="18">
        <f>'[10]ERU-1'!V31</f>
        <v>0</v>
      </c>
      <c r="W225" s="19">
        <f>'[10]ERU-1'!W31</f>
        <v>0</v>
      </c>
    </row>
    <row r="226" spans="1:23" x14ac:dyDescent="0.25">
      <c r="A226" s="14" t="s">
        <v>49</v>
      </c>
      <c r="B226" s="15">
        <v>2</v>
      </c>
      <c r="C226" s="38">
        <f>'[10]ERU-1'!C32</f>
        <v>29.952688076275937</v>
      </c>
      <c r="D226" s="17">
        <f>'[10]ERU-1'!D32</f>
        <v>35.431438250140218</v>
      </c>
      <c r="E226" s="16">
        <f>'[10]ERU-1'!E32</f>
        <v>0</v>
      </c>
      <c r="F226" s="18">
        <f>'[10]ERU-1'!F32</f>
        <v>0</v>
      </c>
      <c r="G226" s="16">
        <f>'[10]ERU-1'!G32</f>
        <v>0</v>
      </c>
      <c r="H226" s="16">
        <f>'[10]ERU-1'!H32</f>
        <v>0</v>
      </c>
      <c r="I226" s="18">
        <f>'[10]ERU-1'!I32</f>
        <v>0</v>
      </c>
      <c r="J226" s="16">
        <f>'[10]ERU-1'!J32</f>
        <v>0</v>
      </c>
      <c r="K226" s="18">
        <f>'[10]ERU-1'!K32</f>
        <v>0</v>
      </c>
      <c r="L226" s="18">
        <f>'[10]ERU-1'!L32</f>
        <v>0</v>
      </c>
      <c r="M226" s="18">
        <f>'[10]ERU-1'!M32</f>
        <v>0</v>
      </c>
      <c r="N226" s="16">
        <f>'[10]ERU-1'!N32</f>
        <v>0</v>
      </c>
      <c r="O226" s="18">
        <f>'[10]ERU-1'!O32</f>
        <v>0</v>
      </c>
      <c r="P226" s="18">
        <f>'[10]ERU-1'!P32</f>
        <v>0</v>
      </c>
      <c r="Q226" s="18">
        <f>'[10]ERU-1'!Q32</f>
        <v>0</v>
      </c>
      <c r="R226" s="18">
        <f>'[10]ERU-1'!R32</f>
        <v>0</v>
      </c>
      <c r="S226" s="18">
        <f>'[10]ERU-1'!S32</f>
        <v>0</v>
      </c>
      <c r="T226" s="18">
        <f>'[10]ERU-1'!T32</f>
        <v>0</v>
      </c>
      <c r="U226" s="18">
        <f>'[10]ERU-1'!U32</f>
        <v>0</v>
      </c>
      <c r="V226" s="18">
        <f>'[10]ERU-1'!V32</f>
        <v>0</v>
      </c>
      <c r="W226" s="19">
        <f>'[10]ERU-1'!W32</f>
        <v>0</v>
      </c>
    </row>
    <row r="227" spans="1:23" x14ac:dyDescent="0.25">
      <c r="A227" s="14" t="s">
        <v>50</v>
      </c>
      <c r="B227" s="15">
        <v>3</v>
      </c>
      <c r="C227" s="38">
        <f>'[10]ERU-1'!C33</f>
        <v>31.967222119928902</v>
      </c>
      <c r="D227" s="17">
        <f>'[10]ERU-1'!D33</f>
        <v>35.458336072772902</v>
      </c>
      <c r="E227" s="16">
        <f>'[10]ERU-1'!E33</f>
        <v>0</v>
      </c>
      <c r="F227" s="18">
        <f>'[10]ERU-1'!F33</f>
        <v>0</v>
      </c>
      <c r="G227" s="16">
        <f>'[10]ERU-1'!G33</f>
        <v>0</v>
      </c>
      <c r="H227" s="16">
        <f>'[10]ERU-1'!H33</f>
        <v>0</v>
      </c>
      <c r="I227" s="18">
        <f>'[10]ERU-1'!I33</f>
        <v>0</v>
      </c>
      <c r="J227" s="16">
        <f>'[10]ERU-1'!J33</f>
        <v>0</v>
      </c>
      <c r="K227" s="18">
        <f>'[10]ERU-1'!K33</f>
        <v>0</v>
      </c>
      <c r="L227" s="18">
        <f>'[10]ERU-1'!L33</f>
        <v>0</v>
      </c>
      <c r="M227" s="18">
        <f>'[10]ERU-1'!M33</f>
        <v>0</v>
      </c>
      <c r="N227" s="16">
        <f>'[10]ERU-1'!N33</f>
        <v>0</v>
      </c>
      <c r="O227" s="18">
        <f>'[10]ERU-1'!O33</f>
        <v>0</v>
      </c>
      <c r="P227" s="18">
        <f>'[10]ERU-1'!P33</f>
        <v>0</v>
      </c>
      <c r="Q227" s="18">
        <f>'[10]ERU-1'!Q33</f>
        <v>0</v>
      </c>
      <c r="R227" s="18">
        <f>'[10]ERU-1'!R33</f>
        <v>0</v>
      </c>
      <c r="S227" s="18">
        <f>'[10]ERU-1'!S33</f>
        <v>0</v>
      </c>
      <c r="T227" s="18">
        <f>'[10]ERU-1'!T33</f>
        <v>0</v>
      </c>
      <c r="U227" s="18">
        <f>'[10]ERU-1'!U33</f>
        <v>0</v>
      </c>
      <c r="V227" s="18">
        <f>'[10]ERU-1'!V33</f>
        <v>0</v>
      </c>
      <c r="W227" s="19">
        <f>'[10]ERU-1'!W33</f>
        <v>0</v>
      </c>
    </row>
    <row r="228" spans="1:23" x14ac:dyDescent="0.25">
      <c r="A228" s="14" t="s">
        <v>54</v>
      </c>
      <c r="B228" s="15">
        <v>4</v>
      </c>
      <c r="C228" s="38">
        <f>'[10]ERU-1'!C34</f>
        <v>32.798820021641681</v>
      </c>
      <c r="D228" s="17">
        <f>'[10]ERU-1'!D34</f>
        <v>35.328516246715111</v>
      </c>
      <c r="E228" s="16">
        <f>'[10]ERU-1'!E34</f>
        <v>0</v>
      </c>
      <c r="F228" s="18">
        <f>'[10]ERU-1'!F34</f>
        <v>0</v>
      </c>
      <c r="G228" s="16">
        <f>'[10]ERU-1'!G34</f>
        <v>0</v>
      </c>
      <c r="H228" s="16">
        <f>'[10]ERU-1'!H34</f>
        <v>0</v>
      </c>
      <c r="I228" s="18">
        <f>'[10]ERU-1'!I34</f>
        <v>0</v>
      </c>
      <c r="J228" s="16">
        <f>'[10]ERU-1'!J34</f>
        <v>0</v>
      </c>
      <c r="K228" s="18">
        <f>'[10]ERU-1'!K34</f>
        <v>0</v>
      </c>
      <c r="L228" s="18">
        <f>'[10]ERU-1'!L34</f>
        <v>0</v>
      </c>
      <c r="M228" s="18">
        <f>'[10]ERU-1'!M34</f>
        <v>0</v>
      </c>
      <c r="N228" s="16">
        <f>'[10]ERU-1'!N34</f>
        <v>0</v>
      </c>
      <c r="O228" s="18">
        <f>'[10]ERU-1'!O34</f>
        <v>0</v>
      </c>
      <c r="P228" s="18">
        <f>'[10]ERU-1'!P34</f>
        <v>0</v>
      </c>
      <c r="Q228" s="18">
        <f>'[10]ERU-1'!Q34</f>
        <v>0</v>
      </c>
      <c r="R228" s="18">
        <f>'[10]ERU-1'!R34</f>
        <v>0</v>
      </c>
      <c r="S228" s="18">
        <f>'[10]ERU-1'!S34</f>
        <v>0</v>
      </c>
      <c r="T228" s="18">
        <f>'[10]ERU-1'!T34</f>
        <v>0</v>
      </c>
      <c r="U228" s="18">
        <f>'[10]ERU-1'!U34</f>
        <v>0</v>
      </c>
      <c r="V228" s="18">
        <f>'[10]ERU-1'!V34</f>
        <v>0</v>
      </c>
      <c r="W228" s="19">
        <f>'[10]ERU-1'!W34</f>
        <v>0</v>
      </c>
    </row>
    <row r="229" spans="1:23" x14ac:dyDescent="0.25">
      <c r="A229" s="14" t="s">
        <v>55</v>
      </c>
      <c r="B229" s="15">
        <v>5</v>
      </c>
      <c r="C229" s="38">
        <f>'[10]ERU-1'!C35</f>
        <v>19.385477689724652</v>
      </c>
      <c r="D229" s="17">
        <f>'[10]ERU-1'!D35</f>
        <v>35.445230087306925</v>
      </c>
      <c r="E229" s="16">
        <f>'[10]ERU-1'!E35</f>
        <v>0</v>
      </c>
      <c r="F229" s="18">
        <f>'[10]ERU-1'!F35</f>
        <v>0</v>
      </c>
      <c r="G229" s="18">
        <f>'[10]ERU-1'!G35</f>
        <v>0</v>
      </c>
      <c r="H229" s="16">
        <f>'[10]ERU-1'!H35</f>
        <v>0</v>
      </c>
      <c r="I229" s="18">
        <f>'[10]ERU-1'!I35</f>
        <v>0</v>
      </c>
      <c r="J229" s="16">
        <f>'[10]ERU-1'!J35</f>
        <v>0</v>
      </c>
      <c r="K229" s="18">
        <f>'[10]ERU-1'!K35</f>
        <v>0</v>
      </c>
      <c r="L229" s="18">
        <f>'[10]ERU-1'!L35</f>
        <v>0</v>
      </c>
      <c r="M229" s="18">
        <f>'[10]ERU-1'!M35</f>
        <v>0</v>
      </c>
      <c r="N229" s="16">
        <f>'[10]ERU-1'!N35</f>
        <v>0</v>
      </c>
      <c r="O229" s="18">
        <f>'[10]ERU-1'!O35</f>
        <v>0</v>
      </c>
      <c r="P229" s="18">
        <f>'[10]ERU-1'!P35</f>
        <v>0</v>
      </c>
      <c r="Q229" s="18">
        <f>'[10]ERU-1'!Q35</f>
        <v>0</v>
      </c>
      <c r="R229" s="18">
        <f>'[10]ERU-1'!R35</f>
        <v>0</v>
      </c>
      <c r="S229" s="18">
        <f>'[10]ERU-1'!S35</f>
        <v>0</v>
      </c>
      <c r="T229" s="18">
        <f>'[10]ERU-1'!T35</f>
        <v>0</v>
      </c>
      <c r="U229" s="18">
        <f>'[10]ERU-1'!U35</f>
        <v>0</v>
      </c>
      <c r="V229" s="18">
        <f>'[10]ERU-1'!V35</f>
        <v>0</v>
      </c>
      <c r="W229" s="19">
        <f>'[10]ERU-1'!W35</f>
        <v>0</v>
      </c>
    </row>
    <row r="230" spans="1:23" x14ac:dyDescent="0.25">
      <c r="A230" s="14" t="s">
        <v>56</v>
      </c>
      <c r="B230" s="15">
        <v>6</v>
      </c>
      <c r="C230" s="38">
        <f>'[10]ERU-1'!C36</f>
        <v>18.659261824252539</v>
      </c>
      <c r="D230" s="17">
        <f>'[10]ERU-1'!D36</f>
        <v>35.313088966459247</v>
      </c>
      <c r="E230" s="16">
        <f>'[10]ERU-1'!E36</f>
        <v>0</v>
      </c>
      <c r="F230" s="18">
        <f>'[10]ERU-1'!F36</f>
        <v>0</v>
      </c>
      <c r="G230" s="18">
        <f>'[10]ERU-1'!G36</f>
        <v>0</v>
      </c>
      <c r="H230" s="16">
        <f>'[10]ERU-1'!H36</f>
        <v>0</v>
      </c>
      <c r="I230" s="18">
        <f>'[10]ERU-1'!I36</f>
        <v>0</v>
      </c>
      <c r="J230" s="16">
        <f>'[10]ERU-1'!J36</f>
        <v>0</v>
      </c>
      <c r="K230" s="18">
        <f>'[10]ERU-1'!K36</f>
        <v>0</v>
      </c>
      <c r="L230" s="18">
        <f>'[10]ERU-1'!L36</f>
        <v>0</v>
      </c>
      <c r="M230" s="18">
        <f>'[10]ERU-1'!M36</f>
        <v>0</v>
      </c>
      <c r="N230" s="16">
        <f>'[10]ERU-1'!N36</f>
        <v>0</v>
      </c>
      <c r="O230" s="18">
        <f>'[10]ERU-1'!O36</f>
        <v>0</v>
      </c>
      <c r="P230" s="18">
        <f>'[10]ERU-1'!P36</f>
        <v>0</v>
      </c>
      <c r="Q230" s="18">
        <f>'[10]ERU-1'!Q36</f>
        <v>0</v>
      </c>
      <c r="R230" s="18">
        <f>'[10]ERU-1'!R36</f>
        <v>0</v>
      </c>
      <c r="S230" s="18">
        <f>'[10]ERU-1'!S36</f>
        <v>0</v>
      </c>
      <c r="T230" s="18">
        <f>'[10]ERU-1'!T36</f>
        <v>0</v>
      </c>
      <c r="U230" s="18">
        <f>'[10]ERU-1'!U36</f>
        <v>0</v>
      </c>
      <c r="V230" s="18">
        <f>'[10]ERU-1'!V36</f>
        <v>0</v>
      </c>
      <c r="W230" s="19">
        <f>'[10]ERU-1'!W36</f>
        <v>0</v>
      </c>
    </row>
    <row r="231" spans="1:23" x14ac:dyDescent="0.25">
      <c r="A231" s="14" t="s">
        <v>57</v>
      </c>
      <c r="B231" s="15">
        <v>7</v>
      </c>
      <c r="C231" s="38">
        <f>'[10]ERU-1'!C37</f>
        <v>19.442652329881657</v>
      </c>
      <c r="D231" s="17">
        <f>'[10]ERU-1'!D37</f>
        <v>35.389996375739649</v>
      </c>
      <c r="E231" s="16">
        <f>'[10]ERU-1'!E37</f>
        <v>0</v>
      </c>
      <c r="F231" s="18">
        <f>'[10]ERU-1'!F37</f>
        <v>0</v>
      </c>
      <c r="G231" s="18">
        <f>'[10]ERU-1'!G37</f>
        <v>0</v>
      </c>
      <c r="H231" s="16">
        <f>'[10]ERU-1'!H37</f>
        <v>0</v>
      </c>
      <c r="I231" s="18">
        <f>'[10]ERU-1'!I37</f>
        <v>0</v>
      </c>
      <c r="J231" s="16">
        <f>'[10]ERU-1'!J37</f>
        <v>0</v>
      </c>
      <c r="K231" s="18">
        <f>'[10]ERU-1'!K37</f>
        <v>0</v>
      </c>
      <c r="L231" s="18">
        <f>'[10]ERU-1'!L37</f>
        <v>0</v>
      </c>
      <c r="M231" s="18">
        <f>'[10]ERU-1'!M37</f>
        <v>0</v>
      </c>
      <c r="N231" s="16">
        <f>'[10]ERU-1'!N37</f>
        <v>0</v>
      </c>
      <c r="O231" s="18">
        <f>'[10]ERU-1'!O37</f>
        <v>0</v>
      </c>
      <c r="P231" s="18">
        <f>'[10]ERU-1'!P37</f>
        <v>0</v>
      </c>
      <c r="Q231" s="18">
        <f>'[10]ERU-1'!Q37</f>
        <v>0</v>
      </c>
      <c r="R231" s="18">
        <f>'[10]ERU-1'!R37</f>
        <v>0</v>
      </c>
      <c r="S231" s="18">
        <f>'[10]ERU-1'!S37</f>
        <v>0</v>
      </c>
      <c r="T231" s="18">
        <f>'[10]ERU-1'!T37</f>
        <v>0</v>
      </c>
      <c r="U231" s="18">
        <f>'[10]ERU-1'!U37</f>
        <v>0</v>
      </c>
      <c r="V231" s="18">
        <f>'[10]ERU-1'!V37</f>
        <v>0</v>
      </c>
      <c r="W231" s="19">
        <f>'[10]ERU-1'!W37</f>
        <v>0</v>
      </c>
    </row>
    <row r="232" spans="1:23" x14ac:dyDescent="0.25">
      <c r="A232" s="14" t="s">
        <v>58</v>
      </c>
      <c r="B232" s="15">
        <v>8</v>
      </c>
      <c r="C232" s="38">
        <f>'[10]ERU-1'!C38</f>
        <v>17.778053268620496</v>
      </c>
      <c r="D232" s="17">
        <f>'[10]ERU-1'!D38</f>
        <v>35.424903192085125</v>
      </c>
      <c r="E232" s="16">
        <f>'[10]ERU-1'!E38</f>
        <v>0</v>
      </c>
      <c r="F232" s="18">
        <f>'[10]ERU-1'!F38</f>
        <v>0</v>
      </c>
      <c r="G232" s="18">
        <f>'[10]ERU-1'!G38</f>
        <v>0</v>
      </c>
      <c r="H232" s="16">
        <f>'[10]ERU-1'!H38</f>
        <v>0</v>
      </c>
      <c r="I232" s="18">
        <f>'[10]ERU-1'!I38</f>
        <v>0</v>
      </c>
      <c r="J232" s="16">
        <f>'[10]ERU-1'!J38</f>
        <v>0</v>
      </c>
      <c r="K232" s="18">
        <f>'[10]ERU-1'!K38</f>
        <v>0</v>
      </c>
      <c r="L232" s="18">
        <f>'[10]ERU-1'!L38</f>
        <v>0</v>
      </c>
      <c r="M232" s="18">
        <f>'[10]ERU-1'!M38</f>
        <v>0</v>
      </c>
      <c r="N232" s="16">
        <f>'[10]ERU-1'!N38</f>
        <v>0</v>
      </c>
      <c r="O232" s="18">
        <f>'[10]ERU-1'!O38</f>
        <v>0</v>
      </c>
      <c r="P232" s="18">
        <f>'[10]ERU-1'!P38</f>
        <v>0</v>
      </c>
      <c r="Q232" s="18">
        <f>'[10]ERU-1'!Q38</f>
        <v>0</v>
      </c>
      <c r="R232" s="18">
        <f>'[10]ERU-1'!R38</f>
        <v>0</v>
      </c>
      <c r="S232" s="18">
        <f>'[10]ERU-1'!S38</f>
        <v>0</v>
      </c>
      <c r="T232" s="18">
        <f>'[10]ERU-1'!T38</f>
        <v>0</v>
      </c>
      <c r="U232" s="18">
        <f>'[10]ERU-1'!U38</f>
        <v>0</v>
      </c>
      <c r="V232" s="18">
        <f>'[10]ERU-1'!V38</f>
        <v>0</v>
      </c>
      <c r="W232" s="19">
        <f>'[10]ERU-1'!W38</f>
        <v>0</v>
      </c>
    </row>
    <row r="233" spans="1:23" x14ac:dyDescent="0.25">
      <c r="A233" s="14" t="s">
        <v>59</v>
      </c>
      <c r="B233" s="15">
        <v>9</v>
      </c>
      <c r="C233" s="38">
        <f>'[10]ERU-1'!C39</f>
        <v>32.317951212544635</v>
      </c>
      <c r="D233" s="17">
        <f>'[10]ERU-1'!D39</f>
        <v>35.422923521192367</v>
      </c>
      <c r="E233" s="16">
        <f>'[10]ERU-1'!E39</f>
        <v>0</v>
      </c>
      <c r="F233" s="18">
        <f>'[10]ERU-1'!F39</f>
        <v>0</v>
      </c>
      <c r="G233" s="18">
        <f>'[10]ERU-1'!G39</f>
        <v>0</v>
      </c>
      <c r="H233" s="16">
        <f>'[10]ERU-1'!H39</f>
        <v>0</v>
      </c>
      <c r="I233" s="18">
        <f>'[10]ERU-1'!I39</f>
        <v>0</v>
      </c>
      <c r="J233" s="16">
        <f>'[10]ERU-1'!J39</f>
        <v>0</v>
      </c>
      <c r="K233" s="18">
        <f>'[10]ERU-1'!K39</f>
        <v>0</v>
      </c>
      <c r="L233" s="18">
        <f>'[10]ERU-1'!L39</f>
        <v>0</v>
      </c>
      <c r="M233" s="18">
        <f>'[10]ERU-1'!M39</f>
        <v>0</v>
      </c>
      <c r="N233" s="16">
        <f>'[10]ERU-1'!N39</f>
        <v>0</v>
      </c>
      <c r="O233" s="18">
        <f>'[10]ERU-1'!O39</f>
        <v>0</v>
      </c>
      <c r="P233" s="18">
        <f>'[10]ERU-1'!P39</f>
        <v>0</v>
      </c>
      <c r="Q233" s="18">
        <f>'[10]ERU-1'!Q39</f>
        <v>0</v>
      </c>
      <c r="R233" s="18">
        <f>'[10]ERU-1'!R39</f>
        <v>0</v>
      </c>
      <c r="S233" s="18">
        <f>'[10]ERU-1'!S39</f>
        <v>0</v>
      </c>
      <c r="T233" s="18">
        <f>'[10]ERU-1'!T39</f>
        <v>0</v>
      </c>
      <c r="U233" s="18">
        <f>'[10]ERU-1'!U39</f>
        <v>0</v>
      </c>
      <c r="V233" s="18">
        <f>'[10]ERU-1'!V39</f>
        <v>0</v>
      </c>
      <c r="W233" s="19">
        <f>'[10]ERU-1'!W39</f>
        <v>0</v>
      </c>
    </row>
    <row r="234" spans="1:23" x14ac:dyDescent="0.25">
      <c r="A234" s="14" t="s">
        <v>60</v>
      </c>
      <c r="B234" s="15">
        <v>10</v>
      </c>
      <c r="C234" s="38">
        <f>'[10]ERU-1'!C40</f>
        <v>44.142133313484187</v>
      </c>
      <c r="D234" s="17">
        <f>'[10]ERU-1'!D40</f>
        <v>35.488960778086543</v>
      </c>
      <c r="E234" s="16">
        <f>'[10]ERU-1'!E40</f>
        <v>0</v>
      </c>
      <c r="F234" s="18">
        <f>'[10]ERU-1'!F40</f>
        <v>0</v>
      </c>
      <c r="G234" s="18">
        <f>'[10]ERU-1'!G40</f>
        <v>0</v>
      </c>
      <c r="H234" s="16">
        <f>'[10]ERU-1'!H40</f>
        <v>0</v>
      </c>
      <c r="I234" s="18">
        <f>'[10]ERU-1'!I40</f>
        <v>0</v>
      </c>
      <c r="J234" s="16">
        <f>'[10]ERU-1'!J40</f>
        <v>0</v>
      </c>
      <c r="K234" s="18">
        <f>'[10]ERU-1'!K40</f>
        <v>0</v>
      </c>
      <c r="L234" s="18">
        <f>'[10]ERU-1'!L40</f>
        <v>0</v>
      </c>
      <c r="M234" s="18">
        <f>'[10]ERU-1'!M40</f>
        <v>0</v>
      </c>
      <c r="N234" s="16">
        <f>'[10]ERU-1'!N40</f>
        <v>0</v>
      </c>
      <c r="O234" s="18">
        <f>'[10]ERU-1'!O40</f>
        <v>0</v>
      </c>
      <c r="P234" s="18">
        <f>'[10]ERU-1'!P40</f>
        <v>0</v>
      </c>
      <c r="Q234" s="18">
        <f>'[10]ERU-1'!Q40</f>
        <v>0</v>
      </c>
      <c r="R234" s="18">
        <f>'[10]ERU-1'!R40</f>
        <v>0</v>
      </c>
      <c r="S234" s="18">
        <f>'[10]ERU-1'!S40</f>
        <v>0</v>
      </c>
      <c r="T234" s="18">
        <f>'[10]ERU-1'!T40</f>
        <v>0</v>
      </c>
      <c r="U234" s="18">
        <f>'[10]ERU-1'!U40</f>
        <v>0</v>
      </c>
      <c r="V234" s="18">
        <f>'[10]ERU-1'!V40</f>
        <v>0</v>
      </c>
      <c r="W234" s="19">
        <f>'[10]ERU-1'!W40</f>
        <v>0</v>
      </c>
    </row>
    <row r="235" spans="1:23" x14ac:dyDescent="0.25">
      <c r="A235" s="14" t="s">
        <v>61</v>
      </c>
      <c r="B235" s="15">
        <v>11</v>
      </c>
      <c r="C235" s="38">
        <f>'[10]ERU-1'!C41</f>
        <v>106.8672418400664</v>
      </c>
      <c r="D235" s="17">
        <f>'[10]ERU-1'!D41</f>
        <v>35.353263586054233</v>
      </c>
      <c r="E235" s="16">
        <f>'[10]ERU-1'!E41</f>
        <v>0</v>
      </c>
      <c r="F235" s="18">
        <f>'[10]ERU-1'!F41</f>
        <v>0</v>
      </c>
      <c r="G235" s="18">
        <f>'[10]ERU-1'!G41</f>
        <v>0</v>
      </c>
      <c r="H235" s="16">
        <f>'[10]ERU-1'!H41</f>
        <v>0</v>
      </c>
      <c r="I235" s="18">
        <f>'[10]ERU-1'!I41</f>
        <v>0</v>
      </c>
      <c r="J235" s="16">
        <f>'[10]ERU-1'!J41</f>
        <v>0</v>
      </c>
      <c r="K235" s="18">
        <f>'[10]ERU-1'!K41</f>
        <v>0</v>
      </c>
      <c r="L235" s="18">
        <f>'[10]ERU-1'!L41</f>
        <v>0</v>
      </c>
      <c r="M235" s="18">
        <f>'[10]ERU-1'!M41</f>
        <v>0</v>
      </c>
      <c r="N235" s="16">
        <f>'[10]ERU-1'!N41</f>
        <v>0</v>
      </c>
      <c r="O235" s="18">
        <f>'[10]ERU-1'!O41</f>
        <v>0</v>
      </c>
      <c r="P235" s="18">
        <f>'[10]ERU-1'!P41</f>
        <v>0</v>
      </c>
      <c r="Q235" s="18">
        <f>'[10]ERU-1'!Q41</f>
        <v>0</v>
      </c>
      <c r="R235" s="18">
        <f>'[10]ERU-1'!R41</f>
        <v>0</v>
      </c>
      <c r="S235" s="18">
        <f>'[10]ERU-1'!S41</f>
        <v>0</v>
      </c>
      <c r="T235" s="18">
        <f>'[10]ERU-1'!T41</f>
        <v>0</v>
      </c>
      <c r="U235" s="18">
        <f>'[10]ERU-1'!U41</f>
        <v>0</v>
      </c>
      <c r="V235" s="18">
        <f>'[10]ERU-1'!V41</f>
        <v>0</v>
      </c>
      <c r="W235" s="19">
        <f>'[10]ERU-1'!W41</f>
        <v>0</v>
      </c>
    </row>
    <row r="236" spans="1:23" x14ac:dyDescent="0.25">
      <c r="A236" s="14" t="s">
        <v>62</v>
      </c>
      <c r="B236" s="15">
        <v>12</v>
      </c>
      <c r="C236" s="38">
        <f>'[10]ERU-1'!C42</f>
        <v>123.93063680800205</v>
      </c>
      <c r="D236" s="17">
        <f>'[10]ERU-1'!D42</f>
        <v>35.296700356709444</v>
      </c>
      <c r="E236" s="16">
        <f>'[10]ERU-1'!E42</f>
        <v>0</v>
      </c>
      <c r="F236" s="18">
        <f>'[10]ERU-1'!F42</f>
        <v>0</v>
      </c>
      <c r="G236" s="18">
        <f>'[10]ERU-1'!G42</f>
        <v>0</v>
      </c>
      <c r="H236" s="16">
        <f>'[10]ERU-1'!H42</f>
        <v>0</v>
      </c>
      <c r="I236" s="18">
        <f>'[10]ERU-1'!I42</f>
        <v>0</v>
      </c>
      <c r="J236" s="16">
        <f>'[10]ERU-1'!J42</f>
        <v>0</v>
      </c>
      <c r="K236" s="18">
        <f>'[10]ERU-1'!K42</f>
        <v>0</v>
      </c>
      <c r="L236" s="18">
        <f>'[10]ERU-1'!L42</f>
        <v>0</v>
      </c>
      <c r="M236" s="18">
        <f>'[10]ERU-1'!M42</f>
        <v>0</v>
      </c>
      <c r="N236" s="16">
        <f>'[10]ERU-1'!N42</f>
        <v>0</v>
      </c>
      <c r="O236" s="18">
        <f>'[10]ERU-1'!O42</f>
        <v>0</v>
      </c>
      <c r="P236" s="18">
        <f>'[10]ERU-1'!P42</f>
        <v>0</v>
      </c>
      <c r="Q236" s="18">
        <f>'[10]ERU-1'!Q42</f>
        <v>0</v>
      </c>
      <c r="R236" s="18">
        <f>'[10]ERU-1'!R42</f>
        <v>0</v>
      </c>
      <c r="S236" s="18">
        <f>'[10]ERU-1'!S42</f>
        <v>0</v>
      </c>
      <c r="T236" s="18">
        <f>'[10]ERU-1'!T42</f>
        <v>0</v>
      </c>
      <c r="U236" s="18">
        <f>'[10]ERU-1'!U42</f>
        <v>0</v>
      </c>
      <c r="V236" s="18">
        <f>'[10]ERU-1'!V42</f>
        <v>0</v>
      </c>
      <c r="W236" s="19">
        <f>'[10]ERU-1'!W42</f>
        <v>0</v>
      </c>
    </row>
    <row r="237" spans="1:23" x14ac:dyDescent="0.25">
      <c r="A237" s="20" t="s">
        <v>63</v>
      </c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2"/>
    </row>
    <row r="240" spans="1:23" ht="52.5" x14ac:dyDescent="0.25">
      <c r="B240" s="154" t="s">
        <v>25</v>
      </c>
      <c r="C240" s="155"/>
      <c r="D240" s="23" t="s">
        <v>64</v>
      </c>
    </row>
    <row r="241" spans="1:23" x14ac:dyDescent="0.25">
      <c r="B241" s="24" t="s">
        <v>42</v>
      </c>
      <c r="C241" s="25"/>
      <c r="D241" s="26">
        <v>1.29</v>
      </c>
    </row>
    <row r="243" spans="1:23" ht="17.25" x14ac:dyDescent="0.25">
      <c r="A243" s="13" t="s">
        <v>0</v>
      </c>
      <c r="B243" s="1"/>
      <c r="C243" s="146" t="s">
        <v>51</v>
      </c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47"/>
      <c r="U243" s="147"/>
      <c r="V243" s="147"/>
      <c r="W243" s="148"/>
    </row>
    <row r="244" spans="1:23" x14ac:dyDescent="0.25">
      <c r="A244" s="149" t="s">
        <v>53</v>
      </c>
      <c r="B244" s="150"/>
      <c r="C244" s="151" t="s">
        <v>3</v>
      </c>
      <c r="D244" s="152"/>
      <c r="E244" s="151" t="s">
        <v>4</v>
      </c>
      <c r="F244" s="152"/>
      <c r="G244" s="152"/>
      <c r="H244" s="152"/>
      <c r="I244" s="151" t="s">
        <v>4</v>
      </c>
      <c r="J244" s="152"/>
      <c r="K244" s="152"/>
      <c r="L244" s="152"/>
      <c r="M244" s="152"/>
      <c r="N244" s="153"/>
      <c r="O244" s="151" t="s">
        <v>4</v>
      </c>
      <c r="P244" s="152"/>
      <c r="Q244" s="152"/>
      <c r="R244" s="152"/>
      <c r="S244" s="152"/>
      <c r="T244" s="152"/>
      <c r="U244" s="152"/>
      <c r="V244" s="152"/>
      <c r="W244" s="153"/>
    </row>
    <row r="245" spans="1:23" ht="94.5" x14ac:dyDescent="0.25">
      <c r="A245" s="3"/>
      <c r="B245" s="2" t="s">
        <v>72</v>
      </c>
      <c r="C245" s="5" t="s">
        <v>5</v>
      </c>
      <c r="D245" s="6" t="s">
        <v>7</v>
      </c>
      <c r="E245" s="5" t="s">
        <v>8</v>
      </c>
      <c r="F245" s="6" t="s">
        <v>9</v>
      </c>
      <c r="G245" s="6" t="s">
        <v>10</v>
      </c>
      <c r="H245" s="6" t="s">
        <v>11</v>
      </c>
      <c r="I245" s="5" t="s">
        <v>12</v>
      </c>
      <c r="J245" s="6" t="s">
        <v>8</v>
      </c>
      <c r="K245" s="6" t="s">
        <v>13</v>
      </c>
      <c r="L245" s="6" t="s">
        <v>14</v>
      </c>
      <c r="M245" s="6" t="s">
        <v>15</v>
      </c>
      <c r="N245" s="4" t="s">
        <v>10</v>
      </c>
      <c r="O245" s="5" t="s">
        <v>16</v>
      </c>
      <c r="P245" s="6" t="s">
        <v>17</v>
      </c>
      <c r="Q245" s="6" t="s">
        <v>18</v>
      </c>
      <c r="R245" s="6" t="s">
        <v>19</v>
      </c>
      <c r="S245" s="6" t="s">
        <v>20</v>
      </c>
      <c r="T245" s="6" t="s">
        <v>21</v>
      </c>
      <c r="U245" s="6" t="s">
        <v>22</v>
      </c>
      <c r="V245" s="6" t="s">
        <v>23</v>
      </c>
      <c r="W245" s="4" t="s">
        <v>24</v>
      </c>
    </row>
    <row r="246" spans="1:23" ht="21" x14ac:dyDescent="0.25">
      <c r="A246" s="5" t="s">
        <v>28</v>
      </c>
      <c r="B246" s="7" t="s">
        <v>29</v>
      </c>
      <c r="C246" s="8" t="s">
        <v>30</v>
      </c>
      <c r="D246" s="9" t="s">
        <v>30</v>
      </c>
      <c r="E246" s="8" t="s">
        <v>31</v>
      </c>
      <c r="F246" s="9" t="s">
        <v>31</v>
      </c>
      <c r="G246" s="9" t="s">
        <v>31</v>
      </c>
      <c r="H246" s="9" t="s">
        <v>31</v>
      </c>
      <c r="I246" s="8" t="s">
        <v>31</v>
      </c>
      <c r="J246" s="9" t="s">
        <v>31</v>
      </c>
      <c r="K246" s="9" t="s">
        <v>31</v>
      </c>
      <c r="L246" s="9" t="s">
        <v>31</v>
      </c>
      <c r="M246" s="9" t="s">
        <v>31</v>
      </c>
      <c r="N246" s="10" t="s">
        <v>31</v>
      </c>
      <c r="O246" s="8" t="s">
        <v>31</v>
      </c>
      <c r="P246" s="9" t="s">
        <v>31</v>
      </c>
      <c r="Q246" s="9" t="s">
        <v>31</v>
      </c>
      <c r="R246" s="9" t="s">
        <v>31</v>
      </c>
      <c r="S246" s="9" t="s">
        <v>31</v>
      </c>
      <c r="T246" s="9" t="s">
        <v>31</v>
      </c>
      <c r="U246" s="9" t="s">
        <v>31</v>
      </c>
      <c r="V246" s="9" t="s">
        <v>31</v>
      </c>
      <c r="W246" s="10" t="s">
        <v>31</v>
      </c>
    </row>
    <row r="247" spans="1:23" x14ac:dyDescent="0.25">
      <c r="A247" s="14" t="s">
        <v>2</v>
      </c>
      <c r="B247" s="15">
        <v>1</v>
      </c>
      <c r="C247" s="16">
        <f>'[11]ERU-1'!C31</f>
        <v>0</v>
      </c>
      <c r="D247" s="17">
        <f>'[11]ERU-1'!D31</f>
        <v>35.279000000000003</v>
      </c>
      <c r="E247" s="16">
        <f>'[11]ERU-1'!E31</f>
        <v>0</v>
      </c>
      <c r="F247" s="16">
        <f>'[11]ERU-1'!F31</f>
        <v>0</v>
      </c>
      <c r="G247" s="16">
        <f>'[11]ERU-1'!G31</f>
        <v>0</v>
      </c>
      <c r="H247" s="16">
        <f>'[11]ERU-1'!H31</f>
        <v>0</v>
      </c>
      <c r="I247" s="16">
        <f>'[11]ERU-1'!I31</f>
        <v>0</v>
      </c>
      <c r="J247" s="16">
        <f>'[11]ERU-1'!J31</f>
        <v>0</v>
      </c>
      <c r="K247" s="16">
        <f>'[11]ERU-1'!K31</f>
        <v>0</v>
      </c>
      <c r="L247" s="16">
        <f>'[11]ERU-1'!L31</f>
        <v>0</v>
      </c>
      <c r="M247" s="16">
        <f>'[11]ERU-1'!M31</f>
        <v>0</v>
      </c>
      <c r="N247" s="16">
        <f>'[11]ERU-1'!N31</f>
        <v>0</v>
      </c>
      <c r="O247" s="16">
        <f>'[11]ERU-1'!O31</f>
        <v>0</v>
      </c>
      <c r="P247" s="16">
        <f>'[11]ERU-1'!P31</f>
        <v>0</v>
      </c>
      <c r="Q247" s="16">
        <f>'[11]ERU-1'!Q31</f>
        <v>0</v>
      </c>
      <c r="R247" s="16">
        <f>'[11]ERU-1'!R31</f>
        <v>0</v>
      </c>
      <c r="S247" s="16">
        <f>'[11]ERU-1'!S31</f>
        <v>0</v>
      </c>
      <c r="T247" s="16">
        <f>'[11]ERU-1'!T31</f>
        <v>0</v>
      </c>
      <c r="U247" s="16">
        <f>'[11]ERU-1'!U31</f>
        <v>0</v>
      </c>
      <c r="V247" s="16">
        <f>'[11]ERU-1'!V31</f>
        <v>0</v>
      </c>
      <c r="W247" s="72">
        <f>'[11]ERU-1'!W31</f>
        <v>0</v>
      </c>
    </row>
    <row r="248" spans="1:23" x14ac:dyDescent="0.25">
      <c r="A248" s="14" t="s">
        <v>49</v>
      </c>
      <c r="B248" s="15">
        <v>2</v>
      </c>
      <c r="C248" s="16">
        <f>'[11]ERU-1'!C32</f>
        <v>0</v>
      </c>
      <c r="D248" s="17">
        <f>'[11]ERU-1'!D32</f>
        <v>35.124000000000002</v>
      </c>
      <c r="E248" s="16">
        <f>'[11]ERU-1'!E32</f>
        <v>0</v>
      </c>
      <c r="F248" s="16">
        <f>'[11]ERU-1'!F32</f>
        <v>0</v>
      </c>
      <c r="G248" s="16">
        <f>'[11]ERU-1'!G32</f>
        <v>0</v>
      </c>
      <c r="H248" s="16">
        <f>'[11]ERU-1'!H32</f>
        <v>0</v>
      </c>
      <c r="I248" s="16">
        <f>'[11]ERU-1'!I32</f>
        <v>0</v>
      </c>
      <c r="J248" s="16">
        <f>'[11]ERU-1'!J32</f>
        <v>0</v>
      </c>
      <c r="K248" s="16">
        <f>'[11]ERU-1'!K32</f>
        <v>0</v>
      </c>
      <c r="L248" s="16">
        <f>'[11]ERU-1'!L32</f>
        <v>0</v>
      </c>
      <c r="M248" s="16">
        <f>'[11]ERU-1'!M32</f>
        <v>0</v>
      </c>
      <c r="N248" s="16">
        <f>'[11]ERU-1'!N32</f>
        <v>0</v>
      </c>
      <c r="O248" s="16">
        <f>'[11]ERU-1'!O32</f>
        <v>0</v>
      </c>
      <c r="P248" s="16">
        <f>'[11]ERU-1'!P32</f>
        <v>0</v>
      </c>
      <c r="Q248" s="16">
        <f>'[11]ERU-1'!Q32</f>
        <v>0</v>
      </c>
      <c r="R248" s="16">
        <f>'[11]ERU-1'!R32</f>
        <v>0</v>
      </c>
      <c r="S248" s="16">
        <f>'[11]ERU-1'!S32</f>
        <v>0</v>
      </c>
      <c r="T248" s="16">
        <f>'[11]ERU-1'!T32</f>
        <v>0</v>
      </c>
      <c r="U248" s="16">
        <f>'[11]ERU-1'!U32</f>
        <v>0</v>
      </c>
      <c r="V248" s="16">
        <f>'[11]ERU-1'!V32</f>
        <v>0</v>
      </c>
      <c r="W248" s="72">
        <f>'[11]ERU-1'!W32</f>
        <v>0</v>
      </c>
    </row>
    <row r="249" spans="1:23" x14ac:dyDescent="0.25">
      <c r="A249" s="14" t="s">
        <v>50</v>
      </c>
      <c r="B249" s="15">
        <v>3</v>
      </c>
      <c r="C249" s="16">
        <f>'[11]ERU-1'!C33</f>
        <v>0</v>
      </c>
      <c r="D249" s="17">
        <f>'[11]ERU-1'!D33</f>
        <v>35.170999999999999</v>
      </c>
      <c r="E249" s="16">
        <f>'[11]ERU-1'!E33</f>
        <v>0</v>
      </c>
      <c r="F249" s="16">
        <f>'[11]ERU-1'!F33</f>
        <v>0</v>
      </c>
      <c r="G249" s="16">
        <f>'[11]ERU-1'!G33</f>
        <v>0</v>
      </c>
      <c r="H249" s="16">
        <f>'[11]ERU-1'!H33</f>
        <v>0</v>
      </c>
      <c r="I249" s="16">
        <f>'[11]ERU-1'!I33</f>
        <v>0</v>
      </c>
      <c r="J249" s="16">
        <f>'[11]ERU-1'!J33</f>
        <v>0</v>
      </c>
      <c r="K249" s="16">
        <f>'[11]ERU-1'!K33</f>
        <v>0</v>
      </c>
      <c r="L249" s="16">
        <f>'[11]ERU-1'!L33</f>
        <v>0</v>
      </c>
      <c r="M249" s="16">
        <f>'[11]ERU-1'!M33</f>
        <v>0</v>
      </c>
      <c r="N249" s="16">
        <f>'[11]ERU-1'!N33</f>
        <v>0</v>
      </c>
      <c r="O249" s="16">
        <f>'[11]ERU-1'!O33</f>
        <v>0</v>
      </c>
      <c r="P249" s="16">
        <f>'[11]ERU-1'!P33</f>
        <v>0</v>
      </c>
      <c r="Q249" s="16">
        <f>'[11]ERU-1'!Q33</f>
        <v>0</v>
      </c>
      <c r="R249" s="16">
        <f>'[11]ERU-1'!R33</f>
        <v>0</v>
      </c>
      <c r="S249" s="16">
        <f>'[11]ERU-1'!S33</f>
        <v>0</v>
      </c>
      <c r="T249" s="16">
        <f>'[11]ERU-1'!T33</f>
        <v>0</v>
      </c>
      <c r="U249" s="16">
        <f>'[11]ERU-1'!U33</f>
        <v>0</v>
      </c>
      <c r="V249" s="16">
        <f>'[11]ERU-1'!V33</f>
        <v>0</v>
      </c>
      <c r="W249" s="72">
        <f>'[11]ERU-1'!W33</f>
        <v>0</v>
      </c>
    </row>
    <row r="250" spans="1:23" x14ac:dyDescent="0.25">
      <c r="A250" s="14" t="s">
        <v>54</v>
      </c>
      <c r="B250" s="15">
        <v>4</v>
      </c>
      <c r="C250" s="16">
        <f>'[11]ERU-1'!C34</f>
        <v>0</v>
      </c>
      <c r="D250" s="17">
        <f>'[11]ERU-1'!D34</f>
        <v>35.384</v>
      </c>
      <c r="E250" s="16">
        <f>'[11]ERU-1'!E34</f>
        <v>0</v>
      </c>
      <c r="F250" s="16">
        <f>'[11]ERU-1'!F34</f>
        <v>0</v>
      </c>
      <c r="G250" s="16">
        <f>'[11]ERU-1'!G34</f>
        <v>0</v>
      </c>
      <c r="H250" s="16">
        <f>'[11]ERU-1'!H34</f>
        <v>0</v>
      </c>
      <c r="I250" s="16">
        <f>'[11]ERU-1'!I34</f>
        <v>0</v>
      </c>
      <c r="J250" s="16">
        <f>'[11]ERU-1'!J34</f>
        <v>0</v>
      </c>
      <c r="K250" s="16">
        <f>'[11]ERU-1'!K34</f>
        <v>0</v>
      </c>
      <c r="L250" s="16">
        <f>'[11]ERU-1'!L34</f>
        <v>0</v>
      </c>
      <c r="M250" s="16">
        <f>'[11]ERU-1'!M34</f>
        <v>0</v>
      </c>
      <c r="N250" s="16">
        <f>'[11]ERU-1'!N34</f>
        <v>0</v>
      </c>
      <c r="O250" s="16">
        <f>'[11]ERU-1'!O34</f>
        <v>0</v>
      </c>
      <c r="P250" s="16">
        <f>'[11]ERU-1'!P34</f>
        <v>0</v>
      </c>
      <c r="Q250" s="16">
        <f>'[11]ERU-1'!Q34</f>
        <v>0</v>
      </c>
      <c r="R250" s="16">
        <f>'[11]ERU-1'!R34</f>
        <v>0</v>
      </c>
      <c r="S250" s="16">
        <f>'[11]ERU-1'!S34</f>
        <v>0</v>
      </c>
      <c r="T250" s="16">
        <f>'[11]ERU-1'!T34</f>
        <v>0</v>
      </c>
      <c r="U250" s="16">
        <f>'[11]ERU-1'!U34</f>
        <v>0</v>
      </c>
      <c r="V250" s="16">
        <f>'[11]ERU-1'!V34</f>
        <v>0</v>
      </c>
      <c r="W250" s="72">
        <f>'[11]ERU-1'!W34</f>
        <v>0</v>
      </c>
    </row>
    <row r="251" spans="1:23" x14ac:dyDescent="0.25">
      <c r="A251" s="14" t="s">
        <v>55</v>
      </c>
      <c r="B251" s="15">
        <v>5</v>
      </c>
      <c r="C251" s="16">
        <f>'[11]ERU-1'!C35</f>
        <v>0</v>
      </c>
      <c r="D251" s="17">
        <f>'[11]ERU-1'!D35</f>
        <v>35.546999999999997</v>
      </c>
      <c r="E251" s="16">
        <f>'[11]ERU-1'!E35</f>
        <v>0</v>
      </c>
      <c r="F251" s="16">
        <f>'[11]ERU-1'!F35</f>
        <v>0</v>
      </c>
      <c r="G251" s="16">
        <f>'[11]ERU-1'!G35</f>
        <v>0</v>
      </c>
      <c r="H251" s="16">
        <f>'[11]ERU-1'!H35</f>
        <v>0</v>
      </c>
      <c r="I251" s="16">
        <f>'[11]ERU-1'!I35</f>
        <v>0</v>
      </c>
      <c r="J251" s="16">
        <f>'[11]ERU-1'!J35</f>
        <v>0</v>
      </c>
      <c r="K251" s="16">
        <f>'[11]ERU-1'!K35</f>
        <v>0</v>
      </c>
      <c r="L251" s="16">
        <f>'[11]ERU-1'!L35</f>
        <v>0</v>
      </c>
      <c r="M251" s="16">
        <f>'[11]ERU-1'!M35</f>
        <v>0</v>
      </c>
      <c r="N251" s="16">
        <f>'[11]ERU-1'!N35</f>
        <v>0</v>
      </c>
      <c r="O251" s="16">
        <f>'[11]ERU-1'!O35</f>
        <v>0</v>
      </c>
      <c r="P251" s="16">
        <f>'[11]ERU-1'!P35</f>
        <v>0</v>
      </c>
      <c r="Q251" s="16">
        <f>'[11]ERU-1'!Q35</f>
        <v>0</v>
      </c>
      <c r="R251" s="16">
        <f>'[11]ERU-1'!R35</f>
        <v>0</v>
      </c>
      <c r="S251" s="16">
        <f>'[11]ERU-1'!S35</f>
        <v>0</v>
      </c>
      <c r="T251" s="16">
        <f>'[11]ERU-1'!T35</f>
        <v>0</v>
      </c>
      <c r="U251" s="16">
        <f>'[11]ERU-1'!U35</f>
        <v>0</v>
      </c>
      <c r="V251" s="16">
        <f>'[11]ERU-1'!V35</f>
        <v>0</v>
      </c>
      <c r="W251" s="72">
        <f>'[11]ERU-1'!W35</f>
        <v>0</v>
      </c>
    </row>
    <row r="252" spans="1:23" x14ac:dyDescent="0.25">
      <c r="A252" s="14" t="s">
        <v>56</v>
      </c>
      <c r="B252" s="15">
        <v>6</v>
      </c>
      <c r="C252" s="16">
        <f>'[11]ERU-1'!C36</f>
        <v>0.62426135864084198</v>
      </c>
      <c r="D252" s="17">
        <f>'[11]ERU-1'!D36</f>
        <v>35.484000000000002</v>
      </c>
      <c r="E252" s="16">
        <f>'[11]ERU-1'!E36</f>
        <v>1.9477703503224639</v>
      </c>
      <c r="F252" s="16">
        <f>'[11]ERU-1'!F36</f>
        <v>0</v>
      </c>
      <c r="G252" s="16">
        <f>'[11]ERU-1'!G36</f>
        <v>0</v>
      </c>
      <c r="H252" s="16">
        <f>'[11]ERU-1'!H36</f>
        <v>1.9477703503224639</v>
      </c>
      <c r="I252" s="16">
        <f>'[11]ERU-1'!I36</f>
        <v>0</v>
      </c>
      <c r="J252" s="16">
        <f>'[11]ERU-1'!J36</f>
        <v>1.9477703503224639</v>
      </c>
      <c r="K252" s="16">
        <f>'[11]ERU-1'!K36</f>
        <v>0</v>
      </c>
      <c r="L252" s="16">
        <f>'[11]ERU-1'!L36</f>
        <v>0</v>
      </c>
      <c r="M252" s="16">
        <f>'[11]ERU-1'!M36</f>
        <v>0</v>
      </c>
      <c r="N252" s="16">
        <f>'[11]ERU-1'!N36</f>
        <v>0</v>
      </c>
      <c r="O252" s="16">
        <f>'[11]ERU-1'!O36</f>
        <v>0</v>
      </c>
      <c r="P252" s="16">
        <f>'[11]ERU-1'!P36</f>
        <v>0</v>
      </c>
      <c r="Q252" s="16">
        <f>'[11]ERU-1'!Q36</f>
        <v>0</v>
      </c>
      <c r="R252" s="16">
        <f>'[11]ERU-1'!R36</f>
        <v>0</v>
      </c>
      <c r="S252" s="16">
        <f>'[11]ERU-1'!S36</f>
        <v>0</v>
      </c>
      <c r="T252" s="16">
        <f>'[11]ERU-1'!T36</f>
        <v>0</v>
      </c>
      <c r="U252" s="16">
        <f>'[11]ERU-1'!U36</f>
        <v>1.9477703503224639</v>
      </c>
      <c r="V252" s="16">
        <f>'[11]ERU-1'!V36</f>
        <v>0</v>
      </c>
      <c r="W252" s="72">
        <f>'[11]ERU-1'!W36</f>
        <v>0</v>
      </c>
    </row>
    <row r="253" spans="1:23" x14ac:dyDescent="0.25">
      <c r="A253" s="14" t="s">
        <v>57</v>
      </c>
      <c r="B253" s="15">
        <v>7</v>
      </c>
      <c r="C253" s="16">
        <f>'[11]ERU-1'!C37</f>
        <v>0</v>
      </c>
      <c r="D253" s="17">
        <f>'[11]ERU-1'!D37</f>
        <v>35.430999999999997</v>
      </c>
      <c r="E253" s="16">
        <f>'[11]ERU-1'!E37</f>
        <v>0</v>
      </c>
      <c r="F253" s="16">
        <f>'[11]ERU-1'!F37</f>
        <v>0</v>
      </c>
      <c r="G253" s="16">
        <f>'[11]ERU-1'!G37</f>
        <v>0</v>
      </c>
      <c r="H253" s="16">
        <f>'[11]ERU-1'!H37</f>
        <v>0</v>
      </c>
      <c r="I253" s="16">
        <f>'[11]ERU-1'!I37</f>
        <v>0</v>
      </c>
      <c r="J253" s="16">
        <f>'[11]ERU-1'!J37</f>
        <v>0</v>
      </c>
      <c r="K253" s="16">
        <f>'[11]ERU-1'!K37</f>
        <v>0</v>
      </c>
      <c r="L253" s="16">
        <f>'[11]ERU-1'!L37</f>
        <v>0</v>
      </c>
      <c r="M253" s="16">
        <f>'[11]ERU-1'!M37</f>
        <v>0</v>
      </c>
      <c r="N253" s="16">
        <f>'[11]ERU-1'!N37</f>
        <v>0</v>
      </c>
      <c r="O253" s="16">
        <f>'[11]ERU-1'!O37</f>
        <v>0</v>
      </c>
      <c r="P253" s="16">
        <f>'[11]ERU-1'!P37</f>
        <v>0</v>
      </c>
      <c r="Q253" s="16">
        <f>'[11]ERU-1'!Q37</f>
        <v>0</v>
      </c>
      <c r="R253" s="16">
        <f>'[11]ERU-1'!R37</f>
        <v>0</v>
      </c>
      <c r="S253" s="16">
        <f>'[11]ERU-1'!S37</f>
        <v>0</v>
      </c>
      <c r="T253" s="16">
        <f>'[11]ERU-1'!T37</f>
        <v>0</v>
      </c>
      <c r="U253" s="16">
        <f>'[11]ERU-1'!U37</f>
        <v>0</v>
      </c>
      <c r="V253" s="16">
        <f>'[11]ERU-1'!V37</f>
        <v>0</v>
      </c>
      <c r="W253" s="72">
        <f>'[11]ERU-1'!W37</f>
        <v>0</v>
      </c>
    </row>
    <row r="254" spans="1:23" x14ac:dyDescent="0.25">
      <c r="A254" s="14" t="s">
        <v>58</v>
      </c>
      <c r="B254" s="15">
        <v>8</v>
      </c>
      <c r="C254" s="16">
        <f>'[11]ERU-1'!C38</f>
        <v>0</v>
      </c>
      <c r="D254" s="17">
        <f>'[11]ERU-1'!D38</f>
        <v>35.441000000000003</v>
      </c>
      <c r="E254" s="16">
        <f>'[11]ERU-1'!E38</f>
        <v>0</v>
      </c>
      <c r="F254" s="16">
        <f>'[11]ERU-1'!F38</f>
        <v>0</v>
      </c>
      <c r="G254" s="16">
        <f>'[11]ERU-1'!G38</f>
        <v>0</v>
      </c>
      <c r="H254" s="16">
        <f>'[11]ERU-1'!H38</f>
        <v>0</v>
      </c>
      <c r="I254" s="16">
        <f>'[11]ERU-1'!I38</f>
        <v>0</v>
      </c>
      <c r="J254" s="16">
        <f>'[11]ERU-1'!J38</f>
        <v>0</v>
      </c>
      <c r="K254" s="16">
        <f>'[11]ERU-1'!K38</f>
        <v>0</v>
      </c>
      <c r="L254" s="16">
        <f>'[11]ERU-1'!L38</f>
        <v>0</v>
      </c>
      <c r="M254" s="16">
        <f>'[11]ERU-1'!M38</f>
        <v>0</v>
      </c>
      <c r="N254" s="16">
        <f>'[11]ERU-1'!N38</f>
        <v>0</v>
      </c>
      <c r="O254" s="16">
        <f>'[11]ERU-1'!O38</f>
        <v>0</v>
      </c>
      <c r="P254" s="16">
        <f>'[11]ERU-1'!P38</f>
        <v>0</v>
      </c>
      <c r="Q254" s="16">
        <f>'[11]ERU-1'!Q38</f>
        <v>0</v>
      </c>
      <c r="R254" s="16">
        <f>'[11]ERU-1'!R38</f>
        <v>0</v>
      </c>
      <c r="S254" s="16">
        <f>'[11]ERU-1'!S38</f>
        <v>0</v>
      </c>
      <c r="T254" s="16">
        <f>'[11]ERU-1'!T38</f>
        <v>0</v>
      </c>
      <c r="U254" s="16">
        <f>'[11]ERU-1'!U38</f>
        <v>0</v>
      </c>
      <c r="V254" s="16">
        <f>'[11]ERU-1'!V38</f>
        <v>0</v>
      </c>
      <c r="W254" s="72">
        <f>'[11]ERU-1'!W38</f>
        <v>0</v>
      </c>
    </row>
    <row r="255" spans="1:23" x14ac:dyDescent="0.25">
      <c r="A255" s="14" t="s">
        <v>59</v>
      </c>
      <c r="B255" s="15">
        <v>9</v>
      </c>
      <c r="C255" s="16">
        <f>'[11]ERU-1'!C39</f>
        <v>0</v>
      </c>
      <c r="D255" s="17">
        <f>'[11]ERU-1'!D39</f>
        <v>35.484000000000002</v>
      </c>
      <c r="E255" s="16">
        <f>'[11]ERU-1'!E39</f>
        <v>0</v>
      </c>
      <c r="F255" s="16">
        <f>'[11]ERU-1'!F39</f>
        <v>0</v>
      </c>
      <c r="G255" s="16">
        <f>'[11]ERU-1'!G39</f>
        <v>0</v>
      </c>
      <c r="H255" s="16">
        <f>'[11]ERU-1'!H39</f>
        <v>0</v>
      </c>
      <c r="I255" s="16">
        <f>'[11]ERU-1'!I39</f>
        <v>0</v>
      </c>
      <c r="J255" s="16">
        <f>'[11]ERU-1'!J39</f>
        <v>0</v>
      </c>
      <c r="K255" s="16">
        <f>'[11]ERU-1'!K39</f>
        <v>0</v>
      </c>
      <c r="L255" s="16">
        <f>'[11]ERU-1'!L39</f>
        <v>0</v>
      </c>
      <c r="M255" s="16">
        <f>'[11]ERU-1'!M39</f>
        <v>0</v>
      </c>
      <c r="N255" s="16">
        <f>'[11]ERU-1'!N39</f>
        <v>0</v>
      </c>
      <c r="O255" s="16">
        <f>'[11]ERU-1'!O39</f>
        <v>0</v>
      </c>
      <c r="P255" s="16">
        <f>'[11]ERU-1'!P39</f>
        <v>0</v>
      </c>
      <c r="Q255" s="16">
        <f>'[11]ERU-1'!Q39</f>
        <v>0</v>
      </c>
      <c r="R255" s="16">
        <f>'[11]ERU-1'!R39</f>
        <v>0</v>
      </c>
      <c r="S255" s="16">
        <f>'[11]ERU-1'!S39</f>
        <v>0</v>
      </c>
      <c r="T255" s="16">
        <f>'[11]ERU-1'!T39</f>
        <v>0</v>
      </c>
      <c r="U255" s="16">
        <f>'[11]ERU-1'!U39</f>
        <v>0</v>
      </c>
      <c r="V255" s="16">
        <f>'[11]ERU-1'!V39</f>
        <v>0</v>
      </c>
      <c r="W255" s="72">
        <f>'[11]ERU-1'!W39</f>
        <v>0</v>
      </c>
    </row>
    <row r="256" spans="1:23" x14ac:dyDescent="0.25">
      <c r="A256" s="14" t="s">
        <v>60</v>
      </c>
      <c r="B256" s="15">
        <v>10</v>
      </c>
      <c r="C256" s="16">
        <f>'[11]ERU-1'!C40</f>
        <v>140.83376603370914</v>
      </c>
      <c r="D256" s="17">
        <f>'[11]ERU-1'!D40</f>
        <v>35.476999999999997</v>
      </c>
      <c r="E256" s="16">
        <f>'[11]ERU-1'!E40</f>
        <v>439.41825007709662</v>
      </c>
      <c r="F256" s="16">
        <f>'[11]ERU-1'!F40</f>
        <v>0</v>
      </c>
      <c r="G256" s="16">
        <f>'[11]ERU-1'!G40</f>
        <v>0</v>
      </c>
      <c r="H256" s="16">
        <f>'[11]ERU-1'!H40</f>
        <v>439.41825007709662</v>
      </c>
      <c r="I256" s="16">
        <f>'[11]ERU-1'!I40</f>
        <v>0</v>
      </c>
      <c r="J256" s="16">
        <f>'[11]ERU-1'!J40</f>
        <v>439.41825007709662</v>
      </c>
      <c r="K256" s="16">
        <f>'[11]ERU-1'!K40</f>
        <v>0</v>
      </c>
      <c r="L256" s="16">
        <f>'[11]ERU-1'!L40</f>
        <v>0</v>
      </c>
      <c r="M256" s="16">
        <f>'[11]ERU-1'!M40</f>
        <v>0</v>
      </c>
      <c r="N256" s="16">
        <f>'[11]ERU-1'!N40</f>
        <v>0</v>
      </c>
      <c r="O256" s="16">
        <f>'[11]ERU-1'!O40</f>
        <v>0</v>
      </c>
      <c r="P256" s="16">
        <f>'[11]ERU-1'!P40</f>
        <v>0</v>
      </c>
      <c r="Q256" s="16">
        <f>'[11]ERU-1'!Q40</f>
        <v>0</v>
      </c>
      <c r="R256" s="16">
        <f>'[11]ERU-1'!R40</f>
        <v>0</v>
      </c>
      <c r="S256" s="16">
        <f>'[11]ERU-1'!S40</f>
        <v>0</v>
      </c>
      <c r="T256" s="16">
        <f>'[11]ERU-1'!T40</f>
        <v>0</v>
      </c>
      <c r="U256" s="16">
        <f>'[11]ERU-1'!U40</f>
        <v>439.41825007709662</v>
      </c>
      <c r="V256" s="16">
        <f>'[11]ERU-1'!V40</f>
        <v>0</v>
      </c>
      <c r="W256" s="72">
        <f>'[11]ERU-1'!W40</f>
        <v>0</v>
      </c>
    </row>
    <row r="257" spans="1:23" x14ac:dyDescent="0.25">
      <c r="A257" s="14" t="s">
        <v>61</v>
      </c>
      <c r="B257" s="15">
        <v>11</v>
      </c>
      <c r="C257" s="16">
        <f>'[11]ERU-1'!C41</f>
        <v>0</v>
      </c>
      <c r="D257" s="17">
        <f>'[11]ERU-1'!D41</f>
        <v>35.366</v>
      </c>
      <c r="E257" s="16">
        <f>'[11]ERU-1'!E41</f>
        <v>0</v>
      </c>
      <c r="F257" s="16">
        <f>'[11]ERU-1'!F41</f>
        <v>0</v>
      </c>
      <c r="G257" s="16">
        <f>'[11]ERU-1'!G41</f>
        <v>0</v>
      </c>
      <c r="H257" s="16">
        <f>'[11]ERU-1'!H41</f>
        <v>0</v>
      </c>
      <c r="I257" s="16">
        <f>'[11]ERU-1'!I41</f>
        <v>0</v>
      </c>
      <c r="J257" s="16">
        <f>'[11]ERU-1'!J41</f>
        <v>0</v>
      </c>
      <c r="K257" s="16">
        <f>'[11]ERU-1'!K41</f>
        <v>0</v>
      </c>
      <c r="L257" s="16">
        <f>'[11]ERU-1'!L41</f>
        <v>0</v>
      </c>
      <c r="M257" s="16">
        <f>'[11]ERU-1'!M41</f>
        <v>0</v>
      </c>
      <c r="N257" s="16">
        <f>'[11]ERU-1'!N41</f>
        <v>0</v>
      </c>
      <c r="O257" s="16">
        <f>'[11]ERU-1'!O41</f>
        <v>0</v>
      </c>
      <c r="P257" s="16">
        <f>'[11]ERU-1'!P41</f>
        <v>0</v>
      </c>
      <c r="Q257" s="16">
        <f>'[11]ERU-1'!Q41</f>
        <v>0</v>
      </c>
      <c r="R257" s="16">
        <f>'[11]ERU-1'!R41</f>
        <v>0</v>
      </c>
      <c r="S257" s="16">
        <f>'[11]ERU-1'!S41</f>
        <v>0</v>
      </c>
      <c r="T257" s="16">
        <f>'[11]ERU-1'!T41</f>
        <v>0</v>
      </c>
      <c r="U257" s="16">
        <f>'[11]ERU-1'!U41</f>
        <v>0</v>
      </c>
      <c r="V257" s="16">
        <f>'[11]ERU-1'!V41</f>
        <v>0</v>
      </c>
      <c r="W257" s="72">
        <f>'[11]ERU-1'!W41</f>
        <v>0</v>
      </c>
    </row>
    <row r="258" spans="1:23" x14ac:dyDescent="0.25">
      <c r="A258" s="14" t="s">
        <v>62</v>
      </c>
      <c r="B258" s="15">
        <v>12</v>
      </c>
      <c r="C258" s="16">
        <f>'[11]ERU-1'!C42</f>
        <v>0</v>
      </c>
      <c r="D258" s="17">
        <f>'[11]ERU-1'!D42</f>
        <v>35.194000000000003</v>
      </c>
      <c r="E258" s="16">
        <f>'[11]ERU-1'!E42</f>
        <v>0</v>
      </c>
      <c r="F258" s="16">
        <f>'[11]ERU-1'!F42</f>
        <v>0</v>
      </c>
      <c r="G258" s="16">
        <f>'[11]ERU-1'!G42</f>
        <v>0</v>
      </c>
      <c r="H258" s="16">
        <f>'[11]ERU-1'!H42</f>
        <v>0</v>
      </c>
      <c r="I258" s="16">
        <f>'[11]ERU-1'!I42</f>
        <v>0</v>
      </c>
      <c r="J258" s="16">
        <f>'[11]ERU-1'!J42</f>
        <v>0</v>
      </c>
      <c r="K258" s="16">
        <f>'[11]ERU-1'!K42</f>
        <v>0</v>
      </c>
      <c r="L258" s="16">
        <f>'[11]ERU-1'!L42</f>
        <v>0</v>
      </c>
      <c r="M258" s="16">
        <f>'[11]ERU-1'!M42</f>
        <v>0</v>
      </c>
      <c r="N258" s="16">
        <f>'[11]ERU-1'!N42</f>
        <v>0</v>
      </c>
      <c r="O258" s="16">
        <f>'[11]ERU-1'!O42</f>
        <v>0</v>
      </c>
      <c r="P258" s="16">
        <f>'[11]ERU-1'!P42</f>
        <v>0</v>
      </c>
      <c r="Q258" s="16">
        <f>'[11]ERU-1'!Q42</f>
        <v>0</v>
      </c>
      <c r="R258" s="16">
        <f>'[11]ERU-1'!R42</f>
        <v>0</v>
      </c>
      <c r="S258" s="16">
        <f>'[11]ERU-1'!S42</f>
        <v>0</v>
      </c>
      <c r="T258" s="16">
        <f>'[11]ERU-1'!T42</f>
        <v>0</v>
      </c>
      <c r="U258" s="16">
        <f>'[11]ERU-1'!U42</f>
        <v>0</v>
      </c>
      <c r="V258" s="16">
        <f>'[11]ERU-1'!V42</f>
        <v>0</v>
      </c>
      <c r="W258" s="72">
        <f>'[11]ERU-1'!W42</f>
        <v>0</v>
      </c>
    </row>
    <row r="259" spans="1:23" x14ac:dyDescent="0.25">
      <c r="A259" s="20" t="s">
        <v>63</v>
      </c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2"/>
    </row>
    <row r="262" spans="1:23" ht="52.5" x14ac:dyDescent="0.25">
      <c r="B262" s="154" t="s">
        <v>25</v>
      </c>
      <c r="C262" s="155"/>
      <c r="D262" s="23" t="s">
        <v>64</v>
      </c>
    </row>
    <row r="263" spans="1:23" x14ac:dyDescent="0.25">
      <c r="B263" s="24" t="s">
        <v>44</v>
      </c>
      <c r="C263" s="25"/>
      <c r="D263" s="26">
        <f>13.004-1.063-0.604</f>
        <v>11.337</v>
      </c>
    </row>
    <row r="266" spans="1:23" ht="15" customHeight="1" x14ac:dyDescent="0.25">
      <c r="A266" s="13" t="s">
        <v>0</v>
      </c>
      <c r="B266" s="1"/>
      <c r="C266" s="146" t="s">
        <v>51</v>
      </c>
      <c r="D266" s="147"/>
      <c r="E266" s="147"/>
      <c r="F266" s="147"/>
      <c r="G266" s="147"/>
      <c r="H266" s="147"/>
      <c r="I266" s="147"/>
      <c r="J266" s="147"/>
      <c r="K266" s="147"/>
      <c r="L266" s="147"/>
      <c r="M266" s="147"/>
      <c r="N266" s="147"/>
      <c r="O266" s="147"/>
      <c r="P266" s="147"/>
      <c r="Q266" s="147"/>
      <c r="R266" s="147"/>
      <c r="S266" s="147"/>
      <c r="T266" s="147"/>
      <c r="U266" s="147"/>
      <c r="V266" s="147"/>
      <c r="W266" s="148"/>
    </row>
    <row r="267" spans="1:23" x14ac:dyDescent="0.25">
      <c r="A267" s="149" t="s">
        <v>53</v>
      </c>
      <c r="B267" s="150"/>
      <c r="C267" s="151" t="s">
        <v>3</v>
      </c>
      <c r="D267" s="152"/>
      <c r="E267" s="151" t="s">
        <v>4</v>
      </c>
      <c r="F267" s="152"/>
      <c r="G267" s="152"/>
      <c r="H267" s="152"/>
      <c r="I267" s="151" t="s">
        <v>4</v>
      </c>
      <c r="J267" s="152"/>
      <c r="K267" s="152"/>
      <c r="L267" s="152"/>
      <c r="M267" s="152"/>
      <c r="N267" s="153"/>
      <c r="O267" s="151" t="s">
        <v>4</v>
      </c>
      <c r="P267" s="152"/>
      <c r="Q267" s="152"/>
      <c r="R267" s="152"/>
      <c r="S267" s="152"/>
      <c r="T267" s="152"/>
      <c r="U267" s="152"/>
      <c r="V267" s="152"/>
      <c r="W267" s="153"/>
    </row>
    <row r="268" spans="1:23" ht="94.5" x14ac:dyDescent="0.25">
      <c r="A268" s="3"/>
      <c r="B268" s="2" t="s">
        <v>73</v>
      </c>
      <c r="C268" s="5" t="s">
        <v>5</v>
      </c>
      <c r="D268" s="6" t="s">
        <v>7</v>
      </c>
      <c r="E268" s="5" t="s">
        <v>8</v>
      </c>
      <c r="F268" s="6" t="s">
        <v>9</v>
      </c>
      <c r="G268" s="6" t="s">
        <v>10</v>
      </c>
      <c r="H268" s="6" t="s">
        <v>11</v>
      </c>
      <c r="I268" s="5" t="s">
        <v>12</v>
      </c>
      <c r="J268" s="6" t="s">
        <v>8</v>
      </c>
      <c r="K268" s="6" t="s">
        <v>13</v>
      </c>
      <c r="L268" s="6" t="s">
        <v>14</v>
      </c>
      <c r="M268" s="6" t="s">
        <v>15</v>
      </c>
      <c r="N268" s="4" t="s">
        <v>10</v>
      </c>
      <c r="O268" s="5" t="s">
        <v>16</v>
      </c>
      <c r="P268" s="6" t="s">
        <v>17</v>
      </c>
      <c r="Q268" s="6" t="s">
        <v>18</v>
      </c>
      <c r="R268" s="6" t="s">
        <v>19</v>
      </c>
      <c r="S268" s="6" t="s">
        <v>20</v>
      </c>
      <c r="T268" s="6" t="s">
        <v>21</v>
      </c>
      <c r="U268" s="6" t="s">
        <v>22</v>
      </c>
      <c r="V268" s="6" t="s">
        <v>23</v>
      </c>
      <c r="W268" s="4" t="s">
        <v>24</v>
      </c>
    </row>
    <row r="269" spans="1:23" ht="21" x14ac:dyDescent="0.25">
      <c r="A269" s="5" t="s">
        <v>28</v>
      </c>
      <c r="B269" s="7" t="s">
        <v>29</v>
      </c>
      <c r="C269" s="8" t="s">
        <v>30</v>
      </c>
      <c r="D269" s="9" t="s">
        <v>30</v>
      </c>
      <c r="E269" s="8" t="s">
        <v>31</v>
      </c>
      <c r="F269" s="9" t="s">
        <v>31</v>
      </c>
      <c r="G269" s="9" t="s">
        <v>31</v>
      </c>
      <c r="H269" s="9" t="s">
        <v>31</v>
      </c>
      <c r="I269" s="8" t="s">
        <v>31</v>
      </c>
      <c r="J269" s="9" t="s">
        <v>31</v>
      </c>
      <c r="K269" s="9" t="s">
        <v>31</v>
      </c>
      <c r="L269" s="9" t="s">
        <v>31</v>
      </c>
      <c r="M269" s="9" t="s">
        <v>31</v>
      </c>
      <c r="N269" s="10" t="s">
        <v>31</v>
      </c>
      <c r="O269" s="8" t="s">
        <v>31</v>
      </c>
      <c r="P269" s="9" t="s">
        <v>31</v>
      </c>
      <c r="Q269" s="9" t="s">
        <v>31</v>
      </c>
      <c r="R269" s="9" t="s">
        <v>31</v>
      </c>
      <c r="S269" s="9" t="s">
        <v>31</v>
      </c>
      <c r="T269" s="9" t="s">
        <v>31</v>
      </c>
      <c r="U269" s="9" t="s">
        <v>31</v>
      </c>
      <c r="V269" s="9" t="s">
        <v>31</v>
      </c>
      <c r="W269" s="10" t="s">
        <v>31</v>
      </c>
    </row>
    <row r="270" spans="1:23" x14ac:dyDescent="0.25">
      <c r="A270" s="14" t="s">
        <v>2</v>
      </c>
      <c r="B270" s="15">
        <v>1</v>
      </c>
      <c r="C270" s="38">
        <f>[12]Kotle!D5*[12]Kogenerace!$O5/1000</f>
        <v>84.245619736186839</v>
      </c>
      <c r="D270" s="17">
        <f>[12]Kogenerace!T5</f>
        <v>35.280335455393924</v>
      </c>
      <c r="E270" s="16">
        <f>'[12]Přehled Provozu'!G5</f>
        <v>248.62773853857914</v>
      </c>
      <c r="F270" s="16">
        <f>'[12]Přehled Provozu'!$Q5</f>
        <v>7.3999999999999773</v>
      </c>
      <c r="G270" s="16">
        <f>E270-F270-H270</f>
        <v>0</v>
      </c>
      <c r="H270" s="16">
        <f>E270-F270</f>
        <v>241.22773853857916</v>
      </c>
      <c r="I270" s="18">
        <v>0</v>
      </c>
      <c r="J270" s="16">
        <f>E270</f>
        <v>248.62773853857914</v>
      </c>
      <c r="K270" s="16">
        <f>F270</f>
        <v>7.3999999999999773</v>
      </c>
      <c r="L270" s="18">
        <v>0</v>
      </c>
      <c r="M270" s="18">
        <v>0</v>
      </c>
      <c r="N270" s="16">
        <f>G270</f>
        <v>0</v>
      </c>
      <c r="O270" s="18">
        <v>0</v>
      </c>
      <c r="P270" s="18">
        <v>0</v>
      </c>
      <c r="Q270" s="16">
        <f>H270</f>
        <v>241.22773853857916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9">
        <v>0</v>
      </c>
    </row>
    <row r="271" spans="1:23" x14ac:dyDescent="0.25">
      <c r="A271" s="14" t="s">
        <v>49</v>
      </c>
      <c r="B271" s="15">
        <v>2</v>
      </c>
      <c r="C271" s="38">
        <f>[12]Kotle!D6*[12]Kogenerace!$O6/1000</f>
        <v>0.38776652656630511</v>
      </c>
      <c r="D271" s="17">
        <f>[12]Kogenerace!T6</f>
        <v>35.28679538904899</v>
      </c>
      <c r="E271" s="16">
        <f>'[12]Přehled Provozu'!G6</f>
        <v>1.1433628691879349</v>
      </c>
      <c r="F271" s="16">
        <f>'[12]Přehled Provozu'!$Q6</f>
        <v>1.3999999999999773</v>
      </c>
      <c r="G271" s="16">
        <f t="shared" ref="G271:G281" si="2">E271-F271-H271</f>
        <v>0</v>
      </c>
      <c r="H271" s="16">
        <f t="shared" ref="H271:H281" si="3">E271-F271</f>
        <v>-0.25663713081204231</v>
      </c>
      <c r="I271" s="18">
        <v>0</v>
      </c>
      <c r="J271" s="16">
        <f t="shared" ref="J271:J281" si="4">E271</f>
        <v>1.1433628691879349</v>
      </c>
      <c r="K271" s="16">
        <f t="shared" ref="K271:K281" si="5">F271</f>
        <v>1.3999999999999773</v>
      </c>
      <c r="L271" s="18">
        <v>0</v>
      </c>
      <c r="M271" s="18">
        <v>0</v>
      </c>
      <c r="N271" s="16">
        <f t="shared" ref="N271:N281" si="6">G271</f>
        <v>0</v>
      </c>
      <c r="O271" s="18">
        <v>0</v>
      </c>
      <c r="P271" s="18">
        <v>0</v>
      </c>
      <c r="Q271" s="16">
        <f t="shared" ref="Q271:Q281" si="7">H271</f>
        <v>-0.25663713081204231</v>
      </c>
      <c r="R271" s="18">
        <v>0</v>
      </c>
      <c r="S271" s="18">
        <v>0</v>
      </c>
      <c r="T271" s="18">
        <v>0</v>
      </c>
      <c r="U271" s="18">
        <v>0</v>
      </c>
      <c r="V271" s="18">
        <v>0</v>
      </c>
      <c r="W271" s="19">
        <v>0</v>
      </c>
    </row>
    <row r="272" spans="1:23" x14ac:dyDescent="0.25">
      <c r="A272" s="14" t="s">
        <v>50</v>
      </c>
      <c r="B272" s="15">
        <v>3</v>
      </c>
      <c r="C272" s="38">
        <f>[12]Kotle!D7*[12]Kogenerace!$O7/1000</f>
        <v>0.44053875335222747</v>
      </c>
      <c r="D272" s="17">
        <f>[12]Kogenerace!T7</f>
        <v>35.132980200261215</v>
      </c>
      <c r="E272" s="16">
        <f>'[12]Přehled Provozu'!G7</f>
        <v>1.2988140797359051</v>
      </c>
      <c r="F272" s="16">
        <f>'[12]Přehled Provozu'!$Q7</f>
        <v>1.9000000000000341</v>
      </c>
      <c r="G272" s="16">
        <f t="shared" si="2"/>
        <v>0</v>
      </c>
      <c r="H272" s="16">
        <f t="shared" si="3"/>
        <v>-0.60118592026412898</v>
      </c>
      <c r="I272" s="18">
        <v>0</v>
      </c>
      <c r="J272" s="16">
        <f t="shared" si="4"/>
        <v>1.2988140797359051</v>
      </c>
      <c r="K272" s="16">
        <f t="shared" si="5"/>
        <v>1.9000000000000341</v>
      </c>
      <c r="L272" s="18">
        <v>0</v>
      </c>
      <c r="M272" s="18">
        <v>0</v>
      </c>
      <c r="N272" s="16">
        <f t="shared" si="6"/>
        <v>0</v>
      </c>
      <c r="O272" s="18">
        <v>0</v>
      </c>
      <c r="P272" s="18">
        <v>0</v>
      </c>
      <c r="Q272" s="16">
        <f t="shared" si="7"/>
        <v>-0.60118592026412898</v>
      </c>
      <c r="R272" s="18">
        <v>0</v>
      </c>
      <c r="S272" s="18">
        <v>0</v>
      </c>
      <c r="T272" s="18">
        <v>0</v>
      </c>
      <c r="U272" s="18">
        <v>0</v>
      </c>
      <c r="V272" s="18">
        <v>0</v>
      </c>
      <c r="W272" s="19">
        <v>0</v>
      </c>
    </row>
    <row r="273" spans="1:23" x14ac:dyDescent="0.25">
      <c r="A273" s="14" t="s">
        <v>54</v>
      </c>
      <c r="B273" s="15">
        <v>4</v>
      </c>
      <c r="C273" s="38">
        <f>[12]Kotle!D8*[12]Kogenerace!$O8/1000</f>
        <v>0</v>
      </c>
      <c r="D273" s="17">
        <f>[12]Kogenerace!T8</f>
        <v>35.216981701018533</v>
      </c>
      <c r="E273" s="16">
        <f>'[12]Přehled Provozu'!G8</f>
        <v>0</v>
      </c>
      <c r="F273" s="16">
        <f>'[12]Přehled Provozu'!$Q8</f>
        <v>1.0999999999999659</v>
      </c>
      <c r="G273" s="16">
        <f t="shared" si="2"/>
        <v>0</v>
      </c>
      <c r="H273" s="16">
        <f t="shared" si="3"/>
        <v>-1.0999999999999659</v>
      </c>
      <c r="I273" s="18">
        <v>0</v>
      </c>
      <c r="J273" s="16">
        <f t="shared" si="4"/>
        <v>0</v>
      </c>
      <c r="K273" s="16">
        <f t="shared" si="5"/>
        <v>1.0999999999999659</v>
      </c>
      <c r="L273" s="18">
        <v>0</v>
      </c>
      <c r="M273" s="18">
        <v>0</v>
      </c>
      <c r="N273" s="16">
        <f t="shared" si="6"/>
        <v>0</v>
      </c>
      <c r="O273" s="18">
        <v>0</v>
      </c>
      <c r="P273" s="18">
        <v>0</v>
      </c>
      <c r="Q273" s="16">
        <f t="shared" si="7"/>
        <v>-1.0999999999999659</v>
      </c>
      <c r="R273" s="18">
        <v>0</v>
      </c>
      <c r="S273" s="18">
        <v>0</v>
      </c>
      <c r="T273" s="18">
        <v>0</v>
      </c>
      <c r="U273" s="18">
        <v>0</v>
      </c>
      <c r="V273" s="18">
        <v>0</v>
      </c>
      <c r="W273" s="19">
        <v>0</v>
      </c>
    </row>
    <row r="274" spans="1:23" x14ac:dyDescent="0.25">
      <c r="A274" s="14" t="s">
        <v>55</v>
      </c>
      <c r="B274" s="15">
        <v>5</v>
      </c>
      <c r="C274" s="38">
        <f>[12]Kotle!D9*[12]Kogenerace!$O9/1000</f>
        <v>0</v>
      </c>
      <c r="D274" s="17">
        <f>[12]Kogenerace!T9</f>
        <v>35.427410442309721</v>
      </c>
      <c r="E274" s="16">
        <f>'[12]Přehled Provozu'!G9</f>
        <v>0</v>
      </c>
      <c r="F274" s="16">
        <f>'[12]Přehled Provozu'!$Q9</f>
        <v>0</v>
      </c>
      <c r="G274" s="38">
        <f t="shared" si="2"/>
        <v>0</v>
      </c>
      <c r="H274" s="38"/>
      <c r="I274" s="38">
        <v>0</v>
      </c>
      <c r="J274" s="38">
        <f t="shared" si="4"/>
        <v>0</v>
      </c>
      <c r="K274" s="38">
        <f t="shared" si="5"/>
        <v>0</v>
      </c>
      <c r="L274" s="38">
        <v>0</v>
      </c>
      <c r="M274" s="38">
        <v>0</v>
      </c>
      <c r="N274" s="38"/>
      <c r="O274" s="38">
        <v>0</v>
      </c>
      <c r="P274" s="38">
        <v>0</v>
      </c>
      <c r="Q274" s="38">
        <f t="shared" si="7"/>
        <v>0</v>
      </c>
      <c r="R274" s="38">
        <v>0</v>
      </c>
      <c r="S274" s="38">
        <v>0</v>
      </c>
      <c r="T274" s="38">
        <v>0</v>
      </c>
      <c r="U274" s="38">
        <v>0</v>
      </c>
      <c r="V274" s="38">
        <v>0</v>
      </c>
      <c r="W274" s="77">
        <v>0</v>
      </c>
    </row>
    <row r="275" spans="1:23" x14ac:dyDescent="0.25">
      <c r="A275" s="14" t="s">
        <v>56</v>
      </c>
      <c r="B275" s="15">
        <v>6</v>
      </c>
      <c r="C275" s="38">
        <f>[12]Kotle!D10*[12]Kogenerace!$O10/1000</f>
        <v>0</v>
      </c>
      <c r="D275" s="17">
        <f>[12]Kogenerace!T10</f>
        <v>35.288277992031873</v>
      </c>
      <c r="E275" s="16">
        <f>'[12]Přehled Provozu'!G10</f>
        <v>0</v>
      </c>
      <c r="F275" s="16">
        <f>'[12]Přehled Provozu'!$Q10</f>
        <v>0</v>
      </c>
      <c r="G275" s="38">
        <f t="shared" si="2"/>
        <v>0</v>
      </c>
      <c r="H275" s="38">
        <f t="shared" si="3"/>
        <v>0</v>
      </c>
      <c r="I275" s="38">
        <v>0</v>
      </c>
      <c r="J275" s="38">
        <f t="shared" si="4"/>
        <v>0</v>
      </c>
      <c r="K275" s="38">
        <f t="shared" si="5"/>
        <v>0</v>
      </c>
      <c r="L275" s="38">
        <v>0</v>
      </c>
      <c r="M275" s="38">
        <v>0</v>
      </c>
      <c r="N275" s="38">
        <f t="shared" si="6"/>
        <v>0</v>
      </c>
      <c r="O275" s="38">
        <v>0</v>
      </c>
      <c r="P275" s="38">
        <v>0</v>
      </c>
      <c r="Q275" s="38">
        <f t="shared" si="7"/>
        <v>0</v>
      </c>
      <c r="R275" s="38">
        <v>0</v>
      </c>
      <c r="S275" s="38">
        <v>0</v>
      </c>
      <c r="T275" s="38">
        <v>0</v>
      </c>
      <c r="U275" s="38">
        <v>0</v>
      </c>
      <c r="V275" s="38">
        <v>0</v>
      </c>
      <c r="W275" s="77">
        <v>0</v>
      </c>
    </row>
    <row r="276" spans="1:23" x14ac:dyDescent="0.25">
      <c r="A276" s="14" t="s">
        <v>57</v>
      </c>
      <c r="B276" s="15">
        <v>7</v>
      </c>
      <c r="C276" s="38">
        <f>[12]Kotle!D11*[12]Kogenerace!$O11/1000</f>
        <v>0</v>
      </c>
      <c r="D276" s="17">
        <f>[12]Kogenerace!T11</f>
        <v>35.312669310810328</v>
      </c>
      <c r="E276" s="16">
        <f>'[12]Přehled Provozu'!G11</f>
        <v>0</v>
      </c>
      <c r="F276" s="16">
        <f>'[12]Přehled Provozu'!$Q11</f>
        <v>0</v>
      </c>
      <c r="G276" s="38">
        <f t="shared" si="2"/>
        <v>0</v>
      </c>
      <c r="H276" s="38">
        <f t="shared" si="3"/>
        <v>0</v>
      </c>
      <c r="I276" s="38">
        <v>0</v>
      </c>
      <c r="J276" s="38">
        <f t="shared" si="4"/>
        <v>0</v>
      </c>
      <c r="K276" s="38">
        <f t="shared" si="5"/>
        <v>0</v>
      </c>
      <c r="L276" s="38">
        <v>0</v>
      </c>
      <c r="M276" s="38">
        <v>0</v>
      </c>
      <c r="N276" s="38">
        <f t="shared" si="6"/>
        <v>0</v>
      </c>
      <c r="O276" s="38">
        <v>0</v>
      </c>
      <c r="P276" s="38">
        <v>0</v>
      </c>
      <c r="Q276" s="38">
        <f t="shared" si="7"/>
        <v>0</v>
      </c>
      <c r="R276" s="38">
        <v>0</v>
      </c>
      <c r="S276" s="38">
        <v>0</v>
      </c>
      <c r="T276" s="38">
        <v>0</v>
      </c>
      <c r="U276" s="38">
        <v>0</v>
      </c>
      <c r="V276" s="38">
        <v>0</v>
      </c>
      <c r="W276" s="77">
        <v>0</v>
      </c>
    </row>
    <row r="277" spans="1:23" x14ac:dyDescent="0.25">
      <c r="A277" s="14" t="s">
        <v>58</v>
      </c>
      <c r="B277" s="15">
        <v>8</v>
      </c>
      <c r="C277" s="38">
        <f>[12]Kotle!D12*[12]Kogenerace!$O12/1000</f>
        <v>0</v>
      </c>
      <c r="D277" s="17">
        <f>[12]Kogenerace!T12</f>
        <v>35.354989312771472</v>
      </c>
      <c r="E277" s="16">
        <f>'[12]Přehled Provozu'!G12</f>
        <v>0</v>
      </c>
      <c r="F277" s="16">
        <f>'[12]Přehled Provozu'!$Q12</f>
        <v>0</v>
      </c>
      <c r="G277" s="38">
        <f t="shared" si="2"/>
        <v>0</v>
      </c>
      <c r="H277" s="38">
        <f t="shared" si="3"/>
        <v>0</v>
      </c>
      <c r="I277" s="38">
        <v>0</v>
      </c>
      <c r="J277" s="38">
        <f t="shared" si="4"/>
        <v>0</v>
      </c>
      <c r="K277" s="38">
        <f t="shared" si="5"/>
        <v>0</v>
      </c>
      <c r="L277" s="38">
        <v>0</v>
      </c>
      <c r="M277" s="38">
        <v>0</v>
      </c>
      <c r="N277" s="38">
        <f t="shared" si="6"/>
        <v>0</v>
      </c>
      <c r="O277" s="38">
        <v>0</v>
      </c>
      <c r="P277" s="38">
        <v>0</v>
      </c>
      <c r="Q277" s="38">
        <f t="shared" si="7"/>
        <v>0</v>
      </c>
      <c r="R277" s="38">
        <v>0</v>
      </c>
      <c r="S277" s="38">
        <v>0</v>
      </c>
      <c r="T277" s="38">
        <v>0</v>
      </c>
      <c r="U277" s="38">
        <v>0</v>
      </c>
      <c r="V277" s="38">
        <v>0</v>
      </c>
      <c r="W277" s="77">
        <v>0</v>
      </c>
    </row>
    <row r="278" spans="1:23" x14ac:dyDescent="0.25">
      <c r="A278" s="14" t="s">
        <v>59</v>
      </c>
      <c r="B278" s="15">
        <v>9</v>
      </c>
      <c r="C278" s="38">
        <f>[12]Kotle!D13*[12]Kogenerace!$O13/1000</f>
        <v>0</v>
      </c>
      <c r="D278" s="17">
        <f>[12]Kogenerace!T13</f>
        <v>35.435902195091167</v>
      </c>
      <c r="E278" s="16">
        <f>'[12]Přehled Provozu'!G13</f>
        <v>0</v>
      </c>
      <c r="F278" s="16">
        <f>'[12]Přehled Provozu'!$Q13</f>
        <v>0</v>
      </c>
      <c r="G278" s="38">
        <f t="shared" si="2"/>
        <v>0</v>
      </c>
      <c r="H278" s="38">
        <f t="shared" si="3"/>
        <v>0</v>
      </c>
      <c r="I278" s="38">
        <v>0</v>
      </c>
      <c r="J278" s="38">
        <f t="shared" si="4"/>
        <v>0</v>
      </c>
      <c r="K278" s="38">
        <f t="shared" si="5"/>
        <v>0</v>
      </c>
      <c r="L278" s="38">
        <v>0</v>
      </c>
      <c r="M278" s="38">
        <v>0</v>
      </c>
      <c r="N278" s="38">
        <f t="shared" si="6"/>
        <v>0</v>
      </c>
      <c r="O278" s="38">
        <v>0</v>
      </c>
      <c r="P278" s="38">
        <v>0</v>
      </c>
      <c r="Q278" s="38">
        <f t="shared" si="7"/>
        <v>0</v>
      </c>
      <c r="R278" s="38">
        <v>0</v>
      </c>
      <c r="S278" s="38">
        <v>0</v>
      </c>
      <c r="T278" s="38">
        <v>0</v>
      </c>
      <c r="U278" s="38">
        <v>0</v>
      </c>
      <c r="V278" s="38">
        <v>0</v>
      </c>
      <c r="W278" s="77">
        <v>0</v>
      </c>
    </row>
    <row r="279" spans="1:23" x14ac:dyDescent="0.25">
      <c r="A279" s="14" t="s">
        <v>60</v>
      </c>
      <c r="B279" s="15">
        <v>10</v>
      </c>
      <c r="C279" s="38">
        <f>[12]Kotle!D14*[12]Kogenerace!$O14/1000</f>
        <v>0</v>
      </c>
      <c r="D279" s="17">
        <f>[12]Kogenerace!T14</f>
        <v>35.474253066257184</v>
      </c>
      <c r="E279" s="16">
        <f>'[12]Přehled Provozu'!G14</f>
        <v>0</v>
      </c>
      <c r="F279" s="16">
        <f>'[12]Přehled Provozu'!$Q14</f>
        <v>0.80000000000001137</v>
      </c>
      <c r="G279" s="38">
        <f t="shared" si="2"/>
        <v>-0.80000000000001137</v>
      </c>
      <c r="H279" s="38">
        <v>0</v>
      </c>
      <c r="I279" s="38">
        <v>0</v>
      </c>
      <c r="J279" s="38">
        <f t="shared" si="4"/>
        <v>0</v>
      </c>
      <c r="K279" s="38">
        <f t="shared" si="5"/>
        <v>0.80000000000001137</v>
      </c>
      <c r="L279" s="38">
        <v>0</v>
      </c>
      <c r="M279" s="38">
        <v>0</v>
      </c>
      <c r="N279" s="38">
        <f t="shared" si="6"/>
        <v>-0.80000000000001137</v>
      </c>
      <c r="O279" s="38">
        <v>0</v>
      </c>
      <c r="P279" s="38">
        <v>0</v>
      </c>
      <c r="Q279" s="38">
        <f t="shared" si="7"/>
        <v>0</v>
      </c>
      <c r="R279" s="38">
        <v>0</v>
      </c>
      <c r="S279" s="38">
        <v>0</v>
      </c>
      <c r="T279" s="38">
        <v>0</v>
      </c>
      <c r="U279" s="38">
        <v>0</v>
      </c>
      <c r="V279" s="38">
        <v>0</v>
      </c>
      <c r="W279" s="77">
        <v>0</v>
      </c>
    </row>
    <row r="280" spans="1:23" x14ac:dyDescent="0.25">
      <c r="A280" s="14" t="s">
        <v>61</v>
      </c>
      <c r="B280" s="15">
        <v>11</v>
      </c>
      <c r="C280" s="38">
        <f>[12]Kotle!D15*[12]Kogenerace!$O15/1000</f>
        <v>50.740650685020661</v>
      </c>
      <c r="D280" s="17">
        <f>[12]Kogenerace!T15</f>
        <v>35.376867658954687</v>
      </c>
      <c r="E280" s="16">
        <f>'[12]Přehled Provozu'!G15</f>
        <v>153.09907632509939</v>
      </c>
      <c r="F280" s="16">
        <f>'[12]Přehled Provozu'!$Q15</f>
        <v>7.6999999999999886</v>
      </c>
      <c r="G280" s="38">
        <f t="shared" si="2"/>
        <v>0</v>
      </c>
      <c r="H280" s="38">
        <f t="shared" si="3"/>
        <v>145.3990763250994</v>
      </c>
      <c r="I280" s="38">
        <v>0</v>
      </c>
      <c r="J280" s="38">
        <f t="shared" si="4"/>
        <v>153.09907632509939</v>
      </c>
      <c r="K280" s="38">
        <f t="shared" si="5"/>
        <v>7.6999999999999886</v>
      </c>
      <c r="L280" s="38">
        <v>0</v>
      </c>
      <c r="M280" s="38">
        <v>0</v>
      </c>
      <c r="N280" s="38">
        <f t="shared" si="6"/>
        <v>0</v>
      </c>
      <c r="O280" s="38">
        <v>0</v>
      </c>
      <c r="P280" s="38">
        <v>0</v>
      </c>
      <c r="Q280" s="38">
        <f t="shared" si="7"/>
        <v>145.3990763250994</v>
      </c>
      <c r="R280" s="38">
        <v>0</v>
      </c>
      <c r="S280" s="38">
        <v>0</v>
      </c>
      <c r="T280" s="38">
        <v>0</v>
      </c>
      <c r="U280" s="38">
        <v>0</v>
      </c>
      <c r="V280" s="38">
        <v>0</v>
      </c>
      <c r="W280" s="77">
        <v>0</v>
      </c>
    </row>
    <row r="281" spans="1:23" x14ac:dyDescent="0.25">
      <c r="A281" s="14" t="s">
        <v>62</v>
      </c>
      <c r="B281" s="15">
        <v>12</v>
      </c>
      <c r="C281" s="38">
        <f>[12]Kotle!D16*[12]Kogenerace!$O16/1000</f>
        <v>38.468395547560597</v>
      </c>
      <c r="D281" s="17">
        <f>[12]Kogenerace!T16</f>
        <v>35.304263474853798</v>
      </c>
      <c r="E281" s="16">
        <f>'[12]Přehled Provozu'!G16</f>
        <v>113.42102533869611</v>
      </c>
      <c r="F281" s="16">
        <f>'[12]Přehled Provozu'!$Q16</f>
        <v>7.8000000000000114</v>
      </c>
      <c r="G281" s="38">
        <f t="shared" si="2"/>
        <v>0</v>
      </c>
      <c r="H281" s="38">
        <f t="shared" si="3"/>
        <v>105.6210253386961</v>
      </c>
      <c r="I281" s="38">
        <v>0</v>
      </c>
      <c r="J281" s="38">
        <f t="shared" si="4"/>
        <v>113.42102533869611</v>
      </c>
      <c r="K281" s="38">
        <f t="shared" si="5"/>
        <v>7.8000000000000114</v>
      </c>
      <c r="L281" s="38">
        <v>0</v>
      </c>
      <c r="M281" s="38">
        <v>0</v>
      </c>
      <c r="N281" s="38">
        <f t="shared" si="6"/>
        <v>0</v>
      </c>
      <c r="O281" s="38">
        <v>0</v>
      </c>
      <c r="P281" s="38">
        <v>0</v>
      </c>
      <c r="Q281" s="38">
        <f t="shared" si="7"/>
        <v>105.6210253386961</v>
      </c>
      <c r="R281" s="38">
        <v>0</v>
      </c>
      <c r="S281" s="38">
        <v>0</v>
      </c>
      <c r="T281" s="38">
        <v>0</v>
      </c>
      <c r="U281" s="38">
        <v>0</v>
      </c>
      <c r="V281" s="38">
        <v>0</v>
      </c>
      <c r="W281" s="77">
        <v>0</v>
      </c>
    </row>
    <row r="282" spans="1:23" x14ac:dyDescent="0.25">
      <c r="A282" s="20" t="s">
        <v>63</v>
      </c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2"/>
    </row>
    <row r="285" spans="1:23" ht="52.5" x14ac:dyDescent="0.25">
      <c r="B285" s="154" t="s">
        <v>25</v>
      </c>
      <c r="C285" s="155"/>
      <c r="D285" s="23" t="s">
        <v>64</v>
      </c>
    </row>
    <row r="286" spans="1:23" x14ac:dyDescent="0.25">
      <c r="B286" s="24" t="s">
        <v>264</v>
      </c>
      <c r="C286" s="25"/>
      <c r="D286" s="26">
        <f>8.295-1.995</f>
        <v>6.3</v>
      </c>
    </row>
    <row r="288" spans="1:23" ht="17.25" x14ac:dyDescent="0.25">
      <c r="A288" s="13" t="s">
        <v>0</v>
      </c>
      <c r="B288" s="1"/>
      <c r="C288" s="146" t="s">
        <v>51</v>
      </c>
      <c r="D288" s="147"/>
      <c r="E288" s="147"/>
      <c r="F288" s="147"/>
      <c r="G288" s="147"/>
      <c r="H288" s="147"/>
      <c r="I288" s="147"/>
      <c r="J288" s="147"/>
      <c r="K288" s="147"/>
      <c r="L288" s="147"/>
      <c r="M288" s="147"/>
      <c r="N288" s="147"/>
      <c r="O288" s="147"/>
      <c r="P288" s="147"/>
      <c r="Q288" s="147"/>
      <c r="R288" s="147"/>
      <c r="S288" s="147"/>
      <c r="T288" s="147"/>
      <c r="U288" s="147"/>
      <c r="V288" s="147"/>
      <c r="W288" s="148"/>
    </row>
    <row r="289" spans="1:23" x14ac:dyDescent="0.25">
      <c r="A289" s="149" t="s">
        <v>53</v>
      </c>
      <c r="B289" s="150"/>
      <c r="C289" s="151" t="s">
        <v>3</v>
      </c>
      <c r="D289" s="152"/>
      <c r="E289" s="151" t="s">
        <v>4</v>
      </c>
      <c r="F289" s="152"/>
      <c r="G289" s="152"/>
      <c r="H289" s="152"/>
      <c r="I289" s="151" t="s">
        <v>4</v>
      </c>
      <c r="J289" s="152"/>
      <c r="K289" s="152"/>
      <c r="L289" s="152"/>
      <c r="M289" s="152"/>
      <c r="N289" s="153"/>
      <c r="O289" s="151" t="s">
        <v>4</v>
      </c>
      <c r="P289" s="152"/>
      <c r="Q289" s="152"/>
      <c r="R289" s="152"/>
      <c r="S289" s="152"/>
      <c r="T289" s="152"/>
      <c r="U289" s="152"/>
      <c r="V289" s="152"/>
      <c r="W289" s="153"/>
    </row>
    <row r="290" spans="1:23" ht="94.5" x14ac:dyDescent="0.25">
      <c r="A290" s="3"/>
      <c r="B290" s="2" t="s">
        <v>75</v>
      </c>
      <c r="C290" s="5" t="s">
        <v>5</v>
      </c>
      <c r="D290" s="6" t="s">
        <v>7</v>
      </c>
      <c r="E290" s="5" t="s">
        <v>8</v>
      </c>
      <c r="F290" s="6" t="s">
        <v>9</v>
      </c>
      <c r="G290" s="6" t="s">
        <v>10</v>
      </c>
      <c r="H290" s="6" t="s">
        <v>11</v>
      </c>
      <c r="I290" s="5" t="s">
        <v>12</v>
      </c>
      <c r="J290" s="6" t="s">
        <v>8</v>
      </c>
      <c r="K290" s="6" t="s">
        <v>13</v>
      </c>
      <c r="L290" s="6" t="s">
        <v>14</v>
      </c>
      <c r="M290" s="6" t="s">
        <v>15</v>
      </c>
      <c r="N290" s="4" t="s">
        <v>10</v>
      </c>
      <c r="O290" s="5" t="s">
        <v>16</v>
      </c>
      <c r="P290" s="6" t="s">
        <v>17</v>
      </c>
      <c r="Q290" s="6" t="s">
        <v>18</v>
      </c>
      <c r="R290" s="6" t="s">
        <v>19</v>
      </c>
      <c r="S290" s="6" t="s">
        <v>20</v>
      </c>
      <c r="T290" s="6" t="s">
        <v>21</v>
      </c>
      <c r="U290" s="6" t="s">
        <v>22</v>
      </c>
      <c r="V290" s="6" t="s">
        <v>23</v>
      </c>
      <c r="W290" s="4" t="s">
        <v>24</v>
      </c>
    </row>
    <row r="291" spans="1:23" ht="21" x14ac:dyDescent="0.25">
      <c r="A291" s="5" t="s">
        <v>28</v>
      </c>
      <c r="B291" s="7" t="s">
        <v>29</v>
      </c>
      <c r="C291" s="8" t="s">
        <v>78</v>
      </c>
      <c r="D291" s="9" t="s">
        <v>79</v>
      </c>
      <c r="E291" s="8" t="s">
        <v>31</v>
      </c>
      <c r="F291" s="9" t="s">
        <v>31</v>
      </c>
      <c r="G291" s="9" t="s">
        <v>31</v>
      </c>
      <c r="H291" s="9" t="s">
        <v>31</v>
      </c>
      <c r="I291" s="8" t="s">
        <v>31</v>
      </c>
      <c r="J291" s="9" t="s">
        <v>31</v>
      </c>
      <c r="K291" s="9" t="s">
        <v>31</v>
      </c>
      <c r="L291" s="9" t="s">
        <v>31</v>
      </c>
      <c r="M291" s="9" t="s">
        <v>31</v>
      </c>
      <c r="N291" s="10" t="s">
        <v>31</v>
      </c>
      <c r="O291" s="8" t="s">
        <v>31</v>
      </c>
      <c r="P291" s="9" t="s">
        <v>31</v>
      </c>
      <c r="Q291" s="9" t="s">
        <v>31</v>
      </c>
      <c r="R291" s="9" t="s">
        <v>31</v>
      </c>
      <c r="S291" s="9" t="s">
        <v>31</v>
      </c>
      <c r="T291" s="9" t="s">
        <v>31</v>
      </c>
      <c r="U291" s="9" t="s">
        <v>31</v>
      </c>
      <c r="V291" s="9" t="s">
        <v>31</v>
      </c>
      <c r="W291" s="10" t="s">
        <v>31</v>
      </c>
    </row>
    <row r="292" spans="1:23" x14ac:dyDescent="0.25">
      <c r="A292" s="14" t="s">
        <v>2</v>
      </c>
      <c r="B292" s="15">
        <v>1</v>
      </c>
      <c r="C292" s="38">
        <f>[8]plyn_bio!J4</f>
        <v>408.15000000000003</v>
      </c>
      <c r="D292" s="17">
        <f>[8]plyn_bio!K4</f>
        <v>11.387840401813053</v>
      </c>
      <c r="E292" s="16">
        <f>IFERROR([8]Teplo!$H4/([8]plyn_bio!$L4+[8]plyn_bio!$O4)*[8]plyn_bio!$L4,0)</f>
        <v>3221.0501803525785</v>
      </c>
      <c r="F292" s="18">
        <v>0</v>
      </c>
      <c r="G292" s="16">
        <f>E292-H292</f>
        <v>0</v>
      </c>
      <c r="H292" s="16">
        <f>E292</f>
        <v>3221.0501803525785</v>
      </c>
      <c r="I292" s="18"/>
      <c r="J292" s="16">
        <f>E292</f>
        <v>3221.0501803525785</v>
      </c>
      <c r="K292" s="18">
        <v>0</v>
      </c>
      <c r="L292" s="18">
        <v>0</v>
      </c>
      <c r="M292" s="18">
        <v>0</v>
      </c>
      <c r="N292" s="16">
        <v>0</v>
      </c>
      <c r="O292" s="18">
        <v>0</v>
      </c>
      <c r="P292" s="18">
        <v>0</v>
      </c>
      <c r="Q292" s="18">
        <v>0</v>
      </c>
      <c r="R292" s="18">
        <v>0</v>
      </c>
      <c r="S292" s="18">
        <v>0</v>
      </c>
      <c r="T292" s="18">
        <v>0</v>
      </c>
      <c r="U292" s="16">
        <f>H292*0.5</f>
        <v>1610.5250901762893</v>
      </c>
      <c r="V292" s="16">
        <f>H292-U292</f>
        <v>1610.5250901762893</v>
      </c>
      <c r="W292" s="19">
        <v>0</v>
      </c>
    </row>
    <row r="293" spans="1:23" x14ac:dyDescent="0.25">
      <c r="A293" s="14" t="s">
        <v>49</v>
      </c>
      <c r="B293" s="15">
        <v>2</v>
      </c>
      <c r="C293" s="38">
        <f>[8]plyn_bio!J5</f>
        <v>373.50000000000006</v>
      </c>
      <c r="D293" s="17">
        <f>[8]plyn_bio!K5</f>
        <v>12.324260722891568</v>
      </c>
      <c r="E293" s="16">
        <f>IFERROR([8]Teplo!$H5/([8]plyn_bio!$L5+[8]plyn_bio!$O5)*[8]plyn_bio!$L5,0)</f>
        <v>3181.0206674748565</v>
      </c>
      <c r="F293" s="18"/>
      <c r="G293" s="16">
        <f t="shared" ref="G293:G303" si="8">E293-H293</f>
        <v>0</v>
      </c>
      <c r="H293" s="16">
        <f t="shared" ref="H293:H303" si="9">E293</f>
        <v>3181.0206674748565</v>
      </c>
      <c r="I293" s="18"/>
      <c r="J293" s="16">
        <f>E293</f>
        <v>3181.0206674748565</v>
      </c>
      <c r="K293" s="18">
        <v>0</v>
      </c>
      <c r="L293" s="18">
        <v>0</v>
      </c>
      <c r="M293" s="18">
        <v>0</v>
      </c>
      <c r="N293" s="16">
        <v>0</v>
      </c>
      <c r="O293" s="18">
        <v>0</v>
      </c>
      <c r="P293" s="18">
        <v>0</v>
      </c>
      <c r="Q293" s="18">
        <v>0</v>
      </c>
      <c r="R293" s="18">
        <v>0</v>
      </c>
      <c r="S293" s="18">
        <v>0</v>
      </c>
      <c r="T293" s="18">
        <v>0</v>
      </c>
      <c r="U293" s="18">
        <f>H293*0.5</f>
        <v>1590.5103337374283</v>
      </c>
      <c r="V293" s="18">
        <f>H293-U293</f>
        <v>1590.5103337374283</v>
      </c>
      <c r="W293" s="19"/>
    </row>
    <row r="294" spans="1:23" x14ac:dyDescent="0.25">
      <c r="A294" s="14" t="s">
        <v>50</v>
      </c>
      <c r="B294" s="15">
        <v>3</v>
      </c>
      <c r="C294" s="38">
        <f>[8]plyn_bio!J6</f>
        <v>338.39999999999992</v>
      </c>
      <c r="D294" s="17">
        <f>[8]plyn_bio!K6</f>
        <v>13.293669769503547</v>
      </c>
      <c r="E294" s="16">
        <f>IFERROR([8]Teplo!$H6/([8]plyn_bio!$L6+[8]plyn_bio!$O6)*[8]plyn_bio!$L6,0)</f>
        <v>3112.2549421965095</v>
      </c>
      <c r="F294" s="18"/>
      <c r="G294" s="16">
        <f t="shared" si="8"/>
        <v>0</v>
      </c>
      <c r="H294" s="16">
        <f t="shared" si="9"/>
        <v>3112.2549421965095</v>
      </c>
      <c r="I294" s="18"/>
      <c r="J294" s="16">
        <f t="shared" ref="J294:J303" si="10">E294</f>
        <v>3112.2549421965095</v>
      </c>
      <c r="K294" s="18">
        <v>0</v>
      </c>
      <c r="L294" s="18">
        <v>0</v>
      </c>
      <c r="M294" s="18">
        <v>0</v>
      </c>
      <c r="N294" s="16">
        <v>0</v>
      </c>
      <c r="O294" s="18">
        <v>0</v>
      </c>
      <c r="P294" s="18">
        <v>0</v>
      </c>
      <c r="Q294" s="18">
        <v>0</v>
      </c>
      <c r="R294" s="18">
        <v>0</v>
      </c>
      <c r="S294" s="18">
        <v>0</v>
      </c>
      <c r="T294" s="18">
        <v>0</v>
      </c>
      <c r="U294" s="18">
        <f t="shared" ref="U294:U303" si="11">H294*0.5</f>
        <v>1556.1274710982548</v>
      </c>
      <c r="V294" s="18">
        <f t="shared" ref="V294:V303" si="12">H294-U294</f>
        <v>1556.1274710982548</v>
      </c>
      <c r="W294" s="19"/>
    </row>
    <row r="295" spans="1:23" x14ac:dyDescent="0.25">
      <c r="A295" s="14" t="s">
        <v>54</v>
      </c>
      <c r="B295" s="15">
        <v>4</v>
      </c>
      <c r="C295" s="38">
        <f>[8]plyn_bio!J7</f>
        <v>189.9</v>
      </c>
      <c r="D295" s="17">
        <f>[8]plyn_bio!K7</f>
        <v>10.255251184834124</v>
      </c>
      <c r="E295" s="16">
        <f>IFERROR([8]Teplo!$H7/([8]plyn_bio!$L7+[8]plyn_bio!$O7)*[8]plyn_bio!$L7,0)</f>
        <v>1411.5873047122984</v>
      </c>
      <c r="F295" s="18"/>
      <c r="G295" s="16">
        <f t="shared" si="8"/>
        <v>0</v>
      </c>
      <c r="H295" s="16">
        <f t="shared" si="9"/>
        <v>1411.5873047122984</v>
      </c>
      <c r="I295" s="18"/>
      <c r="J295" s="16">
        <f t="shared" si="10"/>
        <v>1411.5873047122984</v>
      </c>
      <c r="K295" s="18">
        <v>0</v>
      </c>
      <c r="L295" s="18">
        <v>0</v>
      </c>
      <c r="M295" s="18">
        <v>0</v>
      </c>
      <c r="N295" s="16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  <c r="U295" s="18">
        <f t="shared" si="11"/>
        <v>705.79365235614921</v>
      </c>
      <c r="V295" s="18">
        <f t="shared" si="12"/>
        <v>705.79365235614921</v>
      </c>
      <c r="W295" s="19"/>
    </row>
    <row r="296" spans="1:23" x14ac:dyDescent="0.25">
      <c r="A296" s="14" t="s">
        <v>55</v>
      </c>
      <c r="B296" s="15">
        <v>5</v>
      </c>
      <c r="C296" s="38">
        <f>[8]plyn_bio!J8</f>
        <v>0</v>
      </c>
      <c r="D296" s="17">
        <f>[8]plyn_bio!K8</f>
        <v>0</v>
      </c>
      <c r="E296" s="16">
        <f>IFERROR([8]Teplo!$H8/([8]plyn_bio!$L8+[8]plyn_bio!$O8)*[8]plyn_bio!$L8,0)</f>
        <v>0</v>
      </c>
      <c r="F296" s="18"/>
      <c r="G296" s="16">
        <f t="shared" si="8"/>
        <v>0</v>
      </c>
      <c r="H296" s="16">
        <f t="shared" si="9"/>
        <v>0</v>
      </c>
      <c r="I296" s="18"/>
      <c r="J296" s="16">
        <f t="shared" si="10"/>
        <v>0</v>
      </c>
      <c r="K296" s="18">
        <v>0</v>
      </c>
      <c r="L296" s="18">
        <v>0</v>
      </c>
      <c r="M296" s="18">
        <v>0</v>
      </c>
      <c r="N296" s="16">
        <v>0</v>
      </c>
      <c r="O296" s="18">
        <v>0</v>
      </c>
      <c r="P296" s="18">
        <v>0</v>
      </c>
      <c r="Q296" s="18">
        <v>0</v>
      </c>
      <c r="R296" s="18">
        <v>0</v>
      </c>
      <c r="S296" s="18">
        <v>0</v>
      </c>
      <c r="T296" s="18">
        <v>0</v>
      </c>
      <c r="U296" s="18">
        <f t="shared" si="11"/>
        <v>0</v>
      </c>
      <c r="V296" s="18">
        <f t="shared" si="12"/>
        <v>0</v>
      </c>
      <c r="W296" s="19"/>
    </row>
    <row r="297" spans="1:23" x14ac:dyDescent="0.25">
      <c r="A297" s="14" t="s">
        <v>56</v>
      </c>
      <c r="B297" s="15">
        <v>6</v>
      </c>
      <c r="C297" s="38">
        <f>[8]plyn_bio!J9</f>
        <v>0</v>
      </c>
      <c r="D297" s="17">
        <f>[8]plyn_bio!K9</f>
        <v>0</v>
      </c>
      <c r="E297" s="16">
        <f>IFERROR([8]Teplo!$H9/([8]plyn_bio!$L9+[8]plyn_bio!$O9)*[8]plyn_bio!$L9,0)</f>
        <v>0</v>
      </c>
      <c r="F297" s="18"/>
      <c r="G297" s="16">
        <f t="shared" si="8"/>
        <v>0</v>
      </c>
      <c r="H297" s="16">
        <f t="shared" si="9"/>
        <v>0</v>
      </c>
      <c r="I297" s="18"/>
      <c r="J297" s="16">
        <f t="shared" si="10"/>
        <v>0</v>
      </c>
      <c r="K297" s="18">
        <v>0</v>
      </c>
      <c r="L297" s="18">
        <v>0</v>
      </c>
      <c r="M297" s="18">
        <v>0</v>
      </c>
      <c r="N297" s="16">
        <v>0</v>
      </c>
      <c r="O297" s="18">
        <v>0</v>
      </c>
      <c r="P297" s="18">
        <v>0</v>
      </c>
      <c r="Q297" s="18">
        <v>0</v>
      </c>
      <c r="R297" s="18">
        <v>0</v>
      </c>
      <c r="S297" s="18">
        <v>0</v>
      </c>
      <c r="T297" s="18">
        <v>0</v>
      </c>
      <c r="U297" s="18">
        <f t="shared" si="11"/>
        <v>0</v>
      </c>
      <c r="V297" s="18">
        <f t="shared" si="12"/>
        <v>0</v>
      </c>
      <c r="W297" s="19"/>
    </row>
    <row r="298" spans="1:23" x14ac:dyDescent="0.25">
      <c r="A298" s="14" t="s">
        <v>57</v>
      </c>
      <c r="B298" s="15">
        <v>7</v>
      </c>
      <c r="C298" s="38">
        <f>[8]plyn_bio!J10</f>
        <v>0</v>
      </c>
      <c r="D298" s="17">
        <f>[8]plyn_bio!K10</f>
        <v>0</v>
      </c>
      <c r="E298" s="16">
        <f>IFERROR([8]Teplo!$H10/([8]plyn_bio!$L10+[8]plyn_bio!$O10)*[8]plyn_bio!$L10,0)</f>
        <v>0</v>
      </c>
      <c r="F298" s="18"/>
      <c r="G298" s="16">
        <f t="shared" si="8"/>
        <v>0</v>
      </c>
      <c r="H298" s="16">
        <f t="shared" si="9"/>
        <v>0</v>
      </c>
      <c r="I298" s="18"/>
      <c r="J298" s="16">
        <f t="shared" si="10"/>
        <v>0</v>
      </c>
      <c r="K298" s="18">
        <v>0</v>
      </c>
      <c r="L298" s="18">
        <v>0</v>
      </c>
      <c r="M298" s="18">
        <v>0</v>
      </c>
      <c r="N298" s="16">
        <v>0</v>
      </c>
      <c r="O298" s="18">
        <v>0</v>
      </c>
      <c r="P298" s="18">
        <v>0</v>
      </c>
      <c r="Q298" s="18">
        <v>0</v>
      </c>
      <c r="R298" s="18">
        <v>0</v>
      </c>
      <c r="S298" s="18">
        <v>0</v>
      </c>
      <c r="T298" s="18">
        <v>0</v>
      </c>
      <c r="U298" s="18">
        <f t="shared" si="11"/>
        <v>0</v>
      </c>
      <c r="V298" s="18">
        <f t="shared" si="12"/>
        <v>0</v>
      </c>
      <c r="W298" s="19"/>
    </row>
    <row r="299" spans="1:23" x14ac:dyDescent="0.25">
      <c r="A299" s="14" t="s">
        <v>58</v>
      </c>
      <c r="B299" s="15">
        <v>8</v>
      </c>
      <c r="C299" s="38">
        <f>[8]plyn_bio!J11</f>
        <v>0</v>
      </c>
      <c r="D299" s="17">
        <f>[8]plyn_bio!K11</f>
        <v>0</v>
      </c>
      <c r="E299" s="16">
        <f>IFERROR([8]Teplo!$H11/([8]plyn_bio!$L11+[8]plyn_bio!$O11)*[8]plyn_bio!$L11,0)</f>
        <v>0</v>
      </c>
      <c r="F299" s="18"/>
      <c r="G299" s="16">
        <f t="shared" si="8"/>
        <v>0</v>
      </c>
      <c r="H299" s="16">
        <f t="shared" si="9"/>
        <v>0</v>
      </c>
      <c r="I299" s="18"/>
      <c r="J299" s="16">
        <f t="shared" si="10"/>
        <v>0</v>
      </c>
      <c r="K299" s="18">
        <v>0</v>
      </c>
      <c r="L299" s="18">
        <v>0</v>
      </c>
      <c r="M299" s="18">
        <v>0</v>
      </c>
      <c r="N299" s="16">
        <v>0</v>
      </c>
      <c r="O299" s="18">
        <v>0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U299" s="18">
        <f t="shared" si="11"/>
        <v>0</v>
      </c>
      <c r="V299" s="18">
        <f t="shared" si="12"/>
        <v>0</v>
      </c>
      <c r="W299" s="19"/>
    </row>
    <row r="300" spans="1:23" x14ac:dyDescent="0.25">
      <c r="A300" s="14" t="s">
        <v>59</v>
      </c>
      <c r="B300" s="15">
        <v>9</v>
      </c>
      <c r="C300" s="38">
        <f>[8]plyn_bio!J12</f>
        <v>0</v>
      </c>
      <c r="D300" s="17">
        <f>[8]plyn_bio!K12</f>
        <v>0</v>
      </c>
      <c r="E300" s="16">
        <f>IFERROR([8]Teplo!$H12/([8]plyn_bio!$L12+[8]plyn_bio!$O12)*[8]plyn_bio!$L12,0)</f>
        <v>0</v>
      </c>
      <c r="F300" s="18"/>
      <c r="G300" s="16">
        <f t="shared" si="8"/>
        <v>0</v>
      </c>
      <c r="H300" s="16">
        <f t="shared" si="9"/>
        <v>0</v>
      </c>
      <c r="I300" s="18"/>
      <c r="J300" s="16">
        <f t="shared" si="10"/>
        <v>0</v>
      </c>
      <c r="K300" s="18">
        <v>0</v>
      </c>
      <c r="L300" s="18">
        <v>0</v>
      </c>
      <c r="M300" s="18">
        <v>0</v>
      </c>
      <c r="N300" s="16">
        <v>0</v>
      </c>
      <c r="O300" s="18">
        <v>0</v>
      </c>
      <c r="P300" s="18">
        <v>0</v>
      </c>
      <c r="Q300" s="18">
        <v>0</v>
      </c>
      <c r="R300" s="18">
        <v>0</v>
      </c>
      <c r="S300" s="18">
        <v>0</v>
      </c>
      <c r="T300" s="18">
        <v>0</v>
      </c>
      <c r="U300" s="18">
        <f t="shared" si="11"/>
        <v>0</v>
      </c>
      <c r="V300" s="18">
        <f t="shared" si="12"/>
        <v>0</v>
      </c>
      <c r="W300" s="19"/>
    </row>
    <row r="301" spans="1:23" x14ac:dyDescent="0.25">
      <c r="A301" s="14" t="s">
        <v>60</v>
      </c>
      <c r="B301" s="15">
        <v>10</v>
      </c>
      <c r="C301" s="38">
        <f>[8]plyn_bio!J13</f>
        <v>318.60000000000002</v>
      </c>
      <c r="D301" s="17">
        <f>[8]plyn_bio!K13</f>
        <v>6.3564478970495921</v>
      </c>
      <c r="E301" s="16">
        <f>IFERROR([8]Teplo!$H13/([8]plyn_bio!$L13+[8]plyn_bio!$O13)*[8]plyn_bio!$L13,0)</f>
        <v>1403.4373999469324</v>
      </c>
      <c r="F301" s="18"/>
      <c r="G301" s="16">
        <f t="shared" si="8"/>
        <v>0</v>
      </c>
      <c r="H301" s="16">
        <f t="shared" si="9"/>
        <v>1403.4373999469324</v>
      </c>
      <c r="I301" s="18"/>
      <c r="J301" s="16">
        <f t="shared" si="10"/>
        <v>1403.4373999469324</v>
      </c>
      <c r="K301" s="18">
        <v>0</v>
      </c>
      <c r="L301" s="18">
        <v>0</v>
      </c>
      <c r="M301" s="18">
        <v>0</v>
      </c>
      <c r="N301" s="16">
        <v>0</v>
      </c>
      <c r="O301" s="18">
        <v>0</v>
      </c>
      <c r="P301" s="18">
        <v>0</v>
      </c>
      <c r="Q301" s="18">
        <v>0</v>
      </c>
      <c r="R301" s="18">
        <v>0</v>
      </c>
      <c r="S301" s="18">
        <v>0</v>
      </c>
      <c r="T301" s="18">
        <v>0</v>
      </c>
      <c r="U301" s="18">
        <f t="shared" si="11"/>
        <v>701.71869997346619</v>
      </c>
      <c r="V301" s="18">
        <f t="shared" si="12"/>
        <v>701.71869997346619</v>
      </c>
      <c r="W301" s="19"/>
    </row>
    <row r="302" spans="1:23" x14ac:dyDescent="0.25">
      <c r="A302" s="14" t="s">
        <v>61</v>
      </c>
      <c r="B302" s="15">
        <v>11</v>
      </c>
      <c r="C302" s="38">
        <f>[8]plyn_bio!J14</f>
        <v>582.29999999999995</v>
      </c>
      <c r="D302" s="17">
        <f>[8]plyn_bio!K14</f>
        <v>8.6050436544736399</v>
      </c>
      <c r="E302" s="16">
        <f>IFERROR([8]Teplo!$H14/([8]plyn_bio!$L14+[8]plyn_bio!$O14)*[8]plyn_bio!$L14,0)</f>
        <v>3465.7003157824156</v>
      </c>
      <c r="F302" s="18"/>
      <c r="G302" s="16">
        <f t="shared" si="8"/>
        <v>0</v>
      </c>
      <c r="H302" s="16">
        <f t="shared" si="9"/>
        <v>3465.7003157824156</v>
      </c>
      <c r="I302" s="18"/>
      <c r="J302" s="16">
        <f t="shared" si="10"/>
        <v>3465.7003157824156</v>
      </c>
      <c r="K302" s="18">
        <v>0</v>
      </c>
      <c r="L302" s="18">
        <v>0</v>
      </c>
      <c r="M302" s="18">
        <v>0</v>
      </c>
      <c r="N302" s="16">
        <v>0</v>
      </c>
      <c r="O302" s="18">
        <v>0</v>
      </c>
      <c r="P302" s="18">
        <v>0</v>
      </c>
      <c r="Q302" s="18">
        <v>0</v>
      </c>
      <c r="R302" s="18">
        <v>0</v>
      </c>
      <c r="S302" s="18">
        <v>0</v>
      </c>
      <c r="T302" s="18">
        <v>0</v>
      </c>
      <c r="U302" s="18">
        <f t="shared" si="11"/>
        <v>1732.8501578912078</v>
      </c>
      <c r="V302" s="18">
        <f t="shared" si="12"/>
        <v>1732.8501578912078</v>
      </c>
      <c r="W302" s="19"/>
    </row>
    <row r="303" spans="1:23" x14ac:dyDescent="0.25">
      <c r="A303" s="14" t="s">
        <v>62</v>
      </c>
      <c r="B303" s="15">
        <v>12</v>
      </c>
      <c r="C303" s="38">
        <f>[8]plyn_bio!J15</f>
        <v>562.49999999999989</v>
      </c>
      <c r="D303" s="17">
        <f>[8]plyn_bio!K15</f>
        <v>10.555114293333345</v>
      </c>
      <c r="E303" s="16">
        <f>IFERROR([8]Teplo!$H15/([8]plyn_bio!$L15+[8]plyn_bio!$O15)*[8]plyn_bio!$L15,0)</f>
        <v>4159.0682612931842</v>
      </c>
      <c r="F303" s="18"/>
      <c r="G303" s="16">
        <f t="shared" si="8"/>
        <v>0</v>
      </c>
      <c r="H303" s="16">
        <f t="shared" si="9"/>
        <v>4159.0682612931842</v>
      </c>
      <c r="I303" s="18"/>
      <c r="J303" s="16">
        <f t="shared" si="10"/>
        <v>4159.0682612931842</v>
      </c>
      <c r="K303" s="18">
        <v>0</v>
      </c>
      <c r="L303" s="18">
        <v>0</v>
      </c>
      <c r="M303" s="18">
        <v>0</v>
      </c>
      <c r="N303" s="16">
        <v>0</v>
      </c>
      <c r="O303" s="18">
        <v>0</v>
      </c>
      <c r="P303" s="18">
        <v>0</v>
      </c>
      <c r="Q303" s="18">
        <v>0</v>
      </c>
      <c r="R303" s="18">
        <v>0</v>
      </c>
      <c r="S303" s="18">
        <v>0</v>
      </c>
      <c r="T303" s="18">
        <v>0</v>
      </c>
      <c r="U303" s="18">
        <f t="shared" si="11"/>
        <v>2079.5341306465921</v>
      </c>
      <c r="V303" s="18">
        <f t="shared" si="12"/>
        <v>2079.5341306465921</v>
      </c>
      <c r="W303" s="19"/>
    </row>
    <row r="304" spans="1:23" x14ac:dyDescent="0.25">
      <c r="A304" s="20" t="s">
        <v>63</v>
      </c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2"/>
    </row>
    <row r="306" spans="1:23" x14ac:dyDescent="0.25">
      <c r="F306" s="12"/>
      <c r="R306" s="12">
        <f>[8]Teplo!$H$4</f>
        <v>6112</v>
      </c>
    </row>
    <row r="307" spans="1:23" ht="52.5" x14ac:dyDescent="0.25">
      <c r="B307" s="154" t="s">
        <v>25</v>
      </c>
      <c r="C307" s="155"/>
      <c r="D307" s="23" t="s">
        <v>64</v>
      </c>
    </row>
    <row r="308" spans="1:23" x14ac:dyDescent="0.25">
      <c r="B308" s="24" t="s">
        <v>39</v>
      </c>
      <c r="C308" s="25"/>
      <c r="D308" s="26"/>
    </row>
    <row r="310" spans="1:23" ht="17.25" x14ac:dyDescent="0.25">
      <c r="A310" s="13" t="s">
        <v>0</v>
      </c>
      <c r="B310" s="1"/>
      <c r="C310" s="146" t="s">
        <v>51</v>
      </c>
      <c r="D310" s="147"/>
      <c r="E310" s="147"/>
      <c r="F310" s="147"/>
      <c r="G310" s="147"/>
      <c r="H310" s="147"/>
      <c r="I310" s="147"/>
      <c r="J310" s="147"/>
      <c r="K310" s="147"/>
      <c r="L310" s="147"/>
      <c r="M310" s="147"/>
      <c r="N310" s="147"/>
      <c r="O310" s="147"/>
      <c r="P310" s="147"/>
      <c r="Q310" s="147"/>
      <c r="R310" s="147"/>
      <c r="S310" s="147"/>
      <c r="T310" s="147"/>
      <c r="U310" s="147"/>
      <c r="V310" s="147"/>
      <c r="W310" s="148"/>
    </row>
    <row r="311" spans="1:23" x14ac:dyDescent="0.25">
      <c r="A311" s="149" t="s">
        <v>53</v>
      </c>
      <c r="B311" s="150"/>
      <c r="C311" s="151" t="s">
        <v>3</v>
      </c>
      <c r="D311" s="152"/>
      <c r="E311" s="151" t="s">
        <v>4</v>
      </c>
      <c r="F311" s="152"/>
      <c r="G311" s="152"/>
      <c r="H311" s="152"/>
      <c r="I311" s="151" t="s">
        <v>4</v>
      </c>
      <c r="J311" s="152"/>
      <c r="K311" s="152"/>
      <c r="L311" s="152"/>
      <c r="M311" s="152"/>
      <c r="N311" s="153"/>
      <c r="O311" s="151" t="s">
        <v>4</v>
      </c>
      <c r="P311" s="152"/>
      <c r="Q311" s="152"/>
      <c r="R311" s="152"/>
      <c r="S311" s="152"/>
      <c r="T311" s="152"/>
      <c r="U311" s="152"/>
      <c r="V311" s="152"/>
      <c r="W311" s="153"/>
    </row>
    <row r="312" spans="1:23" ht="94.5" x14ac:dyDescent="0.25">
      <c r="A312" s="3"/>
      <c r="B312" s="2" t="s">
        <v>76</v>
      </c>
      <c r="C312" s="5" t="s">
        <v>5</v>
      </c>
      <c r="D312" s="6" t="s">
        <v>7</v>
      </c>
      <c r="E312" s="5" t="s">
        <v>8</v>
      </c>
      <c r="F312" s="6" t="s">
        <v>9</v>
      </c>
      <c r="G312" s="6" t="s">
        <v>10</v>
      </c>
      <c r="H312" s="6" t="s">
        <v>11</v>
      </c>
      <c r="I312" s="5" t="s">
        <v>12</v>
      </c>
      <c r="J312" s="6" t="s">
        <v>8</v>
      </c>
      <c r="K312" s="6" t="s">
        <v>13</v>
      </c>
      <c r="L312" s="6" t="s">
        <v>14</v>
      </c>
      <c r="M312" s="6" t="s">
        <v>15</v>
      </c>
      <c r="N312" s="4" t="s">
        <v>10</v>
      </c>
      <c r="O312" s="5" t="s">
        <v>16</v>
      </c>
      <c r="P312" s="6" t="s">
        <v>17</v>
      </c>
      <c r="Q312" s="6" t="s">
        <v>18</v>
      </c>
      <c r="R312" s="6" t="s">
        <v>19</v>
      </c>
      <c r="S312" s="6" t="s">
        <v>20</v>
      </c>
      <c r="T312" s="6" t="s">
        <v>21</v>
      </c>
      <c r="U312" s="6" t="s">
        <v>22</v>
      </c>
      <c r="V312" s="6" t="s">
        <v>23</v>
      </c>
      <c r="W312" s="4" t="s">
        <v>24</v>
      </c>
    </row>
    <row r="313" spans="1:23" ht="21" x14ac:dyDescent="0.25">
      <c r="A313" s="5" t="s">
        <v>28</v>
      </c>
      <c r="B313" s="7" t="s">
        <v>29</v>
      </c>
      <c r="C313" s="8" t="s">
        <v>78</v>
      </c>
      <c r="D313" s="9" t="s">
        <v>79</v>
      </c>
      <c r="E313" s="8" t="s">
        <v>31</v>
      </c>
      <c r="F313" s="9" t="s">
        <v>31</v>
      </c>
      <c r="G313" s="9" t="s">
        <v>31</v>
      </c>
      <c r="H313" s="9" t="s">
        <v>31</v>
      </c>
      <c r="I313" s="8" t="s">
        <v>31</v>
      </c>
      <c r="J313" s="9" t="s">
        <v>31</v>
      </c>
      <c r="K313" s="9" t="s">
        <v>31</v>
      </c>
      <c r="L313" s="9" t="s">
        <v>31</v>
      </c>
      <c r="M313" s="9" t="s">
        <v>31</v>
      </c>
      <c r="N313" s="10" t="s">
        <v>31</v>
      </c>
      <c r="O313" s="8" t="s">
        <v>31</v>
      </c>
      <c r="P313" s="9" t="s">
        <v>31</v>
      </c>
      <c r="Q313" s="9" t="s">
        <v>31</v>
      </c>
      <c r="R313" s="9" t="s">
        <v>31</v>
      </c>
      <c r="S313" s="9" t="s">
        <v>31</v>
      </c>
      <c r="T313" s="9" t="s">
        <v>31</v>
      </c>
      <c r="U313" s="9" t="s">
        <v>31</v>
      </c>
      <c r="V313" s="9" t="s">
        <v>31</v>
      </c>
      <c r="W313" s="10" t="s">
        <v>31</v>
      </c>
    </row>
    <row r="314" spans="1:23" x14ac:dyDescent="0.25">
      <c r="A314" s="14" t="s">
        <v>2</v>
      </c>
      <c r="B314" s="15">
        <v>1</v>
      </c>
      <c r="C314" s="38">
        <f>[8]plyn_bio!$M4</f>
        <v>261.56</v>
      </c>
      <c r="D314" s="17">
        <f>[8]plyn_bio!$N4</f>
        <v>15.948979755691918</v>
      </c>
      <c r="E314" s="16">
        <f>IFERROR([8]Teplo!$H4/([8]plyn_bio!$L4+[8]plyn_bio!$O4)*[8]plyn_bio!$O4,0)</f>
        <v>2890.9498196474215</v>
      </c>
      <c r="F314" s="18"/>
      <c r="G314" s="16">
        <f>E314-H314</f>
        <v>0</v>
      </c>
      <c r="H314" s="16">
        <f>E314</f>
        <v>2890.9498196474215</v>
      </c>
      <c r="I314" s="18"/>
      <c r="J314" s="16">
        <f>E314</f>
        <v>2890.9498196474215</v>
      </c>
      <c r="K314" s="18">
        <v>0</v>
      </c>
      <c r="L314" s="18">
        <v>0</v>
      </c>
      <c r="M314" s="18">
        <v>0</v>
      </c>
      <c r="N314" s="16">
        <v>0</v>
      </c>
      <c r="O314" s="18">
        <v>0</v>
      </c>
      <c r="P314" s="18">
        <v>0</v>
      </c>
      <c r="Q314" s="18">
        <v>0</v>
      </c>
      <c r="R314" s="18">
        <v>0</v>
      </c>
      <c r="S314" s="18">
        <v>0</v>
      </c>
      <c r="T314" s="18">
        <v>0</v>
      </c>
      <c r="U314" s="16">
        <f>H314*0.5</f>
        <v>1445.4749098237107</v>
      </c>
      <c r="V314" s="16">
        <f>H314-U314</f>
        <v>1445.4749098237107</v>
      </c>
      <c r="W314" s="19"/>
    </row>
    <row r="315" spans="1:23" x14ac:dyDescent="0.25">
      <c r="A315" s="14" t="s">
        <v>49</v>
      </c>
      <c r="B315" s="15">
        <v>2</v>
      </c>
      <c r="C315" s="38">
        <f>[8]plyn_bio!$M5</f>
        <v>139.13</v>
      </c>
      <c r="D315" s="17">
        <f>[8]plyn_bio!$N5</f>
        <v>14.28</v>
      </c>
      <c r="E315" s="16">
        <f>IFERROR([8]Teplo!$H5/([8]plyn_bio!$L5+[8]plyn_bio!$O5)*[8]plyn_bio!$O5,0)</f>
        <v>1372.979332525143</v>
      </c>
      <c r="F315" s="18"/>
      <c r="G315" s="16">
        <f t="shared" ref="G315:G325" si="13">E315-H315</f>
        <v>0</v>
      </c>
      <c r="H315" s="16">
        <f t="shared" ref="H315:H325" si="14">E315</f>
        <v>1372.979332525143</v>
      </c>
      <c r="I315" s="18"/>
      <c r="J315" s="16">
        <f>E315</f>
        <v>1372.979332525143</v>
      </c>
      <c r="K315" s="18">
        <v>0</v>
      </c>
      <c r="L315" s="18">
        <v>0</v>
      </c>
      <c r="M315" s="18">
        <v>0</v>
      </c>
      <c r="N315" s="16">
        <v>0</v>
      </c>
      <c r="O315" s="18">
        <v>0</v>
      </c>
      <c r="P315" s="18">
        <v>0</v>
      </c>
      <c r="Q315" s="18">
        <v>0</v>
      </c>
      <c r="R315" s="18">
        <v>0</v>
      </c>
      <c r="S315" s="18">
        <v>0</v>
      </c>
      <c r="T315" s="18">
        <v>0</v>
      </c>
      <c r="U315" s="18">
        <f>H315*0.5</f>
        <v>686.48966626257152</v>
      </c>
      <c r="V315" s="18">
        <f>H315-U315</f>
        <v>686.48966626257152</v>
      </c>
      <c r="W315" s="19"/>
    </row>
    <row r="316" spans="1:23" x14ac:dyDescent="0.25">
      <c r="A316" s="14" t="s">
        <v>50</v>
      </c>
      <c r="B316" s="15">
        <v>3</v>
      </c>
      <c r="C316" s="38">
        <f>[8]plyn_bio!$M6</f>
        <v>93.02</v>
      </c>
      <c r="D316" s="17">
        <f>[8]plyn_bio!$N6</f>
        <v>14.851345481911521</v>
      </c>
      <c r="E316" s="16">
        <f>IFERROR([8]Teplo!$H6/([8]plyn_bio!$L6+[8]plyn_bio!$O6)*[8]plyn_bio!$O6,0)</f>
        <v>955.74505780349057</v>
      </c>
      <c r="F316" s="18"/>
      <c r="G316" s="16">
        <f t="shared" si="13"/>
        <v>0</v>
      </c>
      <c r="H316" s="16">
        <f t="shared" si="14"/>
        <v>955.74505780349057</v>
      </c>
      <c r="I316" s="18"/>
      <c r="J316" s="16">
        <f t="shared" ref="J316:J325" si="15">E316</f>
        <v>955.74505780349057</v>
      </c>
      <c r="K316" s="18">
        <v>0</v>
      </c>
      <c r="L316" s="18">
        <v>0</v>
      </c>
      <c r="M316" s="18">
        <v>0</v>
      </c>
      <c r="N316" s="16">
        <v>0</v>
      </c>
      <c r="O316" s="18">
        <v>0</v>
      </c>
      <c r="P316" s="18">
        <v>0</v>
      </c>
      <c r="Q316" s="18">
        <v>0</v>
      </c>
      <c r="R316" s="18">
        <v>0</v>
      </c>
      <c r="S316" s="18">
        <v>0</v>
      </c>
      <c r="T316" s="18">
        <v>0</v>
      </c>
      <c r="U316" s="18">
        <f t="shared" ref="U316:U325" si="16">H316*0.5</f>
        <v>477.87252890174528</v>
      </c>
      <c r="V316" s="18">
        <f t="shared" ref="V316:V325" si="17">H316-U316</f>
        <v>477.87252890174528</v>
      </c>
      <c r="W316" s="19"/>
    </row>
    <row r="317" spans="1:23" x14ac:dyDescent="0.25">
      <c r="A317" s="14" t="s">
        <v>54</v>
      </c>
      <c r="B317" s="15">
        <v>4</v>
      </c>
      <c r="C317" s="38">
        <f>[8]plyn_bio!$M7</f>
        <v>73.94</v>
      </c>
      <c r="D317" s="17">
        <f>[8]plyn_bio!$N7</f>
        <v>15.14</v>
      </c>
      <c r="E317" s="16">
        <f>IFERROR([8]Teplo!$H7/([8]plyn_bio!$L7+[8]plyn_bio!$O7)*[8]plyn_bio!$O7,0)</f>
        <v>811.41269528770158</v>
      </c>
      <c r="F317" s="18"/>
      <c r="G317" s="16">
        <f t="shared" si="13"/>
        <v>0</v>
      </c>
      <c r="H317" s="16">
        <f t="shared" si="14"/>
        <v>811.41269528770158</v>
      </c>
      <c r="I317" s="18"/>
      <c r="J317" s="16">
        <f t="shared" si="15"/>
        <v>811.41269528770158</v>
      </c>
      <c r="K317" s="18">
        <v>0</v>
      </c>
      <c r="L317" s="18">
        <v>0</v>
      </c>
      <c r="M317" s="18">
        <v>0</v>
      </c>
      <c r="N317" s="16">
        <v>0</v>
      </c>
      <c r="O317" s="18">
        <v>0</v>
      </c>
      <c r="P317" s="18">
        <v>0</v>
      </c>
      <c r="Q317" s="18">
        <v>0</v>
      </c>
      <c r="R317" s="18">
        <v>0</v>
      </c>
      <c r="S317" s="18">
        <v>0</v>
      </c>
      <c r="T317" s="18">
        <v>0</v>
      </c>
      <c r="U317" s="18">
        <f t="shared" si="16"/>
        <v>405.70634764385079</v>
      </c>
      <c r="V317" s="18">
        <f t="shared" si="17"/>
        <v>405.70634764385079</v>
      </c>
      <c r="W317" s="19"/>
    </row>
    <row r="318" spans="1:23" x14ac:dyDescent="0.25">
      <c r="A318" s="14" t="s">
        <v>55</v>
      </c>
      <c r="B318" s="15">
        <v>5</v>
      </c>
      <c r="C318" s="38">
        <f>[8]plyn_bio!$M8</f>
        <v>0</v>
      </c>
      <c r="D318" s="17">
        <f>[8]plyn_bio!$N8</f>
        <v>0</v>
      </c>
      <c r="E318" s="16">
        <f>IFERROR([8]Teplo!$H8/([8]plyn_bio!$L8+[8]plyn_bio!$O8)*[8]plyn_bio!$O8,0)</f>
        <v>0</v>
      </c>
      <c r="F318" s="18"/>
      <c r="G318" s="16">
        <f t="shared" si="13"/>
        <v>0</v>
      </c>
      <c r="H318" s="16">
        <f t="shared" si="14"/>
        <v>0</v>
      </c>
      <c r="I318" s="18"/>
      <c r="J318" s="16">
        <f t="shared" si="15"/>
        <v>0</v>
      </c>
      <c r="K318" s="18">
        <v>0</v>
      </c>
      <c r="L318" s="18">
        <v>0</v>
      </c>
      <c r="M318" s="18">
        <v>0</v>
      </c>
      <c r="N318" s="16">
        <v>0</v>
      </c>
      <c r="O318" s="18">
        <v>0</v>
      </c>
      <c r="P318" s="18">
        <v>0</v>
      </c>
      <c r="Q318" s="18">
        <v>0</v>
      </c>
      <c r="R318" s="18">
        <v>0</v>
      </c>
      <c r="S318" s="18">
        <v>0</v>
      </c>
      <c r="T318" s="18">
        <v>0</v>
      </c>
      <c r="U318" s="18">
        <f t="shared" si="16"/>
        <v>0</v>
      </c>
      <c r="V318" s="18">
        <f t="shared" si="17"/>
        <v>0</v>
      </c>
      <c r="W318" s="19"/>
    </row>
    <row r="319" spans="1:23" x14ac:dyDescent="0.25">
      <c r="A319" s="14" t="s">
        <v>56</v>
      </c>
      <c r="B319" s="15">
        <v>6</v>
      </c>
      <c r="C319" s="38">
        <f>[8]plyn_bio!$M9</f>
        <v>0</v>
      </c>
      <c r="D319" s="17">
        <f>[8]plyn_bio!$N9</f>
        <v>0</v>
      </c>
      <c r="E319" s="16">
        <f>IFERROR([8]Teplo!$H9/([8]plyn_bio!$L9+[8]plyn_bio!$O9)*[8]plyn_bio!$O9,0)</f>
        <v>0</v>
      </c>
      <c r="F319" s="18"/>
      <c r="G319" s="16">
        <f t="shared" si="13"/>
        <v>0</v>
      </c>
      <c r="H319" s="16">
        <f t="shared" si="14"/>
        <v>0</v>
      </c>
      <c r="I319" s="18"/>
      <c r="J319" s="16">
        <f t="shared" si="15"/>
        <v>0</v>
      </c>
      <c r="K319" s="18">
        <v>0</v>
      </c>
      <c r="L319" s="18">
        <v>0</v>
      </c>
      <c r="M319" s="18">
        <v>0</v>
      </c>
      <c r="N319" s="16">
        <v>0</v>
      </c>
      <c r="O319" s="18">
        <v>0</v>
      </c>
      <c r="P319" s="18">
        <v>0</v>
      </c>
      <c r="Q319" s="18">
        <v>0</v>
      </c>
      <c r="R319" s="18">
        <v>0</v>
      </c>
      <c r="S319" s="18">
        <v>0</v>
      </c>
      <c r="T319" s="18">
        <v>0</v>
      </c>
      <c r="U319" s="18">
        <f t="shared" si="16"/>
        <v>0</v>
      </c>
      <c r="V319" s="18">
        <f t="shared" si="17"/>
        <v>0</v>
      </c>
      <c r="W319" s="19"/>
    </row>
    <row r="320" spans="1:23" x14ac:dyDescent="0.25">
      <c r="A320" s="14" t="s">
        <v>57</v>
      </c>
      <c r="B320" s="15">
        <v>7</v>
      </c>
      <c r="C320" s="38">
        <f>[8]plyn_bio!$M10</f>
        <v>0</v>
      </c>
      <c r="D320" s="17">
        <f>[8]plyn_bio!$N10</f>
        <v>0</v>
      </c>
      <c r="E320" s="16">
        <f>IFERROR([8]Teplo!$H10/([8]plyn_bio!$L10+[8]plyn_bio!$O10)*[8]plyn_bio!$O10,0)</f>
        <v>0</v>
      </c>
      <c r="F320" s="18"/>
      <c r="G320" s="16">
        <f t="shared" si="13"/>
        <v>0</v>
      </c>
      <c r="H320" s="16">
        <f t="shared" si="14"/>
        <v>0</v>
      </c>
      <c r="I320" s="18"/>
      <c r="J320" s="16">
        <f t="shared" si="15"/>
        <v>0</v>
      </c>
      <c r="K320" s="18">
        <v>0</v>
      </c>
      <c r="L320" s="18">
        <v>0</v>
      </c>
      <c r="M320" s="18">
        <v>0</v>
      </c>
      <c r="N320" s="16">
        <v>0</v>
      </c>
      <c r="O320" s="18">
        <v>0</v>
      </c>
      <c r="P320" s="18">
        <v>0</v>
      </c>
      <c r="Q320" s="18">
        <v>0</v>
      </c>
      <c r="R320" s="18">
        <v>0</v>
      </c>
      <c r="S320" s="18">
        <v>0</v>
      </c>
      <c r="T320" s="18">
        <v>0</v>
      </c>
      <c r="U320" s="18">
        <f t="shared" si="16"/>
        <v>0</v>
      </c>
      <c r="V320" s="18">
        <f t="shared" si="17"/>
        <v>0</v>
      </c>
      <c r="W320" s="19"/>
    </row>
    <row r="321" spans="1:23" x14ac:dyDescent="0.25">
      <c r="A321" s="14" t="s">
        <v>58</v>
      </c>
      <c r="B321" s="15">
        <v>8</v>
      </c>
      <c r="C321" s="38">
        <f>[8]plyn_bio!$M11</f>
        <v>0</v>
      </c>
      <c r="D321" s="17">
        <f>[8]plyn_bio!$N11</f>
        <v>0</v>
      </c>
      <c r="E321" s="16">
        <f>IFERROR([8]Teplo!$H11/([8]plyn_bio!$L11+[8]plyn_bio!$O11)*[8]plyn_bio!$O11,0)</f>
        <v>0</v>
      </c>
      <c r="F321" s="18"/>
      <c r="G321" s="16">
        <f t="shared" si="13"/>
        <v>0</v>
      </c>
      <c r="H321" s="16">
        <f t="shared" si="14"/>
        <v>0</v>
      </c>
      <c r="I321" s="18"/>
      <c r="J321" s="16">
        <f t="shared" si="15"/>
        <v>0</v>
      </c>
      <c r="K321" s="18">
        <v>0</v>
      </c>
      <c r="L321" s="18">
        <v>0</v>
      </c>
      <c r="M321" s="18">
        <v>0</v>
      </c>
      <c r="N321" s="16">
        <v>0</v>
      </c>
      <c r="O321" s="18">
        <v>0</v>
      </c>
      <c r="P321" s="18">
        <v>0</v>
      </c>
      <c r="Q321" s="18">
        <v>0</v>
      </c>
      <c r="R321" s="18">
        <v>0</v>
      </c>
      <c r="S321" s="18">
        <v>0</v>
      </c>
      <c r="T321" s="18">
        <v>0</v>
      </c>
      <c r="U321" s="18">
        <f t="shared" si="16"/>
        <v>0</v>
      </c>
      <c r="V321" s="18">
        <f t="shared" si="17"/>
        <v>0</v>
      </c>
      <c r="W321" s="19"/>
    </row>
    <row r="322" spans="1:23" x14ac:dyDescent="0.25">
      <c r="A322" s="14" t="s">
        <v>59</v>
      </c>
      <c r="B322" s="15">
        <v>9</v>
      </c>
      <c r="C322" s="38">
        <f>[8]plyn_bio!$M12</f>
        <v>0</v>
      </c>
      <c r="D322" s="17">
        <f>[8]plyn_bio!$N12</f>
        <v>0</v>
      </c>
      <c r="E322" s="16">
        <f>IFERROR([8]Teplo!$H12/([8]plyn_bio!$L12+[8]plyn_bio!$O12)*[8]plyn_bio!$O12,0)</f>
        <v>0</v>
      </c>
      <c r="F322" s="18"/>
      <c r="G322" s="16">
        <f t="shared" si="13"/>
        <v>0</v>
      </c>
      <c r="H322" s="16">
        <f t="shared" si="14"/>
        <v>0</v>
      </c>
      <c r="I322" s="18"/>
      <c r="J322" s="16">
        <f t="shared" si="15"/>
        <v>0</v>
      </c>
      <c r="K322" s="18">
        <v>0</v>
      </c>
      <c r="L322" s="18">
        <v>0</v>
      </c>
      <c r="M322" s="18">
        <v>0</v>
      </c>
      <c r="N322" s="16">
        <v>0</v>
      </c>
      <c r="O322" s="18">
        <v>0</v>
      </c>
      <c r="P322" s="18">
        <v>0</v>
      </c>
      <c r="Q322" s="18">
        <v>0</v>
      </c>
      <c r="R322" s="18">
        <v>0</v>
      </c>
      <c r="S322" s="18">
        <v>0</v>
      </c>
      <c r="T322" s="18">
        <v>0</v>
      </c>
      <c r="U322" s="18">
        <f t="shared" si="16"/>
        <v>0</v>
      </c>
      <c r="V322" s="18">
        <f t="shared" si="17"/>
        <v>0</v>
      </c>
      <c r="W322" s="19"/>
    </row>
    <row r="323" spans="1:23" x14ac:dyDescent="0.25">
      <c r="A323" s="14" t="s">
        <v>60</v>
      </c>
      <c r="B323" s="15">
        <v>10</v>
      </c>
      <c r="C323" s="38">
        <f>[8]plyn_bio!$M13</f>
        <v>57.24</v>
      </c>
      <c r="D323" s="17">
        <f>[8]plyn_bio!$N13</f>
        <v>15.14</v>
      </c>
      <c r="E323" s="16">
        <f>IFERROR([8]Teplo!$H13/([8]plyn_bio!$L13+[8]plyn_bio!$O13)*[8]plyn_bio!$O13,0)</f>
        <v>600.56260005306774</v>
      </c>
      <c r="F323" s="18"/>
      <c r="G323" s="16">
        <f t="shared" si="13"/>
        <v>0</v>
      </c>
      <c r="H323" s="16">
        <f t="shared" si="14"/>
        <v>600.56260005306774</v>
      </c>
      <c r="I323" s="18"/>
      <c r="J323" s="16">
        <f t="shared" si="15"/>
        <v>600.56260005306774</v>
      </c>
      <c r="K323" s="18">
        <v>0</v>
      </c>
      <c r="L323" s="18">
        <v>0</v>
      </c>
      <c r="M323" s="18">
        <v>0</v>
      </c>
      <c r="N323" s="16">
        <v>0</v>
      </c>
      <c r="O323" s="18">
        <v>0</v>
      </c>
      <c r="P323" s="18">
        <v>0</v>
      </c>
      <c r="Q323" s="18">
        <v>0</v>
      </c>
      <c r="R323" s="18">
        <v>0</v>
      </c>
      <c r="S323" s="18">
        <v>0</v>
      </c>
      <c r="T323" s="18">
        <v>0</v>
      </c>
      <c r="U323" s="18">
        <f t="shared" si="16"/>
        <v>300.28130002653387</v>
      </c>
      <c r="V323" s="18">
        <f t="shared" si="17"/>
        <v>300.28130002653387</v>
      </c>
      <c r="W323" s="19"/>
    </row>
    <row r="324" spans="1:23" x14ac:dyDescent="0.25">
      <c r="A324" s="14" t="s">
        <v>61</v>
      </c>
      <c r="B324" s="15">
        <v>11</v>
      </c>
      <c r="C324" s="38">
        <f>[8]plyn_bio!$M14</f>
        <v>130.38</v>
      </c>
      <c r="D324" s="17">
        <f>[8]plyn_bio!$N14</f>
        <v>15.14</v>
      </c>
      <c r="E324" s="16">
        <f>IFERROR([8]Teplo!$H14/([8]plyn_bio!$L14+[8]plyn_bio!$O14)*[8]plyn_bio!$O14,0)</f>
        <v>1365.2996842175849</v>
      </c>
      <c r="F324" s="18"/>
      <c r="G324" s="16">
        <f t="shared" si="13"/>
        <v>0</v>
      </c>
      <c r="H324" s="16">
        <f t="shared" si="14"/>
        <v>1365.2996842175849</v>
      </c>
      <c r="I324" s="18"/>
      <c r="J324" s="16">
        <f t="shared" si="15"/>
        <v>1365.2996842175849</v>
      </c>
      <c r="K324" s="18">
        <v>0</v>
      </c>
      <c r="L324" s="18">
        <v>0</v>
      </c>
      <c r="M324" s="18">
        <v>0</v>
      </c>
      <c r="N324" s="16">
        <v>0</v>
      </c>
      <c r="O324" s="18">
        <v>0</v>
      </c>
      <c r="P324" s="18">
        <v>0</v>
      </c>
      <c r="Q324" s="18">
        <v>0</v>
      </c>
      <c r="R324" s="18">
        <v>0</v>
      </c>
      <c r="S324" s="18">
        <v>0</v>
      </c>
      <c r="T324" s="18">
        <v>0</v>
      </c>
      <c r="U324" s="18">
        <f t="shared" si="16"/>
        <v>682.64984210879243</v>
      </c>
      <c r="V324" s="18">
        <f t="shared" si="17"/>
        <v>682.64984210879243</v>
      </c>
      <c r="W324" s="19"/>
    </row>
    <row r="325" spans="1:23" x14ac:dyDescent="0.25">
      <c r="A325" s="14" t="s">
        <v>62</v>
      </c>
      <c r="B325" s="15">
        <v>12</v>
      </c>
      <c r="C325" s="38">
        <f>[8]plyn_bio!$M15</f>
        <v>123.23</v>
      </c>
      <c r="D325" s="17">
        <f>[8]plyn_bio!$N15</f>
        <v>15.14</v>
      </c>
      <c r="E325" s="16">
        <f>IFERROR([8]Teplo!$H15/([8]plyn_bio!$L15+[8]plyn_bio!$O15)*[8]plyn_bio!$O15,0)</f>
        <v>1306.931738706817</v>
      </c>
      <c r="F325" s="18"/>
      <c r="G325" s="16">
        <f t="shared" si="13"/>
        <v>0</v>
      </c>
      <c r="H325" s="16">
        <f t="shared" si="14"/>
        <v>1306.931738706817</v>
      </c>
      <c r="I325" s="18"/>
      <c r="J325" s="16">
        <f t="shared" si="15"/>
        <v>1306.931738706817</v>
      </c>
      <c r="K325" s="18">
        <v>0</v>
      </c>
      <c r="L325" s="18">
        <v>0</v>
      </c>
      <c r="M325" s="18">
        <v>0</v>
      </c>
      <c r="N325" s="16">
        <v>0</v>
      </c>
      <c r="O325" s="18">
        <v>0</v>
      </c>
      <c r="P325" s="18">
        <v>0</v>
      </c>
      <c r="Q325" s="18">
        <v>0</v>
      </c>
      <c r="R325" s="18">
        <v>0</v>
      </c>
      <c r="S325" s="18">
        <v>0</v>
      </c>
      <c r="T325" s="18">
        <v>0</v>
      </c>
      <c r="U325" s="18">
        <f t="shared" si="16"/>
        <v>653.46586935340849</v>
      </c>
      <c r="V325" s="18">
        <f t="shared" si="17"/>
        <v>653.46586935340849</v>
      </c>
      <c r="W325" s="19"/>
    </row>
    <row r="326" spans="1:23" x14ac:dyDescent="0.25">
      <c r="A326" s="20" t="s">
        <v>63</v>
      </c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2"/>
    </row>
    <row r="329" spans="1:23" ht="52.5" x14ac:dyDescent="0.25">
      <c r="B329" s="154" t="s">
        <v>25</v>
      </c>
      <c r="C329" s="155"/>
      <c r="D329" s="23" t="s">
        <v>64</v>
      </c>
    </row>
    <row r="330" spans="1:23" x14ac:dyDescent="0.25">
      <c r="B330" s="24" t="s">
        <v>39</v>
      </c>
      <c r="C330" s="25"/>
      <c r="D330" s="26"/>
    </row>
    <row r="333" spans="1:23" ht="17.25" x14ac:dyDescent="0.25">
      <c r="A333" s="13" t="s">
        <v>0</v>
      </c>
      <c r="B333" s="1"/>
      <c r="C333" s="146" t="s">
        <v>51</v>
      </c>
      <c r="D333" s="147"/>
      <c r="E333" s="147"/>
      <c r="F333" s="147"/>
      <c r="G333" s="147"/>
      <c r="H333" s="147"/>
      <c r="I333" s="147"/>
      <c r="J333" s="147"/>
      <c r="K333" s="147"/>
      <c r="L333" s="147"/>
      <c r="M333" s="147"/>
      <c r="N333" s="147"/>
      <c r="O333" s="147"/>
      <c r="P333" s="147"/>
      <c r="Q333" s="147"/>
      <c r="R333" s="147"/>
      <c r="S333" s="147"/>
      <c r="T333" s="147"/>
      <c r="U333" s="147"/>
      <c r="V333" s="147"/>
      <c r="W333" s="148"/>
    </row>
    <row r="334" spans="1:23" x14ac:dyDescent="0.25">
      <c r="A334" s="149" t="s">
        <v>53</v>
      </c>
      <c r="B334" s="150"/>
      <c r="C334" s="151" t="s">
        <v>3</v>
      </c>
      <c r="D334" s="152"/>
      <c r="E334" s="151" t="s">
        <v>4</v>
      </c>
      <c r="F334" s="152"/>
      <c r="G334" s="152"/>
      <c r="H334" s="152"/>
      <c r="I334" s="151" t="s">
        <v>4</v>
      </c>
      <c r="J334" s="152"/>
      <c r="K334" s="152"/>
      <c r="L334" s="152"/>
      <c r="M334" s="152"/>
      <c r="N334" s="153"/>
      <c r="O334" s="151" t="s">
        <v>4</v>
      </c>
      <c r="P334" s="152"/>
      <c r="Q334" s="152"/>
      <c r="R334" s="152"/>
      <c r="S334" s="152"/>
      <c r="T334" s="152"/>
      <c r="U334" s="152"/>
      <c r="V334" s="152"/>
      <c r="W334" s="153"/>
    </row>
    <row r="335" spans="1:23" ht="94.5" x14ac:dyDescent="0.25">
      <c r="A335" s="3"/>
      <c r="B335" s="30" t="s">
        <v>276</v>
      </c>
      <c r="C335" s="5" t="s">
        <v>5</v>
      </c>
      <c r="D335" s="6" t="s">
        <v>7</v>
      </c>
      <c r="E335" s="5" t="s">
        <v>8</v>
      </c>
      <c r="F335" s="6" t="s">
        <v>9</v>
      </c>
      <c r="G335" s="6" t="s">
        <v>10</v>
      </c>
      <c r="H335" s="6" t="s">
        <v>11</v>
      </c>
      <c r="I335" s="5" t="s">
        <v>12</v>
      </c>
      <c r="J335" s="6" t="s">
        <v>8</v>
      </c>
      <c r="K335" s="6" t="s">
        <v>13</v>
      </c>
      <c r="L335" s="6" t="s">
        <v>14</v>
      </c>
      <c r="M335" s="6" t="s">
        <v>15</v>
      </c>
      <c r="N335" s="4" t="s">
        <v>10</v>
      </c>
      <c r="O335" s="5" t="s">
        <v>16</v>
      </c>
      <c r="P335" s="6" t="s">
        <v>17</v>
      </c>
      <c r="Q335" s="6" t="s">
        <v>18</v>
      </c>
      <c r="R335" s="6" t="s">
        <v>19</v>
      </c>
      <c r="S335" s="6" t="s">
        <v>20</v>
      </c>
      <c r="T335" s="6" t="s">
        <v>21</v>
      </c>
      <c r="U335" s="6" t="s">
        <v>22</v>
      </c>
      <c r="V335" s="6" t="s">
        <v>23</v>
      </c>
      <c r="W335" s="4" t="s">
        <v>24</v>
      </c>
    </row>
    <row r="336" spans="1:23" ht="21" x14ac:dyDescent="0.25">
      <c r="A336" s="5" t="s">
        <v>28</v>
      </c>
      <c r="B336" s="7" t="s">
        <v>29</v>
      </c>
      <c r="C336" s="8" t="s">
        <v>30</v>
      </c>
      <c r="D336" s="9" t="s">
        <v>30</v>
      </c>
      <c r="E336" s="8" t="s">
        <v>31</v>
      </c>
      <c r="F336" s="9" t="s">
        <v>31</v>
      </c>
      <c r="G336" s="9" t="s">
        <v>31</v>
      </c>
      <c r="H336" s="9" t="s">
        <v>31</v>
      </c>
      <c r="I336" s="8" t="s">
        <v>31</v>
      </c>
      <c r="J336" s="9" t="s">
        <v>31</v>
      </c>
      <c r="K336" s="9" t="s">
        <v>31</v>
      </c>
      <c r="L336" s="9" t="s">
        <v>31</v>
      </c>
      <c r="M336" s="9" t="s">
        <v>31</v>
      </c>
      <c r="N336" s="10" t="s">
        <v>31</v>
      </c>
      <c r="O336" s="8" t="s">
        <v>31</v>
      </c>
      <c r="P336" s="9" t="s">
        <v>31</v>
      </c>
      <c r="Q336" s="9" t="s">
        <v>31</v>
      </c>
      <c r="R336" s="9" t="s">
        <v>31</v>
      </c>
      <c r="S336" s="9" t="s">
        <v>31</v>
      </c>
      <c r="T336" s="9" t="s">
        <v>31</v>
      </c>
      <c r="U336" s="9" t="s">
        <v>31</v>
      </c>
      <c r="V336" s="9" t="s">
        <v>31</v>
      </c>
      <c r="W336" s="10" t="s">
        <v>31</v>
      </c>
    </row>
    <row r="337" spans="1:23" x14ac:dyDescent="0.25">
      <c r="A337" s="14" t="s">
        <v>2</v>
      </c>
      <c r="B337" s="15">
        <v>1</v>
      </c>
      <c r="C337" s="38">
        <f>[13]Kogenerace!$Y5*[13]Kogenerace!$P5/1000</f>
        <v>659.6689626000001</v>
      </c>
      <c r="D337" s="17">
        <f>[13]Kogenerace!$S5</f>
        <v>35.281656000000005</v>
      </c>
      <c r="E337" s="16">
        <f>[13]Kogenerace!$X5</f>
        <v>2169.7000000000007</v>
      </c>
      <c r="F337" s="16">
        <f>'[12]Přehled Provozu'!N72</f>
        <v>0</v>
      </c>
      <c r="G337" s="16">
        <f>E337-F337-H337</f>
        <v>0</v>
      </c>
      <c r="H337" s="16">
        <f>E337-F337</f>
        <v>2169.7000000000007</v>
      </c>
      <c r="I337" s="18">
        <v>0</v>
      </c>
      <c r="J337" s="16">
        <f>E337</f>
        <v>2169.7000000000007</v>
      </c>
      <c r="K337" s="16">
        <f>F337</f>
        <v>0</v>
      </c>
      <c r="L337" s="18">
        <v>0</v>
      </c>
      <c r="M337" s="18">
        <v>0</v>
      </c>
      <c r="N337" s="16">
        <f>G337</f>
        <v>0</v>
      </c>
      <c r="O337" s="18">
        <v>0</v>
      </c>
      <c r="P337" s="18">
        <v>0</v>
      </c>
      <c r="Q337" s="16">
        <f>H337</f>
        <v>2169.7000000000007</v>
      </c>
      <c r="R337" s="18">
        <v>0</v>
      </c>
      <c r="S337" s="18">
        <v>0</v>
      </c>
      <c r="T337" s="18">
        <v>0</v>
      </c>
      <c r="U337" s="18">
        <v>0</v>
      </c>
      <c r="V337" s="18">
        <v>0</v>
      </c>
      <c r="W337" s="19">
        <v>0</v>
      </c>
    </row>
    <row r="338" spans="1:23" x14ac:dyDescent="0.25">
      <c r="A338" s="14" t="s">
        <v>49</v>
      </c>
      <c r="B338" s="15">
        <v>2</v>
      </c>
      <c r="C338" s="38">
        <f>[13]Kogenerace!$Y6*[13]Kogenerace!$P6/1000</f>
        <v>118.38954033</v>
      </c>
      <c r="D338" s="17">
        <f>[13]Kogenerace!$S6</f>
        <v>35.285153989236711</v>
      </c>
      <c r="E338" s="16">
        <f>[13]Kogenerace!$X6</f>
        <v>384.01000000000204</v>
      </c>
      <c r="F338" s="16">
        <f>'[12]Přehled Provozu'!N73</f>
        <v>0</v>
      </c>
      <c r="G338" s="16">
        <f t="shared" ref="G338:G348" si="18">E338-F338-H338</f>
        <v>0</v>
      </c>
      <c r="H338" s="16">
        <f t="shared" ref="H338:H348" si="19">E338-F338</f>
        <v>384.01000000000204</v>
      </c>
      <c r="I338" s="18">
        <v>0</v>
      </c>
      <c r="J338" s="16">
        <f t="shared" ref="J338:K348" si="20">E338</f>
        <v>384.01000000000204</v>
      </c>
      <c r="K338" s="16">
        <f t="shared" si="20"/>
        <v>0</v>
      </c>
      <c r="L338" s="18">
        <v>0</v>
      </c>
      <c r="M338" s="18">
        <v>0</v>
      </c>
      <c r="N338" s="16">
        <f t="shared" ref="N338:N348" si="21">G338</f>
        <v>0</v>
      </c>
      <c r="O338" s="18">
        <v>0</v>
      </c>
      <c r="P338" s="18">
        <v>0</v>
      </c>
      <c r="Q338" s="16">
        <f t="shared" ref="Q338:Q348" si="22">H338</f>
        <v>384.01000000000204</v>
      </c>
      <c r="R338" s="18">
        <v>0</v>
      </c>
      <c r="S338" s="18">
        <v>0</v>
      </c>
      <c r="T338" s="18">
        <v>0</v>
      </c>
      <c r="U338" s="18">
        <v>0</v>
      </c>
      <c r="V338" s="18">
        <v>0</v>
      </c>
      <c r="W338" s="19">
        <v>0</v>
      </c>
    </row>
    <row r="339" spans="1:23" x14ac:dyDescent="0.25">
      <c r="A339" s="14" t="s">
        <v>50</v>
      </c>
      <c r="B339" s="15">
        <v>3</v>
      </c>
      <c r="C339" s="38">
        <f>[13]Kogenerace!$Y7*[13]Kogenerace!$P7/1000</f>
        <v>115.61328773999999</v>
      </c>
      <c r="D339" s="17">
        <f>[13]Kogenerace!$S7</f>
        <v>35.134755764121905</v>
      </c>
      <c r="E339" s="16">
        <f>[13]Kogenerace!$X7</f>
        <v>382.77999999999884</v>
      </c>
      <c r="F339" s="16">
        <f>'[12]Přehled Provozu'!N74</f>
        <v>0</v>
      </c>
      <c r="G339" s="16">
        <f t="shared" si="18"/>
        <v>0</v>
      </c>
      <c r="H339" s="16">
        <f t="shared" si="19"/>
        <v>382.77999999999884</v>
      </c>
      <c r="I339" s="18">
        <v>0</v>
      </c>
      <c r="J339" s="16">
        <f t="shared" si="20"/>
        <v>382.77999999999884</v>
      </c>
      <c r="K339" s="16">
        <f t="shared" si="20"/>
        <v>0</v>
      </c>
      <c r="L339" s="18">
        <v>0</v>
      </c>
      <c r="M339" s="18">
        <v>0</v>
      </c>
      <c r="N339" s="16">
        <f t="shared" si="21"/>
        <v>0</v>
      </c>
      <c r="O339" s="18">
        <v>0</v>
      </c>
      <c r="P339" s="18">
        <v>0</v>
      </c>
      <c r="Q339" s="16">
        <f t="shared" si="22"/>
        <v>382.77999999999884</v>
      </c>
      <c r="R339" s="18">
        <v>0</v>
      </c>
      <c r="S339" s="18">
        <v>0</v>
      </c>
      <c r="T339" s="18">
        <v>0</v>
      </c>
      <c r="U339" s="18">
        <v>0</v>
      </c>
      <c r="V339" s="18">
        <v>0</v>
      </c>
      <c r="W339" s="19">
        <v>0</v>
      </c>
    </row>
    <row r="340" spans="1:23" x14ac:dyDescent="0.25">
      <c r="A340" s="14" t="s">
        <v>54</v>
      </c>
      <c r="B340" s="15">
        <v>4</v>
      </c>
      <c r="C340" s="38">
        <f>[13]Kogenerace!$Y8*[13]Kogenerace!$P8/1000</f>
        <v>238.49690886000002</v>
      </c>
      <c r="D340" s="17">
        <f>[13]Kogenerace!$S8</f>
        <v>35.245659441691465</v>
      </c>
      <c r="E340" s="16">
        <f>[13]Kogenerace!$X8</f>
        <v>765.65999999999985</v>
      </c>
      <c r="F340" s="16">
        <f>'[12]Přehled Provozu'!N75</f>
        <v>0</v>
      </c>
      <c r="G340" s="16">
        <f t="shared" si="18"/>
        <v>0</v>
      </c>
      <c r="H340" s="16">
        <f t="shared" si="19"/>
        <v>765.65999999999985</v>
      </c>
      <c r="I340" s="18">
        <v>0</v>
      </c>
      <c r="J340" s="16">
        <f t="shared" si="20"/>
        <v>765.65999999999985</v>
      </c>
      <c r="K340" s="16">
        <f t="shared" si="20"/>
        <v>0</v>
      </c>
      <c r="L340" s="18">
        <v>0</v>
      </c>
      <c r="M340" s="18">
        <v>0</v>
      </c>
      <c r="N340" s="16">
        <f t="shared" si="21"/>
        <v>0</v>
      </c>
      <c r="O340" s="18">
        <v>0</v>
      </c>
      <c r="P340" s="18">
        <v>0</v>
      </c>
      <c r="Q340" s="16">
        <f t="shared" si="22"/>
        <v>765.65999999999985</v>
      </c>
      <c r="R340" s="18">
        <v>0</v>
      </c>
      <c r="S340" s="18">
        <v>0</v>
      </c>
      <c r="T340" s="18">
        <v>0</v>
      </c>
      <c r="U340" s="18">
        <v>0</v>
      </c>
      <c r="V340" s="18">
        <v>0</v>
      </c>
      <c r="W340" s="19">
        <v>0</v>
      </c>
    </row>
    <row r="341" spans="1:23" x14ac:dyDescent="0.25">
      <c r="A341" s="14" t="s">
        <v>55</v>
      </c>
      <c r="B341" s="15">
        <v>5</v>
      </c>
      <c r="C341" s="38">
        <f>[13]Kogenerace!$Y9*[13]Kogenerace!$P9/1000</f>
        <v>1.4761035000000002</v>
      </c>
      <c r="D341" s="17">
        <f>[13]Kogenerace!$S9</f>
        <v>35.42354946597743</v>
      </c>
      <c r="E341" s="16">
        <f>[13]Kogenerace!$X9</f>
        <v>0</v>
      </c>
      <c r="F341" s="16">
        <f>'[12]Přehled Provozu'!N76</f>
        <v>0</v>
      </c>
      <c r="G341" s="16">
        <f t="shared" si="18"/>
        <v>0</v>
      </c>
      <c r="H341" s="16">
        <f t="shared" si="19"/>
        <v>0</v>
      </c>
      <c r="I341" s="18">
        <v>0</v>
      </c>
      <c r="J341" s="16">
        <f t="shared" si="20"/>
        <v>0</v>
      </c>
      <c r="K341" s="16">
        <f t="shared" si="20"/>
        <v>0</v>
      </c>
      <c r="L341" s="18">
        <v>0</v>
      </c>
      <c r="M341" s="18">
        <v>0</v>
      </c>
      <c r="N341" s="16">
        <f t="shared" si="21"/>
        <v>0</v>
      </c>
      <c r="O341" s="18">
        <v>0</v>
      </c>
      <c r="P341" s="18">
        <v>0</v>
      </c>
      <c r="Q341" s="16">
        <f t="shared" si="22"/>
        <v>0</v>
      </c>
      <c r="R341" s="18">
        <v>0</v>
      </c>
      <c r="S341" s="18">
        <v>0</v>
      </c>
      <c r="T341" s="18">
        <v>0</v>
      </c>
      <c r="U341" s="18">
        <v>0</v>
      </c>
      <c r="V341" s="18">
        <v>0</v>
      </c>
      <c r="W341" s="19">
        <v>0</v>
      </c>
    </row>
    <row r="342" spans="1:23" x14ac:dyDescent="0.25">
      <c r="A342" s="14" t="s">
        <v>56</v>
      </c>
      <c r="B342" s="15">
        <v>6</v>
      </c>
      <c r="C342" s="38">
        <f>[13]Kogenerace!$Y10*[13]Kogenerace!$P10/1000</f>
        <v>0</v>
      </c>
      <c r="D342" s="17">
        <f>[13]Kogenerace!$S10</f>
        <v>35.264996314065684</v>
      </c>
      <c r="E342" s="16"/>
      <c r="F342" s="16">
        <f>'[12]Přehled Provozu'!N77</f>
        <v>0</v>
      </c>
      <c r="G342" s="16">
        <f t="shared" si="18"/>
        <v>0</v>
      </c>
      <c r="H342" s="16">
        <f t="shared" si="19"/>
        <v>0</v>
      </c>
      <c r="I342" s="18">
        <v>0</v>
      </c>
      <c r="J342" s="16">
        <f t="shared" si="20"/>
        <v>0</v>
      </c>
      <c r="K342" s="16">
        <f t="shared" si="20"/>
        <v>0</v>
      </c>
      <c r="L342" s="18">
        <v>0</v>
      </c>
      <c r="M342" s="18">
        <v>0</v>
      </c>
      <c r="N342" s="16">
        <f t="shared" si="21"/>
        <v>0</v>
      </c>
      <c r="O342" s="18">
        <v>0</v>
      </c>
      <c r="P342" s="18">
        <v>0</v>
      </c>
      <c r="Q342" s="16">
        <f t="shared" si="22"/>
        <v>0</v>
      </c>
      <c r="R342" s="18">
        <v>0</v>
      </c>
      <c r="S342" s="18">
        <v>0</v>
      </c>
      <c r="T342" s="18">
        <v>0</v>
      </c>
      <c r="U342" s="18">
        <v>0</v>
      </c>
      <c r="V342" s="18">
        <v>0</v>
      </c>
      <c r="W342" s="19">
        <v>0</v>
      </c>
    </row>
    <row r="343" spans="1:23" x14ac:dyDescent="0.25">
      <c r="A343" s="14" t="s">
        <v>57</v>
      </c>
      <c r="B343" s="15">
        <v>7</v>
      </c>
      <c r="C343" s="38">
        <f>[13]Kogenerace!$Y11*[13]Kogenerace!$P11/1000</f>
        <v>2.5897687199999999</v>
      </c>
      <c r="D343" s="17">
        <f>[13]Kogenerace!$S11</f>
        <v>35.315854249995645</v>
      </c>
      <c r="E343" s="16">
        <f>[13]Kogenerace!$X11</f>
        <v>-4.8699999999989814</v>
      </c>
      <c r="F343" s="16">
        <f>'[12]Přehled Provozu'!N78</f>
        <v>0</v>
      </c>
      <c r="G343" s="16">
        <f t="shared" si="18"/>
        <v>0</v>
      </c>
      <c r="H343" s="16">
        <f t="shared" si="19"/>
        <v>-4.8699999999989814</v>
      </c>
      <c r="I343" s="18">
        <v>0</v>
      </c>
      <c r="J343" s="16">
        <f t="shared" si="20"/>
        <v>-4.8699999999989814</v>
      </c>
      <c r="K343" s="16">
        <f t="shared" si="20"/>
        <v>0</v>
      </c>
      <c r="L343" s="18">
        <v>0</v>
      </c>
      <c r="M343" s="18">
        <v>0</v>
      </c>
      <c r="N343" s="16">
        <f t="shared" si="21"/>
        <v>0</v>
      </c>
      <c r="O343" s="18">
        <v>0</v>
      </c>
      <c r="P343" s="18">
        <v>0</v>
      </c>
      <c r="Q343" s="16">
        <f t="shared" si="22"/>
        <v>-4.8699999999989814</v>
      </c>
      <c r="R343" s="18">
        <v>0</v>
      </c>
      <c r="S343" s="18">
        <v>0</v>
      </c>
      <c r="T343" s="18">
        <v>0</v>
      </c>
      <c r="U343" s="18">
        <v>0</v>
      </c>
      <c r="V343" s="18">
        <v>0</v>
      </c>
      <c r="W343" s="19">
        <v>0</v>
      </c>
    </row>
    <row r="344" spans="1:23" x14ac:dyDescent="0.25">
      <c r="A344" s="14" t="s">
        <v>58</v>
      </c>
      <c r="B344" s="15">
        <v>8</v>
      </c>
      <c r="C344" s="38">
        <f>[13]Kogenerace!$Y12*[13]Kogenerace!$P12/1000</f>
        <v>0</v>
      </c>
      <c r="D344" s="17">
        <f>[13]Kogenerace!$S12</f>
        <v>35.356789468557011</v>
      </c>
      <c r="E344" s="16">
        <f>[13]Kogenerace!$X12</f>
        <v>-26.720000000001164</v>
      </c>
      <c r="F344" s="16">
        <f>'[12]Přehled Provozu'!N79</f>
        <v>0</v>
      </c>
      <c r="G344" s="16">
        <f t="shared" si="18"/>
        <v>0</v>
      </c>
      <c r="H344" s="16">
        <f t="shared" si="19"/>
        <v>-26.720000000001164</v>
      </c>
      <c r="I344" s="18">
        <v>0</v>
      </c>
      <c r="J344" s="16">
        <f t="shared" si="20"/>
        <v>-26.720000000001164</v>
      </c>
      <c r="K344" s="16">
        <f t="shared" si="20"/>
        <v>0</v>
      </c>
      <c r="L344" s="18">
        <v>0</v>
      </c>
      <c r="M344" s="18">
        <v>0</v>
      </c>
      <c r="N344" s="16">
        <f t="shared" si="21"/>
        <v>0</v>
      </c>
      <c r="O344" s="18">
        <v>0</v>
      </c>
      <c r="P344" s="18">
        <v>0</v>
      </c>
      <c r="Q344" s="16">
        <f t="shared" si="22"/>
        <v>-26.720000000001164</v>
      </c>
      <c r="R344" s="18">
        <v>0</v>
      </c>
      <c r="S344" s="18">
        <v>0</v>
      </c>
      <c r="T344" s="18">
        <v>0</v>
      </c>
      <c r="U344" s="18">
        <v>0</v>
      </c>
      <c r="V344" s="18">
        <v>0</v>
      </c>
      <c r="W344" s="19">
        <v>0</v>
      </c>
    </row>
    <row r="345" spans="1:23" x14ac:dyDescent="0.25">
      <c r="A345" s="14" t="s">
        <v>59</v>
      </c>
      <c r="B345" s="15">
        <v>9</v>
      </c>
      <c r="C345" s="38">
        <f>[13]Kogenerace!$Y13*[13]Kogenerace!$P13/1000</f>
        <v>4.9021426799999999</v>
      </c>
      <c r="D345" s="17">
        <f>[13]Kogenerace!$S13</f>
        <v>35.436862286366676</v>
      </c>
      <c r="E345" s="16">
        <f>[13]Kogenerace!$X13</f>
        <v>0.31000000000130967</v>
      </c>
      <c r="F345" s="16">
        <f>'[12]Přehled Provozu'!N80</f>
        <v>0</v>
      </c>
      <c r="G345" s="16">
        <f t="shared" si="18"/>
        <v>0</v>
      </c>
      <c r="H345" s="16">
        <f t="shared" si="19"/>
        <v>0.31000000000130967</v>
      </c>
      <c r="I345" s="18">
        <v>0</v>
      </c>
      <c r="J345" s="16">
        <f t="shared" si="20"/>
        <v>0.31000000000130967</v>
      </c>
      <c r="K345" s="16">
        <f t="shared" si="20"/>
        <v>0</v>
      </c>
      <c r="L345" s="18">
        <v>0</v>
      </c>
      <c r="M345" s="18">
        <v>0</v>
      </c>
      <c r="N345" s="16">
        <f t="shared" si="21"/>
        <v>0</v>
      </c>
      <c r="O345" s="18">
        <v>0</v>
      </c>
      <c r="P345" s="18">
        <v>0</v>
      </c>
      <c r="Q345" s="16">
        <f t="shared" si="22"/>
        <v>0.31000000000130967</v>
      </c>
      <c r="R345" s="18">
        <v>0</v>
      </c>
      <c r="S345" s="18">
        <v>0</v>
      </c>
      <c r="T345" s="18">
        <v>0</v>
      </c>
      <c r="U345" s="18">
        <v>0</v>
      </c>
      <c r="V345" s="18">
        <v>0</v>
      </c>
      <c r="W345" s="19">
        <v>0</v>
      </c>
    </row>
    <row r="346" spans="1:23" x14ac:dyDescent="0.25">
      <c r="A346" s="14" t="s">
        <v>60</v>
      </c>
      <c r="B346" s="15">
        <v>10</v>
      </c>
      <c r="C346" s="38">
        <f>[13]Kogenerace!$Y14*[13]Kogenerace!$P14/1000</f>
        <v>79.686858240000007</v>
      </c>
      <c r="D346" s="17">
        <f>[13]Kogenerace!$S14</f>
        <v>35.470618093209325</v>
      </c>
      <c r="E346" s="16">
        <f>[13]Kogenerace!$X14</f>
        <v>241.93999999999869</v>
      </c>
      <c r="F346" s="16">
        <f>'[12]Přehled Provozu'!N81</f>
        <v>0</v>
      </c>
      <c r="G346" s="16">
        <f t="shared" si="18"/>
        <v>0</v>
      </c>
      <c r="H346" s="16">
        <f t="shared" si="19"/>
        <v>241.93999999999869</v>
      </c>
      <c r="I346" s="18">
        <v>0</v>
      </c>
      <c r="J346" s="16">
        <f t="shared" si="20"/>
        <v>241.93999999999869</v>
      </c>
      <c r="K346" s="16">
        <f t="shared" si="20"/>
        <v>0</v>
      </c>
      <c r="L346" s="18">
        <v>0</v>
      </c>
      <c r="M346" s="18">
        <v>0</v>
      </c>
      <c r="N346" s="16">
        <f t="shared" si="21"/>
        <v>0</v>
      </c>
      <c r="O346" s="18">
        <v>0</v>
      </c>
      <c r="P346" s="18">
        <v>0</v>
      </c>
      <c r="Q346" s="16">
        <f t="shared" si="22"/>
        <v>241.93999999999869</v>
      </c>
      <c r="R346" s="18">
        <v>0</v>
      </c>
      <c r="S346" s="18">
        <v>0</v>
      </c>
      <c r="T346" s="18">
        <v>0</v>
      </c>
      <c r="U346" s="18">
        <v>0</v>
      </c>
      <c r="V346" s="18">
        <v>0</v>
      </c>
      <c r="W346" s="19">
        <v>0</v>
      </c>
    </row>
    <row r="347" spans="1:23" x14ac:dyDescent="0.25">
      <c r="A347" s="14" t="s">
        <v>61</v>
      </c>
      <c r="B347" s="15">
        <v>11</v>
      </c>
      <c r="C347" s="38">
        <f>[13]Kogenerace!$Y15*[13]Kogenerace!$P15/1000</f>
        <v>288.62985689999999</v>
      </c>
      <c r="D347" s="17">
        <f>[13]Kogenerace!$S15</f>
        <v>35.37920673959264</v>
      </c>
      <c r="E347" s="16">
        <f>[13]Kogenerace!$X15</f>
        <v>1023.8099999999977</v>
      </c>
      <c r="F347" s="16">
        <f>'[12]Přehled Provozu'!N82</f>
        <v>0</v>
      </c>
      <c r="G347" s="16">
        <f t="shared" si="18"/>
        <v>0</v>
      </c>
      <c r="H347" s="16">
        <f t="shared" si="19"/>
        <v>1023.8099999999977</v>
      </c>
      <c r="I347" s="18">
        <v>0</v>
      </c>
      <c r="J347" s="16">
        <f t="shared" si="20"/>
        <v>1023.8099999999977</v>
      </c>
      <c r="K347" s="16">
        <f t="shared" si="20"/>
        <v>0</v>
      </c>
      <c r="L347" s="18">
        <v>0</v>
      </c>
      <c r="M347" s="18">
        <v>0</v>
      </c>
      <c r="N347" s="16">
        <f t="shared" si="21"/>
        <v>0</v>
      </c>
      <c r="O347" s="18">
        <v>0</v>
      </c>
      <c r="P347" s="18">
        <v>0</v>
      </c>
      <c r="Q347" s="16">
        <f t="shared" si="22"/>
        <v>1023.8099999999977</v>
      </c>
      <c r="R347" s="18">
        <v>0</v>
      </c>
      <c r="S347" s="18">
        <v>0</v>
      </c>
      <c r="T347" s="18">
        <v>0</v>
      </c>
      <c r="U347" s="18">
        <v>0</v>
      </c>
      <c r="V347" s="18">
        <v>0</v>
      </c>
      <c r="W347" s="19">
        <v>0</v>
      </c>
    </row>
    <row r="348" spans="1:23" x14ac:dyDescent="0.25">
      <c r="A348" s="14" t="s">
        <v>62</v>
      </c>
      <c r="B348" s="15">
        <v>12</v>
      </c>
      <c r="C348" s="38">
        <f>[13]Kogenerace!$Y16*[13]Kogenerace!$P16/1000</f>
        <v>257.13088740000001</v>
      </c>
      <c r="D348" s="17">
        <f>[13]Kogenerace!$S16</f>
        <v>35.303776598651311</v>
      </c>
      <c r="E348" s="16">
        <f>[13]Kogenerace!$X16</f>
        <v>917.19000000000233</v>
      </c>
      <c r="F348" s="16">
        <f>'[12]Přehled Provozu'!N83</f>
        <v>0</v>
      </c>
      <c r="G348" s="16">
        <f t="shared" si="18"/>
        <v>0</v>
      </c>
      <c r="H348" s="16">
        <f t="shared" si="19"/>
        <v>917.19000000000233</v>
      </c>
      <c r="I348" s="18">
        <v>0</v>
      </c>
      <c r="J348" s="16">
        <f t="shared" si="20"/>
        <v>917.19000000000233</v>
      </c>
      <c r="K348" s="16">
        <f t="shared" si="20"/>
        <v>0</v>
      </c>
      <c r="L348" s="18">
        <v>0</v>
      </c>
      <c r="M348" s="18">
        <v>0</v>
      </c>
      <c r="N348" s="16">
        <f t="shared" si="21"/>
        <v>0</v>
      </c>
      <c r="O348" s="18">
        <v>0</v>
      </c>
      <c r="P348" s="18">
        <v>0</v>
      </c>
      <c r="Q348" s="16">
        <f t="shared" si="22"/>
        <v>917.19000000000233</v>
      </c>
      <c r="R348" s="18">
        <v>0</v>
      </c>
      <c r="S348" s="18">
        <v>0</v>
      </c>
      <c r="T348" s="18">
        <v>0</v>
      </c>
      <c r="U348" s="18">
        <v>0</v>
      </c>
      <c r="V348" s="18">
        <v>0</v>
      </c>
      <c r="W348" s="19">
        <v>0</v>
      </c>
    </row>
    <row r="349" spans="1:23" x14ac:dyDescent="0.25">
      <c r="A349" s="20" t="s">
        <v>63</v>
      </c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2"/>
    </row>
    <row r="352" spans="1:23" ht="52.5" x14ac:dyDescent="0.25">
      <c r="B352" s="154" t="s">
        <v>25</v>
      </c>
      <c r="C352" s="155"/>
      <c r="D352" s="23" t="s">
        <v>64</v>
      </c>
    </row>
    <row r="353" spans="1:23" x14ac:dyDescent="0.25">
      <c r="B353" s="76" t="s">
        <v>40</v>
      </c>
      <c r="C353" s="25"/>
      <c r="D353" s="26">
        <v>7.0949999999999998</v>
      </c>
    </row>
    <row r="356" spans="1:23" ht="17.25" x14ac:dyDescent="0.25">
      <c r="A356" s="13" t="s">
        <v>0</v>
      </c>
      <c r="B356" s="1"/>
      <c r="C356" s="146" t="s">
        <v>51</v>
      </c>
      <c r="D356" s="147"/>
      <c r="E356" s="147"/>
      <c r="F356" s="147"/>
      <c r="G356" s="147"/>
      <c r="H356" s="147"/>
      <c r="I356" s="147"/>
      <c r="J356" s="147"/>
      <c r="K356" s="147"/>
      <c r="L356" s="147"/>
      <c r="M356" s="147"/>
      <c r="N356" s="147"/>
      <c r="O356" s="147"/>
      <c r="P356" s="147"/>
      <c r="Q356" s="147"/>
      <c r="R356" s="147"/>
      <c r="S356" s="147"/>
      <c r="T356" s="147"/>
      <c r="U356" s="147"/>
      <c r="V356" s="147"/>
      <c r="W356" s="148"/>
    </row>
    <row r="357" spans="1:23" x14ac:dyDescent="0.25">
      <c r="A357" s="149" t="s">
        <v>53</v>
      </c>
      <c r="B357" s="150"/>
      <c r="C357" s="151" t="s">
        <v>3</v>
      </c>
      <c r="D357" s="152"/>
      <c r="E357" s="151" t="s">
        <v>4</v>
      </c>
      <c r="F357" s="152"/>
      <c r="G357" s="152"/>
      <c r="H357" s="152"/>
      <c r="I357" s="151" t="s">
        <v>4</v>
      </c>
      <c r="J357" s="152"/>
      <c r="K357" s="152"/>
      <c r="L357" s="152"/>
      <c r="M357" s="152"/>
      <c r="N357" s="153"/>
      <c r="O357" s="151" t="s">
        <v>4</v>
      </c>
      <c r="P357" s="152"/>
      <c r="Q357" s="152"/>
      <c r="R357" s="152"/>
      <c r="S357" s="152"/>
      <c r="T357" s="152"/>
      <c r="U357" s="152"/>
      <c r="V357" s="152"/>
      <c r="W357" s="153"/>
    </row>
    <row r="358" spans="1:23" ht="94.5" x14ac:dyDescent="0.25">
      <c r="A358" s="3"/>
      <c r="B358" s="2" t="s">
        <v>277</v>
      </c>
      <c r="C358" s="5" t="s">
        <v>5</v>
      </c>
      <c r="D358" s="6" t="s">
        <v>7</v>
      </c>
      <c r="E358" s="5" t="s">
        <v>8</v>
      </c>
      <c r="F358" s="6" t="s">
        <v>9</v>
      </c>
      <c r="G358" s="6" t="s">
        <v>10</v>
      </c>
      <c r="H358" s="6" t="s">
        <v>11</v>
      </c>
      <c r="I358" s="5" t="s">
        <v>12</v>
      </c>
      <c r="J358" s="6" t="s">
        <v>8</v>
      </c>
      <c r="K358" s="6" t="s">
        <v>13</v>
      </c>
      <c r="L358" s="6" t="s">
        <v>14</v>
      </c>
      <c r="M358" s="6" t="s">
        <v>15</v>
      </c>
      <c r="N358" s="4" t="s">
        <v>10</v>
      </c>
      <c r="O358" s="5" t="s">
        <v>16</v>
      </c>
      <c r="P358" s="6" t="s">
        <v>17</v>
      </c>
      <c r="Q358" s="6" t="s">
        <v>18</v>
      </c>
      <c r="R358" s="6" t="s">
        <v>19</v>
      </c>
      <c r="S358" s="6" t="s">
        <v>20</v>
      </c>
      <c r="T358" s="6" t="s">
        <v>21</v>
      </c>
      <c r="U358" s="6" t="s">
        <v>22</v>
      </c>
      <c r="V358" s="6" t="s">
        <v>23</v>
      </c>
      <c r="W358" s="4" t="s">
        <v>24</v>
      </c>
    </row>
    <row r="359" spans="1:23" ht="21" x14ac:dyDescent="0.25">
      <c r="A359" s="5" t="s">
        <v>28</v>
      </c>
      <c r="B359" s="7" t="s">
        <v>29</v>
      </c>
      <c r="C359" s="8" t="s">
        <v>30</v>
      </c>
      <c r="D359" s="9" t="s">
        <v>30</v>
      </c>
      <c r="E359" s="8" t="s">
        <v>31</v>
      </c>
      <c r="F359" s="9" t="s">
        <v>31</v>
      </c>
      <c r="G359" s="9" t="s">
        <v>31</v>
      </c>
      <c r="H359" s="9" t="s">
        <v>31</v>
      </c>
      <c r="I359" s="8" t="s">
        <v>31</v>
      </c>
      <c r="J359" s="9" t="s">
        <v>31</v>
      </c>
      <c r="K359" s="9" t="s">
        <v>31</v>
      </c>
      <c r="L359" s="9" t="s">
        <v>31</v>
      </c>
      <c r="M359" s="9" t="s">
        <v>31</v>
      </c>
      <c r="N359" s="10" t="s">
        <v>31</v>
      </c>
      <c r="O359" s="8" t="s">
        <v>31</v>
      </c>
      <c r="P359" s="9" t="s">
        <v>31</v>
      </c>
      <c r="Q359" s="9" t="s">
        <v>31</v>
      </c>
      <c r="R359" s="9" t="s">
        <v>31</v>
      </c>
      <c r="S359" s="9" t="s">
        <v>31</v>
      </c>
      <c r="T359" s="9" t="s">
        <v>31</v>
      </c>
      <c r="U359" s="9" t="s">
        <v>31</v>
      </c>
      <c r="V359" s="9" t="s">
        <v>31</v>
      </c>
      <c r="W359" s="10" t="s">
        <v>31</v>
      </c>
    </row>
    <row r="360" spans="1:23" x14ac:dyDescent="0.25">
      <c r="A360" s="14" t="s">
        <v>2</v>
      </c>
      <c r="B360" s="15">
        <v>1</v>
      </c>
      <c r="C360" s="38">
        <f>[14]Kogenerace!$X5*[14]Kogenerace!$O5/1000</f>
        <v>359.67829451400019</v>
      </c>
      <c r="D360" s="17">
        <f>[14]Kogenerace!$S5</f>
        <v>35.276087407168852</v>
      </c>
      <c r="E360" s="16">
        <f>[14]Kogenerace!$Y5+[14]Kogenerace!$Z5</f>
        <v>1093.3</v>
      </c>
      <c r="F360" s="16"/>
      <c r="G360" s="16"/>
      <c r="H360" s="16">
        <f>E360</f>
        <v>1093.3</v>
      </c>
      <c r="I360" s="18"/>
      <c r="J360" s="16">
        <f>E360</f>
        <v>1093.3</v>
      </c>
      <c r="K360" s="16"/>
      <c r="L360" s="18"/>
      <c r="M360" s="18"/>
      <c r="N360" s="16"/>
      <c r="O360" s="18"/>
      <c r="P360" s="18"/>
      <c r="Q360" s="16">
        <f>E360</f>
        <v>1093.3</v>
      </c>
      <c r="R360" s="18"/>
      <c r="S360" s="18"/>
      <c r="T360" s="18"/>
      <c r="U360" s="18"/>
      <c r="V360" s="18"/>
      <c r="W360" s="19"/>
    </row>
    <row r="361" spans="1:23" x14ac:dyDescent="0.25">
      <c r="A361" s="14" t="s">
        <v>49</v>
      </c>
      <c r="B361" s="15">
        <v>2</v>
      </c>
      <c r="C361" s="38">
        <f>[14]Kogenerace!$X6*[14]Kogenerace!$O6/1000</f>
        <v>225.4831537</v>
      </c>
      <c r="D361" s="17">
        <f>[14]Kogenerace!$S6</f>
        <v>35.131972840634738</v>
      </c>
      <c r="E361" s="16">
        <f>[14]Kogenerace!$Y6+[14]Kogenerace!$Z6</f>
        <v>693.2</v>
      </c>
      <c r="F361" s="16"/>
      <c r="G361" s="16"/>
      <c r="H361" s="16">
        <f t="shared" ref="H361:H371" si="23">E361</f>
        <v>693.2</v>
      </c>
      <c r="I361" s="18"/>
      <c r="J361" s="16">
        <f t="shared" ref="J361:J371" si="24">E361</f>
        <v>693.2</v>
      </c>
      <c r="K361" s="16"/>
      <c r="L361" s="18"/>
      <c r="M361" s="18"/>
      <c r="N361" s="16"/>
      <c r="O361" s="18"/>
      <c r="P361" s="18"/>
      <c r="Q361" s="16">
        <f t="shared" ref="Q361:Q371" si="25">E361</f>
        <v>693.2</v>
      </c>
      <c r="R361" s="18"/>
      <c r="S361" s="18"/>
      <c r="T361" s="18"/>
      <c r="U361" s="18"/>
      <c r="V361" s="18"/>
      <c r="W361" s="19"/>
    </row>
    <row r="362" spans="1:23" x14ac:dyDescent="0.25">
      <c r="A362" s="14" t="s">
        <v>50</v>
      </c>
      <c r="B362" s="15">
        <v>3</v>
      </c>
      <c r="C362" s="38">
        <f>[14]Kogenerace!$X7*[14]Kogenerace!$O7/1000</f>
        <v>229.52246199999902</v>
      </c>
      <c r="D362" s="17">
        <f>[14]Kogenerace!$S7</f>
        <v>35.168824374115871</v>
      </c>
      <c r="E362" s="16">
        <f>[14]Kogenerace!$Y7+[14]Kogenerace!$Z7</f>
        <v>718.59999999999991</v>
      </c>
      <c r="F362" s="16"/>
      <c r="G362" s="16"/>
      <c r="H362" s="16">
        <f t="shared" si="23"/>
        <v>718.59999999999991</v>
      </c>
      <c r="I362" s="18"/>
      <c r="J362" s="16">
        <f t="shared" si="24"/>
        <v>718.59999999999991</v>
      </c>
      <c r="K362" s="16"/>
      <c r="L362" s="18"/>
      <c r="M362" s="18"/>
      <c r="N362" s="16"/>
      <c r="O362" s="18"/>
      <c r="P362" s="18"/>
      <c r="Q362" s="16">
        <f t="shared" si="25"/>
        <v>718.59999999999991</v>
      </c>
      <c r="R362" s="18"/>
      <c r="S362" s="18"/>
      <c r="T362" s="18"/>
      <c r="U362" s="18"/>
      <c r="V362" s="18"/>
      <c r="W362" s="19"/>
    </row>
    <row r="363" spans="1:23" x14ac:dyDescent="0.25">
      <c r="A363" s="14" t="s">
        <v>54</v>
      </c>
      <c r="B363" s="15">
        <v>4</v>
      </c>
      <c r="C363" s="38">
        <f>[14]Kogenerace!$X8*[14]Kogenerace!$O8/1000</f>
        <v>262.50983696000105</v>
      </c>
      <c r="D363" s="17">
        <f>[14]Kogenerace!$S8</f>
        <v>35.378227605544396</v>
      </c>
      <c r="E363" s="16">
        <f>[14]Kogenerace!$Y8+[14]Kogenerace!$Z8</f>
        <v>888.39999999999986</v>
      </c>
      <c r="F363" s="16"/>
      <c r="G363" s="16"/>
      <c r="H363" s="16">
        <f t="shared" si="23"/>
        <v>888.39999999999986</v>
      </c>
      <c r="I363" s="18"/>
      <c r="J363" s="16">
        <f t="shared" si="24"/>
        <v>888.39999999999986</v>
      </c>
      <c r="K363" s="16"/>
      <c r="L363" s="18"/>
      <c r="M363" s="18"/>
      <c r="N363" s="16"/>
      <c r="O363" s="18"/>
      <c r="P363" s="18"/>
      <c r="Q363" s="16">
        <f t="shared" si="25"/>
        <v>888.39999999999986</v>
      </c>
      <c r="R363" s="18"/>
      <c r="S363" s="18"/>
      <c r="T363" s="18"/>
      <c r="U363" s="18"/>
      <c r="V363" s="18"/>
      <c r="W363" s="19"/>
    </row>
    <row r="364" spans="1:23" x14ac:dyDescent="0.25">
      <c r="A364" s="14" t="s">
        <v>55</v>
      </c>
      <c r="B364" s="15">
        <v>5</v>
      </c>
      <c r="C364" s="38">
        <f>[14]Kogenerace!$X9*[14]Kogenerace!$O9/1000</f>
        <v>249.60531739999999</v>
      </c>
      <c r="D364" s="17">
        <f>[14]Kogenerace!$S9</f>
        <v>35.516690358035596</v>
      </c>
      <c r="E364" s="16">
        <f>[14]Kogenerace!$Y9+[14]Kogenerace!$Z9</f>
        <v>688.50000000000045</v>
      </c>
      <c r="F364" s="16"/>
      <c r="G364" s="16"/>
      <c r="H364" s="16">
        <f t="shared" si="23"/>
        <v>688.50000000000045</v>
      </c>
      <c r="I364" s="18"/>
      <c r="J364" s="16">
        <f t="shared" si="24"/>
        <v>688.50000000000045</v>
      </c>
      <c r="K364" s="16"/>
      <c r="L364" s="18"/>
      <c r="M364" s="18"/>
      <c r="N364" s="16"/>
      <c r="O364" s="18"/>
      <c r="P364" s="18"/>
      <c r="Q364" s="16">
        <f t="shared" si="25"/>
        <v>688.50000000000045</v>
      </c>
      <c r="R364" s="18"/>
      <c r="S364" s="18"/>
      <c r="T364" s="18"/>
      <c r="U364" s="18"/>
      <c r="V364" s="18"/>
      <c r="W364" s="19"/>
    </row>
    <row r="365" spans="1:23" x14ac:dyDescent="0.25">
      <c r="A365" s="14" t="s">
        <v>56</v>
      </c>
      <c r="B365" s="15">
        <v>6</v>
      </c>
      <c r="C365" s="38">
        <f>[14]Kogenerace!$X10*[14]Kogenerace!$O10/1000</f>
        <v>160.33578119999999</v>
      </c>
      <c r="D365" s="17">
        <f>[14]Kogenerace!$S10</f>
        <v>35.48124</v>
      </c>
      <c r="E365" s="16">
        <f>[14]Kogenerace!$Y10+[14]Kogenerace!$Z10</f>
        <v>469.89999999999964</v>
      </c>
      <c r="F365" s="16"/>
      <c r="G365" s="16"/>
      <c r="H365" s="16">
        <f t="shared" si="23"/>
        <v>469.89999999999964</v>
      </c>
      <c r="I365" s="18"/>
      <c r="J365" s="16">
        <f t="shared" si="24"/>
        <v>469.89999999999964</v>
      </c>
      <c r="K365" s="16"/>
      <c r="L365" s="18"/>
      <c r="M365" s="18"/>
      <c r="N365" s="16"/>
      <c r="O365" s="18"/>
      <c r="P365" s="18"/>
      <c r="Q365" s="16">
        <f t="shared" si="25"/>
        <v>469.89999999999964</v>
      </c>
      <c r="R365" s="18"/>
      <c r="S365" s="18"/>
      <c r="T365" s="18"/>
      <c r="U365" s="18"/>
      <c r="V365" s="18"/>
      <c r="W365" s="19"/>
    </row>
    <row r="366" spans="1:23" x14ac:dyDescent="0.25">
      <c r="A366" s="14" t="s">
        <v>57</v>
      </c>
      <c r="B366" s="15">
        <v>7</v>
      </c>
      <c r="C366" s="38">
        <f>[14]Kogenerace!$X11*[14]Kogenerace!$O11/1000</f>
        <v>191.61333216000003</v>
      </c>
      <c r="D366" s="17">
        <f>[14]Kogenerace!$S11</f>
        <v>35.427456000000006</v>
      </c>
      <c r="E366" s="16">
        <f>[14]Kogenerace!$Y11+[14]Kogenerace!$Z11</f>
        <v>572.90000000000009</v>
      </c>
      <c r="F366" s="16"/>
      <c r="G366" s="16"/>
      <c r="H366" s="16">
        <f t="shared" si="23"/>
        <v>572.90000000000009</v>
      </c>
      <c r="I366" s="18"/>
      <c r="J366" s="16">
        <f t="shared" si="24"/>
        <v>572.90000000000009</v>
      </c>
      <c r="K366" s="16"/>
      <c r="L366" s="18"/>
      <c r="M366" s="18"/>
      <c r="N366" s="16"/>
      <c r="O366" s="18"/>
      <c r="P366" s="18"/>
      <c r="Q366" s="16">
        <f t="shared" si="25"/>
        <v>572.90000000000009</v>
      </c>
      <c r="R366" s="18"/>
      <c r="S366" s="18"/>
      <c r="T366" s="18"/>
      <c r="U366" s="18"/>
      <c r="V366" s="18"/>
      <c r="W366" s="19"/>
    </row>
    <row r="367" spans="1:23" x14ac:dyDescent="0.25">
      <c r="A367" s="14" t="s">
        <v>58</v>
      </c>
      <c r="B367" s="15">
        <v>8</v>
      </c>
      <c r="C367" s="38">
        <f>[14]Kogenerace!$X12*[14]Kogenerace!$O12/1000</f>
        <v>168.69413134800001</v>
      </c>
      <c r="D367" s="17">
        <f>[14]Kogenerace!$S12</f>
        <v>35.433131692429747</v>
      </c>
      <c r="E367" s="16">
        <f>[14]Kogenerace!$Y12+[14]Kogenerace!$Z12</f>
        <v>485.40000000000009</v>
      </c>
      <c r="F367" s="16"/>
      <c r="G367" s="16"/>
      <c r="H367" s="16">
        <f t="shared" si="23"/>
        <v>485.40000000000009</v>
      </c>
      <c r="I367" s="18"/>
      <c r="J367" s="16">
        <f t="shared" si="24"/>
        <v>485.40000000000009</v>
      </c>
      <c r="K367" s="16"/>
      <c r="L367" s="18"/>
      <c r="M367" s="18"/>
      <c r="N367" s="16"/>
      <c r="O367" s="18"/>
      <c r="P367" s="18"/>
      <c r="Q367" s="16">
        <f t="shared" si="25"/>
        <v>485.40000000000009</v>
      </c>
      <c r="R367" s="18"/>
      <c r="S367" s="18"/>
      <c r="T367" s="18"/>
      <c r="U367" s="18"/>
      <c r="V367" s="18"/>
      <c r="W367" s="19"/>
    </row>
    <row r="368" spans="1:23" x14ac:dyDescent="0.25">
      <c r="A368" s="14" t="s">
        <v>59</v>
      </c>
      <c r="B368" s="15">
        <v>9</v>
      </c>
      <c r="C368" s="38">
        <f>[14]Kogenerace!$X13*[14]Kogenerace!$O13/1000</f>
        <v>233.35022748600008</v>
      </c>
      <c r="D368" s="17">
        <f>[14]Kogenerace!$S13</f>
        <v>35.488799466911694</v>
      </c>
      <c r="E368" s="16">
        <f>[14]Kogenerace!$Y13+[14]Kogenerace!$Z13</f>
        <v>707.80000000000018</v>
      </c>
      <c r="F368" s="16"/>
      <c r="G368" s="16"/>
      <c r="H368" s="16">
        <f t="shared" si="23"/>
        <v>707.80000000000018</v>
      </c>
      <c r="I368" s="18"/>
      <c r="J368" s="16">
        <f t="shared" si="24"/>
        <v>707.80000000000018</v>
      </c>
      <c r="K368" s="16"/>
      <c r="L368" s="18"/>
      <c r="M368" s="18"/>
      <c r="N368" s="16"/>
      <c r="O368" s="18"/>
      <c r="P368" s="18"/>
      <c r="Q368" s="16">
        <f t="shared" si="25"/>
        <v>707.80000000000018</v>
      </c>
      <c r="R368" s="18"/>
      <c r="S368" s="18"/>
      <c r="T368" s="18"/>
      <c r="U368" s="18"/>
      <c r="V368" s="18"/>
      <c r="W368" s="19"/>
    </row>
    <row r="369" spans="1:23" x14ac:dyDescent="0.25">
      <c r="A369" s="14" t="s">
        <v>60</v>
      </c>
      <c r="B369" s="15">
        <v>10</v>
      </c>
      <c r="C369" s="38">
        <f>[14]Kogenerace!$X14*[14]Kogenerace!$O14/1000</f>
        <v>254.34683089999993</v>
      </c>
      <c r="D369" s="17">
        <f>[14]Kogenerace!$S14</f>
        <v>35.482792971015407</v>
      </c>
      <c r="E369" s="16">
        <f>[14]Kogenerace!$Y14+[14]Kogenerace!$Z14</f>
        <v>775.40000000000009</v>
      </c>
      <c r="F369" s="16"/>
      <c r="G369" s="16"/>
      <c r="H369" s="16">
        <f t="shared" si="23"/>
        <v>775.40000000000009</v>
      </c>
      <c r="I369" s="18"/>
      <c r="J369" s="16">
        <f t="shared" si="24"/>
        <v>775.40000000000009</v>
      </c>
      <c r="K369" s="16"/>
      <c r="L369" s="18"/>
      <c r="M369" s="18"/>
      <c r="N369" s="16"/>
      <c r="O369" s="18"/>
      <c r="P369" s="18"/>
      <c r="Q369" s="16">
        <f t="shared" si="25"/>
        <v>775.40000000000009</v>
      </c>
      <c r="R369" s="18"/>
      <c r="S369" s="18"/>
      <c r="T369" s="18"/>
      <c r="U369" s="18"/>
      <c r="V369" s="18"/>
      <c r="W369" s="19"/>
    </row>
    <row r="370" spans="1:23" x14ac:dyDescent="0.25">
      <c r="A370" s="14" t="s">
        <v>61</v>
      </c>
      <c r="B370" s="15">
        <v>11</v>
      </c>
      <c r="C370" s="38">
        <f>[14]Kogenerace!$X15*[14]Kogenerace!$O15/1000</f>
        <v>472.48607449999997</v>
      </c>
      <c r="D370" s="17">
        <f>[14]Kogenerace!$S15</f>
        <v>35.373076202383032</v>
      </c>
      <c r="E370" s="16">
        <f>[14]Kogenerace!$Y15+[14]Kogenerace!$Z15</f>
        <v>1436.8999999999992</v>
      </c>
      <c r="F370" s="16"/>
      <c r="G370" s="16"/>
      <c r="H370" s="16">
        <f t="shared" si="23"/>
        <v>1436.8999999999992</v>
      </c>
      <c r="I370" s="18"/>
      <c r="J370" s="16">
        <f t="shared" si="24"/>
        <v>1436.8999999999992</v>
      </c>
      <c r="K370" s="16"/>
      <c r="L370" s="18"/>
      <c r="M370" s="18"/>
      <c r="N370" s="16"/>
      <c r="O370" s="18"/>
      <c r="P370" s="18"/>
      <c r="Q370" s="16">
        <f t="shared" si="25"/>
        <v>1436.8999999999992</v>
      </c>
      <c r="R370" s="18"/>
      <c r="S370" s="18"/>
      <c r="T370" s="18"/>
      <c r="U370" s="18"/>
      <c r="V370" s="18"/>
      <c r="W370" s="19"/>
    </row>
    <row r="371" spans="1:23" x14ac:dyDescent="0.25">
      <c r="A371" s="14" t="s">
        <v>62</v>
      </c>
      <c r="B371" s="15">
        <v>12</v>
      </c>
      <c r="C371" s="38">
        <f>[14]Kogenerace!$X16*[14]Kogenerace!$O16/1000</f>
        <v>573.66458863999992</v>
      </c>
      <c r="D371" s="17">
        <f>[14]Kogenerace!$S16</f>
        <v>0</v>
      </c>
      <c r="E371" s="16">
        <f>[14]Kogenerace!$Y16+[14]Kogenerace!$Z16</f>
        <v>1744.6000000000004</v>
      </c>
      <c r="F371" s="16"/>
      <c r="G371" s="16"/>
      <c r="H371" s="16">
        <f t="shared" si="23"/>
        <v>1744.6000000000004</v>
      </c>
      <c r="I371" s="18"/>
      <c r="J371" s="16">
        <f t="shared" si="24"/>
        <v>1744.6000000000004</v>
      </c>
      <c r="K371" s="16"/>
      <c r="L371" s="18"/>
      <c r="M371" s="18"/>
      <c r="N371" s="16"/>
      <c r="O371" s="18"/>
      <c r="P371" s="18"/>
      <c r="Q371" s="16">
        <f t="shared" si="25"/>
        <v>1744.6000000000004</v>
      </c>
      <c r="R371" s="18"/>
      <c r="S371" s="18"/>
      <c r="T371" s="18"/>
      <c r="U371" s="18"/>
      <c r="V371" s="18"/>
      <c r="W371" s="19"/>
    </row>
    <row r="372" spans="1:23" x14ac:dyDescent="0.25">
      <c r="A372" s="20" t="s">
        <v>63</v>
      </c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2"/>
    </row>
    <row r="375" spans="1:23" ht="52.5" x14ac:dyDescent="0.25">
      <c r="B375" s="154" t="s">
        <v>25</v>
      </c>
      <c r="C375" s="155"/>
      <c r="D375" s="23" t="s">
        <v>64</v>
      </c>
    </row>
    <row r="376" spans="1:23" x14ac:dyDescent="0.25">
      <c r="B376" s="24" t="s">
        <v>44</v>
      </c>
      <c r="C376" s="25"/>
      <c r="D376" s="26">
        <v>4.407</v>
      </c>
    </row>
  </sheetData>
  <mergeCells count="153">
    <mergeCell ref="C356:D356"/>
    <mergeCell ref="E356:H356"/>
    <mergeCell ref="I356:W356"/>
    <mergeCell ref="A357:B357"/>
    <mergeCell ref="C357:D357"/>
    <mergeCell ref="E357:H357"/>
    <mergeCell ref="I357:N357"/>
    <mergeCell ref="O357:W357"/>
    <mergeCell ref="B375:C375"/>
    <mergeCell ref="C333:D333"/>
    <mergeCell ref="E333:H333"/>
    <mergeCell ref="I333:W333"/>
    <mergeCell ref="A334:B334"/>
    <mergeCell ref="C334:D334"/>
    <mergeCell ref="E334:H334"/>
    <mergeCell ref="I334:N334"/>
    <mergeCell ref="O334:W334"/>
    <mergeCell ref="B352:C352"/>
    <mergeCell ref="B285:C285"/>
    <mergeCell ref="C266:D266"/>
    <mergeCell ref="E266:H266"/>
    <mergeCell ref="I266:W266"/>
    <mergeCell ref="A267:B267"/>
    <mergeCell ref="C267:D267"/>
    <mergeCell ref="E267:H267"/>
    <mergeCell ref="I267:N267"/>
    <mergeCell ref="O267:W267"/>
    <mergeCell ref="B262:C262"/>
    <mergeCell ref="B240:C240"/>
    <mergeCell ref="C243:D243"/>
    <mergeCell ref="E243:H243"/>
    <mergeCell ref="I243:W243"/>
    <mergeCell ref="A244:B244"/>
    <mergeCell ref="C244:D244"/>
    <mergeCell ref="E244:H244"/>
    <mergeCell ref="I244:N244"/>
    <mergeCell ref="O244:W244"/>
    <mergeCell ref="B218:C218"/>
    <mergeCell ref="C221:D221"/>
    <mergeCell ref="E221:H221"/>
    <mergeCell ref="I221:W221"/>
    <mergeCell ref="A222:B222"/>
    <mergeCell ref="C222:D222"/>
    <mergeCell ref="E222:H222"/>
    <mergeCell ref="I222:N222"/>
    <mergeCell ref="O222:W222"/>
    <mergeCell ref="C199:D199"/>
    <mergeCell ref="E199:H199"/>
    <mergeCell ref="I199:W199"/>
    <mergeCell ref="A200:B200"/>
    <mergeCell ref="C200:D200"/>
    <mergeCell ref="E200:H200"/>
    <mergeCell ref="I200:N200"/>
    <mergeCell ref="O200:W200"/>
    <mergeCell ref="B20:C20"/>
    <mergeCell ref="A24:B24"/>
    <mergeCell ref="C24:D24"/>
    <mergeCell ref="E24:H24"/>
    <mergeCell ref="I24:N24"/>
    <mergeCell ref="O24:W24"/>
    <mergeCell ref="B42:C42"/>
    <mergeCell ref="C45:D45"/>
    <mergeCell ref="E45:H45"/>
    <mergeCell ref="I45:W45"/>
    <mergeCell ref="A46:B46"/>
    <mergeCell ref="C46:D46"/>
    <mergeCell ref="E46:H46"/>
    <mergeCell ref="I46:N46"/>
    <mergeCell ref="O46:W46"/>
    <mergeCell ref="B64:C64"/>
    <mergeCell ref="C1:D1"/>
    <mergeCell ref="E1:H1"/>
    <mergeCell ref="I1:W1"/>
    <mergeCell ref="A2:B2"/>
    <mergeCell ref="C2:D2"/>
    <mergeCell ref="E2:H2"/>
    <mergeCell ref="I2:N2"/>
    <mergeCell ref="O2:W2"/>
    <mergeCell ref="C23:D23"/>
    <mergeCell ref="E23:H23"/>
    <mergeCell ref="I23:W23"/>
    <mergeCell ref="C67:D67"/>
    <mergeCell ref="E67:H67"/>
    <mergeCell ref="I67:W67"/>
    <mergeCell ref="A68:B68"/>
    <mergeCell ref="C68:D68"/>
    <mergeCell ref="E68:H68"/>
    <mergeCell ref="I68:N68"/>
    <mergeCell ref="O68:W68"/>
    <mergeCell ref="B86:C86"/>
    <mergeCell ref="C89:D89"/>
    <mergeCell ref="E89:H89"/>
    <mergeCell ref="I89:W89"/>
    <mergeCell ref="A90:B90"/>
    <mergeCell ref="C90:D90"/>
    <mergeCell ref="E90:H90"/>
    <mergeCell ref="I90:N90"/>
    <mergeCell ref="O90:W90"/>
    <mergeCell ref="B108:C108"/>
    <mergeCell ref="C111:D111"/>
    <mergeCell ref="E111:H111"/>
    <mergeCell ref="I111:W111"/>
    <mergeCell ref="A112:B112"/>
    <mergeCell ref="C112:D112"/>
    <mergeCell ref="E112:H112"/>
    <mergeCell ref="I112:N112"/>
    <mergeCell ref="O112:W112"/>
    <mergeCell ref="B130:C130"/>
    <mergeCell ref="C133:D133"/>
    <mergeCell ref="E133:H133"/>
    <mergeCell ref="I133:W133"/>
    <mergeCell ref="A134:B134"/>
    <mergeCell ref="C134:D134"/>
    <mergeCell ref="E134:H134"/>
    <mergeCell ref="I134:N134"/>
    <mergeCell ref="O134:W134"/>
    <mergeCell ref="B152:C152"/>
    <mergeCell ref="C155:D155"/>
    <mergeCell ref="E155:H155"/>
    <mergeCell ref="I155:W155"/>
    <mergeCell ref="A156:B156"/>
    <mergeCell ref="C156:D156"/>
    <mergeCell ref="E156:H156"/>
    <mergeCell ref="I156:N156"/>
    <mergeCell ref="O156:W156"/>
    <mergeCell ref="B196:C196"/>
    <mergeCell ref="B174:C174"/>
    <mergeCell ref="C177:D177"/>
    <mergeCell ref="E177:H177"/>
    <mergeCell ref="I177:W177"/>
    <mergeCell ref="A178:B178"/>
    <mergeCell ref="C178:D178"/>
    <mergeCell ref="E178:H178"/>
    <mergeCell ref="I178:N178"/>
    <mergeCell ref="O178:W178"/>
    <mergeCell ref="C288:D288"/>
    <mergeCell ref="E288:H288"/>
    <mergeCell ref="I288:W288"/>
    <mergeCell ref="A289:B289"/>
    <mergeCell ref="C289:D289"/>
    <mergeCell ref="E289:H289"/>
    <mergeCell ref="I289:N289"/>
    <mergeCell ref="O289:W289"/>
    <mergeCell ref="B307:C307"/>
    <mergeCell ref="C310:D310"/>
    <mergeCell ref="E310:H310"/>
    <mergeCell ref="I310:W310"/>
    <mergeCell ref="A311:B311"/>
    <mergeCell ref="C311:D311"/>
    <mergeCell ref="E311:H311"/>
    <mergeCell ref="I311:N311"/>
    <mergeCell ref="O311:W311"/>
    <mergeCell ref="B329:C329"/>
  </mergeCells>
  <conditionalFormatting sqref="B21 D21">
    <cfRule type="cellIs" dxfId="21" priority="25" stopIfTrue="1" operator="equal">
      <formula>0</formula>
    </cfRule>
  </conditionalFormatting>
  <conditionalFormatting sqref="B43 D43">
    <cfRule type="cellIs" dxfId="20" priority="24" stopIfTrue="1" operator="equal">
      <formula>0</formula>
    </cfRule>
  </conditionalFormatting>
  <conditionalFormatting sqref="B65 D65">
    <cfRule type="cellIs" dxfId="19" priority="23" stopIfTrue="1" operator="equal">
      <formula>0</formula>
    </cfRule>
  </conditionalFormatting>
  <conditionalFormatting sqref="B87 D87">
    <cfRule type="cellIs" dxfId="18" priority="22" stopIfTrue="1" operator="equal">
      <formula>0</formula>
    </cfRule>
  </conditionalFormatting>
  <conditionalFormatting sqref="B109 D109">
    <cfRule type="cellIs" dxfId="17" priority="21" stopIfTrue="1" operator="equal">
      <formula>0</formula>
    </cfRule>
  </conditionalFormatting>
  <conditionalFormatting sqref="B131">
    <cfRule type="cellIs" dxfId="16" priority="15" stopIfTrue="1" operator="equal">
      <formula>0</formula>
    </cfRule>
  </conditionalFormatting>
  <conditionalFormatting sqref="B153">
    <cfRule type="cellIs" dxfId="15" priority="13" stopIfTrue="1" operator="equal">
      <formula>0</formula>
    </cfRule>
  </conditionalFormatting>
  <conditionalFormatting sqref="B175 D175">
    <cfRule type="cellIs" dxfId="14" priority="18" stopIfTrue="1" operator="equal">
      <formula>0</formula>
    </cfRule>
  </conditionalFormatting>
  <conditionalFormatting sqref="B197 D197">
    <cfRule type="cellIs" dxfId="13" priority="17" stopIfTrue="1" operator="equal">
      <formula>0</formula>
    </cfRule>
  </conditionalFormatting>
  <conditionalFormatting sqref="B219 D219">
    <cfRule type="cellIs" dxfId="12" priority="12" stopIfTrue="1" operator="equal">
      <formula>0</formula>
    </cfRule>
  </conditionalFormatting>
  <conditionalFormatting sqref="B241 D241">
    <cfRule type="cellIs" dxfId="11" priority="11" stopIfTrue="1" operator="equal">
      <formula>0</formula>
    </cfRule>
  </conditionalFormatting>
  <conditionalFormatting sqref="B263 D263">
    <cfRule type="cellIs" dxfId="10" priority="10" stopIfTrue="1" operator="equal">
      <formula>0</formula>
    </cfRule>
  </conditionalFormatting>
  <conditionalFormatting sqref="B286 D286">
    <cfRule type="cellIs" dxfId="9" priority="8" stopIfTrue="1" operator="equal">
      <formula>0</formula>
    </cfRule>
  </conditionalFormatting>
  <conditionalFormatting sqref="B308">
    <cfRule type="cellIs" dxfId="8" priority="4" stopIfTrue="1" operator="equal">
      <formula>0</formula>
    </cfRule>
  </conditionalFormatting>
  <conditionalFormatting sqref="B330">
    <cfRule type="cellIs" dxfId="7" priority="3" stopIfTrue="1" operator="equal">
      <formula>0</formula>
    </cfRule>
  </conditionalFormatting>
  <conditionalFormatting sqref="B353 D353">
    <cfRule type="cellIs" dxfId="6" priority="2" stopIfTrue="1" operator="equal">
      <formula>0</formula>
    </cfRule>
  </conditionalFormatting>
  <conditionalFormatting sqref="B376 D376">
    <cfRule type="cellIs" dxfId="5" priority="1" stopIfTrue="1" operator="equal">
      <formula>0</formula>
    </cfRule>
  </conditionalFormatting>
  <conditionalFormatting sqref="D131">
    <cfRule type="cellIs" dxfId="4" priority="16" stopIfTrue="1" operator="equal">
      <formula>0</formula>
    </cfRule>
  </conditionalFormatting>
  <conditionalFormatting sqref="D153">
    <cfRule type="cellIs" dxfId="3" priority="14" stopIfTrue="1" operator="equal">
      <formula>0</formula>
    </cfRule>
  </conditionalFormatting>
  <conditionalFormatting sqref="D308">
    <cfRule type="cellIs" dxfId="2" priority="6" stopIfTrue="1" operator="equal">
      <formula>0</formula>
    </cfRule>
  </conditionalFormatting>
  <conditionalFormatting sqref="D330">
    <cfRule type="cellIs" dxfId="1" priority="5" stopIfTrue="1" operator="equal">
      <formula>0</formula>
    </cfRule>
  </conditionalFormatting>
  <pageMargins left="0.7" right="0.7" top="0.78740157499999996" bottom="0.78740157499999996" header="0.3" footer="0.3"/>
  <headerFooter>
    <oddHeader>&amp;R&amp;"Calibri"&amp;10&amp;K000000 Interní&amp;1#_x000D_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C8122-9B89-46D9-89A8-A48DCE24C886}">
  <dimension ref="A2:D136"/>
  <sheetViews>
    <sheetView topLeftCell="A103" workbookViewId="0">
      <selection activeCell="H29" sqref="H29"/>
    </sheetView>
  </sheetViews>
  <sheetFormatPr defaultRowHeight="15" x14ac:dyDescent="0.25"/>
  <cols>
    <col min="2" max="2" width="49" bestFit="1" customWidth="1"/>
    <col min="4" max="4" width="18.5703125" bestFit="1" customWidth="1"/>
  </cols>
  <sheetData>
    <row r="2" spans="1:4" x14ac:dyDescent="0.25">
      <c r="A2">
        <v>2548</v>
      </c>
      <c r="B2" t="s">
        <v>175</v>
      </c>
      <c r="C2">
        <v>32</v>
      </c>
      <c r="D2" t="s">
        <v>37</v>
      </c>
    </row>
    <row r="3" spans="1:4" x14ac:dyDescent="0.25">
      <c r="A3">
        <v>3375</v>
      </c>
      <c r="B3" t="s">
        <v>176</v>
      </c>
      <c r="C3">
        <v>88</v>
      </c>
      <c r="D3" t="s">
        <v>38</v>
      </c>
    </row>
    <row r="4" spans="1:4" x14ac:dyDescent="0.25">
      <c r="A4">
        <v>3520</v>
      </c>
      <c r="B4" t="s">
        <v>177</v>
      </c>
      <c r="C4">
        <v>98</v>
      </c>
      <c r="D4" t="s">
        <v>42</v>
      </c>
    </row>
    <row r="5" spans="1:4" x14ac:dyDescent="0.25">
      <c r="A5">
        <v>3435</v>
      </c>
      <c r="B5" t="s">
        <v>178</v>
      </c>
      <c r="C5">
        <v>92</v>
      </c>
      <c r="D5" t="s">
        <v>39</v>
      </c>
    </row>
    <row r="6" spans="1:4" x14ac:dyDescent="0.25">
      <c r="A6">
        <v>2967</v>
      </c>
      <c r="B6" t="s">
        <v>179</v>
      </c>
      <c r="C6">
        <v>54</v>
      </c>
      <c r="D6" t="s">
        <v>38</v>
      </c>
    </row>
    <row r="7" spans="1:4" x14ac:dyDescent="0.25">
      <c r="A7">
        <v>2448</v>
      </c>
      <c r="B7" t="s">
        <v>180</v>
      </c>
      <c r="C7">
        <v>76</v>
      </c>
      <c r="D7" t="s">
        <v>264</v>
      </c>
    </row>
    <row r="8" spans="1:4" x14ac:dyDescent="0.25">
      <c r="A8">
        <v>540</v>
      </c>
      <c r="B8" t="s">
        <v>181</v>
      </c>
      <c r="C8">
        <v>36</v>
      </c>
      <c r="D8" t="s">
        <v>40</v>
      </c>
    </row>
    <row r="9" spans="1:4" x14ac:dyDescent="0.25">
      <c r="A9">
        <v>2477</v>
      </c>
      <c r="B9" t="s">
        <v>182</v>
      </c>
      <c r="C9">
        <v>30</v>
      </c>
      <c r="D9" t="s">
        <v>40</v>
      </c>
    </row>
    <row r="10" spans="1:4" x14ac:dyDescent="0.25">
      <c r="A10">
        <v>3124</v>
      </c>
      <c r="B10" t="s">
        <v>183</v>
      </c>
      <c r="C10">
        <v>78</v>
      </c>
      <c r="D10" t="s">
        <v>41</v>
      </c>
    </row>
    <row r="11" spans="1:4" x14ac:dyDescent="0.25">
      <c r="A11">
        <v>3242</v>
      </c>
      <c r="B11" t="s">
        <v>184</v>
      </c>
      <c r="C11">
        <v>77</v>
      </c>
      <c r="D11" t="s">
        <v>41</v>
      </c>
    </row>
    <row r="12" spans="1:4" x14ac:dyDescent="0.25">
      <c r="A12">
        <v>3040</v>
      </c>
      <c r="B12" t="s">
        <v>185</v>
      </c>
      <c r="C12">
        <v>61</v>
      </c>
      <c r="D12" t="s">
        <v>42</v>
      </c>
    </row>
    <row r="13" spans="1:4" x14ac:dyDescent="0.25">
      <c r="A13">
        <v>2479</v>
      </c>
      <c r="B13" t="s">
        <v>186</v>
      </c>
      <c r="C13">
        <v>31</v>
      </c>
      <c r="D13" t="s">
        <v>264</v>
      </c>
    </row>
    <row r="14" spans="1:4" x14ac:dyDescent="0.25">
      <c r="A14">
        <v>3515</v>
      </c>
      <c r="B14" t="s">
        <v>187</v>
      </c>
      <c r="C14">
        <v>99</v>
      </c>
      <c r="D14" t="s">
        <v>40</v>
      </c>
    </row>
    <row r="15" spans="1:4" x14ac:dyDescent="0.25">
      <c r="A15">
        <v>2682</v>
      </c>
      <c r="B15" t="s">
        <v>188</v>
      </c>
      <c r="C15">
        <v>44</v>
      </c>
      <c r="D15" t="s">
        <v>40</v>
      </c>
    </row>
    <row r="16" spans="1:4" x14ac:dyDescent="0.25">
      <c r="A16">
        <v>2681</v>
      </c>
      <c r="B16" t="s">
        <v>189</v>
      </c>
      <c r="C16">
        <v>45</v>
      </c>
      <c r="D16" t="s">
        <v>40</v>
      </c>
    </row>
    <row r="17" spans="1:4" x14ac:dyDescent="0.25">
      <c r="A17">
        <v>2683</v>
      </c>
      <c r="B17" t="s">
        <v>190</v>
      </c>
      <c r="C17">
        <v>46</v>
      </c>
      <c r="D17" t="s">
        <v>40</v>
      </c>
    </row>
    <row r="18" spans="1:4" x14ac:dyDescent="0.25">
      <c r="A18">
        <v>2879</v>
      </c>
      <c r="B18" t="s">
        <v>191</v>
      </c>
      <c r="C18">
        <v>63</v>
      </c>
      <c r="D18" t="s">
        <v>44</v>
      </c>
    </row>
    <row r="19" spans="1:4" x14ac:dyDescent="0.25">
      <c r="A19">
        <v>2856</v>
      </c>
      <c r="B19" t="s">
        <v>192</v>
      </c>
      <c r="C19">
        <v>59</v>
      </c>
      <c r="D19" t="s">
        <v>43</v>
      </c>
    </row>
    <row r="20" spans="1:4" x14ac:dyDescent="0.25">
      <c r="A20">
        <v>3433</v>
      </c>
      <c r="B20" t="s">
        <v>193</v>
      </c>
      <c r="C20">
        <v>93</v>
      </c>
      <c r="D20" t="s">
        <v>37</v>
      </c>
    </row>
    <row r="21" spans="1:4" x14ac:dyDescent="0.25">
      <c r="A21">
        <v>3333</v>
      </c>
      <c r="B21" t="s">
        <v>194</v>
      </c>
      <c r="C21">
        <v>80</v>
      </c>
      <c r="D21" t="s">
        <v>45</v>
      </c>
    </row>
    <row r="22" spans="1:4" x14ac:dyDescent="0.25">
      <c r="A22">
        <v>2883</v>
      </c>
      <c r="B22" t="s">
        <v>195</v>
      </c>
      <c r="C22">
        <v>67</v>
      </c>
      <c r="D22" t="s">
        <v>39</v>
      </c>
    </row>
    <row r="23" spans="1:4" x14ac:dyDescent="0.25">
      <c r="A23">
        <v>3386</v>
      </c>
      <c r="B23" t="s">
        <v>196</v>
      </c>
      <c r="C23">
        <v>90</v>
      </c>
      <c r="D23" t="s">
        <v>44</v>
      </c>
    </row>
    <row r="24" spans="1:4" x14ac:dyDescent="0.25">
      <c r="A24">
        <v>3546</v>
      </c>
      <c r="B24" t="s">
        <v>197</v>
      </c>
      <c r="C24">
        <v>100</v>
      </c>
      <c r="D24" t="s">
        <v>40</v>
      </c>
    </row>
    <row r="25" spans="1:4" x14ac:dyDescent="0.25">
      <c r="A25">
        <v>2806</v>
      </c>
      <c r="B25" t="s">
        <v>198</v>
      </c>
      <c r="C25">
        <v>49</v>
      </c>
      <c r="D25" t="s">
        <v>40</v>
      </c>
    </row>
    <row r="26" spans="1:4" x14ac:dyDescent="0.25">
      <c r="A26">
        <v>3941</v>
      </c>
      <c r="B26" t="s">
        <v>199</v>
      </c>
      <c r="C26">
        <v>113</v>
      </c>
      <c r="D26" t="s">
        <v>264</v>
      </c>
    </row>
    <row r="27" spans="1:4" x14ac:dyDescent="0.25">
      <c r="A27">
        <v>2042</v>
      </c>
      <c r="B27" t="s">
        <v>200</v>
      </c>
      <c r="C27">
        <v>26</v>
      </c>
      <c r="D27" t="s">
        <v>40</v>
      </c>
    </row>
    <row r="28" spans="1:4" x14ac:dyDescent="0.25">
      <c r="A28">
        <v>2884</v>
      </c>
      <c r="B28" t="s">
        <v>201</v>
      </c>
      <c r="C28">
        <v>60</v>
      </c>
      <c r="D28" t="s">
        <v>45</v>
      </c>
    </row>
    <row r="29" spans="1:4" x14ac:dyDescent="0.25">
      <c r="A29">
        <v>2447</v>
      </c>
      <c r="B29" t="s">
        <v>202</v>
      </c>
      <c r="C29">
        <v>55</v>
      </c>
      <c r="D29" t="s">
        <v>39</v>
      </c>
    </row>
    <row r="30" spans="1:4" x14ac:dyDescent="0.25">
      <c r="A30">
        <v>3157</v>
      </c>
      <c r="B30" t="s">
        <v>203</v>
      </c>
      <c r="C30">
        <v>89</v>
      </c>
      <c r="D30" t="s">
        <v>44</v>
      </c>
    </row>
    <row r="31" spans="1:4" x14ac:dyDescent="0.25">
      <c r="A31">
        <v>3498</v>
      </c>
      <c r="B31" t="s">
        <v>204</v>
      </c>
      <c r="C31">
        <v>94</v>
      </c>
      <c r="D31" t="s">
        <v>43</v>
      </c>
    </row>
    <row r="32" spans="1:4" x14ac:dyDescent="0.25">
      <c r="A32">
        <v>3608</v>
      </c>
      <c r="B32" t="s">
        <v>205</v>
      </c>
      <c r="C32">
        <v>102</v>
      </c>
      <c r="D32" t="s">
        <v>46</v>
      </c>
    </row>
    <row r="33" spans="1:4" x14ac:dyDescent="0.25">
      <c r="A33">
        <v>2157</v>
      </c>
      <c r="B33" t="s">
        <v>206</v>
      </c>
      <c r="C33">
        <v>25</v>
      </c>
      <c r="D33" t="s">
        <v>43</v>
      </c>
    </row>
    <row r="34" spans="1:4" x14ac:dyDescent="0.25">
      <c r="A34">
        <v>2947</v>
      </c>
      <c r="B34" t="s">
        <v>207</v>
      </c>
      <c r="C34">
        <v>3</v>
      </c>
      <c r="D34" t="s">
        <v>40</v>
      </c>
    </row>
    <row r="35" spans="1:4" x14ac:dyDescent="0.25">
      <c r="A35">
        <v>2381</v>
      </c>
      <c r="B35" t="s">
        <v>208</v>
      </c>
      <c r="C35">
        <v>29</v>
      </c>
      <c r="D35" t="s">
        <v>265</v>
      </c>
    </row>
    <row r="36" spans="1:4" x14ac:dyDescent="0.25">
      <c r="A36">
        <v>3522</v>
      </c>
      <c r="B36" t="s">
        <v>209</v>
      </c>
      <c r="C36">
        <v>96</v>
      </c>
      <c r="D36" t="s">
        <v>48</v>
      </c>
    </row>
    <row r="37" spans="1:4" x14ac:dyDescent="0.25">
      <c r="A37">
        <v>3521</v>
      </c>
      <c r="B37" t="s">
        <v>210</v>
      </c>
      <c r="C37">
        <v>97</v>
      </c>
      <c r="D37" t="s">
        <v>48</v>
      </c>
    </row>
    <row r="38" spans="1:4" x14ac:dyDescent="0.25">
      <c r="A38">
        <v>3034</v>
      </c>
      <c r="B38" t="s">
        <v>211</v>
      </c>
      <c r="C38">
        <v>71</v>
      </c>
      <c r="D38" t="s">
        <v>42</v>
      </c>
    </row>
    <row r="39" spans="1:4" x14ac:dyDescent="0.25">
      <c r="A39">
        <v>2927</v>
      </c>
      <c r="B39" t="s">
        <v>212</v>
      </c>
      <c r="C39">
        <v>68</v>
      </c>
      <c r="D39" t="s">
        <v>46</v>
      </c>
    </row>
    <row r="40" spans="1:4" x14ac:dyDescent="0.25">
      <c r="A40">
        <v>2848</v>
      </c>
      <c r="B40" t="s">
        <v>213</v>
      </c>
      <c r="C40">
        <v>62</v>
      </c>
      <c r="D40" t="s">
        <v>46</v>
      </c>
    </row>
    <row r="41" spans="1:4" x14ac:dyDescent="0.25">
      <c r="A41">
        <v>3942</v>
      </c>
      <c r="B41" t="s">
        <v>214</v>
      </c>
      <c r="C41">
        <v>115</v>
      </c>
      <c r="D41" t="s">
        <v>41</v>
      </c>
    </row>
    <row r="42" spans="1:4" x14ac:dyDescent="0.25">
      <c r="A42">
        <v>3691</v>
      </c>
      <c r="B42" t="s">
        <v>215</v>
      </c>
      <c r="C42">
        <v>107</v>
      </c>
      <c r="D42" t="s">
        <v>38</v>
      </c>
    </row>
    <row r="43" spans="1:4" x14ac:dyDescent="0.25">
      <c r="A43">
        <v>2478</v>
      </c>
      <c r="B43" t="s">
        <v>216</v>
      </c>
      <c r="C43">
        <v>33</v>
      </c>
      <c r="D43" t="s">
        <v>39</v>
      </c>
    </row>
    <row r="44" spans="1:4" x14ac:dyDescent="0.25">
      <c r="A44">
        <v>3339</v>
      </c>
      <c r="B44" t="s">
        <v>217</v>
      </c>
      <c r="C44">
        <v>91</v>
      </c>
      <c r="D44" t="s">
        <v>42</v>
      </c>
    </row>
    <row r="45" spans="1:4" x14ac:dyDescent="0.25">
      <c r="A45">
        <v>3144</v>
      </c>
      <c r="B45" t="s">
        <v>218</v>
      </c>
      <c r="C45">
        <v>75</v>
      </c>
      <c r="D45" t="s">
        <v>46</v>
      </c>
    </row>
    <row r="46" spans="1:4" x14ac:dyDescent="0.25">
      <c r="A46">
        <v>3882</v>
      </c>
      <c r="B46" t="s">
        <v>219</v>
      </c>
      <c r="C46">
        <v>110</v>
      </c>
      <c r="D46" t="s">
        <v>46</v>
      </c>
    </row>
    <row r="47" spans="1:4" x14ac:dyDescent="0.25">
      <c r="A47">
        <v>2598</v>
      </c>
      <c r="B47" t="s">
        <v>220</v>
      </c>
      <c r="C47">
        <v>34</v>
      </c>
      <c r="D47" t="s">
        <v>37</v>
      </c>
    </row>
    <row r="48" spans="1:4" x14ac:dyDescent="0.25">
      <c r="A48">
        <v>3106</v>
      </c>
      <c r="B48" t="s">
        <v>221</v>
      </c>
      <c r="C48">
        <v>69</v>
      </c>
      <c r="D48" t="s">
        <v>47</v>
      </c>
    </row>
    <row r="49" spans="1:4" x14ac:dyDescent="0.25">
      <c r="A49">
        <v>2672</v>
      </c>
      <c r="B49" t="s">
        <v>222</v>
      </c>
      <c r="C49">
        <v>40</v>
      </c>
      <c r="D49" t="s">
        <v>264</v>
      </c>
    </row>
    <row r="50" spans="1:4" x14ac:dyDescent="0.25">
      <c r="A50">
        <v>2673</v>
      </c>
      <c r="B50" t="s">
        <v>223</v>
      </c>
      <c r="C50">
        <v>41</v>
      </c>
      <c r="D50" t="s">
        <v>264</v>
      </c>
    </row>
    <row r="51" spans="1:4" x14ac:dyDescent="0.25">
      <c r="A51">
        <v>2449</v>
      </c>
      <c r="B51" t="s">
        <v>224</v>
      </c>
      <c r="C51">
        <v>64</v>
      </c>
      <c r="D51" t="s">
        <v>39</v>
      </c>
    </row>
    <row r="52" spans="1:4" x14ac:dyDescent="0.25">
      <c r="A52">
        <v>3940</v>
      </c>
      <c r="B52" t="s">
        <v>225</v>
      </c>
      <c r="C52">
        <v>114</v>
      </c>
      <c r="D52" t="s">
        <v>43</v>
      </c>
    </row>
    <row r="53" spans="1:4" x14ac:dyDescent="0.25">
      <c r="A53">
        <v>3977</v>
      </c>
      <c r="B53" t="s">
        <v>226</v>
      </c>
      <c r="C53">
        <v>116</v>
      </c>
      <c r="D53" t="s">
        <v>43</v>
      </c>
    </row>
    <row r="54" spans="1:4" x14ac:dyDescent="0.25">
      <c r="A54">
        <v>2643</v>
      </c>
      <c r="B54" t="s">
        <v>227</v>
      </c>
      <c r="C54">
        <v>70</v>
      </c>
      <c r="D54" t="s">
        <v>39</v>
      </c>
    </row>
    <row r="55" spans="1:4" x14ac:dyDescent="0.25">
      <c r="A55">
        <v>2802</v>
      </c>
      <c r="B55" t="s">
        <v>228</v>
      </c>
      <c r="C55">
        <v>47</v>
      </c>
      <c r="D55" t="s">
        <v>45</v>
      </c>
    </row>
    <row r="56" spans="1:4" x14ac:dyDescent="0.25">
      <c r="A56">
        <v>2803</v>
      </c>
      <c r="B56" t="s">
        <v>229</v>
      </c>
      <c r="C56">
        <v>48</v>
      </c>
      <c r="D56" t="s">
        <v>45</v>
      </c>
    </row>
    <row r="57" spans="1:4" x14ac:dyDescent="0.25">
      <c r="A57">
        <v>3560</v>
      </c>
      <c r="B57" t="s">
        <v>230</v>
      </c>
      <c r="C57">
        <v>101</v>
      </c>
      <c r="D57" t="s">
        <v>39</v>
      </c>
    </row>
    <row r="58" spans="1:4" x14ac:dyDescent="0.25">
      <c r="A58">
        <v>662</v>
      </c>
      <c r="B58" t="s">
        <v>231</v>
      </c>
      <c r="C58">
        <v>65</v>
      </c>
      <c r="D58" t="s">
        <v>42</v>
      </c>
    </row>
    <row r="59" spans="1:4" x14ac:dyDescent="0.25">
      <c r="A59">
        <v>2539</v>
      </c>
      <c r="B59" t="s">
        <v>232</v>
      </c>
      <c r="C59">
        <v>66</v>
      </c>
      <c r="D59" t="s">
        <v>44</v>
      </c>
    </row>
    <row r="60" spans="1:4" x14ac:dyDescent="0.25">
      <c r="A60">
        <v>2886</v>
      </c>
      <c r="B60" t="s">
        <v>233</v>
      </c>
      <c r="C60">
        <v>52</v>
      </c>
      <c r="D60" t="s">
        <v>41</v>
      </c>
    </row>
    <row r="61" spans="1:4" x14ac:dyDescent="0.25">
      <c r="A61">
        <v>3280</v>
      </c>
      <c r="B61" t="s">
        <v>234</v>
      </c>
      <c r="C61">
        <v>81</v>
      </c>
      <c r="D61" t="s">
        <v>41</v>
      </c>
    </row>
    <row r="62" spans="1:4" x14ac:dyDescent="0.25">
      <c r="A62">
        <v>2885</v>
      </c>
      <c r="B62" t="s">
        <v>235</v>
      </c>
      <c r="C62">
        <v>53</v>
      </c>
      <c r="D62" t="s">
        <v>41</v>
      </c>
    </row>
    <row r="63" spans="1:4" x14ac:dyDescent="0.25">
      <c r="A63">
        <v>2696</v>
      </c>
      <c r="B63" t="s">
        <v>236</v>
      </c>
      <c r="C63">
        <v>50</v>
      </c>
      <c r="D63" t="s">
        <v>42</v>
      </c>
    </row>
    <row r="64" spans="1:4" x14ac:dyDescent="0.25">
      <c r="A64">
        <v>2804</v>
      </c>
      <c r="B64" t="s">
        <v>237</v>
      </c>
      <c r="C64">
        <v>58</v>
      </c>
      <c r="D64" t="s">
        <v>42</v>
      </c>
    </row>
    <row r="65" spans="1:4" x14ac:dyDescent="0.25">
      <c r="A65">
        <v>3614</v>
      </c>
      <c r="B65" t="s">
        <v>238</v>
      </c>
      <c r="C65">
        <v>104</v>
      </c>
      <c r="D65" t="s">
        <v>46</v>
      </c>
    </row>
    <row r="66" spans="1:4" x14ac:dyDescent="0.25">
      <c r="A66">
        <v>3613</v>
      </c>
      <c r="B66" t="s">
        <v>239</v>
      </c>
      <c r="C66">
        <v>105</v>
      </c>
      <c r="D66" t="s">
        <v>46</v>
      </c>
    </row>
    <row r="67" spans="1:4" x14ac:dyDescent="0.25">
      <c r="A67">
        <v>3611</v>
      </c>
      <c r="B67" t="s">
        <v>240</v>
      </c>
      <c r="C67">
        <v>106</v>
      </c>
      <c r="D67" t="s">
        <v>46</v>
      </c>
    </row>
    <row r="68" spans="1:4" x14ac:dyDescent="0.25">
      <c r="A68">
        <v>3314</v>
      </c>
      <c r="B68" t="s">
        <v>241</v>
      </c>
      <c r="C68">
        <v>86</v>
      </c>
      <c r="D68" t="s">
        <v>46</v>
      </c>
    </row>
    <row r="69" spans="1:4" x14ac:dyDescent="0.25">
      <c r="A69">
        <v>3315</v>
      </c>
      <c r="B69" t="s">
        <v>242</v>
      </c>
      <c r="C69">
        <v>87</v>
      </c>
      <c r="D69" t="s">
        <v>46</v>
      </c>
    </row>
    <row r="70" spans="1:4" x14ac:dyDescent="0.25">
      <c r="A70">
        <v>3612</v>
      </c>
      <c r="B70" t="s">
        <v>243</v>
      </c>
      <c r="C70">
        <v>103</v>
      </c>
      <c r="D70" t="s">
        <v>46</v>
      </c>
    </row>
    <row r="71" spans="1:4" x14ac:dyDescent="0.25">
      <c r="A71">
        <v>2882</v>
      </c>
      <c r="B71" t="s">
        <v>244</v>
      </c>
      <c r="C71">
        <v>57</v>
      </c>
      <c r="D71" t="s">
        <v>45</v>
      </c>
    </row>
    <row r="72" spans="1:4" x14ac:dyDescent="0.25">
      <c r="A72">
        <v>3221</v>
      </c>
      <c r="B72" t="s">
        <v>245</v>
      </c>
      <c r="C72">
        <v>85</v>
      </c>
      <c r="D72" t="s">
        <v>42</v>
      </c>
    </row>
    <row r="73" spans="1:4" x14ac:dyDescent="0.25">
      <c r="A73">
        <v>3867</v>
      </c>
      <c r="B73" t="s">
        <v>246</v>
      </c>
      <c r="C73">
        <v>109</v>
      </c>
      <c r="D73" t="s">
        <v>39</v>
      </c>
    </row>
    <row r="74" spans="1:4" x14ac:dyDescent="0.25">
      <c r="A74">
        <v>2068</v>
      </c>
      <c r="B74" t="s">
        <v>247</v>
      </c>
      <c r="C74">
        <v>28</v>
      </c>
      <c r="D74" t="s">
        <v>45</v>
      </c>
    </row>
    <row r="75" spans="1:4" x14ac:dyDescent="0.25">
      <c r="A75">
        <v>3631</v>
      </c>
      <c r="B75" t="s">
        <v>248</v>
      </c>
      <c r="C75">
        <v>108</v>
      </c>
      <c r="D75" t="s">
        <v>45</v>
      </c>
    </row>
    <row r="76" spans="1:4" x14ac:dyDescent="0.25">
      <c r="A76">
        <v>2454</v>
      </c>
      <c r="B76" t="s">
        <v>249</v>
      </c>
      <c r="C76">
        <v>38</v>
      </c>
      <c r="D76" t="s">
        <v>45</v>
      </c>
    </row>
    <row r="77" spans="1:4" x14ac:dyDescent="0.25">
      <c r="A77">
        <v>2351</v>
      </c>
      <c r="B77" t="s">
        <v>250</v>
      </c>
      <c r="C77">
        <v>37</v>
      </c>
      <c r="D77" t="s">
        <v>45</v>
      </c>
    </row>
    <row r="78" spans="1:4" x14ac:dyDescent="0.25">
      <c r="A78">
        <v>2096</v>
      </c>
      <c r="B78" t="s">
        <v>251</v>
      </c>
      <c r="C78">
        <v>27</v>
      </c>
      <c r="D78" t="s">
        <v>45</v>
      </c>
    </row>
    <row r="79" spans="1:4" x14ac:dyDescent="0.25">
      <c r="A79">
        <v>3868</v>
      </c>
      <c r="B79" t="s">
        <v>252</v>
      </c>
      <c r="C79">
        <v>112</v>
      </c>
      <c r="D79" t="s">
        <v>40</v>
      </c>
    </row>
    <row r="80" spans="1:4" x14ac:dyDescent="0.25">
      <c r="A80">
        <v>3531</v>
      </c>
      <c r="B80" t="s">
        <v>253</v>
      </c>
      <c r="C80">
        <v>95</v>
      </c>
      <c r="D80" t="s">
        <v>46</v>
      </c>
    </row>
    <row r="81" spans="1:4" x14ac:dyDescent="0.25">
      <c r="A81">
        <v>2857</v>
      </c>
      <c r="B81" t="s">
        <v>254</v>
      </c>
      <c r="C81">
        <v>72</v>
      </c>
      <c r="D81" t="s">
        <v>46</v>
      </c>
    </row>
    <row r="82" spans="1:4" x14ac:dyDescent="0.25">
      <c r="A82">
        <v>3082</v>
      </c>
      <c r="B82" t="s">
        <v>255</v>
      </c>
      <c r="C82">
        <v>79</v>
      </c>
      <c r="D82" t="s">
        <v>43</v>
      </c>
    </row>
    <row r="83" spans="1:4" x14ac:dyDescent="0.25">
      <c r="A83">
        <v>2881</v>
      </c>
      <c r="B83" t="s">
        <v>256</v>
      </c>
      <c r="C83">
        <v>56</v>
      </c>
      <c r="D83" t="s">
        <v>41</v>
      </c>
    </row>
    <row r="84" spans="1:4" x14ac:dyDescent="0.25">
      <c r="A84">
        <v>3081</v>
      </c>
      <c r="B84" t="s">
        <v>257</v>
      </c>
      <c r="C84">
        <v>74</v>
      </c>
      <c r="D84" t="s">
        <v>41</v>
      </c>
    </row>
    <row r="85" spans="1:4" x14ac:dyDescent="0.25">
      <c r="A85">
        <v>2880</v>
      </c>
      <c r="B85" t="s">
        <v>258</v>
      </c>
      <c r="C85">
        <v>51</v>
      </c>
      <c r="D85" t="s">
        <v>264</v>
      </c>
    </row>
    <row r="86" spans="1:4" x14ac:dyDescent="0.25">
      <c r="A86">
        <v>3282</v>
      </c>
      <c r="B86" t="s">
        <v>259</v>
      </c>
      <c r="C86">
        <v>4</v>
      </c>
      <c r="D86" t="s">
        <v>47</v>
      </c>
    </row>
    <row r="87" spans="1:4" x14ac:dyDescent="0.25">
      <c r="A87">
        <v>2478</v>
      </c>
      <c r="B87" t="s">
        <v>216</v>
      </c>
      <c r="C87">
        <v>33</v>
      </c>
      <c r="D87" t="s">
        <v>39</v>
      </c>
    </row>
    <row r="88" spans="1:4" x14ac:dyDescent="0.25">
      <c r="A88">
        <v>2641</v>
      </c>
      <c r="B88" t="s">
        <v>278</v>
      </c>
      <c r="C88">
        <v>35</v>
      </c>
      <c r="D88" t="s">
        <v>264</v>
      </c>
    </row>
    <row r="89" spans="1:4" x14ac:dyDescent="0.25">
      <c r="A89">
        <v>2642</v>
      </c>
      <c r="B89" t="s">
        <v>260</v>
      </c>
      <c r="C89">
        <v>35</v>
      </c>
      <c r="D89" t="s">
        <v>264</v>
      </c>
    </row>
    <row r="90" spans="1:4" x14ac:dyDescent="0.25">
      <c r="A90">
        <v>2703</v>
      </c>
      <c r="B90" t="s">
        <v>261</v>
      </c>
      <c r="C90">
        <v>42</v>
      </c>
      <c r="D90" t="s">
        <v>41</v>
      </c>
    </row>
    <row r="91" spans="1:4" x14ac:dyDescent="0.25">
      <c r="A91">
        <v>2704</v>
      </c>
      <c r="B91" t="s">
        <v>262</v>
      </c>
      <c r="C91">
        <v>43</v>
      </c>
      <c r="D91" t="s">
        <v>41</v>
      </c>
    </row>
    <row r="92" spans="1:4" x14ac:dyDescent="0.25">
      <c r="A92">
        <v>3939</v>
      </c>
      <c r="B92" t="s">
        <v>263</v>
      </c>
      <c r="C92">
        <v>111</v>
      </c>
      <c r="D92" t="s">
        <v>43</v>
      </c>
    </row>
    <row r="93" spans="1:4" x14ac:dyDescent="0.25">
      <c r="A93">
        <v>3943</v>
      </c>
      <c r="B93" t="s">
        <v>141</v>
      </c>
      <c r="C93">
        <v>117</v>
      </c>
      <c r="D93" t="s">
        <v>48</v>
      </c>
    </row>
    <row r="94" spans="1:4" x14ac:dyDescent="0.25">
      <c r="A94">
        <v>4077</v>
      </c>
      <c r="B94" t="s">
        <v>142</v>
      </c>
      <c r="C94">
        <v>118</v>
      </c>
      <c r="D94" t="s">
        <v>48</v>
      </c>
    </row>
    <row r="95" spans="1:4" x14ac:dyDescent="0.25">
      <c r="A95">
        <v>4108</v>
      </c>
      <c r="B95" t="s">
        <v>143</v>
      </c>
      <c r="C95">
        <v>123</v>
      </c>
      <c r="D95" t="s">
        <v>48</v>
      </c>
    </row>
    <row r="96" spans="1:4" x14ac:dyDescent="0.25">
      <c r="A96">
        <v>4153</v>
      </c>
      <c r="B96" t="s">
        <v>144</v>
      </c>
      <c r="C96">
        <v>129</v>
      </c>
      <c r="D96" t="s">
        <v>45</v>
      </c>
    </row>
    <row r="97" spans="1:4" x14ac:dyDescent="0.25">
      <c r="A97">
        <v>3849</v>
      </c>
      <c r="B97" t="s">
        <v>145</v>
      </c>
      <c r="C97">
        <v>120</v>
      </c>
      <c r="D97" t="s">
        <v>42</v>
      </c>
    </row>
    <row r="98" spans="1:4" x14ac:dyDescent="0.25">
      <c r="A98">
        <v>4109</v>
      </c>
      <c r="B98" t="s">
        <v>34</v>
      </c>
      <c r="C98">
        <v>124</v>
      </c>
      <c r="D98" t="s">
        <v>44</v>
      </c>
    </row>
    <row r="99" spans="1:4" x14ac:dyDescent="0.25">
      <c r="A99">
        <v>4110</v>
      </c>
      <c r="B99" t="s">
        <v>146</v>
      </c>
      <c r="C99">
        <v>125</v>
      </c>
      <c r="D99" t="s">
        <v>39</v>
      </c>
    </row>
    <row r="100" spans="1:4" x14ac:dyDescent="0.25">
      <c r="A100">
        <v>3869</v>
      </c>
      <c r="B100" t="s">
        <v>147</v>
      </c>
      <c r="C100">
        <v>119</v>
      </c>
      <c r="D100" t="s">
        <v>39</v>
      </c>
    </row>
    <row r="101" spans="1:4" x14ac:dyDescent="0.25">
      <c r="A101">
        <v>3928</v>
      </c>
      <c r="B101" t="s">
        <v>148</v>
      </c>
      <c r="C101">
        <v>127</v>
      </c>
      <c r="D101" t="s">
        <v>43</v>
      </c>
    </row>
    <row r="102" spans="1:4" x14ac:dyDescent="0.25">
      <c r="A102">
        <v>3974</v>
      </c>
      <c r="B102" t="s">
        <v>149</v>
      </c>
      <c r="C102">
        <v>121</v>
      </c>
      <c r="D102" t="s">
        <v>44</v>
      </c>
    </row>
    <row r="103" spans="1:4" x14ac:dyDescent="0.25">
      <c r="A103">
        <v>3929</v>
      </c>
      <c r="B103" t="s">
        <v>150</v>
      </c>
      <c r="C103">
        <v>122</v>
      </c>
      <c r="D103" t="s">
        <v>41</v>
      </c>
    </row>
    <row r="104" spans="1:4" x14ac:dyDescent="0.25">
      <c r="A104">
        <v>4026</v>
      </c>
      <c r="B104" t="s">
        <v>151</v>
      </c>
      <c r="C104">
        <v>128</v>
      </c>
      <c r="D104" t="s">
        <v>39</v>
      </c>
    </row>
    <row r="105" spans="1:4" x14ac:dyDescent="0.25">
      <c r="A105">
        <v>4027</v>
      </c>
      <c r="B105" t="s">
        <v>152</v>
      </c>
      <c r="C105">
        <v>130</v>
      </c>
      <c r="D105" t="s">
        <v>46</v>
      </c>
    </row>
    <row r="106" spans="1:4" x14ac:dyDescent="0.25">
      <c r="A106">
        <v>4028</v>
      </c>
      <c r="B106" t="s">
        <v>153</v>
      </c>
      <c r="C106">
        <v>126</v>
      </c>
      <c r="D106" t="s">
        <v>46</v>
      </c>
    </row>
    <row r="107" spans="1:4" x14ac:dyDescent="0.25">
      <c r="A107">
        <v>4278</v>
      </c>
      <c r="B107" t="s">
        <v>154</v>
      </c>
      <c r="C107">
        <v>131</v>
      </c>
      <c r="D107" t="s">
        <v>41</v>
      </c>
    </row>
    <row r="108" spans="1:4" x14ac:dyDescent="0.25">
      <c r="A108">
        <v>3971</v>
      </c>
      <c r="B108" t="s">
        <v>155</v>
      </c>
      <c r="C108">
        <v>134</v>
      </c>
      <c r="D108" t="s">
        <v>48</v>
      </c>
    </row>
    <row r="109" spans="1:4" x14ac:dyDescent="0.25">
      <c r="A109">
        <v>3972</v>
      </c>
      <c r="B109" t="s">
        <v>156</v>
      </c>
      <c r="C109">
        <v>135</v>
      </c>
      <c r="D109" t="s">
        <v>48</v>
      </c>
    </row>
    <row r="110" spans="1:4" x14ac:dyDescent="0.25">
      <c r="A110">
        <v>4295</v>
      </c>
      <c r="B110" t="s">
        <v>157</v>
      </c>
      <c r="C110">
        <v>132</v>
      </c>
      <c r="D110" t="s">
        <v>44</v>
      </c>
    </row>
    <row r="111" spans="1:4" x14ac:dyDescent="0.25">
      <c r="A111">
        <v>4296</v>
      </c>
      <c r="B111" t="s">
        <v>158</v>
      </c>
      <c r="C111">
        <v>136</v>
      </c>
      <c r="D111" t="s">
        <v>44</v>
      </c>
    </row>
    <row r="112" spans="1:4" x14ac:dyDescent="0.25">
      <c r="A112">
        <v>4243</v>
      </c>
      <c r="B112" t="s">
        <v>159</v>
      </c>
      <c r="C112">
        <v>133</v>
      </c>
      <c r="D112" t="s">
        <v>47</v>
      </c>
    </row>
    <row r="113" spans="1:4" x14ac:dyDescent="0.25">
      <c r="A113">
        <v>4316</v>
      </c>
      <c r="B113" t="s">
        <v>160</v>
      </c>
      <c r="C113">
        <v>138</v>
      </c>
      <c r="D113" t="s">
        <v>44</v>
      </c>
    </row>
    <row r="114" spans="1:4" x14ac:dyDescent="0.25">
      <c r="A114">
        <v>4275</v>
      </c>
      <c r="B114" t="s">
        <v>161</v>
      </c>
      <c r="C114">
        <v>139</v>
      </c>
      <c r="D114" t="s">
        <v>43</v>
      </c>
    </row>
    <row r="115" spans="1:4" x14ac:dyDescent="0.25">
      <c r="A115">
        <v>4274</v>
      </c>
      <c r="B115" t="s">
        <v>162</v>
      </c>
      <c r="C115">
        <v>140</v>
      </c>
      <c r="D115" t="s">
        <v>43</v>
      </c>
    </row>
    <row r="116" spans="1:4" x14ac:dyDescent="0.25">
      <c r="A116">
        <v>4154</v>
      </c>
      <c r="B116" t="s">
        <v>163</v>
      </c>
      <c r="C116">
        <v>137</v>
      </c>
      <c r="D116" t="s">
        <v>43</v>
      </c>
    </row>
    <row r="117" spans="1:4" x14ac:dyDescent="0.25">
      <c r="A117">
        <v>4277</v>
      </c>
      <c r="B117" t="s">
        <v>164</v>
      </c>
      <c r="C117">
        <v>141</v>
      </c>
      <c r="D117" t="s">
        <v>46</v>
      </c>
    </row>
    <row r="118" spans="1:4" x14ac:dyDescent="0.25">
      <c r="A118">
        <v>4265</v>
      </c>
      <c r="B118" t="s">
        <v>165</v>
      </c>
      <c r="C118">
        <v>142</v>
      </c>
      <c r="D118" t="s">
        <v>281</v>
      </c>
    </row>
    <row r="119" spans="1:4" x14ac:dyDescent="0.25">
      <c r="A119">
        <v>4349</v>
      </c>
      <c r="B119" t="s">
        <v>166</v>
      </c>
      <c r="C119">
        <v>143</v>
      </c>
      <c r="D119" t="s">
        <v>40</v>
      </c>
    </row>
    <row r="120" spans="1:4" x14ac:dyDescent="0.25">
      <c r="A120">
        <v>4352</v>
      </c>
      <c r="B120" t="s">
        <v>167</v>
      </c>
      <c r="C120">
        <v>144</v>
      </c>
      <c r="D120" t="s">
        <v>40</v>
      </c>
    </row>
    <row r="121" spans="1:4" x14ac:dyDescent="0.25">
      <c r="A121">
        <v>4406</v>
      </c>
      <c r="B121" t="s">
        <v>168</v>
      </c>
      <c r="C121">
        <v>145</v>
      </c>
      <c r="D121" t="s">
        <v>41</v>
      </c>
    </row>
    <row r="122" spans="1:4" x14ac:dyDescent="0.25">
      <c r="A122">
        <v>4405</v>
      </c>
      <c r="B122" t="s">
        <v>169</v>
      </c>
      <c r="C122">
        <v>146</v>
      </c>
      <c r="D122" t="s">
        <v>38</v>
      </c>
    </row>
    <row r="123" spans="1:4" x14ac:dyDescent="0.25">
      <c r="A123">
        <v>4404</v>
      </c>
      <c r="B123" t="s">
        <v>170</v>
      </c>
      <c r="C123">
        <v>147</v>
      </c>
      <c r="D123" t="s">
        <v>264</v>
      </c>
    </row>
    <row r="124" spans="1:4" x14ac:dyDescent="0.25">
      <c r="A124">
        <v>4381</v>
      </c>
      <c r="B124" t="s">
        <v>171</v>
      </c>
      <c r="C124">
        <v>148</v>
      </c>
      <c r="D124" t="s">
        <v>39</v>
      </c>
    </row>
    <row r="125" spans="1:4" x14ac:dyDescent="0.25">
      <c r="A125">
        <v>4410</v>
      </c>
      <c r="B125" t="s">
        <v>172</v>
      </c>
      <c r="C125">
        <v>149</v>
      </c>
      <c r="D125" t="s">
        <v>44</v>
      </c>
    </row>
    <row r="126" spans="1:4" x14ac:dyDescent="0.25">
      <c r="A126">
        <v>4492</v>
      </c>
      <c r="B126" t="s">
        <v>174</v>
      </c>
      <c r="C126">
        <v>150</v>
      </c>
      <c r="D126" t="s">
        <v>46</v>
      </c>
    </row>
    <row r="127" spans="1:4" x14ac:dyDescent="0.25">
      <c r="A127">
        <v>3290</v>
      </c>
      <c r="B127" t="s">
        <v>266</v>
      </c>
      <c r="D127" t="s">
        <v>37</v>
      </c>
    </row>
    <row r="128" spans="1:4" x14ac:dyDescent="0.25">
      <c r="A128">
        <v>3</v>
      </c>
      <c r="B128" t="s">
        <v>267</v>
      </c>
      <c r="D128" t="s">
        <v>41</v>
      </c>
    </row>
    <row r="129" spans="1:4" x14ac:dyDescent="0.25">
      <c r="A129">
        <v>360</v>
      </c>
      <c r="B129" t="s">
        <v>268</v>
      </c>
      <c r="D129" t="s">
        <v>41</v>
      </c>
    </row>
    <row r="130" spans="1:4" x14ac:dyDescent="0.25">
      <c r="A130">
        <v>2658</v>
      </c>
      <c r="B130" t="s">
        <v>269</v>
      </c>
      <c r="D130" t="s">
        <v>41</v>
      </c>
    </row>
    <row r="131" spans="1:4" x14ac:dyDescent="0.25">
      <c r="A131">
        <v>3279</v>
      </c>
      <c r="B131" t="s">
        <v>270</v>
      </c>
      <c r="D131" t="s">
        <v>41</v>
      </c>
    </row>
    <row r="132" spans="1:4" x14ac:dyDescent="0.25">
      <c r="A132">
        <v>1746</v>
      </c>
      <c r="B132" t="s">
        <v>271</v>
      </c>
      <c r="D132" t="s">
        <v>45</v>
      </c>
    </row>
    <row r="133" spans="1:4" x14ac:dyDescent="0.25">
      <c r="A133">
        <v>1747</v>
      </c>
      <c r="B133" t="s">
        <v>272</v>
      </c>
      <c r="D133" t="s">
        <v>264</v>
      </c>
    </row>
    <row r="134" spans="1:4" x14ac:dyDescent="0.25">
      <c r="A134">
        <v>2043</v>
      </c>
      <c r="B134" t="s">
        <v>273</v>
      </c>
      <c r="D134" t="s">
        <v>40</v>
      </c>
    </row>
    <row r="135" spans="1:4" x14ac:dyDescent="0.25">
      <c r="A135">
        <v>3468</v>
      </c>
      <c r="B135" t="s">
        <v>274</v>
      </c>
      <c r="D135" t="s">
        <v>39</v>
      </c>
    </row>
    <row r="136" spans="1:4" x14ac:dyDescent="0.25">
      <c r="A136">
        <v>1747</v>
      </c>
      <c r="B136" t="s">
        <v>275</v>
      </c>
      <c r="D136" t="s">
        <v>264</v>
      </c>
    </row>
  </sheetData>
  <pageMargins left="0.7" right="0.7" top="0.78740157499999996" bottom="0.78740157499999996" header="0.3" footer="0.3"/>
  <headerFooter>
    <oddHeader>&amp;R&amp;"Calibri"&amp;10&amp;K000000 Interní&amp;1#_x000D_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F89DC-143A-425F-A19A-F835BB259412}">
  <dimension ref="A1:AE367"/>
  <sheetViews>
    <sheetView topLeftCell="A188" zoomScale="85" zoomScaleNormal="85" workbookViewId="0">
      <selection activeCell="Q157" sqref="Q157"/>
    </sheetView>
  </sheetViews>
  <sheetFormatPr defaultRowHeight="15" outlineLevelRow="1" x14ac:dyDescent="0.25"/>
  <cols>
    <col min="4" max="4" width="16.42578125" bestFit="1" customWidth="1"/>
    <col min="7" max="7" width="12.42578125" bestFit="1" customWidth="1"/>
    <col min="8" max="8" width="11.28515625" customWidth="1"/>
    <col min="9" max="9" width="16.5703125" bestFit="1" customWidth="1"/>
    <col min="10" max="10" width="42" bestFit="1" customWidth="1"/>
    <col min="11" max="11" width="9.5703125" bestFit="1" customWidth="1"/>
    <col min="12" max="12" width="11.28515625" bestFit="1" customWidth="1"/>
    <col min="13" max="13" width="12.28515625" bestFit="1" customWidth="1"/>
    <col min="16" max="16" width="10.140625" customWidth="1"/>
    <col min="17" max="17" width="11.28515625" bestFit="1" customWidth="1"/>
    <col min="18" max="18" width="12.28515625" bestFit="1" customWidth="1"/>
    <col min="19" max="19" width="11.85546875" bestFit="1" customWidth="1"/>
    <col min="20" max="20" width="10.42578125" bestFit="1" customWidth="1"/>
    <col min="21" max="21" width="10.140625" customWidth="1"/>
    <col min="22" max="22" width="11.5703125" bestFit="1" customWidth="1"/>
    <col min="23" max="23" width="11.7109375" customWidth="1"/>
    <col min="25" max="25" width="10.28515625" customWidth="1"/>
    <col min="26" max="26" width="10.85546875" customWidth="1"/>
    <col min="28" max="28" width="10.28515625" customWidth="1"/>
    <col min="29" max="29" width="10.28515625" bestFit="1" customWidth="1"/>
    <col min="30" max="30" width="10.5703125" bestFit="1" customWidth="1"/>
    <col min="31" max="31" width="11.140625" bestFit="1" customWidth="1"/>
  </cols>
  <sheetData>
    <row r="1" spans="1:31" ht="15.75" thickBot="1" x14ac:dyDescent="0.3">
      <c r="A1" t="s">
        <v>80</v>
      </c>
      <c r="L1">
        <v>4</v>
      </c>
      <c r="M1">
        <v>5</v>
      </c>
      <c r="N1">
        <v>6</v>
      </c>
      <c r="Q1">
        <v>7</v>
      </c>
      <c r="S1">
        <v>8</v>
      </c>
      <c r="T1">
        <v>9</v>
      </c>
      <c r="V1">
        <v>10</v>
      </c>
    </row>
    <row r="2" spans="1:31" ht="75.75" thickBot="1" x14ac:dyDescent="0.3">
      <c r="A2" s="40" t="s">
        <v>81</v>
      </c>
      <c r="B2" s="41" t="s">
        <v>82</v>
      </c>
      <c r="C2" s="42" t="s">
        <v>83</v>
      </c>
      <c r="D2" s="42" t="s">
        <v>84</v>
      </c>
      <c r="E2" s="42" t="s">
        <v>85</v>
      </c>
      <c r="F2" s="42" t="s">
        <v>86</v>
      </c>
      <c r="G2" s="42" t="s">
        <v>87</v>
      </c>
      <c r="H2" s="42" t="s">
        <v>88</v>
      </c>
      <c r="I2" s="41" t="s">
        <v>25</v>
      </c>
      <c r="J2" s="42" t="s">
        <v>89</v>
      </c>
      <c r="K2" s="42" t="s">
        <v>90</v>
      </c>
      <c r="L2" s="42" t="s">
        <v>91</v>
      </c>
      <c r="M2" s="42" t="s">
        <v>92</v>
      </c>
      <c r="N2" s="42" t="s">
        <v>93</v>
      </c>
      <c r="O2" s="42" t="s">
        <v>94</v>
      </c>
      <c r="P2" s="43" t="s">
        <v>95</v>
      </c>
      <c r="Q2" s="42" t="s">
        <v>96</v>
      </c>
      <c r="R2" s="42" t="s">
        <v>97</v>
      </c>
      <c r="S2" s="42" t="s">
        <v>98</v>
      </c>
      <c r="T2" s="42" t="s">
        <v>99</v>
      </c>
      <c r="U2" s="42" t="s">
        <v>100</v>
      </c>
      <c r="V2" s="42" t="s">
        <v>101</v>
      </c>
      <c r="W2" s="43" t="s">
        <v>102</v>
      </c>
      <c r="X2" s="41" t="s">
        <v>103</v>
      </c>
      <c r="Y2" s="44" t="s">
        <v>104</v>
      </c>
      <c r="Z2" s="45" t="s">
        <v>105</v>
      </c>
    </row>
    <row r="3" spans="1:31" ht="15" customHeight="1" outlineLevel="1" x14ac:dyDescent="0.25">
      <c r="A3" s="46">
        <v>2024</v>
      </c>
      <c r="B3" s="47">
        <v>1</v>
      </c>
      <c r="C3" s="47" t="s">
        <v>106</v>
      </c>
      <c r="D3" s="47" t="s">
        <v>107</v>
      </c>
      <c r="E3" s="47" t="s">
        <v>108</v>
      </c>
      <c r="F3" s="47" t="s">
        <v>109</v>
      </c>
      <c r="G3" s="47" t="s">
        <v>110</v>
      </c>
      <c r="H3" s="47">
        <v>721055966</v>
      </c>
      <c r="I3" s="47" t="s">
        <v>47</v>
      </c>
      <c r="J3" s="47" t="s">
        <v>3</v>
      </c>
      <c r="K3" s="47" t="s">
        <v>30</v>
      </c>
      <c r="L3" s="48">
        <f>Leden!$E$5</f>
        <v>3213.1820000000002</v>
      </c>
      <c r="M3" s="48">
        <f>Leden!$F$5</f>
        <v>1847.3079999999998</v>
      </c>
      <c r="N3" s="48">
        <f>Leden!$G$5</f>
        <v>35.301699999999997</v>
      </c>
      <c r="O3" s="47" t="s">
        <v>111</v>
      </c>
      <c r="P3" s="49">
        <f t="shared" ref="P3:P13" si="0">+Q3/(M3*3.6)</f>
        <v>0.81795179195287904</v>
      </c>
      <c r="Q3" s="48">
        <f>Leden!$M$5</f>
        <v>5439.6319999999996</v>
      </c>
      <c r="R3" s="48">
        <v>0</v>
      </c>
      <c r="S3" s="48">
        <v>0</v>
      </c>
      <c r="T3" s="48">
        <f t="shared" ref="T3:T66" si="1">Q3-V3-S3</f>
        <v>0</v>
      </c>
      <c r="U3" s="48">
        <v>0</v>
      </c>
      <c r="V3" s="48">
        <f>Leden!$K$5</f>
        <v>5439.6319999999996</v>
      </c>
      <c r="W3" s="50">
        <f t="shared" ref="W3:W66" si="2">+Q3-R3-S3-T3-U3-V3</f>
        <v>0</v>
      </c>
      <c r="X3" s="48"/>
      <c r="Y3" s="47"/>
      <c r="Z3" s="51"/>
      <c r="AD3" s="53"/>
      <c r="AE3" s="53"/>
    </row>
    <row r="4" spans="1:31" ht="15" customHeight="1" outlineLevel="1" x14ac:dyDescent="0.25">
      <c r="A4" s="52">
        <f>A3</f>
        <v>2024</v>
      </c>
      <c r="B4">
        <f>B3</f>
        <v>1</v>
      </c>
      <c r="C4" t="s">
        <v>106</v>
      </c>
      <c r="D4" t="s">
        <v>107</v>
      </c>
      <c r="E4" t="s">
        <v>108</v>
      </c>
      <c r="F4" t="s">
        <v>109</v>
      </c>
      <c r="G4" t="s">
        <v>110</v>
      </c>
      <c r="H4">
        <v>721055966</v>
      </c>
      <c r="I4" t="s">
        <v>37</v>
      </c>
      <c r="J4" t="s">
        <v>3</v>
      </c>
      <c r="K4" t="s">
        <v>30</v>
      </c>
      <c r="L4" s="53">
        <f>Leden!$E$6</f>
        <v>9008.0020499999991</v>
      </c>
      <c r="M4" s="53">
        <f>Leden!$F$6</f>
        <v>5146.3975599999994</v>
      </c>
      <c r="N4" s="53">
        <f>Leden!$G$6</f>
        <v>35.282499999999999</v>
      </c>
      <c r="O4" t="s">
        <v>111</v>
      </c>
      <c r="P4" s="54">
        <f t="shared" si="0"/>
        <v>0.86349506369828311</v>
      </c>
      <c r="Q4" s="53">
        <f>Leden!$M$6</f>
        <v>15998</v>
      </c>
      <c r="R4" s="53">
        <v>0</v>
      </c>
      <c r="S4" s="53">
        <v>0</v>
      </c>
      <c r="T4" s="53">
        <f t="shared" si="1"/>
        <v>1054</v>
      </c>
      <c r="U4" s="53">
        <v>0</v>
      </c>
      <c r="V4" s="53">
        <f>Leden!$K$6</f>
        <v>14944</v>
      </c>
      <c r="W4" s="55">
        <f t="shared" si="2"/>
        <v>0</v>
      </c>
      <c r="Z4" s="56"/>
      <c r="AD4" s="53"/>
      <c r="AE4" s="53"/>
    </row>
    <row r="5" spans="1:31" ht="15" customHeight="1" outlineLevel="1" x14ac:dyDescent="0.25">
      <c r="A5" s="52">
        <f t="shared" ref="A5:B20" si="3">A4</f>
        <v>2024</v>
      </c>
      <c r="B5">
        <f t="shared" si="3"/>
        <v>1</v>
      </c>
      <c r="C5" t="s">
        <v>106</v>
      </c>
      <c r="D5" t="s">
        <v>107</v>
      </c>
      <c r="E5" t="s">
        <v>108</v>
      </c>
      <c r="F5" t="s">
        <v>109</v>
      </c>
      <c r="G5" t="s">
        <v>110</v>
      </c>
      <c r="H5">
        <v>721055966</v>
      </c>
      <c r="I5" t="s">
        <v>48</v>
      </c>
      <c r="J5" t="s">
        <v>3</v>
      </c>
      <c r="K5" t="s">
        <v>30</v>
      </c>
      <c r="L5" s="53">
        <f>Leden!$E$7</f>
        <v>8672.1819999999989</v>
      </c>
      <c r="M5" s="53">
        <f>Leden!$F$7</f>
        <v>4636.7379999999994</v>
      </c>
      <c r="N5" s="53">
        <f>Leden!$G$7</f>
        <v>35.175899999999999</v>
      </c>
      <c r="O5" t="s">
        <v>111</v>
      </c>
      <c r="P5" s="54">
        <f t="shared" si="0"/>
        <v>0.80186880422304552</v>
      </c>
      <c r="Q5" s="53">
        <f>Leden!$M$7</f>
        <v>13385</v>
      </c>
      <c r="R5" s="53">
        <v>0</v>
      </c>
      <c r="S5" s="53">
        <v>0</v>
      </c>
      <c r="T5" s="53">
        <f t="shared" si="1"/>
        <v>0</v>
      </c>
      <c r="U5" s="53">
        <v>0</v>
      </c>
      <c r="V5" s="53">
        <f>Leden!$K$7</f>
        <v>13385</v>
      </c>
      <c r="W5" s="55">
        <f t="shared" si="2"/>
        <v>0</v>
      </c>
      <c r="Z5" s="56"/>
      <c r="AD5" s="53"/>
      <c r="AE5" s="53"/>
    </row>
    <row r="6" spans="1:31" ht="15" customHeight="1" outlineLevel="1" x14ac:dyDescent="0.25">
      <c r="A6" s="52">
        <f t="shared" si="3"/>
        <v>2024</v>
      </c>
      <c r="B6">
        <f t="shared" si="3"/>
        <v>1</v>
      </c>
      <c r="C6" t="s">
        <v>106</v>
      </c>
      <c r="D6" t="s">
        <v>107</v>
      </c>
      <c r="E6" t="s">
        <v>108</v>
      </c>
      <c r="F6" t="s">
        <v>109</v>
      </c>
      <c r="G6" t="s">
        <v>110</v>
      </c>
      <c r="H6">
        <v>721055966</v>
      </c>
      <c r="I6" t="s">
        <v>264</v>
      </c>
      <c r="J6" t="s">
        <v>3</v>
      </c>
      <c r="K6" t="s">
        <v>30</v>
      </c>
      <c r="L6" s="53" t="e">
        <f>Leden!$E$8</f>
        <v>#N/A</v>
      </c>
      <c r="M6" s="53" t="e">
        <f>Leden!$F$8</f>
        <v>#N/A</v>
      </c>
      <c r="N6" s="53" t="e">
        <f>Leden!$G$8</f>
        <v>#N/A</v>
      </c>
      <c r="O6" t="s">
        <v>111</v>
      </c>
      <c r="P6" s="54" t="e">
        <f t="shared" si="0"/>
        <v>#N/A</v>
      </c>
      <c r="Q6" s="53">
        <f>Leden!$M$8</f>
        <v>16276.628000000001</v>
      </c>
      <c r="R6" s="53">
        <v>0</v>
      </c>
      <c r="S6" s="53">
        <v>0</v>
      </c>
      <c r="T6" s="53">
        <f t="shared" si="1"/>
        <v>99.400000000001455</v>
      </c>
      <c r="U6" s="53">
        <v>0</v>
      </c>
      <c r="V6" s="53">
        <f>Leden!$K$8</f>
        <v>16177.227999999999</v>
      </c>
      <c r="W6" s="55">
        <f t="shared" si="2"/>
        <v>0</v>
      </c>
      <c r="Z6" s="56"/>
      <c r="AD6" s="53"/>
      <c r="AE6" s="53"/>
    </row>
    <row r="7" spans="1:31" ht="15" customHeight="1" outlineLevel="1" x14ac:dyDescent="0.25">
      <c r="A7" s="52">
        <f t="shared" si="3"/>
        <v>2024</v>
      </c>
      <c r="B7">
        <f t="shared" si="3"/>
        <v>1</v>
      </c>
      <c r="C7" t="s">
        <v>106</v>
      </c>
      <c r="D7" t="s">
        <v>107</v>
      </c>
      <c r="E7" t="s">
        <v>108</v>
      </c>
      <c r="F7" t="s">
        <v>109</v>
      </c>
      <c r="G7" t="s">
        <v>110</v>
      </c>
      <c r="H7">
        <v>721055966</v>
      </c>
      <c r="I7" t="s">
        <v>43</v>
      </c>
      <c r="J7" t="s">
        <v>3</v>
      </c>
      <c r="K7" t="s">
        <v>30</v>
      </c>
      <c r="L7" s="53">
        <f>Leden!$E$9</f>
        <v>11540.903</v>
      </c>
      <c r="M7" s="53">
        <f>Leden!$F$9</f>
        <v>6168.3389999999999</v>
      </c>
      <c r="N7" s="53">
        <f>Leden!$G$9</f>
        <v>35.102200000000003</v>
      </c>
      <c r="O7" t="s">
        <v>111</v>
      </c>
      <c r="P7" s="54">
        <f t="shared" si="0"/>
        <v>0.80248507742521924</v>
      </c>
      <c r="Q7" s="53">
        <f>Leden!$M$9</f>
        <v>17820</v>
      </c>
      <c r="R7" s="53">
        <v>0</v>
      </c>
      <c r="S7" s="53">
        <v>0</v>
      </c>
      <c r="T7" s="53">
        <f t="shared" si="1"/>
        <v>0</v>
      </c>
      <c r="U7" s="53">
        <v>0</v>
      </c>
      <c r="V7" s="53">
        <f>Leden!$K$9</f>
        <v>17820</v>
      </c>
      <c r="W7" s="55">
        <f t="shared" si="2"/>
        <v>0</v>
      </c>
      <c r="Z7" s="56"/>
      <c r="AD7" s="53"/>
      <c r="AE7" s="53"/>
    </row>
    <row r="8" spans="1:31" ht="15" customHeight="1" outlineLevel="1" x14ac:dyDescent="0.25">
      <c r="A8" s="52">
        <f t="shared" si="3"/>
        <v>2024</v>
      </c>
      <c r="B8">
        <f t="shared" si="3"/>
        <v>1</v>
      </c>
      <c r="C8" t="s">
        <v>106</v>
      </c>
      <c r="D8" t="s">
        <v>107</v>
      </c>
      <c r="E8" t="s">
        <v>108</v>
      </c>
      <c r="F8" t="s">
        <v>109</v>
      </c>
      <c r="G8" t="s">
        <v>110</v>
      </c>
      <c r="H8">
        <v>721055966</v>
      </c>
      <c r="I8" t="s">
        <v>44</v>
      </c>
      <c r="J8" t="s">
        <v>3</v>
      </c>
      <c r="K8" t="s">
        <v>30</v>
      </c>
      <c r="L8" s="53">
        <f>Leden!$E$10</f>
        <v>11166.545</v>
      </c>
      <c r="M8" s="53">
        <f>Leden!$F$10</f>
        <v>6001.8559999999998</v>
      </c>
      <c r="N8" s="53">
        <f>Leden!$G$10</f>
        <v>35.239400000000003</v>
      </c>
      <c r="O8" t="s">
        <v>111</v>
      </c>
      <c r="P8" s="54">
        <f t="shared" si="0"/>
        <v>0.78674737355318825</v>
      </c>
      <c r="Q8" s="53">
        <f>Leden!$M$10</f>
        <v>16999</v>
      </c>
      <c r="R8" s="53">
        <v>0</v>
      </c>
      <c r="S8" s="53">
        <v>0</v>
      </c>
      <c r="T8" s="53">
        <f t="shared" si="1"/>
        <v>0</v>
      </c>
      <c r="U8" s="53">
        <v>0</v>
      </c>
      <c r="V8" s="53">
        <f>Leden!$K$10</f>
        <v>16999</v>
      </c>
      <c r="W8" s="55">
        <f t="shared" si="2"/>
        <v>0</v>
      </c>
      <c r="Z8" s="56"/>
      <c r="AD8" s="53"/>
      <c r="AE8" s="53"/>
    </row>
    <row r="9" spans="1:31" ht="15" customHeight="1" outlineLevel="1" x14ac:dyDescent="0.25">
      <c r="A9" s="52">
        <f t="shared" si="3"/>
        <v>2024</v>
      </c>
      <c r="B9">
        <f t="shared" si="3"/>
        <v>1</v>
      </c>
      <c r="C9" t="s">
        <v>106</v>
      </c>
      <c r="D9" t="s">
        <v>107</v>
      </c>
      <c r="E9" t="s">
        <v>108</v>
      </c>
      <c r="F9" t="s">
        <v>109</v>
      </c>
      <c r="G9" t="s">
        <v>110</v>
      </c>
      <c r="H9">
        <v>721055966</v>
      </c>
      <c r="I9" t="s">
        <v>46</v>
      </c>
      <c r="J9" t="s">
        <v>3</v>
      </c>
      <c r="K9" t="s">
        <v>30</v>
      </c>
      <c r="L9" s="53">
        <f>Leden!$E$11</f>
        <v>19432.819</v>
      </c>
      <c r="M9" s="53">
        <f>Leden!$F$11</f>
        <v>10525.808000000001</v>
      </c>
      <c r="N9" s="53">
        <f>Leden!$G$11</f>
        <v>35.246099999999998</v>
      </c>
      <c r="O9" t="s">
        <v>111</v>
      </c>
      <c r="P9" s="54">
        <f t="shared" si="0"/>
        <v>0.79263643122588667</v>
      </c>
      <c r="Q9" s="53">
        <f>Leden!$M$11</f>
        <v>30035.3</v>
      </c>
      <c r="R9" s="53">
        <v>0</v>
      </c>
      <c r="S9" s="53">
        <v>0</v>
      </c>
      <c r="T9" s="53">
        <f t="shared" si="1"/>
        <v>0</v>
      </c>
      <c r="U9" s="53">
        <v>0</v>
      </c>
      <c r="V9" s="53">
        <f>Leden!$K$11</f>
        <v>30035.3</v>
      </c>
      <c r="W9" s="55">
        <f t="shared" si="2"/>
        <v>0</v>
      </c>
      <c r="Z9" s="56"/>
      <c r="AD9" s="53"/>
      <c r="AE9" s="53"/>
    </row>
    <row r="10" spans="1:31" ht="15" customHeight="1" outlineLevel="1" x14ac:dyDescent="0.25">
      <c r="A10" s="52">
        <f t="shared" si="3"/>
        <v>2024</v>
      </c>
      <c r="B10">
        <f t="shared" si="3"/>
        <v>1</v>
      </c>
      <c r="C10" t="s">
        <v>106</v>
      </c>
      <c r="D10" t="s">
        <v>107</v>
      </c>
      <c r="E10" t="s">
        <v>108</v>
      </c>
      <c r="F10" t="s">
        <v>109</v>
      </c>
      <c r="G10" t="s">
        <v>110</v>
      </c>
      <c r="H10">
        <v>721055966</v>
      </c>
      <c r="I10" t="s">
        <v>41</v>
      </c>
      <c r="J10" t="s">
        <v>3</v>
      </c>
      <c r="K10" t="s">
        <v>30</v>
      </c>
      <c r="L10" s="53">
        <f>Leden!$E$12</f>
        <v>14374.349000000002</v>
      </c>
      <c r="M10" s="53">
        <f>Leden!$F$12</f>
        <v>8986.0439999999999</v>
      </c>
      <c r="N10" s="53">
        <f>Leden!$G$12</f>
        <v>35.2804</v>
      </c>
      <c r="O10" t="s">
        <v>111</v>
      </c>
      <c r="P10" s="54">
        <f t="shared" si="0"/>
        <v>0.89298088853733149</v>
      </c>
      <c r="Q10" s="53">
        <f>Leden!$M$12</f>
        <v>28887.716</v>
      </c>
      <c r="R10" s="53">
        <v>0</v>
      </c>
      <c r="S10" s="53">
        <v>0</v>
      </c>
      <c r="T10" s="53">
        <f t="shared" si="1"/>
        <v>1253.9020000000019</v>
      </c>
      <c r="U10" s="53">
        <v>0</v>
      </c>
      <c r="V10" s="53">
        <f>Leden!$K$12</f>
        <v>27633.813999999998</v>
      </c>
      <c r="W10" s="55">
        <f t="shared" si="2"/>
        <v>0</v>
      </c>
      <c r="Z10" s="56"/>
      <c r="AD10" s="53"/>
      <c r="AE10" s="53"/>
    </row>
    <row r="11" spans="1:31" ht="15" customHeight="1" outlineLevel="1" x14ac:dyDescent="0.25">
      <c r="A11" s="52">
        <f t="shared" si="3"/>
        <v>2024</v>
      </c>
      <c r="B11">
        <f t="shared" si="3"/>
        <v>1</v>
      </c>
      <c r="C11" t="s">
        <v>106</v>
      </c>
      <c r="D11" t="s">
        <v>107</v>
      </c>
      <c r="E11" t="s">
        <v>108</v>
      </c>
      <c r="F11" t="s">
        <v>109</v>
      </c>
      <c r="G11" t="s">
        <v>110</v>
      </c>
      <c r="H11">
        <v>721055966</v>
      </c>
      <c r="I11" t="s">
        <v>45</v>
      </c>
      <c r="J11" t="s">
        <v>3</v>
      </c>
      <c r="K11" t="s">
        <v>30</v>
      </c>
      <c r="L11" s="53">
        <f>Leden!$E$13</f>
        <v>10378.562999999998</v>
      </c>
      <c r="M11" s="53">
        <f>Leden!$F$13</f>
        <v>5799.3880000000008</v>
      </c>
      <c r="N11" s="53">
        <f>Leden!$G$13</f>
        <v>35.299300000000002</v>
      </c>
      <c r="O11" t="s">
        <v>111</v>
      </c>
      <c r="P11" s="54">
        <f t="shared" si="0"/>
        <v>0.80918935852465035</v>
      </c>
      <c r="Q11" s="53">
        <f>Leden!$M$13</f>
        <v>16894.091</v>
      </c>
      <c r="R11" s="53">
        <v>0</v>
      </c>
      <c r="S11" s="53">
        <v>0</v>
      </c>
      <c r="T11" s="53">
        <f t="shared" si="1"/>
        <v>89.890999999999622</v>
      </c>
      <c r="U11" s="53">
        <v>0</v>
      </c>
      <c r="V11" s="53">
        <f>Leden!$K$13</f>
        <v>16804.2</v>
      </c>
      <c r="W11" s="55">
        <f t="shared" si="2"/>
        <v>0</v>
      </c>
      <c r="Z11" s="56"/>
      <c r="AD11" s="53"/>
      <c r="AE11" s="53"/>
    </row>
    <row r="12" spans="1:31" ht="15" customHeight="1" outlineLevel="1" x14ac:dyDescent="0.25">
      <c r="A12" s="52">
        <f t="shared" si="3"/>
        <v>2024</v>
      </c>
      <c r="B12">
        <f t="shared" si="3"/>
        <v>1</v>
      </c>
      <c r="C12" t="s">
        <v>106</v>
      </c>
      <c r="D12" t="s">
        <v>107</v>
      </c>
      <c r="E12" t="s">
        <v>108</v>
      </c>
      <c r="F12" t="s">
        <v>109</v>
      </c>
      <c r="G12" t="s">
        <v>110</v>
      </c>
      <c r="H12">
        <v>721055966</v>
      </c>
      <c r="I12" t="s">
        <v>265</v>
      </c>
      <c r="J12" t="s">
        <v>3</v>
      </c>
      <c r="K12" t="s">
        <v>30</v>
      </c>
      <c r="L12" s="53">
        <f>Leden!$E$14</f>
        <v>80.344999999999999</v>
      </c>
      <c r="M12" s="53">
        <f>Leden!$F$14</f>
        <v>55.893000000000001</v>
      </c>
      <c r="N12" s="53">
        <f>Leden!$G$14</f>
        <v>35.332000000000001</v>
      </c>
      <c r="O12" t="s">
        <v>111</v>
      </c>
      <c r="P12" s="54">
        <f t="shared" si="0"/>
        <v>0.89357244099340616</v>
      </c>
      <c r="Q12" s="53">
        <f>Leden!$M$14</f>
        <v>179.8</v>
      </c>
      <c r="R12" s="53">
        <v>0</v>
      </c>
      <c r="S12" s="53">
        <v>0</v>
      </c>
      <c r="T12" s="53">
        <f t="shared" si="1"/>
        <v>0</v>
      </c>
      <c r="U12" s="53">
        <v>0</v>
      </c>
      <c r="V12" s="53">
        <f>Leden!$K$14</f>
        <v>179.8</v>
      </c>
      <c r="W12" s="55">
        <f t="shared" si="2"/>
        <v>0</v>
      </c>
      <c r="Z12" s="56"/>
      <c r="AD12" s="53"/>
      <c r="AE12" s="53"/>
    </row>
    <row r="13" spans="1:31" ht="15" customHeight="1" outlineLevel="1" x14ac:dyDescent="0.25">
      <c r="A13" s="52">
        <f t="shared" si="3"/>
        <v>2024</v>
      </c>
      <c r="B13">
        <f t="shared" si="3"/>
        <v>1</v>
      </c>
      <c r="C13" t="s">
        <v>106</v>
      </c>
      <c r="D13" t="s">
        <v>107</v>
      </c>
      <c r="E13" t="s">
        <v>108</v>
      </c>
      <c r="F13" t="s">
        <v>109</v>
      </c>
      <c r="G13" t="s">
        <v>110</v>
      </c>
      <c r="H13">
        <v>721055966</v>
      </c>
      <c r="I13" t="s">
        <v>39</v>
      </c>
      <c r="J13" t="s">
        <v>3</v>
      </c>
      <c r="K13" t="s">
        <v>30</v>
      </c>
      <c r="L13" s="53">
        <f>Leden!$E$15</f>
        <v>16079.952000000003</v>
      </c>
      <c r="M13" s="53">
        <f>Leden!$F$15</f>
        <v>8669.0330000000013</v>
      </c>
      <c r="N13" s="53">
        <f>Leden!$G$15</f>
        <v>35.3369</v>
      </c>
      <c r="O13" t="s">
        <v>111</v>
      </c>
      <c r="P13" s="54">
        <f t="shared" si="0"/>
        <v>0.80141579804806362</v>
      </c>
      <c r="Q13" s="53">
        <f>Leden!$M$15</f>
        <v>25011</v>
      </c>
      <c r="R13" s="53">
        <v>0</v>
      </c>
      <c r="S13" s="53">
        <v>0</v>
      </c>
      <c r="T13" s="53">
        <f t="shared" si="1"/>
        <v>0</v>
      </c>
      <c r="U13" s="53">
        <v>0</v>
      </c>
      <c r="V13" s="53">
        <f>Leden!$K$15</f>
        <v>25011</v>
      </c>
      <c r="W13" s="55">
        <f t="shared" si="2"/>
        <v>0</v>
      </c>
      <c r="Z13" s="56"/>
      <c r="AD13" s="53"/>
      <c r="AE13" s="53"/>
    </row>
    <row r="14" spans="1:31" ht="15" customHeight="1" outlineLevel="1" x14ac:dyDescent="0.25">
      <c r="A14" s="52">
        <f t="shared" si="3"/>
        <v>2024</v>
      </c>
      <c r="B14">
        <f t="shared" si="3"/>
        <v>1</v>
      </c>
      <c r="C14" t="s">
        <v>106</v>
      </c>
      <c r="D14" t="s">
        <v>107</v>
      </c>
      <c r="E14" t="s">
        <v>108</v>
      </c>
      <c r="F14" t="s">
        <v>109</v>
      </c>
      <c r="G14" t="s">
        <v>110</v>
      </c>
      <c r="H14" s="75">
        <v>721055966</v>
      </c>
      <c r="I14" t="s">
        <v>39</v>
      </c>
      <c r="J14" t="s">
        <v>112</v>
      </c>
      <c r="K14" t="s">
        <v>78</v>
      </c>
      <c r="L14" s="53">
        <f>Leden!$E$39</f>
        <v>261.56</v>
      </c>
      <c r="M14" s="53">
        <f>L14</f>
        <v>261.56</v>
      </c>
      <c r="N14" s="53">
        <f>Leden!$G$39</f>
        <v>15.948979755691918</v>
      </c>
      <c r="O14" t="s">
        <v>113</v>
      </c>
      <c r="P14" s="54">
        <f>+Q14/(M14*N14)</f>
        <v>0.69300491997268576</v>
      </c>
      <c r="Q14" s="53">
        <f>Leden!$M$39</f>
        <v>2890.9498196474215</v>
      </c>
      <c r="R14" s="53">
        <v>0</v>
      </c>
      <c r="S14" s="53">
        <v>0</v>
      </c>
      <c r="T14" s="53">
        <f t="shared" si="1"/>
        <v>0</v>
      </c>
      <c r="U14" s="53">
        <v>0</v>
      </c>
      <c r="V14" s="53">
        <f>$Q14</f>
        <v>2890.9498196474215</v>
      </c>
      <c r="W14" s="55">
        <f t="shared" si="2"/>
        <v>0</v>
      </c>
      <c r="Z14" s="56"/>
      <c r="AD14" s="53"/>
      <c r="AE14" s="53"/>
    </row>
    <row r="15" spans="1:31" ht="15" customHeight="1" outlineLevel="1" x14ac:dyDescent="0.25">
      <c r="A15" s="52">
        <f t="shared" si="3"/>
        <v>2024</v>
      </c>
      <c r="B15">
        <f t="shared" si="3"/>
        <v>1</v>
      </c>
      <c r="C15" t="s">
        <v>106</v>
      </c>
      <c r="D15" t="s">
        <v>107</v>
      </c>
      <c r="E15" t="s">
        <v>108</v>
      </c>
      <c r="F15" t="s">
        <v>109</v>
      </c>
      <c r="G15" t="s">
        <v>110</v>
      </c>
      <c r="H15" s="75">
        <v>721055966</v>
      </c>
      <c r="I15" t="s">
        <v>39</v>
      </c>
      <c r="J15" t="s">
        <v>114</v>
      </c>
      <c r="K15" t="s">
        <v>78</v>
      </c>
      <c r="L15" s="53">
        <f>Leden!$E$38</f>
        <v>408.15000000000003</v>
      </c>
      <c r="M15" s="53">
        <f>L15</f>
        <v>408.15000000000003</v>
      </c>
      <c r="N15" s="53">
        <f>Leden!$G$38</f>
        <v>11.387840401813053</v>
      </c>
      <c r="O15" t="s">
        <v>113</v>
      </c>
      <c r="P15" s="54">
        <f>+Q15/(M15*N15)</f>
        <v>0.69300491997268576</v>
      </c>
      <c r="Q15" s="53">
        <f>Leden!$H$38</f>
        <v>3221.0501803525785</v>
      </c>
      <c r="R15" s="53">
        <v>0</v>
      </c>
      <c r="S15" s="53">
        <v>0</v>
      </c>
      <c r="T15" s="53">
        <f t="shared" si="1"/>
        <v>0</v>
      </c>
      <c r="U15" s="53">
        <v>0</v>
      </c>
      <c r="V15" s="53">
        <f>$Q15</f>
        <v>3221.0501803525785</v>
      </c>
      <c r="W15" s="55">
        <f t="shared" si="2"/>
        <v>0</v>
      </c>
      <c r="Z15" s="56"/>
      <c r="AD15" s="53"/>
      <c r="AE15" s="53"/>
    </row>
    <row r="16" spans="1:31" ht="15" customHeight="1" outlineLevel="1" x14ac:dyDescent="0.25">
      <c r="A16" s="52">
        <f t="shared" si="3"/>
        <v>2024</v>
      </c>
      <c r="B16">
        <f t="shared" si="3"/>
        <v>1</v>
      </c>
      <c r="C16" t="s">
        <v>106</v>
      </c>
      <c r="D16" t="s">
        <v>107</v>
      </c>
      <c r="E16" t="s">
        <v>108</v>
      </c>
      <c r="F16" t="s">
        <v>109</v>
      </c>
      <c r="G16" t="s">
        <v>110</v>
      </c>
      <c r="H16">
        <v>721055966</v>
      </c>
      <c r="I16" t="s">
        <v>42</v>
      </c>
      <c r="J16" t="s">
        <v>3</v>
      </c>
      <c r="K16" t="s">
        <v>30</v>
      </c>
      <c r="L16" s="53">
        <f>Leden!$E$16</f>
        <v>9508.8970000000027</v>
      </c>
      <c r="M16" s="53">
        <f>Leden!$F$16</f>
        <v>5121.6689999999999</v>
      </c>
      <c r="N16" s="53">
        <f>Leden!$G$16</f>
        <v>35.149299999999997</v>
      </c>
      <c r="O16" t="s">
        <v>111</v>
      </c>
      <c r="P16" s="54">
        <f t="shared" ref="P16:P29" si="4">+Q16/(M16*3.6)</f>
        <v>0.79102903543530223</v>
      </c>
      <c r="Q16" s="53">
        <f>Leden!$M$16</f>
        <v>14585</v>
      </c>
      <c r="R16" s="53">
        <v>0</v>
      </c>
      <c r="S16" s="53">
        <v>0</v>
      </c>
      <c r="T16" s="53">
        <f t="shared" si="1"/>
        <v>0</v>
      </c>
      <c r="U16" s="53">
        <v>0</v>
      </c>
      <c r="V16" s="53">
        <f>Leden!$K$16</f>
        <v>14585</v>
      </c>
      <c r="W16" s="55">
        <f t="shared" si="2"/>
        <v>0</v>
      </c>
      <c r="X16" s="53"/>
      <c r="Z16" s="56"/>
      <c r="AD16" s="53"/>
      <c r="AE16" s="53"/>
    </row>
    <row r="17" spans="1:31" ht="15" customHeight="1" outlineLevel="1" x14ac:dyDescent="0.25">
      <c r="A17" s="52">
        <f t="shared" si="3"/>
        <v>2024</v>
      </c>
      <c r="B17">
        <f t="shared" si="3"/>
        <v>1</v>
      </c>
      <c r="C17" t="s">
        <v>106</v>
      </c>
      <c r="D17" t="s">
        <v>107</v>
      </c>
      <c r="E17" t="s">
        <v>108</v>
      </c>
      <c r="F17" t="s">
        <v>109</v>
      </c>
      <c r="G17" t="s">
        <v>110</v>
      </c>
      <c r="H17">
        <v>721055966</v>
      </c>
      <c r="I17" t="s">
        <v>40</v>
      </c>
      <c r="J17" t="s">
        <v>3</v>
      </c>
      <c r="K17" t="s">
        <v>30</v>
      </c>
      <c r="L17" s="53">
        <f>Leden!$E$17</f>
        <v>16133.567999999999</v>
      </c>
      <c r="M17" s="53">
        <f>Leden!$F$17</f>
        <v>9509.5750000000007</v>
      </c>
      <c r="N17" s="53">
        <f>Leden!$G$17</f>
        <v>35.290399999999998</v>
      </c>
      <c r="O17" t="s">
        <v>111</v>
      </c>
      <c r="P17" s="54">
        <f t="shared" si="4"/>
        <v>0.81691286589218404</v>
      </c>
      <c r="Q17" s="53">
        <f>Leden!$M$17</f>
        <v>27966.578999999998</v>
      </c>
      <c r="R17" s="53">
        <v>0</v>
      </c>
      <c r="S17" s="53">
        <v>0</v>
      </c>
      <c r="T17" s="53">
        <f t="shared" si="1"/>
        <v>760.87899999999718</v>
      </c>
      <c r="U17" s="53">
        <v>0</v>
      </c>
      <c r="V17" s="53">
        <f>Leden!$K$17</f>
        <v>27205.7</v>
      </c>
      <c r="W17" s="55">
        <f t="shared" si="2"/>
        <v>0</v>
      </c>
      <c r="Z17" s="56"/>
      <c r="AD17" s="53"/>
      <c r="AE17" s="53"/>
    </row>
    <row r="18" spans="1:31" ht="15" customHeight="1" outlineLevel="1" thickBot="1" x14ac:dyDescent="0.3">
      <c r="A18" s="57">
        <f t="shared" si="3"/>
        <v>2024</v>
      </c>
      <c r="B18" s="58">
        <f t="shared" si="3"/>
        <v>1</v>
      </c>
      <c r="C18" s="58" t="s">
        <v>106</v>
      </c>
      <c r="D18" s="58" t="s">
        <v>107</v>
      </c>
      <c r="E18" s="58" t="s">
        <v>108</v>
      </c>
      <c r="F18" s="58" t="s">
        <v>109</v>
      </c>
      <c r="G18" s="58" t="s">
        <v>110</v>
      </c>
      <c r="H18" s="58">
        <v>721055966</v>
      </c>
      <c r="I18" s="58" t="s">
        <v>38</v>
      </c>
      <c r="J18" s="58" t="s">
        <v>3</v>
      </c>
      <c r="K18" s="58" t="s">
        <v>30</v>
      </c>
      <c r="L18" s="59">
        <f>Leden!$E$18</f>
        <v>3472.451</v>
      </c>
      <c r="M18" s="59">
        <f>Leden!$F$18</f>
        <v>1838.0129999999999</v>
      </c>
      <c r="N18" s="59">
        <f>Leden!$G$18</f>
        <v>35.284999999999997</v>
      </c>
      <c r="O18" s="58" t="s">
        <v>111</v>
      </c>
      <c r="P18" s="60">
        <f t="shared" si="4"/>
        <v>0.78466377671007881</v>
      </c>
      <c r="Q18" s="59">
        <f>Leden!$M$18</f>
        <v>5192</v>
      </c>
      <c r="R18" s="59">
        <v>0</v>
      </c>
      <c r="S18" s="59">
        <v>0</v>
      </c>
      <c r="T18" s="59">
        <f t="shared" si="1"/>
        <v>0</v>
      </c>
      <c r="U18" s="59">
        <v>0</v>
      </c>
      <c r="V18" s="59">
        <f>Leden!$K$18</f>
        <v>5192</v>
      </c>
      <c r="W18" s="61">
        <f t="shared" si="2"/>
        <v>0</v>
      </c>
      <c r="X18" s="58"/>
      <c r="Y18" s="58"/>
      <c r="Z18" s="62"/>
      <c r="AD18" s="53"/>
      <c r="AE18" s="53"/>
    </row>
    <row r="19" spans="1:31" ht="15" customHeight="1" outlineLevel="1" collapsed="1" x14ac:dyDescent="0.25">
      <c r="A19" s="46">
        <f t="shared" si="3"/>
        <v>2024</v>
      </c>
      <c r="B19" s="47">
        <f>B18+1</f>
        <v>2</v>
      </c>
      <c r="C19" s="47" t="s">
        <v>106</v>
      </c>
      <c r="D19" s="47" t="s">
        <v>107</v>
      </c>
      <c r="E19" s="47" t="s">
        <v>108</v>
      </c>
      <c r="F19" s="47" t="s">
        <v>109</v>
      </c>
      <c r="G19" s="47" t="s">
        <v>110</v>
      </c>
      <c r="H19" s="47">
        <v>721055966</v>
      </c>
      <c r="I19" s="47" t="s">
        <v>47</v>
      </c>
      <c r="J19" s="47" t="s">
        <v>3</v>
      </c>
      <c r="K19" s="47" t="s">
        <v>30</v>
      </c>
      <c r="L19" s="48">
        <f>Únor!$E$5</f>
        <v>2293.9949999999999</v>
      </c>
      <c r="M19" s="48">
        <f>Únor!$F$5</f>
        <v>1274.3</v>
      </c>
      <c r="N19" s="48">
        <f>Únor!$G$5</f>
        <v>35.298000000000002</v>
      </c>
      <c r="O19" s="47" t="s">
        <v>111</v>
      </c>
      <c r="P19" s="49">
        <f t="shared" si="4"/>
        <v>0.81806525587032541</v>
      </c>
      <c r="Q19" s="48">
        <f>Únor!$M$5</f>
        <v>3752.8580000000002</v>
      </c>
      <c r="R19" s="48">
        <v>0</v>
      </c>
      <c r="S19" s="48">
        <v>0</v>
      </c>
      <c r="T19" s="48">
        <f t="shared" si="1"/>
        <v>0</v>
      </c>
      <c r="U19" s="48">
        <v>0</v>
      </c>
      <c r="V19" s="48">
        <f>Únor!$K$5</f>
        <v>3752.8580000000002</v>
      </c>
      <c r="W19" s="50">
        <f t="shared" si="2"/>
        <v>0</v>
      </c>
      <c r="X19" s="47"/>
      <c r="Y19" s="47"/>
      <c r="Z19" s="51"/>
    </row>
    <row r="20" spans="1:31" ht="15" customHeight="1" outlineLevel="1" x14ac:dyDescent="0.25">
      <c r="A20" s="52">
        <f t="shared" si="3"/>
        <v>2024</v>
      </c>
      <c r="B20">
        <f>B19</f>
        <v>2</v>
      </c>
      <c r="C20" t="s">
        <v>106</v>
      </c>
      <c r="D20" t="s">
        <v>107</v>
      </c>
      <c r="E20" t="s">
        <v>108</v>
      </c>
      <c r="F20" t="s">
        <v>109</v>
      </c>
      <c r="G20" t="s">
        <v>110</v>
      </c>
      <c r="H20">
        <v>721055966</v>
      </c>
      <c r="I20" t="s">
        <v>37</v>
      </c>
      <c r="J20" t="s">
        <v>3</v>
      </c>
      <c r="K20" t="s">
        <v>30</v>
      </c>
      <c r="L20" s="53">
        <f>Únor!$E$6</f>
        <v>7439.9788999999992</v>
      </c>
      <c r="M20" s="53">
        <f>Únor!$F$6</f>
        <v>4120.4806199999994</v>
      </c>
      <c r="N20" s="53">
        <f>Únor!$G$6</f>
        <v>35.234099999999998</v>
      </c>
      <c r="O20" t="s">
        <v>111</v>
      </c>
      <c r="P20" s="54">
        <f t="shared" si="4"/>
        <v>0.82764077598738428</v>
      </c>
      <c r="Q20" s="53">
        <f>Únor!$M$6</f>
        <v>12277</v>
      </c>
      <c r="R20" s="53">
        <v>0</v>
      </c>
      <c r="S20" s="53">
        <v>0</v>
      </c>
      <c r="T20" s="53">
        <f t="shared" si="1"/>
        <v>782</v>
      </c>
      <c r="U20" s="53">
        <v>0</v>
      </c>
      <c r="V20" s="53">
        <f>Únor!$K$6</f>
        <v>11495</v>
      </c>
      <c r="W20" s="55">
        <f t="shared" si="2"/>
        <v>0</v>
      </c>
      <c r="Z20" s="56"/>
    </row>
    <row r="21" spans="1:31" ht="15" customHeight="1" outlineLevel="1" x14ac:dyDescent="0.25">
      <c r="A21" s="52">
        <f t="shared" ref="A21:B36" si="5">A20</f>
        <v>2024</v>
      </c>
      <c r="B21">
        <f t="shared" si="5"/>
        <v>2</v>
      </c>
      <c r="C21" t="s">
        <v>106</v>
      </c>
      <c r="D21" t="s">
        <v>107</v>
      </c>
      <c r="E21" t="s">
        <v>108</v>
      </c>
      <c r="F21" t="s">
        <v>109</v>
      </c>
      <c r="G21" t="s">
        <v>110</v>
      </c>
      <c r="H21">
        <v>721055966</v>
      </c>
      <c r="I21" t="s">
        <v>48</v>
      </c>
      <c r="J21" t="s">
        <v>3</v>
      </c>
      <c r="K21" t="s">
        <v>30</v>
      </c>
      <c r="L21" s="53">
        <f>Únor!$E$7</f>
        <v>8278.4970000000012</v>
      </c>
      <c r="M21" s="53">
        <f>Únor!$F$7</f>
        <v>4438.7130000000006</v>
      </c>
      <c r="N21" s="53">
        <f>Únor!$G$7</f>
        <v>35.244599999999998</v>
      </c>
      <c r="O21" t="s">
        <v>111</v>
      </c>
      <c r="P21" s="54">
        <f t="shared" si="4"/>
        <v>0.8037239623287199</v>
      </c>
      <c r="Q21" s="53">
        <f>Únor!$M$7</f>
        <v>12843</v>
      </c>
      <c r="R21" s="53">
        <v>0</v>
      </c>
      <c r="S21" s="53">
        <v>0</v>
      </c>
      <c r="T21" s="53">
        <f t="shared" si="1"/>
        <v>0</v>
      </c>
      <c r="U21" s="53">
        <v>0</v>
      </c>
      <c r="V21" s="53">
        <f>Únor!$K$7</f>
        <v>12843</v>
      </c>
      <c r="W21" s="55">
        <f t="shared" si="2"/>
        <v>0</v>
      </c>
      <c r="Z21" s="56"/>
    </row>
    <row r="22" spans="1:31" ht="15" customHeight="1" outlineLevel="1" x14ac:dyDescent="0.25">
      <c r="A22" s="52">
        <f t="shared" si="5"/>
        <v>2024</v>
      </c>
      <c r="B22">
        <f t="shared" si="5"/>
        <v>2</v>
      </c>
      <c r="C22" t="s">
        <v>106</v>
      </c>
      <c r="D22" t="s">
        <v>107</v>
      </c>
      <c r="E22" t="s">
        <v>108</v>
      </c>
      <c r="F22" t="s">
        <v>109</v>
      </c>
      <c r="G22" t="s">
        <v>110</v>
      </c>
      <c r="H22">
        <v>721055966</v>
      </c>
      <c r="I22" t="s">
        <v>264</v>
      </c>
      <c r="J22" t="s">
        <v>3</v>
      </c>
      <c r="K22" t="s">
        <v>30</v>
      </c>
      <c r="L22" s="53" t="e">
        <f>Únor!$E$8</f>
        <v>#N/A</v>
      </c>
      <c r="M22" s="53" t="e">
        <f>Únor!$F$8</f>
        <v>#N/A</v>
      </c>
      <c r="N22" s="53" t="e">
        <f>Únor!$G$8</f>
        <v>#N/A</v>
      </c>
      <c r="O22" t="s">
        <v>111</v>
      </c>
      <c r="P22" s="54" t="e">
        <f t="shared" si="4"/>
        <v>#N/A</v>
      </c>
      <c r="Q22" s="53">
        <f>Únor!$M$8</f>
        <v>13601.143</v>
      </c>
      <c r="R22" s="53">
        <v>0</v>
      </c>
      <c r="S22" s="53">
        <v>0</v>
      </c>
      <c r="T22" s="53">
        <f t="shared" si="1"/>
        <v>108.39999999999964</v>
      </c>
      <c r="U22" s="53">
        <v>0</v>
      </c>
      <c r="V22" s="53">
        <f>Únor!$K$8</f>
        <v>13492.743</v>
      </c>
      <c r="W22" s="55">
        <f t="shared" si="2"/>
        <v>0</v>
      </c>
      <c r="Z22" s="56"/>
    </row>
    <row r="23" spans="1:31" ht="15" customHeight="1" outlineLevel="1" x14ac:dyDescent="0.25">
      <c r="A23" s="52">
        <f t="shared" si="5"/>
        <v>2024</v>
      </c>
      <c r="B23">
        <f t="shared" si="5"/>
        <v>2</v>
      </c>
      <c r="C23" t="s">
        <v>106</v>
      </c>
      <c r="D23" t="s">
        <v>107</v>
      </c>
      <c r="E23" t="s">
        <v>108</v>
      </c>
      <c r="F23" t="s">
        <v>109</v>
      </c>
      <c r="G23" t="s">
        <v>110</v>
      </c>
      <c r="H23">
        <v>721055966</v>
      </c>
      <c r="I23" t="s">
        <v>43</v>
      </c>
      <c r="J23" t="s">
        <v>3</v>
      </c>
      <c r="K23" t="s">
        <v>30</v>
      </c>
      <c r="L23" s="53">
        <f>Únor!$E$9</f>
        <v>11285.731000000002</v>
      </c>
      <c r="M23" s="53">
        <f>Únor!$F$9</f>
        <v>6029.9039999999995</v>
      </c>
      <c r="N23" s="53">
        <f>Únor!$G$9</f>
        <v>35.277500000000003</v>
      </c>
      <c r="O23" t="s">
        <v>111</v>
      </c>
      <c r="P23" s="54">
        <f t="shared" si="4"/>
        <v>0.80404817942928009</v>
      </c>
      <c r="Q23" s="53">
        <f>Únor!$M$9</f>
        <v>17454</v>
      </c>
      <c r="R23" s="53">
        <v>0</v>
      </c>
      <c r="S23" s="53">
        <v>0</v>
      </c>
      <c r="T23" s="53">
        <f t="shared" si="1"/>
        <v>0</v>
      </c>
      <c r="U23" s="53">
        <v>0</v>
      </c>
      <c r="V23" s="53">
        <f>Únor!$K$9</f>
        <v>17454</v>
      </c>
      <c r="W23" s="55">
        <f t="shared" si="2"/>
        <v>0</v>
      </c>
      <c r="Z23" s="56"/>
    </row>
    <row r="24" spans="1:31" ht="15" customHeight="1" outlineLevel="1" x14ac:dyDescent="0.25">
      <c r="A24" s="52">
        <f t="shared" si="5"/>
        <v>2024</v>
      </c>
      <c r="B24">
        <f t="shared" si="5"/>
        <v>2</v>
      </c>
      <c r="C24" t="s">
        <v>106</v>
      </c>
      <c r="D24" t="s">
        <v>107</v>
      </c>
      <c r="E24" t="s">
        <v>108</v>
      </c>
      <c r="F24" t="s">
        <v>109</v>
      </c>
      <c r="G24" t="s">
        <v>110</v>
      </c>
      <c r="H24">
        <v>721055966</v>
      </c>
      <c r="I24" t="s">
        <v>44</v>
      </c>
      <c r="J24" t="s">
        <v>3</v>
      </c>
      <c r="K24" t="s">
        <v>30</v>
      </c>
      <c r="L24" s="53">
        <f>Únor!$E$10</f>
        <v>8512.4669999999987</v>
      </c>
      <c r="M24" s="53">
        <f>Únor!$F$10</f>
        <v>4579.9779999999992</v>
      </c>
      <c r="N24" s="53">
        <f>Únor!$G$10</f>
        <v>35.099600000000002</v>
      </c>
      <c r="O24" t="s">
        <v>111</v>
      </c>
      <c r="P24" s="54">
        <f t="shared" si="4"/>
        <v>0.78869859685400734</v>
      </c>
      <c r="Q24" s="53">
        <f>Únor!$M$10</f>
        <v>13004</v>
      </c>
      <c r="R24" s="53">
        <v>0</v>
      </c>
      <c r="S24" s="53">
        <v>0</v>
      </c>
      <c r="T24" s="53">
        <f t="shared" si="1"/>
        <v>0</v>
      </c>
      <c r="U24" s="53">
        <v>0</v>
      </c>
      <c r="V24" s="53">
        <f>Únor!$K$10</f>
        <v>13004</v>
      </c>
      <c r="W24" s="55">
        <f t="shared" si="2"/>
        <v>0</v>
      </c>
      <c r="Z24" s="56"/>
    </row>
    <row r="25" spans="1:31" ht="15" customHeight="1" outlineLevel="1" x14ac:dyDescent="0.25">
      <c r="A25" s="52">
        <f t="shared" si="5"/>
        <v>2024</v>
      </c>
      <c r="B25">
        <f t="shared" si="5"/>
        <v>2</v>
      </c>
      <c r="C25" t="s">
        <v>106</v>
      </c>
      <c r="D25" t="s">
        <v>107</v>
      </c>
      <c r="E25" t="s">
        <v>108</v>
      </c>
      <c r="F25" t="s">
        <v>109</v>
      </c>
      <c r="G25" t="s">
        <v>110</v>
      </c>
      <c r="H25">
        <v>721055966</v>
      </c>
      <c r="I25" t="s">
        <v>46</v>
      </c>
      <c r="J25" t="s">
        <v>3</v>
      </c>
      <c r="K25" t="s">
        <v>30</v>
      </c>
      <c r="L25" s="53">
        <f>Únor!$E$11</f>
        <v>17803.11</v>
      </c>
      <c r="M25" s="53">
        <f>Únor!$F$11</f>
        <v>9572.3659999999982</v>
      </c>
      <c r="N25" s="53">
        <f>Únor!$G$11</f>
        <v>35.154899999999998</v>
      </c>
      <c r="O25" t="s">
        <v>111</v>
      </c>
      <c r="P25" s="54">
        <f t="shared" si="4"/>
        <v>0.79323242666558225</v>
      </c>
      <c r="Q25" s="53">
        <f>Únor!$M$11</f>
        <v>27335.200000000001</v>
      </c>
      <c r="R25" s="53">
        <v>0</v>
      </c>
      <c r="S25" s="53">
        <v>0</v>
      </c>
      <c r="T25" s="53">
        <f t="shared" si="1"/>
        <v>0</v>
      </c>
      <c r="U25" s="53">
        <v>0</v>
      </c>
      <c r="V25" s="53">
        <f>Únor!$K$11</f>
        <v>27335.200000000001</v>
      </c>
      <c r="W25" s="55">
        <f t="shared" si="2"/>
        <v>0</v>
      </c>
      <c r="Z25" s="56"/>
    </row>
    <row r="26" spans="1:31" ht="15" customHeight="1" outlineLevel="1" x14ac:dyDescent="0.25">
      <c r="A26" s="52">
        <f t="shared" si="5"/>
        <v>2024</v>
      </c>
      <c r="B26">
        <f t="shared" si="5"/>
        <v>2</v>
      </c>
      <c r="C26" t="s">
        <v>106</v>
      </c>
      <c r="D26" t="s">
        <v>107</v>
      </c>
      <c r="E26" t="s">
        <v>108</v>
      </c>
      <c r="F26" t="s">
        <v>109</v>
      </c>
      <c r="G26" t="s">
        <v>110</v>
      </c>
      <c r="H26">
        <v>721055966</v>
      </c>
      <c r="I26" t="s">
        <v>41</v>
      </c>
      <c r="J26" t="s">
        <v>3</v>
      </c>
      <c r="K26" t="s">
        <v>30</v>
      </c>
      <c r="L26" s="53">
        <f>Únor!$E$12</f>
        <v>12372.921999999999</v>
      </c>
      <c r="M26" s="53">
        <f>Únor!$F$12</f>
        <v>7101.6020000000008</v>
      </c>
      <c r="N26" s="53">
        <f>Únor!$G$12</f>
        <v>35.268500000000003</v>
      </c>
      <c r="O26" t="s">
        <v>111</v>
      </c>
      <c r="P26" s="54">
        <f t="shared" si="4"/>
        <v>0.88564171858687657</v>
      </c>
      <c r="Q26" s="53">
        <f>Únor!$M$12</f>
        <v>22642.11</v>
      </c>
      <c r="R26" s="53">
        <v>0</v>
      </c>
      <c r="S26" s="53">
        <v>0</v>
      </c>
      <c r="T26" s="53">
        <f t="shared" si="1"/>
        <v>684.06300000000192</v>
      </c>
      <c r="U26" s="53">
        <v>0</v>
      </c>
      <c r="V26" s="53">
        <f>Únor!$K$12</f>
        <v>21958.046999999999</v>
      </c>
      <c r="W26" s="55">
        <f t="shared" si="2"/>
        <v>0</v>
      </c>
      <c r="Z26" s="56"/>
    </row>
    <row r="27" spans="1:31" ht="15" customHeight="1" outlineLevel="1" x14ac:dyDescent="0.25">
      <c r="A27" s="52">
        <f t="shared" si="5"/>
        <v>2024</v>
      </c>
      <c r="B27">
        <f t="shared" si="5"/>
        <v>2</v>
      </c>
      <c r="C27" t="s">
        <v>106</v>
      </c>
      <c r="D27" t="s">
        <v>107</v>
      </c>
      <c r="E27" t="s">
        <v>108</v>
      </c>
      <c r="F27" t="s">
        <v>109</v>
      </c>
      <c r="G27" t="s">
        <v>110</v>
      </c>
      <c r="H27">
        <v>721055966</v>
      </c>
      <c r="I27" t="s">
        <v>45</v>
      </c>
      <c r="J27" t="s">
        <v>3</v>
      </c>
      <c r="K27" t="s">
        <v>30</v>
      </c>
      <c r="L27" s="53">
        <f>Únor!$E$13</f>
        <v>9929.7540000000008</v>
      </c>
      <c r="M27" s="53">
        <f>Únor!$F$13</f>
        <v>5528.6719999999996</v>
      </c>
      <c r="N27" s="53">
        <f>Únor!$G$13</f>
        <v>35.326900000000002</v>
      </c>
      <c r="O27" t="s">
        <v>111</v>
      </c>
      <c r="P27" s="54">
        <f t="shared" si="4"/>
        <v>0.80453844371065364</v>
      </c>
      <c r="Q27" s="53">
        <f>Únor!$M$13</f>
        <v>16012.905000000001</v>
      </c>
      <c r="R27" s="53">
        <v>0</v>
      </c>
      <c r="S27" s="53">
        <v>0</v>
      </c>
      <c r="T27" s="53">
        <f t="shared" si="1"/>
        <v>49.305000000000291</v>
      </c>
      <c r="U27" s="53">
        <v>0</v>
      </c>
      <c r="V27" s="53">
        <f>Únor!$K$13</f>
        <v>15963.6</v>
      </c>
      <c r="W27" s="55">
        <f t="shared" si="2"/>
        <v>0</v>
      </c>
      <c r="Z27" s="56"/>
    </row>
    <row r="28" spans="1:31" ht="15" customHeight="1" outlineLevel="1" x14ac:dyDescent="0.25">
      <c r="A28" s="52">
        <f t="shared" si="5"/>
        <v>2024</v>
      </c>
      <c r="B28">
        <f t="shared" si="5"/>
        <v>2</v>
      </c>
      <c r="C28" t="s">
        <v>106</v>
      </c>
      <c r="D28" t="s">
        <v>107</v>
      </c>
      <c r="E28" t="s">
        <v>108</v>
      </c>
      <c r="F28" t="s">
        <v>109</v>
      </c>
      <c r="G28" t="s">
        <v>110</v>
      </c>
      <c r="H28">
        <v>721055966</v>
      </c>
      <c r="I28" t="s">
        <v>265</v>
      </c>
      <c r="J28" t="s">
        <v>3</v>
      </c>
      <c r="K28" t="s">
        <v>30</v>
      </c>
      <c r="L28" s="53">
        <f>Únor!$E$14</f>
        <v>56.173000000000002</v>
      </c>
      <c r="M28" s="53">
        <f>Únor!$F$14</f>
        <v>37.241999999999997</v>
      </c>
      <c r="N28" s="53">
        <f>Únor!$G$14</f>
        <v>35.378</v>
      </c>
      <c r="O28" t="s">
        <v>111</v>
      </c>
      <c r="P28" s="54">
        <f t="shared" si="4"/>
        <v>0.82717242778463984</v>
      </c>
      <c r="Q28" s="53">
        <f>Únor!$M$14</f>
        <v>110.9</v>
      </c>
      <c r="R28" s="53">
        <v>0</v>
      </c>
      <c r="S28" s="53">
        <v>0</v>
      </c>
      <c r="T28" s="53">
        <f t="shared" si="1"/>
        <v>0</v>
      </c>
      <c r="U28" s="53">
        <v>0</v>
      </c>
      <c r="V28" s="53">
        <f>Únor!$K$14</f>
        <v>110.9</v>
      </c>
      <c r="W28" s="55">
        <f t="shared" si="2"/>
        <v>0</v>
      </c>
      <c r="Z28" s="56"/>
    </row>
    <row r="29" spans="1:31" ht="15" customHeight="1" outlineLevel="1" x14ac:dyDescent="0.25">
      <c r="A29" s="52">
        <f t="shared" si="5"/>
        <v>2024</v>
      </c>
      <c r="B29">
        <f t="shared" si="5"/>
        <v>2</v>
      </c>
      <c r="C29" t="s">
        <v>106</v>
      </c>
      <c r="D29" t="s">
        <v>107</v>
      </c>
      <c r="E29" t="s">
        <v>108</v>
      </c>
      <c r="F29" t="s">
        <v>109</v>
      </c>
      <c r="G29" t="s">
        <v>110</v>
      </c>
      <c r="H29">
        <v>721055966</v>
      </c>
      <c r="I29" t="s">
        <v>39</v>
      </c>
      <c r="J29" t="s">
        <v>3</v>
      </c>
      <c r="K29" t="s">
        <v>30</v>
      </c>
      <c r="L29" s="53">
        <f>Únor!$E$15</f>
        <v>13251.054999999997</v>
      </c>
      <c r="M29" s="53">
        <f>Únor!$F$15</f>
        <v>7166.2079999999987</v>
      </c>
      <c r="N29" s="53">
        <f>Únor!$G$15</f>
        <v>35.3551</v>
      </c>
      <c r="O29" t="s">
        <v>111</v>
      </c>
      <c r="P29" s="54">
        <f t="shared" si="4"/>
        <v>0.80516780980959535</v>
      </c>
      <c r="Q29" s="53">
        <f>Únor!$M$15</f>
        <v>20772</v>
      </c>
      <c r="R29" s="53">
        <v>0</v>
      </c>
      <c r="S29" s="53">
        <v>0</v>
      </c>
      <c r="T29" s="53">
        <f t="shared" si="1"/>
        <v>0</v>
      </c>
      <c r="U29" s="53">
        <v>0</v>
      </c>
      <c r="V29" s="53">
        <f>Únor!$K$15</f>
        <v>20772</v>
      </c>
      <c r="W29" s="55">
        <f t="shared" si="2"/>
        <v>0</v>
      </c>
      <c r="Z29" s="56"/>
    </row>
    <row r="30" spans="1:31" ht="15" customHeight="1" outlineLevel="1" x14ac:dyDescent="0.25">
      <c r="A30" s="52">
        <f t="shared" si="5"/>
        <v>2024</v>
      </c>
      <c r="B30">
        <f t="shared" si="5"/>
        <v>2</v>
      </c>
      <c r="C30" t="s">
        <v>106</v>
      </c>
      <c r="D30" t="s">
        <v>107</v>
      </c>
      <c r="E30" t="s">
        <v>108</v>
      </c>
      <c r="F30" t="s">
        <v>109</v>
      </c>
      <c r="G30" t="s">
        <v>110</v>
      </c>
      <c r="H30" s="75">
        <v>721055966</v>
      </c>
      <c r="I30" t="s">
        <v>39</v>
      </c>
      <c r="J30" t="s">
        <v>112</v>
      </c>
      <c r="K30" t="s">
        <v>78</v>
      </c>
      <c r="L30" s="53">
        <f>Únor!$E$39</f>
        <v>139.13</v>
      </c>
      <c r="M30" s="53">
        <f>Únor!$F$39</f>
        <v>139.13</v>
      </c>
      <c r="N30" s="53">
        <f>Únor!$G$39</f>
        <v>14.28</v>
      </c>
      <c r="O30" t="s">
        <v>113</v>
      </c>
      <c r="P30" s="54">
        <f>+Q30/(M30*N30)</f>
        <v>0.69105880889522509</v>
      </c>
      <c r="Q30" s="53">
        <f>Únor!$H$39</f>
        <v>1372.979332525143</v>
      </c>
      <c r="R30" s="53">
        <v>0</v>
      </c>
      <c r="S30" s="53">
        <v>0</v>
      </c>
      <c r="T30" s="53">
        <f t="shared" si="1"/>
        <v>0</v>
      </c>
      <c r="U30" s="53">
        <v>0</v>
      </c>
      <c r="V30" s="53">
        <f>$Q30</f>
        <v>1372.979332525143</v>
      </c>
      <c r="W30" s="55">
        <f t="shared" si="2"/>
        <v>0</v>
      </c>
      <c r="Z30" s="56"/>
    </row>
    <row r="31" spans="1:31" ht="15" customHeight="1" outlineLevel="1" x14ac:dyDescent="0.25">
      <c r="A31" s="52">
        <f t="shared" si="5"/>
        <v>2024</v>
      </c>
      <c r="B31">
        <f t="shared" si="5"/>
        <v>2</v>
      </c>
      <c r="C31" t="s">
        <v>106</v>
      </c>
      <c r="D31" t="s">
        <v>107</v>
      </c>
      <c r="E31" t="s">
        <v>108</v>
      </c>
      <c r="F31" t="s">
        <v>109</v>
      </c>
      <c r="G31" t="s">
        <v>110</v>
      </c>
      <c r="H31" s="75">
        <v>721055966</v>
      </c>
      <c r="I31" t="s">
        <v>39</v>
      </c>
      <c r="J31" t="s">
        <v>114</v>
      </c>
      <c r="K31" t="s">
        <v>78</v>
      </c>
      <c r="L31" s="53">
        <f>Únor!$E$38</f>
        <v>373.50000000000006</v>
      </c>
      <c r="M31" s="53">
        <f>Únor!$F$38</f>
        <v>373.50000000000006</v>
      </c>
      <c r="N31" s="53">
        <f>Únor!$G$38</f>
        <v>12.324260722891568</v>
      </c>
      <c r="O31" t="s">
        <v>113</v>
      </c>
      <c r="P31" s="54">
        <f>+Q31/(M31*N31)</f>
        <v>0.69105880889522509</v>
      </c>
      <c r="Q31" s="53">
        <f>Únor!$H$38</f>
        <v>3181.0206674748565</v>
      </c>
      <c r="R31" s="53">
        <v>0</v>
      </c>
      <c r="S31" s="53">
        <v>0</v>
      </c>
      <c r="T31" s="53">
        <f t="shared" si="1"/>
        <v>0</v>
      </c>
      <c r="U31" s="53">
        <v>0</v>
      </c>
      <c r="V31" s="53">
        <f>$Q31</f>
        <v>3181.0206674748565</v>
      </c>
      <c r="W31" s="55">
        <f t="shared" si="2"/>
        <v>0</v>
      </c>
      <c r="Z31" s="56"/>
    </row>
    <row r="32" spans="1:31" ht="15" customHeight="1" outlineLevel="1" x14ac:dyDescent="0.25">
      <c r="A32" s="52">
        <f t="shared" si="5"/>
        <v>2024</v>
      </c>
      <c r="B32">
        <f t="shared" si="5"/>
        <v>2</v>
      </c>
      <c r="C32" t="s">
        <v>106</v>
      </c>
      <c r="D32" t="s">
        <v>107</v>
      </c>
      <c r="E32" t="s">
        <v>108</v>
      </c>
      <c r="F32" t="s">
        <v>109</v>
      </c>
      <c r="G32" t="s">
        <v>110</v>
      </c>
      <c r="H32">
        <v>721055966</v>
      </c>
      <c r="I32" t="s">
        <v>42</v>
      </c>
      <c r="J32" t="s">
        <v>3</v>
      </c>
      <c r="K32" t="s">
        <v>30</v>
      </c>
      <c r="L32" s="53">
        <f>Únor!$E$16</f>
        <v>8543.9750000000004</v>
      </c>
      <c r="M32" s="53">
        <f>Únor!$F$16</f>
        <v>4594.8090000000002</v>
      </c>
      <c r="N32" s="53">
        <f>Únor!$G$16</f>
        <v>35.435000000000002</v>
      </c>
      <c r="O32" t="s">
        <v>111</v>
      </c>
      <c r="P32" s="54">
        <f t="shared" ref="P32:P45" si="6">+Q32/(M32*3.6)</f>
        <v>0.78965922921569376</v>
      </c>
      <c r="Q32" s="55">
        <f>Únor!$M$16</f>
        <v>13062</v>
      </c>
      <c r="R32" s="53">
        <v>0</v>
      </c>
      <c r="S32" s="53">
        <v>0</v>
      </c>
      <c r="T32" s="53">
        <f t="shared" si="1"/>
        <v>0</v>
      </c>
      <c r="U32" s="53">
        <v>0</v>
      </c>
      <c r="V32" s="53">
        <f>Únor!$K$16</f>
        <v>13062</v>
      </c>
      <c r="W32" s="55">
        <f t="shared" si="2"/>
        <v>0</v>
      </c>
      <c r="Z32" s="56"/>
    </row>
    <row r="33" spans="1:26" ht="15" customHeight="1" outlineLevel="1" x14ac:dyDescent="0.25">
      <c r="A33" s="52">
        <f t="shared" si="5"/>
        <v>2024</v>
      </c>
      <c r="B33">
        <f t="shared" si="5"/>
        <v>2</v>
      </c>
      <c r="C33" t="s">
        <v>106</v>
      </c>
      <c r="D33" t="s">
        <v>107</v>
      </c>
      <c r="E33" t="s">
        <v>108</v>
      </c>
      <c r="F33" t="s">
        <v>109</v>
      </c>
      <c r="G33" t="s">
        <v>110</v>
      </c>
      <c r="H33">
        <v>721055966</v>
      </c>
      <c r="I33" t="s">
        <v>40</v>
      </c>
      <c r="J33" t="s">
        <v>3</v>
      </c>
      <c r="K33" t="s">
        <v>30</v>
      </c>
      <c r="L33" s="53">
        <f>Únor!$E$17</f>
        <v>14782.635</v>
      </c>
      <c r="M33" s="53">
        <f>Únor!$F$17</f>
        <v>8105.8769999999995</v>
      </c>
      <c r="N33" s="53">
        <f>Únor!$G$17</f>
        <v>35.273499999999999</v>
      </c>
      <c r="O33" t="s">
        <v>111</v>
      </c>
      <c r="P33" s="54">
        <f t="shared" si="6"/>
        <v>0.81302372066314077</v>
      </c>
      <c r="Q33" s="53">
        <f>Únor!$M$17</f>
        <v>23724.972999999998</v>
      </c>
      <c r="R33" s="53">
        <v>0</v>
      </c>
      <c r="S33" s="53">
        <v>0</v>
      </c>
      <c r="T33" s="53">
        <f t="shared" si="1"/>
        <v>459.96299999999974</v>
      </c>
      <c r="U33" s="53">
        <v>0</v>
      </c>
      <c r="V33" s="53">
        <f>Únor!$K$17</f>
        <v>23265.01</v>
      </c>
      <c r="W33" s="55">
        <f t="shared" si="2"/>
        <v>0</v>
      </c>
      <c r="Z33" s="56"/>
    </row>
    <row r="34" spans="1:26" ht="15" customHeight="1" outlineLevel="1" thickBot="1" x14ac:dyDescent="0.3">
      <c r="A34" s="57">
        <f t="shared" si="5"/>
        <v>2024</v>
      </c>
      <c r="B34" s="58">
        <f t="shared" si="5"/>
        <v>2</v>
      </c>
      <c r="C34" s="58" t="s">
        <v>106</v>
      </c>
      <c r="D34" s="58" t="s">
        <v>107</v>
      </c>
      <c r="E34" s="58" t="s">
        <v>108</v>
      </c>
      <c r="F34" s="58" t="s">
        <v>109</v>
      </c>
      <c r="G34" s="58" t="s">
        <v>110</v>
      </c>
      <c r="H34" s="58">
        <v>721055966</v>
      </c>
      <c r="I34" s="58" t="s">
        <v>38</v>
      </c>
      <c r="J34" s="58" t="s">
        <v>3</v>
      </c>
      <c r="K34" s="58" t="s">
        <v>30</v>
      </c>
      <c r="L34" s="59">
        <f>Únor!$E$18</f>
        <v>2722.0250000000001</v>
      </c>
      <c r="M34" s="59">
        <f>Únor!$F$18</f>
        <v>1441.502</v>
      </c>
      <c r="N34" s="59">
        <f>Únor!$G$18</f>
        <v>35.2348</v>
      </c>
      <c r="O34" s="58" t="s">
        <v>111</v>
      </c>
      <c r="P34" s="60">
        <f t="shared" si="6"/>
        <v>0.78159216335923687</v>
      </c>
      <c r="Q34" s="59">
        <f>Únor!$M$18</f>
        <v>4056</v>
      </c>
      <c r="R34" s="59">
        <v>0</v>
      </c>
      <c r="S34" s="59">
        <v>0</v>
      </c>
      <c r="T34" s="59">
        <f t="shared" si="1"/>
        <v>0</v>
      </c>
      <c r="U34" s="59">
        <v>0</v>
      </c>
      <c r="V34" s="59">
        <f>Únor!$K$18</f>
        <v>4056</v>
      </c>
      <c r="W34" s="61">
        <f t="shared" si="2"/>
        <v>0</v>
      </c>
      <c r="X34" s="58"/>
      <c r="Y34" s="58"/>
      <c r="Z34" s="62"/>
    </row>
    <row r="35" spans="1:26" ht="15" customHeight="1" outlineLevel="1" x14ac:dyDescent="0.25">
      <c r="A35" s="46">
        <f t="shared" si="5"/>
        <v>2024</v>
      </c>
      <c r="B35" s="47">
        <f>B34+1</f>
        <v>3</v>
      </c>
      <c r="C35" s="47" t="s">
        <v>106</v>
      </c>
      <c r="D35" s="47" t="s">
        <v>107</v>
      </c>
      <c r="E35" s="47" t="s">
        <v>108</v>
      </c>
      <c r="F35" s="47" t="s">
        <v>109</v>
      </c>
      <c r="G35" s="47" t="s">
        <v>110</v>
      </c>
      <c r="H35" s="47">
        <v>721055966</v>
      </c>
      <c r="I35" s="47" t="s">
        <v>47</v>
      </c>
      <c r="J35" s="47" t="s">
        <v>3</v>
      </c>
      <c r="K35" s="47" t="s">
        <v>30</v>
      </c>
      <c r="L35" s="48">
        <f>Březen!$E$5</f>
        <v>2427.8000000000002</v>
      </c>
      <c r="M35" s="48">
        <f>Březen!$F$5</f>
        <v>1418.038</v>
      </c>
      <c r="N35" s="48">
        <f>Březen!$G$5</f>
        <v>35.299700000000001</v>
      </c>
      <c r="O35" s="47" t="s">
        <v>111</v>
      </c>
      <c r="P35" s="49">
        <f t="shared" si="6"/>
        <v>0.81913492053417769</v>
      </c>
      <c r="Q35" s="48">
        <f>Březen!$M$5</f>
        <v>4181.6319999999996</v>
      </c>
      <c r="R35" s="48">
        <v>0</v>
      </c>
      <c r="S35" s="48">
        <v>0</v>
      </c>
      <c r="T35" s="48">
        <f t="shared" si="1"/>
        <v>0</v>
      </c>
      <c r="U35" s="48">
        <v>0</v>
      </c>
      <c r="V35" s="48">
        <f>Březen!$K$5</f>
        <v>4181.6319999999996</v>
      </c>
      <c r="W35" s="50">
        <f t="shared" si="2"/>
        <v>0</v>
      </c>
      <c r="X35" s="47"/>
      <c r="Y35" s="47"/>
      <c r="Z35" s="51"/>
    </row>
    <row r="36" spans="1:26" ht="15" customHeight="1" outlineLevel="1" x14ac:dyDescent="0.25">
      <c r="A36" s="52">
        <f t="shared" si="5"/>
        <v>2024</v>
      </c>
      <c r="B36">
        <f>B35</f>
        <v>3</v>
      </c>
      <c r="C36" t="s">
        <v>106</v>
      </c>
      <c r="D36" t="s">
        <v>107</v>
      </c>
      <c r="E36" t="s">
        <v>108</v>
      </c>
      <c r="F36" t="s">
        <v>109</v>
      </c>
      <c r="G36" t="s">
        <v>110</v>
      </c>
      <c r="H36">
        <v>721055966</v>
      </c>
      <c r="I36" t="s">
        <v>37</v>
      </c>
      <c r="J36" t="s">
        <v>3</v>
      </c>
      <c r="K36" t="s">
        <v>30</v>
      </c>
      <c r="L36" s="53">
        <f>Březen!$E$6</f>
        <v>8509.7376100000001</v>
      </c>
      <c r="M36" s="53">
        <f>Březen!$F$6</f>
        <v>4859.0091799999991</v>
      </c>
      <c r="N36" s="53">
        <f>Březen!$G$6</f>
        <v>35.156999999999996</v>
      </c>
      <c r="O36" t="s">
        <v>111</v>
      </c>
      <c r="P36" s="54">
        <f t="shared" si="6"/>
        <v>0.84093504657900464</v>
      </c>
      <c r="Q36" s="53">
        <f>Březen!$M$6</f>
        <v>14710</v>
      </c>
      <c r="R36" s="53">
        <v>0</v>
      </c>
      <c r="S36" s="53">
        <v>0</v>
      </c>
      <c r="T36" s="53">
        <f t="shared" si="1"/>
        <v>1054</v>
      </c>
      <c r="U36" s="53">
        <v>0</v>
      </c>
      <c r="V36" s="53">
        <f>Březen!$K$6</f>
        <v>13656</v>
      </c>
      <c r="W36" s="55">
        <f t="shared" si="2"/>
        <v>0</v>
      </c>
      <c r="Z36" s="56"/>
    </row>
    <row r="37" spans="1:26" ht="15" customHeight="1" outlineLevel="1" x14ac:dyDescent="0.25">
      <c r="A37" s="52">
        <f t="shared" ref="A37:B50" si="7">A36</f>
        <v>2024</v>
      </c>
      <c r="B37">
        <f t="shared" si="7"/>
        <v>3</v>
      </c>
      <c r="C37" t="s">
        <v>106</v>
      </c>
      <c r="D37" t="s">
        <v>107</v>
      </c>
      <c r="E37" t="s">
        <v>108</v>
      </c>
      <c r="F37" t="s">
        <v>109</v>
      </c>
      <c r="G37" t="s">
        <v>110</v>
      </c>
      <c r="H37">
        <v>721055966</v>
      </c>
      <c r="I37" t="s">
        <v>48</v>
      </c>
      <c r="J37" t="s">
        <v>3</v>
      </c>
      <c r="K37" t="s">
        <v>30</v>
      </c>
      <c r="L37" s="53">
        <f>Březen!$E$7</f>
        <v>8055.177999999999</v>
      </c>
      <c r="M37" s="53">
        <f>Březen!$F$7</f>
        <v>4318.7640000000001</v>
      </c>
      <c r="N37" s="53">
        <f>Březen!$G$7</f>
        <v>35.144500000000001</v>
      </c>
      <c r="O37" t="s">
        <v>111</v>
      </c>
      <c r="P37" s="54">
        <f t="shared" si="6"/>
        <v>0.80244152159172288</v>
      </c>
      <c r="Q37" s="53">
        <f>Březen!$M$7</f>
        <v>12476</v>
      </c>
      <c r="R37" s="53">
        <v>0</v>
      </c>
      <c r="S37" s="53">
        <v>0</v>
      </c>
      <c r="T37" s="53">
        <f t="shared" si="1"/>
        <v>0</v>
      </c>
      <c r="U37" s="53">
        <v>0</v>
      </c>
      <c r="V37" s="53">
        <f>Březen!$K$7</f>
        <v>12476</v>
      </c>
      <c r="W37" s="55">
        <f t="shared" si="2"/>
        <v>0</v>
      </c>
      <c r="Z37" s="56"/>
    </row>
    <row r="38" spans="1:26" ht="15" customHeight="1" outlineLevel="1" x14ac:dyDescent="0.25">
      <c r="A38" s="52">
        <f t="shared" si="7"/>
        <v>2024</v>
      </c>
      <c r="B38">
        <f t="shared" si="7"/>
        <v>3</v>
      </c>
      <c r="C38" t="s">
        <v>106</v>
      </c>
      <c r="D38" t="s">
        <v>107</v>
      </c>
      <c r="E38" t="s">
        <v>108</v>
      </c>
      <c r="F38" t="s">
        <v>109</v>
      </c>
      <c r="G38" t="s">
        <v>110</v>
      </c>
      <c r="H38">
        <v>721055966</v>
      </c>
      <c r="I38" t="s">
        <v>264</v>
      </c>
      <c r="J38" t="s">
        <v>3</v>
      </c>
      <c r="K38" t="s">
        <v>30</v>
      </c>
      <c r="L38" s="53" t="e">
        <f>Březen!$E$8</f>
        <v>#N/A</v>
      </c>
      <c r="M38" s="53" t="e">
        <f>Březen!$F$8</f>
        <v>#N/A</v>
      </c>
      <c r="N38" s="53" t="e">
        <f>Březen!$G$8</f>
        <v>#N/A</v>
      </c>
      <c r="O38" t="s">
        <v>111</v>
      </c>
      <c r="P38" s="54" t="e">
        <f t="shared" si="6"/>
        <v>#N/A</v>
      </c>
      <c r="Q38" s="53">
        <f>Březen!$M$8</f>
        <v>13326.628000000001</v>
      </c>
      <c r="R38" s="53">
        <v>0</v>
      </c>
      <c r="S38" s="53">
        <v>0</v>
      </c>
      <c r="T38" s="53">
        <f t="shared" si="1"/>
        <v>99.400000000001455</v>
      </c>
      <c r="U38" s="53">
        <v>0</v>
      </c>
      <c r="V38" s="53">
        <f>Březen!$K$8</f>
        <v>13227.227999999999</v>
      </c>
      <c r="W38" s="55">
        <f t="shared" si="2"/>
        <v>0</v>
      </c>
      <c r="Z38" s="56"/>
    </row>
    <row r="39" spans="1:26" ht="15" customHeight="1" outlineLevel="1" x14ac:dyDescent="0.25">
      <c r="A39" s="52">
        <f t="shared" si="7"/>
        <v>2024</v>
      </c>
      <c r="B39">
        <f t="shared" si="7"/>
        <v>3</v>
      </c>
      <c r="C39" t="s">
        <v>106</v>
      </c>
      <c r="D39" t="s">
        <v>107</v>
      </c>
      <c r="E39" t="s">
        <v>108</v>
      </c>
      <c r="F39" t="s">
        <v>109</v>
      </c>
      <c r="G39" t="s">
        <v>110</v>
      </c>
      <c r="H39">
        <v>721055966</v>
      </c>
      <c r="I39" t="s">
        <v>43</v>
      </c>
      <c r="J39" t="s">
        <v>3</v>
      </c>
      <c r="K39" t="s">
        <v>30</v>
      </c>
      <c r="L39" s="53">
        <f>Březen!$E$9</f>
        <v>12128.784999999998</v>
      </c>
      <c r="M39" s="53">
        <f>Březen!$F$9</f>
        <v>6488.6450000000013</v>
      </c>
      <c r="N39" s="53">
        <f>Březen!$G$9</f>
        <v>35.357799999999997</v>
      </c>
      <c r="O39" t="s">
        <v>111</v>
      </c>
      <c r="P39" s="54">
        <f t="shared" si="6"/>
        <v>0.80431105244452228</v>
      </c>
      <c r="Q39" s="53">
        <f>Březen!$M$9</f>
        <v>18788</v>
      </c>
      <c r="R39" s="53">
        <v>0</v>
      </c>
      <c r="S39" s="53">
        <v>0</v>
      </c>
      <c r="T39" s="53">
        <f t="shared" si="1"/>
        <v>0</v>
      </c>
      <c r="U39" s="53">
        <v>0</v>
      </c>
      <c r="V39" s="53">
        <f>Březen!$K$9</f>
        <v>18788</v>
      </c>
      <c r="W39" s="55">
        <f t="shared" si="2"/>
        <v>0</v>
      </c>
      <c r="Z39" s="56"/>
    </row>
    <row r="40" spans="1:26" ht="15" customHeight="1" outlineLevel="1" x14ac:dyDescent="0.25">
      <c r="A40" s="52">
        <f t="shared" si="7"/>
        <v>2024</v>
      </c>
      <c r="B40">
        <f t="shared" si="7"/>
        <v>3</v>
      </c>
      <c r="C40" t="s">
        <v>106</v>
      </c>
      <c r="D40" t="s">
        <v>107</v>
      </c>
      <c r="E40" t="s">
        <v>108</v>
      </c>
      <c r="F40" t="s">
        <v>109</v>
      </c>
      <c r="G40" t="s">
        <v>110</v>
      </c>
      <c r="H40">
        <v>721055966</v>
      </c>
      <c r="I40" t="s">
        <v>44</v>
      </c>
      <c r="J40" t="s">
        <v>3</v>
      </c>
      <c r="K40" t="s">
        <v>30</v>
      </c>
      <c r="L40" s="53">
        <f>Březen!$E$10</f>
        <v>8120.223</v>
      </c>
      <c r="M40" s="53">
        <f>Březen!$F$10</f>
        <v>4361.366</v>
      </c>
      <c r="N40" s="53">
        <f>Březen!$G$10</f>
        <v>35.071199999999997</v>
      </c>
      <c r="O40" t="s">
        <v>111</v>
      </c>
      <c r="P40" s="54">
        <f t="shared" si="6"/>
        <v>0.78555918285947823</v>
      </c>
      <c r="Q40" s="53">
        <f>Březen!$M$10</f>
        <v>12334</v>
      </c>
      <c r="R40" s="53">
        <v>0</v>
      </c>
      <c r="S40" s="53">
        <v>0</v>
      </c>
      <c r="T40" s="53">
        <f t="shared" si="1"/>
        <v>0</v>
      </c>
      <c r="U40" s="53">
        <v>0</v>
      </c>
      <c r="V40" s="53">
        <f>Březen!$K$10</f>
        <v>12334</v>
      </c>
      <c r="W40" s="55">
        <f t="shared" si="2"/>
        <v>0</v>
      </c>
      <c r="Z40" s="56"/>
    </row>
    <row r="41" spans="1:26" ht="15" customHeight="1" outlineLevel="1" x14ac:dyDescent="0.25">
      <c r="A41" s="52">
        <f t="shared" si="7"/>
        <v>2024</v>
      </c>
      <c r="B41">
        <f t="shared" si="7"/>
        <v>3</v>
      </c>
      <c r="C41" t="s">
        <v>106</v>
      </c>
      <c r="D41" t="s">
        <v>107</v>
      </c>
      <c r="E41" t="s">
        <v>108</v>
      </c>
      <c r="F41" t="s">
        <v>109</v>
      </c>
      <c r="G41" t="s">
        <v>110</v>
      </c>
      <c r="H41">
        <v>721055966</v>
      </c>
      <c r="I41" t="s">
        <v>46</v>
      </c>
      <c r="J41" t="s">
        <v>3</v>
      </c>
      <c r="K41" t="s">
        <v>30</v>
      </c>
      <c r="L41" s="53">
        <f>Březen!$E$11</f>
        <v>15570.946</v>
      </c>
      <c r="M41" s="53">
        <f>Březen!$F$11</f>
        <v>8462.32</v>
      </c>
      <c r="N41" s="53">
        <f>Březen!$G$11</f>
        <v>35.139899999999997</v>
      </c>
      <c r="O41" t="s">
        <v>111</v>
      </c>
      <c r="P41" s="54">
        <f t="shared" si="6"/>
        <v>0.79342898874067636</v>
      </c>
      <c r="Q41" s="53">
        <f>Březen!$M$11</f>
        <v>24171.3</v>
      </c>
      <c r="R41" s="53">
        <v>0</v>
      </c>
      <c r="S41" s="53">
        <v>0</v>
      </c>
      <c r="T41" s="53">
        <f t="shared" si="1"/>
        <v>0</v>
      </c>
      <c r="U41" s="53">
        <v>0</v>
      </c>
      <c r="V41" s="53">
        <f>Březen!$K$11</f>
        <v>24171.3</v>
      </c>
      <c r="W41" s="55">
        <f t="shared" si="2"/>
        <v>0</v>
      </c>
      <c r="Z41" s="56"/>
    </row>
    <row r="42" spans="1:26" ht="15" customHeight="1" outlineLevel="1" x14ac:dyDescent="0.25">
      <c r="A42" s="52">
        <f t="shared" si="7"/>
        <v>2024</v>
      </c>
      <c r="B42">
        <f t="shared" si="7"/>
        <v>3</v>
      </c>
      <c r="C42" t="s">
        <v>106</v>
      </c>
      <c r="D42" t="s">
        <v>107</v>
      </c>
      <c r="E42" t="s">
        <v>108</v>
      </c>
      <c r="F42" t="s">
        <v>109</v>
      </c>
      <c r="G42" t="s">
        <v>110</v>
      </c>
      <c r="H42">
        <v>721055966</v>
      </c>
      <c r="I42" t="s">
        <v>41</v>
      </c>
      <c r="J42" t="s">
        <v>3</v>
      </c>
      <c r="K42" t="s">
        <v>30</v>
      </c>
      <c r="L42" s="53">
        <f>Březen!$E$12</f>
        <v>13646.983</v>
      </c>
      <c r="M42" s="53">
        <f>Březen!$F$12</f>
        <v>8598.4189999999999</v>
      </c>
      <c r="N42" s="53">
        <f>Březen!$G$12</f>
        <v>35.131</v>
      </c>
      <c r="O42" t="s">
        <v>111</v>
      </c>
      <c r="P42" s="54">
        <f t="shared" si="6"/>
        <v>0.90102856247306751</v>
      </c>
      <c r="Q42" s="53">
        <f>Březen!$M$12</f>
        <v>27890.716</v>
      </c>
      <c r="R42" s="53">
        <v>0</v>
      </c>
      <c r="S42" s="53">
        <v>0</v>
      </c>
      <c r="T42" s="53">
        <f t="shared" si="1"/>
        <v>1253.9020000000019</v>
      </c>
      <c r="U42" s="53">
        <v>0</v>
      </c>
      <c r="V42" s="53">
        <f>Březen!$K$12</f>
        <v>26636.813999999998</v>
      </c>
      <c r="W42" s="55">
        <f t="shared" si="2"/>
        <v>0</v>
      </c>
      <c r="Z42" s="56"/>
    </row>
    <row r="43" spans="1:26" ht="15" customHeight="1" outlineLevel="1" x14ac:dyDescent="0.25">
      <c r="A43" s="52">
        <f t="shared" si="7"/>
        <v>2024</v>
      </c>
      <c r="B43">
        <f t="shared" si="7"/>
        <v>3</v>
      </c>
      <c r="C43" t="s">
        <v>106</v>
      </c>
      <c r="D43" t="s">
        <v>107</v>
      </c>
      <c r="E43" t="s">
        <v>108</v>
      </c>
      <c r="F43" t="s">
        <v>109</v>
      </c>
      <c r="G43" t="s">
        <v>110</v>
      </c>
      <c r="H43">
        <v>721055966</v>
      </c>
      <c r="I43" t="s">
        <v>45</v>
      </c>
      <c r="J43" t="s">
        <v>3</v>
      </c>
      <c r="K43" t="s">
        <v>30</v>
      </c>
      <c r="L43" s="53">
        <f>Březen!$E$13</f>
        <v>9432.3749999999982</v>
      </c>
      <c r="M43" s="53">
        <f>Březen!$F$13</f>
        <v>5327.7370000000001</v>
      </c>
      <c r="N43" s="53">
        <f>Březen!$G$13</f>
        <v>35.214100000000002</v>
      </c>
      <c r="O43" t="s">
        <v>111</v>
      </c>
      <c r="P43" s="54">
        <f t="shared" si="6"/>
        <v>0.81049061418259438</v>
      </c>
      <c r="Q43" s="53">
        <f>Březen!$M$13</f>
        <v>15545.091</v>
      </c>
      <c r="R43" s="53">
        <v>0</v>
      </c>
      <c r="S43" s="53">
        <v>0</v>
      </c>
      <c r="T43" s="53">
        <f t="shared" si="1"/>
        <v>89.890999999999622</v>
      </c>
      <c r="U43" s="53">
        <v>0</v>
      </c>
      <c r="V43" s="53">
        <f>Březen!$K$13</f>
        <v>15455.2</v>
      </c>
      <c r="W43" s="55">
        <f t="shared" si="2"/>
        <v>0</v>
      </c>
      <c r="Z43" s="56"/>
    </row>
    <row r="44" spans="1:26" ht="15" customHeight="1" outlineLevel="1" x14ac:dyDescent="0.25">
      <c r="A44" s="52">
        <f t="shared" si="7"/>
        <v>2024</v>
      </c>
      <c r="B44">
        <f t="shared" si="7"/>
        <v>3</v>
      </c>
      <c r="C44" t="s">
        <v>106</v>
      </c>
      <c r="D44" t="s">
        <v>107</v>
      </c>
      <c r="E44" t="s">
        <v>108</v>
      </c>
      <c r="F44" t="s">
        <v>109</v>
      </c>
      <c r="G44" t="s">
        <v>110</v>
      </c>
      <c r="H44">
        <v>721055966</v>
      </c>
      <c r="I44" t="s">
        <v>265</v>
      </c>
      <c r="J44" t="s">
        <v>3</v>
      </c>
      <c r="K44" t="s">
        <v>30</v>
      </c>
      <c r="L44" s="53">
        <f>Březen!$E$14</f>
        <v>57.132999999999996</v>
      </c>
      <c r="M44" s="53">
        <f>Březen!$F$14</f>
        <v>40.302999999999997</v>
      </c>
      <c r="N44" s="53">
        <f>Březen!$G$14</f>
        <v>35.29</v>
      </c>
      <c r="O44" t="s">
        <v>111</v>
      </c>
      <c r="P44" s="54">
        <f t="shared" si="6"/>
        <v>0.90839667297995474</v>
      </c>
      <c r="Q44" s="53">
        <f>Březen!$M$14</f>
        <v>131.80000000000001</v>
      </c>
      <c r="R44" s="53">
        <v>0</v>
      </c>
      <c r="S44" s="53">
        <v>0</v>
      </c>
      <c r="T44" s="53">
        <f t="shared" si="1"/>
        <v>0</v>
      </c>
      <c r="U44" s="53">
        <v>0</v>
      </c>
      <c r="V44" s="53">
        <f>Březen!$K$14</f>
        <v>131.80000000000001</v>
      </c>
      <c r="W44" s="55">
        <f t="shared" si="2"/>
        <v>0</v>
      </c>
      <c r="Z44" s="56"/>
    </row>
    <row r="45" spans="1:26" ht="15" customHeight="1" outlineLevel="1" x14ac:dyDescent="0.25">
      <c r="A45" s="52">
        <f t="shared" si="7"/>
        <v>2024</v>
      </c>
      <c r="B45">
        <f t="shared" si="7"/>
        <v>3</v>
      </c>
      <c r="C45" t="s">
        <v>106</v>
      </c>
      <c r="D45" t="s">
        <v>107</v>
      </c>
      <c r="E45" t="s">
        <v>108</v>
      </c>
      <c r="F45" t="s">
        <v>109</v>
      </c>
      <c r="G45" t="s">
        <v>110</v>
      </c>
      <c r="H45">
        <v>721055966</v>
      </c>
      <c r="I45" t="s">
        <v>39</v>
      </c>
      <c r="J45" t="s">
        <v>3</v>
      </c>
      <c r="K45" t="s">
        <v>30</v>
      </c>
      <c r="L45" s="53">
        <f>Březen!$E$15</f>
        <v>12931.427</v>
      </c>
      <c r="M45" s="53">
        <f>Březen!$F$15</f>
        <v>6988.3040000000001</v>
      </c>
      <c r="N45" s="53">
        <f>Březen!$G$15</f>
        <v>35.284500000000001</v>
      </c>
      <c r="O45" t="s">
        <v>111</v>
      </c>
      <c r="P45" s="54">
        <f t="shared" si="6"/>
        <v>0.80221339986227147</v>
      </c>
      <c r="Q45" s="53">
        <f>Březen!$M$15</f>
        <v>20182</v>
      </c>
      <c r="R45" s="53">
        <v>0</v>
      </c>
      <c r="S45" s="53">
        <v>0</v>
      </c>
      <c r="T45" s="53">
        <f t="shared" si="1"/>
        <v>0</v>
      </c>
      <c r="U45" s="53">
        <v>0</v>
      </c>
      <c r="V45" s="53">
        <f>Březen!$K$15</f>
        <v>20182</v>
      </c>
      <c r="W45" s="55">
        <f t="shared" si="2"/>
        <v>0</v>
      </c>
      <c r="Z45" s="56"/>
    </row>
    <row r="46" spans="1:26" ht="15" customHeight="1" outlineLevel="1" x14ac:dyDescent="0.25">
      <c r="A46" s="52">
        <f t="shared" si="7"/>
        <v>2024</v>
      </c>
      <c r="B46">
        <f t="shared" si="7"/>
        <v>3</v>
      </c>
      <c r="C46" t="s">
        <v>106</v>
      </c>
      <c r="D46" t="s">
        <v>107</v>
      </c>
      <c r="E46" t="s">
        <v>108</v>
      </c>
      <c r="F46" t="s">
        <v>109</v>
      </c>
      <c r="G46" t="s">
        <v>110</v>
      </c>
      <c r="H46" s="75">
        <v>721055966</v>
      </c>
      <c r="I46" s="75" t="s">
        <v>39</v>
      </c>
      <c r="J46" s="75" t="s">
        <v>112</v>
      </c>
      <c r="K46" s="75" t="s">
        <v>78</v>
      </c>
      <c r="L46" s="53">
        <f>Březen!$E$39</f>
        <v>93.02</v>
      </c>
      <c r="M46" s="53">
        <f>Březen!$F$39</f>
        <v>93.02</v>
      </c>
      <c r="N46" s="53">
        <f>Březen!$G$39</f>
        <v>14.851345481911521</v>
      </c>
      <c r="O46" t="s">
        <v>113</v>
      </c>
      <c r="P46" s="54">
        <f>+Q46/(M46*N46)</f>
        <v>0.69183085098694252</v>
      </c>
      <c r="Q46" s="53">
        <f>Březen!$H$39</f>
        <v>955.74505780349057</v>
      </c>
      <c r="R46" s="53">
        <v>0</v>
      </c>
      <c r="S46" s="53">
        <v>0</v>
      </c>
      <c r="T46" s="53">
        <f t="shared" si="1"/>
        <v>0</v>
      </c>
      <c r="U46" s="53">
        <v>0</v>
      </c>
      <c r="V46" s="53">
        <f>$Q46</f>
        <v>955.74505780349057</v>
      </c>
      <c r="W46" s="55">
        <f t="shared" si="2"/>
        <v>0</v>
      </c>
      <c r="Z46" s="56"/>
    </row>
    <row r="47" spans="1:26" ht="15" customHeight="1" outlineLevel="1" x14ac:dyDescent="0.25">
      <c r="A47" s="52">
        <f t="shared" si="7"/>
        <v>2024</v>
      </c>
      <c r="B47">
        <f t="shared" si="7"/>
        <v>3</v>
      </c>
      <c r="C47" t="s">
        <v>106</v>
      </c>
      <c r="D47" t="s">
        <v>107</v>
      </c>
      <c r="E47" t="s">
        <v>108</v>
      </c>
      <c r="F47" t="s">
        <v>109</v>
      </c>
      <c r="G47" t="s">
        <v>110</v>
      </c>
      <c r="H47" s="75">
        <v>721055966</v>
      </c>
      <c r="I47" s="75" t="s">
        <v>39</v>
      </c>
      <c r="J47" s="75" t="s">
        <v>114</v>
      </c>
      <c r="K47" s="75" t="s">
        <v>78</v>
      </c>
      <c r="L47" s="53">
        <f>Březen!$E$38</f>
        <v>338.39999999999992</v>
      </c>
      <c r="M47" s="53">
        <f>Březen!$F$38</f>
        <v>338.39999999999992</v>
      </c>
      <c r="N47" s="53">
        <f>Březen!$G$38</f>
        <v>13.293669769503547</v>
      </c>
      <c r="O47" t="s">
        <v>113</v>
      </c>
      <c r="P47" s="54">
        <f>+Q47/(M47*N47)</f>
        <v>0.69183085098694252</v>
      </c>
      <c r="Q47" s="53">
        <f>Březen!$H$38</f>
        <v>3112.2549421965095</v>
      </c>
      <c r="R47" s="53">
        <v>0</v>
      </c>
      <c r="S47" s="53">
        <v>0</v>
      </c>
      <c r="T47" s="53">
        <f t="shared" si="1"/>
        <v>0</v>
      </c>
      <c r="U47" s="53">
        <v>0</v>
      </c>
      <c r="V47" s="53">
        <f>$Q47</f>
        <v>3112.2549421965095</v>
      </c>
      <c r="W47" s="55">
        <f t="shared" si="2"/>
        <v>0</v>
      </c>
      <c r="Z47" s="56"/>
    </row>
    <row r="48" spans="1:26" ht="15" customHeight="1" outlineLevel="1" x14ac:dyDescent="0.25">
      <c r="A48" s="52">
        <f t="shared" si="7"/>
        <v>2024</v>
      </c>
      <c r="B48">
        <f t="shared" si="7"/>
        <v>3</v>
      </c>
      <c r="C48" t="s">
        <v>106</v>
      </c>
      <c r="D48" t="s">
        <v>107</v>
      </c>
      <c r="E48" t="s">
        <v>108</v>
      </c>
      <c r="F48" t="s">
        <v>109</v>
      </c>
      <c r="G48" t="s">
        <v>110</v>
      </c>
      <c r="H48">
        <v>721055966</v>
      </c>
      <c r="I48" t="s">
        <v>42</v>
      </c>
      <c r="J48" t="s">
        <v>3</v>
      </c>
      <c r="K48" t="s">
        <v>30</v>
      </c>
      <c r="L48" s="53">
        <f>Březen!$E$16</f>
        <v>8461.7660000000014</v>
      </c>
      <c r="M48" s="53">
        <f>Březen!$F$16</f>
        <v>4579.0149999999985</v>
      </c>
      <c r="N48" s="53">
        <f>Březen!$G$16</f>
        <v>35.4559</v>
      </c>
      <c r="O48" t="s">
        <v>111</v>
      </c>
      <c r="P48" s="54">
        <f t="shared" ref="P48:P61" si="8">+Q48/(M48*3.6)</f>
        <v>0.78856114979604452</v>
      </c>
      <c r="Q48" s="53">
        <f>Březen!$M$16</f>
        <v>12999</v>
      </c>
      <c r="R48" s="53">
        <v>0</v>
      </c>
      <c r="S48" s="53">
        <v>0</v>
      </c>
      <c r="T48" s="53">
        <f t="shared" si="1"/>
        <v>0</v>
      </c>
      <c r="U48" s="53">
        <v>0</v>
      </c>
      <c r="V48" s="53">
        <f>Březen!$K$16</f>
        <v>12999</v>
      </c>
      <c r="W48" s="55">
        <f t="shared" si="2"/>
        <v>0</v>
      </c>
      <c r="Z48" s="56"/>
    </row>
    <row r="49" spans="1:26" ht="15" customHeight="1" outlineLevel="1" x14ac:dyDescent="0.25">
      <c r="A49" s="52">
        <f t="shared" si="7"/>
        <v>2024</v>
      </c>
      <c r="B49">
        <f t="shared" si="7"/>
        <v>3</v>
      </c>
      <c r="C49" t="s">
        <v>106</v>
      </c>
      <c r="D49" t="s">
        <v>107</v>
      </c>
      <c r="E49" t="s">
        <v>108</v>
      </c>
      <c r="F49" t="s">
        <v>109</v>
      </c>
      <c r="G49" t="s">
        <v>110</v>
      </c>
      <c r="H49">
        <v>721055966</v>
      </c>
      <c r="I49" t="s">
        <v>40</v>
      </c>
      <c r="J49" t="s">
        <v>3</v>
      </c>
      <c r="K49" t="s">
        <v>30</v>
      </c>
      <c r="L49" s="53">
        <f>Březen!$E$17</f>
        <v>16379.490999999998</v>
      </c>
      <c r="M49" s="53">
        <f>Březen!$F$17</f>
        <v>9642.8129999999983</v>
      </c>
      <c r="N49" s="53">
        <f>Březen!$G$17</f>
        <v>35.1877</v>
      </c>
      <c r="O49" t="s">
        <v>111</v>
      </c>
      <c r="P49" s="54">
        <f t="shared" si="8"/>
        <v>0.81613975668257333</v>
      </c>
      <c r="Q49" s="53">
        <f>Březen!$M$17</f>
        <v>28331.578999999998</v>
      </c>
      <c r="R49" s="53">
        <v>0</v>
      </c>
      <c r="S49" s="53">
        <v>0</v>
      </c>
      <c r="T49" s="53">
        <f t="shared" si="1"/>
        <v>760.87899999999718</v>
      </c>
      <c r="U49" s="53">
        <v>0</v>
      </c>
      <c r="V49" s="53">
        <f>Březen!$K$17</f>
        <v>27570.7</v>
      </c>
      <c r="W49" s="55">
        <f t="shared" si="2"/>
        <v>0</v>
      </c>
      <c r="Z49" s="56"/>
    </row>
    <row r="50" spans="1:26" ht="15" customHeight="1" outlineLevel="1" thickBot="1" x14ac:dyDescent="0.3">
      <c r="A50" s="57">
        <f t="shared" si="7"/>
        <v>2024</v>
      </c>
      <c r="B50" s="58">
        <f t="shared" si="7"/>
        <v>3</v>
      </c>
      <c r="C50" s="58" t="s">
        <v>106</v>
      </c>
      <c r="D50" s="58" t="s">
        <v>107</v>
      </c>
      <c r="E50" s="58" t="s">
        <v>108</v>
      </c>
      <c r="F50" s="58" t="s">
        <v>109</v>
      </c>
      <c r="G50" s="58" t="s">
        <v>110</v>
      </c>
      <c r="H50" s="58">
        <v>721055966</v>
      </c>
      <c r="I50" s="58" t="s">
        <v>38</v>
      </c>
      <c r="J50" s="58" t="s">
        <v>3</v>
      </c>
      <c r="K50" s="58" t="s">
        <v>30</v>
      </c>
      <c r="L50" s="59">
        <f>Březen!$E$18</f>
        <v>2438.9789999999998</v>
      </c>
      <c r="M50" s="59">
        <f>Březen!$F$18</f>
        <v>1306.5420000000001</v>
      </c>
      <c r="N50" s="59">
        <f>Březen!$G$18</f>
        <v>35.148600000000002</v>
      </c>
      <c r="O50" s="58" t="s">
        <v>111</v>
      </c>
      <c r="P50" s="60">
        <f t="shared" si="8"/>
        <v>0.79323044256433295</v>
      </c>
      <c r="Q50" s="59">
        <f>Březen!$M$18</f>
        <v>3731</v>
      </c>
      <c r="R50" s="59">
        <v>0</v>
      </c>
      <c r="S50" s="59">
        <v>0</v>
      </c>
      <c r="T50" s="59">
        <f t="shared" si="1"/>
        <v>0</v>
      </c>
      <c r="U50" s="59">
        <v>0</v>
      </c>
      <c r="V50" s="59">
        <f>Březen!$K$18</f>
        <v>3731</v>
      </c>
      <c r="W50" s="61">
        <f t="shared" si="2"/>
        <v>0</v>
      </c>
      <c r="X50" s="58"/>
      <c r="Y50" s="58"/>
      <c r="Z50" s="62"/>
    </row>
    <row r="51" spans="1:26" outlineLevel="1" x14ac:dyDescent="0.25">
      <c r="A51" s="46">
        <f>A50</f>
        <v>2024</v>
      </c>
      <c r="B51" s="47">
        <f>B50+1</f>
        <v>4</v>
      </c>
      <c r="C51" s="47" t="s">
        <v>106</v>
      </c>
      <c r="D51" s="47" t="s">
        <v>107</v>
      </c>
      <c r="E51" s="47" t="s">
        <v>108</v>
      </c>
      <c r="F51" s="47" t="s">
        <v>109</v>
      </c>
      <c r="G51" s="47" t="s">
        <v>110</v>
      </c>
      <c r="H51" s="47">
        <v>721055966</v>
      </c>
      <c r="I51" s="47" t="s">
        <v>47</v>
      </c>
      <c r="J51" s="47" t="s">
        <v>3</v>
      </c>
      <c r="K51" s="47" t="s">
        <v>30</v>
      </c>
      <c r="L51" s="48">
        <f>Duben!$E$5</f>
        <v>1729.7760000000001</v>
      </c>
      <c r="M51" s="48">
        <f>Duben!$F$5</f>
        <v>960.43499999999995</v>
      </c>
      <c r="N51" s="48">
        <f>Duben!$G$5</f>
        <v>35.286299999999997</v>
      </c>
      <c r="O51" s="47" t="s">
        <v>111</v>
      </c>
      <c r="P51" s="49">
        <f t="shared" si="8"/>
        <v>0.80372666783511881</v>
      </c>
      <c r="Q51" s="48">
        <f>Duben!$M$5</f>
        <v>2778.9380000000001</v>
      </c>
      <c r="R51" s="48">
        <v>0</v>
      </c>
      <c r="S51" s="48">
        <v>0</v>
      </c>
      <c r="T51" s="48">
        <f t="shared" si="1"/>
        <v>0</v>
      </c>
      <c r="U51" s="48">
        <v>0</v>
      </c>
      <c r="V51" s="48">
        <f>Duben!$K$5</f>
        <v>2778.9380000000001</v>
      </c>
      <c r="W51" s="50">
        <f t="shared" si="2"/>
        <v>0</v>
      </c>
      <c r="X51" s="48"/>
      <c r="Y51" s="47"/>
      <c r="Z51" s="51"/>
    </row>
    <row r="52" spans="1:26" outlineLevel="1" x14ac:dyDescent="0.25">
      <c r="A52" s="52">
        <f>A51</f>
        <v>2024</v>
      </c>
      <c r="B52">
        <f>B51</f>
        <v>4</v>
      </c>
      <c r="C52" t="s">
        <v>106</v>
      </c>
      <c r="D52" t="s">
        <v>107</v>
      </c>
      <c r="E52" t="s">
        <v>108</v>
      </c>
      <c r="F52" t="s">
        <v>109</v>
      </c>
      <c r="G52" t="s">
        <v>110</v>
      </c>
      <c r="H52">
        <v>721055966</v>
      </c>
      <c r="I52" t="s">
        <v>37</v>
      </c>
      <c r="J52" t="s">
        <v>3</v>
      </c>
      <c r="K52" t="s">
        <v>30</v>
      </c>
      <c r="L52" s="53">
        <f>Duben!$E$6</f>
        <v>6852.2742199999993</v>
      </c>
      <c r="M52" s="53">
        <f>Duben!$F$6</f>
        <v>3761.38195</v>
      </c>
      <c r="N52" s="53">
        <f>Duben!$G$6</f>
        <v>35.3003</v>
      </c>
      <c r="O52" t="s">
        <v>111</v>
      </c>
      <c r="P52" s="54">
        <f t="shared" si="8"/>
        <v>0.81234918340466744</v>
      </c>
      <c r="Q52" s="53">
        <f>Duben!$M$6</f>
        <v>11000</v>
      </c>
      <c r="R52" s="53">
        <v>0</v>
      </c>
      <c r="S52" s="53">
        <v>0</v>
      </c>
      <c r="T52" s="53">
        <f t="shared" si="1"/>
        <v>546</v>
      </c>
      <c r="U52" s="53">
        <v>0</v>
      </c>
      <c r="V52" s="53">
        <f>Duben!$K$6</f>
        <v>10454</v>
      </c>
      <c r="W52" s="55">
        <f t="shared" si="2"/>
        <v>0</v>
      </c>
      <c r="Z52" s="56"/>
    </row>
    <row r="53" spans="1:26" outlineLevel="1" x14ac:dyDescent="0.25">
      <c r="A53" s="52">
        <f t="shared" ref="A53:B68" si="9">A52</f>
        <v>2024</v>
      </c>
      <c r="B53">
        <f t="shared" si="9"/>
        <v>4</v>
      </c>
      <c r="C53" t="s">
        <v>106</v>
      </c>
      <c r="D53" t="s">
        <v>107</v>
      </c>
      <c r="E53" t="s">
        <v>108</v>
      </c>
      <c r="F53" t="s">
        <v>109</v>
      </c>
      <c r="G53" t="s">
        <v>110</v>
      </c>
      <c r="H53">
        <v>721055966</v>
      </c>
      <c r="I53" t="s">
        <v>48</v>
      </c>
      <c r="J53" t="s">
        <v>3</v>
      </c>
      <c r="K53" t="s">
        <v>30</v>
      </c>
      <c r="L53" s="53">
        <f>Duben!$E$7</f>
        <v>5253.6590000000006</v>
      </c>
      <c r="M53" s="53">
        <f>Duben!$F$7</f>
        <v>2813.2759999999998</v>
      </c>
      <c r="N53" s="53">
        <f>Duben!$G$7</f>
        <v>35.198</v>
      </c>
      <c r="O53" t="s">
        <v>111</v>
      </c>
      <c r="P53" s="54">
        <f t="shared" si="8"/>
        <v>0.79780456821315959</v>
      </c>
      <c r="Q53" s="53">
        <f>Duben!$M$7</f>
        <v>8080</v>
      </c>
      <c r="R53" s="53">
        <v>0</v>
      </c>
      <c r="S53" s="53">
        <v>0</v>
      </c>
      <c r="T53" s="53">
        <f t="shared" si="1"/>
        <v>0</v>
      </c>
      <c r="U53" s="53">
        <v>0</v>
      </c>
      <c r="V53" s="53">
        <f>Duben!$K$7</f>
        <v>8080</v>
      </c>
      <c r="W53" s="55">
        <f t="shared" si="2"/>
        <v>0</v>
      </c>
      <c r="Z53" s="56"/>
    </row>
    <row r="54" spans="1:26" outlineLevel="1" x14ac:dyDescent="0.25">
      <c r="A54" s="52">
        <f t="shared" si="9"/>
        <v>2024</v>
      </c>
      <c r="B54">
        <f t="shared" si="9"/>
        <v>4</v>
      </c>
      <c r="C54" t="s">
        <v>106</v>
      </c>
      <c r="D54" t="s">
        <v>107</v>
      </c>
      <c r="E54" t="s">
        <v>108</v>
      </c>
      <c r="F54" t="s">
        <v>109</v>
      </c>
      <c r="G54" t="s">
        <v>110</v>
      </c>
      <c r="H54">
        <v>721055966</v>
      </c>
      <c r="I54" t="s">
        <v>264</v>
      </c>
      <c r="J54" t="s">
        <v>3</v>
      </c>
      <c r="K54" t="s">
        <v>30</v>
      </c>
      <c r="L54" s="53" t="e">
        <f>Duben!$E$8</f>
        <v>#N/A</v>
      </c>
      <c r="M54" s="53" t="e">
        <f>Duben!$F$8</f>
        <v>#N/A</v>
      </c>
      <c r="N54" s="53" t="e">
        <f>Duben!$G$8</f>
        <v>#N/A</v>
      </c>
      <c r="O54" t="s">
        <v>111</v>
      </c>
      <c r="P54" s="54" t="e">
        <f t="shared" si="8"/>
        <v>#N/A</v>
      </c>
      <c r="Q54" s="53">
        <f>Duben!$M$8</f>
        <v>8222</v>
      </c>
      <c r="R54" s="53">
        <v>0</v>
      </c>
      <c r="S54" s="53">
        <v>0</v>
      </c>
      <c r="T54" s="53">
        <f t="shared" si="1"/>
        <v>64.100000000000364</v>
      </c>
      <c r="U54" s="53">
        <v>0</v>
      </c>
      <c r="V54" s="53">
        <f>Duben!$K$8</f>
        <v>8157.9</v>
      </c>
      <c r="W54" s="55">
        <f t="shared" si="2"/>
        <v>0</v>
      </c>
      <c r="Z54" s="56"/>
    </row>
    <row r="55" spans="1:26" outlineLevel="1" x14ac:dyDescent="0.25">
      <c r="A55" s="52">
        <f t="shared" si="9"/>
        <v>2024</v>
      </c>
      <c r="B55">
        <f t="shared" si="9"/>
        <v>4</v>
      </c>
      <c r="C55" t="s">
        <v>106</v>
      </c>
      <c r="D55" t="s">
        <v>107</v>
      </c>
      <c r="E55" t="s">
        <v>108</v>
      </c>
      <c r="F55" t="s">
        <v>109</v>
      </c>
      <c r="G55" t="s">
        <v>110</v>
      </c>
      <c r="H55">
        <v>721055966</v>
      </c>
      <c r="I55" t="s">
        <v>43</v>
      </c>
      <c r="J55" t="s">
        <v>3</v>
      </c>
      <c r="K55" t="s">
        <v>30</v>
      </c>
      <c r="L55" s="53">
        <f>Duben!$E$9</f>
        <v>8578.4649999999983</v>
      </c>
      <c r="M55" s="53">
        <f>Duben!$F$9</f>
        <v>4545.9080000000004</v>
      </c>
      <c r="N55" s="53">
        <f>Duben!$G$9</f>
        <v>35.268300000000004</v>
      </c>
      <c r="O55" t="s">
        <v>111</v>
      </c>
      <c r="P55" s="54">
        <f t="shared" si="8"/>
        <v>0.79687050419850103</v>
      </c>
      <c r="Q55" s="53">
        <f>Duben!$M$9</f>
        <v>13041</v>
      </c>
      <c r="R55" s="53">
        <v>0</v>
      </c>
      <c r="S55" s="53">
        <v>0</v>
      </c>
      <c r="T55" s="53">
        <f t="shared" si="1"/>
        <v>0</v>
      </c>
      <c r="U55" s="53">
        <v>0</v>
      </c>
      <c r="V55" s="53">
        <f>Duben!$K$9</f>
        <v>13041</v>
      </c>
      <c r="W55" s="55">
        <f t="shared" si="2"/>
        <v>0</v>
      </c>
      <c r="Z55" s="56"/>
    </row>
    <row r="56" spans="1:26" ht="15" customHeight="1" outlineLevel="1" x14ac:dyDescent="0.25">
      <c r="A56" s="52">
        <f t="shared" si="9"/>
        <v>2024</v>
      </c>
      <c r="B56">
        <f t="shared" si="9"/>
        <v>4</v>
      </c>
      <c r="C56" t="s">
        <v>106</v>
      </c>
      <c r="D56" t="s">
        <v>107</v>
      </c>
      <c r="E56" t="s">
        <v>108</v>
      </c>
      <c r="F56" t="s">
        <v>109</v>
      </c>
      <c r="G56" t="s">
        <v>110</v>
      </c>
      <c r="H56">
        <v>721055966</v>
      </c>
      <c r="I56" t="s">
        <v>44</v>
      </c>
      <c r="J56" t="s">
        <v>3</v>
      </c>
      <c r="K56" t="s">
        <v>30</v>
      </c>
      <c r="L56" s="53">
        <f>Duben!$E$10</f>
        <v>5361.2130000000006</v>
      </c>
      <c r="M56" s="53">
        <f>Duben!$F$10</f>
        <v>2862.1180000000004</v>
      </c>
      <c r="N56" s="53">
        <f>Duben!$G$10</f>
        <v>35.335299999999997</v>
      </c>
      <c r="O56" t="s">
        <v>111</v>
      </c>
      <c r="P56" s="54">
        <f t="shared" si="8"/>
        <v>0.78215192773712017</v>
      </c>
      <c r="Q56" s="53">
        <f>Duben!$M$10</f>
        <v>8059</v>
      </c>
      <c r="R56" s="53">
        <v>0</v>
      </c>
      <c r="S56" s="53">
        <v>0</v>
      </c>
      <c r="T56" s="53">
        <f t="shared" si="1"/>
        <v>0</v>
      </c>
      <c r="U56" s="53">
        <v>0</v>
      </c>
      <c r="V56" s="53">
        <f>Duben!$K$10</f>
        <v>8059</v>
      </c>
      <c r="W56" s="55">
        <f t="shared" si="2"/>
        <v>0</v>
      </c>
      <c r="Z56" s="56"/>
    </row>
    <row r="57" spans="1:26" ht="15" customHeight="1" outlineLevel="1" x14ac:dyDescent="0.25">
      <c r="A57" s="52">
        <f t="shared" si="9"/>
        <v>2024</v>
      </c>
      <c r="B57">
        <f t="shared" si="9"/>
        <v>4</v>
      </c>
      <c r="C57" t="s">
        <v>106</v>
      </c>
      <c r="D57" t="s">
        <v>107</v>
      </c>
      <c r="E57" t="s">
        <v>108</v>
      </c>
      <c r="F57" t="s">
        <v>109</v>
      </c>
      <c r="G57" t="s">
        <v>110</v>
      </c>
      <c r="H57">
        <v>721055966</v>
      </c>
      <c r="I57" t="s">
        <v>46</v>
      </c>
      <c r="J57" t="s">
        <v>3</v>
      </c>
      <c r="K57" t="s">
        <v>30</v>
      </c>
      <c r="L57" s="53">
        <f>Duben!$E$11</f>
        <v>10450.744000000001</v>
      </c>
      <c r="M57" s="53">
        <f>Duben!$F$11</f>
        <v>5680.2399999999989</v>
      </c>
      <c r="N57" s="53">
        <f>Duben!$G$11</f>
        <v>35.286200000000001</v>
      </c>
      <c r="O57" t="s">
        <v>111</v>
      </c>
      <c r="P57" s="54">
        <f t="shared" si="8"/>
        <v>0.79189729072480508</v>
      </c>
      <c r="Q57" s="53">
        <f>Duben!$M$11</f>
        <v>16193.4</v>
      </c>
      <c r="R57" s="53">
        <v>0</v>
      </c>
      <c r="S57" s="53">
        <v>0</v>
      </c>
      <c r="T57" s="53">
        <f t="shared" si="1"/>
        <v>0</v>
      </c>
      <c r="U57" s="53">
        <v>0</v>
      </c>
      <c r="V57" s="53">
        <f>Duben!$K$11</f>
        <v>16193.4</v>
      </c>
      <c r="W57" s="55">
        <f t="shared" si="2"/>
        <v>0</v>
      </c>
      <c r="Z57" s="56"/>
    </row>
    <row r="58" spans="1:26" ht="15" customHeight="1" outlineLevel="1" x14ac:dyDescent="0.25">
      <c r="A58" s="52">
        <f t="shared" si="9"/>
        <v>2024</v>
      </c>
      <c r="B58">
        <f t="shared" si="9"/>
        <v>4</v>
      </c>
      <c r="C58" t="s">
        <v>106</v>
      </c>
      <c r="D58" t="s">
        <v>107</v>
      </c>
      <c r="E58" t="s">
        <v>108</v>
      </c>
      <c r="F58" t="s">
        <v>109</v>
      </c>
      <c r="G58" t="s">
        <v>110</v>
      </c>
      <c r="H58">
        <v>721055966</v>
      </c>
      <c r="I58" t="s">
        <v>41</v>
      </c>
      <c r="J58" t="s">
        <v>3</v>
      </c>
      <c r="K58" t="s">
        <v>30</v>
      </c>
      <c r="L58" s="53">
        <f>Duben!$E$12</f>
        <v>8180.5970000000007</v>
      </c>
      <c r="M58" s="53">
        <f>Duben!$F$12</f>
        <v>4681.4489999999996</v>
      </c>
      <c r="N58" s="53">
        <f>Duben!$G$12</f>
        <v>35.078299999999999</v>
      </c>
      <c r="O58" t="s">
        <v>111</v>
      </c>
      <c r="P58" s="54">
        <f t="shared" si="8"/>
        <v>0.86975213823279462</v>
      </c>
      <c r="Q58" s="53">
        <f>Duben!$M$12</f>
        <v>14658.120999999999</v>
      </c>
      <c r="R58" s="53">
        <v>0</v>
      </c>
      <c r="S58" s="53">
        <v>0</v>
      </c>
      <c r="T58" s="53">
        <f t="shared" si="1"/>
        <v>720.26699999999983</v>
      </c>
      <c r="U58" s="53">
        <v>0</v>
      </c>
      <c r="V58" s="53">
        <f>Duben!$K$12</f>
        <v>13937.853999999999</v>
      </c>
      <c r="W58" s="55">
        <f t="shared" si="2"/>
        <v>0</v>
      </c>
      <c r="Z58" s="56"/>
    </row>
    <row r="59" spans="1:26" ht="15" customHeight="1" outlineLevel="1" x14ac:dyDescent="0.25">
      <c r="A59" s="52">
        <f t="shared" si="9"/>
        <v>2024</v>
      </c>
      <c r="B59">
        <f t="shared" si="9"/>
        <v>4</v>
      </c>
      <c r="C59" t="s">
        <v>106</v>
      </c>
      <c r="D59" t="s">
        <v>107</v>
      </c>
      <c r="E59" t="s">
        <v>108</v>
      </c>
      <c r="F59" t="s">
        <v>109</v>
      </c>
      <c r="G59" t="s">
        <v>110</v>
      </c>
      <c r="H59">
        <v>721055966</v>
      </c>
      <c r="I59" t="s">
        <v>45</v>
      </c>
      <c r="J59" t="s">
        <v>3</v>
      </c>
      <c r="K59" t="s">
        <v>30</v>
      </c>
      <c r="L59" s="53">
        <f>Duben!$E$13</f>
        <v>6520.5989999999983</v>
      </c>
      <c r="M59" s="53">
        <f>Duben!$F$13</f>
        <v>3624.6659999999997</v>
      </c>
      <c r="N59" s="53">
        <f>Duben!$G$13</f>
        <v>35.273600000000002</v>
      </c>
      <c r="O59" t="s">
        <v>111</v>
      </c>
      <c r="P59" s="54">
        <f t="shared" si="8"/>
        <v>0.79484633894543666</v>
      </c>
      <c r="Q59" s="53">
        <f>Duben!$M$13</f>
        <v>10371.789000000001</v>
      </c>
      <c r="R59" s="53">
        <v>0</v>
      </c>
      <c r="S59" s="53">
        <v>0</v>
      </c>
      <c r="T59" s="53">
        <f t="shared" si="1"/>
        <v>67.389000000001033</v>
      </c>
      <c r="U59" s="53">
        <v>0</v>
      </c>
      <c r="V59" s="53">
        <f>Duben!$K$13</f>
        <v>10304.4</v>
      </c>
      <c r="W59" s="55">
        <f t="shared" si="2"/>
        <v>0</v>
      </c>
      <c r="Z59" s="56"/>
    </row>
    <row r="60" spans="1:26" ht="15" customHeight="1" outlineLevel="1" x14ac:dyDescent="0.25">
      <c r="A60" s="52">
        <f t="shared" si="9"/>
        <v>2024</v>
      </c>
      <c r="B60">
        <f t="shared" si="9"/>
        <v>4</v>
      </c>
      <c r="C60" t="s">
        <v>106</v>
      </c>
      <c r="D60" t="s">
        <v>107</v>
      </c>
      <c r="E60" t="s">
        <v>108</v>
      </c>
      <c r="F60" t="s">
        <v>109</v>
      </c>
      <c r="G60" t="s">
        <v>110</v>
      </c>
      <c r="H60">
        <v>721055966</v>
      </c>
      <c r="I60" t="s">
        <v>265</v>
      </c>
      <c r="J60" t="s">
        <v>3</v>
      </c>
      <c r="K60" t="s">
        <v>30</v>
      </c>
      <c r="L60" s="53">
        <f>Duben!$E$14</f>
        <v>34.157000000000004</v>
      </c>
      <c r="M60" s="53">
        <f>Duben!$F$14</f>
        <v>23.922999999999998</v>
      </c>
      <c r="N60" s="53">
        <f>Duben!$G$14</f>
        <v>35.244999999999997</v>
      </c>
      <c r="O60" t="s">
        <v>111</v>
      </c>
      <c r="P60" s="54">
        <f t="shared" si="8"/>
        <v>0.76518645469027957</v>
      </c>
      <c r="Q60" s="53">
        <f>Duben!$M$14</f>
        <v>65.900000000000006</v>
      </c>
      <c r="R60" s="53">
        <v>0</v>
      </c>
      <c r="S60" s="53">
        <v>0</v>
      </c>
      <c r="T60" s="53">
        <f t="shared" si="1"/>
        <v>0</v>
      </c>
      <c r="U60" s="53">
        <v>0</v>
      </c>
      <c r="V60" s="53">
        <f>Duben!$K$14</f>
        <v>65.900000000000006</v>
      </c>
      <c r="W60" s="55">
        <f t="shared" si="2"/>
        <v>0</v>
      </c>
      <c r="Z60" s="56"/>
    </row>
    <row r="61" spans="1:26" ht="15" customHeight="1" outlineLevel="1" x14ac:dyDescent="0.25">
      <c r="A61" s="52">
        <f t="shared" si="9"/>
        <v>2024</v>
      </c>
      <c r="B61">
        <f t="shared" si="9"/>
        <v>4</v>
      </c>
      <c r="C61" t="s">
        <v>106</v>
      </c>
      <c r="D61" t="s">
        <v>107</v>
      </c>
      <c r="E61" t="s">
        <v>108</v>
      </c>
      <c r="F61" t="s">
        <v>109</v>
      </c>
      <c r="G61" t="s">
        <v>110</v>
      </c>
      <c r="H61">
        <v>721055966</v>
      </c>
      <c r="I61" t="s">
        <v>39</v>
      </c>
      <c r="J61" t="s">
        <v>3</v>
      </c>
      <c r="K61" t="s">
        <v>30</v>
      </c>
      <c r="L61" s="53">
        <f>Duben!$E$15</f>
        <v>9922.4510000000028</v>
      </c>
      <c r="M61" s="53">
        <f>Duben!$F$15</f>
        <v>5380.0709999999999</v>
      </c>
      <c r="N61" s="53">
        <f>Duben!$G$15</f>
        <v>35.252299999999998</v>
      </c>
      <c r="O61" t="s">
        <v>111</v>
      </c>
      <c r="P61" s="54">
        <f t="shared" si="8"/>
        <v>0.8044606763657125</v>
      </c>
      <c r="Q61" s="53">
        <f>Duben!$M$15</f>
        <v>15581</v>
      </c>
      <c r="R61" s="53">
        <v>0</v>
      </c>
      <c r="S61" s="53">
        <v>0</v>
      </c>
      <c r="T61" s="53">
        <f t="shared" si="1"/>
        <v>0</v>
      </c>
      <c r="U61" s="53">
        <v>0</v>
      </c>
      <c r="V61" s="53">
        <f>Duben!$K$15</f>
        <v>15581</v>
      </c>
      <c r="W61" s="55">
        <f t="shared" si="2"/>
        <v>0</v>
      </c>
      <c r="Z61" s="56"/>
    </row>
    <row r="62" spans="1:26" ht="15" customHeight="1" outlineLevel="1" x14ac:dyDescent="0.25">
      <c r="A62" s="52">
        <f t="shared" si="9"/>
        <v>2024</v>
      </c>
      <c r="B62">
        <f t="shared" si="9"/>
        <v>4</v>
      </c>
      <c r="C62" t="s">
        <v>106</v>
      </c>
      <c r="D62" t="s">
        <v>107</v>
      </c>
      <c r="E62" t="s">
        <v>108</v>
      </c>
      <c r="F62" t="s">
        <v>109</v>
      </c>
      <c r="G62" t="s">
        <v>110</v>
      </c>
      <c r="H62" s="75">
        <v>721055966</v>
      </c>
      <c r="I62" t="s">
        <v>39</v>
      </c>
      <c r="J62" t="s">
        <v>112</v>
      </c>
      <c r="K62" t="s">
        <v>78</v>
      </c>
      <c r="L62" s="53">
        <f>Duben!$E$39</f>
        <v>73.94</v>
      </c>
      <c r="M62" s="53">
        <f>L62</f>
        <v>73.94</v>
      </c>
      <c r="N62" s="53">
        <f>Duben!G39</f>
        <v>15.14</v>
      </c>
      <c r="O62" t="s">
        <v>113</v>
      </c>
      <c r="P62" s="54">
        <f>+Q62/(M62*N62)</f>
        <v>0.72483052888369759</v>
      </c>
      <c r="Q62" s="53">
        <f>Duben!$M$39</f>
        <v>811.41269528770158</v>
      </c>
      <c r="R62" s="53">
        <v>0</v>
      </c>
      <c r="S62" s="53">
        <v>0</v>
      </c>
      <c r="T62" s="53">
        <f t="shared" si="1"/>
        <v>0</v>
      </c>
      <c r="U62" s="53">
        <v>0</v>
      </c>
      <c r="V62" s="53">
        <f>$Q62</f>
        <v>811.41269528770158</v>
      </c>
      <c r="W62" s="55">
        <f t="shared" si="2"/>
        <v>0</v>
      </c>
      <c r="Z62" s="56"/>
    </row>
    <row r="63" spans="1:26" ht="15" customHeight="1" outlineLevel="1" x14ac:dyDescent="0.25">
      <c r="A63" s="52">
        <f t="shared" si="9"/>
        <v>2024</v>
      </c>
      <c r="B63">
        <f t="shared" si="9"/>
        <v>4</v>
      </c>
      <c r="C63" t="s">
        <v>106</v>
      </c>
      <c r="D63" t="s">
        <v>107</v>
      </c>
      <c r="E63" t="s">
        <v>108</v>
      </c>
      <c r="F63" t="s">
        <v>109</v>
      </c>
      <c r="G63" t="s">
        <v>110</v>
      </c>
      <c r="H63" s="75">
        <v>721055966</v>
      </c>
      <c r="I63" t="s">
        <v>39</v>
      </c>
      <c r="J63" t="s">
        <v>114</v>
      </c>
      <c r="K63" t="s">
        <v>78</v>
      </c>
      <c r="L63" s="53">
        <f>Duben!$E$38</f>
        <v>189.9</v>
      </c>
      <c r="M63" s="53">
        <f>L63</f>
        <v>189.9</v>
      </c>
      <c r="N63" s="53">
        <f>Duben!G38</f>
        <v>10.255251184834124</v>
      </c>
      <c r="O63" t="s">
        <v>113</v>
      </c>
      <c r="P63" s="54">
        <f>+Q63/(M63*N63)</f>
        <v>0.72483052888369759</v>
      </c>
      <c r="Q63" s="53">
        <f>Duben!$H$38</f>
        <v>1411.5873047122984</v>
      </c>
      <c r="R63" s="53">
        <v>0</v>
      </c>
      <c r="S63" s="53">
        <v>0</v>
      </c>
      <c r="T63" s="53">
        <f t="shared" si="1"/>
        <v>0</v>
      </c>
      <c r="U63" s="53">
        <v>0</v>
      </c>
      <c r="V63" s="53">
        <f>$Q63</f>
        <v>1411.5873047122984</v>
      </c>
      <c r="W63" s="55">
        <f t="shared" si="2"/>
        <v>0</v>
      </c>
      <c r="Z63" s="56"/>
    </row>
    <row r="64" spans="1:26" ht="15" customHeight="1" outlineLevel="1" x14ac:dyDescent="0.25">
      <c r="A64" s="52">
        <f t="shared" si="9"/>
        <v>2024</v>
      </c>
      <c r="B64">
        <f t="shared" si="9"/>
        <v>4</v>
      </c>
      <c r="C64" t="s">
        <v>106</v>
      </c>
      <c r="D64" t="s">
        <v>107</v>
      </c>
      <c r="E64" t="s">
        <v>108</v>
      </c>
      <c r="F64" t="s">
        <v>109</v>
      </c>
      <c r="G64" t="s">
        <v>110</v>
      </c>
      <c r="H64">
        <v>721055966</v>
      </c>
      <c r="I64" t="s">
        <v>42</v>
      </c>
      <c r="J64" t="s">
        <v>3</v>
      </c>
      <c r="K64" t="s">
        <v>30</v>
      </c>
      <c r="L64" s="53">
        <f>Duben!$E$16</f>
        <v>5746.8639999999996</v>
      </c>
      <c r="M64" s="53">
        <f>Duben!$F$16</f>
        <v>3086.2929999999997</v>
      </c>
      <c r="N64" s="53">
        <f>Duben!$G$16</f>
        <v>35.324800000000003</v>
      </c>
      <c r="O64" t="s">
        <v>111</v>
      </c>
      <c r="P64" s="54">
        <f t="shared" ref="P64:P77" si="10">+Q64/(M64*3.6)</f>
        <v>0.78555226106025733</v>
      </c>
      <c r="Q64" s="53">
        <f>Duben!$M$16</f>
        <v>8728</v>
      </c>
      <c r="R64" s="53">
        <v>0</v>
      </c>
      <c r="S64" s="53">
        <v>0</v>
      </c>
      <c r="T64" s="53">
        <f t="shared" si="1"/>
        <v>0</v>
      </c>
      <c r="U64" s="53">
        <v>0</v>
      </c>
      <c r="V64" s="53">
        <f>Duben!$K$16</f>
        <v>8728</v>
      </c>
      <c r="W64" s="55">
        <f t="shared" si="2"/>
        <v>0</v>
      </c>
      <c r="X64" s="53"/>
      <c r="Z64" s="56"/>
    </row>
    <row r="65" spans="1:26" ht="15" customHeight="1" outlineLevel="1" x14ac:dyDescent="0.25">
      <c r="A65" s="52">
        <f t="shared" si="9"/>
        <v>2024</v>
      </c>
      <c r="B65">
        <f t="shared" si="9"/>
        <v>4</v>
      </c>
      <c r="C65" t="s">
        <v>106</v>
      </c>
      <c r="D65" t="s">
        <v>107</v>
      </c>
      <c r="E65" t="s">
        <v>108</v>
      </c>
      <c r="F65" t="s">
        <v>109</v>
      </c>
      <c r="G65" t="s">
        <v>110</v>
      </c>
      <c r="H65">
        <v>721055966</v>
      </c>
      <c r="I65" t="s">
        <v>40</v>
      </c>
      <c r="J65" t="s">
        <v>3</v>
      </c>
      <c r="K65" t="s">
        <v>30</v>
      </c>
      <c r="L65" s="53">
        <f>Duben!$E$17</f>
        <v>8548.4379999999983</v>
      </c>
      <c r="M65" s="53">
        <f>Duben!$F$17</f>
        <v>4767.0599999999995</v>
      </c>
      <c r="N65" s="53">
        <f>Duben!$G$17</f>
        <v>35.262099999999997</v>
      </c>
      <c r="O65" t="s">
        <v>111</v>
      </c>
      <c r="P65" s="54">
        <f t="shared" si="10"/>
        <v>0.80928560906629166</v>
      </c>
      <c r="Q65" s="53">
        <f>Duben!$M$17</f>
        <v>13888.487000000001</v>
      </c>
      <c r="R65" s="53">
        <v>0</v>
      </c>
      <c r="S65" s="53">
        <v>0</v>
      </c>
      <c r="T65" s="53">
        <f t="shared" si="1"/>
        <v>222.82700000000114</v>
      </c>
      <c r="U65" s="53">
        <v>0</v>
      </c>
      <c r="V65" s="53">
        <f>Duben!$K$17</f>
        <v>13665.66</v>
      </c>
      <c r="W65" s="55">
        <f t="shared" si="2"/>
        <v>0</v>
      </c>
      <c r="Z65" s="56"/>
    </row>
    <row r="66" spans="1:26" ht="15" customHeight="1" outlineLevel="1" thickBot="1" x14ac:dyDescent="0.3">
      <c r="A66" s="57">
        <f t="shared" si="9"/>
        <v>2024</v>
      </c>
      <c r="B66" s="58">
        <f t="shared" si="9"/>
        <v>4</v>
      </c>
      <c r="C66" s="58" t="s">
        <v>106</v>
      </c>
      <c r="D66" s="58" t="s">
        <v>107</v>
      </c>
      <c r="E66" s="58" t="s">
        <v>108</v>
      </c>
      <c r="F66" s="58" t="s">
        <v>109</v>
      </c>
      <c r="G66" s="58" t="s">
        <v>110</v>
      </c>
      <c r="H66" s="58">
        <v>721055966</v>
      </c>
      <c r="I66" s="58" t="s">
        <v>38</v>
      </c>
      <c r="J66" s="58" t="s">
        <v>3</v>
      </c>
      <c r="K66" s="58" t="s">
        <v>30</v>
      </c>
      <c r="L66" s="59">
        <f>Duben!$E$18</f>
        <v>1663.7980000000002</v>
      </c>
      <c r="M66" s="59">
        <f>Duben!$F$18</f>
        <v>886.68000000000006</v>
      </c>
      <c r="N66" s="59">
        <f>Duben!$G$18</f>
        <v>35.272199999999998</v>
      </c>
      <c r="O66" s="58" t="s">
        <v>111</v>
      </c>
      <c r="P66" s="60">
        <f t="shared" si="10"/>
        <v>0.78601574913660444</v>
      </c>
      <c r="Q66" s="59">
        <f>Duben!$M$18</f>
        <v>2509</v>
      </c>
      <c r="R66" s="59">
        <v>0</v>
      </c>
      <c r="S66" s="59">
        <v>0</v>
      </c>
      <c r="T66" s="59">
        <f t="shared" si="1"/>
        <v>0</v>
      </c>
      <c r="U66" s="59">
        <v>0</v>
      </c>
      <c r="V66" s="59">
        <f>Duben!$K$18</f>
        <v>2509</v>
      </c>
      <c r="W66" s="61">
        <f t="shared" si="2"/>
        <v>0</v>
      </c>
      <c r="X66" s="58"/>
      <c r="Y66" s="58"/>
      <c r="Z66" s="62"/>
    </row>
    <row r="67" spans="1:26" ht="15" customHeight="1" outlineLevel="1" x14ac:dyDescent="0.25">
      <c r="A67" s="46">
        <f t="shared" si="9"/>
        <v>2024</v>
      </c>
      <c r="B67" s="47">
        <f>B66+1</f>
        <v>5</v>
      </c>
      <c r="C67" s="47" t="s">
        <v>106</v>
      </c>
      <c r="D67" s="47" t="s">
        <v>107</v>
      </c>
      <c r="E67" s="47" t="s">
        <v>108</v>
      </c>
      <c r="F67" s="47" t="s">
        <v>109</v>
      </c>
      <c r="G67" s="47" t="s">
        <v>110</v>
      </c>
      <c r="H67" s="47">
        <v>721055966</v>
      </c>
      <c r="I67" s="47" t="s">
        <v>47</v>
      </c>
      <c r="J67" s="47" t="s">
        <v>3</v>
      </c>
      <c r="K67" s="47" t="s">
        <v>30</v>
      </c>
      <c r="L67" s="48">
        <f>Květen!$E$5</f>
        <v>989.80399999999986</v>
      </c>
      <c r="M67" s="48">
        <f>Květen!$F$5</f>
        <v>550.00599999999997</v>
      </c>
      <c r="N67" s="48">
        <f>Květen!$G$5</f>
        <v>35.401000000000003</v>
      </c>
      <c r="O67" s="47" t="s">
        <v>111</v>
      </c>
      <c r="P67" s="49">
        <f t="shared" si="10"/>
        <v>0.8071704874330663</v>
      </c>
      <c r="Q67" s="48">
        <f>Květen!$M$5</f>
        <v>1598.2149999999999</v>
      </c>
      <c r="R67" s="48">
        <v>0</v>
      </c>
      <c r="S67" s="48">
        <v>0</v>
      </c>
      <c r="T67" s="48">
        <f t="shared" ref="T67:T130" si="11">Q67-V67-S67</f>
        <v>0</v>
      </c>
      <c r="U67" s="48">
        <v>0</v>
      </c>
      <c r="V67" s="48">
        <f>Květen!$K$5</f>
        <v>1598.2149999999999</v>
      </c>
      <c r="W67" s="50">
        <f t="shared" ref="W67:W130" si="12">+Q67-R67-S67-T67-U67-V67</f>
        <v>0</v>
      </c>
      <c r="X67" s="47"/>
      <c r="Y67" s="47"/>
      <c r="Z67" s="51"/>
    </row>
    <row r="68" spans="1:26" ht="15" customHeight="1" outlineLevel="1" x14ac:dyDescent="0.25">
      <c r="A68" s="52">
        <f t="shared" si="9"/>
        <v>2024</v>
      </c>
      <c r="B68">
        <f>B67</f>
        <v>5</v>
      </c>
      <c r="C68" t="s">
        <v>106</v>
      </c>
      <c r="D68" t="s">
        <v>107</v>
      </c>
      <c r="E68" t="s">
        <v>108</v>
      </c>
      <c r="F68" t="s">
        <v>109</v>
      </c>
      <c r="G68" t="s">
        <v>110</v>
      </c>
      <c r="H68">
        <v>721055966</v>
      </c>
      <c r="I68" t="s">
        <v>37</v>
      </c>
      <c r="J68" t="s">
        <v>3</v>
      </c>
      <c r="K68" t="s">
        <v>30</v>
      </c>
      <c r="L68" s="53">
        <f>Květen!$E$6</f>
        <v>5613.0870199999999</v>
      </c>
      <c r="M68" s="53">
        <f>Květen!$F$6</f>
        <v>3045.9307100000001</v>
      </c>
      <c r="N68" s="53">
        <f>Květen!$G$6</f>
        <v>35.529699999999998</v>
      </c>
      <c r="O68" t="s">
        <v>111</v>
      </c>
      <c r="P68" s="54">
        <f t="shared" si="10"/>
        <v>0.80207194061730813</v>
      </c>
      <c r="Q68" s="53">
        <f>Květen!$M$6</f>
        <v>8795</v>
      </c>
      <c r="R68" s="53">
        <v>0</v>
      </c>
      <c r="S68" s="53">
        <v>0</v>
      </c>
      <c r="T68" s="53">
        <f t="shared" si="11"/>
        <v>318</v>
      </c>
      <c r="U68" s="53">
        <v>0</v>
      </c>
      <c r="V68" s="53">
        <f>Květen!$K$6</f>
        <v>8477</v>
      </c>
      <c r="W68" s="55">
        <f t="shared" si="12"/>
        <v>0</v>
      </c>
      <c r="Z68" s="56"/>
    </row>
    <row r="69" spans="1:26" ht="15" customHeight="1" outlineLevel="1" x14ac:dyDescent="0.25">
      <c r="A69" s="52">
        <f t="shared" ref="A69:B84" si="13">A68</f>
        <v>2024</v>
      </c>
      <c r="B69">
        <f t="shared" si="13"/>
        <v>5</v>
      </c>
      <c r="C69" t="s">
        <v>106</v>
      </c>
      <c r="D69" t="s">
        <v>107</v>
      </c>
      <c r="E69" t="s">
        <v>108</v>
      </c>
      <c r="F69" t="s">
        <v>109</v>
      </c>
      <c r="G69" t="s">
        <v>110</v>
      </c>
      <c r="H69">
        <v>721055966</v>
      </c>
      <c r="I69" t="s">
        <v>48</v>
      </c>
      <c r="J69" t="s">
        <v>3</v>
      </c>
      <c r="K69" t="s">
        <v>30</v>
      </c>
      <c r="L69" s="53">
        <f>Květen!$E$7</f>
        <v>3340.2610000000004</v>
      </c>
      <c r="M69" s="53">
        <f>Květen!$F$7</f>
        <v>1790.6270000000002</v>
      </c>
      <c r="N69" s="53">
        <f>Květen!$G$7</f>
        <v>35.3566</v>
      </c>
      <c r="O69" t="s">
        <v>111</v>
      </c>
      <c r="P69" s="54">
        <f t="shared" si="10"/>
        <v>0.79627601579409513</v>
      </c>
      <c r="Q69" s="53">
        <f>Květen!$M$7</f>
        <v>5133</v>
      </c>
      <c r="R69" s="53">
        <v>0</v>
      </c>
      <c r="S69" s="53">
        <v>0</v>
      </c>
      <c r="T69" s="53">
        <f t="shared" si="11"/>
        <v>0</v>
      </c>
      <c r="U69" s="53">
        <v>0</v>
      </c>
      <c r="V69" s="53">
        <f>Květen!$K$7</f>
        <v>5133</v>
      </c>
      <c r="W69" s="55">
        <f t="shared" si="12"/>
        <v>0</v>
      </c>
      <c r="Z69" s="56"/>
    </row>
    <row r="70" spans="1:26" ht="15" customHeight="1" outlineLevel="1" x14ac:dyDescent="0.25">
      <c r="A70" s="52">
        <f t="shared" si="13"/>
        <v>2024</v>
      </c>
      <c r="B70">
        <f t="shared" si="13"/>
        <v>5</v>
      </c>
      <c r="C70" t="s">
        <v>106</v>
      </c>
      <c r="D70" t="s">
        <v>107</v>
      </c>
      <c r="E70" t="s">
        <v>108</v>
      </c>
      <c r="F70" t="s">
        <v>109</v>
      </c>
      <c r="G70" t="s">
        <v>110</v>
      </c>
      <c r="H70">
        <v>721055966</v>
      </c>
      <c r="I70" t="s">
        <v>264</v>
      </c>
      <c r="J70" t="s">
        <v>3</v>
      </c>
      <c r="K70" t="s">
        <v>30</v>
      </c>
      <c r="L70" s="53" t="e">
        <f>Květen!$E$8</f>
        <v>#N/A</v>
      </c>
      <c r="M70" s="53" t="e">
        <f>Květen!$F$8</f>
        <v>#N/A</v>
      </c>
      <c r="N70" s="53" t="e">
        <f>Květen!$G$8</f>
        <v>#N/A</v>
      </c>
      <c r="O70" t="s">
        <v>111</v>
      </c>
      <c r="P70" s="54" t="e">
        <f t="shared" si="10"/>
        <v>#N/A</v>
      </c>
      <c r="Q70" s="53">
        <f>Květen!$M$8</f>
        <v>4506</v>
      </c>
      <c r="R70" s="53">
        <v>0</v>
      </c>
      <c r="S70" s="53">
        <v>0</v>
      </c>
      <c r="T70" s="53">
        <f t="shared" si="11"/>
        <v>0</v>
      </c>
      <c r="U70" s="53">
        <v>0</v>
      </c>
      <c r="V70" s="53">
        <f>Květen!$K$8</f>
        <v>4506</v>
      </c>
      <c r="W70" s="55">
        <f t="shared" si="12"/>
        <v>0</v>
      </c>
      <c r="Z70" s="56"/>
    </row>
    <row r="71" spans="1:26" ht="15" customHeight="1" outlineLevel="1" x14ac:dyDescent="0.25">
      <c r="A71" s="52">
        <f t="shared" si="13"/>
        <v>2024</v>
      </c>
      <c r="B71">
        <f t="shared" si="13"/>
        <v>5</v>
      </c>
      <c r="C71" t="s">
        <v>106</v>
      </c>
      <c r="D71" t="s">
        <v>107</v>
      </c>
      <c r="E71" t="s">
        <v>108</v>
      </c>
      <c r="F71" t="s">
        <v>109</v>
      </c>
      <c r="G71" t="s">
        <v>110</v>
      </c>
      <c r="H71">
        <v>721055966</v>
      </c>
      <c r="I71" t="s">
        <v>43</v>
      </c>
      <c r="J71" t="s">
        <v>3</v>
      </c>
      <c r="K71" t="s">
        <v>30</v>
      </c>
      <c r="L71" s="53">
        <f>Květen!$E$9</f>
        <v>4698.4990000000007</v>
      </c>
      <c r="M71" s="53">
        <f>Květen!$F$9</f>
        <v>2495.8240000000001</v>
      </c>
      <c r="N71" s="53">
        <f>Květen!$G$9</f>
        <v>35.390900000000002</v>
      </c>
      <c r="O71" t="s">
        <v>111</v>
      </c>
      <c r="P71" s="54">
        <f t="shared" si="10"/>
        <v>0.7968866750575716</v>
      </c>
      <c r="Q71" s="53">
        <f>Květen!$M$9</f>
        <v>7160</v>
      </c>
      <c r="R71" s="53">
        <v>0</v>
      </c>
      <c r="S71" s="53">
        <v>0</v>
      </c>
      <c r="T71" s="53">
        <f t="shared" si="11"/>
        <v>0</v>
      </c>
      <c r="U71" s="53">
        <v>0</v>
      </c>
      <c r="V71" s="53">
        <f>Květen!$K$9</f>
        <v>7160</v>
      </c>
      <c r="W71" s="55">
        <f t="shared" si="12"/>
        <v>0</v>
      </c>
      <c r="Z71" s="56"/>
    </row>
    <row r="72" spans="1:26" ht="15" customHeight="1" outlineLevel="1" x14ac:dyDescent="0.25">
      <c r="A72" s="52">
        <f t="shared" si="13"/>
        <v>2024</v>
      </c>
      <c r="B72">
        <f t="shared" si="13"/>
        <v>5</v>
      </c>
      <c r="C72" t="s">
        <v>106</v>
      </c>
      <c r="D72" t="s">
        <v>107</v>
      </c>
      <c r="E72" t="s">
        <v>108</v>
      </c>
      <c r="F72" t="s">
        <v>109</v>
      </c>
      <c r="G72" t="s">
        <v>110</v>
      </c>
      <c r="H72">
        <v>721055966</v>
      </c>
      <c r="I72" t="s">
        <v>44</v>
      </c>
      <c r="J72" t="s">
        <v>3</v>
      </c>
      <c r="K72" t="s">
        <v>30</v>
      </c>
      <c r="L72" s="53">
        <f>Květen!$E$10</f>
        <v>3770.4730000000004</v>
      </c>
      <c r="M72" s="53">
        <f>Květen!$F$10</f>
        <v>1989.1529999999998</v>
      </c>
      <c r="N72" s="53">
        <f>Květen!$G$10</f>
        <v>35.453400000000002</v>
      </c>
      <c r="O72" t="s">
        <v>111</v>
      </c>
      <c r="P72" s="54">
        <f t="shared" si="10"/>
        <v>0.77126629609017849</v>
      </c>
      <c r="Q72" s="53">
        <f>Květen!$M$10</f>
        <v>5523</v>
      </c>
      <c r="R72" s="53">
        <v>0</v>
      </c>
      <c r="S72" s="53">
        <v>0</v>
      </c>
      <c r="T72" s="53">
        <f t="shared" si="11"/>
        <v>0</v>
      </c>
      <c r="U72" s="53">
        <v>0</v>
      </c>
      <c r="V72" s="53">
        <f>Květen!$K$10</f>
        <v>5523</v>
      </c>
      <c r="W72" s="55">
        <f t="shared" si="12"/>
        <v>0</v>
      </c>
      <c r="Z72" s="56"/>
    </row>
    <row r="73" spans="1:26" ht="15" customHeight="1" outlineLevel="1" x14ac:dyDescent="0.25">
      <c r="A73" s="52">
        <f t="shared" si="13"/>
        <v>2024</v>
      </c>
      <c r="B73">
        <f t="shared" si="13"/>
        <v>5</v>
      </c>
      <c r="C73" t="s">
        <v>106</v>
      </c>
      <c r="D73" t="s">
        <v>107</v>
      </c>
      <c r="E73" t="s">
        <v>108</v>
      </c>
      <c r="F73" t="s">
        <v>109</v>
      </c>
      <c r="G73" t="s">
        <v>110</v>
      </c>
      <c r="H73">
        <v>721055966</v>
      </c>
      <c r="I73" t="s">
        <v>46</v>
      </c>
      <c r="J73" t="s">
        <v>3</v>
      </c>
      <c r="K73" t="s">
        <v>30</v>
      </c>
      <c r="L73" s="53">
        <f>Květen!$E$11</f>
        <v>7212.5229999999983</v>
      </c>
      <c r="M73" s="53">
        <f>Květen!$F$11</f>
        <v>3963.9400000000005</v>
      </c>
      <c r="N73" s="53">
        <f>Květen!$G$11</f>
        <v>35.4651</v>
      </c>
      <c r="O73" t="s">
        <v>111</v>
      </c>
      <c r="P73" s="54">
        <f t="shared" si="10"/>
        <v>0.78600948663310843</v>
      </c>
      <c r="Q73" s="53">
        <f>Květen!$M$11</f>
        <v>11216.5</v>
      </c>
      <c r="R73" s="53">
        <v>0</v>
      </c>
      <c r="S73" s="53">
        <v>0</v>
      </c>
      <c r="T73" s="53">
        <f t="shared" si="11"/>
        <v>0</v>
      </c>
      <c r="U73" s="53">
        <v>0</v>
      </c>
      <c r="V73" s="53">
        <f>Květen!$K$11</f>
        <v>11216.5</v>
      </c>
      <c r="W73" s="55">
        <f t="shared" si="12"/>
        <v>0</v>
      </c>
      <c r="Z73" s="56"/>
    </row>
    <row r="74" spans="1:26" ht="15" customHeight="1" outlineLevel="1" x14ac:dyDescent="0.25">
      <c r="A74" s="52">
        <f t="shared" si="13"/>
        <v>2024</v>
      </c>
      <c r="B74">
        <f t="shared" si="13"/>
        <v>5</v>
      </c>
      <c r="C74" t="s">
        <v>106</v>
      </c>
      <c r="D74" t="s">
        <v>107</v>
      </c>
      <c r="E74" t="s">
        <v>108</v>
      </c>
      <c r="F74" t="s">
        <v>109</v>
      </c>
      <c r="G74" t="s">
        <v>110</v>
      </c>
      <c r="H74">
        <v>721055966</v>
      </c>
      <c r="I74" t="s">
        <v>41</v>
      </c>
      <c r="J74" t="s">
        <v>3</v>
      </c>
      <c r="K74" t="s">
        <v>30</v>
      </c>
      <c r="L74" s="53">
        <f>Květen!$E$12</f>
        <v>5018.335</v>
      </c>
      <c r="M74" s="53">
        <f>Květen!$F$12</f>
        <v>2880.3199999999993</v>
      </c>
      <c r="N74" s="53">
        <f>Květen!$G$12</f>
        <v>35.423400000000001</v>
      </c>
      <c r="O74" t="s">
        <v>111</v>
      </c>
      <c r="P74" s="54">
        <f t="shared" si="10"/>
        <v>0.85153009619301578</v>
      </c>
      <c r="Q74" s="53">
        <f>Květen!$M$12</f>
        <v>8829.6450000000004</v>
      </c>
      <c r="R74" s="53">
        <v>0</v>
      </c>
      <c r="S74" s="53">
        <v>0</v>
      </c>
      <c r="T74" s="53">
        <f t="shared" si="11"/>
        <v>755.8110000000006</v>
      </c>
      <c r="U74" s="53">
        <v>0</v>
      </c>
      <c r="V74" s="53">
        <f>Květen!$K$12</f>
        <v>8073.8339999999998</v>
      </c>
      <c r="W74" s="55">
        <f t="shared" si="12"/>
        <v>0</v>
      </c>
      <c r="Z74" s="56"/>
    </row>
    <row r="75" spans="1:26" ht="15" customHeight="1" outlineLevel="1" x14ac:dyDescent="0.25">
      <c r="A75" s="52">
        <f t="shared" si="13"/>
        <v>2024</v>
      </c>
      <c r="B75">
        <f t="shared" si="13"/>
        <v>5</v>
      </c>
      <c r="C75" t="s">
        <v>106</v>
      </c>
      <c r="D75" t="s">
        <v>107</v>
      </c>
      <c r="E75" t="s">
        <v>108</v>
      </c>
      <c r="F75" t="s">
        <v>109</v>
      </c>
      <c r="G75" t="s">
        <v>110</v>
      </c>
      <c r="H75">
        <v>721055966</v>
      </c>
      <c r="I75" t="s">
        <v>45</v>
      </c>
      <c r="J75" t="s">
        <v>3</v>
      </c>
      <c r="K75" t="s">
        <v>30</v>
      </c>
      <c r="L75" s="53">
        <f>Květen!$E$13</f>
        <v>4698.5409999999993</v>
      </c>
      <c r="M75" s="53">
        <f>Květen!$F$13</f>
        <v>2581.5439999999999</v>
      </c>
      <c r="N75" s="53">
        <f>Květen!$G$13</f>
        <v>35.446800000000003</v>
      </c>
      <c r="O75" t="s">
        <v>111</v>
      </c>
      <c r="P75" s="54">
        <f t="shared" si="10"/>
        <v>0.79531258984717845</v>
      </c>
      <c r="Q75" s="53">
        <f>Květen!$M$13</f>
        <v>7391.2839999999997</v>
      </c>
      <c r="R75" s="53">
        <v>0</v>
      </c>
      <c r="S75" s="53">
        <v>0</v>
      </c>
      <c r="T75" s="53">
        <f t="shared" si="11"/>
        <v>56.683999999999287</v>
      </c>
      <c r="U75" s="53">
        <v>0</v>
      </c>
      <c r="V75" s="53">
        <f>Květen!$K$13</f>
        <v>7334.6</v>
      </c>
      <c r="W75" s="55">
        <f t="shared" si="12"/>
        <v>0</v>
      </c>
      <c r="Z75" s="56"/>
    </row>
    <row r="76" spans="1:26" ht="15" customHeight="1" outlineLevel="1" x14ac:dyDescent="0.25">
      <c r="A76" s="52">
        <f t="shared" si="13"/>
        <v>2024</v>
      </c>
      <c r="B76">
        <f t="shared" si="13"/>
        <v>5</v>
      </c>
      <c r="C76" t="s">
        <v>106</v>
      </c>
      <c r="D76" t="s">
        <v>107</v>
      </c>
      <c r="E76" t="s">
        <v>108</v>
      </c>
      <c r="F76" t="s">
        <v>109</v>
      </c>
      <c r="G76" t="s">
        <v>110</v>
      </c>
      <c r="H76">
        <v>721055966</v>
      </c>
      <c r="I76" t="s">
        <v>265</v>
      </c>
      <c r="J76" t="s">
        <v>3</v>
      </c>
      <c r="K76" t="s">
        <v>30</v>
      </c>
      <c r="L76" s="53">
        <f>Květen!$E$14</f>
        <v>19.442</v>
      </c>
      <c r="M76" s="53">
        <f>Květen!$F$14</f>
        <v>13.916</v>
      </c>
      <c r="N76" s="53">
        <f>Květen!$G$14</f>
        <v>35.478000000000002</v>
      </c>
      <c r="O76" t="s">
        <v>111</v>
      </c>
      <c r="P76" s="54">
        <f t="shared" si="10"/>
        <v>0.62278432499760461</v>
      </c>
      <c r="Q76" s="53">
        <f>Květen!$M$14</f>
        <v>31.2</v>
      </c>
      <c r="R76" s="53">
        <v>0</v>
      </c>
      <c r="S76" s="53">
        <v>0</v>
      </c>
      <c r="T76" s="53">
        <f t="shared" si="11"/>
        <v>0</v>
      </c>
      <c r="U76" s="53">
        <v>0</v>
      </c>
      <c r="V76" s="53">
        <f>Květen!$K$14</f>
        <v>31.2</v>
      </c>
      <c r="W76" s="55">
        <f t="shared" si="12"/>
        <v>0</v>
      </c>
      <c r="Z76" s="56"/>
    </row>
    <row r="77" spans="1:26" ht="15" customHeight="1" outlineLevel="1" x14ac:dyDescent="0.25">
      <c r="A77" s="52">
        <f t="shared" si="13"/>
        <v>2024</v>
      </c>
      <c r="B77">
        <f t="shared" si="13"/>
        <v>5</v>
      </c>
      <c r="C77" t="s">
        <v>106</v>
      </c>
      <c r="D77" t="s">
        <v>107</v>
      </c>
      <c r="E77" t="s">
        <v>108</v>
      </c>
      <c r="F77" t="s">
        <v>109</v>
      </c>
      <c r="G77" t="s">
        <v>110</v>
      </c>
      <c r="H77">
        <v>721055966</v>
      </c>
      <c r="I77" t="s">
        <v>39</v>
      </c>
      <c r="J77" t="s">
        <v>3</v>
      </c>
      <c r="K77" t="s">
        <v>30</v>
      </c>
      <c r="L77" s="53">
        <f>Květen!$E$15</f>
        <v>7716.942</v>
      </c>
      <c r="M77" s="53">
        <f>Květen!$F$15</f>
        <v>4215.8940000000002</v>
      </c>
      <c r="N77" s="53">
        <f>Květen!$G$15</f>
        <v>35.4133</v>
      </c>
      <c r="O77" t="s">
        <v>111</v>
      </c>
      <c r="P77" s="54">
        <f t="shared" si="10"/>
        <v>0.8094368596553897</v>
      </c>
      <c r="Q77" s="53">
        <f>Květen!$M$15</f>
        <v>12285</v>
      </c>
      <c r="R77" s="53">
        <v>0</v>
      </c>
      <c r="S77" s="53">
        <v>0</v>
      </c>
      <c r="T77" s="53">
        <f t="shared" si="11"/>
        <v>0</v>
      </c>
      <c r="U77" s="53">
        <v>0</v>
      </c>
      <c r="V77" s="53">
        <f>Květen!$K$15</f>
        <v>12285</v>
      </c>
      <c r="W77" s="55">
        <f t="shared" si="12"/>
        <v>0</v>
      </c>
      <c r="Z77" s="56"/>
    </row>
    <row r="78" spans="1:26" ht="15" customHeight="1" outlineLevel="1" x14ac:dyDescent="0.25">
      <c r="A78" s="52">
        <f t="shared" si="13"/>
        <v>2024</v>
      </c>
      <c r="B78">
        <f t="shared" si="13"/>
        <v>5</v>
      </c>
      <c r="C78" t="s">
        <v>106</v>
      </c>
      <c r="D78" t="s">
        <v>107</v>
      </c>
      <c r="E78" t="s">
        <v>108</v>
      </c>
      <c r="F78" t="s">
        <v>109</v>
      </c>
      <c r="G78" t="s">
        <v>110</v>
      </c>
      <c r="H78" s="75">
        <v>721055966</v>
      </c>
      <c r="I78" t="s">
        <v>39</v>
      </c>
      <c r="J78" t="s">
        <v>112</v>
      </c>
      <c r="K78" t="s">
        <v>78</v>
      </c>
      <c r="L78" s="53">
        <f>Květen!$E$39</f>
        <v>0</v>
      </c>
      <c r="M78" s="53">
        <f>Květen!$F$39</f>
        <v>0</v>
      </c>
      <c r="N78" s="53">
        <f>Květen!G39</f>
        <v>0</v>
      </c>
      <c r="O78" t="s">
        <v>113</v>
      </c>
      <c r="P78" s="54" t="e">
        <f>+Q78/(M78*N78)</f>
        <v>#DIV/0!</v>
      </c>
      <c r="Q78" s="53">
        <f>Květen!$H$39</f>
        <v>0</v>
      </c>
      <c r="R78" s="53">
        <v>0</v>
      </c>
      <c r="S78" s="53">
        <v>0</v>
      </c>
      <c r="T78" s="53">
        <f t="shared" si="11"/>
        <v>0</v>
      </c>
      <c r="U78" s="53">
        <v>0</v>
      </c>
      <c r="V78" s="53">
        <f>$Q78</f>
        <v>0</v>
      </c>
      <c r="W78" s="55">
        <f t="shared" si="12"/>
        <v>0</v>
      </c>
      <c r="Z78" s="56"/>
    </row>
    <row r="79" spans="1:26" ht="15" customHeight="1" outlineLevel="1" x14ac:dyDescent="0.25">
      <c r="A79" s="52">
        <f t="shared" si="13"/>
        <v>2024</v>
      </c>
      <c r="B79">
        <f t="shared" si="13"/>
        <v>5</v>
      </c>
      <c r="C79" t="s">
        <v>106</v>
      </c>
      <c r="D79" t="s">
        <v>107</v>
      </c>
      <c r="E79" t="s">
        <v>108</v>
      </c>
      <c r="F79" t="s">
        <v>109</v>
      </c>
      <c r="G79" t="s">
        <v>110</v>
      </c>
      <c r="H79" s="75">
        <v>721055966</v>
      </c>
      <c r="I79" t="s">
        <v>39</v>
      </c>
      <c r="J79" t="s">
        <v>114</v>
      </c>
      <c r="K79" t="s">
        <v>78</v>
      </c>
      <c r="L79" s="53">
        <f>Květen!$E$38</f>
        <v>0</v>
      </c>
      <c r="M79" s="53">
        <f>Květen!$F$38</f>
        <v>0</v>
      </c>
      <c r="N79" s="53">
        <f>Květen!G38</f>
        <v>0</v>
      </c>
      <c r="O79" t="s">
        <v>113</v>
      </c>
      <c r="P79" s="54" t="e">
        <f>+Q79/(M79*N79)</f>
        <v>#DIV/0!</v>
      </c>
      <c r="Q79" s="53">
        <f>Květen!$H$38</f>
        <v>0</v>
      </c>
      <c r="R79" s="53">
        <v>0</v>
      </c>
      <c r="S79" s="53">
        <v>0</v>
      </c>
      <c r="T79" s="53">
        <f t="shared" si="11"/>
        <v>0</v>
      </c>
      <c r="U79" s="53">
        <v>0</v>
      </c>
      <c r="V79" s="53">
        <f>$Q79</f>
        <v>0</v>
      </c>
      <c r="W79" s="55">
        <f t="shared" si="12"/>
        <v>0</v>
      </c>
      <c r="Z79" s="56"/>
    </row>
    <row r="80" spans="1:26" ht="15" customHeight="1" outlineLevel="1" x14ac:dyDescent="0.25">
      <c r="A80" s="52">
        <f t="shared" si="13"/>
        <v>2024</v>
      </c>
      <c r="B80">
        <f t="shared" si="13"/>
        <v>5</v>
      </c>
      <c r="C80" t="s">
        <v>106</v>
      </c>
      <c r="D80" t="s">
        <v>107</v>
      </c>
      <c r="E80" t="s">
        <v>108</v>
      </c>
      <c r="F80" t="s">
        <v>109</v>
      </c>
      <c r="G80" t="s">
        <v>110</v>
      </c>
      <c r="H80">
        <v>721055966</v>
      </c>
      <c r="I80" t="s">
        <v>42</v>
      </c>
      <c r="J80" t="s">
        <v>3</v>
      </c>
      <c r="K80" t="s">
        <v>30</v>
      </c>
      <c r="L80" s="53">
        <f>Květen!$E$16</f>
        <v>3070.893</v>
      </c>
      <c r="M80" s="53">
        <f>Květen!$F$16</f>
        <v>1641.7660000000003</v>
      </c>
      <c r="N80" s="53">
        <f>Květen!$G$16</f>
        <v>35.4437</v>
      </c>
      <c r="O80" t="s">
        <v>111</v>
      </c>
      <c r="P80" s="54">
        <f t="shared" ref="P80:P93" si="14">+Q80/(M80*3.6)</f>
        <v>0.78167859081826097</v>
      </c>
      <c r="Q80" s="55">
        <f>Květen!$M$16</f>
        <v>4620</v>
      </c>
      <c r="R80" s="53">
        <v>0</v>
      </c>
      <c r="S80" s="53">
        <v>0</v>
      </c>
      <c r="T80" s="53">
        <f t="shared" si="11"/>
        <v>0</v>
      </c>
      <c r="U80" s="53">
        <v>0</v>
      </c>
      <c r="V80" s="53">
        <f>Květen!$K$16</f>
        <v>4620</v>
      </c>
      <c r="W80" s="55">
        <f t="shared" si="12"/>
        <v>0</v>
      </c>
      <c r="Z80" s="56"/>
    </row>
    <row r="81" spans="1:26" ht="15" customHeight="1" outlineLevel="1" x14ac:dyDescent="0.25">
      <c r="A81" s="52">
        <f t="shared" si="13"/>
        <v>2024</v>
      </c>
      <c r="B81">
        <f t="shared" si="13"/>
        <v>5</v>
      </c>
      <c r="C81" t="s">
        <v>106</v>
      </c>
      <c r="D81" t="s">
        <v>107</v>
      </c>
      <c r="E81" t="s">
        <v>108</v>
      </c>
      <c r="F81" t="s">
        <v>109</v>
      </c>
      <c r="G81" t="s">
        <v>110</v>
      </c>
      <c r="H81">
        <v>721055966</v>
      </c>
      <c r="I81" t="s">
        <v>40</v>
      </c>
      <c r="J81" t="s">
        <v>3</v>
      </c>
      <c r="K81" t="s">
        <v>30</v>
      </c>
      <c r="L81" s="53">
        <f>Květen!$E$17</f>
        <v>4343.2559999999994</v>
      </c>
      <c r="M81" s="53">
        <f>Květen!$F$17</f>
        <v>2370.3119999999994</v>
      </c>
      <c r="N81" s="53">
        <f>Květen!$G$17</f>
        <v>35.438099999999999</v>
      </c>
      <c r="O81" t="s">
        <v>111</v>
      </c>
      <c r="P81" s="54">
        <f t="shared" si="14"/>
        <v>0.79950644565872453</v>
      </c>
      <c r="Q81" s="53">
        <f>Květen!$M$17</f>
        <v>6822.2870000000003</v>
      </c>
      <c r="R81" s="53">
        <v>0</v>
      </c>
      <c r="S81" s="53">
        <v>0</v>
      </c>
      <c r="T81" s="53">
        <f t="shared" si="11"/>
        <v>343.28700000000026</v>
      </c>
      <c r="U81" s="53">
        <v>0</v>
      </c>
      <c r="V81" s="53">
        <f>Květen!$K$17</f>
        <v>6479</v>
      </c>
      <c r="W81" s="55">
        <f t="shared" si="12"/>
        <v>0</v>
      </c>
      <c r="Z81" s="56"/>
    </row>
    <row r="82" spans="1:26" ht="15" customHeight="1" outlineLevel="1" thickBot="1" x14ac:dyDescent="0.3">
      <c r="A82" s="57">
        <f t="shared" si="13"/>
        <v>2024</v>
      </c>
      <c r="B82" s="58">
        <f t="shared" si="13"/>
        <v>5</v>
      </c>
      <c r="C82" s="58" t="s">
        <v>106</v>
      </c>
      <c r="D82" s="58" t="s">
        <v>107</v>
      </c>
      <c r="E82" s="58" t="s">
        <v>108</v>
      </c>
      <c r="F82" s="58" t="s">
        <v>109</v>
      </c>
      <c r="G82" s="58" t="s">
        <v>110</v>
      </c>
      <c r="H82" s="58">
        <v>721055966</v>
      </c>
      <c r="I82" s="58" t="s">
        <v>38</v>
      </c>
      <c r="J82" s="58" t="s">
        <v>3</v>
      </c>
      <c r="K82" s="58" t="s">
        <v>30</v>
      </c>
      <c r="L82" s="59">
        <f>Květen!$E$18</f>
        <v>1163.4779999999998</v>
      </c>
      <c r="M82" s="59">
        <f>Květen!$F$18</f>
        <v>622.85800000000006</v>
      </c>
      <c r="N82" s="59">
        <f>Květen!$G$18</f>
        <v>35.532200000000003</v>
      </c>
      <c r="O82" s="58" t="s">
        <v>111</v>
      </c>
      <c r="P82" s="60">
        <f t="shared" si="14"/>
        <v>0.77956059897369145</v>
      </c>
      <c r="Q82" s="59">
        <f>Květen!$M$18</f>
        <v>1748</v>
      </c>
      <c r="R82" s="59">
        <v>0</v>
      </c>
      <c r="S82" s="59">
        <v>0</v>
      </c>
      <c r="T82" s="59">
        <f t="shared" si="11"/>
        <v>0</v>
      </c>
      <c r="U82" s="59">
        <v>0</v>
      </c>
      <c r="V82" s="59">
        <f>Květen!$K$18</f>
        <v>1748</v>
      </c>
      <c r="W82" s="61">
        <f t="shared" si="12"/>
        <v>0</v>
      </c>
      <c r="X82" s="58"/>
      <c r="Y82" s="58"/>
      <c r="Z82" s="62"/>
    </row>
    <row r="83" spans="1:26" ht="15" customHeight="1" outlineLevel="1" x14ac:dyDescent="0.25">
      <c r="A83" s="46">
        <f t="shared" si="13"/>
        <v>2024</v>
      </c>
      <c r="B83" s="47">
        <f>B82+1</f>
        <v>6</v>
      </c>
      <c r="C83" s="47" t="s">
        <v>106</v>
      </c>
      <c r="D83" s="47" t="s">
        <v>107</v>
      </c>
      <c r="E83" s="47" t="s">
        <v>108</v>
      </c>
      <c r="F83" s="47" t="s">
        <v>109</v>
      </c>
      <c r="G83" s="47" t="s">
        <v>110</v>
      </c>
      <c r="H83" s="47">
        <v>721055966</v>
      </c>
      <c r="I83" s="47" t="s">
        <v>47</v>
      </c>
      <c r="J83" s="47" t="s">
        <v>3</v>
      </c>
      <c r="K83" s="47" t="s">
        <v>30</v>
      </c>
      <c r="L83" s="48">
        <f>Červen!$E$5</f>
        <v>819.83300000000008</v>
      </c>
      <c r="M83" s="48">
        <f>Červen!$F$5</f>
        <v>455.46299999999997</v>
      </c>
      <c r="N83" s="48">
        <f>Červen!$G$5</f>
        <v>35.521999999999998</v>
      </c>
      <c r="O83" s="47" t="s">
        <v>111</v>
      </c>
      <c r="P83" s="49">
        <f t="shared" si="14"/>
        <v>0.81500095019305141</v>
      </c>
      <c r="Q83" s="48">
        <f>Červen!$M$5</f>
        <v>1336.33</v>
      </c>
      <c r="R83" s="48">
        <v>0</v>
      </c>
      <c r="S83" s="48">
        <v>0</v>
      </c>
      <c r="T83" s="48">
        <f t="shared" si="11"/>
        <v>0</v>
      </c>
      <c r="U83" s="48">
        <v>0</v>
      </c>
      <c r="V83" s="48">
        <f>Červen!$K$5</f>
        <v>1336.33</v>
      </c>
      <c r="W83" s="50">
        <f t="shared" si="12"/>
        <v>0</v>
      </c>
      <c r="X83" s="47"/>
      <c r="Y83" s="47"/>
      <c r="Z83" s="51"/>
    </row>
    <row r="84" spans="1:26" ht="15" customHeight="1" outlineLevel="1" x14ac:dyDescent="0.25">
      <c r="A84" s="52">
        <f t="shared" si="13"/>
        <v>2024</v>
      </c>
      <c r="B84">
        <f>B83</f>
        <v>6</v>
      </c>
      <c r="C84" t="s">
        <v>106</v>
      </c>
      <c r="D84" t="s">
        <v>107</v>
      </c>
      <c r="E84" t="s">
        <v>108</v>
      </c>
      <c r="F84" t="s">
        <v>109</v>
      </c>
      <c r="G84" t="s">
        <v>110</v>
      </c>
      <c r="H84">
        <v>721055966</v>
      </c>
      <c r="I84" t="s">
        <v>37</v>
      </c>
      <c r="J84" t="s">
        <v>3</v>
      </c>
      <c r="K84" t="s">
        <v>30</v>
      </c>
      <c r="L84" s="53">
        <f>Červen!$E$6</f>
        <v>4032.4096400000003</v>
      </c>
      <c r="M84" s="53">
        <f>Červen!$F$6</f>
        <v>2159.7821300000001</v>
      </c>
      <c r="N84" s="53">
        <f>Červen!$G$6</f>
        <v>35.3919</v>
      </c>
      <c r="O84" t="s">
        <v>111</v>
      </c>
      <c r="P84" s="54">
        <f t="shared" si="14"/>
        <v>0.80550820291406988</v>
      </c>
      <c r="Q84" s="53">
        <f>Červen!$M$6</f>
        <v>6263</v>
      </c>
      <c r="R84" s="53">
        <v>0</v>
      </c>
      <c r="S84" s="53">
        <v>0</v>
      </c>
      <c r="T84" s="53">
        <f t="shared" si="11"/>
        <v>299.73899999999958</v>
      </c>
      <c r="U84" s="53">
        <v>0</v>
      </c>
      <c r="V84" s="53">
        <f>Červen!$K$6</f>
        <v>5963.2610000000004</v>
      </c>
      <c r="W84" s="55">
        <f t="shared" si="12"/>
        <v>0</v>
      </c>
      <c r="Z84" s="56"/>
    </row>
    <row r="85" spans="1:26" ht="15" customHeight="1" outlineLevel="1" x14ac:dyDescent="0.25">
      <c r="A85" s="52">
        <f t="shared" ref="A85:B98" si="15">A84</f>
        <v>2024</v>
      </c>
      <c r="B85">
        <f t="shared" si="15"/>
        <v>6</v>
      </c>
      <c r="C85" t="s">
        <v>106</v>
      </c>
      <c r="D85" t="s">
        <v>107</v>
      </c>
      <c r="E85" t="s">
        <v>108</v>
      </c>
      <c r="F85" t="s">
        <v>109</v>
      </c>
      <c r="G85" t="s">
        <v>110</v>
      </c>
      <c r="H85">
        <v>721055966</v>
      </c>
      <c r="I85" t="s">
        <v>48</v>
      </c>
      <c r="J85" t="s">
        <v>3</v>
      </c>
      <c r="K85" t="s">
        <v>30</v>
      </c>
      <c r="L85" s="53">
        <f>Červen!$E$7</f>
        <v>2623.83</v>
      </c>
      <c r="M85" s="53">
        <f>Červen!$F$7</f>
        <v>1393.4870000000001</v>
      </c>
      <c r="N85" s="53">
        <f>Červen!$G$7</f>
        <v>35.326799999999999</v>
      </c>
      <c r="O85" t="s">
        <v>111</v>
      </c>
      <c r="P85" s="54">
        <f t="shared" si="14"/>
        <v>0.78659586426792005</v>
      </c>
      <c r="Q85" s="53">
        <f>Červen!$M$7</f>
        <v>3946</v>
      </c>
      <c r="R85" s="53">
        <v>0</v>
      </c>
      <c r="S85" s="53">
        <v>0</v>
      </c>
      <c r="T85" s="53">
        <f t="shared" si="11"/>
        <v>0</v>
      </c>
      <c r="U85" s="53">
        <v>0</v>
      </c>
      <c r="V85" s="53">
        <f>Červen!$K$7</f>
        <v>3946</v>
      </c>
      <c r="W85" s="55">
        <f t="shared" si="12"/>
        <v>0</v>
      </c>
      <c r="Z85" s="56"/>
    </row>
    <row r="86" spans="1:26" ht="15" customHeight="1" outlineLevel="1" x14ac:dyDescent="0.25">
      <c r="A86" s="52">
        <f t="shared" si="15"/>
        <v>2024</v>
      </c>
      <c r="B86">
        <f t="shared" si="15"/>
        <v>6</v>
      </c>
      <c r="C86" t="s">
        <v>106</v>
      </c>
      <c r="D86" t="s">
        <v>107</v>
      </c>
      <c r="E86" t="s">
        <v>108</v>
      </c>
      <c r="F86" t="s">
        <v>109</v>
      </c>
      <c r="G86" t="s">
        <v>110</v>
      </c>
      <c r="H86">
        <v>721055966</v>
      </c>
      <c r="I86" t="s">
        <v>264</v>
      </c>
      <c r="J86" t="s">
        <v>3</v>
      </c>
      <c r="K86" t="s">
        <v>30</v>
      </c>
      <c r="L86" s="53" t="e">
        <f>Červen!$E$8</f>
        <v>#N/A</v>
      </c>
      <c r="M86" s="53" t="e">
        <f>Červen!$F$8</f>
        <v>#N/A</v>
      </c>
      <c r="N86" s="53" t="e">
        <f>Červen!$G$8</f>
        <v>#N/A</v>
      </c>
      <c r="O86" t="s">
        <v>111</v>
      </c>
      <c r="P86" s="54" t="e">
        <f t="shared" si="14"/>
        <v>#N/A</v>
      </c>
      <c r="Q86" s="53">
        <f>Červen!$M$8</f>
        <v>3951</v>
      </c>
      <c r="R86" s="53">
        <v>0</v>
      </c>
      <c r="S86" s="53">
        <v>0</v>
      </c>
      <c r="T86" s="53">
        <f t="shared" si="11"/>
        <v>0</v>
      </c>
      <c r="U86" s="53">
        <v>0</v>
      </c>
      <c r="V86" s="53">
        <f>Červen!$K$8</f>
        <v>3951</v>
      </c>
      <c r="W86" s="55">
        <f t="shared" si="12"/>
        <v>0</v>
      </c>
      <c r="Z86" s="56"/>
    </row>
    <row r="87" spans="1:26" ht="15" customHeight="1" outlineLevel="1" x14ac:dyDescent="0.25">
      <c r="A87" s="52">
        <f t="shared" si="15"/>
        <v>2024</v>
      </c>
      <c r="B87">
        <f t="shared" si="15"/>
        <v>6</v>
      </c>
      <c r="C87" t="s">
        <v>106</v>
      </c>
      <c r="D87" t="s">
        <v>107</v>
      </c>
      <c r="E87" t="s">
        <v>108</v>
      </c>
      <c r="F87" t="s">
        <v>109</v>
      </c>
      <c r="G87" t="s">
        <v>110</v>
      </c>
      <c r="H87">
        <v>721055966</v>
      </c>
      <c r="I87" t="s">
        <v>43</v>
      </c>
      <c r="J87" t="s">
        <v>3</v>
      </c>
      <c r="K87" t="s">
        <v>30</v>
      </c>
      <c r="L87" s="53">
        <f>Červen!$E$9</f>
        <v>4107.7570000000005</v>
      </c>
      <c r="M87" s="53">
        <f>Červen!$F$9</f>
        <v>2172.5719999999997</v>
      </c>
      <c r="N87" s="53">
        <f>Červen!$G$9</f>
        <v>35.2639</v>
      </c>
      <c r="O87" t="s">
        <v>111</v>
      </c>
      <c r="P87" s="54">
        <f t="shared" si="14"/>
        <v>0.7881083905261701</v>
      </c>
      <c r="Q87" s="53">
        <f>Červen!$M$9</f>
        <v>6164</v>
      </c>
      <c r="R87" s="53">
        <v>0</v>
      </c>
      <c r="S87" s="53">
        <v>0</v>
      </c>
      <c r="T87" s="53">
        <f t="shared" si="11"/>
        <v>0</v>
      </c>
      <c r="U87" s="53">
        <v>0</v>
      </c>
      <c r="V87" s="53">
        <f>Červen!$K$9</f>
        <v>6164</v>
      </c>
      <c r="W87" s="55">
        <f t="shared" si="12"/>
        <v>0</v>
      </c>
      <c r="Z87" s="56"/>
    </row>
    <row r="88" spans="1:26" ht="15" customHeight="1" outlineLevel="1" x14ac:dyDescent="0.25">
      <c r="A88" s="52">
        <f t="shared" si="15"/>
        <v>2024</v>
      </c>
      <c r="B88">
        <f t="shared" si="15"/>
        <v>6</v>
      </c>
      <c r="C88" t="s">
        <v>106</v>
      </c>
      <c r="D88" t="s">
        <v>107</v>
      </c>
      <c r="E88" t="s">
        <v>108</v>
      </c>
      <c r="F88" t="s">
        <v>109</v>
      </c>
      <c r="G88" t="s">
        <v>110</v>
      </c>
      <c r="H88">
        <v>721055966</v>
      </c>
      <c r="I88" t="s">
        <v>44</v>
      </c>
      <c r="J88" t="s">
        <v>3</v>
      </c>
      <c r="K88" t="s">
        <v>30</v>
      </c>
      <c r="L88" s="53">
        <f>Červen!$E$10</f>
        <v>5322.4030000000002</v>
      </c>
      <c r="M88" s="53">
        <f>Červen!$F$10</f>
        <v>2818.0789999999993</v>
      </c>
      <c r="N88" s="53">
        <f>Červen!$G$10</f>
        <v>35.416899999999998</v>
      </c>
      <c r="O88" t="s">
        <v>111</v>
      </c>
      <c r="P88" s="54">
        <f t="shared" si="14"/>
        <v>0.76903726892602309</v>
      </c>
      <c r="Q88" s="53">
        <f>Červen!$M$10</f>
        <v>7801.9480000000003</v>
      </c>
      <c r="R88" s="53">
        <v>0</v>
      </c>
      <c r="S88" s="53">
        <v>0</v>
      </c>
      <c r="T88" s="53">
        <f t="shared" si="11"/>
        <v>0</v>
      </c>
      <c r="U88" s="53">
        <v>0</v>
      </c>
      <c r="V88" s="53">
        <f>Červen!$K$10</f>
        <v>7801.9480000000003</v>
      </c>
      <c r="W88" s="55">
        <f t="shared" si="12"/>
        <v>0</v>
      </c>
      <c r="Z88" s="56"/>
    </row>
    <row r="89" spans="1:26" ht="15" customHeight="1" outlineLevel="1" x14ac:dyDescent="0.25">
      <c r="A89" s="52">
        <f t="shared" si="15"/>
        <v>2024</v>
      </c>
      <c r="B89">
        <f t="shared" si="15"/>
        <v>6</v>
      </c>
      <c r="C89" t="s">
        <v>106</v>
      </c>
      <c r="D89" t="s">
        <v>107</v>
      </c>
      <c r="E89" t="s">
        <v>108</v>
      </c>
      <c r="F89" t="s">
        <v>109</v>
      </c>
      <c r="G89" t="s">
        <v>110</v>
      </c>
      <c r="H89">
        <v>721055966</v>
      </c>
      <c r="I89" t="s">
        <v>46</v>
      </c>
      <c r="J89" t="s">
        <v>3</v>
      </c>
      <c r="K89" t="s">
        <v>30</v>
      </c>
      <c r="L89" s="53">
        <f>Červen!$E$11</f>
        <v>6154.2270000000008</v>
      </c>
      <c r="M89" s="53">
        <f>Červen!$F$11</f>
        <v>3366.6060000000007</v>
      </c>
      <c r="N89" s="53">
        <f>Červen!$G$11</f>
        <v>35.404800000000002</v>
      </c>
      <c r="O89" t="s">
        <v>111</v>
      </c>
      <c r="P89" s="54">
        <f t="shared" si="14"/>
        <v>0.79109511346310057</v>
      </c>
      <c r="Q89" s="53">
        <f>Červen!$M$11</f>
        <v>9587.9</v>
      </c>
      <c r="R89" s="53">
        <v>0</v>
      </c>
      <c r="S89" s="53">
        <v>0</v>
      </c>
      <c r="T89" s="53">
        <f t="shared" si="11"/>
        <v>0</v>
      </c>
      <c r="U89" s="53">
        <v>0</v>
      </c>
      <c r="V89" s="53">
        <f>Červen!$K$11</f>
        <v>9587.9</v>
      </c>
      <c r="W89" s="55">
        <f t="shared" si="12"/>
        <v>0</v>
      </c>
      <c r="Z89" s="56"/>
    </row>
    <row r="90" spans="1:26" ht="15" customHeight="1" outlineLevel="1" x14ac:dyDescent="0.25">
      <c r="A90" s="52">
        <f t="shared" si="15"/>
        <v>2024</v>
      </c>
      <c r="B90">
        <f t="shared" si="15"/>
        <v>6</v>
      </c>
      <c r="C90" t="s">
        <v>106</v>
      </c>
      <c r="D90" t="s">
        <v>107</v>
      </c>
      <c r="E90" t="s">
        <v>108</v>
      </c>
      <c r="F90" t="s">
        <v>109</v>
      </c>
      <c r="G90" t="s">
        <v>110</v>
      </c>
      <c r="H90">
        <v>721055966</v>
      </c>
      <c r="I90" t="s">
        <v>41</v>
      </c>
      <c r="J90" t="s">
        <v>3</v>
      </c>
      <c r="K90" t="s">
        <v>30</v>
      </c>
      <c r="L90" s="53">
        <f>Červen!$E$12</f>
        <v>4098.2170000000006</v>
      </c>
      <c r="M90" s="53">
        <f>Červen!$F$12</f>
        <v>2286.3160000000007</v>
      </c>
      <c r="N90" s="53">
        <f>Červen!$G$12</f>
        <v>35.277099999999997</v>
      </c>
      <c r="O90" t="s">
        <v>111</v>
      </c>
      <c r="P90" s="54">
        <f t="shared" si="14"/>
        <v>0.83846239977325943</v>
      </c>
      <c r="Q90" s="53">
        <f>Červen!$M$12</f>
        <v>6901.1639999999998</v>
      </c>
      <c r="R90" s="53">
        <v>0</v>
      </c>
      <c r="S90" s="53">
        <v>0</v>
      </c>
      <c r="T90" s="53">
        <f t="shared" si="11"/>
        <v>700.58899999999994</v>
      </c>
      <c r="U90" s="53">
        <v>0</v>
      </c>
      <c r="V90" s="53">
        <f>Červen!$K$12</f>
        <v>6200.5749999999998</v>
      </c>
      <c r="W90" s="55">
        <f t="shared" si="12"/>
        <v>0</v>
      </c>
      <c r="Z90" s="56"/>
    </row>
    <row r="91" spans="1:26" ht="15" customHeight="1" outlineLevel="1" x14ac:dyDescent="0.25">
      <c r="A91" s="52">
        <f t="shared" si="15"/>
        <v>2024</v>
      </c>
      <c r="B91">
        <f t="shared" si="15"/>
        <v>6</v>
      </c>
      <c r="C91" t="s">
        <v>106</v>
      </c>
      <c r="D91" t="s">
        <v>107</v>
      </c>
      <c r="E91" t="s">
        <v>108</v>
      </c>
      <c r="F91" t="s">
        <v>109</v>
      </c>
      <c r="G91" t="s">
        <v>110</v>
      </c>
      <c r="H91">
        <v>721055966</v>
      </c>
      <c r="I91" t="s">
        <v>45</v>
      </c>
      <c r="J91" t="s">
        <v>3</v>
      </c>
      <c r="K91" t="s">
        <v>30</v>
      </c>
      <c r="L91" s="53">
        <f>Červen!$E$13</f>
        <v>3893.9840000000004</v>
      </c>
      <c r="M91" s="53">
        <f>Červen!$F$13</f>
        <v>2143.2940000000003</v>
      </c>
      <c r="N91" s="53">
        <f>Červen!$G$13</f>
        <v>35.416400000000003</v>
      </c>
      <c r="O91" t="s">
        <v>111</v>
      </c>
      <c r="P91" s="54">
        <f t="shared" si="14"/>
        <v>0.7939396606863599</v>
      </c>
      <c r="Q91" s="53">
        <f>Červen!$M$13</f>
        <v>6125.9260000000004</v>
      </c>
      <c r="R91" s="53">
        <v>0</v>
      </c>
      <c r="S91" s="53">
        <v>0</v>
      </c>
      <c r="T91" s="53">
        <f t="shared" si="11"/>
        <v>36.526000000000749</v>
      </c>
      <c r="U91" s="53">
        <v>0</v>
      </c>
      <c r="V91" s="53">
        <f>Červen!$K$13</f>
        <v>6089.4</v>
      </c>
      <c r="W91" s="55">
        <f t="shared" si="12"/>
        <v>0</v>
      </c>
      <c r="Z91" s="56"/>
    </row>
    <row r="92" spans="1:26" ht="15" customHeight="1" outlineLevel="1" x14ac:dyDescent="0.25">
      <c r="A92" s="52">
        <f t="shared" si="15"/>
        <v>2024</v>
      </c>
      <c r="B92">
        <f t="shared" si="15"/>
        <v>6</v>
      </c>
      <c r="C92" t="s">
        <v>106</v>
      </c>
      <c r="D92" t="s">
        <v>107</v>
      </c>
      <c r="E92" t="s">
        <v>108</v>
      </c>
      <c r="F92" t="s">
        <v>109</v>
      </c>
      <c r="G92" t="s">
        <v>110</v>
      </c>
      <c r="H92">
        <v>721055966</v>
      </c>
      <c r="I92" t="s">
        <v>265</v>
      </c>
      <c r="J92" t="s">
        <v>3</v>
      </c>
      <c r="K92" t="s">
        <v>30</v>
      </c>
      <c r="L92" s="53">
        <f>Červen!$E$14</f>
        <v>13.734</v>
      </c>
      <c r="M92" s="53">
        <f>Červen!$F$14</f>
        <v>9.3870000000000005</v>
      </c>
      <c r="N92" s="53">
        <f>Červen!$G$14</f>
        <v>35.527000000000001</v>
      </c>
      <c r="O92" t="s">
        <v>111</v>
      </c>
      <c r="P92" s="54">
        <f t="shared" si="14"/>
        <v>0.57407999242451124</v>
      </c>
      <c r="Q92" s="53">
        <f>Červen!$M$14</f>
        <v>19.399999999999999</v>
      </c>
      <c r="R92" s="53">
        <v>0</v>
      </c>
      <c r="S92" s="53">
        <v>0</v>
      </c>
      <c r="T92" s="53">
        <f t="shared" si="11"/>
        <v>0</v>
      </c>
      <c r="U92" s="53">
        <v>0</v>
      </c>
      <c r="V92" s="53">
        <f>Červen!$K$14</f>
        <v>19.399999999999999</v>
      </c>
      <c r="W92" s="55">
        <f t="shared" si="12"/>
        <v>0</v>
      </c>
      <c r="Z92" s="56"/>
    </row>
    <row r="93" spans="1:26" ht="15" customHeight="1" outlineLevel="1" x14ac:dyDescent="0.25">
      <c r="A93" s="52">
        <f t="shared" si="15"/>
        <v>2024</v>
      </c>
      <c r="B93">
        <f t="shared" si="15"/>
        <v>6</v>
      </c>
      <c r="C93" t="s">
        <v>106</v>
      </c>
      <c r="D93" t="s">
        <v>107</v>
      </c>
      <c r="E93" t="s">
        <v>108</v>
      </c>
      <c r="F93" t="s">
        <v>109</v>
      </c>
      <c r="G93" t="s">
        <v>110</v>
      </c>
      <c r="H93">
        <v>721055966</v>
      </c>
      <c r="I93" t="s">
        <v>39</v>
      </c>
      <c r="J93" t="s">
        <v>3</v>
      </c>
      <c r="K93" t="s">
        <v>30</v>
      </c>
      <c r="L93" s="53">
        <f>Červen!$E$15</f>
        <v>5476.1559999999999</v>
      </c>
      <c r="M93" s="53">
        <f>Červen!$F$15</f>
        <v>3004.799</v>
      </c>
      <c r="N93" s="53">
        <f>Červen!$G$15</f>
        <v>35.3934</v>
      </c>
      <c r="O93" t="s">
        <v>111</v>
      </c>
      <c r="P93" s="54">
        <f t="shared" si="14"/>
        <v>0.81221923847670185</v>
      </c>
      <c r="Q93" s="53">
        <f>Červen!$M$15</f>
        <v>8786</v>
      </c>
      <c r="R93" s="53">
        <v>0</v>
      </c>
      <c r="S93" s="53">
        <v>0</v>
      </c>
      <c r="T93" s="53">
        <f t="shared" si="11"/>
        <v>0</v>
      </c>
      <c r="U93" s="53">
        <v>0</v>
      </c>
      <c r="V93" s="53">
        <f>Červen!$K$15</f>
        <v>8786</v>
      </c>
      <c r="W93" s="55">
        <f t="shared" si="12"/>
        <v>0</v>
      </c>
      <c r="Z93" s="56"/>
    </row>
    <row r="94" spans="1:26" ht="15" customHeight="1" outlineLevel="1" x14ac:dyDescent="0.25">
      <c r="A94" s="52">
        <f t="shared" si="15"/>
        <v>2024</v>
      </c>
      <c r="B94">
        <f t="shared" si="15"/>
        <v>6</v>
      </c>
      <c r="C94" t="s">
        <v>106</v>
      </c>
      <c r="D94" t="s">
        <v>107</v>
      </c>
      <c r="E94" t="s">
        <v>108</v>
      </c>
      <c r="F94" t="s">
        <v>109</v>
      </c>
      <c r="G94" t="s">
        <v>110</v>
      </c>
      <c r="H94" s="75">
        <v>721055966</v>
      </c>
      <c r="I94" s="75" t="s">
        <v>39</v>
      </c>
      <c r="J94" s="75" t="s">
        <v>112</v>
      </c>
      <c r="K94" s="75" t="s">
        <v>78</v>
      </c>
      <c r="L94" s="53">
        <f>Červen!$E$39</f>
        <v>0</v>
      </c>
      <c r="M94" s="53">
        <f>Červen!$F$39</f>
        <v>0</v>
      </c>
      <c r="N94" s="53">
        <f>Červen!G39</f>
        <v>0</v>
      </c>
      <c r="O94" t="s">
        <v>113</v>
      </c>
      <c r="P94" s="54" t="e">
        <f>+Q94/(M94*N94)</f>
        <v>#DIV/0!</v>
      </c>
      <c r="Q94" s="53">
        <f>Červen!$H$39</f>
        <v>0</v>
      </c>
      <c r="R94" s="53">
        <v>0</v>
      </c>
      <c r="S94" s="53">
        <v>0</v>
      </c>
      <c r="T94" s="53">
        <f t="shared" si="11"/>
        <v>0</v>
      </c>
      <c r="U94" s="53">
        <v>0</v>
      </c>
      <c r="V94" s="53">
        <f>$Q94</f>
        <v>0</v>
      </c>
      <c r="W94" s="55">
        <f t="shared" si="12"/>
        <v>0</v>
      </c>
      <c r="Z94" s="56"/>
    </row>
    <row r="95" spans="1:26" ht="15" customHeight="1" outlineLevel="1" x14ac:dyDescent="0.25">
      <c r="A95" s="52">
        <f t="shared" si="15"/>
        <v>2024</v>
      </c>
      <c r="B95">
        <f t="shared" si="15"/>
        <v>6</v>
      </c>
      <c r="C95" t="s">
        <v>106</v>
      </c>
      <c r="D95" t="s">
        <v>107</v>
      </c>
      <c r="E95" t="s">
        <v>108</v>
      </c>
      <c r="F95" t="s">
        <v>109</v>
      </c>
      <c r="G95" t="s">
        <v>110</v>
      </c>
      <c r="H95" s="75">
        <v>721055966</v>
      </c>
      <c r="I95" s="75" t="s">
        <v>39</v>
      </c>
      <c r="J95" s="75" t="s">
        <v>114</v>
      </c>
      <c r="K95" s="75" t="s">
        <v>78</v>
      </c>
      <c r="L95" s="53">
        <f>Červen!$E$38</f>
        <v>0</v>
      </c>
      <c r="M95" s="53">
        <f>Červen!$F$38</f>
        <v>0</v>
      </c>
      <c r="N95" s="53">
        <f>Červen!G38</f>
        <v>0</v>
      </c>
      <c r="O95" t="s">
        <v>113</v>
      </c>
      <c r="P95" s="54" t="e">
        <f>+Q95/(M95*N95)</f>
        <v>#DIV/0!</v>
      </c>
      <c r="Q95" s="53">
        <f>Červen!$H$38</f>
        <v>0</v>
      </c>
      <c r="R95" s="53">
        <v>0</v>
      </c>
      <c r="S95" s="53">
        <v>0</v>
      </c>
      <c r="T95" s="53">
        <f t="shared" si="11"/>
        <v>0</v>
      </c>
      <c r="U95" s="53">
        <v>0</v>
      </c>
      <c r="V95" s="53">
        <f>$Q95</f>
        <v>0</v>
      </c>
      <c r="W95" s="55">
        <f t="shared" si="12"/>
        <v>0</v>
      </c>
      <c r="Z95" s="56"/>
    </row>
    <row r="96" spans="1:26" ht="15" customHeight="1" outlineLevel="1" x14ac:dyDescent="0.25">
      <c r="A96" s="52">
        <f t="shared" si="15"/>
        <v>2024</v>
      </c>
      <c r="B96">
        <f t="shared" si="15"/>
        <v>6</v>
      </c>
      <c r="C96" t="s">
        <v>106</v>
      </c>
      <c r="D96" t="s">
        <v>107</v>
      </c>
      <c r="E96" t="s">
        <v>108</v>
      </c>
      <c r="F96" t="s">
        <v>109</v>
      </c>
      <c r="G96" t="s">
        <v>110</v>
      </c>
      <c r="H96">
        <v>721055966</v>
      </c>
      <c r="I96" t="s">
        <v>42</v>
      </c>
      <c r="J96" t="s">
        <v>3</v>
      </c>
      <c r="K96" t="s">
        <v>30</v>
      </c>
      <c r="L96" s="53">
        <f>Červen!$E$16</f>
        <v>2727.5120000000002</v>
      </c>
      <c r="M96" s="53">
        <f>Červen!$F$16</f>
        <v>1455.0540000000003</v>
      </c>
      <c r="N96" s="53">
        <f>Červen!$G$16</f>
        <v>35.319600000000001</v>
      </c>
      <c r="O96" t="s">
        <v>111</v>
      </c>
      <c r="P96" s="54">
        <f t="shared" ref="P96:P109" si="16">+Q96/(M96*3.6)</f>
        <v>0.77603076357761736</v>
      </c>
      <c r="Q96" s="53">
        <f>Červen!$M$16</f>
        <v>4065</v>
      </c>
      <c r="R96" s="53">
        <v>0</v>
      </c>
      <c r="S96" s="53">
        <v>0</v>
      </c>
      <c r="T96" s="53">
        <f t="shared" si="11"/>
        <v>0</v>
      </c>
      <c r="U96" s="53">
        <v>0</v>
      </c>
      <c r="V96" s="53">
        <f>Červen!$K$16</f>
        <v>4065</v>
      </c>
      <c r="W96" s="55">
        <f t="shared" si="12"/>
        <v>0</v>
      </c>
      <c r="Z96" s="56"/>
    </row>
    <row r="97" spans="1:26" ht="15" customHeight="1" outlineLevel="1" x14ac:dyDescent="0.25">
      <c r="A97" s="52">
        <f t="shared" si="15"/>
        <v>2024</v>
      </c>
      <c r="B97">
        <f t="shared" si="15"/>
        <v>6</v>
      </c>
      <c r="C97" t="s">
        <v>106</v>
      </c>
      <c r="D97" t="s">
        <v>107</v>
      </c>
      <c r="E97" t="s">
        <v>108</v>
      </c>
      <c r="F97" t="s">
        <v>109</v>
      </c>
      <c r="G97" t="s">
        <v>110</v>
      </c>
      <c r="H97">
        <v>721055966</v>
      </c>
      <c r="I97" t="s">
        <v>40</v>
      </c>
      <c r="J97" t="s">
        <v>3</v>
      </c>
      <c r="K97" t="s">
        <v>30</v>
      </c>
      <c r="L97" s="53">
        <f>Červen!$E$17</f>
        <v>3358.1284681800003</v>
      </c>
      <c r="M97" s="53">
        <f>Červen!$F$17</f>
        <v>1822.3550000000005</v>
      </c>
      <c r="N97" s="53">
        <f>Červen!$G$17</f>
        <v>32.852600000000002</v>
      </c>
      <c r="O97" t="s">
        <v>111</v>
      </c>
      <c r="P97" s="54">
        <f t="shared" si="16"/>
        <v>0.79889376963081016</v>
      </c>
      <c r="Q97" s="53">
        <f>Červen!$M$17</f>
        <v>5241.125</v>
      </c>
      <c r="R97" s="53">
        <v>0</v>
      </c>
      <c r="S97" s="53">
        <v>0</v>
      </c>
      <c r="T97" s="53">
        <f t="shared" si="11"/>
        <v>349.125</v>
      </c>
      <c r="U97" s="53">
        <v>0</v>
      </c>
      <c r="V97" s="53">
        <f>Červen!$K$17</f>
        <v>4892</v>
      </c>
      <c r="W97" s="55">
        <f t="shared" si="12"/>
        <v>0</v>
      </c>
      <c r="Z97" s="56"/>
    </row>
    <row r="98" spans="1:26" ht="15.75" outlineLevel="1" thickBot="1" x14ac:dyDescent="0.3">
      <c r="A98" s="57">
        <f t="shared" si="15"/>
        <v>2024</v>
      </c>
      <c r="B98" s="58">
        <f t="shared" si="15"/>
        <v>6</v>
      </c>
      <c r="C98" s="58" t="s">
        <v>106</v>
      </c>
      <c r="D98" s="58" t="s">
        <v>107</v>
      </c>
      <c r="E98" s="58" t="s">
        <v>108</v>
      </c>
      <c r="F98" s="58" t="s">
        <v>109</v>
      </c>
      <c r="G98" s="58" t="s">
        <v>110</v>
      </c>
      <c r="H98" s="58">
        <v>721055966</v>
      </c>
      <c r="I98" s="58" t="s">
        <v>38</v>
      </c>
      <c r="J98" s="58" t="s">
        <v>3</v>
      </c>
      <c r="K98" s="58" t="s">
        <v>30</v>
      </c>
      <c r="L98" s="59">
        <f>Červen!$E$18</f>
        <v>1377.5320000000002</v>
      </c>
      <c r="M98" s="59">
        <f>Červen!$F$18</f>
        <v>742.38900000000012</v>
      </c>
      <c r="N98" s="59">
        <f>Červen!$G$18</f>
        <v>35.398400000000002</v>
      </c>
      <c r="O98" s="58" t="s">
        <v>111</v>
      </c>
      <c r="P98" s="60">
        <f t="shared" si="16"/>
        <v>0.79323493328819361</v>
      </c>
      <c r="Q98" s="59">
        <f>Červen!$M$18</f>
        <v>2120</v>
      </c>
      <c r="R98" s="59">
        <v>0</v>
      </c>
      <c r="S98" s="59">
        <v>0</v>
      </c>
      <c r="T98" s="59">
        <f t="shared" si="11"/>
        <v>0</v>
      </c>
      <c r="U98" s="59">
        <v>0</v>
      </c>
      <c r="V98" s="59">
        <f>Červen!$K$18</f>
        <v>2120</v>
      </c>
      <c r="W98" s="61">
        <f t="shared" si="12"/>
        <v>0</v>
      </c>
      <c r="X98" s="58"/>
      <c r="Y98" s="58"/>
      <c r="Z98" s="62"/>
    </row>
    <row r="99" spans="1:26" outlineLevel="1" x14ac:dyDescent="0.25">
      <c r="A99" s="46">
        <f>A98</f>
        <v>2024</v>
      </c>
      <c r="B99" s="47">
        <f>B98+1</f>
        <v>7</v>
      </c>
      <c r="C99" s="47" t="s">
        <v>106</v>
      </c>
      <c r="D99" s="47" t="s">
        <v>107</v>
      </c>
      <c r="E99" s="47" t="s">
        <v>108</v>
      </c>
      <c r="F99" s="47" t="s">
        <v>109</v>
      </c>
      <c r="G99" s="47" t="s">
        <v>110</v>
      </c>
      <c r="H99" s="47">
        <v>721055966</v>
      </c>
      <c r="I99" s="47" t="s">
        <v>47</v>
      </c>
      <c r="J99" s="47" t="s">
        <v>3</v>
      </c>
      <c r="K99" s="47" t="s">
        <v>30</v>
      </c>
      <c r="L99" s="48">
        <f>Červenec!$E$5</f>
        <v>759.9</v>
      </c>
      <c r="M99" s="48">
        <f>Červenec!$F$5</f>
        <v>423.00599999999997</v>
      </c>
      <c r="N99" s="48">
        <f>Červenec!$G$5</f>
        <v>35.341700000000003</v>
      </c>
      <c r="O99" s="47" t="s">
        <v>111</v>
      </c>
      <c r="P99" s="49">
        <f t="shared" si="16"/>
        <v>0.79589099603000113</v>
      </c>
      <c r="Q99" s="48">
        <f>Červenec!$M$5</f>
        <v>1212</v>
      </c>
      <c r="R99" s="48">
        <v>0</v>
      </c>
      <c r="S99" s="48">
        <v>0</v>
      </c>
      <c r="T99" s="48">
        <f t="shared" si="11"/>
        <v>0</v>
      </c>
      <c r="U99" s="48">
        <v>0</v>
      </c>
      <c r="V99" s="48">
        <f>Červenec!$K$5</f>
        <v>1212</v>
      </c>
      <c r="W99" s="50">
        <f t="shared" si="12"/>
        <v>0</v>
      </c>
      <c r="X99" s="48"/>
      <c r="Y99" s="47"/>
      <c r="Z99" s="51"/>
    </row>
    <row r="100" spans="1:26" outlineLevel="1" x14ac:dyDescent="0.25">
      <c r="A100" s="52">
        <f>A99</f>
        <v>2024</v>
      </c>
      <c r="B100">
        <f>B99</f>
        <v>7</v>
      </c>
      <c r="C100" t="s">
        <v>106</v>
      </c>
      <c r="D100" t="s">
        <v>107</v>
      </c>
      <c r="E100" t="s">
        <v>108</v>
      </c>
      <c r="F100" t="s">
        <v>109</v>
      </c>
      <c r="G100" t="s">
        <v>110</v>
      </c>
      <c r="H100">
        <v>721055966</v>
      </c>
      <c r="I100" t="s">
        <v>37</v>
      </c>
      <c r="J100" t="s">
        <v>3</v>
      </c>
      <c r="K100" t="s">
        <v>30</v>
      </c>
      <c r="L100" s="53">
        <f>Červenec!$E$6</f>
        <v>4039.9623300000003</v>
      </c>
      <c r="M100" s="53">
        <f>Červenec!$F$6</f>
        <v>2170.9394200000006</v>
      </c>
      <c r="N100" s="53">
        <f>Červenec!$G$6</f>
        <v>35.415700000000001</v>
      </c>
      <c r="O100" t="s">
        <v>111</v>
      </c>
      <c r="P100" s="54">
        <f t="shared" si="16"/>
        <v>0.80738216904172166</v>
      </c>
      <c r="Q100" s="53">
        <f>Červenec!$M$6</f>
        <v>6310</v>
      </c>
      <c r="R100" s="53">
        <v>0</v>
      </c>
      <c r="S100" s="53">
        <v>0</v>
      </c>
      <c r="T100" s="53">
        <f t="shared" si="11"/>
        <v>250.10000000000036</v>
      </c>
      <c r="U100" s="53">
        <v>0</v>
      </c>
      <c r="V100" s="53">
        <f>Červenec!$K$6</f>
        <v>6059.9</v>
      </c>
      <c r="W100" s="55">
        <f t="shared" si="12"/>
        <v>0</v>
      </c>
      <c r="Z100" s="56"/>
    </row>
    <row r="101" spans="1:26" outlineLevel="1" x14ac:dyDescent="0.25">
      <c r="A101" s="52">
        <f t="shared" ref="A101:B116" si="17">A100</f>
        <v>2024</v>
      </c>
      <c r="B101">
        <f t="shared" si="17"/>
        <v>7</v>
      </c>
      <c r="C101" t="s">
        <v>106</v>
      </c>
      <c r="D101" t="s">
        <v>107</v>
      </c>
      <c r="E101" t="s">
        <v>108</v>
      </c>
      <c r="F101" t="s">
        <v>109</v>
      </c>
      <c r="G101" t="s">
        <v>110</v>
      </c>
      <c r="H101">
        <v>721055966</v>
      </c>
      <c r="I101" t="s">
        <v>48</v>
      </c>
      <c r="J101" t="s">
        <v>3</v>
      </c>
      <c r="K101" t="s">
        <v>30</v>
      </c>
      <c r="L101" s="53">
        <f>Červenec!$E$7</f>
        <v>2942.672</v>
      </c>
      <c r="M101" s="53">
        <f>Červenec!$F$7</f>
        <v>1562.2760000000001</v>
      </c>
      <c r="N101" s="53">
        <f>Červenec!$G$7</f>
        <v>35.240600000000001</v>
      </c>
      <c r="O101" t="s">
        <v>111</v>
      </c>
      <c r="P101" s="54">
        <f t="shared" si="16"/>
        <v>0.78873529531415842</v>
      </c>
      <c r="Q101" s="53">
        <f>Červenec!$M$7</f>
        <v>4436</v>
      </c>
      <c r="R101" s="53">
        <v>0</v>
      </c>
      <c r="S101" s="53">
        <v>0</v>
      </c>
      <c r="T101" s="53">
        <f t="shared" si="11"/>
        <v>0</v>
      </c>
      <c r="U101" s="53">
        <v>0</v>
      </c>
      <c r="V101" s="53">
        <f>Červenec!$K$7</f>
        <v>4436</v>
      </c>
      <c r="W101" s="55">
        <f t="shared" si="12"/>
        <v>0</v>
      </c>
      <c r="Z101" s="56"/>
    </row>
    <row r="102" spans="1:26" outlineLevel="1" x14ac:dyDescent="0.25">
      <c r="A102" s="52">
        <f t="shared" si="17"/>
        <v>2024</v>
      </c>
      <c r="B102">
        <f t="shared" si="17"/>
        <v>7</v>
      </c>
      <c r="C102" t="s">
        <v>106</v>
      </c>
      <c r="D102" t="s">
        <v>107</v>
      </c>
      <c r="E102" t="s">
        <v>108</v>
      </c>
      <c r="F102" t="s">
        <v>109</v>
      </c>
      <c r="G102" t="s">
        <v>110</v>
      </c>
      <c r="H102">
        <v>721055966</v>
      </c>
      <c r="I102" t="s">
        <v>264</v>
      </c>
      <c r="J102" t="s">
        <v>3</v>
      </c>
      <c r="K102" t="s">
        <v>30</v>
      </c>
      <c r="L102" s="53" t="e">
        <f>Červenec!$E$8</f>
        <v>#N/A</v>
      </c>
      <c r="M102" s="53" t="e">
        <f>Červenec!$F$8</f>
        <v>#N/A</v>
      </c>
      <c r="N102" s="53" t="e">
        <f>Červenec!$G$8</f>
        <v>#N/A</v>
      </c>
      <c r="O102" t="s">
        <v>111</v>
      </c>
      <c r="P102" s="54" t="e">
        <f t="shared" si="16"/>
        <v>#N/A</v>
      </c>
      <c r="Q102" s="53">
        <f>Červenec!$M$8</f>
        <v>3936</v>
      </c>
      <c r="R102" s="53">
        <v>0</v>
      </c>
      <c r="S102" s="53">
        <v>0</v>
      </c>
      <c r="T102" s="53">
        <f t="shared" si="11"/>
        <v>0</v>
      </c>
      <c r="U102" s="53">
        <v>0</v>
      </c>
      <c r="V102" s="53">
        <f>Červenec!$K$8</f>
        <v>3936</v>
      </c>
      <c r="W102" s="55">
        <f t="shared" si="12"/>
        <v>0</v>
      </c>
      <c r="Z102" s="56"/>
    </row>
    <row r="103" spans="1:26" outlineLevel="1" x14ac:dyDescent="0.25">
      <c r="A103" s="52">
        <f t="shared" si="17"/>
        <v>2024</v>
      </c>
      <c r="B103">
        <f t="shared" si="17"/>
        <v>7</v>
      </c>
      <c r="C103" t="s">
        <v>106</v>
      </c>
      <c r="D103" t="s">
        <v>107</v>
      </c>
      <c r="E103" t="s">
        <v>108</v>
      </c>
      <c r="F103" t="s">
        <v>109</v>
      </c>
      <c r="G103" t="s">
        <v>110</v>
      </c>
      <c r="H103">
        <v>721055966</v>
      </c>
      <c r="I103" t="s">
        <v>43</v>
      </c>
      <c r="J103" t="s">
        <v>3</v>
      </c>
      <c r="K103" t="s">
        <v>30</v>
      </c>
      <c r="L103" s="53">
        <f>Červenec!$E$9</f>
        <v>4325.5909999999994</v>
      </c>
      <c r="M103" s="53">
        <f>Červenec!$F$9</f>
        <v>2287.7999999999997</v>
      </c>
      <c r="N103" s="53">
        <f>Červenec!$G$9</f>
        <v>35.280999999999999</v>
      </c>
      <c r="O103" t="s">
        <v>111</v>
      </c>
      <c r="P103" s="54">
        <f t="shared" si="16"/>
        <v>0.78969606900370082</v>
      </c>
      <c r="Q103" s="53">
        <f>Červenec!$M$9</f>
        <v>6504</v>
      </c>
      <c r="R103" s="53">
        <v>0</v>
      </c>
      <c r="S103" s="53">
        <v>0</v>
      </c>
      <c r="T103" s="53">
        <f t="shared" si="11"/>
        <v>0</v>
      </c>
      <c r="U103" s="53">
        <v>0</v>
      </c>
      <c r="V103" s="53">
        <f>Červenec!$K$9</f>
        <v>6504</v>
      </c>
      <c r="W103" s="55">
        <f t="shared" si="12"/>
        <v>0</v>
      </c>
      <c r="Z103" s="56"/>
    </row>
    <row r="104" spans="1:26" outlineLevel="1" x14ac:dyDescent="0.25">
      <c r="A104" s="52">
        <f t="shared" si="17"/>
        <v>2024</v>
      </c>
      <c r="B104">
        <f t="shared" si="17"/>
        <v>7</v>
      </c>
      <c r="C104" t="s">
        <v>106</v>
      </c>
      <c r="D104" t="s">
        <v>107</v>
      </c>
      <c r="E104" t="s">
        <v>108</v>
      </c>
      <c r="F104" t="s">
        <v>109</v>
      </c>
      <c r="G104" t="s">
        <v>110</v>
      </c>
      <c r="H104">
        <v>721055966</v>
      </c>
      <c r="I104" t="s">
        <v>44</v>
      </c>
      <c r="J104" t="s">
        <v>3</v>
      </c>
      <c r="K104" t="s">
        <v>30</v>
      </c>
      <c r="L104" s="53">
        <f>Červenec!$E$10</f>
        <v>5202.0399999999991</v>
      </c>
      <c r="M104" s="53">
        <f>Červenec!$F$10</f>
        <v>2770.5789999999997</v>
      </c>
      <c r="N104" s="53">
        <f>Červenec!$G$10</f>
        <v>35.364400000000003</v>
      </c>
      <c r="O104" t="s">
        <v>111</v>
      </c>
      <c r="P104" s="54">
        <f t="shared" si="16"/>
        <v>0.77019600916952335</v>
      </c>
      <c r="Q104" s="53">
        <f>Červenec!$M$10</f>
        <v>7682</v>
      </c>
      <c r="R104" s="53">
        <v>0</v>
      </c>
      <c r="S104" s="53">
        <v>0</v>
      </c>
      <c r="T104" s="53">
        <f t="shared" si="11"/>
        <v>0</v>
      </c>
      <c r="U104" s="53">
        <v>0</v>
      </c>
      <c r="V104" s="53">
        <f>Červenec!$K$10</f>
        <v>7682</v>
      </c>
      <c r="W104" s="55">
        <f t="shared" si="12"/>
        <v>0</v>
      </c>
      <c r="Z104" s="56"/>
    </row>
    <row r="105" spans="1:26" outlineLevel="1" x14ac:dyDescent="0.25">
      <c r="A105" s="52">
        <f t="shared" si="17"/>
        <v>2024</v>
      </c>
      <c r="B105">
        <f t="shared" si="17"/>
        <v>7</v>
      </c>
      <c r="C105" t="s">
        <v>106</v>
      </c>
      <c r="D105" t="s">
        <v>107</v>
      </c>
      <c r="E105" t="s">
        <v>108</v>
      </c>
      <c r="F105" t="s">
        <v>109</v>
      </c>
      <c r="G105" t="s">
        <v>110</v>
      </c>
      <c r="H105">
        <v>721055966</v>
      </c>
      <c r="I105" t="s">
        <v>46</v>
      </c>
      <c r="J105" t="s">
        <v>3</v>
      </c>
      <c r="K105" t="s">
        <v>30</v>
      </c>
      <c r="L105" s="53">
        <f>Červenec!$E$11</f>
        <v>6032.4090000000015</v>
      </c>
      <c r="M105" s="53">
        <f>Červenec!$F$11</f>
        <v>3332.145</v>
      </c>
      <c r="N105" s="53">
        <f>Červenec!$G$11</f>
        <v>35.379300000000001</v>
      </c>
      <c r="O105" t="s">
        <v>111</v>
      </c>
      <c r="P105" s="54">
        <f t="shared" si="16"/>
        <v>0.79444155174653097</v>
      </c>
      <c r="Q105" s="53">
        <f>Červenec!$M$11</f>
        <v>9529.9</v>
      </c>
      <c r="R105" s="53">
        <v>0</v>
      </c>
      <c r="S105" s="53">
        <v>0</v>
      </c>
      <c r="T105" s="53">
        <f t="shared" si="11"/>
        <v>0</v>
      </c>
      <c r="U105" s="53">
        <v>0</v>
      </c>
      <c r="V105" s="53">
        <f>Červenec!$K$11</f>
        <v>9529.9</v>
      </c>
      <c r="W105" s="55">
        <f t="shared" si="12"/>
        <v>0</v>
      </c>
      <c r="Z105" s="56"/>
    </row>
    <row r="106" spans="1:26" outlineLevel="1" x14ac:dyDescent="0.25">
      <c r="A106" s="52">
        <f t="shared" si="17"/>
        <v>2024</v>
      </c>
      <c r="B106">
        <f t="shared" si="17"/>
        <v>7</v>
      </c>
      <c r="C106" t="s">
        <v>106</v>
      </c>
      <c r="D106" t="s">
        <v>107</v>
      </c>
      <c r="E106" t="s">
        <v>108</v>
      </c>
      <c r="F106" t="s">
        <v>109</v>
      </c>
      <c r="G106" t="s">
        <v>110</v>
      </c>
      <c r="H106">
        <v>721055966</v>
      </c>
      <c r="I106" t="s">
        <v>41</v>
      </c>
      <c r="J106" t="s">
        <v>3</v>
      </c>
      <c r="K106" t="s">
        <v>30</v>
      </c>
      <c r="L106" s="53">
        <f>Červenec!$E$12</f>
        <v>3906.2149999999997</v>
      </c>
      <c r="M106" s="53">
        <f>Červenec!$F$12</f>
        <v>2155.5919999999992</v>
      </c>
      <c r="N106" s="53">
        <f>Červenec!$G$12</f>
        <v>35.314599999999999</v>
      </c>
      <c r="O106" t="s">
        <v>111</v>
      </c>
      <c r="P106" s="54">
        <f t="shared" si="16"/>
        <v>0.83375046545604825</v>
      </c>
      <c r="Q106" s="53">
        <f>Červenec!$M$12</f>
        <v>6470.0129999999999</v>
      </c>
      <c r="R106" s="53">
        <v>0</v>
      </c>
      <c r="S106" s="53">
        <v>0</v>
      </c>
      <c r="T106" s="53">
        <f t="shared" si="11"/>
        <v>635.96699999999964</v>
      </c>
      <c r="U106" s="53">
        <v>0</v>
      </c>
      <c r="V106" s="53">
        <f>Červenec!$K$12</f>
        <v>5834.0460000000003</v>
      </c>
      <c r="W106" s="55">
        <f t="shared" si="12"/>
        <v>0</v>
      </c>
      <c r="Z106" s="56"/>
    </row>
    <row r="107" spans="1:26" outlineLevel="1" x14ac:dyDescent="0.25">
      <c r="A107" s="52">
        <f t="shared" si="17"/>
        <v>2024</v>
      </c>
      <c r="B107">
        <f t="shared" si="17"/>
        <v>7</v>
      </c>
      <c r="C107" t="s">
        <v>106</v>
      </c>
      <c r="D107" t="s">
        <v>107</v>
      </c>
      <c r="E107" t="s">
        <v>108</v>
      </c>
      <c r="F107" t="s">
        <v>109</v>
      </c>
      <c r="G107" t="s">
        <v>110</v>
      </c>
      <c r="H107">
        <v>721055966</v>
      </c>
      <c r="I107" t="s">
        <v>45</v>
      </c>
      <c r="J107" t="s">
        <v>3</v>
      </c>
      <c r="K107" t="s">
        <v>30</v>
      </c>
      <c r="L107" s="53">
        <f>Červenec!$E$13</f>
        <v>3272.4849999999997</v>
      </c>
      <c r="M107" s="53">
        <f>Červenec!$F$13</f>
        <v>1797.2570000000001</v>
      </c>
      <c r="N107" s="53">
        <f>Červenec!$G$13</f>
        <v>35.3215</v>
      </c>
      <c r="O107" t="s">
        <v>111</v>
      </c>
      <c r="P107" s="54">
        <f t="shared" si="16"/>
        <v>0.78762401692010531</v>
      </c>
      <c r="Q107" s="53">
        <f>Červenec!$M$13</f>
        <v>5096.0259999999998</v>
      </c>
      <c r="R107" s="53">
        <v>0</v>
      </c>
      <c r="S107" s="53">
        <v>0</v>
      </c>
      <c r="T107" s="53">
        <f t="shared" si="11"/>
        <v>38.225999999999658</v>
      </c>
      <c r="U107" s="53">
        <v>0</v>
      </c>
      <c r="V107" s="53">
        <f>Červenec!$K$13</f>
        <v>5057.8</v>
      </c>
      <c r="W107" s="55">
        <f t="shared" si="12"/>
        <v>0</v>
      </c>
      <c r="Z107" s="56"/>
    </row>
    <row r="108" spans="1:26" outlineLevel="1" x14ac:dyDescent="0.25">
      <c r="A108" s="52">
        <f t="shared" si="17"/>
        <v>2024</v>
      </c>
      <c r="B108">
        <f t="shared" si="17"/>
        <v>7</v>
      </c>
      <c r="C108" t="s">
        <v>106</v>
      </c>
      <c r="D108" t="s">
        <v>107</v>
      </c>
      <c r="E108" t="s">
        <v>108</v>
      </c>
      <c r="F108" t="s">
        <v>109</v>
      </c>
      <c r="G108" t="s">
        <v>110</v>
      </c>
      <c r="H108">
        <v>721055966</v>
      </c>
      <c r="I108" t="s">
        <v>265</v>
      </c>
      <c r="J108" t="s">
        <v>3</v>
      </c>
      <c r="K108" t="s">
        <v>30</v>
      </c>
      <c r="L108" s="53">
        <f>Červenec!$E$14</f>
        <v>0.94899999999999995</v>
      </c>
      <c r="M108" s="53">
        <f>Červenec!$F$14</f>
        <v>0.66600000000000004</v>
      </c>
      <c r="N108" s="53">
        <f>Červenec!$G$14</f>
        <v>35.353999999999999</v>
      </c>
      <c r="O108" t="s">
        <v>111</v>
      </c>
      <c r="P108" s="54">
        <f t="shared" si="16"/>
        <v>0.83416750083416746</v>
      </c>
      <c r="Q108" s="53">
        <f>Červenec!$M$14</f>
        <v>2</v>
      </c>
      <c r="R108" s="53">
        <v>0</v>
      </c>
      <c r="S108" s="53">
        <v>0</v>
      </c>
      <c r="T108" s="53">
        <f t="shared" si="11"/>
        <v>0</v>
      </c>
      <c r="U108" s="53">
        <v>0</v>
      </c>
      <c r="V108" s="53">
        <f>Červenec!$K$14</f>
        <v>2</v>
      </c>
      <c r="W108" s="55">
        <f t="shared" si="12"/>
        <v>0</v>
      </c>
      <c r="Z108" s="56"/>
    </row>
    <row r="109" spans="1:26" outlineLevel="1" x14ac:dyDescent="0.25">
      <c r="A109" s="52">
        <f t="shared" si="17"/>
        <v>2024</v>
      </c>
      <c r="B109">
        <f t="shared" si="17"/>
        <v>7</v>
      </c>
      <c r="C109" t="s">
        <v>106</v>
      </c>
      <c r="D109" t="s">
        <v>107</v>
      </c>
      <c r="E109" t="s">
        <v>108</v>
      </c>
      <c r="F109" t="s">
        <v>109</v>
      </c>
      <c r="G109" t="s">
        <v>110</v>
      </c>
      <c r="H109">
        <v>721055966</v>
      </c>
      <c r="I109" t="s">
        <v>39</v>
      </c>
      <c r="J109" t="s">
        <v>3</v>
      </c>
      <c r="K109" t="s">
        <v>30</v>
      </c>
      <c r="L109" s="53">
        <f>Červenec!$E$15</f>
        <v>4911.5740000000005</v>
      </c>
      <c r="M109" s="53">
        <f>Červenec!$F$15</f>
        <v>2697.9279999999999</v>
      </c>
      <c r="N109" s="53">
        <f>Červenec!$G$15</f>
        <v>35.331499999999998</v>
      </c>
      <c r="O109" t="s">
        <v>111</v>
      </c>
      <c r="P109" s="54">
        <f t="shared" si="16"/>
        <v>0.81554354963430364</v>
      </c>
      <c r="Q109" s="53">
        <f>Červenec!$M$15</f>
        <v>7921</v>
      </c>
      <c r="R109" s="53">
        <v>0</v>
      </c>
      <c r="S109" s="53">
        <v>0</v>
      </c>
      <c r="T109" s="53">
        <f t="shared" si="11"/>
        <v>0</v>
      </c>
      <c r="U109" s="53">
        <v>0</v>
      </c>
      <c r="V109" s="53">
        <f>Červenec!$K$15</f>
        <v>7921</v>
      </c>
      <c r="W109" s="55">
        <f t="shared" si="12"/>
        <v>0</v>
      </c>
      <c r="Z109" s="56"/>
    </row>
    <row r="110" spans="1:26" outlineLevel="1" x14ac:dyDescent="0.25">
      <c r="A110" s="52">
        <f t="shared" si="17"/>
        <v>2024</v>
      </c>
      <c r="B110">
        <f t="shared" si="17"/>
        <v>7</v>
      </c>
      <c r="C110" t="s">
        <v>106</v>
      </c>
      <c r="D110" t="s">
        <v>107</v>
      </c>
      <c r="E110" t="s">
        <v>108</v>
      </c>
      <c r="F110" t="s">
        <v>109</v>
      </c>
      <c r="G110" t="s">
        <v>110</v>
      </c>
      <c r="H110" s="75">
        <v>721055966</v>
      </c>
      <c r="I110" t="s">
        <v>39</v>
      </c>
      <c r="J110" t="s">
        <v>112</v>
      </c>
      <c r="K110" t="s">
        <v>78</v>
      </c>
      <c r="L110" s="53">
        <f>Červenec!$E$39</f>
        <v>0</v>
      </c>
      <c r="M110" s="53">
        <f>L110</f>
        <v>0</v>
      </c>
      <c r="N110" s="53">
        <f>Červenec!G39</f>
        <v>0</v>
      </c>
      <c r="O110" t="s">
        <v>113</v>
      </c>
      <c r="P110" s="54" t="e">
        <f>+Q110/(M110*N110)</f>
        <v>#DIV/0!</v>
      </c>
      <c r="Q110" s="53">
        <f>Červenec!H39</f>
        <v>0</v>
      </c>
      <c r="R110" s="53">
        <v>0</v>
      </c>
      <c r="S110" s="53">
        <v>0</v>
      </c>
      <c r="T110" s="53">
        <f t="shared" si="11"/>
        <v>0</v>
      </c>
      <c r="U110" s="53">
        <v>0</v>
      </c>
      <c r="V110" s="53">
        <f>$Q110</f>
        <v>0</v>
      </c>
      <c r="W110" s="55">
        <f t="shared" si="12"/>
        <v>0</v>
      </c>
      <c r="Z110" s="56"/>
    </row>
    <row r="111" spans="1:26" outlineLevel="1" x14ac:dyDescent="0.25">
      <c r="A111" s="52">
        <f t="shared" si="17"/>
        <v>2024</v>
      </c>
      <c r="B111">
        <f t="shared" si="17"/>
        <v>7</v>
      </c>
      <c r="C111" t="s">
        <v>106</v>
      </c>
      <c r="D111" t="s">
        <v>107</v>
      </c>
      <c r="E111" t="s">
        <v>108</v>
      </c>
      <c r="F111" t="s">
        <v>109</v>
      </c>
      <c r="G111" t="s">
        <v>110</v>
      </c>
      <c r="H111" s="75">
        <v>721055966</v>
      </c>
      <c r="I111" t="s">
        <v>39</v>
      </c>
      <c r="J111" t="s">
        <v>114</v>
      </c>
      <c r="K111" t="s">
        <v>78</v>
      </c>
      <c r="L111" s="53">
        <f>Červenec!$E$38</f>
        <v>0</v>
      </c>
      <c r="M111" s="53">
        <f>L111</f>
        <v>0</v>
      </c>
      <c r="N111" s="53">
        <v>0</v>
      </c>
      <c r="O111" t="s">
        <v>113</v>
      </c>
      <c r="P111" s="54" t="e">
        <f>+Q111/(M111*N111)</f>
        <v>#DIV/0!</v>
      </c>
      <c r="Q111" s="53">
        <f>Červenec!$H$38</f>
        <v>0</v>
      </c>
      <c r="R111" s="53">
        <v>0</v>
      </c>
      <c r="S111" s="53">
        <v>0</v>
      </c>
      <c r="T111" s="53">
        <f t="shared" si="11"/>
        <v>0</v>
      </c>
      <c r="U111" s="53">
        <v>0</v>
      </c>
      <c r="V111" s="53">
        <f>$Q111</f>
        <v>0</v>
      </c>
      <c r="W111" s="55">
        <f t="shared" si="12"/>
        <v>0</v>
      </c>
      <c r="Z111" s="56"/>
    </row>
    <row r="112" spans="1:26" outlineLevel="1" x14ac:dyDescent="0.25">
      <c r="A112" s="52">
        <f t="shared" si="17"/>
        <v>2024</v>
      </c>
      <c r="B112">
        <f t="shared" si="17"/>
        <v>7</v>
      </c>
      <c r="C112" t="s">
        <v>106</v>
      </c>
      <c r="D112" t="s">
        <v>107</v>
      </c>
      <c r="E112" t="s">
        <v>108</v>
      </c>
      <c r="F112" t="s">
        <v>109</v>
      </c>
      <c r="G112" t="s">
        <v>110</v>
      </c>
      <c r="H112">
        <v>721055966</v>
      </c>
      <c r="I112" t="s">
        <v>42</v>
      </c>
      <c r="J112" t="s">
        <v>3</v>
      </c>
      <c r="K112" t="s">
        <v>30</v>
      </c>
      <c r="L112" s="53">
        <f>Červenec!$E$16</f>
        <v>2503.7910000000006</v>
      </c>
      <c r="M112" s="53">
        <f>Červenec!$F$16</f>
        <v>1345.7750000000001</v>
      </c>
      <c r="N112" s="53">
        <f>Červenec!$G$16</f>
        <v>35.391399999999997</v>
      </c>
      <c r="O112" t="s">
        <v>111</v>
      </c>
      <c r="P112" s="54">
        <f t="shared" ref="P112:P125" si="18">+Q112/(M112*3.6)</f>
        <v>0.77134406238454079</v>
      </c>
      <c r="Q112" s="53">
        <f>Červenec!$M$16</f>
        <v>3737</v>
      </c>
      <c r="R112" s="53">
        <v>0</v>
      </c>
      <c r="S112" s="53">
        <v>0</v>
      </c>
      <c r="T112" s="53">
        <f t="shared" si="11"/>
        <v>0</v>
      </c>
      <c r="U112" s="53">
        <v>0</v>
      </c>
      <c r="V112" s="53">
        <f>Červenec!$K$16</f>
        <v>3737</v>
      </c>
      <c r="W112" s="55">
        <f t="shared" si="12"/>
        <v>0</v>
      </c>
      <c r="X112" s="53"/>
      <c r="Z112" s="56"/>
    </row>
    <row r="113" spans="1:26" outlineLevel="1" x14ac:dyDescent="0.25">
      <c r="A113" s="52">
        <f t="shared" si="17"/>
        <v>2024</v>
      </c>
      <c r="B113">
        <f t="shared" si="17"/>
        <v>7</v>
      </c>
      <c r="C113" t="s">
        <v>106</v>
      </c>
      <c r="D113" t="s">
        <v>107</v>
      </c>
      <c r="E113" t="s">
        <v>108</v>
      </c>
      <c r="F113" t="s">
        <v>109</v>
      </c>
      <c r="G113" t="s">
        <v>110</v>
      </c>
      <c r="H113">
        <v>721055966</v>
      </c>
      <c r="I113" t="s">
        <v>40</v>
      </c>
      <c r="J113" t="s">
        <v>3</v>
      </c>
      <c r="K113" t="s">
        <v>30</v>
      </c>
      <c r="L113" s="53">
        <f>Červenec!$E$17</f>
        <v>3229.5299999999997</v>
      </c>
      <c r="M113" s="53">
        <f>Červenec!$F$17</f>
        <v>1777.6980000000001</v>
      </c>
      <c r="N113" s="53">
        <f>Červenec!$G$17</f>
        <v>35.346899999999998</v>
      </c>
      <c r="O113" t="s">
        <v>111</v>
      </c>
      <c r="P113" s="54">
        <f t="shared" si="18"/>
        <v>0.79242087238664827</v>
      </c>
      <c r="Q113" s="53">
        <f>Červenec!$M$17</f>
        <v>5071.2659999999996</v>
      </c>
      <c r="R113" s="53">
        <v>0</v>
      </c>
      <c r="S113" s="53">
        <v>0</v>
      </c>
      <c r="T113" s="53">
        <f t="shared" si="11"/>
        <v>346.13599999999951</v>
      </c>
      <c r="U113" s="53">
        <v>0</v>
      </c>
      <c r="V113" s="53">
        <f>Červenec!$K$17</f>
        <v>4725.13</v>
      </c>
      <c r="W113" s="55">
        <f t="shared" si="12"/>
        <v>0</v>
      </c>
      <c r="Z113" s="56"/>
    </row>
    <row r="114" spans="1:26" ht="15.75" outlineLevel="1" thickBot="1" x14ac:dyDescent="0.3">
      <c r="A114" s="57">
        <f t="shared" si="17"/>
        <v>2024</v>
      </c>
      <c r="B114" s="58">
        <f t="shared" si="17"/>
        <v>7</v>
      </c>
      <c r="C114" s="58" t="s">
        <v>106</v>
      </c>
      <c r="D114" s="58" t="s">
        <v>107</v>
      </c>
      <c r="E114" s="58" t="s">
        <v>108</v>
      </c>
      <c r="F114" s="58" t="s">
        <v>109</v>
      </c>
      <c r="G114" s="58" t="s">
        <v>110</v>
      </c>
      <c r="H114" s="58">
        <v>721055966</v>
      </c>
      <c r="I114" s="58" t="s">
        <v>38</v>
      </c>
      <c r="J114" s="58" t="s">
        <v>3</v>
      </c>
      <c r="K114" s="58" t="s">
        <v>30</v>
      </c>
      <c r="L114" s="59">
        <f>Červenec!$E$18</f>
        <v>1463.646</v>
      </c>
      <c r="M114" s="59">
        <f>Červenec!$F$18</f>
        <v>785.99800000000005</v>
      </c>
      <c r="N114" s="59">
        <f>Červenec!$G$18</f>
        <v>35.420999999999999</v>
      </c>
      <c r="O114" s="58" t="s">
        <v>111</v>
      </c>
      <c r="P114" s="60">
        <f t="shared" si="18"/>
        <v>0.78845267064575497</v>
      </c>
      <c r="Q114" s="59">
        <f>Červenec!$M$18</f>
        <v>2231</v>
      </c>
      <c r="R114" s="59">
        <v>0</v>
      </c>
      <c r="S114" s="59">
        <v>0</v>
      </c>
      <c r="T114" s="59">
        <f t="shared" si="11"/>
        <v>0</v>
      </c>
      <c r="U114" s="59">
        <v>0</v>
      </c>
      <c r="V114" s="59">
        <f>Červenec!$K$18</f>
        <v>2231</v>
      </c>
      <c r="W114" s="61">
        <f t="shared" si="12"/>
        <v>0</v>
      </c>
      <c r="X114" s="58"/>
      <c r="Y114" s="58"/>
      <c r="Z114" s="62"/>
    </row>
    <row r="115" spans="1:26" outlineLevel="1" x14ac:dyDescent="0.25">
      <c r="A115" s="46">
        <f t="shared" si="17"/>
        <v>2024</v>
      </c>
      <c r="B115" s="47">
        <f>B114+1</f>
        <v>8</v>
      </c>
      <c r="C115" s="47" t="s">
        <v>106</v>
      </c>
      <c r="D115" s="47" t="s">
        <v>107</v>
      </c>
      <c r="E115" s="47" t="s">
        <v>108</v>
      </c>
      <c r="F115" s="47" t="s">
        <v>109</v>
      </c>
      <c r="G115" s="47" t="s">
        <v>110</v>
      </c>
      <c r="H115" s="47">
        <v>721055966</v>
      </c>
      <c r="I115" s="47" t="s">
        <v>47</v>
      </c>
      <c r="J115" s="47" t="s">
        <v>3</v>
      </c>
      <c r="K115" s="47" t="s">
        <v>30</v>
      </c>
      <c r="L115" s="48">
        <f>Srpen!$E$5</f>
        <v>738.09500000000003</v>
      </c>
      <c r="M115" s="48">
        <f>Srpen!$F$5</f>
        <v>411.88799999999998</v>
      </c>
      <c r="N115" s="48">
        <f>Srpen!$G$5</f>
        <v>35.363</v>
      </c>
      <c r="O115" s="47" t="s">
        <v>111</v>
      </c>
      <c r="P115" s="49">
        <f t="shared" si="18"/>
        <v>0.79781666645085836</v>
      </c>
      <c r="Q115" s="48">
        <f>Srpen!$M$5</f>
        <v>1183</v>
      </c>
      <c r="R115" s="48">
        <v>0</v>
      </c>
      <c r="S115" s="48">
        <v>0</v>
      </c>
      <c r="T115" s="48">
        <f t="shared" si="11"/>
        <v>0</v>
      </c>
      <c r="U115" s="48">
        <v>0</v>
      </c>
      <c r="V115" s="48">
        <f>Srpen!$K$5</f>
        <v>1183</v>
      </c>
      <c r="W115" s="50">
        <f t="shared" si="12"/>
        <v>0</v>
      </c>
      <c r="X115" s="47"/>
      <c r="Y115" s="47"/>
      <c r="Z115" s="51"/>
    </row>
    <row r="116" spans="1:26" outlineLevel="1" x14ac:dyDescent="0.25">
      <c r="A116" s="52">
        <f t="shared" si="17"/>
        <v>2024</v>
      </c>
      <c r="B116">
        <f>B115</f>
        <v>8</v>
      </c>
      <c r="C116" t="s">
        <v>106</v>
      </c>
      <c r="D116" t="s">
        <v>107</v>
      </c>
      <c r="E116" t="s">
        <v>108</v>
      </c>
      <c r="F116" t="s">
        <v>109</v>
      </c>
      <c r="G116" t="s">
        <v>110</v>
      </c>
      <c r="H116">
        <v>721055966</v>
      </c>
      <c r="I116" t="s">
        <v>37</v>
      </c>
      <c r="J116" t="s">
        <v>3</v>
      </c>
      <c r="K116" t="s">
        <v>30</v>
      </c>
      <c r="L116" s="53">
        <f>Srpen!$E$6</f>
        <v>4372.1327300000003</v>
      </c>
      <c r="M116" s="53">
        <f>Srpen!$F$6</f>
        <v>2348.59996</v>
      </c>
      <c r="N116" s="53">
        <f>Srpen!$G$6</f>
        <v>35.439799999999998</v>
      </c>
      <c r="O116" t="s">
        <v>111</v>
      </c>
      <c r="P116" s="54">
        <f t="shared" si="18"/>
        <v>0.80603576079238104</v>
      </c>
      <c r="Q116" s="53">
        <f>Srpen!$M$6</f>
        <v>6815</v>
      </c>
      <c r="R116" s="53">
        <v>0</v>
      </c>
      <c r="S116" s="53">
        <v>0</v>
      </c>
      <c r="T116" s="53">
        <f t="shared" si="11"/>
        <v>250</v>
      </c>
      <c r="U116" s="53">
        <v>0</v>
      </c>
      <c r="V116" s="53">
        <f>Srpen!$K$6</f>
        <v>6565</v>
      </c>
      <c r="W116" s="55">
        <f t="shared" si="12"/>
        <v>0</v>
      </c>
      <c r="Z116" s="56"/>
    </row>
    <row r="117" spans="1:26" outlineLevel="1" x14ac:dyDescent="0.25">
      <c r="A117" s="52">
        <f t="shared" ref="A117:B132" si="19">A116</f>
        <v>2024</v>
      </c>
      <c r="B117">
        <f t="shared" si="19"/>
        <v>8</v>
      </c>
      <c r="C117" t="s">
        <v>106</v>
      </c>
      <c r="D117" t="s">
        <v>107</v>
      </c>
      <c r="E117" t="s">
        <v>108</v>
      </c>
      <c r="F117" t="s">
        <v>109</v>
      </c>
      <c r="G117" t="s">
        <v>110</v>
      </c>
      <c r="H117">
        <v>721055966</v>
      </c>
      <c r="I117" t="s">
        <v>48</v>
      </c>
      <c r="J117" t="s">
        <v>3</v>
      </c>
      <c r="K117" t="s">
        <v>30</v>
      </c>
      <c r="L117" s="53">
        <f>Srpen!$E$7</f>
        <v>2683.4849999999992</v>
      </c>
      <c r="M117" s="53">
        <f>Srpen!$F$7</f>
        <v>1424.9369999999999</v>
      </c>
      <c r="N117" s="53">
        <f>Srpen!$G$7</f>
        <v>35.278500000000001</v>
      </c>
      <c r="O117" t="s">
        <v>111</v>
      </c>
      <c r="P117" s="54">
        <f t="shared" si="18"/>
        <v>0.78931364840847162</v>
      </c>
      <c r="Q117" s="53">
        <f>Srpen!$M$7</f>
        <v>4049</v>
      </c>
      <c r="R117" s="53">
        <v>0</v>
      </c>
      <c r="S117" s="53">
        <v>0</v>
      </c>
      <c r="T117" s="53">
        <f t="shared" si="11"/>
        <v>0</v>
      </c>
      <c r="U117" s="53">
        <v>0</v>
      </c>
      <c r="V117" s="53">
        <f>Srpen!$K$7</f>
        <v>4049</v>
      </c>
      <c r="W117" s="55">
        <f t="shared" si="12"/>
        <v>0</v>
      </c>
      <c r="Z117" s="56"/>
    </row>
    <row r="118" spans="1:26" outlineLevel="1" x14ac:dyDescent="0.25">
      <c r="A118" s="52">
        <f t="shared" si="19"/>
        <v>2024</v>
      </c>
      <c r="B118">
        <f t="shared" si="19"/>
        <v>8</v>
      </c>
      <c r="C118" t="s">
        <v>106</v>
      </c>
      <c r="D118" t="s">
        <v>107</v>
      </c>
      <c r="E118" t="s">
        <v>108</v>
      </c>
      <c r="F118" t="s">
        <v>109</v>
      </c>
      <c r="G118" t="s">
        <v>110</v>
      </c>
      <c r="H118">
        <v>721055966</v>
      </c>
      <c r="I118" t="s">
        <v>264</v>
      </c>
      <c r="J118" t="s">
        <v>3</v>
      </c>
      <c r="K118" t="s">
        <v>30</v>
      </c>
      <c r="L118" s="53" t="e">
        <f>Srpen!$E$8</f>
        <v>#N/A</v>
      </c>
      <c r="M118" s="53" t="e">
        <f>Srpen!$F$8</f>
        <v>#N/A</v>
      </c>
      <c r="N118" s="53" t="e">
        <f>Srpen!$G$8</f>
        <v>#N/A</v>
      </c>
      <c r="O118" t="s">
        <v>111</v>
      </c>
      <c r="P118" s="54" t="e">
        <f t="shared" si="18"/>
        <v>#N/A</v>
      </c>
      <c r="Q118" s="53">
        <f>Srpen!$M$8</f>
        <v>3570</v>
      </c>
      <c r="R118" s="53">
        <v>0</v>
      </c>
      <c r="S118" s="53">
        <v>0</v>
      </c>
      <c r="T118" s="53">
        <f t="shared" si="11"/>
        <v>0</v>
      </c>
      <c r="U118" s="53">
        <v>0</v>
      </c>
      <c r="V118" s="53">
        <f>Srpen!$K$8</f>
        <v>3570</v>
      </c>
      <c r="W118" s="55">
        <f t="shared" si="12"/>
        <v>0</v>
      </c>
      <c r="Z118" s="56"/>
    </row>
    <row r="119" spans="1:26" outlineLevel="1" x14ac:dyDescent="0.25">
      <c r="A119" s="52">
        <f t="shared" si="19"/>
        <v>2024</v>
      </c>
      <c r="B119">
        <f t="shared" si="19"/>
        <v>8</v>
      </c>
      <c r="C119" t="s">
        <v>106</v>
      </c>
      <c r="D119" t="s">
        <v>107</v>
      </c>
      <c r="E119" t="s">
        <v>108</v>
      </c>
      <c r="F119" t="s">
        <v>109</v>
      </c>
      <c r="G119" t="s">
        <v>110</v>
      </c>
      <c r="H119">
        <v>721055966</v>
      </c>
      <c r="I119" t="s">
        <v>43</v>
      </c>
      <c r="J119" t="s">
        <v>3</v>
      </c>
      <c r="K119" t="s">
        <v>30</v>
      </c>
      <c r="L119" s="53">
        <f>Srpen!$E$9</f>
        <v>3856.0730000000003</v>
      </c>
      <c r="M119" s="53">
        <f>Srpen!$F$9</f>
        <v>2037.9130000000002</v>
      </c>
      <c r="N119" s="53">
        <f>Srpen!$G$9</f>
        <v>35.305900000000001</v>
      </c>
      <c r="O119" t="s">
        <v>111</v>
      </c>
      <c r="P119" s="54">
        <f t="shared" si="18"/>
        <v>0.80597159937642082</v>
      </c>
      <c r="Q119" s="53">
        <f>Srpen!$M$9</f>
        <v>5913</v>
      </c>
      <c r="R119" s="53">
        <v>0</v>
      </c>
      <c r="S119" s="53">
        <v>0</v>
      </c>
      <c r="T119" s="53">
        <f t="shared" si="11"/>
        <v>0</v>
      </c>
      <c r="U119" s="53">
        <v>0</v>
      </c>
      <c r="V119" s="53">
        <f>Srpen!$K$9</f>
        <v>5913</v>
      </c>
      <c r="W119" s="55">
        <f t="shared" si="12"/>
        <v>0</v>
      </c>
      <c r="Z119" s="56"/>
    </row>
    <row r="120" spans="1:26" outlineLevel="1" x14ac:dyDescent="0.25">
      <c r="A120" s="52">
        <f t="shared" si="19"/>
        <v>2024</v>
      </c>
      <c r="B120">
        <f t="shared" si="19"/>
        <v>8</v>
      </c>
      <c r="C120" t="s">
        <v>106</v>
      </c>
      <c r="D120" t="s">
        <v>107</v>
      </c>
      <c r="E120" t="s">
        <v>108</v>
      </c>
      <c r="F120" t="s">
        <v>109</v>
      </c>
      <c r="G120" t="s">
        <v>110</v>
      </c>
      <c r="H120">
        <v>721055966</v>
      </c>
      <c r="I120" t="s">
        <v>44</v>
      </c>
      <c r="J120" t="s">
        <v>3</v>
      </c>
      <c r="K120" t="s">
        <v>30</v>
      </c>
      <c r="L120" s="53">
        <f>Srpen!$E$10</f>
        <v>5206.4869999999992</v>
      </c>
      <c r="M120" s="53">
        <f>Srpen!$F$10</f>
        <v>2770.3909999999996</v>
      </c>
      <c r="N120" s="53">
        <f>Srpen!$G$10</f>
        <v>35.377699999999997</v>
      </c>
      <c r="O120" t="s">
        <v>111</v>
      </c>
      <c r="P120" s="54">
        <f t="shared" si="18"/>
        <v>0.77225360768369689</v>
      </c>
      <c r="Q120" s="53">
        <f>Srpen!$M$10</f>
        <v>7702</v>
      </c>
      <c r="R120" s="53">
        <v>0</v>
      </c>
      <c r="S120" s="53">
        <v>0</v>
      </c>
      <c r="T120" s="53">
        <f t="shared" si="11"/>
        <v>0</v>
      </c>
      <c r="U120" s="53">
        <v>0</v>
      </c>
      <c r="V120" s="53">
        <f>Srpen!$K$10</f>
        <v>7702</v>
      </c>
      <c r="W120" s="55">
        <f t="shared" si="12"/>
        <v>0</v>
      </c>
      <c r="Z120" s="56"/>
    </row>
    <row r="121" spans="1:26" outlineLevel="1" x14ac:dyDescent="0.25">
      <c r="A121" s="52">
        <f t="shared" si="19"/>
        <v>2024</v>
      </c>
      <c r="B121">
        <f t="shared" si="19"/>
        <v>8</v>
      </c>
      <c r="C121" t="s">
        <v>106</v>
      </c>
      <c r="D121" t="s">
        <v>107</v>
      </c>
      <c r="E121" t="s">
        <v>108</v>
      </c>
      <c r="F121" t="s">
        <v>109</v>
      </c>
      <c r="G121" t="s">
        <v>110</v>
      </c>
      <c r="H121">
        <v>721055966</v>
      </c>
      <c r="I121" t="s">
        <v>46</v>
      </c>
      <c r="J121" t="s">
        <v>3</v>
      </c>
      <c r="K121" t="s">
        <v>30</v>
      </c>
      <c r="L121" s="53">
        <f>Srpen!$E$11</f>
        <v>5769.9190000000008</v>
      </c>
      <c r="M121" s="53">
        <f>Srpen!$F$11</f>
        <v>3165.3799999999997</v>
      </c>
      <c r="N121" s="53">
        <f>Srpen!$G$11</f>
        <v>35.380800000000001</v>
      </c>
      <c r="O121" t="s">
        <v>111</v>
      </c>
      <c r="P121" s="54">
        <f t="shared" si="18"/>
        <v>0.78825010302431664</v>
      </c>
      <c r="Q121" s="53">
        <f>Srpen!$M$11</f>
        <v>8982.4</v>
      </c>
      <c r="R121" s="53">
        <v>0</v>
      </c>
      <c r="S121" s="53">
        <v>0</v>
      </c>
      <c r="T121" s="53">
        <f t="shared" si="11"/>
        <v>0</v>
      </c>
      <c r="U121" s="53">
        <v>0</v>
      </c>
      <c r="V121" s="53">
        <f>Srpen!$K$11</f>
        <v>8982.4</v>
      </c>
      <c r="W121" s="55">
        <f t="shared" si="12"/>
        <v>0</v>
      </c>
      <c r="Z121" s="56"/>
    </row>
    <row r="122" spans="1:26" outlineLevel="1" x14ac:dyDescent="0.25">
      <c r="A122" s="52">
        <f t="shared" si="19"/>
        <v>2024</v>
      </c>
      <c r="B122">
        <f t="shared" si="19"/>
        <v>8</v>
      </c>
      <c r="C122" t="s">
        <v>106</v>
      </c>
      <c r="D122" t="s">
        <v>107</v>
      </c>
      <c r="E122" t="s">
        <v>108</v>
      </c>
      <c r="F122" t="s">
        <v>109</v>
      </c>
      <c r="G122" t="s">
        <v>110</v>
      </c>
      <c r="H122">
        <v>721055966</v>
      </c>
      <c r="I122" t="s">
        <v>41</v>
      </c>
      <c r="J122" t="s">
        <v>3</v>
      </c>
      <c r="K122" t="s">
        <v>30</v>
      </c>
      <c r="L122" s="53">
        <f>Srpen!$E$12</f>
        <v>3455.7370000000005</v>
      </c>
      <c r="M122" s="53">
        <f>Srpen!$F$12</f>
        <v>1979.8600000000001</v>
      </c>
      <c r="N122" s="53">
        <f>Srpen!$G$12</f>
        <v>35.350900000000003</v>
      </c>
      <c r="O122" t="s">
        <v>111</v>
      </c>
      <c r="P122" s="54">
        <f t="shared" si="18"/>
        <v>0.83417570490393811</v>
      </c>
      <c r="Q122" s="53">
        <f>Srpen!$M$12</f>
        <v>5945.5839999999998</v>
      </c>
      <c r="R122" s="53">
        <v>0</v>
      </c>
      <c r="S122" s="53">
        <v>0</v>
      </c>
      <c r="T122" s="53">
        <f t="shared" si="11"/>
        <v>549.56800000000021</v>
      </c>
      <c r="U122" s="53">
        <v>0</v>
      </c>
      <c r="V122" s="53">
        <f>Srpen!$K$12</f>
        <v>5396.0159999999996</v>
      </c>
      <c r="W122" s="55">
        <f t="shared" si="12"/>
        <v>0</v>
      </c>
      <c r="Z122" s="56"/>
    </row>
    <row r="123" spans="1:26" outlineLevel="1" x14ac:dyDescent="0.25">
      <c r="A123" s="52">
        <f t="shared" si="19"/>
        <v>2024</v>
      </c>
      <c r="B123">
        <f t="shared" si="19"/>
        <v>8</v>
      </c>
      <c r="C123" t="s">
        <v>106</v>
      </c>
      <c r="D123" t="s">
        <v>107</v>
      </c>
      <c r="E123" t="s">
        <v>108</v>
      </c>
      <c r="F123" t="s">
        <v>109</v>
      </c>
      <c r="G123" t="s">
        <v>110</v>
      </c>
      <c r="H123">
        <v>721055966</v>
      </c>
      <c r="I123" t="s">
        <v>45</v>
      </c>
      <c r="J123" t="s">
        <v>3</v>
      </c>
      <c r="K123" t="s">
        <v>30</v>
      </c>
      <c r="L123" s="53">
        <f>Srpen!$E$13</f>
        <v>3143.3289999999997</v>
      </c>
      <c r="M123" s="53">
        <f>Srpen!$F$13</f>
        <v>1730.3029999999999</v>
      </c>
      <c r="N123" s="53">
        <f>Srpen!$G$13</f>
        <v>35.368699999999997</v>
      </c>
      <c r="O123" t="s">
        <v>111</v>
      </c>
      <c r="P123" s="54">
        <f t="shared" si="18"/>
        <v>0.78896811072331774</v>
      </c>
      <c r="Q123" s="53">
        <f>Srpen!$M$13</f>
        <v>4914.5540000000001</v>
      </c>
      <c r="R123" s="53">
        <v>0</v>
      </c>
      <c r="S123" s="53">
        <v>0</v>
      </c>
      <c r="T123" s="53">
        <f t="shared" si="11"/>
        <v>25.154000000000451</v>
      </c>
      <c r="U123" s="53">
        <v>0</v>
      </c>
      <c r="V123" s="53">
        <f>Srpen!$K$13</f>
        <v>4889.3999999999996</v>
      </c>
      <c r="W123" s="55">
        <f t="shared" si="12"/>
        <v>0</v>
      </c>
      <c r="Z123" s="56"/>
    </row>
    <row r="124" spans="1:26" outlineLevel="1" x14ac:dyDescent="0.25">
      <c r="A124" s="52">
        <f t="shared" si="19"/>
        <v>2024</v>
      </c>
      <c r="B124">
        <f t="shared" si="19"/>
        <v>8</v>
      </c>
      <c r="C124" t="s">
        <v>106</v>
      </c>
      <c r="D124" t="s">
        <v>107</v>
      </c>
      <c r="E124" t="s">
        <v>108</v>
      </c>
      <c r="F124" t="s">
        <v>109</v>
      </c>
      <c r="G124" t="s">
        <v>110</v>
      </c>
      <c r="H124">
        <v>721055966</v>
      </c>
      <c r="I124" t="s">
        <v>265</v>
      </c>
      <c r="J124" t="s">
        <v>3</v>
      </c>
      <c r="K124" t="s">
        <v>30</v>
      </c>
      <c r="L124" s="53">
        <f>Srpen!$E$14</f>
        <v>1.8779999999999999</v>
      </c>
      <c r="M124" s="53">
        <f>Srpen!$F$14</f>
        <v>1.8779999999999999</v>
      </c>
      <c r="N124" s="53">
        <f>Srpen!$G$14</f>
        <v>35.393999999999998</v>
      </c>
      <c r="O124" t="s">
        <v>111</v>
      </c>
      <c r="P124" s="54">
        <f t="shared" si="18"/>
        <v>0.73955744882262453</v>
      </c>
      <c r="Q124" s="53">
        <f>Srpen!$M$14</f>
        <v>5</v>
      </c>
      <c r="R124" s="53">
        <v>0</v>
      </c>
      <c r="S124" s="53">
        <v>0</v>
      </c>
      <c r="T124" s="53">
        <f t="shared" si="11"/>
        <v>0</v>
      </c>
      <c r="U124" s="53">
        <v>0</v>
      </c>
      <c r="V124" s="53">
        <f>Srpen!$K$14</f>
        <v>5</v>
      </c>
      <c r="W124" s="55">
        <f t="shared" si="12"/>
        <v>0</v>
      </c>
      <c r="Z124" s="56"/>
    </row>
    <row r="125" spans="1:26" outlineLevel="1" x14ac:dyDescent="0.25">
      <c r="A125" s="52">
        <f t="shared" si="19"/>
        <v>2024</v>
      </c>
      <c r="B125">
        <f t="shared" si="19"/>
        <v>8</v>
      </c>
      <c r="C125" t="s">
        <v>106</v>
      </c>
      <c r="D125" t="s">
        <v>107</v>
      </c>
      <c r="E125" t="s">
        <v>108</v>
      </c>
      <c r="F125" t="s">
        <v>109</v>
      </c>
      <c r="G125" t="s">
        <v>110</v>
      </c>
      <c r="H125">
        <v>721055966</v>
      </c>
      <c r="I125" t="s">
        <v>39</v>
      </c>
      <c r="J125" t="s">
        <v>3</v>
      </c>
      <c r="K125" t="s">
        <v>30</v>
      </c>
      <c r="L125" s="53">
        <f>Srpen!$E$15</f>
        <v>3108.2999999999997</v>
      </c>
      <c r="M125" s="53">
        <f>Srpen!$F$15</f>
        <v>1682.0830000000001</v>
      </c>
      <c r="N125" s="53">
        <f>Srpen!$G$15</f>
        <v>35.2971</v>
      </c>
      <c r="O125" t="s">
        <v>111</v>
      </c>
      <c r="P125" s="54">
        <f t="shared" si="18"/>
        <v>0.8058791127165279</v>
      </c>
      <c r="Q125" s="53">
        <f>Srpen!$M$15</f>
        <v>4880</v>
      </c>
      <c r="R125" s="53">
        <v>0</v>
      </c>
      <c r="S125" s="53">
        <v>0</v>
      </c>
      <c r="T125" s="53">
        <f t="shared" si="11"/>
        <v>0</v>
      </c>
      <c r="U125" s="53">
        <v>0</v>
      </c>
      <c r="V125" s="53">
        <f>Srpen!$K$15</f>
        <v>4880</v>
      </c>
      <c r="W125" s="55">
        <f t="shared" si="12"/>
        <v>0</v>
      </c>
      <c r="Z125" s="56"/>
    </row>
    <row r="126" spans="1:26" outlineLevel="1" x14ac:dyDescent="0.25">
      <c r="A126" s="52">
        <f t="shared" si="19"/>
        <v>2024</v>
      </c>
      <c r="B126">
        <f t="shared" si="19"/>
        <v>8</v>
      </c>
      <c r="C126" t="s">
        <v>106</v>
      </c>
      <c r="D126" t="s">
        <v>107</v>
      </c>
      <c r="E126" t="s">
        <v>108</v>
      </c>
      <c r="F126" t="s">
        <v>109</v>
      </c>
      <c r="G126" t="s">
        <v>110</v>
      </c>
      <c r="H126" s="75">
        <v>721055966</v>
      </c>
      <c r="I126" t="s">
        <v>39</v>
      </c>
      <c r="J126" t="s">
        <v>112</v>
      </c>
      <c r="K126" t="s">
        <v>78</v>
      </c>
      <c r="L126" s="53">
        <f>Srpen!$E$39</f>
        <v>0</v>
      </c>
      <c r="M126" s="53">
        <f>Srpen!$F$39</f>
        <v>0</v>
      </c>
      <c r="N126" s="53">
        <f>Srpen!$G$39</f>
        <v>0</v>
      </c>
      <c r="O126" t="s">
        <v>113</v>
      </c>
      <c r="P126" s="54" t="e">
        <f>+Q126/(M126*N126)</f>
        <v>#DIV/0!</v>
      </c>
      <c r="Q126" s="53">
        <f>Srpen!$H$39</f>
        <v>0</v>
      </c>
      <c r="R126" s="53">
        <v>0</v>
      </c>
      <c r="S126" s="53">
        <v>0</v>
      </c>
      <c r="T126" s="53">
        <f t="shared" si="11"/>
        <v>0</v>
      </c>
      <c r="U126" s="53">
        <v>0</v>
      </c>
      <c r="V126" s="53">
        <f>$Q126</f>
        <v>0</v>
      </c>
      <c r="W126" s="55">
        <f t="shared" si="12"/>
        <v>0</v>
      </c>
      <c r="Z126" s="56"/>
    </row>
    <row r="127" spans="1:26" outlineLevel="1" x14ac:dyDescent="0.25">
      <c r="A127" s="52">
        <f t="shared" si="19"/>
        <v>2024</v>
      </c>
      <c r="B127">
        <f t="shared" si="19"/>
        <v>8</v>
      </c>
      <c r="C127" t="s">
        <v>106</v>
      </c>
      <c r="D127" t="s">
        <v>107</v>
      </c>
      <c r="E127" t="s">
        <v>108</v>
      </c>
      <c r="F127" t="s">
        <v>109</v>
      </c>
      <c r="G127" t="s">
        <v>110</v>
      </c>
      <c r="H127" s="75">
        <v>721055966</v>
      </c>
      <c r="I127" t="s">
        <v>39</v>
      </c>
      <c r="J127" t="s">
        <v>114</v>
      </c>
      <c r="K127" t="s">
        <v>78</v>
      </c>
      <c r="L127" s="53">
        <f>Srpen!$E$38</f>
        <v>0</v>
      </c>
      <c r="M127" s="53">
        <f>Srpen!$F$38</f>
        <v>0</v>
      </c>
      <c r="N127" s="53">
        <v>0</v>
      </c>
      <c r="O127" t="s">
        <v>113</v>
      </c>
      <c r="P127" s="54" t="e">
        <f>+Q127/(M127*N127)</f>
        <v>#DIV/0!</v>
      </c>
      <c r="Q127" s="53">
        <f>Srpen!$H$38</f>
        <v>0</v>
      </c>
      <c r="R127" s="53">
        <v>0</v>
      </c>
      <c r="S127" s="53">
        <v>0</v>
      </c>
      <c r="T127" s="53">
        <f t="shared" si="11"/>
        <v>0</v>
      </c>
      <c r="U127" s="53">
        <v>0</v>
      </c>
      <c r="V127" s="53">
        <f>$Q127</f>
        <v>0</v>
      </c>
      <c r="W127" s="55">
        <f t="shared" si="12"/>
        <v>0</v>
      </c>
      <c r="Z127" s="56"/>
    </row>
    <row r="128" spans="1:26" outlineLevel="1" x14ac:dyDescent="0.25">
      <c r="A128" s="52">
        <f t="shared" si="19"/>
        <v>2024</v>
      </c>
      <c r="B128">
        <f t="shared" si="19"/>
        <v>8</v>
      </c>
      <c r="C128" t="s">
        <v>106</v>
      </c>
      <c r="D128" t="s">
        <v>107</v>
      </c>
      <c r="E128" t="s">
        <v>108</v>
      </c>
      <c r="F128" t="s">
        <v>109</v>
      </c>
      <c r="G128" t="s">
        <v>110</v>
      </c>
      <c r="H128">
        <v>721055966</v>
      </c>
      <c r="I128" t="s">
        <v>42</v>
      </c>
      <c r="J128" t="s">
        <v>3</v>
      </c>
      <c r="K128" t="s">
        <v>30</v>
      </c>
      <c r="L128" s="53">
        <f>Srpen!$E$16</f>
        <v>2763.442</v>
      </c>
      <c r="M128" s="53">
        <f>Srpen!$F$16</f>
        <v>1471.4710000000002</v>
      </c>
      <c r="N128" s="53">
        <f>Srpen!$G$16</f>
        <v>35.420400000000001</v>
      </c>
      <c r="O128" t="s">
        <v>111</v>
      </c>
      <c r="P128" s="54">
        <f t="shared" ref="P128:P141" si="20">+Q128/(M128*3.6)</f>
        <v>0.77360228868481473</v>
      </c>
      <c r="Q128" s="55">
        <f>Srpen!$M$16</f>
        <v>4098</v>
      </c>
      <c r="R128" s="53">
        <v>0</v>
      </c>
      <c r="S128" s="53">
        <v>0</v>
      </c>
      <c r="T128" s="53">
        <f t="shared" si="11"/>
        <v>0</v>
      </c>
      <c r="U128" s="53">
        <v>0</v>
      </c>
      <c r="V128" s="53">
        <f>Srpen!$K$16</f>
        <v>4098</v>
      </c>
      <c r="W128" s="55">
        <f t="shared" si="12"/>
        <v>0</v>
      </c>
      <c r="Z128" s="56"/>
    </row>
    <row r="129" spans="1:26" outlineLevel="1" x14ac:dyDescent="0.25">
      <c r="A129" s="52">
        <f t="shared" si="19"/>
        <v>2024</v>
      </c>
      <c r="B129">
        <f t="shared" si="19"/>
        <v>8</v>
      </c>
      <c r="C129" t="s">
        <v>106</v>
      </c>
      <c r="D129" t="s">
        <v>107</v>
      </c>
      <c r="E129" t="s">
        <v>108</v>
      </c>
      <c r="F129" t="s">
        <v>109</v>
      </c>
      <c r="G129" t="s">
        <v>110</v>
      </c>
      <c r="H129">
        <v>721055966</v>
      </c>
      <c r="I129" t="s">
        <v>40</v>
      </c>
      <c r="J129" t="s">
        <v>3</v>
      </c>
      <c r="K129" t="s">
        <v>30</v>
      </c>
      <c r="L129" s="53">
        <f>Srpen!$E$17</f>
        <v>3280.9180000000006</v>
      </c>
      <c r="M129" s="53">
        <f>Srpen!$F$17</f>
        <v>1773.6170000000002</v>
      </c>
      <c r="N129" s="53">
        <f>Srpen!$G$17</f>
        <v>35.372300000000003</v>
      </c>
      <c r="O129" t="s">
        <v>111</v>
      </c>
      <c r="P129" s="54">
        <f t="shared" si="20"/>
        <v>0.79645906265745825</v>
      </c>
      <c r="Q129" s="53">
        <f>Srpen!$M$17</f>
        <v>5085.4080000000004</v>
      </c>
      <c r="R129" s="53">
        <v>0</v>
      </c>
      <c r="S129" s="53">
        <v>0</v>
      </c>
      <c r="T129" s="53">
        <f t="shared" si="11"/>
        <v>338.12800000000061</v>
      </c>
      <c r="U129" s="53">
        <v>0</v>
      </c>
      <c r="V129" s="53">
        <f>Srpen!$K$17</f>
        <v>4747.28</v>
      </c>
      <c r="W129" s="55">
        <f t="shared" si="12"/>
        <v>0</v>
      </c>
      <c r="Z129" s="56"/>
    </row>
    <row r="130" spans="1:26" ht="15.75" outlineLevel="1" thickBot="1" x14ac:dyDescent="0.3">
      <c r="A130" s="57">
        <f t="shared" si="19"/>
        <v>2024</v>
      </c>
      <c r="B130" s="58">
        <f t="shared" si="19"/>
        <v>8</v>
      </c>
      <c r="C130" s="58" t="s">
        <v>106</v>
      </c>
      <c r="D130" s="58" t="s">
        <v>107</v>
      </c>
      <c r="E130" s="58" t="s">
        <v>108</v>
      </c>
      <c r="F130" s="58" t="s">
        <v>109</v>
      </c>
      <c r="G130" s="58" t="s">
        <v>110</v>
      </c>
      <c r="H130" s="58">
        <v>721055966</v>
      </c>
      <c r="I130" s="58" t="s">
        <v>38</v>
      </c>
      <c r="J130" s="58" t="s">
        <v>3</v>
      </c>
      <c r="K130" s="58" t="s">
        <v>30</v>
      </c>
      <c r="L130" s="59">
        <f>Srpen!$E$18</f>
        <v>1163.347</v>
      </c>
      <c r="M130" s="59">
        <f>Srpen!$F$18</f>
        <v>620.72399999999993</v>
      </c>
      <c r="N130" s="59">
        <f>Srpen!$G$18</f>
        <v>35.435400000000001</v>
      </c>
      <c r="O130" s="58" t="s">
        <v>111</v>
      </c>
      <c r="P130" s="60">
        <f t="shared" si="20"/>
        <v>0.77776560561179819</v>
      </c>
      <c r="Q130" s="59">
        <f>Srpen!$M$18</f>
        <v>1738</v>
      </c>
      <c r="R130" s="59">
        <v>0</v>
      </c>
      <c r="S130" s="59">
        <v>0</v>
      </c>
      <c r="T130" s="59">
        <f t="shared" si="11"/>
        <v>0</v>
      </c>
      <c r="U130" s="59">
        <v>0</v>
      </c>
      <c r="V130" s="59">
        <f>Srpen!$K$18</f>
        <v>1738</v>
      </c>
      <c r="W130" s="61">
        <f t="shared" si="12"/>
        <v>0</v>
      </c>
      <c r="X130" s="58"/>
      <c r="Y130" s="58"/>
      <c r="Z130" s="62"/>
    </row>
    <row r="131" spans="1:26" outlineLevel="1" x14ac:dyDescent="0.25">
      <c r="A131" s="46">
        <f t="shared" si="19"/>
        <v>2024</v>
      </c>
      <c r="B131" s="47">
        <f>B130+1</f>
        <v>9</v>
      </c>
      <c r="C131" s="47" t="s">
        <v>106</v>
      </c>
      <c r="D131" s="47" t="s">
        <v>107</v>
      </c>
      <c r="E131" s="47" t="s">
        <v>108</v>
      </c>
      <c r="F131" s="47" t="s">
        <v>109</v>
      </c>
      <c r="G131" s="47" t="s">
        <v>110</v>
      </c>
      <c r="H131" s="47">
        <v>721055966</v>
      </c>
      <c r="I131" s="47" t="s">
        <v>47</v>
      </c>
      <c r="J131" s="47" t="s">
        <v>3</v>
      </c>
      <c r="K131" s="47" t="s">
        <v>30</v>
      </c>
      <c r="L131" s="48">
        <f>Září!$E$5</f>
        <v>1055.288</v>
      </c>
      <c r="M131" s="48">
        <f>Září!$F$5</f>
        <v>617.54</v>
      </c>
      <c r="N131" s="48">
        <f>Září!$G$5</f>
        <v>35.444299999999998</v>
      </c>
      <c r="O131" s="47" t="s">
        <v>111</v>
      </c>
      <c r="P131" s="49">
        <f t="shared" si="20"/>
        <v>0.80847574426128044</v>
      </c>
      <c r="Q131" s="48">
        <f>Září!$M$5</f>
        <v>1797.3579999999999</v>
      </c>
      <c r="R131" s="48">
        <v>0</v>
      </c>
      <c r="S131" s="48">
        <v>0</v>
      </c>
      <c r="T131" s="48">
        <f t="shared" ref="T131:T194" si="21">Q131-V131-S131</f>
        <v>0</v>
      </c>
      <c r="U131" s="48">
        <v>0</v>
      </c>
      <c r="V131" s="48">
        <f>Září!$K$5</f>
        <v>1797.3579999999999</v>
      </c>
      <c r="W131" s="50">
        <f t="shared" ref="W131:W194" si="22">+Q131-R131-S131-T131-U131-V131</f>
        <v>0</v>
      </c>
      <c r="X131" s="47"/>
      <c r="Y131" s="47"/>
      <c r="Z131" s="51"/>
    </row>
    <row r="132" spans="1:26" outlineLevel="1" x14ac:dyDescent="0.25">
      <c r="A132" s="52">
        <f t="shared" si="19"/>
        <v>2024</v>
      </c>
      <c r="B132">
        <f>B131</f>
        <v>9</v>
      </c>
      <c r="C132" t="s">
        <v>106</v>
      </c>
      <c r="D132" t="s">
        <v>107</v>
      </c>
      <c r="E132" t="s">
        <v>108</v>
      </c>
      <c r="F132" t="s">
        <v>109</v>
      </c>
      <c r="G132" t="s">
        <v>110</v>
      </c>
      <c r="H132">
        <v>721055966</v>
      </c>
      <c r="I132" t="s">
        <v>37</v>
      </c>
      <c r="J132" t="s">
        <v>3</v>
      </c>
      <c r="K132" t="s">
        <v>30</v>
      </c>
      <c r="L132" s="53">
        <f>Září!$E$6</f>
        <v>3571.3395299999997</v>
      </c>
      <c r="M132" s="53">
        <f>Září!$F$6</f>
        <v>1964.9503799999998</v>
      </c>
      <c r="N132" s="53">
        <f>Září!$G$6</f>
        <v>35.485599999999998</v>
      </c>
      <c r="O132" t="s">
        <v>111</v>
      </c>
      <c r="P132" s="54">
        <f t="shared" si="20"/>
        <v>0.81455265835036295</v>
      </c>
      <c r="Q132" s="53">
        <f>Září!$M$6</f>
        <v>5762</v>
      </c>
      <c r="R132" s="53">
        <v>0</v>
      </c>
      <c r="S132" s="53">
        <v>0</v>
      </c>
      <c r="T132" s="53">
        <f t="shared" si="21"/>
        <v>339</v>
      </c>
      <c r="U132" s="53">
        <v>0</v>
      </c>
      <c r="V132" s="53">
        <f>Září!$K$6</f>
        <v>5423</v>
      </c>
      <c r="W132" s="55">
        <f t="shared" si="22"/>
        <v>0</v>
      </c>
      <c r="Z132" s="56"/>
    </row>
    <row r="133" spans="1:26" outlineLevel="1" x14ac:dyDescent="0.25">
      <c r="A133" s="52">
        <f t="shared" ref="A133:B146" si="23">A132</f>
        <v>2024</v>
      </c>
      <c r="B133">
        <f t="shared" si="23"/>
        <v>9</v>
      </c>
      <c r="C133" t="s">
        <v>106</v>
      </c>
      <c r="D133" t="s">
        <v>107</v>
      </c>
      <c r="E133" t="s">
        <v>108</v>
      </c>
      <c r="F133" t="s">
        <v>109</v>
      </c>
      <c r="G133" t="s">
        <v>110</v>
      </c>
      <c r="H133">
        <v>721055966</v>
      </c>
      <c r="I133" t="s">
        <v>48</v>
      </c>
      <c r="J133" t="s">
        <v>3</v>
      </c>
      <c r="K133" t="s">
        <v>30</v>
      </c>
      <c r="L133" s="53">
        <f>Září!$E$7</f>
        <v>2530.7489999999998</v>
      </c>
      <c r="M133" s="53">
        <f>Září!$F$7</f>
        <v>1347.96</v>
      </c>
      <c r="N133" s="53">
        <f>Září!$G$7</f>
        <v>35.384500000000003</v>
      </c>
      <c r="O133" t="s">
        <v>111</v>
      </c>
      <c r="P133" s="54">
        <f t="shared" si="20"/>
        <v>0.79276173707759212</v>
      </c>
      <c r="Q133" s="53">
        <f>Září!$M$7</f>
        <v>3847</v>
      </c>
      <c r="R133" s="53">
        <v>0</v>
      </c>
      <c r="S133" s="53">
        <v>0</v>
      </c>
      <c r="T133" s="53">
        <f t="shared" si="21"/>
        <v>0</v>
      </c>
      <c r="U133" s="53">
        <v>0</v>
      </c>
      <c r="V133" s="53">
        <f>Září!$K$7</f>
        <v>3847</v>
      </c>
      <c r="W133" s="55">
        <f t="shared" si="22"/>
        <v>0</v>
      </c>
      <c r="Z133" s="56"/>
    </row>
    <row r="134" spans="1:26" outlineLevel="1" x14ac:dyDescent="0.25">
      <c r="A134" s="52">
        <f t="shared" si="23"/>
        <v>2024</v>
      </c>
      <c r="B134">
        <f t="shared" si="23"/>
        <v>9</v>
      </c>
      <c r="C134" t="s">
        <v>106</v>
      </c>
      <c r="D134" t="s">
        <v>107</v>
      </c>
      <c r="E134" t="s">
        <v>108</v>
      </c>
      <c r="F134" t="s">
        <v>109</v>
      </c>
      <c r="G134" t="s">
        <v>110</v>
      </c>
      <c r="H134">
        <v>721055966</v>
      </c>
      <c r="I134" t="s">
        <v>264</v>
      </c>
      <c r="J134" t="s">
        <v>3</v>
      </c>
      <c r="K134" t="s">
        <v>30</v>
      </c>
      <c r="L134" s="53" t="e">
        <f>Září!$E$8</f>
        <v>#N/A</v>
      </c>
      <c r="M134" s="53" t="e">
        <f>Září!$F$8</f>
        <v>#N/A</v>
      </c>
      <c r="N134" s="53" t="e">
        <f>Září!$G$8</f>
        <v>#N/A</v>
      </c>
      <c r="O134" t="s">
        <v>111</v>
      </c>
      <c r="P134" s="54" t="e">
        <f t="shared" si="20"/>
        <v>#N/A</v>
      </c>
      <c r="Q134" s="53">
        <f>Září!$M$8</f>
        <v>3841</v>
      </c>
      <c r="R134" s="53">
        <v>0</v>
      </c>
      <c r="S134" s="53">
        <v>0</v>
      </c>
      <c r="T134" s="53">
        <f t="shared" si="21"/>
        <v>15</v>
      </c>
      <c r="U134" s="53">
        <v>0</v>
      </c>
      <c r="V134" s="53">
        <f>Září!$K$8</f>
        <v>3826</v>
      </c>
      <c r="W134" s="55">
        <f t="shared" si="22"/>
        <v>0</v>
      </c>
      <c r="Z134" s="56"/>
    </row>
    <row r="135" spans="1:26" outlineLevel="1" x14ac:dyDescent="0.25">
      <c r="A135" s="52">
        <f t="shared" si="23"/>
        <v>2024</v>
      </c>
      <c r="B135">
        <f t="shared" si="23"/>
        <v>9</v>
      </c>
      <c r="C135" t="s">
        <v>106</v>
      </c>
      <c r="D135" t="s">
        <v>107</v>
      </c>
      <c r="E135" t="s">
        <v>108</v>
      </c>
      <c r="F135" t="s">
        <v>109</v>
      </c>
      <c r="G135" t="s">
        <v>110</v>
      </c>
      <c r="H135">
        <v>721055966</v>
      </c>
      <c r="I135" t="s">
        <v>43</v>
      </c>
      <c r="J135" t="s">
        <v>3</v>
      </c>
      <c r="K135" t="s">
        <v>30</v>
      </c>
      <c r="L135" s="53">
        <f>Září!$E$9</f>
        <v>3881.3419999999996</v>
      </c>
      <c r="M135" s="53">
        <f>Září!$F$9</f>
        <v>2066.5129999999999</v>
      </c>
      <c r="N135" s="53">
        <f>Září!$G$9</f>
        <v>35.417000000000002</v>
      </c>
      <c r="O135" t="s">
        <v>111</v>
      </c>
      <c r="P135" s="54">
        <f t="shared" si="20"/>
        <v>0.7798966987706667</v>
      </c>
      <c r="Q135" s="53">
        <f>Září!$M$9</f>
        <v>5802</v>
      </c>
      <c r="R135" s="53">
        <v>0</v>
      </c>
      <c r="S135" s="53">
        <v>0</v>
      </c>
      <c r="T135" s="53">
        <f t="shared" si="21"/>
        <v>0</v>
      </c>
      <c r="U135" s="53">
        <v>0</v>
      </c>
      <c r="V135" s="53">
        <f>Září!$K$9</f>
        <v>5802</v>
      </c>
      <c r="W135" s="55">
        <f t="shared" si="22"/>
        <v>0</v>
      </c>
      <c r="Z135" s="56"/>
    </row>
    <row r="136" spans="1:26" outlineLevel="1" x14ac:dyDescent="0.25">
      <c r="A136" s="52">
        <f t="shared" si="23"/>
        <v>2024</v>
      </c>
      <c r="B136">
        <f t="shared" si="23"/>
        <v>9</v>
      </c>
      <c r="C136" t="s">
        <v>106</v>
      </c>
      <c r="D136" t="s">
        <v>107</v>
      </c>
      <c r="E136" t="s">
        <v>108</v>
      </c>
      <c r="F136" t="s">
        <v>109</v>
      </c>
      <c r="G136" t="s">
        <v>110</v>
      </c>
      <c r="H136">
        <v>721055966</v>
      </c>
      <c r="I136" t="s">
        <v>44</v>
      </c>
      <c r="J136" t="s">
        <v>3</v>
      </c>
      <c r="K136" t="s">
        <v>30</v>
      </c>
      <c r="L136" s="53">
        <f>Září!$E$10</f>
        <v>6099.2549999999992</v>
      </c>
      <c r="M136" s="53">
        <f>Září!$F$10</f>
        <v>3232.5619999999994</v>
      </c>
      <c r="N136" s="53">
        <f>Září!$G$10</f>
        <v>35.415100000000002</v>
      </c>
      <c r="O136" t="s">
        <v>111</v>
      </c>
      <c r="P136" s="54">
        <f t="shared" si="20"/>
        <v>0.77054464333037809</v>
      </c>
      <c r="Q136" s="53">
        <f>Září!$M$10</f>
        <v>8967</v>
      </c>
      <c r="R136" s="53">
        <v>0</v>
      </c>
      <c r="S136" s="53">
        <v>0</v>
      </c>
      <c r="T136" s="53">
        <f t="shared" si="21"/>
        <v>0</v>
      </c>
      <c r="U136" s="53">
        <v>0</v>
      </c>
      <c r="V136" s="53">
        <f>Září!$K$10</f>
        <v>8967</v>
      </c>
      <c r="W136" s="55">
        <f t="shared" si="22"/>
        <v>0</v>
      </c>
      <c r="Z136" s="56"/>
    </row>
    <row r="137" spans="1:26" outlineLevel="1" x14ac:dyDescent="0.25">
      <c r="A137" s="52">
        <f t="shared" si="23"/>
        <v>2024</v>
      </c>
      <c r="B137">
        <f t="shared" si="23"/>
        <v>9</v>
      </c>
      <c r="C137" t="s">
        <v>106</v>
      </c>
      <c r="D137" t="s">
        <v>107</v>
      </c>
      <c r="E137" t="s">
        <v>108</v>
      </c>
      <c r="F137" t="s">
        <v>109</v>
      </c>
      <c r="G137" t="s">
        <v>110</v>
      </c>
      <c r="H137">
        <v>721055966</v>
      </c>
      <c r="I137" t="s">
        <v>46</v>
      </c>
      <c r="J137" t="s">
        <v>3</v>
      </c>
      <c r="K137" t="s">
        <v>30</v>
      </c>
      <c r="L137" s="53">
        <f>Září!$E$11</f>
        <v>8401.768</v>
      </c>
      <c r="M137" s="53">
        <f>Září!$F$11</f>
        <v>4576.1490000000003</v>
      </c>
      <c r="N137" s="53">
        <f>Září!$G$11</f>
        <v>65.760099999999994</v>
      </c>
      <c r="O137" t="s">
        <v>111</v>
      </c>
      <c r="P137" s="54">
        <f t="shared" si="20"/>
        <v>0.56626944038171234</v>
      </c>
      <c r="Q137" s="53">
        <f>Září!$M$11</f>
        <v>9328.7999999999993</v>
      </c>
      <c r="R137" s="53">
        <v>0</v>
      </c>
      <c r="S137" s="53">
        <v>0</v>
      </c>
      <c r="T137" s="53">
        <f t="shared" si="21"/>
        <v>0</v>
      </c>
      <c r="U137" s="53">
        <v>0</v>
      </c>
      <c r="V137" s="53">
        <f>Září!$K$11</f>
        <v>9328.7999999999993</v>
      </c>
      <c r="W137" s="55">
        <f t="shared" si="22"/>
        <v>0</v>
      </c>
      <c r="Z137" s="56"/>
    </row>
    <row r="138" spans="1:26" outlineLevel="1" x14ac:dyDescent="0.25">
      <c r="A138" s="52">
        <f t="shared" si="23"/>
        <v>2024</v>
      </c>
      <c r="B138">
        <f t="shared" si="23"/>
        <v>9</v>
      </c>
      <c r="C138" t="s">
        <v>106</v>
      </c>
      <c r="D138" t="s">
        <v>107</v>
      </c>
      <c r="E138" t="s">
        <v>108</v>
      </c>
      <c r="F138" t="s">
        <v>109</v>
      </c>
      <c r="G138" t="s">
        <v>110</v>
      </c>
      <c r="H138">
        <v>721055966</v>
      </c>
      <c r="I138" t="s">
        <v>41</v>
      </c>
      <c r="J138" t="s">
        <v>3</v>
      </c>
      <c r="K138" t="s">
        <v>30</v>
      </c>
      <c r="L138" s="53">
        <f>Září!$E$12</f>
        <v>3853.2859999999991</v>
      </c>
      <c r="M138" s="53">
        <f>Září!$F$12</f>
        <v>2387.0940000000001</v>
      </c>
      <c r="N138" s="53">
        <f>Září!$G$12</f>
        <v>35.439</v>
      </c>
      <c r="O138" t="s">
        <v>111</v>
      </c>
      <c r="P138" s="54">
        <f t="shared" si="20"/>
        <v>0.84600192162986065</v>
      </c>
      <c r="Q138" s="53">
        <f>Září!$M$12</f>
        <v>7270.15</v>
      </c>
      <c r="R138" s="53">
        <v>0</v>
      </c>
      <c r="S138" s="53">
        <v>0</v>
      </c>
      <c r="T138" s="53">
        <f t="shared" si="21"/>
        <v>581.49799999999959</v>
      </c>
      <c r="U138" s="53">
        <v>0</v>
      </c>
      <c r="V138" s="53">
        <f>Září!$K$12</f>
        <v>6688.652</v>
      </c>
      <c r="W138" s="55">
        <f t="shared" si="22"/>
        <v>0</v>
      </c>
      <c r="Z138" s="56"/>
    </row>
    <row r="139" spans="1:26" outlineLevel="1" x14ac:dyDescent="0.25">
      <c r="A139" s="52">
        <f t="shared" si="23"/>
        <v>2024</v>
      </c>
      <c r="B139">
        <f t="shared" si="23"/>
        <v>9</v>
      </c>
      <c r="C139" t="s">
        <v>106</v>
      </c>
      <c r="D139" t="s">
        <v>107</v>
      </c>
      <c r="E139" t="s">
        <v>108</v>
      </c>
      <c r="F139" t="s">
        <v>109</v>
      </c>
      <c r="G139" t="s">
        <v>110</v>
      </c>
      <c r="H139">
        <v>721055966</v>
      </c>
      <c r="I139" t="s">
        <v>45</v>
      </c>
      <c r="J139" t="s">
        <v>3</v>
      </c>
      <c r="K139" t="s">
        <v>30</v>
      </c>
      <c r="L139" s="53">
        <f>Září!$E$13</f>
        <v>3285.3700000000003</v>
      </c>
      <c r="M139" s="53">
        <f>Září!$F$13</f>
        <v>1842.7360000000001</v>
      </c>
      <c r="N139" s="53">
        <f>Září!$G$13</f>
        <v>35.57</v>
      </c>
      <c r="O139" t="s">
        <v>111</v>
      </c>
      <c r="P139" s="54">
        <f t="shared" si="20"/>
        <v>0.81591207614957073</v>
      </c>
      <c r="Q139" s="53">
        <f>Září!$M$13</f>
        <v>5412.6379999999999</v>
      </c>
      <c r="R139" s="53">
        <v>0</v>
      </c>
      <c r="S139" s="53">
        <v>0</v>
      </c>
      <c r="T139" s="53">
        <f t="shared" si="21"/>
        <v>51.438000000000102</v>
      </c>
      <c r="U139" s="53">
        <v>0</v>
      </c>
      <c r="V139" s="53">
        <f>Září!$K$13</f>
        <v>5361.2</v>
      </c>
      <c r="W139" s="55">
        <f t="shared" si="22"/>
        <v>0</v>
      </c>
      <c r="Z139" s="56"/>
    </row>
    <row r="140" spans="1:26" outlineLevel="1" x14ac:dyDescent="0.25">
      <c r="A140" s="52">
        <f t="shared" si="23"/>
        <v>2024</v>
      </c>
      <c r="B140">
        <f t="shared" si="23"/>
        <v>9</v>
      </c>
      <c r="C140" t="s">
        <v>106</v>
      </c>
      <c r="D140" t="s">
        <v>107</v>
      </c>
      <c r="E140" t="s">
        <v>108</v>
      </c>
      <c r="F140" t="s">
        <v>109</v>
      </c>
      <c r="G140" t="s">
        <v>110</v>
      </c>
      <c r="H140">
        <v>721055966</v>
      </c>
      <c r="I140" t="s">
        <v>265</v>
      </c>
      <c r="J140" t="s">
        <v>3</v>
      </c>
      <c r="K140" t="s">
        <v>30</v>
      </c>
      <c r="L140" s="53">
        <f>Září!$E$14</f>
        <v>11.022</v>
      </c>
      <c r="M140" s="53">
        <f>Září!$F$14</f>
        <v>10.48</v>
      </c>
      <c r="N140" s="53">
        <f>Září!$G$14</f>
        <v>35.417000000000002</v>
      </c>
      <c r="O140" t="s">
        <v>111</v>
      </c>
      <c r="P140" s="54">
        <f t="shared" si="20"/>
        <v>0.81636980491942324</v>
      </c>
      <c r="Q140" s="53">
        <f>Září!$M$14</f>
        <v>30.8</v>
      </c>
      <c r="R140" s="53">
        <v>0</v>
      </c>
      <c r="S140" s="53">
        <v>0</v>
      </c>
      <c r="T140" s="53">
        <f t="shared" si="21"/>
        <v>0</v>
      </c>
      <c r="U140" s="53">
        <v>0</v>
      </c>
      <c r="V140" s="53">
        <f>Září!$K$14</f>
        <v>30.8</v>
      </c>
      <c r="W140" s="55">
        <f t="shared" si="22"/>
        <v>0</v>
      </c>
      <c r="Z140" s="56"/>
    </row>
    <row r="141" spans="1:26" outlineLevel="1" x14ac:dyDescent="0.25">
      <c r="A141" s="52">
        <f t="shared" si="23"/>
        <v>2024</v>
      </c>
      <c r="B141">
        <f t="shared" si="23"/>
        <v>9</v>
      </c>
      <c r="C141" t="s">
        <v>106</v>
      </c>
      <c r="D141" t="s">
        <v>107</v>
      </c>
      <c r="E141" t="s">
        <v>108</v>
      </c>
      <c r="F141" t="s">
        <v>109</v>
      </c>
      <c r="G141" t="s">
        <v>110</v>
      </c>
      <c r="H141">
        <v>721055966</v>
      </c>
      <c r="I141" t="s">
        <v>39</v>
      </c>
      <c r="J141" t="s">
        <v>3</v>
      </c>
      <c r="K141" t="s">
        <v>30</v>
      </c>
      <c r="L141" s="53">
        <f>Září!$E$15</f>
        <v>5051.1800000000012</v>
      </c>
      <c r="M141" s="53" t="e">
        <f>Září!$F$15</f>
        <v>#DIV/0!</v>
      </c>
      <c r="N141" s="53">
        <f>Září!$G$15</f>
        <v>33.172400000000003</v>
      </c>
      <c r="O141" t="s">
        <v>111</v>
      </c>
      <c r="P141" s="54" t="e">
        <f t="shared" si="20"/>
        <v>#DIV/0!</v>
      </c>
      <c r="Q141" s="53">
        <f>Září!$M$15</f>
        <v>8456</v>
      </c>
      <c r="R141" s="53">
        <v>0</v>
      </c>
      <c r="S141" s="53">
        <v>0</v>
      </c>
      <c r="T141" s="53">
        <f t="shared" si="21"/>
        <v>0</v>
      </c>
      <c r="U141" s="53">
        <v>0</v>
      </c>
      <c r="V141" s="53">
        <f>Září!$K$15</f>
        <v>8456</v>
      </c>
      <c r="W141" s="55">
        <f t="shared" si="22"/>
        <v>0</v>
      </c>
      <c r="Z141" s="56"/>
    </row>
    <row r="142" spans="1:26" outlineLevel="1" x14ac:dyDescent="0.25">
      <c r="A142" s="52">
        <f t="shared" si="23"/>
        <v>2024</v>
      </c>
      <c r="B142">
        <f t="shared" si="23"/>
        <v>9</v>
      </c>
      <c r="C142" t="s">
        <v>106</v>
      </c>
      <c r="D142" t="s">
        <v>107</v>
      </c>
      <c r="E142" t="s">
        <v>108</v>
      </c>
      <c r="F142" t="s">
        <v>109</v>
      </c>
      <c r="G142" t="s">
        <v>110</v>
      </c>
      <c r="H142" s="75">
        <v>721055966</v>
      </c>
      <c r="I142" s="75" t="s">
        <v>39</v>
      </c>
      <c r="J142" s="75" t="s">
        <v>112</v>
      </c>
      <c r="K142" s="75" t="s">
        <v>78</v>
      </c>
      <c r="L142" s="53">
        <f>Září!$E$39</f>
        <v>0</v>
      </c>
      <c r="M142" s="53">
        <f>Září!$F$39</f>
        <v>0</v>
      </c>
      <c r="N142" s="53">
        <f>Září!$G$39</f>
        <v>0</v>
      </c>
      <c r="O142" t="s">
        <v>113</v>
      </c>
      <c r="P142" s="54" t="e">
        <f>+Q142/(M142*N142)</f>
        <v>#DIV/0!</v>
      </c>
      <c r="Q142" s="53">
        <f>Září!$H$39</f>
        <v>0</v>
      </c>
      <c r="R142" s="53">
        <v>0</v>
      </c>
      <c r="S142" s="53">
        <v>0</v>
      </c>
      <c r="T142" s="53">
        <f t="shared" si="21"/>
        <v>0</v>
      </c>
      <c r="U142" s="53">
        <v>0</v>
      </c>
      <c r="V142" s="53">
        <f>$Q142</f>
        <v>0</v>
      </c>
      <c r="W142" s="55">
        <f t="shared" si="22"/>
        <v>0</v>
      </c>
      <c r="Z142" s="56"/>
    </row>
    <row r="143" spans="1:26" outlineLevel="1" x14ac:dyDescent="0.25">
      <c r="A143" s="52">
        <f t="shared" si="23"/>
        <v>2024</v>
      </c>
      <c r="B143">
        <f t="shared" si="23"/>
        <v>9</v>
      </c>
      <c r="C143" t="s">
        <v>106</v>
      </c>
      <c r="D143" t="s">
        <v>107</v>
      </c>
      <c r="E143" t="s">
        <v>108</v>
      </c>
      <c r="F143" t="s">
        <v>109</v>
      </c>
      <c r="G143" t="s">
        <v>110</v>
      </c>
      <c r="H143" s="75">
        <v>721055966</v>
      </c>
      <c r="I143" s="75" t="s">
        <v>39</v>
      </c>
      <c r="J143" s="75" t="s">
        <v>114</v>
      </c>
      <c r="K143" s="75" t="s">
        <v>78</v>
      </c>
      <c r="L143" s="53">
        <f>Září!$E$38</f>
        <v>0</v>
      </c>
      <c r="M143" s="53">
        <f>Září!$F$38</f>
        <v>0</v>
      </c>
      <c r="N143" s="53">
        <v>0</v>
      </c>
      <c r="O143" t="s">
        <v>113</v>
      </c>
      <c r="P143" s="54" t="e">
        <f>+Q143/(M143*N143)</f>
        <v>#DIV/0!</v>
      </c>
      <c r="Q143" s="53">
        <f>Září!$H$38</f>
        <v>0</v>
      </c>
      <c r="R143" s="53">
        <v>0</v>
      </c>
      <c r="S143" s="53">
        <v>0</v>
      </c>
      <c r="T143" s="53">
        <f t="shared" si="21"/>
        <v>0</v>
      </c>
      <c r="U143" s="53">
        <v>0</v>
      </c>
      <c r="V143" s="53">
        <f>$Q143</f>
        <v>0</v>
      </c>
      <c r="W143" s="55">
        <f t="shared" si="22"/>
        <v>0</v>
      </c>
      <c r="Z143" s="56"/>
    </row>
    <row r="144" spans="1:26" outlineLevel="1" x14ac:dyDescent="0.25">
      <c r="A144" s="52">
        <f t="shared" si="23"/>
        <v>2024</v>
      </c>
      <c r="B144">
        <f t="shared" si="23"/>
        <v>9</v>
      </c>
      <c r="C144" t="s">
        <v>106</v>
      </c>
      <c r="D144" t="s">
        <v>107</v>
      </c>
      <c r="E144" t="s">
        <v>108</v>
      </c>
      <c r="F144" t="s">
        <v>109</v>
      </c>
      <c r="G144" t="s">
        <v>110</v>
      </c>
      <c r="H144">
        <v>721055966</v>
      </c>
      <c r="I144" t="s">
        <v>42</v>
      </c>
      <c r="J144" t="s">
        <v>3</v>
      </c>
      <c r="K144" t="s">
        <v>30</v>
      </c>
      <c r="L144" s="53">
        <f>Září!$E$16</f>
        <v>2914.8250000000003</v>
      </c>
      <c r="M144" s="53">
        <f>Září!$F$16</f>
        <v>1556.0330000000001</v>
      </c>
      <c r="N144" s="53">
        <f>Září!$G$16</f>
        <v>35.430399999999999</v>
      </c>
      <c r="O144" t="s">
        <v>111</v>
      </c>
      <c r="P144" s="54">
        <f t="shared" ref="P144:P157" si="24">+Q144/(M144*3.6)</f>
        <v>0.77333407025000966</v>
      </c>
      <c r="Q144" s="53">
        <f>Září!$M$16</f>
        <v>4332</v>
      </c>
      <c r="R144" s="53">
        <v>0</v>
      </c>
      <c r="S144" s="53">
        <v>0</v>
      </c>
      <c r="T144" s="53">
        <f t="shared" si="21"/>
        <v>0</v>
      </c>
      <c r="U144" s="53">
        <v>0</v>
      </c>
      <c r="V144" s="53">
        <f>Září!$K$16</f>
        <v>4332</v>
      </c>
      <c r="W144" s="55">
        <f t="shared" si="22"/>
        <v>0</v>
      </c>
      <c r="Z144" s="56"/>
    </row>
    <row r="145" spans="1:26" outlineLevel="1" x14ac:dyDescent="0.25">
      <c r="A145" s="52">
        <f t="shared" si="23"/>
        <v>2024</v>
      </c>
      <c r="B145">
        <f t="shared" si="23"/>
        <v>9</v>
      </c>
      <c r="C145" t="s">
        <v>106</v>
      </c>
      <c r="D145" t="s">
        <v>107</v>
      </c>
      <c r="E145" t="s">
        <v>108</v>
      </c>
      <c r="F145" t="s">
        <v>109</v>
      </c>
      <c r="G145" t="s">
        <v>110</v>
      </c>
      <c r="H145">
        <v>721055966</v>
      </c>
      <c r="I145" t="s">
        <v>40</v>
      </c>
      <c r="J145" t="s">
        <v>3</v>
      </c>
      <c r="K145" t="s">
        <v>30</v>
      </c>
      <c r="L145" s="53">
        <f>Září!$E$17</f>
        <v>3574.1480000000006</v>
      </c>
      <c r="M145" s="53">
        <f>Září!$F$17</f>
        <v>2023.498</v>
      </c>
      <c r="N145" s="53">
        <f>Září!$G$17</f>
        <v>35.4559</v>
      </c>
      <c r="O145" t="s">
        <v>111</v>
      </c>
      <c r="P145" s="54">
        <f t="shared" si="24"/>
        <v>0.80221326853026009</v>
      </c>
      <c r="Q145" s="53">
        <f>Září!$M$17</f>
        <v>5843.7969999999996</v>
      </c>
      <c r="R145" s="53">
        <v>0</v>
      </c>
      <c r="S145" s="53">
        <v>0</v>
      </c>
      <c r="T145" s="53">
        <f t="shared" si="21"/>
        <v>89.486999999999171</v>
      </c>
      <c r="U145" s="53">
        <v>0</v>
      </c>
      <c r="V145" s="53">
        <f>Září!$K$17</f>
        <v>5754.31</v>
      </c>
      <c r="W145" s="55">
        <f t="shared" si="22"/>
        <v>0</v>
      </c>
      <c r="Z145" s="56"/>
    </row>
    <row r="146" spans="1:26" ht="15.75" outlineLevel="1" thickBot="1" x14ac:dyDescent="0.3">
      <c r="A146" s="57">
        <f t="shared" si="23"/>
        <v>2024</v>
      </c>
      <c r="B146" s="58">
        <f t="shared" si="23"/>
        <v>9</v>
      </c>
      <c r="C146" s="58" t="s">
        <v>106</v>
      </c>
      <c r="D146" s="58" t="s">
        <v>107</v>
      </c>
      <c r="E146" s="58" t="s">
        <v>108</v>
      </c>
      <c r="F146" s="58" t="s">
        <v>109</v>
      </c>
      <c r="G146" s="58" t="s">
        <v>110</v>
      </c>
      <c r="H146" s="58">
        <v>721055966</v>
      </c>
      <c r="I146" s="58" t="s">
        <v>38</v>
      </c>
      <c r="J146" s="58" t="s">
        <v>3</v>
      </c>
      <c r="K146" s="58" t="s">
        <v>30</v>
      </c>
      <c r="L146" s="59">
        <f>Září!$E$18</f>
        <v>1526.3309999999999</v>
      </c>
      <c r="M146" s="59">
        <f>Září!$F$18</f>
        <v>824.19599999999991</v>
      </c>
      <c r="N146" s="59">
        <f>Září!$G$18</f>
        <v>35.480400000000003</v>
      </c>
      <c r="O146" s="58" t="s">
        <v>111</v>
      </c>
      <c r="P146" s="60">
        <f t="shared" si="24"/>
        <v>0.79066953329871381</v>
      </c>
      <c r="Q146" s="59">
        <f>Září!$M$18</f>
        <v>2346</v>
      </c>
      <c r="R146" s="59">
        <v>0</v>
      </c>
      <c r="S146" s="59">
        <v>0</v>
      </c>
      <c r="T146" s="59">
        <f t="shared" si="21"/>
        <v>0</v>
      </c>
      <c r="U146" s="59">
        <v>0</v>
      </c>
      <c r="V146" s="59">
        <f>Září!$K$18</f>
        <v>2346</v>
      </c>
      <c r="W146" s="61">
        <f t="shared" si="22"/>
        <v>0</v>
      </c>
      <c r="X146" s="58"/>
      <c r="Y146" s="58"/>
      <c r="Z146" s="62"/>
    </row>
    <row r="147" spans="1:26" x14ac:dyDescent="0.25">
      <c r="A147" s="46">
        <f>A146</f>
        <v>2024</v>
      </c>
      <c r="B147" s="47">
        <f>B146+1</f>
        <v>10</v>
      </c>
      <c r="C147" s="47" t="s">
        <v>106</v>
      </c>
      <c r="D147" s="47" t="s">
        <v>107</v>
      </c>
      <c r="E147" s="47" t="s">
        <v>108</v>
      </c>
      <c r="F147" s="47" t="s">
        <v>109</v>
      </c>
      <c r="G147" s="47" t="s">
        <v>110</v>
      </c>
      <c r="H147" s="47">
        <v>721055966</v>
      </c>
      <c r="I147" s="47" t="s">
        <v>47</v>
      </c>
      <c r="J147" s="47" t="s">
        <v>3</v>
      </c>
      <c r="K147" s="47" t="s">
        <v>30</v>
      </c>
      <c r="L147" s="48">
        <f>Říjen!$E$5</f>
        <v>1823.1779999999999</v>
      </c>
      <c r="M147" s="48">
        <f>Říjen!$F$5</f>
        <v>1046.155</v>
      </c>
      <c r="N147" s="48">
        <f>Říjen!$G$5</f>
        <v>35.517699999999998</v>
      </c>
      <c r="O147" s="47" t="s">
        <v>111</v>
      </c>
      <c r="P147" s="49">
        <f t="shared" si="24"/>
        <v>0.81467877874481098</v>
      </c>
      <c r="Q147" s="48">
        <f>Říjen!$M$5</f>
        <v>3068.2089999999998</v>
      </c>
      <c r="R147" s="48">
        <v>0</v>
      </c>
      <c r="S147" s="48">
        <v>0</v>
      </c>
      <c r="T147" s="48">
        <f t="shared" si="21"/>
        <v>0</v>
      </c>
      <c r="U147" s="48">
        <v>0</v>
      </c>
      <c r="V147" s="48">
        <f>Říjen!$K$5</f>
        <v>3068.2089999999998</v>
      </c>
      <c r="W147" s="50">
        <f t="shared" si="22"/>
        <v>0</v>
      </c>
      <c r="X147" s="48"/>
      <c r="Y147" s="47"/>
      <c r="Z147" s="51"/>
    </row>
    <row r="148" spans="1:26" x14ac:dyDescent="0.25">
      <c r="A148" s="52">
        <f>A147</f>
        <v>2024</v>
      </c>
      <c r="B148">
        <f>B147</f>
        <v>10</v>
      </c>
      <c r="C148" t="s">
        <v>106</v>
      </c>
      <c r="D148" t="s">
        <v>107</v>
      </c>
      <c r="E148" t="s">
        <v>108</v>
      </c>
      <c r="F148" t="s">
        <v>109</v>
      </c>
      <c r="G148" t="s">
        <v>110</v>
      </c>
      <c r="H148">
        <v>721055966</v>
      </c>
      <c r="I148" t="s">
        <v>37</v>
      </c>
      <c r="J148" t="s">
        <v>3</v>
      </c>
      <c r="K148" t="s">
        <v>30</v>
      </c>
      <c r="L148" s="53">
        <f>Říjen!$E$6</f>
        <v>5895.9808899999998</v>
      </c>
      <c r="M148" s="53">
        <f>Říjen!$F$6</f>
        <v>3278.1946800000005</v>
      </c>
      <c r="N148" s="53">
        <f>Říjen!$G$6</f>
        <v>35.487900000000003</v>
      </c>
      <c r="O148" t="s">
        <v>111</v>
      </c>
      <c r="P148" s="54">
        <f t="shared" si="24"/>
        <v>0.81735366749007232</v>
      </c>
      <c r="Q148" s="53">
        <f>Říjen!$M$6</f>
        <v>9646</v>
      </c>
      <c r="R148" s="53">
        <v>0</v>
      </c>
      <c r="S148" s="53">
        <v>0</v>
      </c>
      <c r="T148" s="53">
        <f t="shared" si="21"/>
        <v>514</v>
      </c>
      <c r="U148" s="53">
        <v>0</v>
      </c>
      <c r="V148" s="53">
        <f>Říjen!$K$6</f>
        <v>9132</v>
      </c>
      <c r="W148" s="55">
        <f t="shared" si="22"/>
        <v>0</v>
      </c>
      <c r="Z148" s="56"/>
    </row>
    <row r="149" spans="1:26" x14ac:dyDescent="0.25">
      <c r="A149" s="52">
        <f t="shared" ref="A149:B164" si="25">A148</f>
        <v>2024</v>
      </c>
      <c r="B149">
        <f t="shared" si="25"/>
        <v>10</v>
      </c>
      <c r="C149" t="s">
        <v>106</v>
      </c>
      <c r="D149" t="s">
        <v>107</v>
      </c>
      <c r="E149" t="s">
        <v>108</v>
      </c>
      <c r="F149" t="s">
        <v>109</v>
      </c>
      <c r="G149" t="s">
        <v>110</v>
      </c>
      <c r="H149">
        <v>721055966</v>
      </c>
      <c r="I149" t="s">
        <v>48</v>
      </c>
      <c r="J149" t="s">
        <v>3</v>
      </c>
      <c r="K149" t="s">
        <v>30</v>
      </c>
      <c r="L149" s="53">
        <f>Říjen!$E$7</f>
        <v>5248.9659999999994</v>
      </c>
      <c r="M149" s="53">
        <f>Říjen!$F$7</f>
        <v>2809.29</v>
      </c>
      <c r="N149" s="53">
        <f>Říjen!$G$7</f>
        <v>35.3919</v>
      </c>
      <c r="O149" t="s">
        <v>111</v>
      </c>
      <c r="P149" s="54">
        <f t="shared" si="24"/>
        <v>0.79844215284130715</v>
      </c>
      <c r="Q149" s="53">
        <f>Říjen!$M$7</f>
        <v>8075</v>
      </c>
      <c r="R149" s="53">
        <v>0</v>
      </c>
      <c r="S149" s="53">
        <v>0</v>
      </c>
      <c r="T149" s="53">
        <f t="shared" si="21"/>
        <v>0</v>
      </c>
      <c r="U149" s="53">
        <v>0</v>
      </c>
      <c r="V149" s="53">
        <f>Říjen!$K$7</f>
        <v>8075</v>
      </c>
      <c r="W149" s="55">
        <f t="shared" si="22"/>
        <v>0</v>
      </c>
      <c r="Z149" s="56"/>
    </row>
    <row r="150" spans="1:26" x14ac:dyDescent="0.25">
      <c r="A150" s="52">
        <f t="shared" si="25"/>
        <v>2024</v>
      </c>
      <c r="B150">
        <f t="shared" si="25"/>
        <v>10</v>
      </c>
      <c r="C150" t="s">
        <v>106</v>
      </c>
      <c r="D150" t="s">
        <v>107</v>
      </c>
      <c r="E150" t="s">
        <v>108</v>
      </c>
      <c r="F150" t="s">
        <v>109</v>
      </c>
      <c r="G150" t="s">
        <v>110</v>
      </c>
      <c r="H150">
        <v>721055966</v>
      </c>
      <c r="I150" t="s">
        <v>264</v>
      </c>
      <c r="J150" t="s">
        <v>3</v>
      </c>
      <c r="K150" t="s">
        <v>30</v>
      </c>
      <c r="L150" s="53" t="e">
        <f>Říjen!$E$8</f>
        <v>#N/A</v>
      </c>
      <c r="M150" s="53" t="e">
        <f>Říjen!$F$8</f>
        <v>#N/A</v>
      </c>
      <c r="N150" s="53" t="e">
        <f>Říjen!$G$8</f>
        <v>#N/A</v>
      </c>
      <c r="O150" t="s">
        <v>111</v>
      </c>
      <c r="P150" s="54" t="e">
        <f t="shared" si="24"/>
        <v>#N/A</v>
      </c>
      <c r="Q150" s="53">
        <f>Říjen!$M$8</f>
        <v>8453</v>
      </c>
      <c r="R150" s="53">
        <v>0</v>
      </c>
      <c r="S150" s="53">
        <v>0</v>
      </c>
      <c r="T150" s="53">
        <f t="shared" si="21"/>
        <v>55</v>
      </c>
      <c r="U150" s="53">
        <v>0</v>
      </c>
      <c r="V150" s="53">
        <f>Říjen!$K$8</f>
        <v>8398</v>
      </c>
      <c r="W150" s="55">
        <f t="shared" si="22"/>
        <v>0</v>
      </c>
      <c r="Z150" s="56"/>
    </row>
    <row r="151" spans="1:26" x14ac:dyDescent="0.25">
      <c r="A151" s="52">
        <f t="shared" si="25"/>
        <v>2024</v>
      </c>
      <c r="B151">
        <f t="shared" si="25"/>
        <v>10</v>
      </c>
      <c r="C151" t="s">
        <v>106</v>
      </c>
      <c r="D151" t="s">
        <v>107</v>
      </c>
      <c r="E151" t="s">
        <v>108</v>
      </c>
      <c r="F151" t="s">
        <v>109</v>
      </c>
      <c r="G151" t="s">
        <v>110</v>
      </c>
      <c r="H151">
        <v>721055966</v>
      </c>
      <c r="I151" t="s">
        <v>43</v>
      </c>
      <c r="J151" t="s">
        <v>3</v>
      </c>
      <c r="K151" t="s">
        <v>30</v>
      </c>
      <c r="L151" s="53">
        <f>Říjen!$E$9</f>
        <v>8175.049</v>
      </c>
      <c r="M151" s="53">
        <f>Říjen!$F$9</f>
        <v>4348.2940000000008</v>
      </c>
      <c r="N151" s="53">
        <f>Říjen!$G$9</f>
        <v>35.362499999999997</v>
      </c>
      <c r="O151" t="s">
        <v>111</v>
      </c>
      <c r="P151" s="54">
        <f t="shared" si="24"/>
        <v>0.79916399397096871</v>
      </c>
      <c r="Q151" s="53">
        <f>Říjen!$M$9</f>
        <v>12510</v>
      </c>
      <c r="R151" s="53">
        <v>0</v>
      </c>
      <c r="S151" s="53">
        <v>0</v>
      </c>
      <c r="T151" s="53">
        <f t="shared" si="21"/>
        <v>0</v>
      </c>
      <c r="U151" s="53">
        <v>0</v>
      </c>
      <c r="V151" s="53">
        <f>Říjen!$K$9</f>
        <v>12510</v>
      </c>
      <c r="W151" s="55">
        <f t="shared" si="22"/>
        <v>0</v>
      </c>
      <c r="Z151" s="56"/>
    </row>
    <row r="152" spans="1:26" x14ac:dyDescent="0.25">
      <c r="A152" s="52">
        <f t="shared" si="25"/>
        <v>2024</v>
      </c>
      <c r="B152">
        <f t="shared" si="25"/>
        <v>10</v>
      </c>
      <c r="C152" t="s">
        <v>106</v>
      </c>
      <c r="D152" t="s">
        <v>107</v>
      </c>
      <c r="E152" t="s">
        <v>108</v>
      </c>
      <c r="F152" t="s">
        <v>109</v>
      </c>
      <c r="G152" t="s">
        <v>110</v>
      </c>
      <c r="H152">
        <v>721055966</v>
      </c>
      <c r="I152" t="s">
        <v>44</v>
      </c>
      <c r="J152" t="s">
        <v>3</v>
      </c>
      <c r="K152" t="s">
        <v>30</v>
      </c>
      <c r="L152" s="53">
        <f>Říjen!$E$10</f>
        <v>9955.1739999999991</v>
      </c>
      <c r="M152" s="53">
        <f>Říjen!$F$10</f>
        <v>5400.7679999999982</v>
      </c>
      <c r="N152" s="53">
        <f>Říjen!$G$10</f>
        <v>35.389499999999998</v>
      </c>
      <c r="O152" t="s">
        <v>111</v>
      </c>
      <c r="P152" s="54">
        <f t="shared" si="24"/>
        <v>0.78416923502566904</v>
      </c>
      <c r="Q152" s="53">
        <f>Říjen!$M$10</f>
        <v>15246.418</v>
      </c>
      <c r="R152" s="53">
        <v>0</v>
      </c>
      <c r="S152" s="53">
        <v>0</v>
      </c>
      <c r="T152" s="53">
        <f t="shared" si="21"/>
        <v>0</v>
      </c>
      <c r="U152" s="53">
        <v>0</v>
      </c>
      <c r="V152" s="53">
        <f>Říjen!$K$10</f>
        <v>15246.418</v>
      </c>
      <c r="W152" s="55">
        <f t="shared" si="22"/>
        <v>0</v>
      </c>
      <c r="Z152" s="56"/>
    </row>
    <row r="153" spans="1:26" x14ac:dyDescent="0.25">
      <c r="A153" s="52">
        <f t="shared" si="25"/>
        <v>2024</v>
      </c>
      <c r="B153">
        <f t="shared" si="25"/>
        <v>10</v>
      </c>
      <c r="C153" t="s">
        <v>106</v>
      </c>
      <c r="D153" t="s">
        <v>107</v>
      </c>
      <c r="E153" t="s">
        <v>108</v>
      </c>
      <c r="F153" t="s">
        <v>109</v>
      </c>
      <c r="G153" t="s">
        <v>110</v>
      </c>
      <c r="H153">
        <v>721055966</v>
      </c>
      <c r="I153" t="s">
        <v>46</v>
      </c>
      <c r="J153" t="s">
        <v>3</v>
      </c>
      <c r="K153" t="s">
        <v>30</v>
      </c>
      <c r="L153" s="53">
        <f>Říjen!$E$11</f>
        <v>9597.6409999999978</v>
      </c>
      <c r="M153" s="53">
        <f>Říjen!$F$11</f>
        <v>5258.5989999999993</v>
      </c>
      <c r="N153" s="53">
        <f>Říjen!$G$11</f>
        <v>35.403500000000001</v>
      </c>
      <c r="O153" t="s">
        <v>111</v>
      </c>
      <c r="P153" s="54">
        <f t="shared" si="24"/>
        <v>0.79496247743722026</v>
      </c>
      <c r="Q153" s="53">
        <f>Říjen!$M$11</f>
        <v>15049.4</v>
      </c>
      <c r="R153" s="53">
        <v>0</v>
      </c>
      <c r="S153" s="53">
        <v>0</v>
      </c>
      <c r="T153" s="53">
        <f t="shared" si="21"/>
        <v>0</v>
      </c>
      <c r="U153" s="53">
        <v>0</v>
      </c>
      <c r="V153" s="53">
        <f>Říjen!$K$11</f>
        <v>15049.4</v>
      </c>
      <c r="W153" s="55">
        <f t="shared" si="22"/>
        <v>0</v>
      </c>
      <c r="Z153" s="56"/>
    </row>
    <row r="154" spans="1:26" x14ac:dyDescent="0.25">
      <c r="A154" s="52">
        <f t="shared" si="25"/>
        <v>2024</v>
      </c>
      <c r="B154">
        <f t="shared" si="25"/>
        <v>10</v>
      </c>
      <c r="C154" t="s">
        <v>106</v>
      </c>
      <c r="D154" t="s">
        <v>107</v>
      </c>
      <c r="E154" t="s">
        <v>108</v>
      </c>
      <c r="F154" t="s">
        <v>109</v>
      </c>
      <c r="G154" t="s">
        <v>110</v>
      </c>
      <c r="H154">
        <v>721055966</v>
      </c>
      <c r="I154" t="s">
        <v>41</v>
      </c>
      <c r="J154" t="s">
        <v>3</v>
      </c>
      <c r="K154" t="s">
        <v>30</v>
      </c>
      <c r="L154" s="53">
        <f>Říjen!$E$12</f>
        <v>9300.976999999999</v>
      </c>
      <c r="M154" s="53">
        <f>Říjen!$F$12</f>
        <v>5401.6820000000016</v>
      </c>
      <c r="N154" s="53">
        <f>Říjen!$G$12</f>
        <v>35.469900000000003</v>
      </c>
      <c r="O154" t="s">
        <v>111</v>
      </c>
      <c r="P154" s="54">
        <f t="shared" si="24"/>
        <v>0.86055319847081357</v>
      </c>
      <c r="Q154" s="53">
        <f>Říjen!$M$12</f>
        <v>16734.365000000002</v>
      </c>
      <c r="R154" s="53">
        <v>0</v>
      </c>
      <c r="S154" s="53">
        <v>0</v>
      </c>
      <c r="T154" s="53">
        <f t="shared" si="21"/>
        <v>755.7390000000014</v>
      </c>
      <c r="U154" s="53">
        <v>0</v>
      </c>
      <c r="V154" s="53">
        <f>Říjen!$K$12</f>
        <v>15978.626</v>
      </c>
      <c r="W154" s="55">
        <f t="shared" si="22"/>
        <v>0</v>
      </c>
      <c r="Z154" s="56"/>
    </row>
    <row r="155" spans="1:26" x14ac:dyDescent="0.25">
      <c r="A155" s="52">
        <f t="shared" si="25"/>
        <v>2024</v>
      </c>
      <c r="B155">
        <f t="shared" si="25"/>
        <v>10</v>
      </c>
      <c r="C155" t="s">
        <v>106</v>
      </c>
      <c r="D155" t="s">
        <v>107</v>
      </c>
      <c r="E155" t="s">
        <v>108</v>
      </c>
      <c r="F155" t="s">
        <v>109</v>
      </c>
      <c r="G155" t="s">
        <v>110</v>
      </c>
      <c r="H155">
        <v>721055966</v>
      </c>
      <c r="I155" t="s">
        <v>45</v>
      </c>
      <c r="J155" t="s">
        <v>3</v>
      </c>
      <c r="K155" t="s">
        <v>30</v>
      </c>
      <c r="L155" s="53">
        <f>Říjen!$E$13</f>
        <v>7152.4</v>
      </c>
      <c r="M155" s="53">
        <f>Říjen!$F$13</f>
        <v>3973.1319999999996</v>
      </c>
      <c r="N155" s="53">
        <f>Říjen!$G$13</f>
        <v>35.494500000000002</v>
      </c>
      <c r="O155" t="s">
        <v>111</v>
      </c>
      <c r="P155" s="54">
        <f t="shared" si="24"/>
        <v>0.80171421158141465</v>
      </c>
      <c r="Q155" s="53">
        <f>Říjen!$M$13</f>
        <v>11467.138999999999</v>
      </c>
      <c r="R155" s="53">
        <v>0</v>
      </c>
      <c r="S155" s="53">
        <v>0</v>
      </c>
      <c r="T155" s="53">
        <f t="shared" si="21"/>
        <v>67.738999999999578</v>
      </c>
      <c r="U155" s="53">
        <v>0</v>
      </c>
      <c r="V155" s="53">
        <f>Říjen!$K$13</f>
        <v>11399.4</v>
      </c>
      <c r="W155" s="55">
        <f t="shared" si="22"/>
        <v>0</v>
      </c>
      <c r="Z155" s="56"/>
    </row>
    <row r="156" spans="1:26" x14ac:dyDescent="0.25">
      <c r="A156" s="52">
        <f t="shared" si="25"/>
        <v>2024</v>
      </c>
      <c r="B156">
        <f t="shared" si="25"/>
        <v>10</v>
      </c>
      <c r="C156" t="s">
        <v>106</v>
      </c>
      <c r="D156" t="s">
        <v>107</v>
      </c>
      <c r="E156" t="s">
        <v>108</v>
      </c>
      <c r="F156" t="s">
        <v>109</v>
      </c>
      <c r="G156" t="s">
        <v>110</v>
      </c>
      <c r="H156">
        <v>721055966</v>
      </c>
      <c r="I156" t="s">
        <v>265</v>
      </c>
      <c r="J156" t="s">
        <v>3</v>
      </c>
      <c r="K156" t="s">
        <v>30</v>
      </c>
      <c r="L156" s="53">
        <f>Říjen!$E$14</f>
        <v>35.530999999999999</v>
      </c>
      <c r="M156" s="53">
        <f>Říjen!$F$14</f>
        <v>23.622999999999998</v>
      </c>
      <c r="N156" s="53">
        <f>Říjen!$G$14</f>
        <v>35.478000000000002</v>
      </c>
      <c r="O156" t="s">
        <v>111</v>
      </c>
      <c r="P156" s="54">
        <f t="shared" si="24"/>
        <v>0.65849195934282501</v>
      </c>
      <c r="Q156" s="53">
        <f>Říjen!$M$14</f>
        <v>56</v>
      </c>
      <c r="R156" s="53">
        <v>0</v>
      </c>
      <c r="S156" s="53">
        <v>0</v>
      </c>
      <c r="T156" s="53">
        <f t="shared" si="21"/>
        <v>-9</v>
      </c>
      <c r="U156" s="53">
        <v>0</v>
      </c>
      <c r="V156" s="53">
        <f>Říjen!$K$14</f>
        <v>65</v>
      </c>
      <c r="W156" s="55">
        <f t="shared" si="22"/>
        <v>0</v>
      </c>
      <c r="Z156" s="56"/>
    </row>
    <row r="157" spans="1:26" x14ac:dyDescent="0.25">
      <c r="A157" s="52">
        <f t="shared" si="25"/>
        <v>2024</v>
      </c>
      <c r="B157">
        <f t="shared" si="25"/>
        <v>10</v>
      </c>
      <c r="C157" t="s">
        <v>106</v>
      </c>
      <c r="D157" t="s">
        <v>107</v>
      </c>
      <c r="E157" t="s">
        <v>108</v>
      </c>
      <c r="F157" t="s">
        <v>109</v>
      </c>
      <c r="G157" t="s">
        <v>110</v>
      </c>
      <c r="H157">
        <v>721055966</v>
      </c>
      <c r="I157" t="s">
        <v>39</v>
      </c>
      <c r="J157" t="s">
        <v>3</v>
      </c>
      <c r="K157" t="s">
        <v>30</v>
      </c>
      <c r="L157" s="53">
        <f>Říjen!$E$15</f>
        <v>10340.702000000001</v>
      </c>
      <c r="M157" s="53">
        <f>Říjen!$F$15</f>
        <v>5664.2379999999994</v>
      </c>
      <c r="N157" s="53">
        <f>Říjen!$G$15</f>
        <v>35.473399999999998</v>
      </c>
      <c r="O157" t="s">
        <v>111</v>
      </c>
      <c r="P157" s="54">
        <f t="shared" si="24"/>
        <v>0.81299549912980351</v>
      </c>
      <c r="Q157" s="53">
        <f>Říjen!$M$15</f>
        <v>16578</v>
      </c>
      <c r="R157" s="53">
        <v>0</v>
      </c>
      <c r="S157" s="53">
        <v>0</v>
      </c>
      <c r="T157" s="53">
        <f t="shared" si="21"/>
        <v>0</v>
      </c>
      <c r="U157" s="53">
        <v>0</v>
      </c>
      <c r="V157" s="53">
        <f>Říjen!$K$15</f>
        <v>16578</v>
      </c>
      <c r="W157" s="55">
        <f t="shared" si="22"/>
        <v>0</v>
      </c>
      <c r="Z157" s="56"/>
    </row>
    <row r="158" spans="1:26" x14ac:dyDescent="0.25">
      <c r="A158" s="52">
        <f t="shared" si="25"/>
        <v>2024</v>
      </c>
      <c r="B158">
        <f t="shared" si="25"/>
        <v>10</v>
      </c>
      <c r="C158" t="s">
        <v>106</v>
      </c>
      <c r="D158" t="s">
        <v>107</v>
      </c>
      <c r="E158" t="s">
        <v>108</v>
      </c>
      <c r="F158" t="s">
        <v>109</v>
      </c>
      <c r="G158" t="s">
        <v>110</v>
      </c>
      <c r="H158" s="75">
        <v>721055966</v>
      </c>
      <c r="I158" t="s">
        <v>39</v>
      </c>
      <c r="J158" t="s">
        <v>112</v>
      </c>
      <c r="K158" t="s">
        <v>78</v>
      </c>
      <c r="L158" s="53">
        <f>Říjen!$E$39</f>
        <v>57.24</v>
      </c>
      <c r="M158" s="53">
        <f>L158</f>
        <v>57.24</v>
      </c>
      <c r="N158" s="53">
        <f>Říjen!G39</f>
        <v>15.14</v>
      </c>
      <c r="O158" t="s">
        <v>113</v>
      </c>
      <c r="P158" s="54">
        <f>+Q158/(M158*N158)</f>
        <v>0.69299927909401349</v>
      </c>
      <c r="Q158" s="53">
        <f>Říjen!$M$39</f>
        <v>600.56260005306774</v>
      </c>
      <c r="R158" s="53">
        <v>0</v>
      </c>
      <c r="S158" s="53">
        <v>0</v>
      </c>
      <c r="T158" s="53">
        <f t="shared" si="21"/>
        <v>0</v>
      </c>
      <c r="U158" s="53">
        <v>0</v>
      </c>
      <c r="V158" s="53">
        <f>$Q158</f>
        <v>600.56260005306774</v>
      </c>
      <c r="W158" s="55">
        <f t="shared" si="22"/>
        <v>0</v>
      </c>
      <c r="Z158" s="56"/>
    </row>
    <row r="159" spans="1:26" x14ac:dyDescent="0.25">
      <c r="A159" s="52">
        <f t="shared" si="25"/>
        <v>2024</v>
      </c>
      <c r="B159">
        <f t="shared" si="25"/>
        <v>10</v>
      </c>
      <c r="C159" t="s">
        <v>106</v>
      </c>
      <c r="D159" t="s">
        <v>107</v>
      </c>
      <c r="E159" t="s">
        <v>108</v>
      </c>
      <c r="F159" t="s">
        <v>109</v>
      </c>
      <c r="G159" t="s">
        <v>110</v>
      </c>
      <c r="H159" s="75">
        <v>721055966</v>
      </c>
      <c r="I159" t="s">
        <v>39</v>
      </c>
      <c r="J159" t="s">
        <v>114</v>
      </c>
      <c r="K159" t="s">
        <v>78</v>
      </c>
      <c r="L159" s="53">
        <f>Říjen!$E$38</f>
        <v>318.60000000000002</v>
      </c>
      <c r="M159" s="53">
        <f>L159</f>
        <v>318.60000000000002</v>
      </c>
      <c r="N159" s="53">
        <f>Říjen!G38</f>
        <v>6.3564478970495921</v>
      </c>
      <c r="O159" t="s">
        <v>113</v>
      </c>
      <c r="P159" s="54">
        <f>+Q159/(M159*N159)</f>
        <v>0.69299927909401338</v>
      </c>
      <c r="Q159" s="53">
        <f>Říjen!$H$38</f>
        <v>1403.4373999469324</v>
      </c>
      <c r="R159" s="53">
        <v>0</v>
      </c>
      <c r="S159" s="53">
        <v>0</v>
      </c>
      <c r="T159" s="53">
        <f t="shared" si="21"/>
        <v>0</v>
      </c>
      <c r="U159" s="53">
        <v>0</v>
      </c>
      <c r="V159" s="53">
        <f>$Q159</f>
        <v>1403.4373999469324</v>
      </c>
      <c r="W159" s="55">
        <f t="shared" si="22"/>
        <v>0</v>
      </c>
      <c r="Z159" s="56"/>
    </row>
    <row r="160" spans="1:26" x14ac:dyDescent="0.25">
      <c r="A160" s="52">
        <f t="shared" si="25"/>
        <v>2024</v>
      </c>
      <c r="B160">
        <f t="shared" si="25"/>
        <v>10</v>
      </c>
      <c r="C160" t="s">
        <v>106</v>
      </c>
      <c r="D160" t="s">
        <v>107</v>
      </c>
      <c r="E160" t="s">
        <v>108</v>
      </c>
      <c r="F160" t="s">
        <v>109</v>
      </c>
      <c r="G160" t="s">
        <v>110</v>
      </c>
      <c r="H160">
        <v>721055966</v>
      </c>
      <c r="I160" t="s">
        <v>42</v>
      </c>
      <c r="J160" t="s">
        <v>3</v>
      </c>
      <c r="K160" t="s">
        <v>30</v>
      </c>
      <c r="L160" s="53">
        <f>Říjen!$E$16</f>
        <v>5490.5690000000013</v>
      </c>
      <c r="M160" s="53">
        <f>Říjen!$F$16</f>
        <v>2970.498</v>
      </c>
      <c r="N160" s="53">
        <f>Říjen!$G$16</f>
        <v>35.486800000000002</v>
      </c>
      <c r="O160" t="s">
        <v>111</v>
      </c>
      <c r="P160" s="54">
        <f t="shared" ref="P160:P173" si="26">+Q160/(M160*3.6)</f>
        <v>0.79513416418541405</v>
      </c>
      <c r="Q160" s="53">
        <f>Říjen!$M$16</f>
        <v>8503</v>
      </c>
      <c r="R160" s="53">
        <v>0</v>
      </c>
      <c r="S160" s="53">
        <v>0</v>
      </c>
      <c r="T160" s="53">
        <f t="shared" si="21"/>
        <v>0</v>
      </c>
      <c r="U160" s="53">
        <v>0</v>
      </c>
      <c r="V160" s="53">
        <f>Říjen!$K$16</f>
        <v>8503</v>
      </c>
      <c r="W160" s="55">
        <f t="shared" si="22"/>
        <v>0</v>
      </c>
      <c r="X160" s="53"/>
      <c r="Z160" s="56"/>
    </row>
    <row r="161" spans="1:26" x14ac:dyDescent="0.25">
      <c r="A161" s="52">
        <f t="shared" si="25"/>
        <v>2024</v>
      </c>
      <c r="B161">
        <f t="shared" si="25"/>
        <v>10</v>
      </c>
      <c r="C161" t="s">
        <v>106</v>
      </c>
      <c r="D161" t="s">
        <v>107</v>
      </c>
      <c r="E161" t="s">
        <v>108</v>
      </c>
      <c r="F161" t="s">
        <v>109</v>
      </c>
      <c r="G161" t="s">
        <v>110</v>
      </c>
      <c r="H161">
        <v>721055966</v>
      </c>
      <c r="I161" t="s">
        <v>40</v>
      </c>
      <c r="J161" t="s">
        <v>3</v>
      </c>
      <c r="K161" t="s">
        <v>30</v>
      </c>
      <c r="L161" s="53">
        <f>Říjen!$E$17</f>
        <v>9290.6609999999982</v>
      </c>
      <c r="M161" s="53">
        <f>Říjen!$F$17</f>
        <v>5036.7099999999991</v>
      </c>
      <c r="N161" s="53">
        <f>Říjen!$G$17</f>
        <v>35.4893</v>
      </c>
      <c r="O161" t="s">
        <v>111</v>
      </c>
      <c r="P161" s="54">
        <f t="shared" si="26"/>
        <v>0.80568686922834776</v>
      </c>
      <c r="Q161" s="53">
        <f>Říjen!$M$17</f>
        <v>14608.84</v>
      </c>
      <c r="R161" s="53">
        <v>0</v>
      </c>
      <c r="S161" s="53">
        <v>0</v>
      </c>
      <c r="T161" s="53">
        <f t="shared" si="21"/>
        <v>577.89999999999964</v>
      </c>
      <c r="U161" s="53">
        <v>0</v>
      </c>
      <c r="V161" s="53">
        <f>Říjen!$K$17</f>
        <v>14030.94</v>
      </c>
      <c r="W161" s="55">
        <f t="shared" si="22"/>
        <v>0</v>
      </c>
      <c r="Z161" s="56"/>
    </row>
    <row r="162" spans="1:26" ht="15.75" thickBot="1" x14ac:dyDescent="0.3">
      <c r="A162" s="57">
        <f t="shared" si="25"/>
        <v>2024</v>
      </c>
      <c r="B162" s="58">
        <f t="shared" si="25"/>
        <v>10</v>
      </c>
      <c r="C162" s="58" t="s">
        <v>106</v>
      </c>
      <c r="D162" s="58" t="s">
        <v>107</v>
      </c>
      <c r="E162" s="58" t="s">
        <v>108</v>
      </c>
      <c r="F162" s="58" t="s">
        <v>109</v>
      </c>
      <c r="G162" s="58" t="s">
        <v>110</v>
      </c>
      <c r="H162" s="58">
        <v>721055966</v>
      </c>
      <c r="I162" s="58" t="s">
        <v>38</v>
      </c>
      <c r="J162" s="58" t="s">
        <v>3</v>
      </c>
      <c r="K162" s="58" t="s">
        <v>30</v>
      </c>
      <c r="L162" s="59">
        <f>Říjen!$E$18</f>
        <v>2162.0430000000001</v>
      </c>
      <c r="M162" s="59">
        <f>Říjen!$F$18</f>
        <v>1149.4110000000001</v>
      </c>
      <c r="N162" s="59">
        <f>Říjen!$G$18</f>
        <v>35.485199999999999</v>
      </c>
      <c r="O162" s="58" t="s">
        <v>111</v>
      </c>
      <c r="P162" s="60">
        <f t="shared" si="26"/>
        <v>0.7842180811640822</v>
      </c>
      <c r="Q162" s="59">
        <f>Říjen!$M$18</f>
        <v>3245</v>
      </c>
      <c r="R162" s="59">
        <v>0</v>
      </c>
      <c r="S162" s="59">
        <v>0</v>
      </c>
      <c r="T162" s="59">
        <f t="shared" si="21"/>
        <v>0</v>
      </c>
      <c r="U162" s="59">
        <v>0</v>
      </c>
      <c r="V162" s="59">
        <f>Říjen!$K$18</f>
        <v>3245</v>
      </c>
      <c r="W162" s="61">
        <f t="shared" si="22"/>
        <v>0</v>
      </c>
      <c r="X162" s="58"/>
      <c r="Y162" s="58"/>
      <c r="Z162" s="62"/>
    </row>
    <row r="163" spans="1:26" x14ac:dyDescent="0.25">
      <c r="A163" s="46">
        <f t="shared" si="25"/>
        <v>2024</v>
      </c>
      <c r="B163" s="47">
        <f>B162+1</f>
        <v>11</v>
      </c>
      <c r="C163" s="47" t="s">
        <v>106</v>
      </c>
      <c r="D163" s="47" t="s">
        <v>107</v>
      </c>
      <c r="E163" s="47" t="s">
        <v>108</v>
      </c>
      <c r="F163" s="47" t="s">
        <v>109</v>
      </c>
      <c r="G163" s="47" t="s">
        <v>110</v>
      </c>
      <c r="H163" s="47">
        <v>721055966</v>
      </c>
      <c r="I163" s="47" t="s">
        <v>47</v>
      </c>
      <c r="J163" s="47" t="s">
        <v>3</v>
      </c>
      <c r="K163" s="47" t="s">
        <v>30</v>
      </c>
      <c r="L163" s="48">
        <f>Listopad!$E$5</f>
        <v>2405.0040000000004</v>
      </c>
      <c r="M163" s="48">
        <f>Listopad!$F$5</f>
        <v>1367.098</v>
      </c>
      <c r="N163" s="48">
        <f>Listopad!$G$5</f>
        <v>35.338299999999997</v>
      </c>
      <c r="O163" s="47" t="s">
        <v>111</v>
      </c>
      <c r="P163" s="49">
        <f t="shared" si="26"/>
        <v>0.80743520622190612</v>
      </c>
      <c r="Q163" s="48">
        <f>Listopad!$M$5</f>
        <v>3973.835</v>
      </c>
      <c r="R163" s="48">
        <v>0</v>
      </c>
      <c r="S163" s="48">
        <v>0</v>
      </c>
      <c r="T163" s="48">
        <f t="shared" si="21"/>
        <v>0</v>
      </c>
      <c r="U163" s="48">
        <v>0</v>
      </c>
      <c r="V163" s="48">
        <f>Listopad!$K$5</f>
        <v>3973.835</v>
      </c>
      <c r="W163" s="50">
        <f t="shared" si="22"/>
        <v>0</v>
      </c>
      <c r="X163" s="47"/>
      <c r="Y163" s="47"/>
      <c r="Z163" s="51"/>
    </row>
    <row r="164" spans="1:26" x14ac:dyDescent="0.25">
      <c r="A164" s="52">
        <f t="shared" si="25"/>
        <v>2024</v>
      </c>
      <c r="B164">
        <f>B163</f>
        <v>11</v>
      </c>
      <c r="C164" t="s">
        <v>106</v>
      </c>
      <c r="D164" t="s">
        <v>107</v>
      </c>
      <c r="E164" t="s">
        <v>108</v>
      </c>
      <c r="F164" t="s">
        <v>109</v>
      </c>
      <c r="G164" t="s">
        <v>110</v>
      </c>
      <c r="H164">
        <v>721055966</v>
      </c>
      <c r="I164" t="s">
        <v>37</v>
      </c>
      <c r="J164" t="s">
        <v>3</v>
      </c>
      <c r="K164" t="s">
        <v>30</v>
      </c>
      <c r="L164" s="53">
        <f>Listopad!$E$6</f>
        <v>7616.1327000000001</v>
      </c>
      <c r="M164" s="53">
        <f>Listopad!$F$6</f>
        <v>4579.3902799999996</v>
      </c>
      <c r="N164" s="53">
        <f>Listopad!$G$6</f>
        <v>35.380600000000001</v>
      </c>
      <c r="O164" t="s">
        <v>111</v>
      </c>
      <c r="P164" s="54">
        <f t="shared" si="26"/>
        <v>0.84618251842906911</v>
      </c>
      <c r="Q164" s="53">
        <f>Listopad!$M$6</f>
        <v>13950</v>
      </c>
      <c r="R164" s="53">
        <v>0</v>
      </c>
      <c r="S164" s="53">
        <v>0</v>
      </c>
      <c r="T164" s="53">
        <f t="shared" si="21"/>
        <v>905</v>
      </c>
      <c r="U164" s="53">
        <v>0</v>
      </c>
      <c r="V164" s="53">
        <f>Listopad!$K$6</f>
        <v>13045</v>
      </c>
      <c r="W164" s="55">
        <f t="shared" si="22"/>
        <v>0</v>
      </c>
      <c r="Z164" s="56"/>
    </row>
    <row r="165" spans="1:26" x14ac:dyDescent="0.25">
      <c r="A165" s="52">
        <f t="shared" ref="A165:B180" si="27">A164</f>
        <v>2024</v>
      </c>
      <c r="B165">
        <f t="shared" si="27"/>
        <v>11</v>
      </c>
      <c r="C165" t="s">
        <v>106</v>
      </c>
      <c r="D165" t="s">
        <v>107</v>
      </c>
      <c r="E165" t="s">
        <v>108</v>
      </c>
      <c r="F165" t="s">
        <v>109</v>
      </c>
      <c r="G165" t="s">
        <v>110</v>
      </c>
      <c r="H165">
        <v>721055966</v>
      </c>
      <c r="I165" t="s">
        <v>48</v>
      </c>
      <c r="J165" t="s">
        <v>3</v>
      </c>
      <c r="K165" t="s">
        <v>30</v>
      </c>
      <c r="L165" s="53">
        <f>Listopad!$E$7</f>
        <v>6971.402</v>
      </c>
      <c r="M165" s="53">
        <f>Listopad!$F$7</f>
        <v>3742.3190000000004</v>
      </c>
      <c r="N165" s="53">
        <f>Listopad!$G$7</f>
        <v>35.250500000000002</v>
      </c>
      <c r="O165" t="s">
        <v>111</v>
      </c>
      <c r="P165" s="54">
        <f t="shared" si="26"/>
        <v>0.79822757552796053</v>
      </c>
      <c r="Q165" s="53">
        <f>Listopad!$M$7</f>
        <v>10754</v>
      </c>
      <c r="R165" s="53">
        <v>0</v>
      </c>
      <c r="S165" s="53">
        <v>0</v>
      </c>
      <c r="T165" s="53">
        <f t="shared" si="21"/>
        <v>0</v>
      </c>
      <c r="U165" s="53">
        <v>0</v>
      </c>
      <c r="V165" s="53">
        <f>Listopad!$K$7</f>
        <v>10754</v>
      </c>
      <c r="W165" s="55">
        <f t="shared" si="22"/>
        <v>0</v>
      </c>
      <c r="Z165" s="56"/>
    </row>
    <row r="166" spans="1:26" x14ac:dyDescent="0.25">
      <c r="A166" s="52">
        <f t="shared" si="27"/>
        <v>2024</v>
      </c>
      <c r="B166">
        <f t="shared" si="27"/>
        <v>11</v>
      </c>
      <c r="C166" t="s">
        <v>106</v>
      </c>
      <c r="D166" t="s">
        <v>107</v>
      </c>
      <c r="E166" t="s">
        <v>108</v>
      </c>
      <c r="F166" t="s">
        <v>109</v>
      </c>
      <c r="G166" t="s">
        <v>110</v>
      </c>
      <c r="H166">
        <v>721055966</v>
      </c>
      <c r="I166" t="s">
        <v>264</v>
      </c>
      <c r="J166" t="s">
        <v>3</v>
      </c>
      <c r="K166" t="s">
        <v>30</v>
      </c>
      <c r="L166" s="53" t="e">
        <f>Listopad!$E$8</f>
        <v>#N/A</v>
      </c>
      <c r="M166" s="53" t="e">
        <f>Listopad!$F$8</f>
        <v>#N/A</v>
      </c>
      <c r="N166" s="53" t="e">
        <f>Listopad!$G$8</f>
        <v>#N/A</v>
      </c>
      <c r="O166" t="s">
        <v>111</v>
      </c>
      <c r="P166" s="54" t="e">
        <f t="shared" si="26"/>
        <v>#N/A</v>
      </c>
      <c r="Q166" s="53">
        <f>Listopad!$M$8</f>
        <v>13956.099</v>
      </c>
      <c r="R166" s="53">
        <v>0</v>
      </c>
      <c r="S166" s="53">
        <v>0</v>
      </c>
      <c r="T166" s="53">
        <f t="shared" si="21"/>
        <v>90.700000000000728</v>
      </c>
      <c r="U166" s="53">
        <v>0</v>
      </c>
      <c r="V166" s="53">
        <f>Listopad!$K$8</f>
        <v>13865.398999999999</v>
      </c>
      <c r="W166" s="55">
        <f t="shared" si="22"/>
        <v>0</v>
      </c>
      <c r="Z166" s="56"/>
    </row>
    <row r="167" spans="1:26" x14ac:dyDescent="0.25">
      <c r="A167" s="52">
        <f t="shared" si="27"/>
        <v>2024</v>
      </c>
      <c r="B167">
        <f t="shared" si="27"/>
        <v>11</v>
      </c>
      <c r="C167" t="s">
        <v>106</v>
      </c>
      <c r="D167" t="s">
        <v>107</v>
      </c>
      <c r="E167" t="s">
        <v>108</v>
      </c>
      <c r="F167" t="s">
        <v>109</v>
      </c>
      <c r="G167" t="s">
        <v>110</v>
      </c>
      <c r="H167">
        <v>721055966</v>
      </c>
      <c r="I167" t="s">
        <v>43</v>
      </c>
      <c r="J167" t="s">
        <v>3</v>
      </c>
      <c r="K167" t="s">
        <v>30</v>
      </c>
      <c r="L167" s="53">
        <f>Listopad!$E$9</f>
        <v>11137.521999999999</v>
      </c>
      <c r="M167" s="53">
        <f>Listopad!$F$9</f>
        <v>5943.2420000000002</v>
      </c>
      <c r="N167" s="53">
        <f>Listopad!$G$9</f>
        <v>35.248899999999999</v>
      </c>
      <c r="O167" t="s">
        <v>111</v>
      </c>
      <c r="P167" s="54">
        <f t="shared" si="26"/>
        <v>0.79703038248222846</v>
      </c>
      <c r="Q167" s="53">
        <f>Listopad!$M$9</f>
        <v>17053</v>
      </c>
      <c r="R167" s="53">
        <v>0</v>
      </c>
      <c r="S167" s="53">
        <v>0</v>
      </c>
      <c r="T167" s="53">
        <f t="shared" si="21"/>
        <v>0</v>
      </c>
      <c r="U167" s="53">
        <v>0</v>
      </c>
      <c r="V167" s="53">
        <f>Listopad!$K$9</f>
        <v>17053</v>
      </c>
      <c r="W167" s="55">
        <f t="shared" si="22"/>
        <v>0</v>
      </c>
      <c r="Z167" s="56"/>
    </row>
    <row r="168" spans="1:26" x14ac:dyDescent="0.25">
      <c r="A168" s="52">
        <f t="shared" si="27"/>
        <v>2024</v>
      </c>
      <c r="B168">
        <f t="shared" si="27"/>
        <v>11</v>
      </c>
      <c r="C168" t="s">
        <v>106</v>
      </c>
      <c r="D168" t="s">
        <v>107</v>
      </c>
      <c r="E168" t="s">
        <v>108</v>
      </c>
      <c r="F168" t="s">
        <v>109</v>
      </c>
      <c r="G168" t="s">
        <v>110</v>
      </c>
      <c r="H168">
        <v>721055966</v>
      </c>
      <c r="I168" t="s">
        <v>44</v>
      </c>
      <c r="J168" t="s">
        <v>3</v>
      </c>
      <c r="K168" t="s">
        <v>30</v>
      </c>
      <c r="L168" s="53">
        <f>Listopad!$E$10</f>
        <v>9920.0419999999995</v>
      </c>
      <c r="M168" s="53">
        <f>Listopad!$F$10</f>
        <v>5327.6089999999995</v>
      </c>
      <c r="N168" s="53">
        <f>Listopad!$G$10</f>
        <v>35.278599999999997</v>
      </c>
      <c r="O168" t="s">
        <v>111</v>
      </c>
      <c r="P168" s="54">
        <f t="shared" si="26"/>
        <v>0.79126594229335456</v>
      </c>
      <c r="Q168" s="53">
        <f>Listopad!$M$10</f>
        <v>15176</v>
      </c>
      <c r="R168" s="53">
        <v>0</v>
      </c>
      <c r="S168" s="53">
        <v>0</v>
      </c>
      <c r="T168" s="53">
        <f t="shared" si="21"/>
        <v>0</v>
      </c>
      <c r="U168" s="53">
        <v>0</v>
      </c>
      <c r="V168" s="53">
        <f>Listopad!$K$10</f>
        <v>15176</v>
      </c>
      <c r="W168" s="55">
        <f t="shared" si="22"/>
        <v>0</v>
      </c>
      <c r="Z168" s="56"/>
    </row>
    <row r="169" spans="1:26" x14ac:dyDescent="0.25">
      <c r="A169" s="52">
        <f t="shared" si="27"/>
        <v>2024</v>
      </c>
      <c r="B169">
        <f t="shared" si="27"/>
        <v>11</v>
      </c>
      <c r="C169" t="s">
        <v>106</v>
      </c>
      <c r="D169" t="s">
        <v>107</v>
      </c>
      <c r="E169" t="s">
        <v>108</v>
      </c>
      <c r="F169" t="s">
        <v>109</v>
      </c>
      <c r="G169" t="s">
        <v>110</v>
      </c>
      <c r="H169">
        <v>721055966</v>
      </c>
      <c r="I169" t="s">
        <v>46</v>
      </c>
      <c r="J169" t="s">
        <v>3</v>
      </c>
      <c r="K169" t="s">
        <v>30</v>
      </c>
      <c r="L169" s="53">
        <f>Listopad!$E$11</f>
        <v>16134.187</v>
      </c>
      <c r="M169" s="53">
        <f>Listopad!$F$11</f>
        <v>8867.260000000002</v>
      </c>
      <c r="N169" s="53">
        <f>Listopad!$G$11</f>
        <v>35.331499999999998</v>
      </c>
      <c r="O169" t="s">
        <v>111</v>
      </c>
      <c r="P169" s="54">
        <f t="shared" si="26"/>
        <v>0.79803243742837238</v>
      </c>
      <c r="Q169" s="53">
        <f>Listopad!$M$11</f>
        <v>25474.9</v>
      </c>
      <c r="R169" s="53">
        <v>0</v>
      </c>
      <c r="S169" s="53">
        <v>0</v>
      </c>
      <c r="T169" s="53">
        <f t="shared" si="21"/>
        <v>0</v>
      </c>
      <c r="U169" s="53">
        <v>0</v>
      </c>
      <c r="V169" s="53">
        <f>Listopad!$K$11</f>
        <v>25474.9</v>
      </c>
      <c r="W169" s="55">
        <f t="shared" si="22"/>
        <v>0</v>
      </c>
      <c r="Z169" s="56"/>
    </row>
    <row r="170" spans="1:26" x14ac:dyDescent="0.25">
      <c r="A170" s="52">
        <f t="shared" si="27"/>
        <v>2024</v>
      </c>
      <c r="B170">
        <f t="shared" si="27"/>
        <v>11</v>
      </c>
      <c r="C170" t="s">
        <v>106</v>
      </c>
      <c r="D170" t="s">
        <v>107</v>
      </c>
      <c r="E170" t="s">
        <v>108</v>
      </c>
      <c r="F170" t="s">
        <v>109</v>
      </c>
      <c r="G170" t="s">
        <v>110</v>
      </c>
      <c r="H170">
        <v>721055966</v>
      </c>
      <c r="I170" t="s">
        <v>41</v>
      </c>
      <c r="J170" t="s">
        <v>3</v>
      </c>
      <c r="K170" t="s">
        <v>30</v>
      </c>
      <c r="L170" s="53">
        <f>Listopad!$E$12</f>
        <v>12988.968000000001</v>
      </c>
      <c r="M170" s="53">
        <f>Listopad!$F$12</f>
        <v>7590.0239999999994</v>
      </c>
      <c r="N170" s="53">
        <f>Listopad!$G$12</f>
        <v>35.379300000000001</v>
      </c>
      <c r="O170" t="s">
        <v>111</v>
      </c>
      <c r="P170" s="54">
        <f t="shared" si="26"/>
        <v>0.88351894539463904</v>
      </c>
      <c r="Q170" s="53">
        <f>Listopad!$M$12</f>
        <v>24141.347999999998</v>
      </c>
      <c r="R170" s="53">
        <v>0</v>
      </c>
      <c r="S170" s="53">
        <v>0</v>
      </c>
      <c r="T170" s="53">
        <f t="shared" si="21"/>
        <v>608.59899999999834</v>
      </c>
      <c r="U170" s="53">
        <v>0</v>
      </c>
      <c r="V170" s="53">
        <f>Listopad!$K$12</f>
        <v>23532.749</v>
      </c>
      <c r="W170" s="55">
        <f t="shared" si="22"/>
        <v>0</v>
      </c>
      <c r="Z170" s="56"/>
    </row>
    <row r="171" spans="1:26" x14ac:dyDescent="0.25">
      <c r="A171" s="52">
        <f t="shared" si="27"/>
        <v>2024</v>
      </c>
      <c r="B171">
        <f t="shared" si="27"/>
        <v>11</v>
      </c>
      <c r="C171" t="s">
        <v>106</v>
      </c>
      <c r="D171" t="s">
        <v>107</v>
      </c>
      <c r="E171" t="s">
        <v>108</v>
      </c>
      <c r="F171" t="s">
        <v>109</v>
      </c>
      <c r="G171" t="s">
        <v>110</v>
      </c>
      <c r="H171">
        <v>721055966</v>
      </c>
      <c r="I171" t="s">
        <v>45</v>
      </c>
      <c r="J171" t="s">
        <v>3</v>
      </c>
      <c r="K171" t="s">
        <v>30</v>
      </c>
      <c r="L171" s="53">
        <f>Listopad!$E$13</f>
        <v>9299.0810000000001</v>
      </c>
      <c r="M171" s="53">
        <f>Listopad!$F$13</f>
        <v>5185.530999999999</v>
      </c>
      <c r="N171" s="53">
        <f>Listopad!$G$13</f>
        <v>35.3339</v>
      </c>
      <c r="O171" t="s">
        <v>111</v>
      </c>
      <c r="P171" s="54">
        <f t="shared" si="26"/>
        <v>0.80412197795065643</v>
      </c>
      <c r="Q171" s="53">
        <f>Listopad!$M$13</f>
        <v>15011.278</v>
      </c>
      <c r="R171" s="53">
        <v>0</v>
      </c>
      <c r="S171" s="53">
        <v>0</v>
      </c>
      <c r="T171" s="53">
        <f t="shared" si="21"/>
        <v>94.677999999999884</v>
      </c>
      <c r="U171" s="53">
        <v>0</v>
      </c>
      <c r="V171" s="53">
        <f>Listopad!$K$13</f>
        <v>14916.6</v>
      </c>
      <c r="W171" s="55">
        <f t="shared" si="22"/>
        <v>0</v>
      </c>
      <c r="Z171" s="56"/>
    </row>
    <row r="172" spans="1:26" x14ac:dyDescent="0.25">
      <c r="A172" s="52">
        <f t="shared" si="27"/>
        <v>2024</v>
      </c>
      <c r="B172">
        <f t="shared" si="27"/>
        <v>11</v>
      </c>
      <c r="C172" t="s">
        <v>106</v>
      </c>
      <c r="D172" t="s">
        <v>107</v>
      </c>
      <c r="E172" t="s">
        <v>108</v>
      </c>
      <c r="F172" t="s">
        <v>109</v>
      </c>
      <c r="G172" t="s">
        <v>110</v>
      </c>
      <c r="H172">
        <v>721055966</v>
      </c>
      <c r="I172" t="s">
        <v>265</v>
      </c>
      <c r="J172" t="s">
        <v>3</v>
      </c>
      <c r="K172" t="s">
        <v>30</v>
      </c>
      <c r="L172" s="53">
        <f>Listopad!$E$14</f>
        <v>62.921999999999997</v>
      </c>
      <c r="M172" s="53">
        <f>Listopad!$F$14</f>
        <v>42.460999999999999</v>
      </c>
      <c r="N172" s="53">
        <f>Listopad!$G$14</f>
        <v>35.381</v>
      </c>
      <c r="O172" t="s">
        <v>111</v>
      </c>
      <c r="P172" s="54">
        <f t="shared" si="26"/>
        <v>0.86222913052238792</v>
      </c>
      <c r="Q172" s="53">
        <f>Listopad!$M$14</f>
        <v>131.80000000000001</v>
      </c>
      <c r="R172" s="53">
        <v>0</v>
      </c>
      <c r="S172" s="53">
        <v>0</v>
      </c>
      <c r="T172" s="53">
        <f t="shared" si="21"/>
        <v>0</v>
      </c>
      <c r="U172" s="53">
        <v>0</v>
      </c>
      <c r="V172" s="53">
        <f>Listopad!$K$14</f>
        <v>131.80000000000001</v>
      </c>
      <c r="W172" s="55">
        <f t="shared" si="22"/>
        <v>0</v>
      </c>
      <c r="Z172" s="56"/>
    </row>
    <row r="173" spans="1:26" x14ac:dyDescent="0.25">
      <c r="A173" s="52">
        <f t="shared" si="27"/>
        <v>2024</v>
      </c>
      <c r="B173">
        <f t="shared" si="27"/>
        <v>11</v>
      </c>
      <c r="C173" t="s">
        <v>106</v>
      </c>
      <c r="D173" t="s">
        <v>107</v>
      </c>
      <c r="E173" t="s">
        <v>108</v>
      </c>
      <c r="F173" t="s">
        <v>109</v>
      </c>
      <c r="G173" t="s">
        <v>110</v>
      </c>
      <c r="H173">
        <v>721055966</v>
      </c>
      <c r="I173" t="s">
        <v>39</v>
      </c>
      <c r="J173" t="s">
        <v>3</v>
      </c>
      <c r="K173" t="s">
        <v>30</v>
      </c>
      <c r="L173" s="53">
        <f>Listopad!$E$15</f>
        <v>14164.673000000003</v>
      </c>
      <c r="M173" s="53">
        <f>Listopad!$F$15</f>
        <v>7616.0869999999995</v>
      </c>
      <c r="N173" s="53">
        <f>Listopad!$G$15</f>
        <v>35.362299999999998</v>
      </c>
      <c r="O173" t="s">
        <v>111</v>
      </c>
      <c r="P173" s="54">
        <f t="shared" si="26"/>
        <v>0.79885729596663835</v>
      </c>
      <c r="Q173" s="53">
        <f>Listopad!$M$15</f>
        <v>21903</v>
      </c>
      <c r="R173" s="53">
        <v>0</v>
      </c>
      <c r="S173" s="53">
        <v>0</v>
      </c>
      <c r="T173" s="53">
        <f t="shared" si="21"/>
        <v>0</v>
      </c>
      <c r="U173" s="53">
        <v>0</v>
      </c>
      <c r="V173" s="53">
        <f>Listopad!$K$15</f>
        <v>21903</v>
      </c>
      <c r="W173" s="55">
        <f t="shared" si="22"/>
        <v>0</v>
      </c>
      <c r="Z173" s="56"/>
    </row>
    <row r="174" spans="1:26" x14ac:dyDescent="0.25">
      <c r="A174" s="52">
        <f t="shared" si="27"/>
        <v>2024</v>
      </c>
      <c r="B174">
        <f t="shared" si="27"/>
        <v>11</v>
      </c>
      <c r="C174" t="s">
        <v>106</v>
      </c>
      <c r="D174" t="s">
        <v>107</v>
      </c>
      <c r="E174" t="s">
        <v>108</v>
      </c>
      <c r="F174" t="s">
        <v>109</v>
      </c>
      <c r="G174" t="s">
        <v>110</v>
      </c>
      <c r="H174" s="75">
        <v>721055966</v>
      </c>
      <c r="I174" t="s">
        <v>39</v>
      </c>
      <c r="J174" t="s">
        <v>112</v>
      </c>
      <c r="K174" t="s">
        <v>78</v>
      </c>
      <c r="L174" s="53">
        <f>Listopad!$E$39</f>
        <v>130.38</v>
      </c>
      <c r="M174" s="53">
        <f>Listopad!$F$39</f>
        <v>130.38</v>
      </c>
      <c r="N174" s="53">
        <f>Listopad!$G$39</f>
        <v>15.14</v>
      </c>
      <c r="O174" t="s">
        <v>113</v>
      </c>
      <c r="P174" s="54">
        <f>+Q174/(M174*N174)</f>
        <v>0.69165757537594352</v>
      </c>
      <c r="Q174" s="53">
        <f>Listopad!$H$39</f>
        <v>1365.2996842175849</v>
      </c>
      <c r="R174" s="53">
        <v>0</v>
      </c>
      <c r="S174" s="53">
        <v>0</v>
      </c>
      <c r="T174" s="53">
        <f t="shared" si="21"/>
        <v>0</v>
      </c>
      <c r="U174" s="53">
        <v>0</v>
      </c>
      <c r="V174" s="53">
        <f>$Q174</f>
        <v>1365.2996842175849</v>
      </c>
      <c r="W174" s="55">
        <f t="shared" si="22"/>
        <v>0</v>
      </c>
      <c r="Z174" s="56"/>
    </row>
    <row r="175" spans="1:26" x14ac:dyDescent="0.25">
      <c r="A175" s="52">
        <f t="shared" si="27"/>
        <v>2024</v>
      </c>
      <c r="B175">
        <f t="shared" si="27"/>
        <v>11</v>
      </c>
      <c r="C175" t="s">
        <v>106</v>
      </c>
      <c r="D175" t="s">
        <v>107</v>
      </c>
      <c r="E175" t="s">
        <v>108</v>
      </c>
      <c r="F175" t="s">
        <v>109</v>
      </c>
      <c r="G175" t="s">
        <v>110</v>
      </c>
      <c r="H175" s="75">
        <v>721055966</v>
      </c>
      <c r="I175" t="s">
        <v>39</v>
      </c>
      <c r="J175" t="s">
        <v>114</v>
      </c>
      <c r="K175" t="s">
        <v>78</v>
      </c>
      <c r="L175" s="53">
        <f>Listopad!$E$38</f>
        <v>582.29999999999995</v>
      </c>
      <c r="M175" s="53">
        <f>Listopad!$F$38</f>
        <v>582.29999999999995</v>
      </c>
      <c r="N175" s="53">
        <f>Listopad!$G$38</f>
        <v>8.6050436544736399</v>
      </c>
      <c r="O175" t="s">
        <v>113</v>
      </c>
      <c r="P175" s="54">
        <f>+Q175/(M175*N175)</f>
        <v>0.69165757537594352</v>
      </c>
      <c r="Q175" s="53">
        <f>Listopad!$H$38</f>
        <v>3465.7003157824156</v>
      </c>
      <c r="R175" s="53">
        <v>0</v>
      </c>
      <c r="S175" s="53">
        <v>0</v>
      </c>
      <c r="T175" s="53">
        <f t="shared" si="21"/>
        <v>0</v>
      </c>
      <c r="U175" s="53">
        <v>0</v>
      </c>
      <c r="V175" s="53">
        <f>$Q175</f>
        <v>3465.7003157824156</v>
      </c>
      <c r="W175" s="55">
        <f t="shared" si="22"/>
        <v>0</v>
      </c>
      <c r="Z175" s="56"/>
    </row>
    <row r="176" spans="1:26" x14ac:dyDescent="0.25">
      <c r="A176" s="52">
        <f t="shared" si="27"/>
        <v>2024</v>
      </c>
      <c r="B176">
        <f t="shared" si="27"/>
        <v>11</v>
      </c>
      <c r="C176" t="s">
        <v>106</v>
      </c>
      <c r="D176" t="s">
        <v>107</v>
      </c>
      <c r="E176" t="s">
        <v>108</v>
      </c>
      <c r="F176" t="s">
        <v>109</v>
      </c>
      <c r="G176" t="s">
        <v>110</v>
      </c>
      <c r="H176">
        <v>721055966</v>
      </c>
      <c r="I176" t="s">
        <v>42</v>
      </c>
      <c r="J176" t="s">
        <v>3</v>
      </c>
      <c r="K176" t="s">
        <v>30</v>
      </c>
      <c r="L176" s="53">
        <f>Listopad!$E$16</f>
        <v>8589.9750000000004</v>
      </c>
      <c r="M176" s="53">
        <f>Listopad!$F$16</f>
        <v>4653.8290000000015</v>
      </c>
      <c r="N176" s="53">
        <f>Listopad!$G$16</f>
        <v>35.351300000000002</v>
      </c>
      <c r="O176" t="s">
        <v>111</v>
      </c>
      <c r="P176" s="54">
        <f t="shared" ref="P176:P189" si="28">+Q176/(M176*3.6)</f>
        <v>0.78489729162325816</v>
      </c>
      <c r="Q176" s="55">
        <f>Listopad!$M$16</f>
        <v>13150</v>
      </c>
      <c r="R176" s="53">
        <v>0</v>
      </c>
      <c r="S176" s="53">
        <v>0</v>
      </c>
      <c r="T176" s="53">
        <f t="shared" si="21"/>
        <v>0</v>
      </c>
      <c r="U176" s="53">
        <v>0</v>
      </c>
      <c r="V176" s="53">
        <f>Listopad!$K$16</f>
        <v>13150</v>
      </c>
      <c r="W176" s="55">
        <f t="shared" si="22"/>
        <v>0</v>
      </c>
      <c r="Z176" s="56"/>
    </row>
    <row r="177" spans="1:26" x14ac:dyDescent="0.25">
      <c r="A177" s="52">
        <f t="shared" si="27"/>
        <v>2024</v>
      </c>
      <c r="B177">
        <f t="shared" si="27"/>
        <v>11</v>
      </c>
      <c r="C177" t="s">
        <v>106</v>
      </c>
      <c r="D177" t="s">
        <v>107</v>
      </c>
      <c r="E177" t="s">
        <v>108</v>
      </c>
      <c r="F177" t="s">
        <v>109</v>
      </c>
      <c r="G177" t="s">
        <v>110</v>
      </c>
      <c r="H177">
        <v>721055966</v>
      </c>
      <c r="I177" t="s">
        <v>40</v>
      </c>
      <c r="J177" t="s">
        <v>3</v>
      </c>
      <c r="K177" t="s">
        <v>30</v>
      </c>
      <c r="L177" s="53">
        <f>Listopad!$E$17</f>
        <v>12558.873</v>
      </c>
      <c r="M177" s="53">
        <f>Listopad!$F$17</f>
        <v>7065.5299999999988</v>
      </c>
      <c r="N177" s="53">
        <f>Listopad!$G$17</f>
        <v>35.318100000000001</v>
      </c>
      <c r="O177" t="s">
        <v>111</v>
      </c>
      <c r="P177" s="54">
        <f t="shared" si="28"/>
        <v>0.80744575739147995</v>
      </c>
      <c r="Q177" s="53">
        <f>Listopad!$M$17</f>
        <v>20538.116000000002</v>
      </c>
      <c r="R177" s="53">
        <v>0</v>
      </c>
      <c r="S177" s="53">
        <v>0</v>
      </c>
      <c r="T177" s="53">
        <f t="shared" si="21"/>
        <v>115.30600000000049</v>
      </c>
      <c r="U177" s="53">
        <v>0</v>
      </c>
      <c r="V177" s="53">
        <f>Listopad!$K$17</f>
        <v>20422.810000000001</v>
      </c>
      <c r="W177" s="55">
        <f t="shared" si="22"/>
        <v>0</v>
      </c>
      <c r="Z177" s="56"/>
    </row>
    <row r="178" spans="1:26" ht="15.75" thickBot="1" x14ac:dyDescent="0.3">
      <c r="A178" s="57">
        <f t="shared" si="27"/>
        <v>2024</v>
      </c>
      <c r="B178" s="58">
        <f t="shared" si="27"/>
        <v>11</v>
      </c>
      <c r="C178" s="58" t="s">
        <v>106</v>
      </c>
      <c r="D178" s="58" t="s">
        <v>107</v>
      </c>
      <c r="E178" s="58" t="s">
        <v>108</v>
      </c>
      <c r="F178" s="58" t="s">
        <v>109</v>
      </c>
      <c r="G178" s="58" t="s">
        <v>110</v>
      </c>
      <c r="H178" s="58">
        <v>721055966</v>
      </c>
      <c r="I178" s="58" t="s">
        <v>38</v>
      </c>
      <c r="J178" s="58" t="s">
        <v>3</v>
      </c>
      <c r="K178" s="58" t="s">
        <v>30</v>
      </c>
      <c r="L178" s="59">
        <f>Listopad!$E$18</f>
        <v>3212.6790000000001</v>
      </c>
      <c r="M178" s="59">
        <f>Listopad!$F$18</f>
        <v>1721.0370000000003</v>
      </c>
      <c r="N178" s="59">
        <f>Listopad!$G$18</f>
        <v>35.4</v>
      </c>
      <c r="O178" s="58" t="s">
        <v>111</v>
      </c>
      <c r="P178" s="60">
        <f t="shared" si="28"/>
        <v>0.79135105430298369</v>
      </c>
      <c r="Q178" s="59">
        <f>Listopad!$M$18</f>
        <v>4903</v>
      </c>
      <c r="R178" s="59">
        <v>0</v>
      </c>
      <c r="S178" s="59">
        <v>0</v>
      </c>
      <c r="T178" s="59">
        <f t="shared" si="21"/>
        <v>0</v>
      </c>
      <c r="U178" s="59">
        <v>0</v>
      </c>
      <c r="V178" s="59">
        <f>Listopad!$K$18</f>
        <v>4903</v>
      </c>
      <c r="W178" s="61">
        <f t="shared" si="22"/>
        <v>0</v>
      </c>
      <c r="X178" s="58"/>
      <c r="Y178" s="58"/>
      <c r="Z178" s="62"/>
    </row>
    <row r="179" spans="1:26" x14ac:dyDescent="0.25">
      <c r="A179" s="46">
        <f t="shared" si="27"/>
        <v>2024</v>
      </c>
      <c r="B179" s="47">
        <f>B178+1</f>
        <v>12</v>
      </c>
      <c r="C179" s="47" t="s">
        <v>106</v>
      </c>
      <c r="D179" s="47" t="s">
        <v>107</v>
      </c>
      <c r="E179" s="47" t="s">
        <v>108</v>
      </c>
      <c r="F179" s="47" t="s">
        <v>109</v>
      </c>
      <c r="G179" s="47" t="s">
        <v>110</v>
      </c>
      <c r="H179" s="47">
        <v>721055966</v>
      </c>
      <c r="I179" s="47" t="s">
        <v>47</v>
      </c>
      <c r="J179" s="47" t="s">
        <v>3</v>
      </c>
      <c r="K179" s="47" t="s">
        <v>30</v>
      </c>
      <c r="L179" s="48">
        <f>Prosinec!$E$5</f>
        <v>2587.44</v>
      </c>
      <c r="M179" s="48">
        <f>Prosinec!$F$5</f>
        <v>1501.6489999999999</v>
      </c>
      <c r="N179" s="48">
        <f>Prosinec!$G$5</f>
        <v>35.252299999999998</v>
      </c>
      <c r="O179" s="47" t="s">
        <v>111</v>
      </c>
      <c r="P179" s="49">
        <f t="shared" si="28"/>
        <v>0.81073447330974902</v>
      </c>
      <c r="Q179" s="48">
        <f>Prosinec!$M$5</f>
        <v>4382.7790000000005</v>
      </c>
      <c r="R179" s="48">
        <v>0</v>
      </c>
      <c r="S179" s="48">
        <v>0</v>
      </c>
      <c r="T179" s="48">
        <f t="shared" si="21"/>
        <v>0</v>
      </c>
      <c r="U179" s="48">
        <v>0</v>
      </c>
      <c r="V179" s="48">
        <f>Prosinec!$K$5</f>
        <v>4382.7790000000005</v>
      </c>
      <c r="W179" s="50">
        <f t="shared" si="22"/>
        <v>0</v>
      </c>
      <c r="X179" s="47"/>
      <c r="Y179" s="47"/>
      <c r="Z179" s="51"/>
    </row>
    <row r="180" spans="1:26" x14ac:dyDescent="0.25">
      <c r="A180" s="52">
        <f t="shared" si="27"/>
        <v>2024</v>
      </c>
      <c r="B180">
        <f>B179</f>
        <v>12</v>
      </c>
      <c r="C180" t="s">
        <v>106</v>
      </c>
      <c r="D180" t="s">
        <v>107</v>
      </c>
      <c r="E180" t="s">
        <v>108</v>
      </c>
      <c r="F180" t="s">
        <v>109</v>
      </c>
      <c r="G180" t="s">
        <v>110</v>
      </c>
      <c r="H180">
        <v>721055966</v>
      </c>
      <c r="I180" t="s">
        <v>37</v>
      </c>
      <c r="J180" t="s">
        <v>3</v>
      </c>
      <c r="K180" t="s">
        <v>30</v>
      </c>
      <c r="L180" s="53">
        <f>Prosinec!$E$6</f>
        <v>7495.7999799999998</v>
      </c>
      <c r="M180" s="53">
        <f>Prosinec!$F$6</f>
        <v>4538.8844099999997</v>
      </c>
      <c r="N180" s="53">
        <f>Prosinec!$G$6</f>
        <v>35.299599999999998</v>
      </c>
      <c r="O180" t="s">
        <v>111</v>
      </c>
      <c r="P180" s="54">
        <f t="shared" si="28"/>
        <v>0.85183682588843224</v>
      </c>
      <c r="Q180" s="53">
        <f>Prosinec!$M$6</f>
        <v>13919</v>
      </c>
      <c r="R180" s="53">
        <v>0</v>
      </c>
      <c r="S180" s="53">
        <v>0</v>
      </c>
      <c r="T180" s="53">
        <f t="shared" si="21"/>
        <v>847</v>
      </c>
      <c r="U180" s="53">
        <v>0</v>
      </c>
      <c r="V180" s="53">
        <f>Prosinec!$K$6</f>
        <v>13072</v>
      </c>
      <c r="W180" s="55">
        <f t="shared" si="22"/>
        <v>0</v>
      </c>
      <c r="Z180" s="56"/>
    </row>
    <row r="181" spans="1:26" x14ac:dyDescent="0.25">
      <c r="A181" s="52">
        <f t="shared" ref="A181:B194" si="29">A180</f>
        <v>2024</v>
      </c>
      <c r="B181">
        <f t="shared" si="29"/>
        <v>12</v>
      </c>
      <c r="C181" t="s">
        <v>106</v>
      </c>
      <c r="D181" t="s">
        <v>107</v>
      </c>
      <c r="E181" t="s">
        <v>108</v>
      </c>
      <c r="F181" t="s">
        <v>109</v>
      </c>
      <c r="G181" t="s">
        <v>110</v>
      </c>
      <c r="H181">
        <v>721055966</v>
      </c>
      <c r="I181" t="s">
        <v>48</v>
      </c>
      <c r="J181" t="s">
        <v>3</v>
      </c>
      <c r="K181" t="s">
        <v>30</v>
      </c>
      <c r="L181" s="53">
        <f>Prosinec!$E$7</f>
        <v>8412.8729999999996</v>
      </c>
      <c r="M181" s="53">
        <f>Prosinec!$F$7</f>
        <v>4491.0730000000003</v>
      </c>
      <c r="N181" s="53">
        <f>Prosinec!$G$7</f>
        <v>35.193300000000001</v>
      </c>
      <c r="O181" t="s">
        <v>111</v>
      </c>
      <c r="P181" s="54">
        <f t="shared" si="28"/>
        <v>0.80016760162017209</v>
      </c>
      <c r="Q181" s="53">
        <f>Prosinec!$M$7</f>
        <v>12937</v>
      </c>
      <c r="R181" s="53">
        <v>0</v>
      </c>
      <c r="S181" s="53">
        <v>0</v>
      </c>
      <c r="T181" s="53">
        <f t="shared" si="21"/>
        <v>0</v>
      </c>
      <c r="U181" s="53">
        <v>0</v>
      </c>
      <c r="V181" s="53">
        <f>Prosinec!$K$7</f>
        <v>12937</v>
      </c>
      <c r="W181" s="55">
        <f t="shared" si="22"/>
        <v>0</v>
      </c>
      <c r="Z181" s="56"/>
    </row>
    <row r="182" spans="1:26" x14ac:dyDescent="0.25">
      <c r="A182" s="52">
        <f t="shared" si="29"/>
        <v>2024</v>
      </c>
      <c r="B182">
        <f t="shared" si="29"/>
        <v>12</v>
      </c>
      <c r="C182" t="s">
        <v>106</v>
      </c>
      <c r="D182" t="s">
        <v>107</v>
      </c>
      <c r="E182" t="s">
        <v>108</v>
      </c>
      <c r="F182" t="s">
        <v>109</v>
      </c>
      <c r="G182" t="s">
        <v>110</v>
      </c>
      <c r="H182">
        <v>721055966</v>
      </c>
      <c r="I182" t="s">
        <v>264</v>
      </c>
      <c r="J182" t="s">
        <v>3</v>
      </c>
      <c r="K182" t="s">
        <v>30</v>
      </c>
      <c r="L182" s="53" t="e">
        <f>Prosinec!$E$8</f>
        <v>#N/A</v>
      </c>
      <c r="M182" s="53" t="e">
        <f>Prosinec!$F$8</f>
        <v>#N/A</v>
      </c>
      <c r="N182" s="53" t="e">
        <f>Prosinec!$G$8</f>
        <v>#N/A</v>
      </c>
      <c r="O182" t="s">
        <v>111</v>
      </c>
      <c r="P182" s="54" t="e">
        <f t="shared" si="28"/>
        <v>#N/A</v>
      </c>
      <c r="Q182" s="53">
        <f>Prosinec!$M$8</f>
        <v>15800.421</v>
      </c>
      <c r="R182" s="53">
        <v>0</v>
      </c>
      <c r="S182" s="53">
        <v>0</v>
      </c>
      <c r="T182" s="53">
        <f t="shared" si="21"/>
        <v>83.800000000001091</v>
      </c>
      <c r="U182" s="53">
        <v>0</v>
      </c>
      <c r="V182" s="53">
        <f>Prosinec!$K$8</f>
        <v>15716.620999999999</v>
      </c>
      <c r="W182" s="55">
        <f t="shared" si="22"/>
        <v>0</v>
      </c>
      <c r="Z182" s="56"/>
    </row>
    <row r="183" spans="1:26" x14ac:dyDescent="0.25">
      <c r="A183" s="52">
        <f t="shared" si="29"/>
        <v>2024</v>
      </c>
      <c r="B183">
        <f t="shared" si="29"/>
        <v>12</v>
      </c>
      <c r="C183" t="s">
        <v>106</v>
      </c>
      <c r="D183" t="s">
        <v>107</v>
      </c>
      <c r="E183" t="s">
        <v>108</v>
      </c>
      <c r="F183" t="s">
        <v>109</v>
      </c>
      <c r="G183" t="s">
        <v>110</v>
      </c>
      <c r="H183">
        <v>721055966</v>
      </c>
      <c r="I183" t="s">
        <v>43</v>
      </c>
      <c r="J183" t="s">
        <v>3</v>
      </c>
      <c r="K183" t="s">
        <v>30</v>
      </c>
      <c r="L183" s="53">
        <f>Prosinec!$E$9</f>
        <v>11120.651</v>
      </c>
      <c r="M183" s="53">
        <f>Prosinec!$F$9</f>
        <v>5900.396999999999</v>
      </c>
      <c r="N183" s="53">
        <f>Prosinec!$G$9</f>
        <v>35.200499999999998</v>
      </c>
      <c r="O183" t="s">
        <v>111</v>
      </c>
      <c r="P183" s="54">
        <f t="shared" si="28"/>
        <v>0.80215883025422796</v>
      </c>
      <c r="Q183" s="53">
        <f>Prosinec!$M$9</f>
        <v>17039</v>
      </c>
      <c r="R183" s="53">
        <v>0</v>
      </c>
      <c r="S183" s="53">
        <v>0</v>
      </c>
      <c r="T183" s="53">
        <f t="shared" si="21"/>
        <v>0</v>
      </c>
      <c r="U183" s="53">
        <v>0</v>
      </c>
      <c r="V183" s="53">
        <f>Prosinec!$K$9</f>
        <v>17039</v>
      </c>
      <c r="W183" s="55">
        <f t="shared" si="22"/>
        <v>0</v>
      </c>
      <c r="Z183" s="56"/>
    </row>
    <row r="184" spans="1:26" x14ac:dyDescent="0.25">
      <c r="A184" s="52">
        <f t="shared" si="29"/>
        <v>2024</v>
      </c>
      <c r="B184">
        <f t="shared" si="29"/>
        <v>12</v>
      </c>
      <c r="C184" t="s">
        <v>106</v>
      </c>
      <c r="D184" t="s">
        <v>107</v>
      </c>
      <c r="E184" t="s">
        <v>108</v>
      </c>
      <c r="F184" t="s">
        <v>109</v>
      </c>
      <c r="G184" t="s">
        <v>110</v>
      </c>
      <c r="H184">
        <v>721055966</v>
      </c>
      <c r="I184" t="s">
        <v>44</v>
      </c>
      <c r="J184" t="s">
        <v>3</v>
      </c>
      <c r="K184" t="s">
        <v>30</v>
      </c>
      <c r="L184" s="53">
        <f>Prosinec!$E$10</f>
        <v>8799.6389999999992</v>
      </c>
      <c r="M184" s="53">
        <f>Prosinec!$F$10</f>
        <v>4698.2919999999995</v>
      </c>
      <c r="N184" s="53">
        <f>Prosinec!$G$10</f>
        <v>31.6692</v>
      </c>
      <c r="O184" t="s">
        <v>111</v>
      </c>
      <c r="P184" s="54">
        <f t="shared" si="28"/>
        <v>0.89003975629157728</v>
      </c>
      <c r="Q184" s="53">
        <f>Prosinec!$M$10</f>
        <v>15054</v>
      </c>
      <c r="R184" s="53">
        <v>0</v>
      </c>
      <c r="S184" s="53">
        <v>0</v>
      </c>
      <c r="T184" s="53">
        <f t="shared" si="21"/>
        <v>0</v>
      </c>
      <c r="U184" s="53">
        <v>0</v>
      </c>
      <c r="V184" s="53">
        <f>Prosinec!$K$10</f>
        <v>15054</v>
      </c>
      <c r="W184" s="55">
        <f t="shared" si="22"/>
        <v>0</v>
      </c>
      <c r="Z184" s="56"/>
    </row>
    <row r="185" spans="1:26" x14ac:dyDescent="0.25">
      <c r="A185" s="52">
        <f t="shared" si="29"/>
        <v>2024</v>
      </c>
      <c r="B185">
        <f t="shared" si="29"/>
        <v>12</v>
      </c>
      <c r="C185" t="s">
        <v>106</v>
      </c>
      <c r="D185" t="s">
        <v>107</v>
      </c>
      <c r="E185" t="s">
        <v>108</v>
      </c>
      <c r="F185" t="s">
        <v>109</v>
      </c>
      <c r="G185" t="s">
        <v>110</v>
      </c>
      <c r="H185">
        <v>721055966</v>
      </c>
      <c r="I185" t="s">
        <v>46</v>
      </c>
      <c r="J185" t="s">
        <v>3</v>
      </c>
      <c r="K185" t="s">
        <v>30</v>
      </c>
      <c r="L185" s="53">
        <f>Prosinec!$E$11</f>
        <v>15075.755000000001</v>
      </c>
      <c r="M185" s="53">
        <f>Prosinec!$F$11</f>
        <v>8349.5339999999997</v>
      </c>
      <c r="N185" s="53">
        <f>Prosinec!$G$11</f>
        <v>35.212499999999999</v>
      </c>
      <c r="O185" t="s">
        <v>111</v>
      </c>
      <c r="P185" s="54">
        <f t="shared" si="28"/>
        <v>0.80132881933557265</v>
      </c>
      <c r="Q185" s="53">
        <f>Prosinec!$M$11</f>
        <v>24086.6</v>
      </c>
      <c r="R185" s="53">
        <v>0</v>
      </c>
      <c r="S185" s="53">
        <v>0</v>
      </c>
      <c r="T185" s="53">
        <f t="shared" si="21"/>
        <v>0</v>
      </c>
      <c r="U185" s="53">
        <v>0</v>
      </c>
      <c r="V185" s="53">
        <f>Prosinec!$K$11</f>
        <v>24086.6</v>
      </c>
      <c r="W185" s="55">
        <f t="shared" si="22"/>
        <v>0</v>
      </c>
      <c r="Z185" s="56"/>
    </row>
    <row r="186" spans="1:26" x14ac:dyDescent="0.25">
      <c r="A186" s="52">
        <f t="shared" si="29"/>
        <v>2024</v>
      </c>
      <c r="B186">
        <f t="shared" si="29"/>
        <v>12</v>
      </c>
      <c r="C186" t="s">
        <v>106</v>
      </c>
      <c r="D186" t="s">
        <v>107</v>
      </c>
      <c r="E186" t="s">
        <v>108</v>
      </c>
      <c r="F186" t="s">
        <v>109</v>
      </c>
      <c r="G186" t="s">
        <v>110</v>
      </c>
      <c r="H186">
        <v>721055966</v>
      </c>
      <c r="I186" t="s">
        <v>41</v>
      </c>
      <c r="J186" t="s">
        <v>3</v>
      </c>
      <c r="K186" t="s">
        <v>30</v>
      </c>
      <c r="L186" s="53">
        <f>Prosinec!$E$12</f>
        <v>12581.648000000005</v>
      </c>
      <c r="M186" s="53">
        <f>Prosinec!$F$12</f>
        <v>7901.8269999999993</v>
      </c>
      <c r="N186" s="53">
        <f>Prosinec!$G$12</f>
        <v>35.303899999999999</v>
      </c>
      <c r="O186" t="s">
        <v>111</v>
      </c>
      <c r="P186" s="54">
        <f t="shared" si="28"/>
        <v>0.90002430942728662</v>
      </c>
      <c r="Q186" s="53">
        <f>Prosinec!$M$12</f>
        <v>25602.610999999997</v>
      </c>
      <c r="R186" s="53">
        <v>0</v>
      </c>
      <c r="S186" s="53">
        <v>0</v>
      </c>
      <c r="T186" s="53">
        <f t="shared" si="21"/>
        <v>1335.7569999999978</v>
      </c>
      <c r="U186" s="53">
        <v>0</v>
      </c>
      <c r="V186" s="53">
        <f>Prosinec!$K$12</f>
        <v>24266.853999999999</v>
      </c>
      <c r="W186" s="55">
        <f t="shared" si="22"/>
        <v>0</v>
      </c>
      <c r="Z186" s="56"/>
    </row>
    <row r="187" spans="1:26" x14ac:dyDescent="0.25">
      <c r="A187" s="52">
        <f t="shared" si="29"/>
        <v>2024</v>
      </c>
      <c r="B187">
        <f t="shared" si="29"/>
        <v>12</v>
      </c>
      <c r="C187" t="s">
        <v>106</v>
      </c>
      <c r="D187" t="s">
        <v>107</v>
      </c>
      <c r="E187" t="s">
        <v>108</v>
      </c>
      <c r="F187" t="s">
        <v>109</v>
      </c>
      <c r="G187" t="s">
        <v>110</v>
      </c>
      <c r="H187">
        <v>721055966</v>
      </c>
      <c r="I187" t="s">
        <v>45</v>
      </c>
      <c r="J187" t="s">
        <v>3</v>
      </c>
      <c r="K187" t="s">
        <v>30</v>
      </c>
      <c r="L187" s="53">
        <f>Prosinec!$E$13</f>
        <v>7277.7100000000009</v>
      </c>
      <c r="M187" s="53">
        <f>Prosinec!$F$13</f>
        <v>4105.2599999999993</v>
      </c>
      <c r="N187" s="53">
        <f>Prosinec!$G$13</f>
        <v>35.1479</v>
      </c>
      <c r="O187" t="s">
        <v>111</v>
      </c>
      <c r="P187" s="54">
        <f t="shared" si="28"/>
        <v>1.1098847034725641</v>
      </c>
      <c r="Q187" s="53">
        <f>Prosinec!$M$13</f>
        <v>16402.915000000001</v>
      </c>
      <c r="R187" s="53">
        <v>0</v>
      </c>
      <c r="S187" s="53">
        <v>0</v>
      </c>
      <c r="T187" s="53">
        <f t="shared" si="21"/>
        <v>103.51500000000124</v>
      </c>
      <c r="U187" s="53">
        <v>0</v>
      </c>
      <c r="V187" s="53">
        <f>Prosinec!$K$13</f>
        <v>16299.4</v>
      </c>
      <c r="W187" s="55">
        <f t="shared" si="22"/>
        <v>0</v>
      </c>
      <c r="Z187" s="56"/>
    </row>
    <row r="188" spans="1:26" x14ac:dyDescent="0.25">
      <c r="A188" s="52">
        <f t="shared" si="29"/>
        <v>2024</v>
      </c>
      <c r="B188">
        <f t="shared" si="29"/>
        <v>12</v>
      </c>
      <c r="C188" t="s">
        <v>106</v>
      </c>
      <c r="D188" t="s">
        <v>107</v>
      </c>
      <c r="E188" t="s">
        <v>108</v>
      </c>
      <c r="F188" t="s">
        <v>109</v>
      </c>
      <c r="G188" t="s">
        <v>110</v>
      </c>
      <c r="H188">
        <v>721055966</v>
      </c>
      <c r="I188" t="s">
        <v>265</v>
      </c>
      <c r="J188" t="s">
        <v>3</v>
      </c>
      <c r="K188" t="s">
        <v>30</v>
      </c>
      <c r="L188" s="53">
        <f>Prosinec!$E$14</f>
        <v>76.063999999999993</v>
      </c>
      <c r="M188" s="53">
        <f>Prosinec!$F$14</f>
        <v>51.395000000000003</v>
      </c>
      <c r="N188" s="53">
        <f>Prosinec!$G$14</f>
        <v>35.296999999999997</v>
      </c>
      <c r="O188" t="s">
        <v>111</v>
      </c>
      <c r="P188" s="54">
        <f t="shared" si="28"/>
        <v>0.87557155365307904</v>
      </c>
      <c r="Q188" s="53">
        <f>Prosinec!$M$14</f>
        <v>162</v>
      </c>
      <c r="R188" s="53">
        <v>0</v>
      </c>
      <c r="S188" s="53">
        <v>0</v>
      </c>
      <c r="T188" s="53">
        <f t="shared" si="21"/>
        <v>0</v>
      </c>
      <c r="U188" s="53">
        <v>0</v>
      </c>
      <c r="V188" s="53">
        <f>Prosinec!$K$14</f>
        <v>162</v>
      </c>
      <c r="W188" s="55">
        <f t="shared" si="22"/>
        <v>0</v>
      </c>
      <c r="Z188" s="56"/>
    </row>
    <row r="189" spans="1:26" x14ac:dyDescent="0.25">
      <c r="A189" s="52">
        <f t="shared" si="29"/>
        <v>2024</v>
      </c>
      <c r="B189">
        <f t="shared" si="29"/>
        <v>12</v>
      </c>
      <c r="C189" t="s">
        <v>106</v>
      </c>
      <c r="D189" t="s">
        <v>107</v>
      </c>
      <c r="E189" t="s">
        <v>108</v>
      </c>
      <c r="F189" t="s">
        <v>109</v>
      </c>
      <c r="G189" t="s">
        <v>110</v>
      </c>
      <c r="H189">
        <v>721055966</v>
      </c>
      <c r="I189" t="s">
        <v>39</v>
      </c>
      <c r="J189" t="s">
        <v>3</v>
      </c>
      <c r="K189" t="s">
        <v>30</v>
      </c>
      <c r="L189" s="53">
        <f>Prosinec!$E$15</f>
        <v>12725.283000000001</v>
      </c>
      <c r="M189" s="53">
        <f>Prosinec!$F$15</f>
        <v>6858.6029999999992</v>
      </c>
      <c r="N189" s="53">
        <f>Prosinec!$G$15</f>
        <v>35.190100000000001</v>
      </c>
      <c r="O189" t="s">
        <v>111</v>
      </c>
      <c r="P189" s="54">
        <f t="shared" si="28"/>
        <v>0.90446018428728614</v>
      </c>
      <c r="Q189" s="53">
        <f>Prosinec!$M$15</f>
        <v>22332</v>
      </c>
      <c r="R189" s="53">
        <v>0</v>
      </c>
      <c r="S189" s="53">
        <v>0</v>
      </c>
      <c r="T189" s="53">
        <f t="shared" si="21"/>
        <v>0</v>
      </c>
      <c r="U189" s="53">
        <v>0</v>
      </c>
      <c r="V189" s="53">
        <f>Prosinec!$K$15</f>
        <v>22332</v>
      </c>
      <c r="W189" s="55">
        <f t="shared" si="22"/>
        <v>0</v>
      </c>
      <c r="Z189" s="56"/>
    </row>
    <row r="190" spans="1:26" x14ac:dyDescent="0.25">
      <c r="A190" s="52">
        <f t="shared" si="29"/>
        <v>2024</v>
      </c>
      <c r="B190">
        <f t="shared" si="29"/>
        <v>12</v>
      </c>
      <c r="C190" t="s">
        <v>106</v>
      </c>
      <c r="D190" t="s">
        <v>107</v>
      </c>
      <c r="E190" t="s">
        <v>108</v>
      </c>
      <c r="F190" t="s">
        <v>109</v>
      </c>
      <c r="G190" t="s">
        <v>110</v>
      </c>
      <c r="H190" s="75">
        <v>721055966</v>
      </c>
      <c r="I190" s="75" t="s">
        <v>39</v>
      </c>
      <c r="J190" s="75" t="s">
        <v>112</v>
      </c>
      <c r="K190" s="75" t="s">
        <v>78</v>
      </c>
      <c r="L190" s="53">
        <f>Prosinec!$E$39</f>
        <v>123.23</v>
      </c>
      <c r="M190" s="53">
        <f>Prosinec!$F$39</f>
        <v>123.23</v>
      </c>
      <c r="N190" s="53">
        <f>Prosinec!$G$39</f>
        <v>15.14</v>
      </c>
      <c r="O190" t="s">
        <v>113</v>
      </c>
      <c r="P190" s="54">
        <f>+Q190/(M190*N190)</f>
        <v>0.70050393825274837</v>
      </c>
      <c r="Q190" s="53">
        <f>Prosinec!$H$39</f>
        <v>1306.931738706817</v>
      </c>
      <c r="R190" s="53">
        <v>0</v>
      </c>
      <c r="S190" s="53">
        <v>0</v>
      </c>
      <c r="T190" s="53">
        <f t="shared" si="21"/>
        <v>0</v>
      </c>
      <c r="U190" s="53">
        <v>0</v>
      </c>
      <c r="V190" s="53">
        <f>$Q190</f>
        <v>1306.931738706817</v>
      </c>
      <c r="W190" s="55">
        <f t="shared" si="22"/>
        <v>0</v>
      </c>
      <c r="Z190" s="56"/>
    </row>
    <row r="191" spans="1:26" x14ac:dyDescent="0.25">
      <c r="A191" s="52">
        <f t="shared" si="29"/>
        <v>2024</v>
      </c>
      <c r="B191">
        <f t="shared" si="29"/>
        <v>12</v>
      </c>
      <c r="C191" t="s">
        <v>106</v>
      </c>
      <c r="D191" t="s">
        <v>107</v>
      </c>
      <c r="E191" t="s">
        <v>108</v>
      </c>
      <c r="F191" t="s">
        <v>109</v>
      </c>
      <c r="G191" t="s">
        <v>110</v>
      </c>
      <c r="H191" s="75">
        <v>721055966</v>
      </c>
      <c r="I191" s="75" t="s">
        <v>39</v>
      </c>
      <c r="J191" s="75" t="s">
        <v>114</v>
      </c>
      <c r="K191" s="75" t="s">
        <v>78</v>
      </c>
      <c r="L191" s="53">
        <f>Prosinec!$E$38</f>
        <v>562.49999999999989</v>
      </c>
      <c r="M191" s="53">
        <f>Prosinec!$F$38</f>
        <v>562.49999999999989</v>
      </c>
      <c r="N191" s="53">
        <f>Prosinec!$G$38</f>
        <v>10.555114293333345</v>
      </c>
      <c r="O191" t="s">
        <v>113</v>
      </c>
      <c r="P191" s="54">
        <f>+Q191/(M191*N191)</f>
        <v>0.70050393825274848</v>
      </c>
      <c r="Q191" s="53">
        <f>Prosinec!$H$38</f>
        <v>4159.0682612931842</v>
      </c>
      <c r="R191" s="53">
        <v>0</v>
      </c>
      <c r="S191" s="53">
        <v>0</v>
      </c>
      <c r="T191" s="53">
        <f t="shared" si="21"/>
        <v>0</v>
      </c>
      <c r="U191" s="53">
        <v>0</v>
      </c>
      <c r="V191" s="53">
        <f>$Q191</f>
        <v>4159.0682612931842</v>
      </c>
      <c r="W191" s="55">
        <f t="shared" si="22"/>
        <v>0</v>
      </c>
      <c r="Z191" s="56"/>
    </row>
    <row r="192" spans="1:26" x14ac:dyDescent="0.25">
      <c r="A192" s="52">
        <f t="shared" si="29"/>
        <v>2024</v>
      </c>
      <c r="B192">
        <f t="shared" si="29"/>
        <v>12</v>
      </c>
      <c r="C192" t="s">
        <v>106</v>
      </c>
      <c r="D192" t="s">
        <v>107</v>
      </c>
      <c r="E192" t="s">
        <v>108</v>
      </c>
      <c r="F192" t="s">
        <v>109</v>
      </c>
      <c r="G192" t="s">
        <v>110</v>
      </c>
      <c r="H192">
        <v>721055966</v>
      </c>
      <c r="I192" t="s">
        <v>42</v>
      </c>
      <c r="J192" t="s">
        <v>3</v>
      </c>
      <c r="K192" t="s">
        <v>30</v>
      </c>
      <c r="L192" s="53">
        <f>Prosinec!$E$16</f>
        <v>8990.2950000000001</v>
      </c>
      <c r="M192" s="53">
        <f>Prosinec!$F$16</f>
        <v>4862.3279999999995</v>
      </c>
      <c r="N192" s="53">
        <f>Prosinec!$G$16</f>
        <v>35.223999999999997</v>
      </c>
      <c r="O192" t="s">
        <v>111</v>
      </c>
      <c r="P192" s="54">
        <f t="shared" ref="P192:P194" si="30">+Q192/(M192*3.6)</f>
        <v>0.80734075437846964</v>
      </c>
      <c r="Q192" s="53">
        <f>Prosinec!$M$16</f>
        <v>14132</v>
      </c>
      <c r="R192" s="53">
        <v>0</v>
      </c>
      <c r="S192" s="53">
        <v>0</v>
      </c>
      <c r="T192" s="53">
        <f t="shared" si="21"/>
        <v>0</v>
      </c>
      <c r="U192" s="53">
        <v>0</v>
      </c>
      <c r="V192" s="53">
        <f>Prosinec!$K$16</f>
        <v>14132</v>
      </c>
      <c r="W192" s="55">
        <f t="shared" si="22"/>
        <v>0</v>
      </c>
      <c r="Z192" s="56"/>
    </row>
    <row r="193" spans="1:31" x14ac:dyDescent="0.25">
      <c r="A193" s="52">
        <f t="shared" si="29"/>
        <v>2024</v>
      </c>
      <c r="B193">
        <f t="shared" si="29"/>
        <v>12</v>
      </c>
      <c r="C193" t="s">
        <v>106</v>
      </c>
      <c r="D193" t="s">
        <v>107</v>
      </c>
      <c r="E193" t="s">
        <v>108</v>
      </c>
      <c r="F193" t="s">
        <v>109</v>
      </c>
      <c r="G193" t="s">
        <v>110</v>
      </c>
      <c r="H193">
        <v>721055966</v>
      </c>
      <c r="I193" t="s">
        <v>40</v>
      </c>
      <c r="J193" t="s">
        <v>3</v>
      </c>
      <c r="K193" t="s">
        <v>30</v>
      </c>
      <c r="L193" s="53">
        <f>Prosinec!$E$17</f>
        <v>13642.814999999999</v>
      </c>
      <c r="M193" s="53">
        <f>Prosinec!$F$17</f>
        <v>7809.2060000000001</v>
      </c>
      <c r="N193" s="53">
        <f>Prosinec!$G$17</f>
        <v>35.240699999999997</v>
      </c>
      <c r="O193" t="s">
        <v>111</v>
      </c>
      <c r="P193" s="54">
        <f t="shared" si="30"/>
        <v>0.8155448909345655</v>
      </c>
      <c r="Q193" s="53">
        <f>Prosinec!$M$17</f>
        <v>22927.528999999999</v>
      </c>
      <c r="R193" s="53">
        <v>0</v>
      </c>
      <c r="S193" s="53">
        <v>0</v>
      </c>
      <c r="T193" s="53">
        <f t="shared" si="21"/>
        <v>400.33899999999994</v>
      </c>
      <c r="U193" s="53">
        <v>0</v>
      </c>
      <c r="V193" s="53">
        <f>Prosinec!$K$17</f>
        <v>22527.19</v>
      </c>
      <c r="W193" s="55">
        <f t="shared" si="22"/>
        <v>0</v>
      </c>
      <c r="Z193" s="56"/>
    </row>
    <row r="194" spans="1:31" ht="15.75" thickBot="1" x14ac:dyDescent="0.3">
      <c r="A194" s="57">
        <f t="shared" si="29"/>
        <v>2024</v>
      </c>
      <c r="B194" s="58">
        <f t="shared" si="29"/>
        <v>12</v>
      </c>
      <c r="C194" s="58" t="s">
        <v>106</v>
      </c>
      <c r="D194" s="58" t="s">
        <v>107</v>
      </c>
      <c r="E194" s="58" t="s">
        <v>108</v>
      </c>
      <c r="F194" s="58" t="s">
        <v>109</v>
      </c>
      <c r="G194" s="58" t="s">
        <v>110</v>
      </c>
      <c r="H194" s="58">
        <v>721055966</v>
      </c>
      <c r="I194" s="58" t="s">
        <v>38</v>
      </c>
      <c r="J194" s="58" t="s">
        <v>3</v>
      </c>
      <c r="K194" s="58" t="s">
        <v>30</v>
      </c>
      <c r="L194" s="59">
        <f>Prosinec!$E$18</f>
        <v>3910.2439999999997</v>
      </c>
      <c r="M194" s="59">
        <f>Prosinec!$F$18</f>
        <v>2104.3789999999999</v>
      </c>
      <c r="N194" s="59">
        <f>Prosinec!$G$18</f>
        <v>35.3354</v>
      </c>
      <c r="O194" s="58" t="s">
        <v>111</v>
      </c>
      <c r="P194" s="60">
        <f t="shared" si="30"/>
        <v>0.79807128109739001</v>
      </c>
      <c r="Q194" s="59">
        <f>Prosinec!$M$18</f>
        <v>6046</v>
      </c>
      <c r="R194" s="59">
        <v>0</v>
      </c>
      <c r="S194" s="59">
        <v>0</v>
      </c>
      <c r="T194" s="59">
        <f t="shared" si="21"/>
        <v>0</v>
      </c>
      <c r="U194" s="59">
        <v>0</v>
      </c>
      <c r="V194" s="59">
        <f>Prosinec!$K$18</f>
        <v>6046</v>
      </c>
      <c r="W194" s="61">
        <f t="shared" si="22"/>
        <v>0</v>
      </c>
      <c r="X194" s="58"/>
      <c r="Y194" s="58"/>
      <c r="Z194" s="62"/>
    </row>
    <row r="197" spans="1:31" x14ac:dyDescent="0.25">
      <c r="Z197" s="53">
        <f>Z217+U217</f>
        <v>1109.7430000000004</v>
      </c>
    </row>
    <row r="198" spans="1:31" ht="15.75" thickBot="1" x14ac:dyDescent="0.3">
      <c r="A198" t="s">
        <v>115</v>
      </c>
      <c r="J198">
        <v>27</v>
      </c>
      <c r="K198">
        <v>27</v>
      </c>
      <c r="L198">
        <v>11</v>
      </c>
      <c r="M198">
        <v>12</v>
      </c>
      <c r="N198">
        <v>13</v>
      </c>
      <c r="O198">
        <v>15</v>
      </c>
      <c r="P198">
        <v>16</v>
      </c>
      <c r="R198">
        <v>10</v>
      </c>
      <c r="S198">
        <v>17</v>
      </c>
      <c r="T198">
        <v>18</v>
      </c>
      <c r="U198">
        <v>19</v>
      </c>
      <c r="V198">
        <v>20</v>
      </c>
      <c r="W198">
        <v>21</v>
      </c>
      <c r="X198">
        <v>22</v>
      </c>
      <c r="Y198">
        <v>23</v>
      </c>
      <c r="Z198">
        <v>24</v>
      </c>
      <c r="AA198">
        <v>25</v>
      </c>
    </row>
    <row r="199" spans="1:31" ht="120.75" thickBot="1" x14ac:dyDescent="0.3">
      <c r="A199" s="63" t="s">
        <v>81</v>
      </c>
      <c r="B199" s="64" t="s">
        <v>82</v>
      </c>
      <c r="C199" s="65" t="s">
        <v>83</v>
      </c>
      <c r="D199" s="65" t="s">
        <v>84</v>
      </c>
      <c r="E199" s="65" t="s">
        <v>85</v>
      </c>
      <c r="F199" s="65" t="s">
        <v>86</v>
      </c>
      <c r="G199" s="65" t="s">
        <v>87</v>
      </c>
      <c r="H199" s="65" t="s">
        <v>88</v>
      </c>
      <c r="I199" s="64" t="s">
        <v>25</v>
      </c>
      <c r="J199" s="64" t="s">
        <v>116</v>
      </c>
      <c r="K199" s="64" t="s">
        <v>117</v>
      </c>
      <c r="L199" s="65" t="s">
        <v>118</v>
      </c>
      <c r="M199" s="65" t="s">
        <v>119</v>
      </c>
      <c r="N199" s="65" t="s">
        <v>120</v>
      </c>
      <c r="O199" s="65" t="s">
        <v>121</v>
      </c>
      <c r="P199" s="65" t="s">
        <v>122</v>
      </c>
      <c r="Q199" s="65" t="s">
        <v>123</v>
      </c>
      <c r="R199" s="65" t="s">
        <v>124</v>
      </c>
      <c r="S199" s="64" t="s">
        <v>125</v>
      </c>
      <c r="T199" s="64" t="s">
        <v>126</v>
      </c>
      <c r="U199" s="64" t="s">
        <v>127</v>
      </c>
      <c r="V199" s="64" t="s">
        <v>128</v>
      </c>
      <c r="W199" s="64" t="s">
        <v>129</v>
      </c>
      <c r="X199" s="64" t="s">
        <v>130</v>
      </c>
      <c r="Y199" s="64" t="s">
        <v>131</v>
      </c>
      <c r="Z199" s="64" t="s">
        <v>132</v>
      </c>
      <c r="AA199" s="64" t="s">
        <v>133</v>
      </c>
      <c r="AB199" s="66" t="s">
        <v>102</v>
      </c>
      <c r="AC199" s="65" t="s">
        <v>103</v>
      </c>
      <c r="AD199" s="67" t="s">
        <v>104</v>
      </c>
      <c r="AE199" s="68" t="s">
        <v>105</v>
      </c>
    </row>
    <row r="200" spans="1:31" hidden="1" outlineLevel="1" x14ac:dyDescent="0.25">
      <c r="A200" s="46">
        <f>A50</f>
        <v>2024</v>
      </c>
      <c r="B200" s="47">
        <f>B3</f>
        <v>1</v>
      </c>
      <c r="C200" s="47" t="s">
        <v>106</v>
      </c>
      <c r="D200" s="47" t="s">
        <v>107</v>
      </c>
      <c r="E200" s="47" t="s">
        <v>108</v>
      </c>
      <c r="F200" s="47" t="s">
        <v>109</v>
      </c>
      <c r="G200" s="47" t="s">
        <v>110</v>
      </c>
      <c r="H200" s="47">
        <v>721055966</v>
      </c>
      <c r="I200" s="47" t="s">
        <v>47</v>
      </c>
      <c r="J200" s="69"/>
      <c r="K200" s="69"/>
      <c r="L200" s="48">
        <v>0</v>
      </c>
      <c r="M200" s="48">
        <f>Leden!$M$5</f>
        <v>5439.6319999999996</v>
      </c>
      <c r="N200" s="48">
        <v>0</v>
      </c>
      <c r="O200" s="48">
        <v>0</v>
      </c>
      <c r="P200" s="48">
        <f>M200-R200</f>
        <v>0</v>
      </c>
      <c r="Q200" s="48">
        <v>0</v>
      </c>
      <c r="R200" s="48">
        <f>Leden!$K$5</f>
        <v>5439.6319999999996</v>
      </c>
      <c r="S200" s="48">
        <f>Leden!$R$5</f>
        <v>236</v>
      </c>
      <c r="T200" s="48">
        <f>Leden!$S$5</f>
        <v>0</v>
      </c>
      <c r="U200" s="48">
        <f>Leden!$T$5</f>
        <v>0</v>
      </c>
      <c r="V200" s="48">
        <f>Leden!$U$5</f>
        <v>0</v>
      </c>
      <c r="W200" s="48">
        <f>Leden!$V$5</f>
        <v>0</v>
      </c>
      <c r="X200" s="48">
        <v>0</v>
      </c>
      <c r="Y200" s="48">
        <f>Leden!$X$5</f>
        <v>3837.2960000000003</v>
      </c>
      <c r="Z200" s="48">
        <f>R200-S200-T200-U200-V200-W200-X200-Y200-AA200</f>
        <v>1366.3359999999993</v>
      </c>
      <c r="AA200" s="48">
        <f>Leden!$Z$5</f>
        <v>0</v>
      </c>
      <c r="AB200" s="50">
        <f t="shared" ref="AB200:AB263" si="31">+L200+M200-N200-P200-Q200+O200-S200-T200-U200-V200-W200-X200-Y200-Z200-AA200</f>
        <v>0</v>
      </c>
      <c r="AC200" s="47"/>
      <c r="AD200" s="47"/>
      <c r="AE200" s="51"/>
    </row>
    <row r="201" spans="1:31" hidden="1" outlineLevel="1" x14ac:dyDescent="0.25">
      <c r="A201" s="52">
        <f>A200</f>
        <v>2024</v>
      </c>
      <c r="B201">
        <f>B200</f>
        <v>1</v>
      </c>
      <c r="C201" t="s">
        <v>106</v>
      </c>
      <c r="D201" t="s">
        <v>107</v>
      </c>
      <c r="E201" t="s">
        <v>108</v>
      </c>
      <c r="F201" t="s">
        <v>109</v>
      </c>
      <c r="G201" t="s">
        <v>110</v>
      </c>
      <c r="H201">
        <v>721055966</v>
      </c>
      <c r="I201" t="s">
        <v>37</v>
      </c>
      <c r="J201" s="70"/>
      <c r="K201" s="70"/>
      <c r="L201" s="53">
        <v>0</v>
      </c>
      <c r="M201" s="53">
        <f>Leden!$M$6</f>
        <v>15998</v>
      </c>
      <c r="N201" s="53">
        <v>0</v>
      </c>
      <c r="O201" s="53">
        <v>0</v>
      </c>
      <c r="P201" s="53">
        <f t="shared" ref="P201:P213" si="32">M201-R201</f>
        <v>1054</v>
      </c>
      <c r="Q201" s="53">
        <v>0</v>
      </c>
      <c r="R201" s="53">
        <f>Leden!$K$6</f>
        <v>14944</v>
      </c>
      <c r="S201" s="53">
        <f>Leden!$R$6</f>
        <v>9166</v>
      </c>
      <c r="T201" s="53">
        <f>Leden!$S$6</f>
        <v>0</v>
      </c>
      <c r="U201" s="53">
        <f>Leden!$T$6</f>
        <v>0</v>
      </c>
      <c r="V201" s="53">
        <f>Leden!$U$6</f>
        <v>0</v>
      </c>
      <c r="W201" s="53">
        <f>Leden!$V$6</f>
        <v>0</v>
      </c>
      <c r="X201" s="53">
        <f>Leden!$W$6</f>
        <v>0</v>
      </c>
      <c r="Y201" s="53">
        <f>Leden!$X$6</f>
        <v>3852</v>
      </c>
      <c r="Z201" s="53">
        <f t="shared" ref="Z201:Z213" si="33">R201-S201-T201-U201-V201-W201-X201-Y201-AA201</f>
        <v>1926</v>
      </c>
      <c r="AA201" s="53">
        <f>Leden!$Z$6</f>
        <v>0</v>
      </c>
      <c r="AB201" s="55">
        <f t="shared" si="31"/>
        <v>0</v>
      </c>
      <c r="AE201" s="56"/>
    </row>
    <row r="202" spans="1:31" hidden="1" outlineLevel="1" x14ac:dyDescent="0.25">
      <c r="A202" s="52">
        <f t="shared" ref="A202:B217" si="34">A201</f>
        <v>2024</v>
      </c>
      <c r="B202">
        <f t="shared" si="34"/>
        <v>1</v>
      </c>
      <c r="C202" t="s">
        <v>106</v>
      </c>
      <c r="D202" t="s">
        <v>107</v>
      </c>
      <c r="E202" t="s">
        <v>108</v>
      </c>
      <c r="F202" t="s">
        <v>109</v>
      </c>
      <c r="G202" t="s">
        <v>110</v>
      </c>
      <c r="H202">
        <v>721055966</v>
      </c>
      <c r="I202" t="s">
        <v>48</v>
      </c>
      <c r="J202" s="70"/>
      <c r="K202" s="70"/>
      <c r="L202" s="53">
        <v>0</v>
      </c>
      <c r="M202" s="53">
        <f>Leden!$M$7</f>
        <v>13385</v>
      </c>
      <c r="N202" s="53">
        <v>0</v>
      </c>
      <c r="O202" s="53">
        <v>0</v>
      </c>
      <c r="P202" s="53">
        <f t="shared" si="32"/>
        <v>0</v>
      </c>
      <c r="Q202" s="53">
        <v>0</v>
      </c>
      <c r="R202" s="53">
        <f>Leden!$K$7</f>
        <v>13385</v>
      </c>
      <c r="S202" s="53">
        <f>Leden!$R$7</f>
        <v>13385</v>
      </c>
      <c r="T202" s="53">
        <f>Leden!$S$7</f>
        <v>0</v>
      </c>
      <c r="U202" s="53">
        <f>Leden!$T$7</f>
        <v>0</v>
      </c>
      <c r="V202" s="53">
        <f>Leden!$U$7</f>
        <v>0</v>
      </c>
      <c r="W202" s="53">
        <f>Leden!$V$7</f>
        <v>0</v>
      </c>
      <c r="X202" s="53">
        <f>Leden!$W$7</f>
        <v>0</v>
      </c>
      <c r="Y202" s="53">
        <f>Leden!$X$7</f>
        <v>0</v>
      </c>
      <c r="Z202" s="53">
        <f t="shared" si="33"/>
        <v>0</v>
      </c>
      <c r="AA202" s="53">
        <f>Leden!$Z$7</f>
        <v>0</v>
      </c>
      <c r="AB202" s="55">
        <f t="shared" si="31"/>
        <v>0</v>
      </c>
      <c r="AE202" s="56"/>
    </row>
    <row r="203" spans="1:31" hidden="1" outlineLevel="1" x14ac:dyDescent="0.25">
      <c r="A203" s="52">
        <f t="shared" si="34"/>
        <v>2024</v>
      </c>
      <c r="B203">
        <f t="shared" si="34"/>
        <v>1</v>
      </c>
      <c r="C203" t="s">
        <v>106</v>
      </c>
      <c r="D203" t="s">
        <v>107</v>
      </c>
      <c r="E203" t="s">
        <v>108</v>
      </c>
      <c r="F203" t="s">
        <v>109</v>
      </c>
      <c r="G203" t="s">
        <v>110</v>
      </c>
      <c r="H203">
        <v>721055966</v>
      </c>
      <c r="I203" t="s">
        <v>264</v>
      </c>
      <c r="J203" s="70"/>
      <c r="K203" s="70"/>
      <c r="L203" s="53">
        <v>0</v>
      </c>
      <c r="M203" s="53">
        <f>Leden!$M$8</f>
        <v>16276.628000000001</v>
      </c>
      <c r="N203" s="53">
        <v>0</v>
      </c>
      <c r="O203" s="53">
        <v>0</v>
      </c>
      <c r="P203" s="53">
        <f t="shared" si="32"/>
        <v>99.400000000001455</v>
      </c>
      <c r="Q203" s="53">
        <v>0</v>
      </c>
      <c r="R203" s="53">
        <f>Leden!$K$8</f>
        <v>16177.227999999999</v>
      </c>
      <c r="S203" s="53">
        <f>Leden!$R$8</f>
        <v>13647</v>
      </c>
      <c r="T203" s="53">
        <f>Leden!$S$8</f>
        <v>0</v>
      </c>
      <c r="U203" s="53">
        <f>Leden!$T$8</f>
        <v>241.22800000000001</v>
      </c>
      <c r="V203" s="53">
        <f>Leden!$U$8</f>
        <v>0</v>
      </c>
      <c r="W203" s="53">
        <f>Leden!$V$8</f>
        <v>0</v>
      </c>
      <c r="X203" s="53">
        <f>Leden!$W$8</f>
        <v>0</v>
      </c>
      <c r="Y203" s="53">
        <f>Leden!$X$8</f>
        <v>600</v>
      </c>
      <c r="Z203" s="53">
        <f t="shared" si="33"/>
        <v>1688.9999999999991</v>
      </c>
      <c r="AA203" s="53">
        <f>Leden!$Z$8</f>
        <v>0</v>
      </c>
      <c r="AB203" s="55">
        <f t="shared" si="31"/>
        <v>0</v>
      </c>
      <c r="AE203" s="56"/>
    </row>
    <row r="204" spans="1:31" hidden="1" outlineLevel="1" x14ac:dyDescent="0.25">
      <c r="A204" s="52">
        <f t="shared" si="34"/>
        <v>2024</v>
      </c>
      <c r="B204">
        <f t="shared" si="34"/>
        <v>1</v>
      </c>
      <c r="C204" t="s">
        <v>106</v>
      </c>
      <c r="D204" t="s">
        <v>107</v>
      </c>
      <c r="E204" t="s">
        <v>108</v>
      </c>
      <c r="F204" t="s">
        <v>109</v>
      </c>
      <c r="G204" t="s">
        <v>110</v>
      </c>
      <c r="H204">
        <v>721055966</v>
      </c>
      <c r="I204" t="s">
        <v>43</v>
      </c>
      <c r="J204" s="70"/>
      <c r="K204" s="70"/>
      <c r="L204" s="53">
        <v>0</v>
      </c>
      <c r="M204" s="53">
        <f>Leden!$M$9</f>
        <v>17820</v>
      </c>
      <c r="N204" s="53">
        <v>0</v>
      </c>
      <c r="O204" s="53">
        <v>0</v>
      </c>
      <c r="P204" s="53">
        <f t="shared" si="32"/>
        <v>0</v>
      </c>
      <c r="Q204" s="53">
        <v>0</v>
      </c>
      <c r="R204" s="53">
        <f>Leden!$K$9</f>
        <v>17820</v>
      </c>
      <c r="S204" s="53">
        <f>Leden!$R$9</f>
        <v>17820</v>
      </c>
      <c r="T204" s="53">
        <f>Leden!$S$9</f>
        <v>0</v>
      </c>
      <c r="U204" s="53">
        <f>Leden!$T$9</f>
        <v>0</v>
      </c>
      <c r="V204" s="53">
        <f>Leden!$U$9</f>
        <v>0</v>
      </c>
      <c r="W204" s="53">
        <f>Leden!$V$9</f>
        <v>0</v>
      </c>
      <c r="X204" s="53">
        <f>Leden!$W$9</f>
        <v>0</v>
      </c>
      <c r="Y204" s="53">
        <f>Leden!$X$9</f>
        <v>0</v>
      </c>
      <c r="Z204" s="53">
        <f t="shared" si="33"/>
        <v>0</v>
      </c>
      <c r="AA204" s="53">
        <f>Leden!$Z$9</f>
        <v>0</v>
      </c>
      <c r="AB204" s="55">
        <f t="shared" si="31"/>
        <v>0</v>
      </c>
      <c r="AE204" s="56"/>
    </row>
    <row r="205" spans="1:31" hidden="1" outlineLevel="1" x14ac:dyDescent="0.25">
      <c r="A205" s="52">
        <f t="shared" si="34"/>
        <v>2024</v>
      </c>
      <c r="B205">
        <f t="shared" si="34"/>
        <v>1</v>
      </c>
      <c r="C205" t="s">
        <v>106</v>
      </c>
      <c r="D205" t="s">
        <v>107</v>
      </c>
      <c r="E205" t="s">
        <v>108</v>
      </c>
      <c r="F205" t="s">
        <v>109</v>
      </c>
      <c r="G205" t="s">
        <v>110</v>
      </c>
      <c r="H205">
        <v>721055966</v>
      </c>
      <c r="I205" t="s">
        <v>44</v>
      </c>
      <c r="J205" s="70"/>
      <c r="K205" s="70"/>
      <c r="L205" s="53">
        <v>0</v>
      </c>
      <c r="M205" s="53">
        <f>Leden!$M$10</f>
        <v>16999</v>
      </c>
      <c r="N205" s="53">
        <v>0</v>
      </c>
      <c r="O205" s="53">
        <v>0</v>
      </c>
      <c r="P205" s="53">
        <f t="shared" si="32"/>
        <v>0</v>
      </c>
      <c r="Q205" s="53">
        <v>0</v>
      </c>
      <c r="R205" s="53">
        <f>Leden!$K$10</f>
        <v>16999</v>
      </c>
      <c r="S205" s="53">
        <f>Leden!$R$10</f>
        <v>13027</v>
      </c>
      <c r="T205" s="53">
        <f>Leden!$S$10</f>
        <v>0</v>
      </c>
      <c r="U205" s="53">
        <f>Leden!$T$10</f>
        <v>1</v>
      </c>
      <c r="V205" s="53">
        <f>Leden!$U$10</f>
        <v>0</v>
      </c>
      <c r="W205" s="53">
        <f>Leden!$V$10</f>
        <v>0</v>
      </c>
      <c r="X205" s="53">
        <f>Leden!$W$10</f>
        <v>0</v>
      </c>
      <c r="Y205" s="53">
        <f>Leden!$X$10</f>
        <v>3971</v>
      </c>
      <c r="Z205" s="53">
        <f t="shared" si="33"/>
        <v>0</v>
      </c>
      <c r="AA205" s="53">
        <f>Leden!$Z$10</f>
        <v>0</v>
      </c>
      <c r="AB205" s="55">
        <f t="shared" si="31"/>
        <v>0</v>
      </c>
      <c r="AE205" s="56"/>
    </row>
    <row r="206" spans="1:31" hidden="1" outlineLevel="1" x14ac:dyDescent="0.25">
      <c r="A206" s="52">
        <f t="shared" si="34"/>
        <v>2024</v>
      </c>
      <c r="B206">
        <f t="shared" si="34"/>
        <v>1</v>
      </c>
      <c r="C206" t="s">
        <v>106</v>
      </c>
      <c r="D206" t="s">
        <v>107</v>
      </c>
      <c r="E206" t="s">
        <v>108</v>
      </c>
      <c r="F206" t="s">
        <v>109</v>
      </c>
      <c r="G206" t="s">
        <v>110</v>
      </c>
      <c r="H206">
        <v>721055966</v>
      </c>
      <c r="I206" t="s">
        <v>46</v>
      </c>
      <c r="J206" s="70"/>
      <c r="K206" s="70"/>
      <c r="L206" s="53">
        <v>0</v>
      </c>
      <c r="M206" s="53">
        <f>Leden!$M$11</f>
        <v>30035.3</v>
      </c>
      <c r="N206" s="53">
        <v>0</v>
      </c>
      <c r="O206" s="53">
        <v>0</v>
      </c>
      <c r="P206" s="53">
        <f t="shared" si="32"/>
        <v>0</v>
      </c>
      <c r="Q206" s="53">
        <v>0</v>
      </c>
      <c r="R206" s="53">
        <f>Leden!$K$11</f>
        <v>30035.3</v>
      </c>
      <c r="S206" s="53">
        <f>Leden!$R$11</f>
        <v>28942</v>
      </c>
      <c r="T206" s="53">
        <f>Leden!$S$11</f>
        <v>0</v>
      </c>
      <c r="U206" s="53">
        <f>Leden!$T$11</f>
        <v>1093.3</v>
      </c>
      <c r="V206" s="53">
        <f>Leden!$U$11</f>
        <v>0</v>
      </c>
      <c r="W206" s="53">
        <f>Leden!$V$11</f>
        <v>0</v>
      </c>
      <c r="X206" s="53">
        <f>Leden!$W$11</f>
        <v>0</v>
      </c>
      <c r="Y206" s="53">
        <f>Leden!$X$11</f>
        <v>0</v>
      </c>
      <c r="Z206" s="53">
        <f t="shared" si="33"/>
        <v>-6.8212102632969618E-13</v>
      </c>
      <c r="AA206" s="53">
        <f>Leden!$Z$11</f>
        <v>0</v>
      </c>
      <c r="AB206" s="55">
        <f t="shared" si="31"/>
        <v>0</v>
      </c>
      <c r="AE206" s="56"/>
    </row>
    <row r="207" spans="1:31" hidden="1" outlineLevel="1" x14ac:dyDescent="0.25">
      <c r="A207" s="52">
        <f t="shared" si="34"/>
        <v>2024</v>
      </c>
      <c r="B207">
        <f t="shared" si="34"/>
        <v>1</v>
      </c>
      <c r="C207" t="s">
        <v>106</v>
      </c>
      <c r="D207" t="s">
        <v>107</v>
      </c>
      <c r="E207" t="s">
        <v>108</v>
      </c>
      <c r="F207" t="s">
        <v>109</v>
      </c>
      <c r="G207" t="s">
        <v>110</v>
      </c>
      <c r="H207">
        <v>721055966</v>
      </c>
      <c r="I207" t="s">
        <v>41</v>
      </c>
      <c r="J207" s="70"/>
      <c r="K207" s="70"/>
      <c r="L207" s="53">
        <v>0</v>
      </c>
      <c r="M207" s="53">
        <f>Leden!$M$12</f>
        <v>28887.716</v>
      </c>
      <c r="N207" s="53">
        <v>0</v>
      </c>
      <c r="O207" s="53">
        <v>0</v>
      </c>
      <c r="P207" s="53">
        <f t="shared" si="32"/>
        <v>1253.9020000000019</v>
      </c>
      <c r="Q207" s="53">
        <v>0</v>
      </c>
      <c r="R207" s="53">
        <f>Leden!$K$12</f>
        <v>27633.813999999998</v>
      </c>
      <c r="S207" s="53">
        <f>Leden!$R$12</f>
        <v>13481</v>
      </c>
      <c r="T207" s="53">
        <f>Leden!$S$12</f>
        <v>0</v>
      </c>
      <c r="U207" s="53">
        <f>Leden!$T$12</f>
        <v>0</v>
      </c>
      <c r="V207" s="53">
        <f>Leden!$U$12</f>
        <v>0</v>
      </c>
      <c r="W207" s="53">
        <f>Leden!$V$12</f>
        <v>0</v>
      </c>
      <c r="X207" s="53">
        <f>Leden!$W$12</f>
        <v>0</v>
      </c>
      <c r="Y207" s="53">
        <f>Leden!$X$12</f>
        <v>1660</v>
      </c>
      <c r="Z207" s="53">
        <f t="shared" si="33"/>
        <v>12492.813999999998</v>
      </c>
      <c r="AA207" s="53">
        <f>Leden!$Z$12</f>
        <v>0</v>
      </c>
      <c r="AB207" s="55">
        <f t="shared" si="31"/>
        <v>0</v>
      </c>
      <c r="AE207" s="56"/>
    </row>
    <row r="208" spans="1:31" hidden="1" outlineLevel="1" x14ac:dyDescent="0.25">
      <c r="A208" s="52">
        <f t="shared" si="34"/>
        <v>2024</v>
      </c>
      <c r="B208">
        <f t="shared" si="34"/>
        <v>1</v>
      </c>
      <c r="C208" t="s">
        <v>106</v>
      </c>
      <c r="D208" t="s">
        <v>107</v>
      </c>
      <c r="E208" t="s">
        <v>108</v>
      </c>
      <c r="F208" t="s">
        <v>109</v>
      </c>
      <c r="G208" t="s">
        <v>110</v>
      </c>
      <c r="H208">
        <v>721055966</v>
      </c>
      <c r="I208" t="s">
        <v>45</v>
      </c>
      <c r="J208" s="70"/>
      <c r="K208" s="70"/>
      <c r="L208" s="53">
        <v>0</v>
      </c>
      <c r="M208" s="53">
        <f>Leden!$M$13</f>
        <v>16894.091</v>
      </c>
      <c r="N208" s="53">
        <v>0</v>
      </c>
      <c r="O208" s="53">
        <v>0</v>
      </c>
      <c r="P208" s="53">
        <f>M208-R208</f>
        <v>89.890999999999622</v>
      </c>
      <c r="Q208" s="53">
        <v>0</v>
      </c>
      <c r="R208" s="53">
        <f>Leden!$K$13</f>
        <v>16804.2</v>
      </c>
      <c r="S208" s="53">
        <f>Leden!$R$13</f>
        <v>12593</v>
      </c>
      <c r="T208" s="53">
        <f>Leden!$S$13</f>
        <v>0</v>
      </c>
      <c r="U208" s="53">
        <f>Leden!$T$13</f>
        <v>1262</v>
      </c>
      <c r="V208" s="53">
        <f>Leden!$U$13</f>
        <v>0</v>
      </c>
      <c r="W208" s="53">
        <f>Leden!$V$13</f>
        <v>0</v>
      </c>
      <c r="X208" s="53">
        <f>Leden!$W$13</f>
        <v>0</v>
      </c>
      <c r="Y208" s="53">
        <f>Leden!$X$13</f>
        <v>1794</v>
      </c>
      <c r="Z208" s="53">
        <f t="shared" si="33"/>
        <v>1155.2000000000007</v>
      </c>
      <c r="AA208" s="53">
        <f>Leden!$Z$13</f>
        <v>0</v>
      </c>
      <c r="AB208" s="55">
        <f t="shared" si="31"/>
        <v>0</v>
      </c>
      <c r="AE208" s="56"/>
    </row>
    <row r="209" spans="1:31" hidden="1" outlineLevel="1" x14ac:dyDescent="0.25">
      <c r="A209" s="52">
        <f t="shared" si="34"/>
        <v>2024</v>
      </c>
      <c r="B209">
        <f t="shared" si="34"/>
        <v>1</v>
      </c>
      <c r="C209" t="s">
        <v>106</v>
      </c>
      <c r="D209" t="s">
        <v>107</v>
      </c>
      <c r="E209" t="s">
        <v>108</v>
      </c>
      <c r="F209" t="s">
        <v>109</v>
      </c>
      <c r="G209" t="s">
        <v>110</v>
      </c>
      <c r="H209">
        <v>721055966</v>
      </c>
      <c r="I209" t="s">
        <v>265</v>
      </c>
      <c r="J209" s="70"/>
      <c r="K209" s="70"/>
      <c r="L209" s="53">
        <v>0</v>
      </c>
      <c r="M209" s="53">
        <f>Leden!$M$14</f>
        <v>179.8</v>
      </c>
      <c r="N209" s="53">
        <v>0</v>
      </c>
      <c r="O209" s="53">
        <v>0</v>
      </c>
      <c r="P209" s="53">
        <f t="shared" si="32"/>
        <v>0</v>
      </c>
      <c r="Q209" s="53">
        <v>0</v>
      </c>
      <c r="R209" s="53">
        <f>Leden!$K$14</f>
        <v>179.8</v>
      </c>
      <c r="S209" s="53">
        <f>Leden!$R$14</f>
        <v>144</v>
      </c>
      <c r="T209" s="53">
        <f>Leden!$S$14</f>
        <v>0</v>
      </c>
      <c r="U209" s="53">
        <f>Leden!$T$14</f>
        <v>0</v>
      </c>
      <c r="V209" s="53">
        <f>Leden!$U$14</f>
        <v>0</v>
      </c>
      <c r="W209" s="53">
        <f>Leden!$V$14</f>
        <v>0</v>
      </c>
      <c r="X209" s="53">
        <f>Leden!$W$14</f>
        <v>0</v>
      </c>
      <c r="Y209" s="53">
        <f>Leden!$X$14</f>
        <v>35.799999999999997</v>
      </c>
      <c r="Z209" s="53">
        <f t="shared" si="33"/>
        <v>1.4210854715202004E-14</v>
      </c>
      <c r="AA209" s="53">
        <f>Leden!$Z$14</f>
        <v>0</v>
      </c>
      <c r="AB209" s="55">
        <f t="shared" si="31"/>
        <v>0</v>
      </c>
      <c r="AE209" s="56"/>
    </row>
    <row r="210" spans="1:31" hidden="1" outlineLevel="1" x14ac:dyDescent="0.25">
      <c r="A210" s="52">
        <f t="shared" si="34"/>
        <v>2024</v>
      </c>
      <c r="B210">
        <f t="shared" si="34"/>
        <v>1</v>
      </c>
      <c r="C210" t="s">
        <v>106</v>
      </c>
      <c r="D210" t="s">
        <v>107</v>
      </c>
      <c r="E210" t="s">
        <v>108</v>
      </c>
      <c r="F210" t="s">
        <v>109</v>
      </c>
      <c r="G210" t="s">
        <v>110</v>
      </c>
      <c r="H210">
        <v>721055966</v>
      </c>
      <c r="I210" t="s">
        <v>39</v>
      </c>
      <c r="J210" s="70"/>
      <c r="K210" s="70"/>
      <c r="L210" s="53">
        <v>0</v>
      </c>
      <c r="M210" s="53">
        <f>Leden!$M$15+Leden!$M$38+Leden!$M$39</f>
        <v>31123</v>
      </c>
      <c r="N210" s="53">
        <v>0</v>
      </c>
      <c r="O210" s="53">
        <v>0</v>
      </c>
      <c r="P210" s="53">
        <f t="shared" si="32"/>
        <v>0</v>
      </c>
      <c r="Q210" s="53">
        <v>0</v>
      </c>
      <c r="R210" s="53">
        <f>Leden!$K$15+Leden!$K$38+Leden!$K$39</f>
        <v>31123</v>
      </c>
      <c r="S210" s="53">
        <f>Leden!$R$15</f>
        <v>23936</v>
      </c>
      <c r="T210" s="53">
        <f>Leden!$S$15</f>
        <v>0</v>
      </c>
      <c r="U210" s="53">
        <f>Leden!$T$15</f>
        <v>0</v>
      </c>
      <c r="V210" s="53">
        <f>Leden!$U$15</f>
        <v>0</v>
      </c>
      <c r="W210" s="53">
        <f>Leden!$V$15</f>
        <v>0</v>
      </c>
      <c r="X210" s="53">
        <f>Leden!$W$15</f>
        <v>0</v>
      </c>
      <c r="Y210" s="53">
        <f>Leden!$X$15+Leden!$X$38+Leden!$X$39</f>
        <v>3885</v>
      </c>
      <c r="Z210" s="53">
        <f t="shared" si="33"/>
        <v>3302</v>
      </c>
      <c r="AA210" s="53">
        <f>Leden!$Z$15</f>
        <v>0</v>
      </c>
      <c r="AB210" s="55">
        <f t="shared" si="31"/>
        <v>0</v>
      </c>
      <c r="AE210" s="56"/>
    </row>
    <row r="211" spans="1:31" hidden="1" outlineLevel="1" x14ac:dyDescent="0.25">
      <c r="A211" s="52">
        <f t="shared" si="34"/>
        <v>2024</v>
      </c>
      <c r="B211">
        <f t="shared" si="34"/>
        <v>1</v>
      </c>
      <c r="C211" t="s">
        <v>106</v>
      </c>
      <c r="D211" t="s">
        <v>107</v>
      </c>
      <c r="E211" t="s">
        <v>108</v>
      </c>
      <c r="F211" t="s">
        <v>109</v>
      </c>
      <c r="G211" t="s">
        <v>110</v>
      </c>
      <c r="H211">
        <v>721055966</v>
      </c>
      <c r="I211" t="s">
        <v>42</v>
      </c>
      <c r="J211" s="70"/>
      <c r="K211" s="70"/>
      <c r="L211" s="53">
        <v>0</v>
      </c>
      <c r="M211" s="53">
        <f>Leden!$M$16</f>
        <v>14585</v>
      </c>
      <c r="N211" s="53">
        <v>0</v>
      </c>
      <c r="O211" s="53">
        <v>0</v>
      </c>
      <c r="P211" s="53">
        <f t="shared" si="32"/>
        <v>0</v>
      </c>
      <c r="Q211" s="53">
        <v>0</v>
      </c>
      <c r="R211" s="53">
        <f>Leden!$K$16</f>
        <v>14585</v>
      </c>
      <c r="S211" s="53">
        <f>Leden!$R$16</f>
        <v>14585</v>
      </c>
      <c r="T211" s="53">
        <f>Leden!$S$16</f>
        <v>0</v>
      </c>
      <c r="U211" s="53">
        <f>Leden!$T$16</f>
        <v>0</v>
      </c>
      <c r="V211" s="53">
        <f>Leden!$U$16</f>
        <v>0</v>
      </c>
      <c r="W211" s="53">
        <f>Leden!$V$16</f>
        <v>0</v>
      </c>
      <c r="X211" s="53">
        <f>Leden!$W$16</f>
        <v>0</v>
      </c>
      <c r="Y211" s="53">
        <f>Leden!$X$16</f>
        <v>0</v>
      </c>
      <c r="Z211" s="53">
        <f t="shared" si="33"/>
        <v>0</v>
      </c>
      <c r="AA211" s="53">
        <f>Leden!$Z$16</f>
        <v>0</v>
      </c>
      <c r="AB211" s="55">
        <f t="shared" si="31"/>
        <v>0</v>
      </c>
      <c r="AE211" s="56"/>
    </row>
    <row r="212" spans="1:31" hidden="1" outlineLevel="1" x14ac:dyDescent="0.25">
      <c r="A212" s="52">
        <f t="shared" si="34"/>
        <v>2024</v>
      </c>
      <c r="B212">
        <f t="shared" si="34"/>
        <v>1</v>
      </c>
      <c r="C212" t="s">
        <v>106</v>
      </c>
      <c r="D212" t="s">
        <v>107</v>
      </c>
      <c r="E212" t="s">
        <v>108</v>
      </c>
      <c r="F212" t="s">
        <v>109</v>
      </c>
      <c r="G212" t="s">
        <v>110</v>
      </c>
      <c r="H212">
        <v>721055966</v>
      </c>
      <c r="I212" t="s">
        <v>40</v>
      </c>
      <c r="J212" s="70"/>
      <c r="K212" s="70"/>
      <c r="L212" s="53">
        <v>0</v>
      </c>
      <c r="M212" s="53">
        <f>Leden!$M$17</f>
        <v>27966.578999999998</v>
      </c>
      <c r="N212" s="53">
        <v>0</v>
      </c>
      <c r="O212" s="53">
        <v>0</v>
      </c>
      <c r="P212" s="53">
        <f t="shared" si="32"/>
        <v>760.87899999999718</v>
      </c>
      <c r="Q212" s="53">
        <v>0</v>
      </c>
      <c r="R212" s="53">
        <f>Leden!$K$17</f>
        <v>27205.7</v>
      </c>
      <c r="S212" s="53">
        <f>Leden!$R$17</f>
        <v>16161</v>
      </c>
      <c r="T212" s="53">
        <f>Leden!$S$17</f>
        <v>0</v>
      </c>
      <c r="U212" s="53">
        <f>Leden!$T$17</f>
        <v>2169.6999999999998</v>
      </c>
      <c r="V212" s="53">
        <f>Leden!$U$17</f>
        <v>0</v>
      </c>
      <c r="W212" s="53">
        <f>Leden!$V$17</f>
        <v>0</v>
      </c>
      <c r="X212" s="53">
        <f>Leden!$W$17</f>
        <v>0</v>
      </c>
      <c r="Y212" s="53">
        <f>Leden!$X$17</f>
        <v>5488</v>
      </c>
      <c r="Z212" s="53">
        <f t="shared" si="33"/>
        <v>3387</v>
      </c>
      <c r="AA212" s="53">
        <f>Leden!$Z$17</f>
        <v>0</v>
      </c>
      <c r="AB212" s="55">
        <f t="shared" si="31"/>
        <v>0</v>
      </c>
      <c r="AE212" s="56"/>
    </row>
    <row r="213" spans="1:31" ht="15.75" hidden="1" outlineLevel="1" thickBot="1" x14ac:dyDescent="0.3">
      <c r="A213" s="57">
        <f t="shared" si="34"/>
        <v>2024</v>
      </c>
      <c r="B213" s="58">
        <f t="shared" si="34"/>
        <v>1</v>
      </c>
      <c r="C213" s="58" t="s">
        <v>106</v>
      </c>
      <c r="D213" s="58" t="s">
        <v>107</v>
      </c>
      <c r="E213" s="58" t="s">
        <v>108</v>
      </c>
      <c r="F213" s="58" t="s">
        <v>109</v>
      </c>
      <c r="G213" s="58" t="s">
        <v>110</v>
      </c>
      <c r="H213" s="58">
        <v>721055966</v>
      </c>
      <c r="I213" s="58" t="s">
        <v>38</v>
      </c>
      <c r="J213" s="71"/>
      <c r="K213" s="71"/>
      <c r="L213" s="59">
        <v>0</v>
      </c>
      <c r="M213" s="59">
        <f>Leden!$M$18</f>
        <v>5192</v>
      </c>
      <c r="N213" s="59">
        <v>0</v>
      </c>
      <c r="O213" s="59">
        <v>0</v>
      </c>
      <c r="P213" s="59">
        <f t="shared" si="32"/>
        <v>0</v>
      </c>
      <c r="Q213" s="53">
        <v>0</v>
      </c>
      <c r="R213" s="53">
        <f>Leden!$K$18</f>
        <v>5192</v>
      </c>
      <c r="S213" s="53">
        <f>Leden!$R$18</f>
        <v>1524</v>
      </c>
      <c r="T213" s="53">
        <f>Leden!$S$18</f>
        <v>0</v>
      </c>
      <c r="U213" s="53">
        <f>Leden!$T$18</f>
        <v>3668</v>
      </c>
      <c r="V213" s="53">
        <f>Leden!$U$18</f>
        <v>0</v>
      </c>
      <c r="W213" s="53">
        <f>Leden!$V$18</f>
        <v>0</v>
      </c>
      <c r="X213" s="53">
        <f>Leden!$W$18</f>
        <v>0</v>
      </c>
      <c r="Y213" s="53">
        <f>Leden!$X$18</f>
        <v>0</v>
      </c>
      <c r="Z213" s="53">
        <f t="shared" si="33"/>
        <v>0</v>
      </c>
      <c r="AA213" s="53">
        <f>Leden!$Z$18</f>
        <v>0</v>
      </c>
      <c r="AB213" s="61">
        <f t="shared" si="31"/>
        <v>0</v>
      </c>
      <c r="AC213" s="58"/>
      <c r="AD213" s="58"/>
      <c r="AE213" s="62"/>
    </row>
    <row r="214" spans="1:31" hidden="1" outlineLevel="1" collapsed="1" x14ac:dyDescent="0.25">
      <c r="A214" s="46">
        <f t="shared" si="34"/>
        <v>2024</v>
      </c>
      <c r="B214" s="47">
        <f>B213+1</f>
        <v>2</v>
      </c>
      <c r="C214" s="47" t="s">
        <v>106</v>
      </c>
      <c r="D214" s="47" t="s">
        <v>107</v>
      </c>
      <c r="E214" s="47" t="s">
        <v>108</v>
      </c>
      <c r="F214" s="47" t="s">
        <v>109</v>
      </c>
      <c r="G214" s="47" t="s">
        <v>110</v>
      </c>
      <c r="H214" s="47">
        <v>721055966</v>
      </c>
      <c r="I214" s="47" t="s">
        <v>47</v>
      </c>
      <c r="J214" s="69"/>
      <c r="K214" s="69"/>
      <c r="L214" s="48">
        <v>0</v>
      </c>
      <c r="M214" s="48">
        <f>Únor!$M$5</f>
        <v>3752.8580000000002</v>
      </c>
      <c r="N214" s="48">
        <v>0</v>
      </c>
      <c r="O214" s="48">
        <v>0</v>
      </c>
      <c r="P214" s="48">
        <f>M214-R214</f>
        <v>0</v>
      </c>
      <c r="Q214" s="48">
        <v>0</v>
      </c>
      <c r="R214" s="48">
        <f>Únor!$K$5</f>
        <v>3752.8580000000002</v>
      </c>
      <c r="S214" s="48">
        <f>Únor!$R$5</f>
        <v>216</v>
      </c>
      <c r="T214" s="48">
        <f>Únor!$S$5</f>
        <v>0</v>
      </c>
      <c r="U214" s="48">
        <f>Únor!$T$5</f>
        <v>0</v>
      </c>
      <c r="V214" s="48">
        <f>Únor!$U$5</f>
        <v>0</v>
      </c>
      <c r="W214" s="48">
        <f>Únor!$V$5</f>
        <v>0</v>
      </c>
      <c r="X214" s="48">
        <v>0</v>
      </c>
      <c r="Y214" s="48">
        <f>Únor!$X$5</f>
        <v>2596.6799999999998</v>
      </c>
      <c r="Z214" s="48">
        <f>R214-S214-T214-U214-V214-W214-X214-Y214-AA214</f>
        <v>940.17800000000034</v>
      </c>
      <c r="AA214" s="48">
        <f>Únor!$Z$5</f>
        <v>0</v>
      </c>
      <c r="AB214" s="50">
        <f t="shared" si="31"/>
        <v>0</v>
      </c>
      <c r="AC214" s="47"/>
      <c r="AD214" s="47"/>
      <c r="AE214" s="51"/>
    </row>
    <row r="215" spans="1:31" hidden="1" outlineLevel="1" x14ac:dyDescent="0.25">
      <c r="A215" s="52">
        <f t="shared" si="34"/>
        <v>2024</v>
      </c>
      <c r="B215">
        <f>B214</f>
        <v>2</v>
      </c>
      <c r="C215" t="s">
        <v>106</v>
      </c>
      <c r="D215" t="s">
        <v>107</v>
      </c>
      <c r="E215" t="s">
        <v>108</v>
      </c>
      <c r="F215" t="s">
        <v>109</v>
      </c>
      <c r="G215" t="s">
        <v>110</v>
      </c>
      <c r="H215">
        <v>721055966</v>
      </c>
      <c r="I215" t="s">
        <v>37</v>
      </c>
      <c r="J215" s="70"/>
      <c r="K215" s="70"/>
      <c r="L215" s="53">
        <v>0</v>
      </c>
      <c r="M215" s="53">
        <f>Únor!$M$6</f>
        <v>12277</v>
      </c>
      <c r="N215" s="53">
        <v>0</v>
      </c>
      <c r="O215" s="53">
        <v>0</v>
      </c>
      <c r="P215" s="53">
        <f t="shared" ref="P215:P227" si="35">M215-R215</f>
        <v>782</v>
      </c>
      <c r="Q215" s="53">
        <v>0</v>
      </c>
      <c r="R215" s="53">
        <f>Únor!$K$6</f>
        <v>11495</v>
      </c>
      <c r="S215" s="53">
        <f>Únor!$R$6</f>
        <v>7654</v>
      </c>
      <c r="T215" s="53">
        <f>Únor!$S$6</f>
        <v>0</v>
      </c>
      <c r="U215" s="53">
        <f>Únor!$T$6</f>
        <v>0</v>
      </c>
      <c r="V215" s="53">
        <f>Únor!$U$6</f>
        <v>0</v>
      </c>
      <c r="W215" s="53">
        <f>Únor!$V$6</f>
        <v>0</v>
      </c>
      <c r="X215" s="53">
        <f>Únor!$W$6</f>
        <v>0</v>
      </c>
      <c r="Y215" s="53">
        <f>Únor!$X$6</f>
        <v>2560</v>
      </c>
      <c r="Z215" s="53">
        <f t="shared" ref="Z215:Z227" si="36">R215-S215-T215-U215-V215-W215-X215-Y215-AA215</f>
        <v>1281</v>
      </c>
      <c r="AA215" s="53">
        <f>Únor!$Z$6</f>
        <v>0</v>
      </c>
      <c r="AB215" s="55">
        <f t="shared" si="31"/>
        <v>0</v>
      </c>
      <c r="AE215" s="56"/>
    </row>
    <row r="216" spans="1:31" hidden="1" outlineLevel="1" x14ac:dyDescent="0.25">
      <c r="A216" s="52">
        <f t="shared" si="34"/>
        <v>2024</v>
      </c>
      <c r="B216">
        <f t="shared" si="34"/>
        <v>2</v>
      </c>
      <c r="C216" t="s">
        <v>106</v>
      </c>
      <c r="D216" t="s">
        <v>107</v>
      </c>
      <c r="E216" t="s">
        <v>108</v>
      </c>
      <c r="F216" t="s">
        <v>109</v>
      </c>
      <c r="G216" t="s">
        <v>110</v>
      </c>
      <c r="H216">
        <v>721055966</v>
      </c>
      <c r="I216" t="s">
        <v>48</v>
      </c>
      <c r="J216" s="70"/>
      <c r="K216" s="70"/>
      <c r="L216" s="53">
        <v>0</v>
      </c>
      <c r="M216" s="53">
        <f>Únor!$M$7</f>
        <v>12843</v>
      </c>
      <c r="N216" s="53">
        <v>0</v>
      </c>
      <c r="O216" s="53">
        <v>0</v>
      </c>
      <c r="P216" s="53">
        <f t="shared" si="35"/>
        <v>0</v>
      </c>
      <c r="Q216" s="53">
        <v>0</v>
      </c>
      <c r="R216" s="53">
        <f>Únor!$K$7</f>
        <v>12843</v>
      </c>
      <c r="S216" s="53">
        <f>Únor!$R$7</f>
        <v>12843</v>
      </c>
      <c r="T216" s="53">
        <f>Únor!$S$7</f>
        <v>0</v>
      </c>
      <c r="U216" s="53">
        <f>Únor!$T$7</f>
        <v>0</v>
      </c>
      <c r="V216" s="53">
        <f>Únor!$U$7</f>
        <v>0</v>
      </c>
      <c r="W216" s="53">
        <f>Únor!$V$7</f>
        <v>0</v>
      </c>
      <c r="X216" s="53">
        <f>Únor!$W$7</f>
        <v>0</v>
      </c>
      <c r="Y216" s="53">
        <f>Únor!$X$7</f>
        <v>0</v>
      </c>
      <c r="Z216" s="53">
        <f t="shared" si="36"/>
        <v>0</v>
      </c>
      <c r="AA216" s="53">
        <f>Únor!$Z$7</f>
        <v>0</v>
      </c>
      <c r="AB216" s="55">
        <f t="shared" si="31"/>
        <v>0</v>
      </c>
      <c r="AE216" s="56"/>
    </row>
    <row r="217" spans="1:31" hidden="1" outlineLevel="1" x14ac:dyDescent="0.25">
      <c r="A217" s="52">
        <f t="shared" si="34"/>
        <v>2024</v>
      </c>
      <c r="B217">
        <f t="shared" si="34"/>
        <v>2</v>
      </c>
      <c r="C217" t="s">
        <v>106</v>
      </c>
      <c r="D217" t="s">
        <v>107</v>
      </c>
      <c r="E217" t="s">
        <v>108</v>
      </c>
      <c r="F217" t="s">
        <v>109</v>
      </c>
      <c r="G217" t="s">
        <v>110</v>
      </c>
      <c r="H217">
        <v>721055966</v>
      </c>
      <c r="I217" t="s">
        <v>264</v>
      </c>
      <c r="J217" s="70"/>
      <c r="K217" s="70"/>
      <c r="L217" s="53">
        <v>0</v>
      </c>
      <c r="M217" s="53">
        <f>Únor!$M$8</f>
        <v>13601.143</v>
      </c>
      <c r="N217" s="53">
        <v>0</v>
      </c>
      <c r="O217" s="53">
        <v>0</v>
      </c>
      <c r="P217" s="53">
        <f t="shared" si="35"/>
        <v>108.39999999999964</v>
      </c>
      <c r="Q217" s="53">
        <v>0</v>
      </c>
      <c r="R217" s="53">
        <f>Únor!$K$8</f>
        <v>13492.743</v>
      </c>
      <c r="S217" s="53">
        <f>Únor!$R$8</f>
        <v>11990</v>
      </c>
      <c r="T217" s="53">
        <f>Únor!$S$8</f>
        <v>0</v>
      </c>
      <c r="U217" s="53">
        <f>Únor!$T$8</f>
        <v>-0.25700000000000001</v>
      </c>
      <c r="V217" s="53">
        <f>Únor!$U$8</f>
        <v>0</v>
      </c>
      <c r="W217" s="53">
        <f>Únor!$V$8</f>
        <v>0</v>
      </c>
      <c r="X217" s="53">
        <f>Únor!$W$8</f>
        <v>0</v>
      </c>
      <c r="Y217" s="53">
        <f>Únor!$X$8</f>
        <v>393</v>
      </c>
      <c r="Z217" s="53">
        <f t="shared" si="36"/>
        <v>1110.0000000000005</v>
      </c>
      <c r="AA217" s="53">
        <f>Únor!$Z$8</f>
        <v>0</v>
      </c>
      <c r="AB217" s="55">
        <f t="shared" si="31"/>
        <v>0</v>
      </c>
      <c r="AE217" s="56"/>
    </row>
    <row r="218" spans="1:31" hidden="1" outlineLevel="1" x14ac:dyDescent="0.25">
      <c r="A218" s="52">
        <f t="shared" ref="A218:B233" si="37">A217</f>
        <v>2024</v>
      </c>
      <c r="B218">
        <f t="shared" si="37"/>
        <v>2</v>
      </c>
      <c r="C218" t="s">
        <v>106</v>
      </c>
      <c r="D218" t="s">
        <v>107</v>
      </c>
      <c r="E218" t="s">
        <v>108</v>
      </c>
      <c r="F218" t="s">
        <v>109</v>
      </c>
      <c r="G218" t="s">
        <v>110</v>
      </c>
      <c r="H218">
        <v>721055966</v>
      </c>
      <c r="I218" t="s">
        <v>43</v>
      </c>
      <c r="J218" s="70"/>
      <c r="K218" s="70"/>
      <c r="L218" s="53">
        <v>0</v>
      </c>
      <c r="M218" s="53">
        <f>Únor!$M$9</f>
        <v>17454</v>
      </c>
      <c r="N218" s="53">
        <v>0</v>
      </c>
      <c r="O218" s="53">
        <v>0</v>
      </c>
      <c r="P218" s="53">
        <f t="shared" si="35"/>
        <v>0</v>
      </c>
      <c r="Q218" s="53">
        <v>0</v>
      </c>
      <c r="R218" s="53">
        <f>Únor!$K$9</f>
        <v>17454</v>
      </c>
      <c r="S218" s="53">
        <f>Únor!$R$9</f>
        <v>17454</v>
      </c>
      <c r="T218" s="53">
        <f>Únor!$S$9</f>
        <v>0</v>
      </c>
      <c r="U218" s="53">
        <f>Únor!$T$9</f>
        <v>0</v>
      </c>
      <c r="V218" s="53">
        <f>Únor!$U$9</f>
        <v>0</v>
      </c>
      <c r="W218" s="53">
        <f>Únor!$V$9</f>
        <v>0</v>
      </c>
      <c r="X218" s="53">
        <f>Únor!$W$9</f>
        <v>0</v>
      </c>
      <c r="Y218" s="53">
        <f>Únor!$X$9</f>
        <v>0</v>
      </c>
      <c r="Z218" s="53">
        <f t="shared" si="36"/>
        <v>0</v>
      </c>
      <c r="AA218" s="53">
        <f>Únor!$Z$9</f>
        <v>0</v>
      </c>
      <c r="AB218" s="55">
        <f t="shared" si="31"/>
        <v>0</v>
      </c>
      <c r="AE218" s="56"/>
    </row>
    <row r="219" spans="1:31" hidden="1" outlineLevel="1" x14ac:dyDescent="0.25">
      <c r="A219" s="52">
        <f t="shared" si="37"/>
        <v>2024</v>
      </c>
      <c r="B219">
        <f t="shared" si="37"/>
        <v>2</v>
      </c>
      <c r="C219" t="s">
        <v>106</v>
      </c>
      <c r="D219" t="s">
        <v>107</v>
      </c>
      <c r="E219" t="s">
        <v>108</v>
      </c>
      <c r="F219" t="s">
        <v>109</v>
      </c>
      <c r="G219" t="s">
        <v>110</v>
      </c>
      <c r="H219">
        <v>721055966</v>
      </c>
      <c r="I219" t="s">
        <v>44</v>
      </c>
      <c r="J219" s="70"/>
      <c r="K219" s="70"/>
      <c r="L219" s="53">
        <v>0</v>
      </c>
      <c r="M219" s="53">
        <f>Únor!$M$10</f>
        <v>13004</v>
      </c>
      <c r="N219" s="53">
        <v>0</v>
      </c>
      <c r="O219" s="53">
        <v>0</v>
      </c>
      <c r="P219" s="53">
        <f t="shared" si="35"/>
        <v>0</v>
      </c>
      <c r="Q219" s="53">
        <v>0</v>
      </c>
      <c r="R219" s="53">
        <f>Únor!$K$10</f>
        <v>13004</v>
      </c>
      <c r="S219" s="53">
        <f>Únor!$R$10</f>
        <v>10102</v>
      </c>
      <c r="T219" s="53">
        <f>Únor!$S$10</f>
        <v>0</v>
      </c>
      <c r="U219" s="53">
        <f>Únor!$T$10</f>
        <v>0</v>
      </c>
      <c r="V219" s="53">
        <f>Únor!$U$10</f>
        <v>0</v>
      </c>
      <c r="W219" s="53">
        <f>Únor!$V$10</f>
        <v>0</v>
      </c>
      <c r="X219" s="53">
        <f>Únor!$W$10</f>
        <v>0</v>
      </c>
      <c r="Y219" s="53">
        <f>Únor!$X$10</f>
        <v>2902</v>
      </c>
      <c r="Z219" s="53">
        <f t="shared" si="36"/>
        <v>0</v>
      </c>
      <c r="AA219" s="53">
        <f>Únor!$Z$10</f>
        <v>0</v>
      </c>
      <c r="AB219" s="55">
        <f t="shared" si="31"/>
        <v>0</v>
      </c>
      <c r="AE219" s="56"/>
    </row>
    <row r="220" spans="1:31" hidden="1" outlineLevel="1" x14ac:dyDescent="0.25">
      <c r="A220" s="52">
        <f t="shared" si="37"/>
        <v>2024</v>
      </c>
      <c r="B220">
        <f t="shared" si="37"/>
        <v>2</v>
      </c>
      <c r="C220" t="s">
        <v>106</v>
      </c>
      <c r="D220" t="s">
        <v>107</v>
      </c>
      <c r="E220" t="s">
        <v>108</v>
      </c>
      <c r="F220" t="s">
        <v>109</v>
      </c>
      <c r="G220" t="s">
        <v>110</v>
      </c>
      <c r="H220">
        <v>721055966</v>
      </c>
      <c r="I220" t="s">
        <v>46</v>
      </c>
      <c r="J220" s="70"/>
      <c r="K220" s="70"/>
      <c r="L220" s="53">
        <v>0</v>
      </c>
      <c r="M220" s="53">
        <f>Únor!$M$11</f>
        <v>27335.200000000001</v>
      </c>
      <c r="N220" s="53">
        <v>0</v>
      </c>
      <c r="O220" s="53">
        <v>0</v>
      </c>
      <c r="P220" s="53">
        <f t="shared" si="35"/>
        <v>0</v>
      </c>
      <c r="Q220" s="53">
        <v>0</v>
      </c>
      <c r="R220" s="53">
        <f>Únor!$K$11</f>
        <v>27335.200000000001</v>
      </c>
      <c r="S220" s="53">
        <f>Únor!$R$11</f>
        <v>26642</v>
      </c>
      <c r="T220" s="53">
        <f>Únor!$S$11</f>
        <v>0</v>
      </c>
      <c r="U220" s="53">
        <f>Únor!$T$11</f>
        <v>693.2</v>
      </c>
      <c r="V220" s="53">
        <f>Únor!$U$11</f>
        <v>0</v>
      </c>
      <c r="W220" s="53">
        <f>Únor!$V$11</f>
        <v>0</v>
      </c>
      <c r="X220" s="53">
        <f>Únor!$W$11</f>
        <v>0</v>
      </c>
      <c r="Y220" s="53">
        <f>Únor!$X$11</f>
        <v>0</v>
      </c>
      <c r="Z220" s="53">
        <f t="shared" si="36"/>
        <v>6.8212102632969618E-13</v>
      </c>
      <c r="AA220" s="53">
        <f>Únor!$Z$11</f>
        <v>0</v>
      </c>
      <c r="AB220" s="55">
        <f t="shared" si="31"/>
        <v>0</v>
      </c>
      <c r="AE220" s="56"/>
    </row>
    <row r="221" spans="1:31" hidden="1" outlineLevel="1" x14ac:dyDescent="0.25">
      <c r="A221" s="52">
        <f t="shared" si="37"/>
        <v>2024</v>
      </c>
      <c r="B221">
        <f t="shared" si="37"/>
        <v>2</v>
      </c>
      <c r="C221" t="s">
        <v>106</v>
      </c>
      <c r="D221" t="s">
        <v>107</v>
      </c>
      <c r="E221" t="s">
        <v>108</v>
      </c>
      <c r="F221" t="s">
        <v>109</v>
      </c>
      <c r="G221" t="s">
        <v>110</v>
      </c>
      <c r="H221">
        <v>721055966</v>
      </c>
      <c r="I221" t="s">
        <v>41</v>
      </c>
      <c r="J221" s="70"/>
      <c r="K221" s="70"/>
      <c r="L221" s="53">
        <v>0</v>
      </c>
      <c r="M221" s="53">
        <f>Únor!$M$12</f>
        <v>22642.11</v>
      </c>
      <c r="N221" s="53">
        <v>0</v>
      </c>
      <c r="O221" s="53">
        <v>0</v>
      </c>
      <c r="P221" s="53">
        <f t="shared" si="35"/>
        <v>684.06300000000192</v>
      </c>
      <c r="Q221" s="53">
        <v>0</v>
      </c>
      <c r="R221" s="53">
        <f>Únor!$K$12</f>
        <v>21958.046999999999</v>
      </c>
      <c r="S221" s="53">
        <f>Únor!$R$12</f>
        <v>12553</v>
      </c>
      <c r="T221" s="53">
        <f>Únor!$S$12</f>
        <v>0</v>
      </c>
      <c r="U221" s="53">
        <f>Únor!$T$12</f>
        <v>0</v>
      </c>
      <c r="V221" s="53">
        <f>Únor!$U$12</f>
        <v>0</v>
      </c>
      <c r="W221" s="53">
        <f>Únor!$V$12</f>
        <v>0</v>
      </c>
      <c r="X221" s="53">
        <f>Únor!$W$12</f>
        <v>0</v>
      </c>
      <c r="Y221" s="53">
        <f>Únor!$X$12</f>
        <v>1123</v>
      </c>
      <c r="Z221" s="53">
        <f t="shared" si="36"/>
        <v>8282.0469999999987</v>
      </c>
      <c r="AA221" s="53">
        <f>Únor!$Z$12</f>
        <v>0</v>
      </c>
      <c r="AB221" s="55">
        <f t="shared" si="31"/>
        <v>0</v>
      </c>
      <c r="AE221" s="56"/>
    </row>
    <row r="222" spans="1:31" hidden="1" outlineLevel="1" x14ac:dyDescent="0.25">
      <c r="A222" s="52">
        <f t="shared" si="37"/>
        <v>2024</v>
      </c>
      <c r="B222">
        <f t="shared" si="37"/>
        <v>2</v>
      </c>
      <c r="C222" t="s">
        <v>106</v>
      </c>
      <c r="D222" t="s">
        <v>107</v>
      </c>
      <c r="E222" t="s">
        <v>108</v>
      </c>
      <c r="F222" t="s">
        <v>109</v>
      </c>
      <c r="G222" t="s">
        <v>110</v>
      </c>
      <c r="H222">
        <v>721055966</v>
      </c>
      <c r="I222" t="s">
        <v>45</v>
      </c>
      <c r="J222" s="70"/>
      <c r="K222" s="70"/>
      <c r="L222" s="53">
        <v>0</v>
      </c>
      <c r="M222" s="53">
        <f>Únor!$M$13</f>
        <v>16012.905000000001</v>
      </c>
      <c r="N222" s="53">
        <v>0</v>
      </c>
      <c r="O222" s="53">
        <v>0</v>
      </c>
      <c r="P222" s="53">
        <f t="shared" si="35"/>
        <v>49.305000000000291</v>
      </c>
      <c r="Q222" s="53">
        <v>0</v>
      </c>
      <c r="R222" s="53">
        <f>Únor!$K$13</f>
        <v>15963.6</v>
      </c>
      <c r="S222" s="53">
        <f>Únor!$R$13</f>
        <v>11685</v>
      </c>
      <c r="T222" s="53">
        <f>Únor!$S$13</f>
        <v>0</v>
      </c>
      <c r="U222" s="53">
        <f>Únor!$T$13</f>
        <v>1660</v>
      </c>
      <c r="V222" s="53">
        <f>Únor!$U$13</f>
        <v>0</v>
      </c>
      <c r="W222" s="53">
        <f>Únor!$V$13</f>
        <v>0</v>
      </c>
      <c r="X222" s="53">
        <f>Únor!$W$13</f>
        <v>0</v>
      </c>
      <c r="Y222" s="53">
        <f>Únor!$X$13</f>
        <v>1760</v>
      </c>
      <c r="Z222" s="53">
        <f t="shared" si="36"/>
        <v>858.60000000000036</v>
      </c>
      <c r="AA222" s="53">
        <f>Únor!$Z$13</f>
        <v>0</v>
      </c>
      <c r="AB222" s="55">
        <f t="shared" si="31"/>
        <v>0</v>
      </c>
      <c r="AE222" s="56"/>
    </row>
    <row r="223" spans="1:31" hidden="1" outlineLevel="1" x14ac:dyDescent="0.25">
      <c r="A223" s="52">
        <f t="shared" si="37"/>
        <v>2024</v>
      </c>
      <c r="B223">
        <f t="shared" si="37"/>
        <v>2</v>
      </c>
      <c r="C223" t="s">
        <v>106</v>
      </c>
      <c r="D223" t="s">
        <v>107</v>
      </c>
      <c r="E223" t="s">
        <v>108</v>
      </c>
      <c r="F223" t="s">
        <v>109</v>
      </c>
      <c r="G223" t="s">
        <v>110</v>
      </c>
      <c r="H223">
        <v>721055966</v>
      </c>
      <c r="I223" t="s">
        <v>265</v>
      </c>
      <c r="J223" s="70"/>
      <c r="K223" s="70"/>
      <c r="L223" s="53">
        <v>0</v>
      </c>
      <c r="M223" s="53">
        <f>Únor!$M$14</f>
        <v>110.9</v>
      </c>
      <c r="N223" s="53">
        <v>0</v>
      </c>
      <c r="O223" s="53">
        <v>0</v>
      </c>
      <c r="P223" s="53">
        <f t="shared" si="35"/>
        <v>0</v>
      </c>
      <c r="Q223" s="53">
        <v>0</v>
      </c>
      <c r="R223" s="53">
        <f>Únor!$K$14</f>
        <v>110.9</v>
      </c>
      <c r="S223" s="53">
        <f>Únor!$R$14</f>
        <v>110</v>
      </c>
      <c r="T223" s="53">
        <f>Únor!$S$14</f>
        <v>0</v>
      </c>
      <c r="U223" s="53">
        <f>Únor!$T$14</f>
        <v>0</v>
      </c>
      <c r="V223" s="53">
        <f>Únor!$U$14</f>
        <v>0</v>
      </c>
      <c r="W223" s="53">
        <f>Únor!$V$14</f>
        <v>0</v>
      </c>
      <c r="X223" s="53">
        <f>Únor!$W$14</f>
        <v>0</v>
      </c>
      <c r="Y223" s="53">
        <f>Únor!$X$14</f>
        <v>0.9</v>
      </c>
      <c r="Z223" s="53">
        <f t="shared" si="36"/>
        <v>5.6621374255882984E-15</v>
      </c>
      <c r="AA223" s="53">
        <f>Únor!$Z$14</f>
        <v>0</v>
      </c>
      <c r="AB223" s="55">
        <f t="shared" si="31"/>
        <v>0</v>
      </c>
      <c r="AE223" s="56"/>
    </row>
    <row r="224" spans="1:31" hidden="1" outlineLevel="1" x14ac:dyDescent="0.25">
      <c r="A224" s="52">
        <f t="shared" si="37"/>
        <v>2024</v>
      </c>
      <c r="B224">
        <f t="shared" si="37"/>
        <v>2</v>
      </c>
      <c r="C224" t="s">
        <v>106</v>
      </c>
      <c r="D224" t="s">
        <v>107</v>
      </c>
      <c r="E224" t="s">
        <v>108</v>
      </c>
      <c r="F224" t="s">
        <v>109</v>
      </c>
      <c r="G224" t="s">
        <v>110</v>
      </c>
      <c r="H224">
        <v>721055966</v>
      </c>
      <c r="I224" t="s">
        <v>39</v>
      </c>
      <c r="J224" s="70"/>
      <c r="K224" s="70"/>
      <c r="L224" s="53">
        <v>0</v>
      </c>
      <c r="M224" s="53">
        <f>Únor!$M$15+Únor!$M$38+Únor!$M$39</f>
        <v>25326</v>
      </c>
      <c r="N224" s="53">
        <v>0</v>
      </c>
      <c r="O224" s="53">
        <v>0</v>
      </c>
      <c r="P224" s="53">
        <f t="shared" si="35"/>
        <v>0</v>
      </c>
      <c r="Q224" s="53">
        <v>0</v>
      </c>
      <c r="R224" s="53">
        <f>Únor!$K$15+Únor!$K$38+Únor!$K$39</f>
        <v>25326</v>
      </c>
      <c r="S224" s="53">
        <f>Únor!$R$15</f>
        <v>19438</v>
      </c>
      <c r="T224" s="53">
        <f>Únor!$S$15</f>
        <v>0</v>
      </c>
      <c r="U224" s="53">
        <f>Únor!$T$15</f>
        <v>0</v>
      </c>
      <c r="V224" s="53">
        <f>Únor!$U$15</f>
        <v>0</v>
      </c>
      <c r="W224" s="53">
        <f>Únor!$V$15</f>
        <v>0</v>
      </c>
      <c r="X224" s="53">
        <f>Únor!$W$15</f>
        <v>0</v>
      </c>
      <c r="Y224" s="53">
        <f>Únor!$X$15+Únor!$X$38+Únor!$X$39</f>
        <v>3606</v>
      </c>
      <c r="Z224" s="53">
        <f t="shared" si="36"/>
        <v>2282</v>
      </c>
      <c r="AA224" s="53">
        <f>Únor!$Z$15</f>
        <v>0</v>
      </c>
      <c r="AB224" s="55">
        <f t="shared" si="31"/>
        <v>0</v>
      </c>
      <c r="AE224" s="56"/>
    </row>
    <row r="225" spans="1:31" hidden="1" outlineLevel="1" x14ac:dyDescent="0.25">
      <c r="A225" s="52">
        <f t="shared" si="37"/>
        <v>2024</v>
      </c>
      <c r="B225">
        <f t="shared" si="37"/>
        <v>2</v>
      </c>
      <c r="C225" t="s">
        <v>106</v>
      </c>
      <c r="D225" t="s">
        <v>107</v>
      </c>
      <c r="E225" t="s">
        <v>108</v>
      </c>
      <c r="F225" t="s">
        <v>109</v>
      </c>
      <c r="G225" t="s">
        <v>110</v>
      </c>
      <c r="H225">
        <v>721055966</v>
      </c>
      <c r="I225" t="s">
        <v>42</v>
      </c>
      <c r="J225" s="70"/>
      <c r="K225" s="70"/>
      <c r="L225" s="53">
        <v>0</v>
      </c>
      <c r="M225" s="53">
        <f>Únor!$M$16</f>
        <v>13062</v>
      </c>
      <c r="N225" s="53">
        <v>0</v>
      </c>
      <c r="O225" s="53">
        <v>0</v>
      </c>
      <c r="P225" s="53">
        <f t="shared" si="35"/>
        <v>0</v>
      </c>
      <c r="Q225" s="53">
        <v>0</v>
      </c>
      <c r="R225" s="53">
        <f>Únor!$K$16</f>
        <v>13062</v>
      </c>
      <c r="S225" s="53">
        <f>Únor!$R$16</f>
        <v>13062</v>
      </c>
      <c r="T225" s="53">
        <f>Únor!$S$16</f>
        <v>0</v>
      </c>
      <c r="U225" s="53">
        <f>Únor!$T$16</f>
        <v>0</v>
      </c>
      <c r="V225" s="53">
        <f>Únor!$U$16</f>
        <v>0</v>
      </c>
      <c r="W225" s="53">
        <f>Únor!$V$16</f>
        <v>0</v>
      </c>
      <c r="X225" s="53">
        <f>Únor!$W$16</f>
        <v>0</v>
      </c>
      <c r="Y225" s="53">
        <f>Únor!$X$16</f>
        <v>0</v>
      </c>
      <c r="Z225" s="53">
        <f t="shared" si="36"/>
        <v>0</v>
      </c>
      <c r="AA225" s="53">
        <f>Únor!$Z$16</f>
        <v>0</v>
      </c>
      <c r="AB225" s="55">
        <f t="shared" si="31"/>
        <v>0</v>
      </c>
      <c r="AE225" s="56"/>
    </row>
    <row r="226" spans="1:31" hidden="1" outlineLevel="1" x14ac:dyDescent="0.25">
      <c r="A226" s="52">
        <f t="shared" si="37"/>
        <v>2024</v>
      </c>
      <c r="B226">
        <f t="shared" si="37"/>
        <v>2</v>
      </c>
      <c r="C226" t="s">
        <v>106</v>
      </c>
      <c r="D226" t="s">
        <v>107</v>
      </c>
      <c r="E226" t="s">
        <v>108</v>
      </c>
      <c r="F226" t="s">
        <v>109</v>
      </c>
      <c r="G226" t="s">
        <v>110</v>
      </c>
      <c r="H226">
        <v>721055966</v>
      </c>
      <c r="I226" t="s">
        <v>40</v>
      </c>
      <c r="J226" s="70"/>
      <c r="K226" s="70"/>
      <c r="L226" s="53">
        <v>0</v>
      </c>
      <c r="M226" s="53">
        <f>Únor!$M$17</f>
        <v>23724.972999999998</v>
      </c>
      <c r="N226" s="53">
        <v>0</v>
      </c>
      <c r="O226" s="53">
        <v>0</v>
      </c>
      <c r="P226" s="53">
        <f t="shared" si="35"/>
        <v>459.96299999999974</v>
      </c>
      <c r="Q226" s="53">
        <v>0</v>
      </c>
      <c r="R226" s="53">
        <f>Únor!$K$17</f>
        <v>23265.01</v>
      </c>
      <c r="S226" s="53">
        <f>Únor!$R$17</f>
        <v>16167</v>
      </c>
      <c r="T226" s="53">
        <f>Únor!$S$17</f>
        <v>0</v>
      </c>
      <c r="U226" s="53">
        <f>Únor!$T$17</f>
        <v>384.01</v>
      </c>
      <c r="V226" s="53">
        <f>Únor!$U$17</f>
        <v>0</v>
      </c>
      <c r="W226" s="53">
        <f>Únor!$V$17</f>
        <v>0</v>
      </c>
      <c r="X226" s="53">
        <f>Únor!$W$17</f>
        <v>0</v>
      </c>
      <c r="Y226" s="53">
        <f>Únor!$X$17</f>
        <v>4397</v>
      </c>
      <c r="Z226" s="53">
        <f t="shared" si="36"/>
        <v>2316.9999999999982</v>
      </c>
      <c r="AA226" s="53">
        <f>Únor!$Z$17</f>
        <v>0</v>
      </c>
      <c r="AB226" s="55">
        <f t="shared" si="31"/>
        <v>0</v>
      </c>
      <c r="AE226" s="56"/>
    </row>
    <row r="227" spans="1:31" ht="15.75" hidden="1" outlineLevel="1" thickBot="1" x14ac:dyDescent="0.3">
      <c r="A227" s="57">
        <f t="shared" si="37"/>
        <v>2024</v>
      </c>
      <c r="B227" s="58">
        <f t="shared" si="37"/>
        <v>2</v>
      </c>
      <c r="C227" s="58" t="s">
        <v>106</v>
      </c>
      <c r="D227" s="58" t="s">
        <v>107</v>
      </c>
      <c r="E227" s="58" t="s">
        <v>108</v>
      </c>
      <c r="F227" s="58" t="s">
        <v>109</v>
      </c>
      <c r="G227" s="58" t="s">
        <v>110</v>
      </c>
      <c r="H227" s="58">
        <v>721055966</v>
      </c>
      <c r="I227" s="58" t="s">
        <v>38</v>
      </c>
      <c r="J227" s="71"/>
      <c r="K227" s="71"/>
      <c r="L227" s="59">
        <v>0</v>
      </c>
      <c r="M227" s="59">
        <f>Únor!$M$18</f>
        <v>4056</v>
      </c>
      <c r="N227" s="59">
        <v>0</v>
      </c>
      <c r="O227" s="59">
        <v>0</v>
      </c>
      <c r="P227" s="59">
        <f t="shared" si="35"/>
        <v>0</v>
      </c>
      <c r="Q227" s="53">
        <v>0</v>
      </c>
      <c r="R227" s="53">
        <f>Únor!$K$18</f>
        <v>4056</v>
      </c>
      <c r="S227" s="53">
        <f>Únor!$R$18</f>
        <v>1381</v>
      </c>
      <c r="T227" s="53">
        <f>Únor!$S$18</f>
        <v>0</v>
      </c>
      <c r="U227" s="53">
        <f>Únor!$T$18</f>
        <v>2675</v>
      </c>
      <c r="V227" s="53">
        <f>Únor!$U$18</f>
        <v>0</v>
      </c>
      <c r="W227" s="53">
        <f>Únor!$V$18</f>
        <v>0</v>
      </c>
      <c r="X227" s="53">
        <f>Únor!$W$18</f>
        <v>0</v>
      </c>
      <c r="Y227" s="53">
        <f>Únor!$X$18</f>
        <v>0</v>
      </c>
      <c r="Z227" s="53">
        <f t="shared" si="36"/>
        <v>0</v>
      </c>
      <c r="AA227" s="53">
        <f>Únor!$Z$18</f>
        <v>0</v>
      </c>
      <c r="AB227" s="61">
        <f t="shared" si="31"/>
        <v>0</v>
      </c>
      <c r="AC227" s="58"/>
      <c r="AD227" s="58"/>
      <c r="AE227" s="62"/>
    </row>
    <row r="228" spans="1:31" hidden="1" outlineLevel="1" x14ac:dyDescent="0.25">
      <c r="A228" s="46">
        <f t="shared" si="37"/>
        <v>2024</v>
      </c>
      <c r="B228" s="47">
        <f>B227+1</f>
        <v>3</v>
      </c>
      <c r="C228" s="47" t="s">
        <v>106</v>
      </c>
      <c r="D228" s="47" t="s">
        <v>107</v>
      </c>
      <c r="E228" s="47" t="s">
        <v>108</v>
      </c>
      <c r="F228" s="47" t="s">
        <v>109</v>
      </c>
      <c r="G228" s="47" t="s">
        <v>110</v>
      </c>
      <c r="H228" s="47">
        <v>721055966</v>
      </c>
      <c r="I228" s="47" t="s">
        <v>47</v>
      </c>
      <c r="J228" s="69"/>
      <c r="K228" s="69"/>
      <c r="L228" s="48">
        <v>0</v>
      </c>
      <c r="M228" s="48">
        <f>Březen!$M$5</f>
        <v>4181.6319999999996</v>
      </c>
      <c r="N228" s="48">
        <v>0</v>
      </c>
      <c r="O228" s="48">
        <v>0</v>
      </c>
      <c r="P228" s="48">
        <f>M228-R228</f>
        <v>0</v>
      </c>
      <c r="Q228" s="48">
        <v>0</v>
      </c>
      <c r="R228" s="48">
        <f>Březen!$K$5</f>
        <v>4181.6319999999996</v>
      </c>
      <c r="S228" s="48">
        <f>Březen!$R$5</f>
        <v>201</v>
      </c>
      <c r="T228" s="48">
        <f>Březen!$S$5</f>
        <v>0</v>
      </c>
      <c r="U228" s="48">
        <f>Březen!$T$5</f>
        <v>0</v>
      </c>
      <c r="V228" s="48">
        <f>Březen!$U$5</f>
        <v>0</v>
      </c>
      <c r="W228" s="48">
        <f>Březen!$V$5</f>
        <v>0</v>
      </c>
      <c r="X228" s="48">
        <v>0</v>
      </c>
      <c r="Y228" s="48">
        <f>Březen!$X$5</f>
        <v>2736.0119999999997</v>
      </c>
      <c r="Z228" s="48">
        <f>R228-S228-T228-U228-V228-W228-X228-Y228-AA228</f>
        <v>1244.6199999999999</v>
      </c>
      <c r="AA228" s="48">
        <f>Březen!$Z$5</f>
        <v>0</v>
      </c>
      <c r="AB228" s="50">
        <f t="shared" si="31"/>
        <v>0</v>
      </c>
      <c r="AC228" s="47"/>
      <c r="AD228" s="47"/>
      <c r="AE228" s="51"/>
    </row>
    <row r="229" spans="1:31" hidden="1" outlineLevel="1" x14ac:dyDescent="0.25">
      <c r="A229" s="52">
        <f t="shared" si="37"/>
        <v>2024</v>
      </c>
      <c r="B229">
        <f>B228</f>
        <v>3</v>
      </c>
      <c r="C229" t="s">
        <v>106</v>
      </c>
      <c r="D229" t="s">
        <v>107</v>
      </c>
      <c r="E229" t="s">
        <v>108</v>
      </c>
      <c r="F229" t="s">
        <v>109</v>
      </c>
      <c r="G229" t="s">
        <v>110</v>
      </c>
      <c r="H229">
        <v>721055966</v>
      </c>
      <c r="I229" t="s">
        <v>37</v>
      </c>
      <c r="J229" s="70"/>
      <c r="K229" s="70"/>
      <c r="L229" s="53">
        <v>0</v>
      </c>
      <c r="M229" s="53">
        <f>Březen!$M$6</f>
        <v>14710</v>
      </c>
      <c r="N229" s="53">
        <v>0</v>
      </c>
      <c r="O229" s="53">
        <v>0</v>
      </c>
      <c r="P229" s="53">
        <f t="shared" ref="P229:P241" si="38">M229-R229</f>
        <v>1054</v>
      </c>
      <c r="Q229" s="53">
        <v>0</v>
      </c>
      <c r="R229" s="53">
        <f>Březen!$K$6</f>
        <v>13656</v>
      </c>
      <c r="S229" s="53">
        <f>Březen!$R$6</f>
        <v>8951</v>
      </c>
      <c r="T229" s="53">
        <f>Březen!$S$6</f>
        <v>0</v>
      </c>
      <c r="U229" s="53">
        <f>Březen!$T$6</f>
        <v>0</v>
      </c>
      <c r="V229" s="53">
        <f>Březen!$U$6</f>
        <v>0</v>
      </c>
      <c r="W229" s="53">
        <f>Březen!$V$6</f>
        <v>0</v>
      </c>
      <c r="X229" s="53">
        <f>Březen!$W$6</f>
        <v>0</v>
      </c>
      <c r="Y229" s="53">
        <f>Březen!$X$6</f>
        <v>3136</v>
      </c>
      <c r="Z229" s="53">
        <f t="shared" ref="Z229:Z241" si="39">R229-S229-T229-U229-V229-W229-X229-Y229-AA229</f>
        <v>1569</v>
      </c>
      <c r="AA229" s="53">
        <f>Březen!$Z$6</f>
        <v>0</v>
      </c>
      <c r="AB229" s="55">
        <f t="shared" si="31"/>
        <v>0</v>
      </c>
      <c r="AE229" s="56"/>
    </row>
    <row r="230" spans="1:31" hidden="1" outlineLevel="1" x14ac:dyDescent="0.25">
      <c r="A230" s="52">
        <f t="shared" si="37"/>
        <v>2024</v>
      </c>
      <c r="B230">
        <f t="shared" si="37"/>
        <v>3</v>
      </c>
      <c r="C230" t="s">
        <v>106</v>
      </c>
      <c r="D230" t="s">
        <v>107</v>
      </c>
      <c r="E230" t="s">
        <v>108</v>
      </c>
      <c r="F230" t="s">
        <v>109</v>
      </c>
      <c r="G230" t="s">
        <v>110</v>
      </c>
      <c r="H230">
        <v>721055966</v>
      </c>
      <c r="I230" t="s">
        <v>48</v>
      </c>
      <c r="J230" s="70"/>
      <c r="K230" s="70"/>
      <c r="L230" s="53">
        <v>0</v>
      </c>
      <c r="M230" s="53">
        <f>Březen!$M$7</f>
        <v>12476</v>
      </c>
      <c r="N230" s="53">
        <v>0</v>
      </c>
      <c r="O230" s="53">
        <v>0</v>
      </c>
      <c r="P230" s="53">
        <f t="shared" si="38"/>
        <v>0</v>
      </c>
      <c r="Q230" s="53">
        <v>0</v>
      </c>
      <c r="R230" s="53">
        <f>Březen!$K$7</f>
        <v>12476</v>
      </c>
      <c r="S230" s="53">
        <f>Březen!$R$7</f>
        <v>12476</v>
      </c>
      <c r="T230" s="53">
        <f>Březen!$S$7</f>
        <v>0</v>
      </c>
      <c r="U230" s="53">
        <f>Březen!$T$7</f>
        <v>0</v>
      </c>
      <c r="V230" s="53">
        <f>Březen!$U$7</f>
        <v>0</v>
      </c>
      <c r="W230" s="53">
        <f>Březen!$V$7</f>
        <v>0</v>
      </c>
      <c r="X230" s="53">
        <f>Březen!$W$7</f>
        <v>0</v>
      </c>
      <c r="Y230" s="53">
        <f>Březen!$X$7</f>
        <v>0</v>
      </c>
      <c r="Z230" s="53">
        <f t="shared" si="39"/>
        <v>0</v>
      </c>
      <c r="AA230" s="53">
        <f>Březen!$Z$7</f>
        <v>0</v>
      </c>
      <c r="AB230" s="55">
        <f t="shared" si="31"/>
        <v>0</v>
      </c>
      <c r="AE230" s="56"/>
    </row>
    <row r="231" spans="1:31" hidden="1" outlineLevel="1" x14ac:dyDescent="0.25">
      <c r="A231" s="52">
        <f t="shared" si="37"/>
        <v>2024</v>
      </c>
      <c r="B231">
        <f t="shared" si="37"/>
        <v>3</v>
      </c>
      <c r="C231" t="s">
        <v>106</v>
      </c>
      <c r="D231" t="s">
        <v>107</v>
      </c>
      <c r="E231" t="s">
        <v>108</v>
      </c>
      <c r="F231" t="s">
        <v>109</v>
      </c>
      <c r="G231" t="s">
        <v>110</v>
      </c>
      <c r="H231">
        <v>721055966</v>
      </c>
      <c r="I231" t="s">
        <v>264</v>
      </c>
      <c r="J231" s="70"/>
      <c r="K231" s="70"/>
      <c r="L231" s="53">
        <v>0</v>
      </c>
      <c r="M231" s="53">
        <f>Březen!$M$8</f>
        <v>13326.628000000001</v>
      </c>
      <c r="N231" s="53">
        <v>0</v>
      </c>
      <c r="O231" s="53">
        <v>0</v>
      </c>
      <c r="P231" s="53">
        <f t="shared" si="38"/>
        <v>99.400000000001455</v>
      </c>
      <c r="Q231" s="53">
        <v>0</v>
      </c>
      <c r="R231" s="53">
        <f>Březen!$K$8</f>
        <v>13227.227999999999</v>
      </c>
      <c r="S231" s="53">
        <f>Březen!$R$8</f>
        <v>10693</v>
      </c>
      <c r="T231" s="53">
        <f>Březen!$S$8</f>
        <v>0</v>
      </c>
      <c r="U231" s="53">
        <f>Březen!$T$8</f>
        <v>241.22800000000001</v>
      </c>
      <c r="V231" s="53">
        <f>Březen!$U$8</f>
        <v>0</v>
      </c>
      <c r="W231" s="53">
        <f>Březen!$V$8</f>
        <v>0</v>
      </c>
      <c r="X231" s="53">
        <f>Březen!$W$8</f>
        <v>0</v>
      </c>
      <c r="Y231" s="53">
        <f>Březen!$X$8</f>
        <v>601</v>
      </c>
      <c r="Z231" s="53">
        <f t="shared" si="39"/>
        <v>1691.9999999999991</v>
      </c>
      <c r="AA231" s="53">
        <f>Březen!$Z$8</f>
        <v>0</v>
      </c>
      <c r="AB231" s="55">
        <f t="shared" si="31"/>
        <v>0</v>
      </c>
      <c r="AE231" s="56"/>
    </row>
    <row r="232" spans="1:31" hidden="1" outlineLevel="1" x14ac:dyDescent="0.25">
      <c r="A232" s="52">
        <f t="shared" si="37"/>
        <v>2024</v>
      </c>
      <c r="B232">
        <f t="shared" si="37"/>
        <v>3</v>
      </c>
      <c r="C232" t="s">
        <v>106</v>
      </c>
      <c r="D232" t="s">
        <v>107</v>
      </c>
      <c r="E232" t="s">
        <v>108</v>
      </c>
      <c r="F232" t="s">
        <v>109</v>
      </c>
      <c r="G232" t="s">
        <v>110</v>
      </c>
      <c r="H232">
        <v>721055966</v>
      </c>
      <c r="I232" t="s">
        <v>43</v>
      </c>
      <c r="J232" s="70"/>
      <c r="K232" s="70"/>
      <c r="L232" s="53">
        <v>0</v>
      </c>
      <c r="M232" s="53">
        <f>Březen!$M$9</f>
        <v>18788</v>
      </c>
      <c r="N232" s="53">
        <v>0</v>
      </c>
      <c r="O232" s="53">
        <v>0</v>
      </c>
      <c r="P232" s="53">
        <f t="shared" si="38"/>
        <v>0</v>
      </c>
      <c r="Q232" s="53">
        <v>0</v>
      </c>
      <c r="R232" s="53">
        <f>Březen!$K$9</f>
        <v>18788</v>
      </c>
      <c r="S232" s="53">
        <f>Březen!$R$9</f>
        <v>18788</v>
      </c>
      <c r="T232" s="53">
        <f>Březen!$S$9</f>
        <v>0</v>
      </c>
      <c r="U232" s="53">
        <f>Březen!$T$9</f>
        <v>0</v>
      </c>
      <c r="V232" s="53">
        <f>Březen!$U$9</f>
        <v>0</v>
      </c>
      <c r="W232" s="53">
        <f>Březen!$V$9</f>
        <v>0</v>
      </c>
      <c r="X232" s="53">
        <f>Březen!$W$9</f>
        <v>0</v>
      </c>
      <c r="Y232" s="53">
        <f>Březen!$X$9</f>
        <v>0</v>
      </c>
      <c r="Z232" s="53">
        <f t="shared" si="39"/>
        <v>0</v>
      </c>
      <c r="AA232" s="53">
        <f>Březen!$Z$9</f>
        <v>0</v>
      </c>
      <c r="AB232" s="55">
        <f t="shared" si="31"/>
        <v>0</v>
      </c>
      <c r="AE232" s="56"/>
    </row>
    <row r="233" spans="1:31" hidden="1" outlineLevel="1" x14ac:dyDescent="0.25">
      <c r="A233" s="52">
        <f t="shared" si="37"/>
        <v>2024</v>
      </c>
      <c r="B233">
        <f t="shared" si="37"/>
        <v>3</v>
      </c>
      <c r="C233" t="s">
        <v>106</v>
      </c>
      <c r="D233" t="s">
        <v>107</v>
      </c>
      <c r="E233" t="s">
        <v>108</v>
      </c>
      <c r="F233" t="s">
        <v>109</v>
      </c>
      <c r="G233" t="s">
        <v>110</v>
      </c>
      <c r="H233">
        <v>721055966</v>
      </c>
      <c r="I233" t="s">
        <v>44</v>
      </c>
      <c r="J233" s="70"/>
      <c r="K233" s="70"/>
      <c r="L233" s="53">
        <v>0</v>
      </c>
      <c r="M233" s="53">
        <f>Březen!$M$10</f>
        <v>12334</v>
      </c>
      <c r="N233" s="53">
        <v>0</v>
      </c>
      <c r="O233" s="53">
        <v>0</v>
      </c>
      <c r="P233" s="53">
        <f t="shared" si="38"/>
        <v>0</v>
      </c>
      <c r="Q233" s="53">
        <v>0</v>
      </c>
      <c r="R233" s="53">
        <f>Březen!$K$10</f>
        <v>12334</v>
      </c>
      <c r="S233" s="53">
        <f>Březen!$R$10</f>
        <v>9214</v>
      </c>
      <c r="T233" s="53">
        <f>Březen!$S$10</f>
        <v>0</v>
      </c>
      <c r="U233" s="53">
        <f>Březen!$T$10</f>
        <v>0</v>
      </c>
      <c r="V233" s="53">
        <f>Březen!$U$10</f>
        <v>0</v>
      </c>
      <c r="W233" s="53">
        <f>Březen!$V$10</f>
        <v>0</v>
      </c>
      <c r="X233" s="53">
        <f>Březen!$W$10</f>
        <v>0</v>
      </c>
      <c r="Y233" s="53">
        <f>Březen!$X$10</f>
        <v>3120</v>
      </c>
      <c r="Z233" s="53">
        <f t="shared" si="39"/>
        <v>0</v>
      </c>
      <c r="AA233" s="53">
        <f>Březen!$Z$10</f>
        <v>0</v>
      </c>
      <c r="AB233" s="55">
        <f t="shared" si="31"/>
        <v>0</v>
      </c>
      <c r="AE233" s="56"/>
    </row>
    <row r="234" spans="1:31" hidden="1" outlineLevel="1" x14ac:dyDescent="0.25">
      <c r="A234" s="52">
        <f t="shared" ref="A234:B241" si="40">A233</f>
        <v>2024</v>
      </c>
      <c r="B234">
        <f t="shared" si="40"/>
        <v>3</v>
      </c>
      <c r="C234" t="s">
        <v>106</v>
      </c>
      <c r="D234" t="s">
        <v>107</v>
      </c>
      <c r="E234" t="s">
        <v>108</v>
      </c>
      <c r="F234" t="s">
        <v>109</v>
      </c>
      <c r="G234" t="s">
        <v>110</v>
      </c>
      <c r="H234">
        <v>721055966</v>
      </c>
      <c r="I234" t="s">
        <v>46</v>
      </c>
      <c r="J234" s="70"/>
      <c r="K234" s="70"/>
      <c r="L234" s="53">
        <v>0</v>
      </c>
      <c r="M234" s="53">
        <f>Březen!$M$11</f>
        <v>24171.3</v>
      </c>
      <c r="N234" s="53">
        <v>0</v>
      </c>
      <c r="O234" s="53">
        <v>0</v>
      </c>
      <c r="P234" s="53">
        <f t="shared" si="38"/>
        <v>0</v>
      </c>
      <c r="Q234" s="53">
        <v>0</v>
      </c>
      <c r="R234" s="53">
        <f>Březen!$K$11</f>
        <v>24171.3</v>
      </c>
      <c r="S234" s="53">
        <f>Březen!$R$11</f>
        <v>23078</v>
      </c>
      <c r="T234" s="53">
        <f>Březen!$S$11</f>
        <v>0</v>
      </c>
      <c r="U234" s="53">
        <f>Březen!$T$11</f>
        <v>1093.3</v>
      </c>
      <c r="V234" s="53">
        <f>Březen!$U$11</f>
        <v>0</v>
      </c>
      <c r="W234" s="53">
        <f>Březen!$V$11</f>
        <v>0</v>
      </c>
      <c r="X234" s="53">
        <f>Březen!$W$11</f>
        <v>0</v>
      </c>
      <c r="Y234" s="53">
        <f>Březen!$X$11</f>
        <v>0</v>
      </c>
      <c r="Z234" s="53">
        <f t="shared" si="39"/>
        <v>-6.8212102632969618E-13</v>
      </c>
      <c r="AA234" s="53">
        <f>Březen!$Z$11</f>
        <v>0</v>
      </c>
      <c r="AB234" s="55">
        <f t="shared" si="31"/>
        <v>0</v>
      </c>
      <c r="AE234" s="56"/>
    </row>
    <row r="235" spans="1:31" hidden="1" outlineLevel="1" x14ac:dyDescent="0.25">
      <c r="A235" s="52">
        <f t="shared" si="40"/>
        <v>2024</v>
      </c>
      <c r="B235">
        <f t="shared" si="40"/>
        <v>3</v>
      </c>
      <c r="C235" t="s">
        <v>106</v>
      </c>
      <c r="D235" t="s">
        <v>107</v>
      </c>
      <c r="E235" t="s">
        <v>108</v>
      </c>
      <c r="F235" t="s">
        <v>109</v>
      </c>
      <c r="G235" t="s">
        <v>110</v>
      </c>
      <c r="H235">
        <v>721055966</v>
      </c>
      <c r="I235" t="s">
        <v>41</v>
      </c>
      <c r="J235" s="70"/>
      <c r="K235" s="70"/>
      <c r="L235" s="53">
        <v>0</v>
      </c>
      <c r="M235" s="53">
        <f>Březen!$M$12</f>
        <v>27890.716</v>
      </c>
      <c r="N235" s="53">
        <v>0</v>
      </c>
      <c r="O235" s="53">
        <v>0</v>
      </c>
      <c r="P235" s="53">
        <f t="shared" si="38"/>
        <v>1253.9020000000019</v>
      </c>
      <c r="Q235" s="53">
        <v>0</v>
      </c>
      <c r="R235" s="53">
        <f>Březen!$K$12</f>
        <v>26636.813999999998</v>
      </c>
      <c r="S235" s="53">
        <f>Březen!$R$12</f>
        <v>11793</v>
      </c>
      <c r="T235" s="53">
        <f>Březen!$S$12</f>
        <v>0</v>
      </c>
      <c r="U235" s="53">
        <f>Březen!$T$12</f>
        <v>0</v>
      </c>
      <c r="V235" s="53">
        <f>Březen!$U$12</f>
        <v>0</v>
      </c>
      <c r="W235" s="53">
        <f>Březen!$V$12</f>
        <v>0</v>
      </c>
      <c r="X235" s="53">
        <f>Březen!$W$12</f>
        <v>0</v>
      </c>
      <c r="Y235" s="53">
        <f>Březen!$X$12</f>
        <v>1745</v>
      </c>
      <c r="Z235" s="53">
        <f t="shared" si="39"/>
        <v>13098.813999999998</v>
      </c>
      <c r="AA235" s="53">
        <f>Březen!$Z$12</f>
        <v>0</v>
      </c>
      <c r="AB235" s="55">
        <f t="shared" si="31"/>
        <v>0</v>
      </c>
      <c r="AE235" s="56"/>
    </row>
    <row r="236" spans="1:31" hidden="1" outlineLevel="1" x14ac:dyDescent="0.25">
      <c r="A236" s="52">
        <f t="shared" si="40"/>
        <v>2024</v>
      </c>
      <c r="B236">
        <f t="shared" si="40"/>
        <v>3</v>
      </c>
      <c r="C236" t="s">
        <v>106</v>
      </c>
      <c r="D236" t="s">
        <v>107</v>
      </c>
      <c r="E236" t="s">
        <v>108</v>
      </c>
      <c r="F236" t="s">
        <v>109</v>
      </c>
      <c r="G236" t="s">
        <v>110</v>
      </c>
      <c r="H236">
        <v>721055966</v>
      </c>
      <c r="I236" t="s">
        <v>45</v>
      </c>
      <c r="J236" s="70"/>
      <c r="K236" s="70"/>
      <c r="L236" s="53">
        <v>0</v>
      </c>
      <c r="M236" s="53">
        <f>Březen!$M$13</f>
        <v>15545.091</v>
      </c>
      <c r="N236" s="53">
        <v>0</v>
      </c>
      <c r="O236" s="53">
        <v>0</v>
      </c>
      <c r="P236" s="53">
        <f t="shared" si="38"/>
        <v>89.890999999999622</v>
      </c>
      <c r="Q236" s="53">
        <v>0</v>
      </c>
      <c r="R236" s="53">
        <f>Březen!$K$13</f>
        <v>15455.2</v>
      </c>
      <c r="S236" s="53">
        <f>Březen!$R$13</f>
        <v>11382</v>
      </c>
      <c r="T236" s="53">
        <f>Březen!$S$13</f>
        <v>0</v>
      </c>
      <c r="U236" s="53">
        <f>Březen!$T$13</f>
        <v>1221</v>
      </c>
      <c r="V236" s="53">
        <f>Březen!$U$13</f>
        <v>0</v>
      </c>
      <c r="W236" s="53">
        <f>Březen!$V$13</f>
        <v>0</v>
      </c>
      <c r="X236" s="53">
        <f>Březen!$W$13</f>
        <v>0</v>
      </c>
      <c r="Y236" s="53">
        <f>Březen!$X$13</f>
        <v>1705</v>
      </c>
      <c r="Z236" s="53">
        <f t="shared" si="39"/>
        <v>1147.2000000000007</v>
      </c>
      <c r="AA236" s="53">
        <f>Březen!$Z$13</f>
        <v>0</v>
      </c>
      <c r="AB236" s="55">
        <f t="shared" si="31"/>
        <v>0</v>
      </c>
      <c r="AE236" s="56"/>
    </row>
    <row r="237" spans="1:31" hidden="1" outlineLevel="1" x14ac:dyDescent="0.25">
      <c r="A237" s="52">
        <f t="shared" si="40"/>
        <v>2024</v>
      </c>
      <c r="B237">
        <f t="shared" si="40"/>
        <v>3</v>
      </c>
      <c r="C237" t="s">
        <v>106</v>
      </c>
      <c r="D237" t="s">
        <v>107</v>
      </c>
      <c r="E237" t="s">
        <v>108</v>
      </c>
      <c r="F237" t="s">
        <v>109</v>
      </c>
      <c r="G237" t="s">
        <v>110</v>
      </c>
      <c r="H237">
        <v>721055966</v>
      </c>
      <c r="I237" t="s">
        <v>265</v>
      </c>
      <c r="J237" s="70"/>
      <c r="K237" s="70"/>
      <c r="L237" s="53">
        <v>0</v>
      </c>
      <c r="M237" s="53">
        <f>Březen!$M$14</f>
        <v>131.80000000000001</v>
      </c>
      <c r="N237" s="53">
        <v>0</v>
      </c>
      <c r="O237" s="53">
        <v>0</v>
      </c>
      <c r="P237" s="53">
        <f t="shared" si="38"/>
        <v>0</v>
      </c>
      <c r="Q237" s="53">
        <v>0</v>
      </c>
      <c r="R237" s="53">
        <f>Březen!$K$14</f>
        <v>131.80000000000001</v>
      </c>
      <c r="S237" s="53">
        <f>Březen!$R$14</f>
        <v>96</v>
      </c>
      <c r="T237" s="53">
        <f>Březen!$S$14</f>
        <v>0</v>
      </c>
      <c r="U237" s="53">
        <f>Březen!$T$14</f>
        <v>0</v>
      </c>
      <c r="V237" s="53">
        <f>Březen!$U$14</f>
        <v>0</v>
      </c>
      <c r="W237" s="53">
        <f>Březen!$V$14</f>
        <v>0</v>
      </c>
      <c r="X237" s="53">
        <f>Březen!$W$14</f>
        <v>0</v>
      </c>
      <c r="Y237" s="53">
        <f>Březen!$X$14</f>
        <v>35.799999999999997</v>
      </c>
      <c r="Z237" s="53">
        <f t="shared" si="39"/>
        <v>1.4210854715202004E-14</v>
      </c>
      <c r="AA237" s="53">
        <f>Březen!$Z$14</f>
        <v>0</v>
      </c>
      <c r="AB237" s="55">
        <f t="shared" si="31"/>
        <v>0</v>
      </c>
      <c r="AE237" s="56"/>
    </row>
    <row r="238" spans="1:31" hidden="1" outlineLevel="1" x14ac:dyDescent="0.25">
      <c r="A238" s="52">
        <f t="shared" si="40"/>
        <v>2024</v>
      </c>
      <c r="B238">
        <f t="shared" si="40"/>
        <v>3</v>
      </c>
      <c r="C238" t="s">
        <v>106</v>
      </c>
      <c r="D238" t="s">
        <v>107</v>
      </c>
      <c r="E238" t="s">
        <v>108</v>
      </c>
      <c r="F238" t="s">
        <v>109</v>
      </c>
      <c r="G238" t="s">
        <v>110</v>
      </c>
      <c r="H238">
        <v>721055966</v>
      </c>
      <c r="I238" t="s">
        <v>39</v>
      </c>
      <c r="J238" s="70"/>
      <c r="K238" s="70"/>
      <c r="L238" s="53">
        <v>0</v>
      </c>
      <c r="M238" s="53">
        <f>Březen!$M$15+Březen!$M$38+Březen!$M$39</f>
        <v>24250</v>
      </c>
      <c r="N238" s="53">
        <v>0</v>
      </c>
      <c r="O238" s="53">
        <v>0</v>
      </c>
      <c r="P238" s="53">
        <f t="shared" si="38"/>
        <v>0</v>
      </c>
      <c r="Q238" s="53">
        <v>0</v>
      </c>
      <c r="R238" s="53">
        <f>Březen!$K$15+Březen!$K$38+Březen!$K$39</f>
        <v>24250</v>
      </c>
      <c r="S238" s="53">
        <f>Březen!$R$15</f>
        <v>18797</v>
      </c>
      <c r="T238" s="53">
        <f>Březen!$S$15</f>
        <v>0</v>
      </c>
      <c r="U238" s="53">
        <f>Březen!$T$15</f>
        <v>0</v>
      </c>
      <c r="V238" s="53">
        <f>Březen!$U$15</f>
        <v>0</v>
      </c>
      <c r="W238" s="53">
        <f>Březen!$V$15</f>
        <v>0</v>
      </c>
      <c r="X238" s="53">
        <f>Březen!$W$15</f>
        <v>0</v>
      </c>
      <c r="Y238" s="53">
        <f>Březen!$X$15+Březen!$X$38+Březen!$X$39</f>
        <v>3373</v>
      </c>
      <c r="Z238" s="53">
        <f t="shared" si="39"/>
        <v>2080</v>
      </c>
      <c r="AA238" s="53">
        <f>Březen!$Z$15</f>
        <v>0</v>
      </c>
      <c r="AB238" s="55">
        <f t="shared" si="31"/>
        <v>0</v>
      </c>
      <c r="AE238" s="56"/>
    </row>
    <row r="239" spans="1:31" hidden="1" outlineLevel="1" x14ac:dyDescent="0.25">
      <c r="A239" s="52">
        <f t="shared" si="40"/>
        <v>2024</v>
      </c>
      <c r="B239">
        <f t="shared" si="40"/>
        <v>3</v>
      </c>
      <c r="C239" t="s">
        <v>106</v>
      </c>
      <c r="D239" t="s">
        <v>107</v>
      </c>
      <c r="E239" t="s">
        <v>108</v>
      </c>
      <c r="F239" t="s">
        <v>109</v>
      </c>
      <c r="G239" t="s">
        <v>110</v>
      </c>
      <c r="H239">
        <v>721055966</v>
      </c>
      <c r="I239" t="s">
        <v>42</v>
      </c>
      <c r="J239" s="70"/>
      <c r="K239" s="70"/>
      <c r="L239" s="53">
        <v>0</v>
      </c>
      <c r="M239" s="53">
        <f>Březen!$M$16</f>
        <v>12999</v>
      </c>
      <c r="N239" s="53">
        <v>0</v>
      </c>
      <c r="O239" s="53">
        <v>0</v>
      </c>
      <c r="P239" s="53">
        <f t="shared" si="38"/>
        <v>0</v>
      </c>
      <c r="Q239" s="53">
        <v>0</v>
      </c>
      <c r="R239" s="53">
        <f>Březen!$K$16</f>
        <v>12999</v>
      </c>
      <c r="S239" s="53">
        <f>Březen!$R$16</f>
        <v>12999</v>
      </c>
      <c r="T239" s="53">
        <f>Březen!$S$16</f>
        <v>0</v>
      </c>
      <c r="U239" s="53">
        <f>Březen!$T$16</f>
        <v>0</v>
      </c>
      <c r="V239" s="53">
        <f>Březen!$U$16</f>
        <v>0</v>
      </c>
      <c r="W239" s="53">
        <f>Březen!$V$16</f>
        <v>0</v>
      </c>
      <c r="X239" s="53">
        <f>Březen!$W$16</f>
        <v>0</v>
      </c>
      <c r="Y239" s="53">
        <f>Březen!$X$16</f>
        <v>0</v>
      </c>
      <c r="Z239" s="53">
        <f t="shared" si="39"/>
        <v>0</v>
      </c>
      <c r="AA239" s="53">
        <f>Březen!$Z$16</f>
        <v>0</v>
      </c>
      <c r="AB239" s="55">
        <f t="shared" si="31"/>
        <v>0</v>
      </c>
      <c r="AE239" s="56"/>
    </row>
    <row r="240" spans="1:31" hidden="1" outlineLevel="1" x14ac:dyDescent="0.25">
      <c r="A240" s="52">
        <f t="shared" si="40"/>
        <v>2024</v>
      </c>
      <c r="B240">
        <f t="shared" si="40"/>
        <v>3</v>
      </c>
      <c r="C240" t="s">
        <v>106</v>
      </c>
      <c r="D240" t="s">
        <v>107</v>
      </c>
      <c r="E240" t="s">
        <v>108</v>
      </c>
      <c r="F240" t="s">
        <v>109</v>
      </c>
      <c r="G240" t="s">
        <v>110</v>
      </c>
      <c r="H240">
        <v>721055966</v>
      </c>
      <c r="I240" t="s">
        <v>40</v>
      </c>
      <c r="J240" s="70"/>
      <c r="K240" s="70"/>
      <c r="L240" s="53">
        <v>0</v>
      </c>
      <c r="M240" s="53">
        <f>Březen!$M$17</f>
        <v>28331.578999999998</v>
      </c>
      <c r="N240" s="53">
        <v>0</v>
      </c>
      <c r="O240" s="53">
        <v>0</v>
      </c>
      <c r="P240" s="53">
        <f t="shared" si="38"/>
        <v>760.87899999999718</v>
      </c>
      <c r="Q240" s="53">
        <v>0</v>
      </c>
      <c r="R240" s="53">
        <f>Březen!$K$17</f>
        <v>27570.7</v>
      </c>
      <c r="S240" s="53">
        <f>Březen!$R$17</f>
        <v>15967</v>
      </c>
      <c r="T240" s="53">
        <f>Březen!$S$17</f>
        <v>0</v>
      </c>
      <c r="U240" s="53">
        <f>Březen!$T$17</f>
        <v>2169.6999999999998</v>
      </c>
      <c r="V240" s="53">
        <f>Březen!$U$17</f>
        <v>0</v>
      </c>
      <c r="W240" s="53">
        <f>Březen!$V$17</f>
        <v>0</v>
      </c>
      <c r="X240" s="53">
        <f>Březen!$W$17</f>
        <v>0</v>
      </c>
      <c r="Y240" s="53">
        <f>Březen!$X$17</f>
        <v>5142</v>
      </c>
      <c r="Z240" s="53">
        <f t="shared" si="39"/>
        <v>4292</v>
      </c>
      <c r="AA240" s="53">
        <f>Březen!$Z$17</f>
        <v>0</v>
      </c>
      <c r="AB240" s="55">
        <f t="shared" si="31"/>
        <v>0</v>
      </c>
      <c r="AE240" s="56"/>
    </row>
    <row r="241" spans="1:31" ht="15.75" hidden="1" outlineLevel="1" thickBot="1" x14ac:dyDescent="0.3">
      <c r="A241" s="57">
        <f t="shared" si="40"/>
        <v>2024</v>
      </c>
      <c r="B241" s="58">
        <f t="shared" si="40"/>
        <v>3</v>
      </c>
      <c r="C241" s="58" t="s">
        <v>106</v>
      </c>
      <c r="D241" s="58" t="s">
        <v>107</v>
      </c>
      <c r="E241" s="58" t="s">
        <v>108</v>
      </c>
      <c r="F241" s="58" t="s">
        <v>109</v>
      </c>
      <c r="G241" s="58" t="s">
        <v>110</v>
      </c>
      <c r="H241" s="58">
        <v>721055966</v>
      </c>
      <c r="I241" s="58" t="s">
        <v>38</v>
      </c>
      <c r="J241" s="71"/>
      <c r="K241" s="71"/>
      <c r="L241" s="59">
        <v>0</v>
      </c>
      <c r="M241" s="59">
        <f>Březen!$M$18</f>
        <v>3731</v>
      </c>
      <c r="N241" s="59">
        <v>0</v>
      </c>
      <c r="O241" s="59">
        <v>0</v>
      </c>
      <c r="P241" s="59">
        <f t="shared" si="38"/>
        <v>0</v>
      </c>
      <c r="Q241" s="53">
        <v>0</v>
      </c>
      <c r="R241" s="53">
        <f>Březen!$K$18</f>
        <v>3731</v>
      </c>
      <c r="S241" s="53">
        <f>Březen!$R$18</f>
        <v>1332</v>
      </c>
      <c r="T241" s="53">
        <f>Březen!$S$18</f>
        <v>0</v>
      </c>
      <c r="U241" s="53">
        <f>Březen!$T$18</f>
        <v>2399</v>
      </c>
      <c r="V241" s="53">
        <f>Březen!$U$18</f>
        <v>0</v>
      </c>
      <c r="W241" s="53">
        <f>Březen!$V$18</f>
        <v>0</v>
      </c>
      <c r="X241" s="53">
        <f>Březen!$W$18</f>
        <v>0</v>
      </c>
      <c r="Y241" s="53">
        <f>Březen!$X$18</f>
        <v>0</v>
      </c>
      <c r="Z241" s="53">
        <f t="shared" si="39"/>
        <v>0</v>
      </c>
      <c r="AA241" s="53">
        <f>Březen!$Z$18</f>
        <v>0</v>
      </c>
      <c r="AB241" s="61">
        <f t="shared" si="31"/>
        <v>0</v>
      </c>
      <c r="AC241" s="58"/>
      <c r="AD241" s="58"/>
      <c r="AE241" s="62"/>
    </row>
    <row r="242" spans="1:31" hidden="1" outlineLevel="1" collapsed="1" x14ac:dyDescent="0.25">
      <c r="A242" s="46">
        <f>A92</f>
        <v>2024</v>
      </c>
      <c r="B242" s="47">
        <f>B241+1</f>
        <v>4</v>
      </c>
      <c r="C242" s="47" t="s">
        <v>106</v>
      </c>
      <c r="D242" s="47" t="s">
        <v>107</v>
      </c>
      <c r="E242" s="47" t="s">
        <v>108</v>
      </c>
      <c r="F242" s="47" t="s">
        <v>109</v>
      </c>
      <c r="G242" s="47" t="s">
        <v>110</v>
      </c>
      <c r="H242" s="47">
        <v>721055966</v>
      </c>
      <c r="I242" s="47" t="s">
        <v>47</v>
      </c>
      <c r="J242" s="69"/>
      <c r="K242" s="69"/>
      <c r="L242" s="48">
        <v>0</v>
      </c>
      <c r="M242" s="48">
        <f>Duben!$M$5</f>
        <v>2778.9380000000001</v>
      </c>
      <c r="N242" s="48">
        <v>0</v>
      </c>
      <c r="O242" s="48">
        <v>0</v>
      </c>
      <c r="P242" s="48">
        <f>M242-R242</f>
        <v>0</v>
      </c>
      <c r="Q242" s="53">
        <f t="shared" ref="Q242:Q255" si="41">M242-N242-O242-P242-R242</f>
        <v>0</v>
      </c>
      <c r="R242" s="48">
        <f>Duben!$K$5</f>
        <v>2778.9380000000001</v>
      </c>
      <c r="S242" s="48">
        <f>Duben!$R$5</f>
        <v>158</v>
      </c>
      <c r="T242" s="48">
        <f>Duben!$S$5</f>
        <v>0</v>
      </c>
      <c r="U242" s="48">
        <f>Duben!$T$5</f>
        <v>0</v>
      </c>
      <c r="V242" s="48">
        <f>Duben!$U$5</f>
        <v>0</v>
      </c>
      <c r="W242" s="48">
        <f>Duben!$V$5</f>
        <v>0</v>
      </c>
      <c r="X242" s="48">
        <v>0</v>
      </c>
      <c r="Y242" s="48">
        <f>Duben!$X$5</f>
        <v>2011.3440000000001</v>
      </c>
      <c r="Z242" s="48">
        <f>R242-S242-T242-U242-V242-W242-X242-Y242-AA242</f>
        <v>609.59400000000005</v>
      </c>
      <c r="AA242" s="48">
        <f>Duben!$Z$5</f>
        <v>0</v>
      </c>
      <c r="AB242" s="50">
        <f t="shared" si="31"/>
        <v>0</v>
      </c>
      <c r="AC242" s="47"/>
      <c r="AD242" s="47"/>
      <c r="AE242" s="51"/>
    </row>
    <row r="243" spans="1:31" hidden="1" outlineLevel="1" x14ac:dyDescent="0.25">
      <c r="A243" s="52">
        <f>A242</f>
        <v>2024</v>
      </c>
      <c r="B243">
        <f>B242</f>
        <v>4</v>
      </c>
      <c r="C243" t="s">
        <v>106</v>
      </c>
      <c r="D243" t="s">
        <v>107</v>
      </c>
      <c r="E243" t="s">
        <v>108</v>
      </c>
      <c r="F243" t="s">
        <v>109</v>
      </c>
      <c r="G243" t="s">
        <v>110</v>
      </c>
      <c r="H243">
        <v>721055966</v>
      </c>
      <c r="I243" t="s">
        <v>37</v>
      </c>
      <c r="J243" s="70"/>
      <c r="K243" s="70"/>
      <c r="L243" s="53">
        <v>0</v>
      </c>
      <c r="M243" s="53">
        <f>Duben!$M$6</f>
        <v>11000</v>
      </c>
      <c r="N243" s="53">
        <v>0</v>
      </c>
      <c r="O243" s="53">
        <v>0</v>
      </c>
      <c r="P243" s="53">
        <f t="shared" ref="P243:P255" si="42">M243-R243</f>
        <v>546</v>
      </c>
      <c r="Q243" s="53">
        <f t="shared" si="41"/>
        <v>0</v>
      </c>
      <c r="R243" s="53">
        <f>Duben!$K$6</f>
        <v>10454</v>
      </c>
      <c r="S243" s="53">
        <f>Duben!$R$6</f>
        <v>8326</v>
      </c>
      <c r="T243" s="53">
        <f>Duben!$S$6</f>
        <v>0</v>
      </c>
      <c r="U243" s="53">
        <f>Duben!$T$6</f>
        <v>0</v>
      </c>
      <c r="V243" s="53">
        <f>Duben!$U$6</f>
        <v>0</v>
      </c>
      <c r="W243" s="53">
        <f>Duben!$V$6</f>
        <v>0</v>
      </c>
      <c r="X243" s="53">
        <f>Duben!$W$6</f>
        <v>0</v>
      </c>
      <c r="Y243" s="53">
        <f>Duben!$X$6</f>
        <v>1418</v>
      </c>
      <c r="Z243" s="53">
        <f t="shared" ref="Z243:Z255" si="43">R243-S243-T243-U243-V243-W243-X243-Y243-AA243</f>
        <v>710</v>
      </c>
      <c r="AA243" s="53">
        <f>Duben!$Z$6</f>
        <v>0</v>
      </c>
      <c r="AB243" s="55">
        <f t="shared" si="31"/>
        <v>0</v>
      </c>
      <c r="AE243" s="56"/>
    </row>
    <row r="244" spans="1:31" hidden="1" outlineLevel="1" x14ac:dyDescent="0.25">
      <c r="A244" s="52">
        <f t="shared" ref="A244:B259" si="44">A243</f>
        <v>2024</v>
      </c>
      <c r="B244">
        <f t="shared" si="44"/>
        <v>4</v>
      </c>
      <c r="C244" t="s">
        <v>106</v>
      </c>
      <c r="D244" t="s">
        <v>107</v>
      </c>
      <c r="E244" t="s">
        <v>108</v>
      </c>
      <c r="F244" t="s">
        <v>109</v>
      </c>
      <c r="G244" t="s">
        <v>110</v>
      </c>
      <c r="H244">
        <v>721055966</v>
      </c>
      <c r="I244" t="s">
        <v>48</v>
      </c>
      <c r="J244" s="70"/>
      <c r="K244" s="70"/>
      <c r="L244" s="53">
        <v>0</v>
      </c>
      <c r="M244" s="53">
        <f>Duben!$M$7</f>
        <v>8080</v>
      </c>
      <c r="N244" s="53">
        <v>0</v>
      </c>
      <c r="O244" s="53">
        <v>0</v>
      </c>
      <c r="P244" s="53">
        <f t="shared" si="42"/>
        <v>0</v>
      </c>
      <c r="Q244" s="53">
        <f t="shared" si="41"/>
        <v>0</v>
      </c>
      <c r="R244" s="53">
        <f>Duben!$K$7</f>
        <v>8080</v>
      </c>
      <c r="S244" s="53">
        <f>Duben!$R$7</f>
        <v>8080</v>
      </c>
      <c r="T244" s="53">
        <f>Duben!$S$7</f>
        <v>0</v>
      </c>
      <c r="U244" s="53">
        <f>Duben!$T$7</f>
        <v>0</v>
      </c>
      <c r="V244" s="53">
        <f>Duben!$U$7</f>
        <v>0</v>
      </c>
      <c r="W244" s="53">
        <f>Duben!$V$7</f>
        <v>0</v>
      </c>
      <c r="X244" s="53">
        <f>Duben!$W$7</f>
        <v>0</v>
      </c>
      <c r="Y244" s="53">
        <f>Duben!$X$7</f>
        <v>0</v>
      </c>
      <c r="Z244" s="53">
        <f t="shared" si="43"/>
        <v>0</v>
      </c>
      <c r="AA244" s="53">
        <f>Duben!$Z$7</f>
        <v>0</v>
      </c>
      <c r="AB244" s="55">
        <f t="shared" si="31"/>
        <v>0</v>
      </c>
      <c r="AE244" s="56"/>
    </row>
    <row r="245" spans="1:31" hidden="1" outlineLevel="1" x14ac:dyDescent="0.25">
      <c r="A245" s="52">
        <f t="shared" si="44"/>
        <v>2024</v>
      </c>
      <c r="B245">
        <f t="shared" si="44"/>
        <v>4</v>
      </c>
      <c r="C245" t="s">
        <v>106</v>
      </c>
      <c r="D245" t="s">
        <v>107</v>
      </c>
      <c r="E245" t="s">
        <v>108</v>
      </c>
      <c r="F245" t="s">
        <v>109</v>
      </c>
      <c r="G245" t="s">
        <v>110</v>
      </c>
      <c r="H245">
        <v>721055966</v>
      </c>
      <c r="I245" t="s">
        <v>264</v>
      </c>
      <c r="J245" s="70"/>
      <c r="K245" s="70"/>
      <c r="L245" s="53">
        <v>0</v>
      </c>
      <c r="M245" s="53">
        <f>Duben!$M$8</f>
        <v>8222</v>
      </c>
      <c r="N245" s="53">
        <v>0</v>
      </c>
      <c r="O245" s="53">
        <v>0</v>
      </c>
      <c r="P245" s="53">
        <f t="shared" si="42"/>
        <v>64.100000000000364</v>
      </c>
      <c r="Q245" s="53">
        <f t="shared" si="41"/>
        <v>0</v>
      </c>
      <c r="R245" s="53">
        <f>Duben!$K$8</f>
        <v>8157.9</v>
      </c>
      <c r="S245" s="53">
        <f>Duben!$R$8</f>
        <v>7340</v>
      </c>
      <c r="T245" s="53">
        <f>Duben!$S$8</f>
        <v>0</v>
      </c>
      <c r="U245" s="53">
        <f>Duben!$T$8</f>
        <v>-1.1000000000000001</v>
      </c>
      <c r="V245" s="53">
        <f>Duben!$U$8</f>
        <v>0</v>
      </c>
      <c r="W245" s="53">
        <f>Duben!$V$8</f>
        <v>0</v>
      </c>
      <c r="X245" s="53">
        <f>Duben!$W$8</f>
        <v>0</v>
      </c>
      <c r="Y245" s="53">
        <f>Duben!$X$8</f>
        <v>226</v>
      </c>
      <c r="Z245" s="53">
        <f t="shared" si="43"/>
        <v>592.99999999999966</v>
      </c>
      <c r="AA245" s="53">
        <f>Duben!$Z$8</f>
        <v>0</v>
      </c>
      <c r="AB245" s="55">
        <f t="shared" si="31"/>
        <v>0</v>
      </c>
      <c r="AE245" s="56"/>
    </row>
    <row r="246" spans="1:31" hidden="1" outlineLevel="1" x14ac:dyDescent="0.25">
      <c r="A246" s="52">
        <f t="shared" si="44"/>
        <v>2024</v>
      </c>
      <c r="B246">
        <f t="shared" si="44"/>
        <v>4</v>
      </c>
      <c r="C246" t="s">
        <v>106</v>
      </c>
      <c r="D246" t="s">
        <v>107</v>
      </c>
      <c r="E246" t="s">
        <v>108</v>
      </c>
      <c r="F246" t="s">
        <v>109</v>
      </c>
      <c r="G246" t="s">
        <v>110</v>
      </c>
      <c r="H246">
        <v>721055966</v>
      </c>
      <c r="I246" t="s">
        <v>43</v>
      </c>
      <c r="J246" s="70"/>
      <c r="K246" s="70"/>
      <c r="L246" s="53">
        <v>0</v>
      </c>
      <c r="M246" s="53">
        <f>Duben!$M$9</f>
        <v>13041</v>
      </c>
      <c r="N246" s="53">
        <v>0</v>
      </c>
      <c r="O246" s="53">
        <v>0</v>
      </c>
      <c r="P246" s="53">
        <f t="shared" si="42"/>
        <v>0</v>
      </c>
      <c r="Q246" s="53">
        <f t="shared" si="41"/>
        <v>0</v>
      </c>
      <c r="R246" s="53">
        <f>Duben!$K$9</f>
        <v>13041</v>
      </c>
      <c r="S246" s="53">
        <f>Duben!$R$9</f>
        <v>13041</v>
      </c>
      <c r="T246" s="53">
        <f>Duben!$S$9</f>
        <v>0</v>
      </c>
      <c r="U246" s="53">
        <f>Duben!$T$9</f>
        <v>0</v>
      </c>
      <c r="V246" s="53">
        <f>Duben!$U$9</f>
        <v>0</v>
      </c>
      <c r="W246" s="53">
        <f>Duben!$V$9</f>
        <v>0</v>
      </c>
      <c r="X246" s="53">
        <f>Duben!$W$9</f>
        <v>0</v>
      </c>
      <c r="Y246" s="53">
        <f>Duben!$X$9</f>
        <v>0</v>
      </c>
      <c r="Z246" s="53">
        <f t="shared" si="43"/>
        <v>0</v>
      </c>
      <c r="AA246" s="53">
        <f>Duben!$Z$9</f>
        <v>0</v>
      </c>
      <c r="AB246" s="55">
        <f t="shared" si="31"/>
        <v>0</v>
      </c>
      <c r="AE246" s="56"/>
    </row>
    <row r="247" spans="1:31" hidden="1" outlineLevel="1" x14ac:dyDescent="0.25">
      <c r="A247" s="52">
        <f t="shared" si="44"/>
        <v>2024</v>
      </c>
      <c r="B247">
        <f t="shared" si="44"/>
        <v>4</v>
      </c>
      <c r="C247" t="s">
        <v>106</v>
      </c>
      <c r="D247" t="s">
        <v>107</v>
      </c>
      <c r="E247" t="s">
        <v>108</v>
      </c>
      <c r="F247" t="s">
        <v>109</v>
      </c>
      <c r="G247" t="s">
        <v>110</v>
      </c>
      <c r="H247">
        <v>721055966</v>
      </c>
      <c r="I247" t="s">
        <v>44</v>
      </c>
      <c r="J247" s="70"/>
      <c r="K247" s="70"/>
      <c r="L247" s="53">
        <v>0</v>
      </c>
      <c r="M247" s="53">
        <f>Duben!$M$10</f>
        <v>8059</v>
      </c>
      <c r="N247" s="53">
        <v>0</v>
      </c>
      <c r="O247" s="53">
        <v>0</v>
      </c>
      <c r="P247" s="53">
        <f t="shared" si="42"/>
        <v>0</v>
      </c>
      <c r="Q247" s="53">
        <f t="shared" si="41"/>
        <v>0</v>
      </c>
      <c r="R247" s="53">
        <f>Duben!$K$10</f>
        <v>8059</v>
      </c>
      <c r="S247" s="53">
        <f>Duben!$R$10</f>
        <v>5663</v>
      </c>
      <c r="T247" s="53">
        <f>Duben!$S$10</f>
        <v>0</v>
      </c>
      <c r="U247" s="53">
        <f>Duben!$T$10</f>
        <v>0</v>
      </c>
      <c r="V247" s="53">
        <f>Duben!$U$10</f>
        <v>0</v>
      </c>
      <c r="W247" s="53">
        <f>Duben!$V$10</f>
        <v>0</v>
      </c>
      <c r="X247" s="53">
        <f>Duben!$W$10</f>
        <v>0</v>
      </c>
      <c r="Y247" s="53">
        <f>Duben!$X$10</f>
        <v>2396</v>
      </c>
      <c r="Z247" s="53">
        <f t="shared" si="43"/>
        <v>0</v>
      </c>
      <c r="AA247" s="53">
        <f>Duben!$Z$10</f>
        <v>0</v>
      </c>
      <c r="AB247" s="55">
        <f t="shared" si="31"/>
        <v>0</v>
      </c>
      <c r="AE247" s="56"/>
    </row>
    <row r="248" spans="1:31" hidden="1" outlineLevel="1" x14ac:dyDescent="0.25">
      <c r="A248" s="52">
        <f t="shared" si="44"/>
        <v>2024</v>
      </c>
      <c r="B248">
        <f t="shared" si="44"/>
        <v>4</v>
      </c>
      <c r="C248" t="s">
        <v>106</v>
      </c>
      <c r="D248" t="s">
        <v>107</v>
      </c>
      <c r="E248" t="s">
        <v>108</v>
      </c>
      <c r="F248" t="s">
        <v>109</v>
      </c>
      <c r="G248" t="s">
        <v>110</v>
      </c>
      <c r="H248">
        <v>721055966</v>
      </c>
      <c r="I248" t="s">
        <v>46</v>
      </c>
      <c r="J248" s="70"/>
      <c r="K248" s="70"/>
      <c r="L248" s="53">
        <v>0</v>
      </c>
      <c r="M248" s="53">
        <f>Duben!$M$11</f>
        <v>16193.4</v>
      </c>
      <c r="N248" s="53">
        <v>0</v>
      </c>
      <c r="O248" s="53">
        <v>0</v>
      </c>
      <c r="P248" s="53">
        <f t="shared" si="42"/>
        <v>0</v>
      </c>
      <c r="Q248" s="53">
        <f t="shared" si="41"/>
        <v>0</v>
      </c>
      <c r="R248" s="53">
        <f>Duben!$K$11</f>
        <v>16193.4</v>
      </c>
      <c r="S248" s="53">
        <f>Duben!$R$11</f>
        <v>15305</v>
      </c>
      <c r="T248" s="53">
        <f>Duben!$S$11</f>
        <v>0</v>
      </c>
      <c r="U248" s="53">
        <f>Duben!$T$11</f>
        <v>888.4</v>
      </c>
      <c r="V248" s="53">
        <f>Duben!$U$11</f>
        <v>0</v>
      </c>
      <c r="W248" s="53">
        <f>Duben!$V$11</f>
        <v>0</v>
      </c>
      <c r="X248" s="53">
        <f>Duben!$W$11</f>
        <v>0</v>
      </c>
      <c r="Y248" s="53">
        <f>Duben!$X$11</f>
        <v>0</v>
      </c>
      <c r="Z248" s="53">
        <f t="shared" si="43"/>
        <v>-3.4106051316484809E-13</v>
      </c>
      <c r="AA248" s="53">
        <f>Duben!$Z$11</f>
        <v>0</v>
      </c>
      <c r="AB248" s="55">
        <f t="shared" si="31"/>
        <v>0</v>
      </c>
      <c r="AE248" s="56"/>
    </row>
    <row r="249" spans="1:31" hidden="1" outlineLevel="1" x14ac:dyDescent="0.25">
      <c r="A249" s="52">
        <f t="shared" si="44"/>
        <v>2024</v>
      </c>
      <c r="B249">
        <f t="shared" si="44"/>
        <v>4</v>
      </c>
      <c r="C249" t="s">
        <v>106</v>
      </c>
      <c r="D249" t="s">
        <v>107</v>
      </c>
      <c r="E249" t="s">
        <v>108</v>
      </c>
      <c r="F249" t="s">
        <v>109</v>
      </c>
      <c r="G249" t="s">
        <v>110</v>
      </c>
      <c r="H249">
        <v>721055966</v>
      </c>
      <c r="I249" t="s">
        <v>41</v>
      </c>
      <c r="J249" s="70"/>
      <c r="K249" s="70"/>
      <c r="L249" s="53">
        <v>0</v>
      </c>
      <c r="M249" s="53">
        <f>Duben!$M$12</f>
        <v>14658.120999999999</v>
      </c>
      <c r="N249" s="53">
        <v>0</v>
      </c>
      <c r="O249" s="53">
        <v>0</v>
      </c>
      <c r="P249" s="53">
        <f t="shared" si="42"/>
        <v>720.26699999999983</v>
      </c>
      <c r="Q249" s="53">
        <f>M249-N249-O249-P249-R249</f>
        <v>0</v>
      </c>
      <c r="R249" s="53">
        <f>Duben!$K$12</f>
        <v>13937.853999999999</v>
      </c>
      <c r="S249" s="53">
        <f>Duben!$R$12</f>
        <v>8286</v>
      </c>
      <c r="T249" s="53">
        <f>Duben!$S$12</f>
        <v>0</v>
      </c>
      <c r="U249" s="53">
        <f>Duben!$T$12</f>
        <v>0</v>
      </c>
      <c r="V249" s="53">
        <f>Duben!$U$12</f>
        <v>0</v>
      </c>
      <c r="W249" s="53">
        <f>Duben!$V$12</f>
        <v>0</v>
      </c>
      <c r="X249" s="53">
        <f>Duben!$W$12</f>
        <v>0</v>
      </c>
      <c r="Y249" s="53">
        <f>Duben!$X$12</f>
        <v>684</v>
      </c>
      <c r="Z249" s="53">
        <f t="shared" si="43"/>
        <v>4967.8539999999994</v>
      </c>
      <c r="AA249" s="53">
        <f>Duben!$Z$12</f>
        <v>0</v>
      </c>
      <c r="AB249" s="55">
        <f t="shared" si="31"/>
        <v>0</v>
      </c>
      <c r="AE249" s="56"/>
    </row>
    <row r="250" spans="1:31" hidden="1" outlineLevel="1" x14ac:dyDescent="0.25">
      <c r="A250" s="52">
        <f t="shared" si="44"/>
        <v>2024</v>
      </c>
      <c r="B250">
        <f t="shared" si="44"/>
        <v>4</v>
      </c>
      <c r="C250" t="s">
        <v>106</v>
      </c>
      <c r="D250" t="s">
        <v>107</v>
      </c>
      <c r="E250" t="s">
        <v>108</v>
      </c>
      <c r="F250" t="s">
        <v>109</v>
      </c>
      <c r="G250" t="s">
        <v>110</v>
      </c>
      <c r="H250">
        <v>721055966</v>
      </c>
      <c r="I250" t="s">
        <v>45</v>
      </c>
      <c r="J250" s="70"/>
      <c r="K250" s="70"/>
      <c r="L250" s="53">
        <v>0</v>
      </c>
      <c r="M250" s="53">
        <f>Duben!$M$13</f>
        <v>10371.789000000001</v>
      </c>
      <c r="N250" s="53">
        <v>0</v>
      </c>
      <c r="O250" s="53">
        <v>0</v>
      </c>
      <c r="P250" s="53">
        <f t="shared" si="42"/>
        <v>67.389000000001033</v>
      </c>
      <c r="Q250" s="53">
        <f t="shared" si="41"/>
        <v>0</v>
      </c>
      <c r="R250" s="53">
        <f>Duben!$K$13</f>
        <v>10304.4</v>
      </c>
      <c r="S250" s="53">
        <f>Duben!$R$13</f>
        <v>6852</v>
      </c>
      <c r="T250" s="53">
        <f>Duben!$S$13</f>
        <v>0</v>
      </c>
      <c r="U250" s="53">
        <f>Duben!$T$13</f>
        <v>1691</v>
      </c>
      <c r="V250" s="53">
        <f>Duben!$U$13</f>
        <v>0</v>
      </c>
      <c r="W250" s="53">
        <f>Duben!$V$13</f>
        <v>0</v>
      </c>
      <c r="X250" s="53">
        <f>Duben!$W$13</f>
        <v>0</v>
      </c>
      <c r="Y250" s="53">
        <f>Duben!$X$13</f>
        <v>1150</v>
      </c>
      <c r="Z250" s="53">
        <f t="shared" si="43"/>
        <v>611.39999999999964</v>
      </c>
      <c r="AA250" s="53">
        <f>Duben!$Z$13</f>
        <v>0</v>
      </c>
      <c r="AB250" s="55">
        <f t="shared" si="31"/>
        <v>0</v>
      </c>
      <c r="AE250" s="56"/>
    </row>
    <row r="251" spans="1:31" hidden="1" outlineLevel="1" x14ac:dyDescent="0.25">
      <c r="A251" s="52">
        <f t="shared" si="44"/>
        <v>2024</v>
      </c>
      <c r="B251">
        <f t="shared" si="44"/>
        <v>4</v>
      </c>
      <c r="C251" t="s">
        <v>106</v>
      </c>
      <c r="D251" t="s">
        <v>107</v>
      </c>
      <c r="E251" t="s">
        <v>108</v>
      </c>
      <c r="F251" t="s">
        <v>109</v>
      </c>
      <c r="G251" t="s">
        <v>110</v>
      </c>
      <c r="H251">
        <v>721055966</v>
      </c>
      <c r="I251" t="s">
        <v>265</v>
      </c>
      <c r="J251" s="70"/>
      <c r="K251" s="70"/>
      <c r="L251" s="53">
        <v>0</v>
      </c>
      <c r="M251" s="53">
        <f>Duben!$M$14</f>
        <v>65.900000000000006</v>
      </c>
      <c r="N251" s="53">
        <v>0</v>
      </c>
      <c r="O251" s="53">
        <v>0</v>
      </c>
      <c r="P251" s="53">
        <f t="shared" si="42"/>
        <v>0</v>
      </c>
      <c r="Q251" s="53">
        <f t="shared" si="41"/>
        <v>0</v>
      </c>
      <c r="R251" s="53">
        <f>Duben!$K$14</f>
        <v>65.900000000000006</v>
      </c>
      <c r="S251" s="53">
        <f>Duben!$R$14</f>
        <v>59</v>
      </c>
      <c r="T251" s="53">
        <f>Duben!$S$14</f>
        <v>0</v>
      </c>
      <c r="U251" s="53">
        <f>Duben!$T$14</f>
        <v>0</v>
      </c>
      <c r="V251" s="53">
        <f>Duben!$U$14</f>
        <v>0</v>
      </c>
      <c r="W251" s="53">
        <f>Duben!$V$14</f>
        <v>0</v>
      </c>
      <c r="X251" s="53">
        <f>Duben!$W$14</f>
        <v>0</v>
      </c>
      <c r="Y251" s="53">
        <f>Duben!$X$14</f>
        <v>6.9</v>
      </c>
      <c r="Z251" s="53">
        <f t="shared" si="43"/>
        <v>5.3290705182007514E-15</v>
      </c>
      <c r="AA251" s="53">
        <f>Duben!$Z$14</f>
        <v>0</v>
      </c>
      <c r="AB251" s="55">
        <f t="shared" si="31"/>
        <v>0</v>
      </c>
      <c r="AE251" s="56"/>
    </row>
    <row r="252" spans="1:31" hidden="1" outlineLevel="1" x14ac:dyDescent="0.25">
      <c r="A252" s="52">
        <f t="shared" si="44"/>
        <v>2024</v>
      </c>
      <c r="B252">
        <f t="shared" si="44"/>
        <v>4</v>
      </c>
      <c r="C252" t="s">
        <v>106</v>
      </c>
      <c r="D252" t="s">
        <v>107</v>
      </c>
      <c r="E252" t="s">
        <v>108</v>
      </c>
      <c r="F252" t="s">
        <v>109</v>
      </c>
      <c r="G252" t="s">
        <v>110</v>
      </c>
      <c r="H252">
        <v>721055966</v>
      </c>
      <c r="I252" t="s">
        <v>39</v>
      </c>
      <c r="J252" s="70"/>
      <c r="K252" s="70"/>
      <c r="L252" s="53">
        <v>0</v>
      </c>
      <c r="M252" s="53">
        <f>Duben!$M$15+Duben!$M$38+Duben!$M$39</f>
        <v>17804</v>
      </c>
      <c r="N252" s="53">
        <v>0</v>
      </c>
      <c r="O252" s="53">
        <v>0</v>
      </c>
      <c r="P252" s="53">
        <f t="shared" si="42"/>
        <v>0</v>
      </c>
      <c r="Q252" s="53">
        <f t="shared" si="41"/>
        <v>0</v>
      </c>
      <c r="R252" s="53">
        <f>Duben!$K$15+Duben!$K$38+Duben!$K$39</f>
        <v>17804</v>
      </c>
      <c r="S252" s="53">
        <f>Duben!$R$15</f>
        <v>14458</v>
      </c>
      <c r="T252" s="53">
        <f>Duben!$S$15</f>
        <v>0</v>
      </c>
      <c r="U252" s="53">
        <f>Duben!$T$15</f>
        <v>0</v>
      </c>
      <c r="V252" s="53">
        <f>Duben!$U$15</f>
        <v>0</v>
      </c>
      <c r="W252" s="53">
        <f>Duben!$V$15</f>
        <v>0</v>
      </c>
      <c r="X252" s="53">
        <f>Duben!$W$15</f>
        <v>0</v>
      </c>
      <c r="Y252" s="53">
        <f>Duben!$X$15+Duben!$X$38+Duben!$X$39</f>
        <v>2086.5</v>
      </c>
      <c r="Z252" s="53">
        <f t="shared" si="43"/>
        <v>1259.5</v>
      </c>
      <c r="AA252" s="53">
        <f>Duben!$Z$15</f>
        <v>0</v>
      </c>
      <c r="AB252" s="55">
        <f t="shared" si="31"/>
        <v>0</v>
      </c>
      <c r="AE252" s="56"/>
    </row>
    <row r="253" spans="1:31" hidden="1" outlineLevel="1" x14ac:dyDescent="0.25">
      <c r="A253" s="52">
        <f t="shared" si="44"/>
        <v>2024</v>
      </c>
      <c r="B253">
        <f t="shared" si="44"/>
        <v>4</v>
      </c>
      <c r="C253" t="s">
        <v>106</v>
      </c>
      <c r="D253" t="s">
        <v>107</v>
      </c>
      <c r="E253" t="s">
        <v>108</v>
      </c>
      <c r="F253" t="s">
        <v>109</v>
      </c>
      <c r="G253" t="s">
        <v>110</v>
      </c>
      <c r="H253">
        <v>721055966</v>
      </c>
      <c r="I253" t="s">
        <v>42</v>
      </c>
      <c r="J253" s="70"/>
      <c r="K253" s="70"/>
      <c r="L253" s="53">
        <v>0</v>
      </c>
      <c r="M253" s="53">
        <f>Duben!$M$16</f>
        <v>8728</v>
      </c>
      <c r="N253" s="53">
        <v>0</v>
      </c>
      <c r="O253" s="53">
        <v>0</v>
      </c>
      <c r="P253" s="53">
        <f t="shared" si="42"/>
        <v>0</v>
      </c>
      <c r="Q253" s="53">
        <f t="shared" si="41"/>
        <v>0</v>
      </c>
      <c r="R253" s="53">
        <f>Duben!$K$16</f>
        <v>8728</v>
      </c>
      <c r="S253" s="53">
        <f>Duben!$R$16</f>
        <v>8728</v>
      </c>
      <c r="T253" s="53">
        <f>Duben!$S$16</f>
        <v>0</v>
      </c>
      <c r="U253" s="53">
        <f>Duben!$T$16</f>
        <v>0</v>
      </c>
      <c r="V253" s="53">
        <f>Duben!$U$16</f>
        <v>0</v>
      </c>
      <c r="W253" s="53">
        <f>Duben!$V$16</f>
        <v>0</v>
      </c>
      <c r="X253" s="53">
        <f>Duben!$W$16</f>
        <v>0</v>
      </c>
      <c r="Y253" s="53">
        <f>Duben!$X$16</f>
        <v>0</v>
      </c>
      <c r="Z253" s="53">
        <f t="shared" si="43"/>
        <v>0</v>
      </c>
      <c r="AA253" s="53">
        <f>Duben!$Z$16</f>
        <v>0</v>
      </c>
      <c r="AB253" s="55">
        <f t="shared" si="31"/>
        <v>0</v>
      </c>
      <c r="AE253" s="56"/>
    </row>
    <row r="254" spans="1:31" hidden="1" outlineLevel="1" x14ac:dyDescent="0.25">
      <c r="A254" s="52">
        <f t="shared" si="44"/>
        <v>2024</v>
      </c>
      <c r="B254">
        <f t="shared" si="44"/>
        <v>4</v>
      </c>
      <c r="C254" t="s">
        <v>106</v>
      </c>
      <c r="D254" t="s">
        <v>107</v>
      </c>
      <c r="E254" t="s">
        <v>108</v>
      </c>
      <c r="F254" t="s">
        <v>109</v>
      </c>
      <c r="G254" t="s">
        <v>110</v>
      </c>
      <c r="H254">
        <v>721055966</v>
      </c>
      <c r="I254" t="s">
        <v>40</v>
      </c>
      <c r="J254" s="70"/>
      <c r="K254" s="70"/>
      <c r="L254" s="53">
        <v>0</v>
      </c>
      <c r="M254" s="53">
        <f>Duben!$M$17</f>
        <v>13888.487000000001</v>
      </c>
      <c r="N254" s="53">
        <v>0</v>
      </c>
      <c r="O254" s="53">
        <v>0</v>
      </c>
      <c r="P254" s="53">
        <f t="shared" si="42"/>
        <v>222.82700000000114</v>
      </c>
      <c r="Q254" s="53">
        <f t="shared" si="41"/>
        <v>0</v>
      </c>
      <c r="R254" s="53">
        <f>Duben!$K$17</f>
        <v>13665.66</v>
      </c>
      <c r="S254" s="53">
        <f>Duben!$R$17</f>
        <v>8464</v>
      </c>
      <c r="T254" s="53">
        <f>Duben!$S$17</f>
        <v>0</v>
      </c>
      <c r="U254" s="53">
        <f>Duben!$T$17</f>
        <v>765.66</v>
      </c>
      <c r="V254" s="53">
        <f>Duben!$U$17</f>
        <v>0</v>
      </c>
      <c r="W254" s="53">
        <f>Duben!$V$17</f>
        <v>0</v>
      </c>
      <c r="X254" s="53">
        <f>Duben!$W$17</f>
        <v>0</v>
      </c>
      <c r="Y254" s="53">
        <f>Duben!$X$17</f>
        <v>2939</v>
      </c>
      <c r="Z254" s="53">
        <f t="shared" si="43"/>
        <v>1497</v>
      </c>
      <c r="AA254" s="53">
        <f>Duben!$Z$17</f>
        <v>0</v>
      </c>
      <c r="AB254" s="55">
        <f t="shared" si="31"/>
        <v>0</v>
      </c>
      <c r="AE254" s="56"/>
    </row>
    <row r="255" spans="1:31" ht="15.75" hidden="1" outlineLevel="1" thickBot="1" x14ac:dyDescent="0.3">
      <c r="A255" s="57">
        <f t="shared" si="44"/>
        <v>2024</v>
      </c>
      <c r="B255" s="58">
        <f t="shared" si="44"/>
        <v>4</v>
      </c>
      <c r="C255" s="58" t="s">
        <v>106</v>
      </c>
      <c r="D255" s="58" t="s">
        <v>107</v>
      </c>
      <c r="E255" s="58" t="s">
        <v>108</v>
      </c>
      <c r="F255" s="58" t="s">
        <v>109</v>
      </c>
      <c r="G255" s="58" t="s">
        <v>110</v>
      </c>
      <c r="H255" s="58">
        <v>721055966</v>
      </c>
      <c r="I255" s="58" t="s">
        <v>38</v>
      </c>
      <c r="J255" s="71"/>
      <c r="K255" s="71"/>
      <c r="L255" s="59">
        <v>0</v>
      </c>
      <c r="M255" s="59">
        <f>Duben!$M$18</f>
        <v>2509</v>
      </c>
      <c r="N255" s="59">
        <v>0</v>
      </c>
      <c r="O255" s="59">
        <v>0</v>
      </c>
      <c r="P255" s="59">
        <f t="shared" si="42"/>
        <v>0</v>
      </c>
      <c r="Q255" s="53">
        <f t="shared" si="41"/>
        <v>0</v>
      </c>
      <c r="R255" s="53">
        <f>Duben!$K$18</f>
        <v>2509</v>
      </c>
      <c r="S255" s="53">
        <f>Duben!$R$18</f>
        <v>1123</v>
      </c>
      <c r="T255" s="53">
        <f>Duben!$S$18</f>
        <v>0</v>
      </c>
      <c r="U255" s="53">
        <f>Duben!$T$18</f>
        <v>1386</v>
      </c>
      <c r="V255" s="53">
        <f>Duben!$U$18</f>
        <v>0</v>
      </c>
      <c r="W255" s="53">
        <f>Duben!$V$18</f>
        <v>0</v>
      </c>
      <c r="X255" s="53">
        <f>Duben!$W$18</f>
        <v>0</v>
      </c>
      <c r="Y255" s="53">
        <f>Duben!$X$18</f>
        <v>0</v>
      </c>
      <c r="Z255" s="53">
        <f t="shared" si="43"/>
        <v>0</v>
      </c>
      <c r="AA255" s="53">
        <f>Duben!$Z$18</f>
        <v>0</v>
      </c>
      <c r="AB255" s="61">
        <f t="shared" si="31"/>
        <v>0</v>
      </c>
      <c r="AC255" s="58"/>
      <c r="AD255" s="58"/>
      <c r="AE255" s="62"/>
    </row>
    <row r="256" spans="1:31" hidden="1" outlineLevel="1" x14ac:dyDescent="0.25">
      <c r="A256" s="46">
        <f t="shared" si="44"/>
        <v>2024</v>
      </c>
      <c r="B256" s="47">
        <f>B255+1</f>
        <v>5</v>
      </c>
      <c r="C256" s="47" t="s">
        <v>106</v>
      </c>
      <c r="D256" s="47" t="s">
        <v>107</v>
      </c>
      <c r="E256" s="47" t="s">
        <v>108</v>
      </c>
      <c r="F256" s="47" t="s">
        <v>109</v>
      </c>
      <c r="G256" s="47" t="s">
        <v>110</v>
      </c>
      <c r="H256" s="47">
        <v>721055966</v>
      </c>
      <c r="I256" s="47" t="s">
        <v>47</v>
      </c>
      <c r="J256" s="69"/>
      <c r="K256" s="69"/>
      <c r="L256" s="48">
        <v>0</v>
      </c>
      <c r="M256" s="48">
        <f>Květen!$M$5</f>
        <v>1598.2149999999999</v>
      </c>
      <c r="N256" s="48">
        <v>0</v>
      </c>
      <c r="O256" s="48">
        <v>0</v>
      </c>
      <c r="P256" s="48">
        <f>M256-R256</f>
        <v>0</v>
      </c>
      <c r="Q256" s="48">
        <v>0</v>
      </c>
      <c r="R256" s="48">
        <f>Květen!$K$5</f>
        <v>1598.2149999999999</v>
      </c>
      <c r="S256" s="48">
        <f>Květen!$R$5</f>
        <v>111</v>
      </c>
      <c r="T256" s="48">
        <f>Květen!$S$5</f>
        <v>0</v>
      </c>
      <c r="U256" s="48">
        <f>Květen!$T$5</f>
        <v>0</v>
      </c>
      <c r="V256" s="48">
        <f>Květen!$U$5</f>
        <v>0</v>
      </c>
      <c r="W256" s="48">
        <f>Květen!$V$5</f>
        <v>0</v>
      </c>
      <c r="X256" s="48">
        <v>0</v>
      </c>
      <c r="Y256" s="48">
        <f>Květen!$X$5</f>
        <v>1134.5319999999999</v>
      </c>
      <c r="Z256" s="48">
        <f>R256-S256-T256-U256-V256-W256-X256-Y256-AA256</f>
        <v>352.68299999999999</v>
      </c>
      <c r="AA256" s="48">
        <f>Květen!$Z$5</f>
        <v>0</v>
      </c>
      <c r="AB256" s="50">
        <f t="shared" si="31"/>
        <v>0</v>
      </c>
      <c r="AC256" s="47"/>
      <c r="AD256" s="47"/>
      <c r="AE256" s="51"/>
    </row>
    <row r="257" spans="1:31" hidden="1" outlineLevel="1" x14ac:dyDescent="0.25">
      <c r="A257" s="52">
        <f t="shared" si="44"/>
        <v>2024</v>
      </c>
      <c r="B257">
        <f>B256</f>
        <v>5</v>
      </c>
      <c r="C257" t="s">
        <v>106</v>
      </c>
      <c r="D257" t="s">
        <v>107</v>
      </c>
      <c r="E257" t="s">
        <v>108</v>
      </c>
      <c r="F257" t="s">
        <v>109</v>
      </c>
      <c r="G257" t="s">
        <v>110</v>
      </c>
      <c r="H257">
        <v>721055966</v>
      </c>
      <c r="I257" t="s">
        <v>37</v>
      </c>
      <c r="J257" s="70"/>
      <c r="K257" s="70"/>
      <c r="L257" s="53">
        <v>0</v>
      </c>
      <c r="M257" s="53">
        <f>Květen!$M$6</f>
        <v>8795</v>
      </c>
      <c r="N257" s="53">
        <v>0</v>
      </c>
      <c r="O257" s="53">
        <v>0</v>
      </c>
      <c r="P257" s="53">
        <f t="shared" ref="P257:P269" si="45">M257-R257</f>
        <v>318</v>
      </c>
      <c r="Q257" s="53">
        <v>0</v>
      </c>
      <c r="R257" s="53">
        <f>Květen!$K$6</f>
        <v>8477</v>
      </c>
      <c r="S257" s="53">
        <f>Květen!$R$6</f>
        <v>7381</v>
      </c>
      <c r="T257" s="53">
        <f>Květen!$S$6</f>
        <v>0</v>
      </c>
      <c r="U257" s="53">
        <f>Květen!$T$6</f>
        <v>0</v>
      </c>
      <c r="V257" s="53">
        <f>Květen!$U$6</f>
        <v>0</v>
      </c>
      <c r="W257" s="53">
        <f>Květen!$V$6</f>
        <v>0</v>
      </c>
      <c r="X257" s="53">
        <f>Květen!$W$6</f>
        <v>0</v>
      </c>
      <c r="Y257" s="53">
        <f>Květen!$X$6</f>
        <v>731</v>
      </c>
      <c r="Z257" s="53">
        <f t="shared" ref="Z257:Z269" si="46">R257-S257-T257-U257-V257-W257-X257-Y257-AA257</f>
        <v>365</v>
      </c>
      <c r="AA257" s="53">
        <f>Květen!$Z$6</f>
        <v>0</v>
      </c>
      <c r="AB257" s="55">
        <f t="shared" si="31"/>
        <v>0</v>
      </c>
      <c r="AE257" s="56"/>
    </row>
    <row r="258" spans="1:31" hidden="1" outlineLevel="1" x14ac:dyDescent="0.25">
      <c r="A258" s="52">
        <f t="shared" si="44"/>
        <v>2024</v>
      </c>
      <c r="B258">
        <f t="shared" si="44"/>
        <v>5</v>
      </c>
      <c r="C258" t="s">
        <v>106</v>
      </c>
      <c r="D258" t="s">
        <v>107</v>
      </c>
      <c r="E258" t="s">
        <v>108</v>
      </c>
      <c r="F258" t="s">
        <v>109</v>
      </c>
      <c r="G258" t="s">
        <v>110</v>
      </c>
      <c r="H258">
        <v>721055966</v>
      </c>
      <c r="I258" t="s">
        <v>48</v>
      </c>
      <c r="J258" s="70"/>
      <c r="K258" s="70"/>
      <c r="L258" s="53">
        <v>0</v>
      </c>
      <c r="M258" s="53">
        <f>Květen!$M$7</f>
        <v>5133</v>
      </c>
      <c r="N258" s="53">
        <v>0</v>
      </c>
      <c r="O258" s="53">
        <v>0</v>
      </c>
      <c r="P258" s="53">
        <f t="shared" si="45"/>
        <v>0</v>
      </c>
      <c r="Q258" s="53">
        <v>0</v>
      </c>
      <c r="R258" s="53">
        <f>Květen!$K$7</f>
        <v>5133</v>
      </c>
      <c r="S258" s="53">
        <f>Květen!$R$7</f>
        <v>5133</v>
      </c>
      <c r="T258" s="53">
        <f>Květen!$S$7</f>
        <v>0</v>
      </c>
      <c r="U258" s="53">
        <f>Květen!$T$7</f>
        <v>0</v>
      </c>
      <c r="V258" s="53">
        <f>Květen!$U$7</f>
        <v>0</v>
      </c>
      <c r="W258" s="53">
        <f>Květen!$V$7</f>
        <v>0</v>
      </c>
      <c r="X258" s="53">
        <f>Květen!$W$7</f>
        <v>0</v>
      </c>
      <c r="Y258" s="53">
        <f>Květen!$X$7</f>
        <v>0</v>
      </c>
      <c r="Z258" s="53">
        <f t="shared" si="46"/>
        <v>0</v>
      </c>
      <c r="AA258" s="53">
        <f>Květen!$Z$7</f>
        <v>0</v>
      </c>
      <c r="AB258" s="55">
        <f t="shared" si="31"/>
        <v>0</v>
      </c>
      <c r="AE258" s="56"/>
    </row>
    <row r="259" spans="1:31" hidden="1" outlineLevel="1" x14ac:dyDescent="0.25">
      <c r="A259" s="52">
        <f t="shared" si="44"/>
        <v>2024</v>
      </c>
      <c r="B259">
        <f t="shared" si="44"/>
        <v>5</v>
      </c>
      <c r="C259" t="s">
        <v>106</v>
      </c>
      <c r="D259" t="s">
        <v>107</v>
      </c>
      <c r="E259" t="s">
        <v>108</v>
      </c>
      <c r="F259" t="s">
        <v>109</v>
      </c>
      <c r="G259" t="s">
        <v>110</v>
      </c>
      <c r="H259">
        <v>721055966</v>
      </c>
      <c r="I259" t="s">
        <v>264</v>
      </c>
      <c r="J259" s="70"/>
      <c r="K259" s="70"/>
      <c r="L259" s="53">
        <v>0</v>
      </c>
      <c r="M259" s="53">
        <f>Květen!$M$8</f>
        <v>4506</v>
      </c>
      <c r="N259" s="53">
        <v>0</v>
      </c>
      <c r="O259" s="53">
        <v>0</v>
      </c>
      <c r="P259" s="53">
        <f t="shared" si="45"/>
        <v>0</v>
      </c>
      <c r="Q259" s="53">
        <v>0</v>
      </c>
      <c r="R259" s="53">
        <f>Květen!$K$8</f>
        <v>4506</v>
      </c>
      <c r="S259" s="53">
        <f>Květen!$R$8</f>
        <v>4214</v>
      </c>
      <c r="T259" s="53">
        <f>Květen!$S$8</f>
        <v>0</v>
      </c>
      <c r="U259" s="53">
        <f>Květen!$T$8</f>
        <v>0</v>
      </c>
      <c r="V259" s="53">
        <f>Květen!$U$8</f>
        <v>0</v>
      </c>
      <c r="W259" s="53">
        <f>Květen!$V$8</f>
        <v>0</v>
      </c>
      <c r="X259" s="53">
        <f>Květen!$W$8</f>
        <v>0</v>
      </c>
      <c r="Y259" s="53">
        <f>Květen!$X$8</f>
        <v>73</v>
      </c>
      <c r="Z259" s="53">
        <f t="shared" si="46"/>
        <v>219</v>
      </c>
      <c r="AA259" s="53">
        <f>Květen!$Z$8</f>
        <v>0</v>
      </c>
      <c r="AB259" s="55">
        <f t="shared" si="31"/>
        <v>0</v>
      </c>
      <c r="AE259" s="56"/>
    </row>
    <row r="260" spans="1:31" hidden="1" outlineLevel="1" x14ac:dyDescent="0.25">
      <c r="A260" s="52">
        <f t="shared" ref="A260:B275" si="47">A259</f>
        <v>2024</v>
      </c>
      <c r="B260">
        <f t="shared" si="47"/>
        <v>5</v>
      </c>
      <c r="C260" t="s">
        <v>106</v>
      </c>
      <c r="D260" t="s">
        <v>107</v>
      </c>
      <c r="E260" t="s">
        <v>108</v>
      </c>
      <c r="F260" t="s">
        <v>109</v>
      </c>
      <c r="G260" t="s">
        <v>110</v>
      </c>
      <c r="H260">
        <v>721055966</v>
      </c>
      <c r="I260" t="s">
        <v>43</v>
      </c>
      <c r="J260" s="70"/>
      <c r="K260" s="70"/>
      <c r="L260" s="53">
        <v>0</v>
      </c>
      <c r="M260" s="53">
        <f>Květen!$M$9</f>
        <v>7160</v>
      </c>
      <c r="N260" s="53">
        <v>0</v>
      </c>
      <c r="O260" s="53">
        <v>0</v>
      </c>
      <c r="P260" s="53">
        <f t="shared" si="45"/>
        <v>0</v>
      </c>
      <c r="Q260" s="53">
        <v>0</v>
      </c>
      <c r="R260" s="53">
        <f>Květen!$K$9</f>
        <v>7160</v>
      </c>
      <c r="S260" s="53">
        <f>Květen!$R$9</f>
        <v>7160</v>
      </c>
      <c r="T260" s="53">
        <f>Květen!$S$9</f>
        <v>0</v>
      </c>
      <c r="U260" s="53">
        <f>Květen!$T$9</f>
        <v>0</v>
      </c>
      <c r="V260" s="53">
        <f>Květen!$U$9</f>
        <v>0</v>
      </c>
      <c r="W260" s="53">
        <f>Květen!$V$9</f>
        <v>0</v>
      </c>
      <c r="X260" s="53">
        <f>Květen!$W$9</f>
        <v>0</v>
      </c>
      <c r="Y260" s="53">
        <f>Květen!$X$9</f>
        <v>0</v>
      </c>
      <c r="Z260" s="53">
        <f t="shared" si="46"/>
        <v>0</v>
      </c>
      <c r="AA260" s="53">
        <f>Květen!$Z$9</f>
        <v>0</v>
      </c>
      <c r="AB260" s="55">
        <f t="shared" si="31"/>
        <v>0</v>
      </c>
      <c r="AE260" s="56"/>
    </row>
    <row r="261" spans="1:31" hidden="1" outlineLevel="1" x14ac:dyDescent="0.25">
      <c r="A261" s="52">
        <f t="shared" si="47"/>
        <v>2024</v>
      </c>
      <c r="B261">
        <f t="shared" si="47"/>
        <v>5</v>
      </c>
      <c r="C261" t="s">
        <v>106</v>
      </c>
      <c r="D261" t="s">
        <v>107</v>
      </c>
      <c r="E261" t="s">
        <v>108</v>
      </c>
      <c r="F261" t="s">
        <v>109</v>
      </c>
      <c r="G261" t="s">
        <v>110</v>
      </c>
      <c r="H261">
        <v>721055966</v>
      </c>
      <c r="I261" t="s">
        <v>44</v>
      </c>
      <c r="J261" s="70"/>
      <c r="K261" s="70"/>
      <c r="L261" s="53">
        <v>0</v>
      </c>
      <c r="M261" s="53">
        <f>Květen!$M$10</f>
        <v>5523</v>
      </c>
      <c r="N261" s="53">
        <v>0</v>
      </c>
      <c r="O261" s="53">
        <v>0</v>
      </c>
      <c r="P261" s="53">
        <f t="shared" si="45"/>
        <v>0</v>
      </c>
      <c r="Q261" s="53">
        <v>0</v>
      </c>
      <c r="R261" s="53">
        <f>Květen!$K$10</f>
        <v>5523</v>
      </c>
      <c r="S261" s="53">
        <f>Květen!$R$10</f>
        <v>3336</v>
      </c>
      <c r="T261" s="53">
        <f>Květen!$S$10</f>
        <v>0</v>
      </c>
      <c r="U261" s="53">
        <f>Květen!$T$10</f>
        <v>1076</v>
      </c>
      <c r="V261" s="53">
        <f>Květen!$U$10</f>
        <v>0</v>
      </c>
      <c r="W261" s="53">
        <f>Květen!$V$10</f>
        <v>0</v>
      </c>
      <c r="X261" s="53">
        <f>Květen!$W$10</f>
        <v>0</v>
      </c>
      <c r="Y261" s="53">
        <f>Květen!$X$10</f>
        <v>1111</v>
      </c>
      <c r="Z261" s="53">
        <f t="shared" si="46"/>
        <v>0</v>
      </c>
      <c r="AA261" s="53">
        <f>Květen!$Z$10</f>
        <v>0</v>
      </c>
      <c r="AB261" s="55">
        <f t="shared" si="31"/>
        <v>0</v>
      </c>
      <c r="AE261" s="56"/>
    </row>
    <row r="262" spans="1:31" hidden="1" outlineLevel="1" x14ac:dyDescent="0.25">
      <c r="A262" s="52">
        <f t="shared" si="47"/>
        <v>2024</v>
      </c>
      <c r="B262">
        <f t="shared" si="47"/>
        <v>5</v>
      </c>
      <c r="C262" t="s">
        <v>106</v>
      </c>
      <c r="D262" t="s">
        <v>107</v>
      </c>
      <c r="E262" t="s">
        <v>108</v>
      </c>
      <c r="F262" t="s">
        <v>109</v>
      </c>
      <c r="G262" t="s">
        <v>110</v>
      </c>
      <c r="H262">
        <v>721055966</v>
      </c>
      <c r="I262" t="s">
        <v>46</v>
      </c>
      <c r="J262" s="70"/>
      <c r="K262" s="70"/>
      <c r="L262" s="53">
        <v>0</v>
      </c>
      <c r="M262" s="53">
        <f>Květen!$M$11</f>
        <v>11216.5</v>
      </c>
      <c r="N262" s="53">
        <v>0</v>
      </c>
      <c r="O262" s="53">
        <v>0</v>
      </c>
      <c r="P262" s="53">
        <f t="shared" si="45"/>
        <v>0</v>
      </c>
      <c r="Q262" s="53">
        <v>0</v>
      </c>
      <c r="R262" s="53">
        <f>Květen!$K$11</f>
        <v>11216.5</v>
      </c>
      <c r="S262" s="53">
        <f>Květen!$R$11</f>
        <v>10528</v>
      </c>
      <c r="T262" s="53">
        <f>Květen!$S$11</f>
        <v>0</v>
      </c>
      <c r="U262" s="53">
        <f>Květen!$T$11</f>
        <v>688.5</v>
      </c>
      <c r="V262" s="53">
        <f>Květen!$U$11</f>
        <v>0</v>
      </c>
      <c r="W262" s="53">
        <f>Květen!$V$11</f>
        <v>0</v>
      </c>
      <c r="X262" s="53">
        <f>Květen!$W$11</f>
        <v>0</v>
      </c>
      <c r="Y262" s="53">
        <f>Květen!$X$11</f>
        <v>0</v>
      </c>
      <c r="Z262" s="53">
        <f t="shared" si="46"/>
        <v>0</v>
      </c>
      <c r="AA262" s="53">
        <f>Květen!$Z$11</f>
        <v>0</v>
      </c>
      <c r="AB262" s="55">
        <f t="shared" si="31"/>
        <v>0</v>
      </c>
      <c r="AE262" s="56"/>
    </row>
    <row r="263" spans="1:31" hidden="1" outlineLevel="1" x14ac:dyDescent="0.25">
      <c r="A263" s="52">
        <f t="shared" si="47"/>
        <v>2024</v>
      </c>
      <c r="B263">
        <f t="shared" si="47"/>
        <v>5</v>
      </c>
      <c r="C263" t="s">
        <v>106</v>
      </c>
      <c r="D263" t="s">
        <v>107</v>
      </c>
      <c r="E263" t="s">
        <v>108</v>
      </c>
      <c r="F263" t="s">
        <v>109</v>
      </c>
      <c r="G263" t="s">
        <v>110</v>
      </c>
      <c r="H263">
        <v>721055966</v>
      </c>
      <c r="I263" t="s">
        <v>41</v>
      </c>
      <c r="J263" s="70"/>
      <c r="K263" s="70"/>
      <c r="L263" s="53">
        <v>0</v>
      </c>
      <c r="M263" s="53">
        <f>Květen!$M$12</f>
        <v>8829.6450000000004</v>
      </c>
      <c r="N263" s="53">
        <v>0</v>
      </c>
      <c r="O263" s="53">
        <v>0</v>
      </c>
      <c r="P263" s="53">
        <f t="shared" si="45"/>
        <v>755.8110000000006</v>
      </c>
      <c r="Q263" s="53">
        <v>0</v>
      </c>
      <c r="R263" s="53">
        <f>Květen!$K$12</f>
        <v>8073.8339999999998</v>
      </c>
      <c r="S263" s="53">
        <f>Květen!$R$12</f>
        <v>5032</v>
      </c>
      <c r="T263" s="53">
        <f>Květen!$S$12</f>
        <v>0</v>
      </c>
      <c r="U263" s="53">
        <f>Květen!$T$12</f>
        <v>0</v>
      </c>
      <c r="V263" s="53">
        <f>Květen!$U$12</f>
        <v>0</v>
      </c>
      <c r="W263" s="53">
        <f>Květen!$V$12</f>
        <v>0</v>
      </c>
      <c r="X263" s="53">
        <f>Květen!$W$12</f>
        <v>0</v>
      </c>
      <c r="Y263" s="53">
        <f>Květen!$X$12</f>
        <v>366</v>
      </c>
      <c r="Z263" s="53">
        <f t="shared" si="46"/>
        <v>2675.8339999999998</v>
      </c>
      <c r="AA263" s="53">
        <f>Květen!$Z$12</f>
        <v>0</v>
      </c>
      <c r="AB263" s="55">
        <f t="shared" si="31"/>
        <v>0</v>
      </c>
      <c r="AE263" s="56"/>
    </row>
    <row r="264" spans="1:31" hidden="1" outlineLevel="1" x14ac:dyDescent="0.25">
      <c r="A264" s="52">
        <f t="shared" si="47"/>
        <v>2024</v>
      </c>
      <c r="B264">
        <f t="shared" si="47"/>
        <v>5</v>
      </c>
      <c r="C264" t="s">
        <v>106</v>
      </c>
      <c r="D264" t="s">
        <v>107</v>
      </c>
      <c r="E264" t="s">
        <v>108</v>
      </c>
      <c r="F264" t="s">
        <v>109</v>
      </c>
      <c r="G264" t="s">
        <v>110</v>
      </c>
      <c r="H264">
        <v>721055966</v>
      </c>
      <c r="I264" t="s">
        <v>45</v>
      </c>
      <c r="J264" s="70"/>
      <c r="K264" s="70"/>
      <c r="L264" s="53">
        <v>0</v>
      </c>
      <c r="M264" s="53">
        <f>Květen!$M$13</f>
        <v>7391.2839999999997</v>
      </c>
      <c r="N264" s="53">
        <v>0</v>
      </c>
      <c r="O264" s="53">
        <v>0</v>
      </c>
      <c r="P264" s="53">
        <f t="shared" si="45"/>
        <v>56.683999999999287</v>
      </c>
      <c r="Q264" s="53">
        <v>0</v>
      </c>
      <c r="R264" s="53">
        <f>Květen!$K$13</f>
        <v>7334.6</v>
      </c>
      <c r="S264" s="53">
        <f>Květen!$R$13</f>
        <v>4996</v>
      </c>
      <c r="T264" s="53">
        <f>Květen!$S$13</f>
        <v>0</v>
      </c>
      <c r="U264" s="53">
        <f>Květen!$T$13</f>
        <v>1457</v>
      </c>
      <c r="V264" s="53">
        <f>Květen!$U$13</f>
        <v>0</v>
      </c>
      <c r="W264" s="53">
        <f>Květen!$V$13</f>
        <v>0</v>
      </c>
      <c r="X264" s="53">
        <f>Květen!$W$13</f>
        <v>0</v>
      </c>
      <c r="Y264" s="53">
        <f>Květen!$X$13</f>
        <v>549</v>
      </c>
      <c r="Z264" s="53">
        <f t="shared" si="46"/>
        <v>332.60000000000036</v>
      </c>
      <c r="AA264" s="53">
        <f>Květen!$Z$13</f>
        <v>0</v>
      </c>
      <c r="AB264" s="55">
        <f t="shared" ref="AB264:AB327" si="48">+L264+M264-N264-P264-Q264+O264-S264-T264-U264-V264-W264-X264-Y264-Z264-AA264</f>
        <v>0</v>
      </c>
      <c r="AE264" s="56"/>
    </row>
    <row r="265" spans="1:31" hidden="1" outlineLevel="1" x14ac:dyDescent="0.25">
      <c r="A265" s="52">
        <f t="shared" si="47"/>
        <v>2024</v>
      </c>
      <c r="B265">
        <f t="shared" si="47"/>
        <v>5</v>
      </c>
      <c r="C265" t="s">
        <v>106</v>
      </c>
      <c r="D265" t="s">
        <v>107</v>
      </c>
      <c r="E265" t="s">
        <v>108</v>
      </c>
      <c r="F265" t="s">
        <v>109</v>
      </c>
      <c r="G265" t="s">
        <v>110</v>
      </c>
      <c r="H265">
        <v>721055966</v>
      </c>
      <c r="I265" t="s">
        <v>265</v>
      </c>
      <c r="J265" s="70"/>
      <c r="K265" s="70"/>
      <c r="L265" s="53">
        <v>0</v>
      </c>
      <c r="M265" s="53">
        <f>Květen!$M$14</f>
        <v>31.2</v>
      </c>
      <c r="N265" s="53">
        <v>0</v>
      </c>
      <c r="O265" s="53">
        <v>0</v>
      </c>
      <c r="P265" s="53">
        <f t="shared" si="45"/>
        <v>0</v>
      </c>
      <c r="Q265" s="53">
        <v>0</v>
      </c>
      <c r="R265" s="53">
        <f>Květen!$K$14</f>
        <v>31.2</v>
      </c>
      <c r="S265" s="53">
        <f>Květen!$R$14</f>
        <v>29</v>
      </c>
      <c r="T265" s="53">
        <f>Květen!$S$14</f>
        <v>0</v>
      </c>
      <c r="U265" s="53">
        <f>Květen!$T$14</f>
        <v>0</v>
      </c>
      <c r="V265" s="53">
        <f>Květen!$U$14</f>
        <v>0</v>
      </c>
      <c r="W265" s="53">
        <f>Květen!$V$14</f>
        <v>0</v>
      </c>
      <c r="X265" s="53">
        <f>Květen!$W$14</f>
        <v>0</v>
      </c>
      <c r="Y265" s="53">
        <f>Květen!$X$14</f>
        <v>2.2000000000000002</v>
      </c>
      <c r="Z265" s="53">
        <f t="shared" si="46"/>
        <v>-8.8817841970012523E-16</v>
      </c>
      <c r="AA265" s="53">
        <f>Květen!$Z$14</f>
        <v>0</v>
      </c>
      <c r="AB265" s="55">
        <f t="shared" si="48"/>
        <v>0</v>
      </c>
      <c r="AE265" s="56"/>
    </row>
    <row r="266" spans="1:31" hidden="1" outlineLevel="1" x14ac:dyDescent="0.25">
      <c r="A266" s="52">
        <f t="shared" si="47"/>
        <v>2024</v>
      </c>
      <c r="B266">
        <f t="shared" si="47"/>
        <v>5</v>
      </c>
      <c r="C266" t="s">
        <v>106</v>
      </c>
      <c r="D266" t="s">
        <v>107</v>
      </c>
      <c r="E266" t="s">
        <v>108</v>
      </c>
      <c r="F266" t="s">
        <v>109</v>
      </c>
      <c r="G266" t="s">
        <v>110</v>
      </c>
      <c r="H266">
        <v>721055966</v>
      </c>
      <c r="I266" t="s">
        <v>39</v>
      </c>
      <c r="J266" s="70"/>
      <c r="K266" s="70"/>
      <c r="L266" s="53">
        <v>0</v>
      </c>
      <c r="M266" s="53">
        <f>Květen!$M$15+Květen!$M$38+Květen!$M$39</f>
        <v>12285</v>
      </c>
      <c r="N266" s="53">
        <v>0</v>
      </c>
      <c r="O266" s="53">
        <v>0</v>
      </c>
      <c r="P266" s="53">
        <f t="shared" si="45"/>
        <v>0</v>
      </c>
      <c r="Q266" s="53">
        <v>0</v>
      </c>
      <c r="R266" s="53">
        <f>Květen!$K$15+Květen!$K$38+Květen!$K$39</f>
        <v>12285</v>
      </c>
      <c r="S266" s="53">
        <f>Květen!$R$15</f>
        <v>10601</v>
      </c>
      <c r="T266" s="53">
        <f>Květen!$S$15</f>
        <v>0</v>
      </c>
      <c r="U266" s="53">
        <f>Květen!$T$15</f>
        <v>0</v>
      </c>
      <c r="V266" s="53">
        <f>Květen!$U$15</f>
        <v>0</v>
      </c>
      <c r="W266" s="53">
        <f>Květen!$V$15</f>
        <v>0</v>
      </c>
      <c r="X266" s="53">
        <f>Květen!$W$15</f>
        <v>0</v>
      </c>
      <c r="Y266" s="53">
        <f>Květen!$X$15+Květen!$X$38+Květen!$X$39</f>
        <v>1122</v>
      </c>
      <c r="Z266" s="53">
        <f t="shared" si="46"/>
        <v>562</v>
      </c>
      <c r="AA266" s="53">
        <f>Květen!$Z$15</f>
        <v>0</v>
      </c>
      <c r="AB266" s="55">
        <f t="shared" si="48"/>
        <v>0</v>
      </c>
      <c r="AE266" s="56"/>
    </row>
    <row r="267" spans="1:31" hidden="1" outlineLevel="1" x14ac:dyDescent="0.25">
      <c r="A267" s="52">
        <f t="shared" si="47"/>
        <v>2024</v>
      </c>
      <c r="B267">
        <f t="shared" si="47"/>
        <v>5</v>
      </c>
      <c r="C267" t="s">
        <v>106</v>
      </c>
      <c r="D267" t="s">
        <v>107</v>
      </c>
      <c r="E267" t="s">
        <v>108</v>
      </c>
      <c r="F267" t="s">
        <v>109</v>
      </c>
      <c r="G267" t="s">
        <v>110</v>
      </c>
      <c r="H267">
        <v>721055966</v>
      </c>
      <c r="I267" t="s">
        <v>42</v>
      </c>
      <c r="J267" s="70"/>
      <c r="K267" s="70"/>
      <c r="L267" s="53">
        <v>0</v>
      </c>
      <c r="M267" s="53">
        <f>Květen!$M$16</f>
        <v>4620</v>
      </c>
      <c r="N267" s="53">
        <v>0</v>
      </c>
      <c r="O267" s="53">
        <v>0</v>
      </c>
      <c r="P267" s="53">
        <f t="shared" si="45"/>
        <v>0</v>
      </c>
      <c r="Q267" s="53">
        <v>0</v>
      </c>
      <c r="R267" s="53">
        <f>Květen!$K$16</f>
        <v>4620</v>
      </c>
      <c r="S267" s="53">
        <f>Květen!$R$16</f>
        <v>4620</v>
      </c>
      <c r="T267" s="53">
        <f>Květen!$S$16</f>
        <v>0</v>
      </c>
      <c r="U267" s="53">
        <f>Květen!$T$16</f>
        <v>0</v>
      </c>
      <c r="V267" s="53">
        <f>Květen!$U$16</f>
        <v>0</v>
      </c>
      <c r="W267" s="53">
        <f>Květen!$V$16</f>
        <v>0</v>
      </c>
      <c r="X267" s="53">
        <f>Květen!$W$16</f>
        <v>0</v>
      </c>
      <c r="Y267" s="53">
        <f>Květen!$X$16</f>
        <v>0</v>
      </c>
      <c r="Z267" s="53">
        <f t="shared" si="46"/>
        <v>0</v>
      </c>
      <c r="AA267" s="53">
        <f>Květen!$Z$16</f>
        <v>0</v>
      </c>
      <c r="AB267" s="55">
        <f t="shared" si="48"/>
        <v>0</v>
      </c>
      <c r="AE267" s="56"/>
    </row>
    <row r="268" spans="1:31" hidden="1" outlineLevel="1" x14ac:dyDescent="0.25">
      <c r="A268" s="52">
        <f t="shared" si="47"/>
        <v>2024</v>
      </c>
      <c r="B268">
        <f t="shared" si="47"/>
        <v>5</v>
      </c>
      <c r="C268" t="s">
        <v>106</v>
      </c>
      <c r="D268" t="s">
        <v>107</v>
      </c>
      <c r="E268" t="s">
        <v>108</v>
      </c>
      <c r="F268" t="s">
        <v>109</v>
      </c>
      <c r="G268" t="s">
        <v>110</v>
      </c>
      <c r="H268">
        <v>721055966</v>
      </c>
      <c r="I268" t="s">
        <v>40</v>
      </c>
      <c r="J268" s="70"/>
      <c r="K268" s="70"/>
      <c r="L268" s="53">
        <v>0</v>
      </c>
      <c r="M268" s="53">
        <f>Květen!$M$17</f>
        <v>6822.2870000000003</v>
      </c>
      <c r="N268" s="53">
        <v>0</v>
      </c>
      <c r="O268" s="53">
        <v>0</v>
      </c>
      <c r="P268" s="53">
        <f t="shared" si="45"/>
        <v>343.28700000000026</v>
      </c>
      <c r="Q268" s="53">
        <v>0</v>
      </c>
      <c r="R268" s="53">
        <f>Květen!$K$17</f>
        <v>6479</v>
      </c>
      <c r="S268" s="53">
        <f>Květen!$R$17</f>
        <v>4459</v>
      </c>
      <c r="T268" s="53">
        <f>Květen!$S$17</f>
        <v>0</v>
      </c>
      <c r="U268" s="53">
        <f>Květen!$T$17</f>
        <v>0</v>
      </c>
      <c r="V268" s="53">
        <f>Květen!$U$17</f>
        <v>0</v>
      </c>
      <c r="W268" s="53">
        <f>Květen!$V$17</f>
        <v>0</v>
      </c>
      <c r="X268" s="53">
        <f>Květen!$W$17</f>
        <v>0</v>
      </c>
      <c r="Y268" s="53">
        <f>Květen!$X$17</f>
        <v>1438</v>
      </c>
      <c r="Z268" s="53">
        <f t="shared" si="46"/>
        <v>582</v>
      </c>
      <c r="AA268" s="53">
        <f>Květen!$Z$17</f>
        <v>0</v>
      </c>
      <c r="AB268" s="55">
        <f t="shared" si="48"/>
        <v>0</v>
      </c>
      <c r="AE268" s="56"/>
    </row>
    <row r="269" spans="1:31" ht="15.75" hidden="1" outlineLevel="1" thickBot="1" x14ac:dyDescent="0.3">
      <c r="A269" s="57">
        <f t="shared" si="47"/>
        <v>2024</v>
      </c>
      <c r="B269" s="58">
        <f t="shared" si="47"/>
        <v>5</v>
      </c>
      <c r="C269" s="58" t="s">
        <v>106</v>
      </c>
      <c r="D269" s="58" t="s">
        <v>107</v>
      </c>
      <c r="E269" s="58" t="s">
        <v>108</v>
      </c>
      <c r="F269" s="58" t="s">
        <v>109</v>
      </c>
      <c r="G269" s="58" t="s">
        <v>110</v>
      </c>
      <c r="H269" s="58">
        <v>721055966</v>
      </c>
      <c r="I269" s="58" t="s">
        <v>38</v>
      </c>
      <c r="J269" s="71"/>
      <c r="K269" s="71"/>
      <c r="L269" s="59">
        <v>0</v>
      </c>
      <c r="M269" s="59">
        <f>Květen!$M$18</f>
        <v>1748</v>
      </c>
      <c r="N269" s="59">
        <v>0</v>
      </c>
      <c r="O269" s="59">
        <v>0</v>
      </c>
      <c r="P269" s="59">
        <f t="shared" si="45"/>
        <v>0</v>
      </c>
      <c r="Q269" s="53">
        <v>0</v>
      </c>
      <c r="R269" s="53">
        <f>Květen!$K$18</f>
        <v>1748</v>
      </c>
      <c r="S269" s="53">
        <f>Květen!$R$18</f>
        <v>1093</v>
      </c>
      <c r="T269" s="53">
        <f>Květen!$S$18</f>
        <v>0</v>
      </c>
      <c r="U269" s="53">
        <f>Květen!$T$18</f>
        <v>655</v>
      </c>
      <c r="V269" s="53">
        <f>Květen!$U$18</f>
        <v>0</v>
      </c>
      <c r="W269" s="53">
        <f>Květen!$V$18</f>
        <v>0</v>
      </c>
      <c r="X269" s="53">
        <f>Květen!$W$18</f>
        <v>0</v>
      </c>
      <c r="Y269" s="53">
        <f>Květen!$X$18</f>
        <v>0</v>
      </c>
      <c r="Z269" s="53">
        <f t="shared" si="46"/>
        <v>0</v>
      </c>
      <c r="AA269" s="53">
        <f>Květen!$Z$18</f>
        <v>0</v>
      </c>
      <c r="AB269" s="61">
        <f t="shared" si="48"/>
        <v>0</v>
      </c>
      <c r="AC269" s="58"/>
      <c r="AD269" s="58"/>
      <c r="AE269" s="62"/>
    </row>
    <row r="270" spans="1:31" hidden="1" outlineLevel="1" x14ac:dyDescent="0.25">
      <c r="A270" s="46">
        <f t="shared" si="47"/>
        <v>2024</v>
      </c>
      <c r="B270" s="47">
        <f>B269+1</f>
        <v>6</v>
      </c>
      <c r="C270" s="47" t="s">
        <v>106</v>
      </c>
      <c r="D270" s="47" t="s">
        <v>107</v>
      </c>
      <c r="E270" s="47" t="s">
        <v>108</v>
      </c>
      <c r="F270" s="47" t="s">
        <v>109</v>
      </c>
      <c r="G270" s="47" t="s">
        <v>110</v>
      </c>
      <c r="H270" s="47">
        <v>721055966</v>
      </c>
      <c r="I270" s="47" t="s">
        <v>47</v>
      </c>
      <c r="J270" s="69"/>
      <c r="K270" s="69"/>
      <c r="L270" s="48">
        <v>0</v>
      </c>
      <c r="M270" s="48">
        <f>Červen!$M$5</f>
        <v>1336.33</v>
      </c>
      <c r="N270" s="48">
        <v>0</v>
      </c>
      <c r="O270" s="48">
        <v>0</v>
      </c>
      <c r="P270" s="48">
        <f>M270-R270</f>
        <v>0</v>
      </c>
      <c r="Q270" s="48">
        <v>0</v>
      </c>
      <c r="R270" s="48">
        <f>Červen!$K$5</f>
        <v>1336.33</v>
      </c>
      <c r="S270" s="48">
        <f>Červen!$R$5</f>
        <v>97</v>
      </c>
      <c r="T270" s="48">
        <f>Červen!$S$5</f>
        <v>0</v>
      </c>
      <c r="U270" s="48">
        <f>Červen!$T$5</f>
        <v>0</v>
      </c>
      <c r="V270" s="48">
        <f>Červen!$U$5</f>
        <v>0</v>
      </c>
      <c r="W270" s="48">
        <f>Červen!$V$5</f>
        <v>0</v>
      </c>
      <c r="X270" s="48">
        <v>0</v>
      </c>
      <c r="Y270" s="48">
        <f>Červen!$X$5</f>
        <v>978.07999999999993</v>
      </c>
      <c r="Z270" s="48">
        <f>R270-S270-T270-U270-V270-W270-X270-Y270-AA270</f>
        <v>261.25</v>
      </c>
      <c r="AA270" s="48">
        <f>Červen!$Z$5</f>
        <v>0</v>
      </c>
      <c r="AB270" s="50">
        <f t="shared" si="48"/>
        <v>0</v>
      </c>
      <c r="AC270" s="47"/>
      <c r="AD270" s="47"/>
      <c r="AE270" s="51"/>
    </row>
    <row r="271" spans="1:31" hidden="1" outlineLevel="1" x14ac:dyDescent="0.25">
      <c r="A271" s="52">
        <f t="shared" si="47"/>
        <v>2024</v>
      </c>
      <c r="B271">
        <f>B270</f>
        <v>6</v>
      </c>
      <c r="C271" t="s">
        <v>106</v>
      </c>
      <c r="D271" t="s">
        <v>107</v>
      </c>
      <c r="E271" t="s">
        <v>108</v>
      </c>
      <c r="F271" t="s">
        <v>109</v>
      </c>
      <c r="G271" t="s">
        <v>110</v>
      </c>
      <c r="H271">
        <v>721055966</v>
      </c>
      <c r="I271" t="s">
        <v>37</v>
      </c>
      <c r="J271" s="70"/>
      <c r="K271" s="70"/>
      <c r="L271" s="53">
        <v>0</v>
      </c>
      <c r="M271" s="53">
        <f>Červen!$M$6</f>
        <v>6263</v>
      </c>
      <c r="N271" s="53">
        <v>0</v>
      </c>
      <c r="O271" s="53">
        <v>0</v>
      </c>
      <c r="P271" s="53">
        <f t="shared" ref="P271:P283" si="49">M271-R271</f>
        <v>299.73899999999958</v>
      </c>
      <c r="Q271" s="53">
        <v>0</v>
      </c>
      <c r="R271" s="53">
        <f>Červen!$K$6</f>
        <v>5963.2610000000004</v>
      </c>
      <c r="S271" s="53">
        <f>Červen!$R$6</f>
        <v>5083</v>
      </c>
      <c r="T271" s="53">
        <f>Červen!$S$6</f>
        <v>0</v>
      </c>
      <c r="U271" s="53">
        <f>Červen!$T$6</f>
        <v>0</v>
      </c>
      <c r="V271" s="53">
        <f>Červen!$U$6</f>
        <v>0</v>
      </c>
      <c r="W271" s="53">
        <f>Červen!$V$6</f>
        <v>0</v>
      </c>
      <c r="X271" s="53">
        <f>Červen!$W$6</f>
        <v>0</v>
      </c>
      <c r="Y271" s="53">
        <f>Červen!$X$6</f>
        <v>587</v>
      </c>
      <c r="Z271" s="53">
        <f t="shared" ref="Z271:Z283" si="50">R271-S271-T271-U271-V271-W271-X271-Y271-AA271</f>
        <v>293.26100000000042</v>
      </c>
      <c r="AA271" s="53">
        <f>Červen!$Z$6</f>
        <v>0</v>
      </c>
      <c r="AB271" s="55">
        <f t="shared" si="48"/>
        <v>0</v>
      </c>
      <c r="AE271" s="56"/>
    </row>
    <row r="272" spans="1:31" hidden="1" outlineLevel="1" x14ac:dyDescent="0.25">
      <c r="A272" s="52">
        <f t="shared" si="47"/>
        <v>2024</v>
      </c>
      <c r="B272">
        <f t="shared" si="47"/>
        <v>6</v>
      </c>
      <c r="C272" t="s">
        <v>106</v>
      </c>
      <c r="D272" t="s">
        <v>107</v>
      </c>
      <c r="E272" t="s">
        <v>108</v>
      </c>
      <c r="F272" t="s">
        <v>109</v>
      </c>
      <c r="G272" t="s">
        <v>110</v>
      </c>
      <c r="H272">
        <v>721055966</v>
      </c>
      <c r="I272" t="s">
        <v>48</v>
      </c>
      <c r="J272" s="70"/>
      <c r="K272" s="70"/>
      <c r="L272" s="53">
        <v>0</v>
      </c>
      <c r="M272" s="53">
        <f>Červen!$M$7</f>
        <v>3946</v>
      </c>
      <c r="N272" s="53">
        <v>0</v>
      </c>
      <c r="O272" s="53">
        <v>0</v>
      </c>
      <c r="P272" s="53">
        <f t="shared" si="49"/>
        <v>0</v>
      </c>
      <c r="Q272" s="53">
        <v>0</v>
      </c>
      <c r="R272" s="53">
        <f>Červen!$K$7</f>
        <v>3946</v>
      </c>
      <c r="S272" s="53">
        <f>Červen!$R$7</f>
        <v>3946</v>
      </c>
      <c r="T272" s="53">
        <f>Červen!$S$7</f>
        <v>0</v>
      </c>
      <c r="U272" s="53">
        <f>Červen!$T$7</f>
        <v>0</v>
      </c>
      <c r="V272" s="53">
        <f>Červen!$U$7</f>
        <v>0</v>
      </c>
      <c r="W272" s="53">
        <f>Červen!$V$7</f>
        <v>0</v>
      </c>
      <c r="X272" s="53">
        <f>Červen!$W$7</f>
        <v>0</v>
      </c>
      <c r="Y272" s="53">
        <f>Červen!$X$7</f>
        <v>0</v>
      </c>
      <c r="Z272" s="53">
        <f t="shared" si="50"/>
        <v>0</v>
      </c>
      <c r="AA272" s="53">
        <f>Červen!$Z$7</f>
        <v>0</v>
      </c>
      <c r="AB272" s="55">
        <f t="shared" si="48"/>
        <v>0</v>
      </c>
      <c r="AE272" s="56"/>
    </row>
    <row r="273" spans="1:31" hidden="1" outlineLevel="1" x14ac:dyDescent="0.25">
      <c r="A273" s="52">
        <f t="shared" si="47"/>
        <v>2024</v>
      </c>
      <c r="B273">
        <f t="shared" si="47"/>
        <v>6</v>
      </c>
      <c r="C273" t="s">
        <v>106</v>
      </c>
      <c r="D273" t="s">
        <v>107</v>
      </c>
      <c r="E273" t="s">
        <v>108</v>
      </c>
      <c r="F273" t="s">
        <v>109</v>
      </c>
      <c r="G273" t="s">
        <v>110</v>
      </c>
      <c r="H273">
        <v>721055966</v>
      </c>
      <c r="I273" t="s">
        <v>264</v>
      </c>
      <c r="J273" s="70"/>
      <c r="K273" s="70"/>
      <c r="L273" s="53">
        <v>0</v>
      </c>
      <c r="M273" s="53">
        <f>Červen!$M$8</f>
        <v>3951</v>
      </c>
      <c r="N273" s="53">
        <v>0</v>
      </c>
      <c r="O273" s="53">
        <v>0</v>
      </c>
      <c r="P273" s="53">
        <f t="shared" si="49"/>
        <v>0</v>
      </c>
      <c r="Q273" s="53">
        <v>0</v>
      </c>
      <c r="R273" s="53">
        <f>Červen!$K$8</f>
        <v>3951</v>
      </c>
      <c r="S273" s="53">
        <f>Červen!$R$8</f>
        <v>3690</v>
      </c>
      <c r="T273" s="53">
        <f>Červen!$S$8</f>
        <v>0</v>
      </c>
      <c r="U273" s="53">
        <f>Červen!$T$8</f>
        <v>0</v>
      </c>
      <c r="V273" s="53">
        <f>Červen!$U$8</f>
        <v>0</v>
      </c>
      <c r="W273" s="53">
        <f>Červen!$V$8</f>
        <v>0</v>
      </c>
      <c r="X273" s="53">
        <f>Červen!$W$8</f>
        <v>0</v>
      </c>
      <c r="Y273" s="53">
        <f>Červen!$X$8</f>
        <v>65</v>
      </c>
      <c r="Z273" s="53">
        <f t="shared" si="50"/>
        <v>196</v>
      </c>
      <c r="AA273" s="53">
        <f>Červen!$Z$8</f>
        <v>0</v>
      </c>
      <c r="AB273" s="55">
        <f t="shared" si="48"/>
        <v>0</v>
      </c>
      <c r="AE273" s="56"/>
    </row>
    <row r="274" spans="1:31" hidden="1" outlineLevel="1" x14ac:dyDescent="0.25">
      <c r="A274" s="52">
        <f t="shared" si="47"/>
        <v>2024</v>
      </c>
      <c r="B274">
        <f t="shared" si="47"/>
        <v>6</v>
      </c>
      <c r="C274" t="s">
        <v>106</v>
      </c>
      <c r="D274" t="s">
        <v>107</v>
      </c>
      <c r="E274" t="s">
        <v>108</v>
      </c>
      <c r="F274" t="s">
        <v>109</v>
      </c>
      <c r="G274" t="s">
        <v>110</v>
      </c>
      <c r="H274">
        <v>721055966</v>
      </c>
      <c r="I274" t="s">
        <v>43</v>
      </c>
      <c r="J274" s="70"/>
      <c r="K274" s="70"/>
      <c r="L274" s="53">
        <v>0</v>
      </c>
      <c r="M274" s="53">
        <f>Červen!$M$9</f>
        <v>6164</v>
      </c>
      <c r="N274" s="53">
        <v>0</v>
      </c>
      <c r="O274" s="53">
        <v>0</v>
      </c>
      <c r="P274" s="53">
        <f t="shared" si="49"/>
        <v>0</v>
      </c>
      <c r="Q274" s="53">
        <v>0</v>
      </c>
      <c r="R274" s="53">
        <f>Červen!$K$9</f>
        <v>6164</v>
      </c>
      <c r="S274" s="53">
        <f>Červen!$R$9</f>
        <v>6164</v>
      </c>
      <c r="T274" s="53">
        <f>Červen!$S$9</f>
        <v>0</v>
      </c>
      <c r="U274" s="53">
        <f>Červen!$T$9</f>
        <v>0</v>
      </c>
      <c r="V274" s="53">
        <f>Červen!$U$9</f>
        <v>0</v>
      </c>
      <c r="W274" s="53">
        <f>Červen!$V$9</f>
        <v>0</v>
      </c>
      <c r="X274" s="53">
        <f>Červen!$W$9</f>
        <v>0</v>
      </c>
      <c r="Y274" s="53">
        <f>Červen!$X$9</f>
        <v>0</v>
      </c>
      <c r="Z274" s="53">
        <f t="shared" si="50"/>
        <v>0</v>
      </c>
      <c r="AA274" s="53">
        <f>Červen!$Z$9</f>
        <v>0</v>
      </c>
      <c r="AB274" s="55">
        <f t="shared" si="48"/>
        <v>0</v>
      </c>
      <c r="AE274" s="56"/>
    </row>
    <row r="275" spans="1:31" hidden="1" outlineLevel="1" x14ac:dyDescent="0.25">
      <c r="A275" s="52">
        <f t="shared" si="47"/>
        <v>2024</v>
      </c>
      <c r="B275">
        <f t="shared" si="47"/>
        <v>6</v>
      </c>
      <c r="C275" t="s">
        <v>106</v>
      </c>
      <c r="D275" t="s">
        <v>107</v>
      </c>
      <c r="E275" t="s">
        <v>108</v>
      </c>
      <c r="F275" t="s">
        <v>109</v>
      </c>
      <c r="G275" t="s">
        <v>110</v>
      </c>
      <c r="H275">
        <v>721055966</v>
      </c>
      <c r="I275" t="s">
        <v>44</v>
      </c>
      <c r="J275" s="70"/>
      <c r="K275" s="70"/>
      <c r="L275" s="53">
        <v>0</v>
      </c>
      <c r="M275" s="53">
        <f>Červen!$M$10</f>
        <v>7801.9480000000003</v>
      </c>
      <c r="N275" s="53">
        <v>0</v>
      </c>
      <c r="O275" s="53">
        <v>0</v>
      </c>
      <c r="P275" s="53">
        <f t="shared" si="49"/>
        <v>0</v>
      </c>
      <c r="Q275" s="53">
        <v>0</v>
      </c>
      <c r="R275" s="53">
        <f>Červen!$K$10</f>
        <v>7801.9480000000003</v>
      </c>
      <c r="S275" s="53">
        <f>Červen!$R$10</f>
        <v>4621</v>
      </c>
      <c r="T275" s="53">
        <f>Červen!$S$10</f>
        <v>0</v>
      </c>
      <c r="U275" s="53">
        <f>Červen!$T$10</f>
        <v>2151</v>
      </c>
      <c r="V275" s="53">
        <f>Červen!$U$10</f>
        <v>0</v>
      </c>
      <c r="W275" s="53">
        <f>Červen!$V$10</f>
        <v>0</v>
      </c>
      <c r="X275" s="53">
        <f>Červen!$W$10</f>
        <v>0</v>
      </c>
      <c r="Y275" s="53">
        <f>Červen!$X$10</f>
        <v>1029.9480000000001</v>
      </c>
      <c r="Z275" s="53">
        <f t="shared" si="50"/>
        <v>2.2737367544323206E-13</v>
      </c>
      <c r="AA275" s="53">
        <f>Červen!$Z$10</f>
        <v>0</v>
      </c>
      <c r="AB275" s="55">
        <f t="shared" si="48"/>
        <v>0</v>
      </c>
      <c r="AE275" s="56"/>
    </row>
    <row r="276" spans="1:31" hidden="1" outlineLevel="1" x14ac:dyDescent="0.25">
      <c r="A276" s="52">
        <f t="shared" ref="A276:B283" si="51">A275</f>
        <v>2024</v>
      </c>
      <c r="B276">
        <f t="shared" si="51"/>
        <v>6</v>
      </c>
      <c r="C276" t="s">
        <v>106</v>
      </c>
      <c r="D276" t="s">
        <v>107</v>
      </c>
      <c r="E276" t="s">
        <v>108</v>
      </c>
      <c r="F276" t="s">
        <v>109</v>
      </c>
      <c r="G276" t="s">
        <v>110</v>
      </c>
      <c r="H276">
        <v>721055966</v>
      </c>
      <c r="I276" t="s">
        <v>46</v>
      </c>
      <c r="J276" s="70"/>
      <c r="K276" s="70"/>
      <c r="L276" s="53">
        <v>0</v>
      </c>
      <c r="M276" s="53">
        <f>Červen!$M$11</f>
        <v>9587.9</v>
      </c>
      <c r="N276" s="53">
        <v>0</v>
      </c>
      <c r="O276" s="53">
        <v>0</v>
      </c>
      <c r="P276" s="53">
        <f t="shared" si="49"/>
        <v>0</v>
      </c>
      <c r="Q276" s="53">
        <v>0</v>
      </c>
      <c r="R276" s="53">
        <f>Červen!$K$11</f>
        <v>9587.9</v>
      </c>
      <c r="S276" s="53">
        <f>Červen!$R$11</f>
        <v>9118</v>
      </c>
      <c r="T276" s="53">
        <f>Červen!$S$11</f>
        <v>0</v>
      </c>
      <c r="U276" s="53">
        <f>Červen!$T$11</f>
        <v>469.9</v>
      </c>
      <c r="V276" s="53">
        <f>Červen!$U$11</f>
        <v>0</v>
      </c>
      <c r="W276" s="53">
        <f>Červen!$V$11</f>
        <v>0</v>
      </c>
      <c r="X276" s="53">
        <f>Červen!$W$11</f>
        <v>0</v>
      </c>
      <c r="Y276" s="53">
        <f>Červen!$X$11</f>
        <v>0</v>
      </c>
      <c r="Z276" s="53">
        <f t="shared" si="50"/>
        <v>-3.4106051316484809E-13</v>
      </c>
      <c r="AA276" s="53">
        <f>Červen!$Z$11</f>
        <v>0</v>
      </c>
      <c r="AB276" s="55">
        <f t="shared" si="48"/>
        <v>0</v>
      </c>
      <c r="AE276" s="56"/>
    </row>
    <row r="277" spans="1:31" hidden="1" outlineLevel="1" x14ac:dyDescent="0.25">
      <c r="A277" s="52">
        <f t="shared" si="51"/>
        <v>2024</v>
      </c>
      <c r="B277">
        <f t="shared" si="51"/>
        <v>6</v>
      </c>
      <c r="C277" t="s">
        <v>106</v>
      </c>
      <c r="D277" t="s">
        <v>107</v>
      </c>
      <c r="E277" t="s">
        <v>108</v>
      </c>
      <c r="F277" t="s">
        <v>109</v>
      </c>
      <c r="G277" t="s">
        <v>110</v>
      </c>
      <c r="H277">
        <v>721055966</v>
      </c>
      <c r="I277" t="s">
        <v>41</v>
      </c>
      <c r="J277" s="70"/>
      <c r="K277" s="70"/>
      <c r="L277" s="53">
        <v>0</v>
      </c>
      <c r="M277" s="53">
        <f>Červen!$M$12</f>
        <v>6901.1639999999998</v>
      </c>
      <c r="N277" s="53">
        <v>0</v>
      </c>
      <c r="O277" s="53">
        <v>0</v>
      </c>
      <c r="P277" s="53">
        <f t="shared" si="49"/>
        <v>700.58899999999994</v>
      </c>
      <c r="Q277" s="53">
        <v>0</v>
      </c>
      <c r="R277" s="53">
        <f>Červen!$K$12</f>
        <v>6200.5749999999998</v>
      </c>
      <c r="S277" s="53">
        <f>Červen!$R$12</f>
        <v>4240</v>
      </c>
      <c r="T277" s="53">
        <f>Červen!$S$12</f>
        <v>0</v>
      </c>
      <c r="U277" s="53">
        <f>Červen!$T$12</f>
        <v>0</v>
      </c>
      <c r="V277" s="53">
        <f>Červen!$U$12</f>
        <v>0</v>
      </c>
      <c r="W277" s="53">
        <f>Červen!$V$12</f>
        <v>0</v>
      </c>
      <c r="X277" s="53">
        <f>Červen!$W$12</f>
        <v>0</v>
      </c>
      <c r="Y277" s="53">
        <f>Červen!$X$12</f>
        <v>241</v>
      </c>
      <c r="Z277" s="53">
        <f t="shared" si="50"/>
        <v>1719.5749999999998</v>
      </c>
      <c r="AA277" s="53">
        <f>Červen!$Z$12</f>
        <v>0</v>
      </c>
      <c r="AB277" s="55">
        <f t="shared" si="48"/>
        <v>0</v>
      </c>
      <c r="AE277" s="56"/>
    </row>
    <row r="278" spans="1:31" hidden="1" outlineLevel="1" x14ac:dyDescent="0.25">
      <c r="A278" s="52">
        <f t="shared" si="51"/>
        <v>2024</v>
      </c>
      <c r="B278">
        <f t="shared" si="51"/>
        <v>6</v>
      </c>
      <c r="C278" t="s">
        <v>106</v>
      </c>
      <c r="D278" t="s">
        <v>107</v>
      </c>
      <c r="E278" t="s">
        <v>108</v>
      </c>
      <c r="F278" t="s">
        <v>109</v>
      </c>
      <c r="G278" t="s">
        <v>110</v>
      </c>
      <c r="H278">
        <v>721055966</v>
      </c>
      <c r="I278" t="s">
        <v>45</v>
      </c>
      <c r="J278" s="70"/>
      <c r="K278" s="70"/>
      <c r="L278" s="53">
        <v>0</v>
      </c>
      <c r="M278" s="53">
        <f>Červen!$M$13</f>
        <v>6125.9260000000004</v>
      </c>
      <c r="N278" s="53">
        <v>0</v>
      </c>
      <c r="O278" s="53">
        <v>0</v>
      </c>
      <c r="P278" s="53">
        <f t="shared" si="49"/>
        <v>36.526000000000749</v>
      </c>
      <c r="Q278" s="53">
        <v>0</v>
      </c>
      <c r="R278" s="53">
        <f>Červen!$K$13</f>
        <v>6089.4</v>
      </c>
      <c r="S278" s="53">
        <f>Červen!$R$13</f>
        <v>4255</v>
      </c>
      <c r="T278" s="53">
        <f>Červen!$S$13</f>
        <v>0</v>
      </c>
      <c r="U278" s="53">
        <f>Červen!$T$13</f>
        <v>1110</v>
      </c>
      <c r="V278" s="53">
        <f>Červen!$U$13</f>
        <v>0</v>
      </c>
      <c r="W278" s="53">
        <f>Červen!$V$13</f>
        <v>0</v>
      </c>
      <c r="X278" s="53">
        <f>Červen!$W$13</f>
        <v>0</v>
      </c>
      <c r="Y278" s="53">
        <f>Červen!$X$13</f>
        <v>436</v>
      </c>
      <c r="Z278" s="53">
        <f t="shared" si="50"/>
        <v>288.39999999999964</v>
      </c>
      <c r="AA278" s="53">
        <f>Červen!$Z$13</f>
        <v>0</v>
      </c>
      <c r="AB278" s="55">
        <f t="shared" si="48"/>
        <v>0</v>
      </c>
      <c r="AE278" s="56"/>
    </row>
    <row r="279" spans="1:31" hidden="1" outlineLevel="1" x14ac:dyDescent="0.25">
      <c r="A279" s="52">
        <f t="shared" si="51"/>
        <v>2024</v>
      </c>
      <c r="B279">
        <f t="shared" si="51"/>
        <v>6</v>
      </c>
      <c r="C279" t="s">
        <v>106</v>
      </c>
      <c r="D279" t="s">
        <v>107</v>
      </c>
      <c r="E279" t="s">
        <v>108</v>
      </c>
      <c r="F279" t="s">
        <v>109</v>
      </c>
      <c r="G279" t="s">
        <v>110</v>
      </c>
      <c r="H279">
        <v>721055966</v>
      </c>
      <c r="I279" t="s">
        <v>265</v>
      </c>
      <c r="J279" s="70"/>
      <c r="K279" s="70"/>
      <c r="L279" s="53">
        <v>0</v>
      </c>
      <c r="M279" s="53">
        <f>Červen!$M$14</f>
        <v>19.399999999999999</v>
      </c>
      <c r="N279" s="53">
        <v>0</v>
      </c>
      <c r="O279" s="53">
        <v>0</v>
      </c>
      <c r="P279" s="53">
        <f t="shared" si="49"/>
        <v>0</v>
      </c>
      <c r="Q279" s="53">
        <v>0</v>
      </c>
      <c r="R279" s="53">
        <f>Červen!$K$14</f>
        <v>19.399999999999999</v>
      </c>
      <c r="S279" s="53">
        <f>Červen!$R$14</f>
        <v>22</v>
      </c>
      <c r="T279" s="53">
        <f>Červen!$S$14</f>
        <v>0</v>
      </c>
      <c r="U279" s="53">
        <f>Červen!$T$14</f>
        <v>0</v>
      </c>
      <c r="V279" s="53">
        <f>Červen!$U$14</f>
        <v>0</v>
      </c>
      <c r="W279" s="53">
        <f>Červen!$V$14</f>
        <v>0</v>
      </c>
      <c r="X279" s="53">
        <f>Červen!$W$14</f>
        <v>0</v>
      </c>
      <c r="Y279" s="53">
        <f>Červen!$X$14</f>
        <v>-2.6</v>
      </c>
      <c r="Z279" s="53">
        <f t="shared" si="50"/>
        <v>-1.3322676295501878E-15</v>
      </c>
      <c r="AA279" s="53">
        <f>Červen!$Z$14</f>
        <v>0</v>
      </c>
      <c r="AB279" s="55">
        <f t="shared" si="48"/>
        <v>0</v>
      </c>
      <c r="AE279" s="56"/>
    </row>
    <row r="280" spans="1:31" hidden="1" outlineLevel="1" x14ac:dyDescent="0.25">
      <c r="A280" s="52">
        <f t="shared" si="51"/>
        <v>2024</v>
      </c>
      <c r="B280">
        <f t="shared" si="51"/>
        <v>6</v>
      </c>
      <c r="C280" t="s">
        <v>106</v>
      </c>
      <c r="D280" t="s">
        <v>107</v>
      </c>
      <c r="E280" t="s">
        <v>108</v>
      </c>
      <c r="F280" t="s">
        <v>109</v>
      </c>
      <c r="G280" t="s">
        <v>110</v>
      </c>
      <c r="H280">
        <v>721055966</v>
      </c>
      <c r="I280" t="s">
        <v>39</v>
      </c>
      <c r="J280" s="70"/>
      <c r="K280" s="70"/>
      <c r="L280" s="53">
        <v>0</v>
      </c>
      <c r="M280" s="53">
        <f>Červen!$M$15+Červen!$M$38+Červen!$M$39</f>
        <v>8786</v>
      </c>
      <c r="N280" s="53">
        <v>0</v>
      </c>
      <c r="O280" s="53">
        <v>0</v>
      </c>
      <c r="P280" s="53">
        <f t="shared" si="49"/>
        <v>0</v>
      </c>
      <c r="Q280" s="53">
        <v>0</v>
      </c>
      <c r="R280" s="53">
        <f>Červen!$K$15+Červen!$K$38+Červen!$K$39</f>
        <v>8786</v>
      </c>
      <c r="S280" s="53">
        <f>Červen!$R$15</f>
        <v>7454</v>
      </c>
      <c r="T280" s="53">
        <f>Červen!$S$15</f>
        <v>0</v>
      </c>
      <c r="U280" s="53">
        <f>Červen!$T$15</f>
        <v>0</v>
      </c>
      <c r="V280" s="53">
        <f>Červen!$U$15</f>
        <v>0</v>
      </c>
      <c r="W280" s="53">
        <f>Červen!$V$15</f>
        <v>0</v>
      </c>
      <c r="X280" s="53">
        <f>Červen!$W$15</f>
        <v>0</v>
      </c>
      <c r="Y280" s="53">
        <f>Červen!$X$15+Červen!$X$38+Červen!$X$39</f>
        <v>834</v>
      </c>
      <c r="Z280" s="53">
        <f t="shared" si="50"/>
        <v>498</v>
      </c>
      <c r="AA280" s="53">
        <f>Červen!$Z$15</f>
        <v>0</v>
      </c>
      <c r="AB280" s="55">
        <f t="shared" si="48"/>
        <v>0</v>
      </c>
      <c r="AE280" s="56"/>
    </row>
    <row r="281" spans="1:31" hidden="1" outlineLevel="1" x14ac:dyDescent="0.25">
      <c r="A281" s="52">
        <f t="shared" si="51"/>
        <v>2024</v>
      </c>
      <c r="B281">
        <f t="shared" si="51"/>
        <v>6</v>
      </c>
      <c r="C281" t="s">
        <v>106</v>
      </c>
      <c r="D281" t="s">
        <v>107</v>
      </c>
      <c r="E281" t="s">
        <v>108</v>
      </c>
      <c r="F281" t="s">
        <v>109</v>
      </c>
      <c r="G281" t="s">
        <v>110</v>
      </c>
      <c r="H281">
        <v>721055966</v>
      </c>
      <c r="I281" t="s">
        <v>42</v>
      </c>
      <c r="J281" s="70"/>
      <c r="K281" s="70"/>
      <c r="L281" s="53">
        <v>0</v>
      </c>
      <c r="M281" s="53">
        <f>Červen!$M$16</f>
        <v>4065</v>
      </c>
      <c r="N281" s="53">
        <v>0</v>
      </c>
      <c r="O281" s="53">
        <v>0</v>
      </c>
      <c r="P281" s="53">
        <f t="shared" si="49"/>
        <v>0</v>
      </c>
      <c r="Q281" s="53">
        <v>0</v>
      </c>
      <c r="R281" s="53">
        <f>Červen!$K$16</f>
        <v>4065</v>
      </c>
      <c r="S281" s="53">
        <f>Červen!$R$16</f>
        <v>4065</v>
      </c>
      <c r="T281" s="53">
        <f>Červen!$S$16</f>
        <v>0</v>
      </c>
      <c r="U281" s="53">
        <f>Červen!$T$16</f>
        <v>0</v>
      </c>
      <c r="V281" s="53">
        <f>Červen!$U$16</f>
        <v>0</v>
      </c>
      <c r="W281" s="53">
        <f>Červen!$V$16</f>
        <v>0</v>
      </c>
      <c r="X281" s="53">
        <f>Červen!$W$16</f>
        <v>0</v>
      </c>
      <c r="Y281" s="53">
        <f>Červen!$X$16</f>
        <v>0</v>
      </c>
      <c r="Z281" s="53">
        <f t="shared" si="50"/>
        <v>0</v>
      </c>
      <c r="AA281" s="53">
        <f>Červen!$Z$16</f>
        <v>0</v>
      </c>
      <c r="AB281" s="55">
        <f t="shared" si="48"/>
        <v>0</v>
      </c>
      <c r="AE281" s="56"/>
    </row>
    <row r="282" spans="1:31" hidden="1" outlineLevel="1" x14ac:dyDescent="0.25">
      <c r="A282" s="52">
        <f t="shared" si="51"/>
        <v>2024</v>
      </c>
      <c r="B282">
        <f t="shared" si="51"/>
        <v>6</v>
      </c>
      <c r="C282" t="s">
        <v>106</v>
      </c>
      <c r="D282" t="s">
        <v>107</v>
      </c>
      <c r="E282" t="s">
        <v>108</v>
      </c>
      <c r="F282" t="s">
        <v>109</v>
      </c>
      <c r="G282" t="s">
        <v>110</v>
      </c>
      <c r="H282">
        <v>721055966</v>
      </c>
      <c r="I282" t="s">
        <v>40</v>
      </c>
      <c r="J282" s="70"/>
      <c r="K282" s="70"/>
      <c r="L282" s="53">
        <v>0</v>
      </c>
      <c r="M282" s="53">
        <f>Červen!$M$17</f>
        <v>5241.125</v>
      </c>
      <c r="N282" s="53">
        <v>0</v>
      </c>
      <c r="O282" s="53">
        <v>0</v>
      </c>
      <c r="P282" s="53">
        <f t="shared" si="49"/>
        <v>349.125</v>
      </c>
      <c r="Q282" s="53">
        <v>0</v>
      </c>
      <c r="R282" s="53">
        <f>Červen!$K$17</f>
        <v>4892</v>
      </c>
      <c r="S282" s="53">
        <f>Červen!$R$17</f>
        <v>3313</v>
      </c>
      <c r="T282" s="53">
        <f>Červen!$S$17</f>
        <v>0</v>
      </c>
      <c r="U282" s="53">
        <f>Červen!$T$17</f>
        <v>0</v>
      </c>
      <c r="V282" s="53">
        <f>Červen!$U$17</f>
        <v>0</v>
      </c>
      <c r="W282" s="53">
        <f>Červen!$V$17</f>
        <v>0</v>
      </c>
      <c r="X282" s="53">
        <f>Červen!$W$17</f>
        <v>0</v>
      </c>
      <c r="Y282" s="53">
        <f>Červen!$X$17</f>
        <v>1147</v>
      </c>
      <c r="Z282" s="53">
        <f t="shared" si="50"/>
        <v>432</v>
      </c>
      <c r="AA282" s="53">
        <f>Červen!$Z$17</f>
        <v>0</v>
      </c>
      <c r="AB282" s="55">
        <f t="shared" si="48"/>
        <v>0</v>
      </c>
      <c r="AE282" s="56"/>
    </row>
    <row r="283" spans="1:31" ht="15.75" hidden="1" outlineLevel="1" thickBot="1" x14ac:dyDescent="0.3">
      <c r="A283" s="57">
        <f t="shared" si="51"/>
        <v>2024</v>
      </c>
      <c r="B283" s="58">
        <f t="shared" si="51"/>
        <v>6</v>
      </c>
      <c r="C283" s="58" t="s">
        <v>106</v>
      </c>
      <c r="D283" s="58" t="s">
        <v>107</v>
      </c>
      <c r="E283" s="58" t="s">
        <v>108</v>
      </c>
      <c r="F283" s="58" t="s">
        <v>109</v>
      </c>
      <c r="G283" s="58" t="s">
        <v>110</v>
      </c>
      <c r="H283" s="58">
        <v>721055966</v>
      </c>
      <c r="I283" s="58" t="s">
        <v>38</v>
      </c>
      <c r="J283" s="71"/>
      <c r="K283" s="71"/>
      <c r="L283" s="59">
        <v>0</v>
      </c>
      <c r="M283" s="59">
        <f>Červen!$M$18</f>
        <v>2120</v>
      </c>
      <c r="N283" s="59">
        <v>0</v>
      </c>
      <c r="O283" s="59">
        <v>0</v>
      </c>
      <c r="P283" s="59">
        <f t="shared" si="49"/>
        <v>0</v>
      </c>
      <c r="Q283" s="53">
        <v>0</v>
      </c>
      <c r="R283" s="53">
        <f>Červen!$K$18</f>
        <v>2120</v>
      </c>
      <c r="S283" s="53">
        <f>Červen!$R$18</f>
        <v>1573</v>
      </c>
      <c r="T283" s="53">
        <f>Červen!$S$18</f>
        <v>0</v>
      </c>
      <c r="U283" s="53">
        <f>Červen!$T$18</f>
        <v>547</v>
      </c>
      <c r="V283" s="53">
        <f>Červen!$U$18</f>
        <v>0</v>
      </c>
      <c r="W283" s="53">
        <f>Červen!$V$18</f>
        <v>0</v>
      </c>
      <c r="X283" s="53">
        <f>Červen!$W$18</f>
        <v>0</v>
      </c>
      <c r="Y283" s="53">
        <f>Červen!$X$18</f>
        <v>0</v>
      </c>
      <c r="Z283" s="53">
        <f t="shared" si="50"/>
        <v>0</v>
      </c>
      <c r="AA283" s="53">
        <f>Červen!$Z$18</f>
        <v>0</v>
      </c>
      <c r="AB283" s="61">
        <f t="shared" si="48"/>
        <v>0</v>
      </c>
      <c r="AC283" s="58"/>
      <c r="AD283" s="58"/>
      <c r="AE283" s="62"/>
    </row>
    <row r="284" spans="1:31" collapsed="1" x14ac:dyDescent="0.25">
      <c r="A284" s="46">
        <f>A134</f>
        <v>2024</v>
      </c>
      <c r="B284" s="47">
        <f>B283+1</f>
        <v>7</v>
      </c>
      <c r="C284" s="47" t="s">
        <v>106</v>
      </c>
      <c r="D284" s="47" t="s">
        <v>107</v>
      </c>
      <c r="E284" s="47" t="s">
        <v>108</v>
      </c>
      <c r="F284" s="47" t="s">
        <v>109</v>
      </c>
      <c r="G284" s="47" t="s">
        <v>110</v>
      </c>
      <c r="H284" s="47">
        <v>721055966</v>
      </c>
      <c r="I284" s="47" t="s">
        <v>47</v>
      </c>
      <c r="J284" s="69"/>
      <c r="K284" s="69"/>
      <c r="L284" s="48">
        <v>0</v>
      </c>
      <c r="M284" s="48">
        <f>Červenec!$M$5</f>
        <v>1212</v>
      </c>
      <c r="N284" s="48">
        <v>0</v>
      </c>
      <c r="O284" s="48">
        <v>0</v>
      </c>
      <c r="P284" s="48">
        <f>M284-R284</f>
        <v>0</v>
      </c>
      <c r="Q284" s="48">
        <v>0</v>
      </c>
      <c r="R284" s="48">
        <f>Červenec!$K$5</f>
        <v>1212</v>
      </c>
      <c r="S284" s="48">
        <f>Červenec!$R$5</f>
        <v>98</v>
      </c>
      <c r="T284" s="48">
        <f>Červenec!$S$5</f>
        <v>0</v>
      </c>
      <c r="U284" s="48">
        <f>Červenec!$T$5</f>
        <v>0</v>
      </c>
      <c r="V284" s="48">
        <f>Červenec!$U$5</f>
        <v>0</v>
      </c>
      <c r="W284" s="48">
        <f>Červenec!$V$5</f>
        <v>0</v>
      </c>
      <c r="X284" s="48">
        <v>0</v>
      </c>
      <c r="Y284" s="48">
        <f>Červenec!$X$5</f>
        <v>874.34799999999996</v>
      </c>
      <c r="Z284" s="48">
        <f>R284-S284-T284-U284-V284-W284-X284-Y284-AA284</f>
        <v>239.65200000000004</v>
      </c>
      <c r="AA284" s="48">
        <f>Červenec!$Z$5</f>
        <v>0</v>
      </c>
      <c r="AB284" s="50">
        <f t="shared" si="48"/>
        <v>0</v>
      </c>
      <c r="AC284" s="47"/>
      <c r="AD284" s="47"/>
      <c r="AE284" s="51"/>
    </row>
    <row r="285" spans="1:31" x14ac:dyDescent="0.25">
      <c r="A285" s="52">
        <f>A284</f>
        <v>2024</v>
      </c>
      <c r="B285">
        <f>B284</f>
        <v>7</v>
      </c>
      <c r="C285" t="s">
        <v>106</v>
      </c>
      <c r="D285" t="s">
        <v>107</v>
      </c>
      <c r="E285" t="s">
        <v>108</v>
      </c>
      <c r="F285" t="s">
        <v>109</v>
      </c>
      <c r="G285" t="s">
        <v>110</v>
      </c>
      <c r="H285">
        <v>721055966</v>
      </c>
      <c r="I285" t="s">
        <v>37</v>
      </c>
      <c r="J285" s="70"/>
      <c r="K285" s="70"/>
      <c r="L285" s="53">
        <v>0</v>
      </c>
      <c r="M285" s="53">
        <f>Červenec!$M$6</f>
        <v>6310</v>
      </c>
      <c r="N285" s="53">
        <v>0</v>
      </c>
      <c r="O285" s="53">
        <v>0</v>
      </c>
      <c r="P285" s="53">
        <f t="shared" ref="P285:P297" si="52">M285-R285</f>
        <v>250.10000000000036</v>
      </c>
      <c r="Q285" s="53">
        <v>0</v>
      </c>
      <c r="R285" s="53">
        <f>Červenec!$K$6</f>
        <v>6059.9</v>
      </c>
      <c r="S285" s="53">
        <f>Červenec!$R$6</f>
        <v>5244</v>
      </c>
      <c r="T285" s="53">
        <f>Červenec!$S$6</f>
        <v>0</v>
      </c>
      <c r="U285" s="53">
        <f>Červenec!$T$6</f>
        <v>0</v>
      </c>
      <c r="V285" s="53">
        <f>Červenec!$U$6</f>
        <v>0</v>
      </c>
      <c r="W285" s="53">
        <f>Červenec!$V$6</f>
        <v>0</v>
      </c>
      <c r="X285" s="53">
        <f>Červenec!$W$6</f>
        <v>0</v>
      </c>
      <c r="Y285" s="53">
        <f>Červenec!$X$6</f>
        <v>544</v>
      </c>
      <c r="Z285" s="53">
        <f t="shared" ref="Z285:Z297" si="53">R285-S285-T285-U285-V285-W285-X285-Y285-AA285</f>
        <v>271.89999999999964</v>
      </c>
      <c r="AA285" s="53">
        <f>Červenec!$Z$6</f>
        <v>0</v>
      </c>
      <c r="AB285" s="55">
        <f t="shared" si="48"/>
        <v>0</v>
      </c>
      <c r="AE285" s="56"/>
    </row>
    <row r="286" spans="1:31" x14ac:dyDescent="0.25">
      <c r="A286" s="52">
        <f t="shared" ref="A286:B301" si="54">A285</f>
        <v>2024</v>
      </c>
      <c r="B286">
        <f t="shared" si="54"/>
        <v>7</v>
      </c>
      <c r="C286" t="s">
        <v>106</v>
      </c>
      <c r="D286" t="s">
        <v>107</v>
      </c>
      <c r="E286" t="s">
        <v>108</v>
      </c>
      <c r="F286" t="s">
        <v>109</v>
      </c>
      <c r="G286" t="s">
        <v>110</v>
      </c>
      <c r="H286">
        <v>721055966</v>
      </c>
      <c r="I286" t="s">
        <v>48</v>
      </c>
      <c r="J286" s="70"/>
      <c r="K286" s="70"/>
      <c r="L286" s="53">
        <v>0</v>
      </c>
      <c r="M286" s="53">
        <f>Červenec!$M$7</f>
        <v>4436</v>
      </c>
      <c r="N286" s="53">
        <v>0</v>
      </c>
      <c r="O286" s="53">
        <v>0</v>
      </c>
      <c r="P286" s="53">
        <f t="shared" si="52"/>
        <v>0</v>
      </c>
      <c r="Q286" s="53">
        <v>0</v>
      </c>
      <c r="R286" s="53">
        <f>Červenec!$K$7</f>
        <v>4436</v>
      </c>
      <c r="S286" s="53">
        <f>Červenec!$R$7</f>
        <v>4436</v>
      </c>
      <c r="T286" s="53">
        <f>Červenec!$S$7</f>
        <v>0</v>
      </c>
      <c r="U286" s="53">
        <f>Červenec!$T$7</f>
        <v>0</v>
      </c>
      <c r="V286" s="53">
        <f>Červenec!$U$7</f>
        <v>0</v>
      </c>
      <c r="W286" s="53">
        <f>Červenec!$V$7</f>
        <v>0</v>
      </c>
      <c r="X286" s="53">
        <f>Červenec!$W$7</f>
        <v>0</v>
      </c>
      <c r="Y286" s="53">
        <f>Červenec!$X$7</f>
        <v>0</v>
      </c>
      <c r="Z286" s="53">
        <f t="shared" si="53"/>
        <v>0</v>
      </c>
      <c r="AA286" s="53">
        <f>Červenec!$Z$7</f>
        <v>0</v>
      </c>
      <c r="AB286" s="55">
        <f t="shared" si="48"/>
        <v>0</v>
      </c>
      <c r="AE286" s="56"/>
    </row>
    <row r="287" spans="1:31" x14ac:dyDescent="0.25">
      <c r="A287" s="52">
        <f t="shared" si="54"/>
        <v>2024</v>
      </c>
      <c r="B287">
        <f t="shared" si="54"/>
        <v>7</v>
      </c>
      <c r="C287" t="s">
        <v>106</v>
      </c>
      <c r="D287" t="s">
        <v>107</v>
      </c>
      <c r="E287" t="s">
        <v>108</v>
      </c>
      <c r="F287" t="s">
        <v>109</v>
      </c>
      <c r="G287" t="s">
        <v>110</v>
      </c>
      <c r="H287">
        <v>721055966</v>
      </c>
      <c r="I287" t="s">
        <v>264</v>
      </c>
      <c r="J287" s="70"/>
      <c r="K287" s="70"/>
      <c r="L287" s="53">
        <v>0</v>
      </c>
      <c r="M287" s="53">
        <f>Červenec!$M$8</f>
        <v>3936</v>
      </c>
      <c r="N287" s="53">
        <v>0</v>
      </c>
      <c r="O287" s="53">
        <v>0</v>
      </c>
      <c r="P287" s="53">
        <f t="shared" si="52"/>
        <v>0</v>
      </c>
      <c r="Q287" s="53">
        <v>0</v>
      </c>
      <c r="R287" s="53">
        <f>Červenec!$K$8</f>
        <v>3936</v>
      </c>
      <c r="S287" s="53">
        <f>Červenec!$R$8</f>
        <v>3702</v>
      </c>
      <c r="T287" s="53">
        <f>Červenec!$S$8</f>
        <v>0</v>
      </c>
      <c r="U287" s="53">
        <f>Červenec!$T$8</f>
        <v>0</v>
      </c>
      <c r="V287" s="53">
        <f>Červenec!$U$8</f>
        <v>0</v>
      </c>
      <c r="W287" s="53">
        <f>Červenec!$V$8</f>
        <v>0</v>
      </c>
      <c r="X287" s="53">
        <f>Červenec!$W$8</f>
        <v>0</v>
      </c>
      <c r="Y287" s="53">
        <f>Červenec!$X$8</f>
        <v>59</v>
      </c>
      <c r="Z287" s="53">
        <f t="shared" si="53"/>
        <v>175</v>
      </c>
      <c r="AA287" s="53">
        <f>Červenec!$Z$8</f>
        <v>0</v>
      </c>
      <c r="AB287" s="55">
        <f t="shared" si="48"/>
        <v>0</v>
      </c>
      <c r="AE287" s="56"/>
    </row>
    <row r="288" spans="1:31" x14ac:dyDescent="0.25">
      <c r="A288" s="52">
        <f t="shared" si="54"/>
        <v>2024</v>
      </c>
      <c r="B288">
        <f t="shared" si="54"/>
        <v>7</v>
      </c>
      <c r="C288" t="s">
        <v>106</v>
      </c>
      <c r="D288" t="s">
        <v>107</v>
      </c>
      <c r="E288" t="s">
        <v>108</v>
      </c>
      <c r="F288" t="s">
        <v>109</v>
      </c>
      <c r="G288" t="s">
        <v>110</v>
      </c>
      <c r="H288">
        <v>721055966</v>
      </c>
      <c r="I288" t="s">
        <v>43</v>
      </c>
      <c r="J288" s="70"/>
      <c r="K288" s="70"/>
      <c r="L288" s="53">
        <v>0</v>
      </c>
      <c r="M288" s="53">
        <f>Červenec!$M$9</f>
        <v>6504</v>
      </c>
      <c r="N288" s="53">
        <v>0</v>
      </c>
      <c r="O288" s="53">
        <v>0</v>
      </c>
      <c r="P288" s="53">
        <f t="shared" si="52"/>
        <v>0</v>
      </c>
      <c r="Q288" s="53">
        <v>0</v>
      </c>
      <c r="R288" s="53">
        <f>Červenec!$K$9</f>
        <v>6504</v>
      </c>
      <c r="S288" s="53">
        <f>Červenec!$R$9</f>
        <v>6504</v>
      </c>
      <c r="T288" s="53">
        <f>Červenec!$S$9</f>
        <v>0</v>
      </c>
      <c r="U288" s="53">
        <f>Červenec!$T$9</f>
        <v>0</v>
      </c>
      <c r="V288" s="53">
        <f>Červenec!$U$9</f>
        <v>0</v>
      </c>
      <c r="W288" s="53">
        <f>Červenec!$V$9</f>
        <v>0</v>
      </c>
      <c r="X288" s="53">
        <f>Červenec!$W$9</f>
        <v>0</v>
      </c>
      <c r="Y288" s="53">
        <f>Červenec!$X$9</f>
        <v>0</v>
      </c>
      <c r="Z288" s="53">
        <f t="shared" si="53"/>
        <v>0</v>
      </c>
      <c r="AA288" s="53">
        <f>Červenec!$Z$9</f>
        <v>0</v>
      </c>
      <c r="AB288" s="55">
        <f t="shared" si="48"/>
        <v>0</v>
      </c>
      <c r="AE288" s="56"/>
    </row>
    <row r="289" spans="1:31" x14ac:dyDescent="0.25">
      <c r="A289" s="52">
        <f t="shared" si="54"/>
        <v>2024</v>
      </c>
      <c r="B289">
        <f t="shared" si="54"/>
        <v>7</v>
      </c>
      <c r="C289" t="s">
        <v>106</v>
      </c>
      <c r="D289" t="s">
        <v>107</v>
      </c>
      <c r="E289" t="s">
        <v>108</v>
      </c>
      <c r="F289" t="s">
        <v>109</v>
      </c>
      <c r="G289" t="s">
        <v>110</v>
      </c>
      <c r="H289">
        <v>721055966</v>
      </c>
      <c r="I289" t="s">
        <v>44</v>
      </c>
      <c r="J289" s="70"/>
      <c r="K289" s="70"/>
      <c r="L289" s="53">
        <v>0</v>
      </c>
      <c r="M289" s="53">
        <f>Červenec!$M$10</f>
        <v>7682</v>
      </c>
      <c r="N289" s="53">
        <v>0</v>
      </c>
      <c r="O289" s="53">
        <v>0</v>
      </c>
      <c r="P289" s="53">
        <f t="shared" si="52"/>
        <v>0</v>
      </c>
      <c r="Q289" s="53">
        <v>0</v>
      </c>
      <c r="R289" s="53">
        <f>Červenec!$K$10</f>
        <v>7682</v>
      </c>
      <c r="S289" s="53">
        <f>Červenec!$R$10</f>
        <v>5306</v>
      </c>
      <c r="T289" s="53">
        <f>Červenec!$S$10</f>
        <v>0</v>
      </c>
      <c r="U289" s="53">
        <f>Červenec!$T$10</f>
        <v>1286</v>
      </c>
      <c r="V289" s="53">
        <f>Červenec!$U$10</f>
        <v>0</v>
      </c>
      <c r="W289" s="53">
        <f>Červenec!$V$10</f>
        <v>0</v>
      </c>
      <c r="X289" s="53">
        <f>Červenec!$W$10</f>
        <v>0</v>
      </c>
      <c r="Y289" s="53">
        <f>Červenec!$X$10</f>
        <v>1090</v>
      </c>
      <c r="Z289" s="53">
        <f t="shared" si="53"/>
        <v>0</v>
      </c>
      <c r="AA289" s="53">
        <f>Červenec!$Z$10</f>
        <v>0</v>
      </c>
      <c r="AB289" s="55">
        <f t="shared" si="48"/>
        <v>0</v>
      </c>
      <c r="AE289" s="56"/>
    </row>
    <row r="290" spans="1:31" x14ac:dyDescent="0.25">
      <c r="A290" s="52">
        <f t="shared" si="54"/>
        <v>2024</v>
      </c>
      <c r="B290">
        <f t="shared" si="54"/>
        <v>7</v>
      </c>
      <c r="C290" t="s">
        <v>106</v>
      </c>
      <c r="D290" t="s">
        <v>107</v>
      </c>
      <c r="E290" t="s">
        <v>108</v>
      </c>
      <c r="F290" t="s">
        <v>109</v>
      </c>
      <c r="G290" t="s">
        <v>110</v>
      </c>
      <c r="H290">
        <v>721055966</v>
      </c>
      <c r="I290" t="s">
        <v>46</v>
      </c>
      <c r="J290" s="70"/>
      <c r="K290" s="70"/>
      <c r="L290" s="53">
        <v>0</v>
      </c>
      <c r="M290" s="53">
        <f>Červenec!$M$11</f>
        <v>9529.9</v>
      </c>
      <c r="N290" s="53">
        <v>0</v>
      </c>
      <c r="O290" s="53">
        <v>0</v>
      </c>
      <c r="P290" s="53">
        <f t="shared" si="52"/>
        <v>0</v>
      </c>
      <c r="Q290" s="53">
        <v>0</v>
      </c>
      <c r="R290" s="53">
        <f>Červenec!$K$11</f>
        <v>9529.9</v>
      </c>
      <c r="S290" s="53">
        <f>Červenec!$R$11</f>
        <v>8957</v>
      </c>
      <c r="T290" s="53">
        <f>Červenec!$S$11</f>
        <v>0</v>
      </c>
      <c r="U290" s="53">
        <f>Červenec!$T$11</f>
        <v>572.9</v>
      </c>
      <c r="V290" s="53">
        <f>Červenec!$U$11</f>
        <v>0</v>
      </c>
      <c r="W290" s="53">
        <f>Červenec!$V$11</f>
        <v>0</v>
      </c>
      <c r="X290" s="53">
        <f>Červenec!$W$11</f>
        <v>0</v>
      </c>
      <c r="Y290" s="53">
        <f>Červenec!$X$11</f>
        <v>0</v>
      </c>
      <c r="Z290" s="53">
        <f t="shared" si="53"/>
        <v>-3.4106051316484809E-13</v>
      </c>
      <c r="AA290" s="53">
        <f>Červenec!$Z$11</f>
        <v>0</v>
      </c>
      <c r="AB290" s="55">
        <f t="shared" si="48"/>
        <v>0</v>
      </c>
      <c r="AE290" s="56"/>
    </row>
    <row r="291" spans="1:31" x14ac:dyDescent="0.25">
      <c r="A291" s="52">
        <f t="shared" si="54"/>
        <v>2024</v>
      </c>
      <c r="B291">
        <f t="shared" si="54"/>
        <v>7</v>
      </c>
      <c r="C291" t="s">
        <v>106</v>
      </c>
      <c r="D291" t="s">
        <v>107</v>
      </c>
      <c r="E291" t="s">
        <v>108</v>
      </c>
      <c r="F291" t="s">
        <v>109</v>
      </c>
      <c r="G291" t="s">
        <v>110</v>
      </c>
      <c r="H291">
        <v>721055966</v>
      </c>
      <c r="I291" t="s">
        <v>41</v>
      </c>
      <c r="J291" s="70"/>
      <c r="K291" s="70"/>
      <c r="L291" s="53">
        <v>0</v>
      </c>
      <c r="M291" s="53">
        <f>Červenec!$M$12</f>
        <v>6470.0129999999999</v>
      </c>
      <c r="N291" s="53">
        <v>0</v>
      </c>
      <c r="O291" s="53">
        <v>0</v>
      </c>
      <c r="P291" s="53">
        <f t="shared" si="52"/>
        <v>635.96699999999964</v>
      </c>
      <c r="Q291" s="53">
        <v>0</v>
      </c>
      <c r="R291" s="53">
        <f>Červenec!$K$12</f>
        <v>5834.0460000000003</v>
      </c>
      <c r="S291" s="53">
        <f>Červenec!$R$12</f>
        <v>4014</v>
      </c>
      <c r="T291" s="53">
        <f>Červenec!$S$12</f>
        <v>0</v>
      </c>
      <c r="U291" s="53">
        <f>Červenec!$T$12</f>
        <v>0</v>
      </c>
      <c r="V291" s="53">
        <f>Červenec!$U$12</f>
        <v>0</v>
      </c>
      <c r="W291" s="53">
        <f>Červenec!$V$12</f>
        <v>0</v>
      </c>
      <c r="X291" s="53">
        <f>Červenec!$W$12</f>
        <v>0</v>
      </c>
      <c r="Y291" s="53">
        <f>Červenec!$X$12</f>
        <v>223</v>
      </c>
      <c r="Z291" s="53">
        <f t="shared" si="53"/>
        <v>1597.0460000000003</v>
      </c>
      <c r="AA291" s="53">
        <f>Červenec!$Z$12</f>
        <v>0</v>
      </c>
      <c r="AB291" s="55">
        <f t="shared" si="48"/>
        <v>0</v>
      </c>
      <c r="AE291" s="56"/>
    </row>
    <row r="292" spans="1:31" x14ac:dyDescent="0.25">
      <c r="A292" s="52">
        <f t="shared" si="54"/>
        <v>2024</v>
      </c>
      <c r="B292">
        <f t="shared" si="54"/>
        <v>7</v>
      </c>
      <c r="C292" t="s">
        <v>106</v>
      </c>
      <c r="D292" t="s">
        <v>107</v>
      </c>
      <c r="E292" t="s">
        <v>108</v>
      </c>
      <c r="F292" t="s">
        <v>109</v>
      </c>
      <c r="G292" t="s">
        <v>110</v>
      </c>
      <c r="H292">
        <v>721055966</v>
      </c>
      <c r="I292" t="s">
        <v>45</v>
      </c>
      <c r="J292" s="70"/>
      <c r="K292" s="70"/>
      <c r="L292" s="53">
        <v>0</v>
      </c>
      <c r="M292" s="53">
        <f>Červenec!$M$13</f>
        <v>5096.0259999999998</v>
      </c>
      <c r="N292" s="53">
        <v>0</v>
      </c>
      <c r="O292" s="53">
        <v>0</v>
      </c>
      <c r="P292" s="53">
        <f t="shared" si="52"/>
        <v>38.225999999999658</v>
      </c>
      <c r="Q292" s="53">
        <v>0</v>
      </c>
      <c r="R292" s="53">
        <f>Červenec!$K$13</f>
        <v>5057.8</v>
      </c>
      <c r="S292" s="53">
        <f>Červenec!$R$13</f>
        <v>3987</v>
      </c>
      <c r="T292" s="53">
        <f>Červenec!$S$13</f>
        <v>0</v>
      </c>
      <c r="U292" s="53">
        <f>Červenec!$T$13</f>
        <v>428</v>
      </c>
      <c r="V292" s="53">
        <f>Červenec!$U$13</f>
        <v>0</v>
      </c>
      <c r="W292" s="53">
        <f>Červenec!$V$13</f>
        <v>0</v>
      </c>
      <c r="X292" s="53">
        <f>Červenec!$W$13</f>
        <v>0</v>
      </c>
      <c r="Y292" s="53">
        <f>Červenec!$X$13</f>
        <v>419</v>
      </c>
      <c r="Z292" s="53">
        <f t="shared" si="53"/>
        <v>223.80000000000018</v>
      </c>
      <c r="AA292" s="53">
        <f>Červenec!$Z$13</f>
        <v>0</v>
      </c>
      <c r="AB292" s="55">
        <f t="shared" si="48"/>
        <v>0</v>
      </c>
      <c r="AE292" s="56"/>
    </row>
    <row r="293" spans="1:31" x14ac:dyDescent="0.25">
      <c r="A293" s="52">
        <f t="shared" si="54"/>
        <v>2024</v>
      </c>
      <c r="B293">
        <f t="shared" si="54"/>
        <v>7</v>
      </c>
      <c r="C293" t="s">
        <v>106</v>
      </c>
      <c r="D293" t="s">
        <v>107</v>
      </c>
      <c r="E293" t="s">
        <v>108</v>
      </c>
      <c r="F293" t="s">
        <v>109</v>
      </c>
      <c r="G293" t="s">
        <v>110</v>
      </c>
      <c r="H293">
        <v>721055966</v>
      </c>
      <c r="I293" t="s">
        <v>265</v>
      </c>
      <c r="J293" s="70"/>
      <c r="K293" s="70"/>
      <c r="L293" s="53">
        <v>0</v>
      </c>
      <c r="M293" s="53">
        <f>Červenec!$M$14</f>
        <v>2</v>
      </c>
      <c r="N293" s="53">
        <v>0</v>
      </c>
      <c r="O293" s="53">
        <v>0</v>
      </c>
      <c r="P293" s="53">
        <f t="shared" si="52"/>
        <v>0</v>
      </c>
      <c r="Q293" s="53">
        <v>0</v>
      </c>
      <c r="R293" s="53">
        <f>Červenec!$K$14</f>
        <v>2</v>
      </c>
      <c r="S293" s="53">
        <f>Červenec!$R$14</f>
        <v>2</v>
      </c>
      <c r="T293" s="53">
        <f>Červenec!$S$14</f>
        <v>0</v>
      </c>
      <c r="U293" s="53">
        <f>Červenec!$T$14</f>
        <v>0</v>
      </c>
      <c r="V293" s="53">
        <f>Červenec!$U$14</f>
        <v>0</v>
      </c>
      <c r="W293" s="53">
        <f>Červenec!$V$14</f>
        <v>0</v>
      </c>
      <c r="X293" s="53">
        <f>Červenec!$W$14</f>
        <v>0</v>
      </c>
      <c r="Y293" s="53">
        <f>Červenec!$X$14</f>
        <v>0</v>
      </c>
      <c r="Z293" s="53">
        <f t="shared" si="53"/>
        <v>0</v>
      </c>
      <c r="AA293" s="53">
        <f>Červenec!$Z$14</f>
        <v>0</v>
      </c>
      <c r="AB293" s="55">
        <f t="shared" si="48"/>
        <v>0</v>
      </c>
      <c r="AE293" s="56"/>
    </row>
    <row r="294" spans="1:31" x14ac:dyDescent="0.25">
      <c r="A294" s="52">
        <f t="shared" si="54"/>
        <v>2024</v>
      </c>
      <c r="B294">
        <f t="shared" si="54"/>
        <v>7</v>
      </c>
      <c r="C294" t="s">
        <v>106</v>
      </c>
      <c r="D294" t="s">
        <v>107</v>
      </c>
      <c r="E294" t="s">
        <v>108</v>
      </c>
      <c r="F294" t="s">
        <v>109</v>
      </c>
      <c r="G294" t="s">
        <v>110</v>
      </c>
      <c r="H294">
        <v>721055966</v>
      </c>
      <c r="I294" t="s">
        <v>39</v>
      </c>
      <c r="J294" s="70"/>
      <c r="K294" s="70"/>
      <c r="L294" s="53">
        <v>0</v>
      </c>
      <c r="M294" s="53">
        <f>Červenec!$M$15+Červenec!$M$38+Červenec!$M$39</f>
        <v>7921</v>
      </c>
      <c r="N294" s="53">
        <v>0</v>
      </c>
      <c r="O294" s="53">
        <v>0</v>
      </c>
      <c r="P294" s="53">
        <f t="shared" si="52"/>
        <v>0</v>
      </c>
      <c r="Q294" s="53">
        <v>0</v>
      </c>
      <c r="R294" s="53">
        <f>Červenec!$K$15+Červenec!$K$38+Červenec!$K$39</f>
        <v>7921</v>
      </c>
      <c r="S294" s="53">
        <f>Červenec!$R$15</f>
        <v>6651</v>
      </c>
      <c r="T294" s="53">
        <f>Červenec!$S$15</f>
        <v>0</v>
      </c>
      <c r="U294" s="53">
        <f>Červenec!$T$15</f>
        <v>0</v>
      </c>
      <c r="V294" s="53">
        <f>Červenec!$U$15</f>
        <v>0</v>
      </c>
      <c r="W294" s="53">
        <f>Červenec!$V$15</f>
        <v>0</v>
      </c>
      <c r="X294" s="53">
        <f>Červenec!$W$15</f>
        <v>0</v>
      </c>
      <c r="Y294" s="53">
        <f>Červenec!$X$15+Červenec!$X$38+Červenec!$X$39</f>
        <v>810</v>
      </c>
      <c r="Z294" s="53">
        <f t="shared" si="53"/>
        <v>460</v>
      </c>
      <c r="AA294" s="53">
        <f>Červenec!$Z$15</f>
        <v>0</v>
      </c>
      <c r="AB294" s="55">
        <f t="shared" si="48"/>
        <v>0</v>
      </c>
      <c r="AE294" s="56"/>
    </row>
    <row r="295" spans="1:31" x14ac:dyDescent="0.25">
      <c r="A295" s="52">
        <f t="shared" si="54"/>
        <v>2024</v>
      </c>
      <c r="B295">
        <f t="shared" si="54"/>
        <v>7</v>
      </c>
      <c r="C295" t="s">
        <v>106</v>
      </c>
      <c r="D295" t="s">
        <v>107</v>
      </c>
      <c r="E295" t="s">
        <v>108</v>
      </c>
      <c r="F295" t="s">
        <v>109</v>
      </c>
      <c r="G295" t="s">
        <v>110</v>
      </c>
      <c r="H295">
        <v>721055966</v>
      </c>
      <c r="I295" t="s">
        <v>42</v>
      </c>
      <c r="J295" s="70"/>
      <c r="K295" s="70"/>
      <c r="L295" s="53">
        <v>0</v>
      </c>
      <c r="M295" s="53">
        <f>Červenec!$M$16</f>
        <v>3737</v>
      </c>
      <c r="N295" s="53">
        <v>0</v>
      </c>
      <c r="O295" s="53">
        <v>0</v>
      </c>
      <c r="P295" s="53">
        <f t="shared" si="52"/>
        <v>0</v>
      </c>
      <c r="Q295" s="53">
        <v>0</v>
      </c>
      <c r="R295" s="53">
        <f>Červenec!$K$16</f>
        <v>3737</v>
      </c>
      <c r="S295" s="53">
        <f>Červenec!$R$16</f>
        <v>3737</v>
      </c>
      <c r="T295" s="53">
        <f>Červenec!$S$16</f>
        <v>0</v>
      </c>
      <c r="U295" s="53">
        <f>Červenec!$T$16</f>
        <v>0</v>
      </c>
      <c r="V295" s="53">
        <f>Červenec!$U$16</f>
        <v>0</v>
      </c>
      <c r="W295" s="53">
        <f>Červenec!$V$16</f>
        <v>0</v>
      </c>
      <c r="X295" s="53">
        <f>Červenec!$W$16</f>
        <v>0</v>
      </c>
      <c r="Y295" s="53">
        <f>Červenec!$X$16</f>
        <v>0</v>
      </c>
      <c r="Z295" s="53">
        <f t="shared" si="53"/>
        <v>0</v>
      </c>
      <c r="AA295" s="53">
        <f>Červenec!$Z$16</f>
        <v>0</v>
      </c>
      <c r="AB295" s="55">
        <f t="shared" si="48"/>
        <v>0</v>
      </c>
      <c r="AE295" s="56"/>
    </row>
    <row r="296" spans="1:31" x14ac:dyDescent="0.25">
      <c r="A296" s="52">
        <f t="shared" si="54"/>
        <v>2024</v>
      </c>
      <c r="B296">
        <f t="shared" si="54"/>
        <v>7</v>
      </c>
      <c r="C296" t="s">
        <v>106</v>
      </c>
      <c r="D296" t="s">
        <v>107</v>
      </c>
      <c r="E296" t="s">
        <v>108</v>
      </c>
      <c r="F296" t="s">
        <v>109</v>
      </c>
      <c r="G296" t="s">
        <v>110</v>
      </c>
      <c r="H296">
        <v>721055966</v>
      </c>
      <c r="I296" t="s">
        <v>40</v>
      </c>
      <c r="J296" s="70"/>
      <c r="K296" s="70"/>
      <c r="L296" s="53">
        <v>0</v>
      </c>
      <c r="M296" s="53">
        <f>Červenec!$M$17</f>
        <v>5071.2659999999996</v>
      </c>
      <c r="N296" s="53">
        <v>0</v>
      </c>
      <c r="O296" s="53">
        <v>0</v>
      </c>
      <c r="P296" s="53">
        <f t="shared" si="52"/>
        <v>346.13599999999951</v>
      </c>
      <c r="Q296" s="53">
        <v>0</v>
      </c>
      <c r="R296" s="53">
        <f>Červenec!$K$17</f>
        <v>4725.13</v>
      </c>
      <c r="S296" s="53">
        <f>Červenec!$R$17</f>
        <v>3324</v>
      </c>
      <c r="T296" s="53">
        <f>Červenec!$S$17</f>
        <v>0</v>
      </c>
      <c r="U296" s="53">
        <f>Červenec!$T$17</f>
        <v>-4.87</v>
      </c>
      <c r="V296" s="53">
        <f>Červenec!$U$17</f>
        <v>0</v>
      </c>
      <c r="W296" s="53">
        <f>Červenec!$V$17</f>
        <v>0</v>
      </c>
      <c r="X296" s="53">
        <f>Červenec!$W$17</f>
        <v>0</v>
      </c>
      <c r="Y296" s="53">
        <f>Červenec!$X$17</f>
        <v>1027</v>
      </c>
      <c r="Z296" s="53">
        <f t="shared" si="53"/>
        <v>379</v>
      </c>
      <c r="AA296" s="53">
        <f>Červenec!$Z$17</f>
        <v>0</v>
      </c>
      <c r="AB296" s="55">
        <f t="shared" si="48"/>
        <v>0</v>
      </c>
      <c r="AC296" s="53">
        <f>R296-S296-Z296-Y296-U296</f>
        <v>1.092459456231154E-13</v>
      </c>
      <c r="AD296" s="53">
        <f>Z296+U296</f>
        <v>374.13</v>
      </c>
      <c r="AE296" s="56"/>
    </row>
    <row r="297" spans="1:31" ht="15.75" thickBot="1" x14ac:dyDescent="0.3">
      <c r="A297" s="57">
        <f t="shared" si="54"/>
        <v>2024</v>
      </c>
      <c r="B297" s="58">
        <f t="shared" si="54"/>
        <v>7</v>
      </c>
      <c r="C297" s="58" t="s">
        <v>106</v>
      </c>
      <c r="D297" s="58" t="s">
        <v>107</v>
      </c>
      <c r="E297" s="58" t="s">
        <v>108</v>
      </c>
      <c r="F297" s="58" t="s">
        <v>109</v>
      </c>
      <c r="G297" s="58" t="s">
        <v>110</v>
      </c>
      <c r="H297" s="58">
        <v>721055966</v>
      </c>
      <c r="I297" s="58" t="s">
        <v>38</v>
      </c>
      <c r="J297" s="71"/>
      <c r="K297" s="71"/>
      <c r="L297" s="59">
        <v>0</v>
      </c>
      <c r="M297" s="59">
        <f>Červenec!$M$18</f>
        <v>2231</v>
      </c>
      <c r="N297" s="59">
        <v>0</v>
      </c>
      <c r="O297" s="59">
        <v>0</v>
      </c>
      <c r="P297" s="59">
        <f t="shared" si="52"/>
        <v>0</v>
      </c>
      <c r="Q297" s="53">
        <v>0</v>
      </c>
      <c r="R297" s="53">
        <f>Červenec!$K$18</f>
        <v>2231</v>
      </c>
      <c r="S297" s="53">
        <f>Červenec!$R$18</f>
        <v>1708</v>
      </c>
      <c r="T297" s="53">
        <f>Červenec!$S$18</f>
        <v>0</v>
      </c>
      <c r="U297" s="53">
        <f>Červenec!$T$18</f>
        <v>523</v>
      </c>
      <c r="V297" s="53">
        <f>Červenec!$U$18</f>
        <v>0</v>
      </c>
      <c r="W297" s="53">
        <f>Červenec!$V$18</f>
        <v>0</v>
      </c>
      <c r="X297" s="53">
        <f>Červenec!$W$18</f>
        <v>0</v>
      </c>
      <c r="Y297" s="53">
        <f>Červenec!$X$18</f>
        <v>0</v>
      </c>
      <c r="Z297" s="53">
        <f t="shared" si="53"/>
        <v>0</v>
      </c>
      <c r="AA297" s="53">
        <f>Červenec!$Z$18</f>
        <v>0</v>
      </c>
      <c r="AB297" s="61">
        <f t="shared" si="48"/>
        <v>0</v>
      </c>
      <c r="AC297" s="58"/>
      <c r="AD297" s="58"/>
      <c r="AE297" s="62"/>
    </row>
    <row r="298" spans="1:31" x14ac:dyDescent="0.25">
      <c r="A298" s="46">
        <f t="shared" si="54"/>
        <v>2024</v>
      </c>
      <c r="B298" s="47">
        <f>B297+1</f>
        <v>8</v>
      </c>
      <c r="C298" s="47" t="s">
        <v>106</v>
      </c>
      <c r="D298" s="47" t="s">
        <v>107</v>
      </c>
      <c r="E298" s="47" t="s">
        <v>108</v>
      </c>
      <c r="F298" s="47" t="s">
        <v>109</v>
      </c>
      <c r="G298" s="47" t="s">
        <v>110</v>
      </c>
      <c r="H298" s="47">
        <v>721055966</v>
      </c>
      <c r="I298" s="47" t="s">
        <v>47</v>
      </c>
      <c r="J298" s="69"/>
      <c r="K298" s="69"/>
      <c r="L298" s="48">
        <v>0</v>
      </c>
      <c r="M298" s="48">
        <f>Srpen!$M$5</f>
        <v>1183</v>
      </c>
      <c r="N298" s="48">
        <v>0</v>
      </c>
      <c r="O298" s="48">
        <v>0</v>
      </c>
      <c r="P298" s="48">
        <f>M298-R298</f>
        <v>0</v>
      </c>
      <c r="Q298" s="48">
        <v>0</v>
      </c>
      <c r="R298" s="48">
        <f>Srpen!$K$5</f>
        <v>1183</v>
      </c>
      <c r="S298" s="48">
        <f>Srpen!$R$5</f>
        <v>93</v>
      </c>
      <c r="T298" s="48">
        <f>Srpen!$S$5</f>
        <v>0</v>
      </c>
      <c r="U298" s="48">
        <f>Srpen!$T$5</f>
        <v>0</v>
      </c>
      <c r="V298" s="48">
        <f>Srpen!$U$5</f>
        <v>0</v>
      </c>
      <c r="W298" s="48">
        <f>Srpen!$V$5</f>
        <v>0</v>
      </c>
      <c r="X298" s="48">
        <v>0</v>
      </c>
      <c r="Y298" s="48">
        <f>Srpen!$X$5</f>
        <v>860.93200000000002</v>
      </c>
      <c r="Z298" s="48">
        <f>R298-S298-T298-U298-V298-W298-X298-Y298-AA298</f>
        <v>229.06799999999998</v>
      </c>
      <c r="AA298" s="48">
        <f>Srpen!$Z$5</f>
        <v>0</v>
      </c>
      <c r="AB298" s="50">
        <f t="shared" si="48"/>
        <v>0</v>
      </c>
      <c r="AC298" s="47"/>
      <c r="AD298" s="47"/>
      <c r="AE298" s="51"/>
    </row>
    <row r="299" spans="1:31" x14ac:dyDescent="0.25">
      <c r="A299" s="52">
        <f t="shared" si="54"/>
        <v>2024</v>
      </c>
      <c r="B299">
        <f>B298</f>
        <v>8</v>
      </c>
      <c r="C299" t="s">
        <v>106</v>
      </c>
      <c r="D299" t="s">
        <v>107</v>
      </c>
      <c r="E299" t="s">
        <v>108</v>
      </c>
      <c r="F299" t="s">
        <v>109</v>
      </c>
      <c r="G299" t="s">
        <v>110</v>
      </c>
      <c r="H299">
        <v>721055966</v>
      </c>
      <c r="I299" t="s">
        <v>37</v>
      </c>
      <c r="J299" s="70"/>
      <c r="K299" s="70"/>
      <c r="L299" s="53">
        <v>0</v>
      </c>
      <c r="M299" s="53">
        <f>Srpen!$M$6</f>
        <v>6815</v>
      </c>
      <c r="N299" s="53">
        <v>0</v>
      </c>
      <c r="O299" s="53">
        <v>0</v>
      </c>
      <c r="P299" s="53">
        <f t="shared" ref="P299:P311" si="55">M299-R299</f>
        <v>250</v>
      </c>
      <c r="Q299" s="53">
        <v>0</v>
      </c>
      <c r="R299" s="53">
        <f>Srpen!$K$6</f>
        <v>6565</v>
      </c>
      <c r="S299" s="53">
        <f>Srpen!$R$6</f>
        <v>5763</v>
      </c>
      <c r="T299" s="53">
        <f>Srpen!$S$6</f>
        <v>0</v>
      </c>
      <c r="U299" s="53">
        <f>Srpen!$T$6</f>
        <v>0</v>
      </c>
      <c r="V299" s="53">
        <f>Srpen!$U$6</f>
        <v>0</v>
      </c>
      <c r="W299" s="53">
        <f>Srpen!$V$6</f>
        <v>0</v>
      </c>
      <c r="X299" s="53">
        <f>Srpen!$W$6</f>
        <v>0</v>
      </c>
      <c r="Y299" s="53">
        <f>Srpen!$X$6</f>
        <v>535</v>
      </c>
      <c r="Z299" s="53">
        <f t="shared" ref="Z299:Z311" si="56">R299-S299-T299-U299-V299-W299-X299-Y299-AA299</f>
        <v>267</v>
      </c>
      <c r="AA299" s="53">
        <f>Srpen!$Z$6</f>
        <v>0</v>
      </c>
      <c r="AB299" s="55">
        <f t="shared" si="48"/>
        <v>0</v>
      </c>
      <c r="AE299" s="56"/>
    </row>
    <row r="300" spans="1:31" x14ac:dyDescent="0.25">
      <c r="A300" s="52">
        <f t="shared" si="54"/>
        <v>2024</v>
      </c>
      <c r="B300">
        <f t="shared" si="54"/>
        <v>8</v>
      </c>
      <c r="C300" t="s">
        <v>106</v>
      </c>
      <c r="D300" t="s">
        <v>107</v>
      </c>
      <c r="E300" t="s">
        <v>108</v>
      </c>
      <c r="F300" t="s">
        <v>109</v>
      </c>
      <c r="G300" t="s">
        <v>110</v>
      </c>
      <c r="H300">
        <v>721055966</v>
      </c>
      <c r="I300" t="s">
        <v>48</v>
      </c>
      <c r="J300" s="70"/>
      <c r="K300" s="70"/>
      <c r="L300" s="53">
        <v>0</v>
      </c>
      <c r="M300" s="53">
        <f>Srpen!$M$7</f>
        <v>4049</v>
      </c>
      <c r="N300" s="53">
        <v>0</v>
      </c>
      <c r="O300" s="53">
        <v>0</v>
      </c>
      <c r="P300" s="53">
        <f t="shared" si="55"/>
        <v>0</v>
      </c>
      <c r="Q300" s="53">
        <v>0</v>
      </c>
      <c r="R300" s="53">
        <f>Srpen!$K$7</f>
        <v>4049</v>
      </c>
      <c r="S300" s="53">
        <f>Srpen!$R$7</f>
        <v>4049</v>
      </c>
      <c r="T300" s="53">
        <f>Srpen!$S$7</f>
        <v>0</v>
      </c>
      <c r="U300" s="53">
        <f>Srpen!$T$7</f>
        <v>0</v>
      </c>
      <c r="V300" s="53">
        <f>Srpen!$U$7</f>
        <v>0</v>
      </c>
      <c r="W300" s="53">
        <f>Srpen!$V$7</f>
        <v>0</v>
      </c>
      <c r="X300" s="53">
        <f>Srpen!$W$7</f>
        <v>0</v>
      </c>
      <c r="Y300" s="53">
        <f>Srpen!$X$7</f>
        <v>0</v>
      </c>
      <c r="Z300" s="53">
        <f t="shared" si="56"/>
        <v>0</v>
      </c>
      <c r="AA300" s="53">
        <f>Srpen!$Z$7</f>
        <v>0</v>
      </c>
      <c r="AB300" s="55">
        <f t="shared" si="48"/>
        <v>0</v>
      </c>
      <c r="AE300" s="56"/>
    </row>
    <row r="301" spans="1:31" x14ac:dyDescent="0.25">
      <c r="A301" s="52">
        <f t="shared" si="54"/>
        <v>2024</v>
      </c>
      <c r="B301">
        <f t="shared" si="54"/>
        <v>8</v>
      </c>
      <c r="C301" t="s">
        <v>106</v>
      </c>
      <c r="D301" t="s">
        <v>107</v>
      </c>
      <c r="E301" t="s">
        <v>108</v>
      </c>
      <c r="F301" t="s">
        <v>109</v>
      </c>
      <c r="G301" t="s">
        <v>110</v>
      </c>
      <c r="H301">
        <v>721055966</v>
      </c>
      <c r="I301" t="s">
        <v>264</v>
      </c>
      <c r="J301" s="70"/>
      <c r="K301" s="70"/>
      <c r="L301" s="53">
        <v>0</v>
      </c>
      <c r="M301" s="53">
        <f>Srpen!$M$8</f>
        <v>3570</v>
      </c>
      <c r="N301" s="53">
        <v>0</v>
      </c>
      <c r="O301" s="53">
        <v>0</v>
      </c>
      <c r="P301" s="53">
        <f t="shared" si="55"/>
        <v>0</v>
      </c>
      <c r="Q301" s="53">
        <v>0</v>
      </c>
      <c r="R301" s="53">
        <f>Srpen!$K$8</f>
        <v>3570</v>
      </c>
      <c r="S301" s="53">
        <f>Srpen!$R$8</f>
        <v>3331</v>
      </c>
      <c r="T301" s="53">
        <f>Srpen!$S$8</f>
        <v>0</v>
      </c>
      <c r="U301" s="53">
        <f>Srpen!$T$8</f>
        <v>0</v>
      </c>
      <c r="V301" s="53">
        <f>Srpen!$U$8</f>
        <v>0</v>
      </c>
      <c r="W301" s="53">
        <f>Srpen!$V$8</f>
        <v>0</v>
      </c>
      <c r="X301" s="53">
        <f>Srpen!$W$8</f>
        <v>0</v>
      </c>
      <c r="Y301" s="53">
        <f>Srpen!$X$8</f>
        <v>59</v>
      </c>
      <c r="Z301" s="53">
        <f t="shared" si="56"/>
        <v>180</v>
      </c>
      <c r="AA301" s="53">
        <f>Srpen!$Z$8</f>
        <v>0</v>
      </c>
      <c r="AB301" s="55">
        <f t="shared" si="48"/>
        <v>0</v>
      </c>
      <c r="AE301" s="56"/>
    </row>
    <row r="302" spans="1:31" x14ac:dyDescent="0.25">
      <c r="A302" s="52">
        <f t="shared" ref="A302:B317" si="57">A301</f>
        <v>2024</v>
      </c>
      <c r="B302">
        <f t="shared" si="57"/>
        <v>8</v>
      </c>
      <c r="C302" t="s">
        <v>106</v>
      </c>
      <c r="D302" t="s">
        <v>107</v>
      </c>
      <c r="E302" t="s">
        <v>108</v>
      </c>
      <c r="F302" t="s">
        <v>109</v>
      </c>
      <c r="G302" t="s">
        <v>110</v>
      </c>
      <c r="H302">
        <v>721055966</v>
      </c>
      <c r="I302" t="s">
        <v>43</v>
      </c>
      <c r="J302" s="70"/>
      <c r="K302" s="70"/>
      <c r="L302" s="53">
        <v>0</v>
      </c>
      <c r="M302" s="53">
        <f>Srpen!$M$9</f>
        <v>5913</v>
      </c>
      <c r="N302" s="53">
        <v>0</v>
      </c>
      <c r="O302" s="53">
        <v>0</v>
      </c>
      <c r="P302" s="53">
        <f t="shared" si="55"/>
        <v>0</v>
      </c>
      <c r="Q302" s="53">
        <v>0</v>
      </c>
      <c r="R302" s="53">
        <f>Srpen!$K$9</f>
        <v>5913</v>
      </c>
      <c r="S302" s="53">
        <f>Srpen!$R$9</f>
        <v>5913</v>
      </c>
      <c r="T302" s="53">
        <f>Srpen!$S$9</f>
        <v>0</v>
      </c>
      <c r="U302" s="53">
        <f>Srpen!$T$9</f>
        <v>0</v>
      </c>
      <c r="V302" s="53">
        <f>Srpen!$U$9</f>
        <v>0</v>
      </c>
      <c r="W302" s="53">
        <f>Srpen!$V$9</f>
        <v>0</v>
      </c>
      <c r="X302" s="53">
        <f>Srpen!$W$9</f>
        <v>0</v>
      </c>
      <c r="Y302" s="53">
        <f>Srpen!$X$9</f>
        <v>0</v>
      </c>
      <c r="Z302" s="53">
        <f t="shared" si="56"/>
        <v>0</v>
      </c>
      <c r="AA302" s="53">
        <f>Srpen!$Z$9</f>
        <v>0</v>
      </c>
      <c r="AB302" s="55">
        <f t="shared" si="48"/>
        <v>0</v>
      </c>
      <c r="AE302" s="56"/>
    </row>
    <row r="303" spans="1:31" x14ac:dyDescent="0.25">
      <c r="A303" s="52">
        <f t="shared" si="57"/>
        <v>2024</v>
      </c>
      <c r="B303">
        <f t="shared" si="57"/>
        <v>8</v>
      </c>
      <c r="C303" t="s">
        <v>106</v>
      </c>
      <c r="D303" t="s">
        <v>107</v>
      </c>
      <c r="E303" t="s">
        <v>108</v>
      </c>
      <c r="F303" t="s">
        <v>109</v>
      </c>
      <c r="G303" t="s">
        <v>110</v>
      </c>
      <c r="H303">
        <v>721055966</v>
      </c>
      <c r="I303" t="s">
        <v>44</v>
      </c>
      <c r="J303" s="70"/>
      <c r="K303" s="70"/>
      <c r="L303" s="53">
        <v>0</v>
      </c>
      <c r="M303" s="53">
        <f>Srpen!$M$10</f>
        <v>7702</v>
      </c>
      <c r="N303" s="53">
        <v>0</v>
      </c>
      <c r="O303" s="53">
        <v>0</v>
      </c>
      <c r="P303" s="53">
        <f t="shared" si="55"/>
        <v>0</v>
      </c>
      <c r="Q303" s="53">
        <v>0</v>
      </c>
      <c r="R303" s="53">
        <f>Srpen!$K$10</f>
        <v>7702</v>
      </c>
      <c r="S303" s="53">
        <f>Srpen!$R$10</f>
        <v>5127</v>
      </c>
      <c r="T303" s="53">
        <f>Srpen!$S$10</f>
        <v>0</v>
      </c>
      <c r="U303" s="53">
        <f>Srpen!$T$10</f>
        <v>1554</v>
      </c>
      <c r="V303" s="53">
        <f>Srpen!$U$10</f>
        <v>0</v>
      </c>
      <c r="W303" s="53">
        <f>Srpen!$V$10</f>
        <v>0</v>
      </c>
      <c r="X303" s="53">
        <f>Srpen!$W$10</f>
        <v>0</v>
      </c>
      <c r="Y303" s="53">
        <f>Srpen!$X$10</f>
        <v>1021</v>
      </c>
      <c r="Z303" s="53">
        <f t="shared" si="56"/>
        <v>0</v>
      </c>
      <c r="AA303" s="53">
        <f>Srpen!$Z$10</f>
        <v>0</v>
      </c>
      <c r="AB303" s="55">
        <f t="shared" si="48"/>
        <v>0</v>
      </c>
      <c r="AE303" s="56"/>
    </row>
    <row r="304" spans="1:31" x14ac:dyDescent="0.25">
      <c r="A304" s="52">
        <f t="shared" si="57"/>
        <v>2024</v>
      </c>
      <c r="B304">
        <f t="shared" si="57"/>
        <v>8</v>
      </c>
      <c r="C304" t="s">
        <v>106</v>
      </c>
      <c r="D304" t="s">
        <v>107</v>
      </c>
      <c r="E304" t="s">
        <v>108</v>
      </c>
      <c r="F304" t="s">
        <v>109</v>
      </c>
      <c r="G304" t="s">
        <v>110</v>
      </c>
      <c r="H304">
        <v>721055966</v>
      </c>
      <c r="I304" t="s">
        <v>46</v>
      </c>
      <c r="J304" s="70"/>
      <c r="K304" s="70"/>
      <c r="L304" s="53">
        <v>0</v>
      </c>
      <c r="M304" s="53">
        <f>Srpen!$M$11</f>
        <v>8982.4</v>
      </c>
      <c r="N304" s="53">
        <v>0</v>
      </c>
      <c r="O304" s="53">
        <v>0</v>
      </c>
      <c r="P304" s="53">
        <f t="shared" si="55"/>
        <v>0</v>
      </c>
      <c r="Q304" s="53">
        <v>0</v>
      </c>
      <c r="R304" s="53">
        <f>Srpen!$K$11</f>
        <v>8982.4</v>
      </c>
      <c r="S304" s="53">
        <f>Srpen!$R$11</f>
        <v>8497</v>
      </c>
      <c r="T304" s="53">
        <f>Srpen!$S$11</f>
        <v>0</v>
      </c>
      <c r="U304" s="53">
        <f>Srpen!$T$11</f>
        <v>485.4</v>
      </c>
      <c r="V304" s="53">
        <f>Srpen!$U$11</f>
        <v>0</v>
      </c>
      <c r="W304" s="53">
        <f>Srpen!$V$11</f>
        <v>0</v>
      </c>
      <c r="X304" s="53">
        <f>Srpen!$W$11</f>
        <v>0</v>
      </c>
      <c r="Y304" s="53">
        <f>Srpen!$X$11</f>
        <v>0</v>
      </c>
      <c r="Z304" s="53">
        <f t="shared" si="56"/>
        <v>-3.4106051316484809E-13</v>
      </c>
      <c r="AA304" s="53">
        <f>Srpen!$Z$11</f>
        <v>0</v>
      </c>
      <c r="AB304" s="55">
        <f t="shared" si="48"/>
        <v>0</v>
      </c>
      <c r="AE304" s="56"/>
    </row>
    <row r="305" spans="1:31" x14ac:dyDescent="0.25">
      <c r="A305" s="52">
        <f t="shared" si="57"/>
        <v>2024</v>
      </c>
      <c r="B305">
        <f t="shared" si="57"/>
        <v>8</v>
      </c>
      <c r="C305" t="s">
        <v>106</v>
      </c>
      <c r="D305" t="s">
        <v>107</v>
      </c>
      <c r="E305" t="s">
        <v>108</v>
      </c>
      <c r="F305" t="s">
        <v>109</v>
      </c>
      <c r="G305" t="s">
        <v>110</v>
      </c>
      <c r="H305">
        <v>721055966</v>
      </c>
      <c r="I305" t="s">
        <v>41</v>
      </c>
      <c r="J305" s="70"/>
      <c r="K305" s="70"/>
      <c r="L305" s="53">
        <v>0</v>
      </c>
      <c r="M305" s="53">
        <f>Srpen!$M$12</f>
        <v>5945.5839999999998</v>
      </c>
      <c r="N305" s="53">
        <v>0</v>
      </c>
      <c r="O305" s="53">
        <v>0</v>
      </c>
      <c r="P305" s="53">
        <f t="shared" si="55"/>
        <v>549.56800000000021</v>
      </c>
      <c r="Q305" s="53">
        <v>0</v>
      </c>
      <c r="R305" s="53">
        <f>Srpen!$K$12</f>
        <v>5396.0159999999996</v>
      </c>
      <c r="S305" s="53">
        <f>Srpen!$R$12</f>
        <v>3536</v>
      </c>
      <c r="T305" s="53">
        <f>Srpen!$S$12</f>
        <v>0</v>
      </c>
      <c r="U305" s="53">
        <f>Srpen!$T$12</f>
        <v>0</v>
      </c>
      <c r="V305" s="53">
        <f>Srpen!$U$12</f>
        <v>0</v>
      </c>
      <c r="W305" s="53">
        <f>Srpen!$V$12</f>
        <v>0</v>
      </c>
      <c r="X305" s="53">
        <f>Srpen!$W$12</f>
        <v>0</v>
      </c>
      <c r="Y305" s="53">
        <f>Srpen!$X$12</f>
        <v>227</v>
      </c>
      <c r="Z305" s="53">
        <f t="shared" si="56"/>
        <v>1633.0159999999996</v>
      </c>
      <c r="AA305" s="53">
        <f>Srpen!$Z$12</f>
        <v>0</v>
      </c>
      <c r="AB305" s="55">
        <f t="shared" si="48"/>
        <v>0</v>
      </c>
      <c r="AE305" s="56"/>
    </row>
    <row r="306" spans="1:31" x14ac:dyDescent="0.25">
      <c r="A306" s="52">
        <f t="shared" si="57"/>
        <v>2024</v>
      </c>
      <c r="B306">
        <f t="shared" si="57"/>
        <v>8</v>
      </c>
      <c r="C306" t="s">
        <v>106</v>
      </c>
      <c r="D306" t="s">
        <v>107</v>
      </c>
      <c r="E306" t="s">
        <v>108</v>
      </c>
      <c r="F306" t="s">
        <v>109</v>
      </c>
      <c r="G306" t="s">
        <v>110</v>
      </c>
      <c r="H306">
        <v>721055966</v>
      </c>
      <c r="I306" t="s">
        <v>45</v>
      </c>
      <c r="J306" s="70"/>
      <c r="K306" s="70"/>
      <c r="L306" s="53">
        <v>0</v>
      </c>
      <c r="M306" s="53">
        <f>Srpen!$M$13</f>
        <v>4914.5540000000001</v>
      </c>
      <c r="N306" s="53">
        <v>0</v>
      </c>
      <c r="O306" s="53">
        <v>0</v>
      </c>
      <c r="P306" s="53">
        <f t="shared" si="55"/>
        <v>25.154000000000451</v>
      </c>
      <c r="Q306" s="53">
        <v>0</v>
      </c>
      <c r="R306" s="53">
        <f>Srpen!$K$13</f>
        <v>4889.3999999999996</v>
      </c>
      <c r="S306" s="53">
        <f>Srpen!$R$13</f>
        <v>3914</v>
      </c>
      <c r="T306" s="53">
        <f>Srpen!$S$13</f>
        <v>0</v>
      </c>
      <c r="U306" s="53">
        <f>Srpen!$T$13</f>
        <v>353</v>
      </c>
      <c r="V306" s="53">
        <f>Srpen!$U$13</f>
        <v>0</v>
      </c>
      <c r="W306" s="53">
        <f>Srpen!$V$13</f>
        <v>0</v>
      </c>
      <c r="X306" s="53">
        <f>Srpen!$W$13</f>
        <v>0</v>
      </c>
      <c r="Y306" s="53">
        <f>Srpen!$X$13</f>
        <v>389</v>
      </c>
      <c r="Z306" s="53">
        <f t="shared" si="56"/>
        <v>233.39999999999964</v>
      </c>
      <c r="AA306" s="53">
        <f>Srpen!$Z$13</f>
        <v>0</v>
      </c>
      <c r="AB306" s="55">
        <f t="shared" si="48"/>
        <v>0</v>
      </c>
      <c r="AE306" s="56"/>
    </row>
    <row r="307" spans="1:31" x14ac:dyDescent="0.25">
      <c r="A307" s="52">
        <f t="shared" si="57"/>
        <v>2024</v>
      </c>
      <c r="B307">
        <f t="shared" si="57"/>
        <v>8</v>
      </c>
      <c r="C307" t="s">
        <v>106</v>
      </c>
      <c r="D307" t="s">
        <v>107</v>
      </c>
      <c r="E307" t="s">
        <v>108</v>
      </c>
      <c r="F307" t="s">
        <v>109</v>
      </c>
      <c r="G307" t="s">
        <v>110</v>
      </c>
      <c r="H307">
        <v>721055966</v>
      </c>
      <c r="I307" t="s">
        <v>265</v>
      </c>
      <c r="J307" s="70"/>
      <c r="K307" s="70"/>
      <c r="L307" s="53">
        <v>0</v>
      </c>
      <c r="M307" s="53">
        <f>Srpen!$M$14</f>
        <v>5</v>
      </c>
      <c r="N307" s="53">
        <v>0</v>
      </c>
      <c r="O307" s="53">
        <v>0</v>
      </c>
      <c r="P307" s="53">
        <f t="shared" si="55"/>
        <v>0</v>
      </c>
      <c r="Q307" s="53">
        <v>0</v>
      </c>
      <c r="R307" s="53">
        <f>Srpen!$K$14</f>
        <v>5</v>
      </c>
      <c r="S307" s="53">
        <f>Srpen!$R$14</f>
        <v>0</v>
      </c>
      <c r="T307" s="53">
        <f>Srpen!$S$14</f>
        <v>0</v>
      </c>
      <c r="U307" s="53">
        <f>Srpen!$T$14</f>
        <v>0</v>
      </c>
      <c r="V307" s="53">
        <f>Srpen!$U$14</f>
        <v>0</v>
      </c>
      <c r="W307" s="53">
        <f>Srpen!$V$14</f>
        <v>0</v>
      </c>
      <c r="X307" s="53">
        <f>Srpen!$W$14</f>
        <v>0</v>
      </c>
      <c r="Y307" s="53">
        <f>Srpen!$X$14</f>
        <v>5</v>
      </c>
      <c r="Z307" s="53">
        <f t="shared" si="56"/>
        <v>0</v>
      </c>
      <c r="AA307" s="53">
        <f>Srpen!$Z$14</f>
        <v>0</v>
      </c>
      <c r="AB307" s="55">
        <f t="shared" si="48"/>
        <v>0</v>
      </c>
      <c r="AE307" s="56"/>
    </row>
    <row r="308" spans="1:31" x14ac:dyDescent="0.25">
      <c r="A308" s="52">
        <f t="shared" si="57"/>
        <v>2024</v>
      </c>
      <c r="B308">
        <f t="shared" si="57"/>
        <v>8</v>
      </c>
      <c r="C308" t="s">
        <v>106</v>
      </c>
      <c r="D308" t="s">
        <v>107</v>
      </c>
      <c r="E308" t="s">
        <v>108</v>
      </c>
      <c r="F308" t="s">
        <v>109</v>
      </c>
      <c r="G308" t="s">
        <v>110</v>
      </c>
      <c r="H308">
        <v>721055966</v>
      </c>
      <c r="I308" t="s">
        <v>39</v>
      </c>
      <c r="J308" s="70"/>
      <c r="K308" s="70"/>
      <c r="L308" s="53">
        <v>0</v>
      </c>
      <c r="M308" s="53">
        <f>Srpen!$M$15+Srpen!$M$38+Srpen!$M$39</f>
        <v>4880</v>
      </c>
      <c r="N308" s="53">
        <v>0</v>
      </c>
      <c r="O308" s="53">
        <v>0</v>
      </c>
      <c r="P308" s="53">
        <f t="shared" si="55"/>
        <v>0</v>
      </c>
      <c r="Q308" s="53">
        <v>0</v>
      </c>
      <c r="R308" s="53">
        <f>Srpen!$K$15+Srpen!$K$38+Srpen!$K$39</f>
        <v>4880</v>
      </c>
      <c r="S308" s="53">
        <f>Srpen!$R$15</f>
        <v>3718</v>
      </c>
      <c r="T308" s="53">
        <f>Srpen!$S$15</f>
        <v>0</v>
      </c>
      <c r="U308" s="53">
        <f>Srpen!$T$15</f>
        <v>0</v>
      </c>
      <c r="V308" s="53">
        <f>Srpen!$U$15</f>
        <v>0</v>
      </c>
      <c r="W308" s="53">
        <f>Srpen!$V$15</f>
        <v>0</v>
      </c>
      <c r="X308" s="53">
        <f>Srpen!$W$15</f>
        <v>0</v>
      </c>
      <c r="Y308" s="53">
        <f>Srpen!$X$15+Srpen!$X$38+Srpen!$X$39</f>
        <v>705</v>
      </c>
      <c r="Z308" s="53">
        <f t="shared" si="56"/>
        <v>457</v>
      </c>
      <c r="AA308" s="53">
        <f>Srpen!$Z$15</f>
        <v>0</v>
      </c>
      <c r="AB308" s="55">
        <f t="shared" si="48"/>
        <v>0</v>
      </c>
      <c r="AE308" s="56"/>
    </row>
    <row r="309" spans="1:31" x14ac:dyDescent="0.25">
      <c r="A309" s="52">
        <f t="shared" si="57"/>
        <v>2024</v>
      </c>
      <c r="B309">
        <f t="shared" si="57"/>
        <v>8</v>
      </c>
      <c r="C309" t="s">
        <v>106</v>
      </c>
      <c r="D309" t="s">
        <v>107</v>
      </c>
      <c r="E309" t="s">
        <v>108</v>
      </c>
      <c r="F309" t="s">
        <v>109</v>
      </c>
      <c r="G309" t="s">
        <v>110</v>
      </c>
      <c r="H309">
        <v>721055966</v>
      </c>
      <c r="I309" t="s">
        <v>42</v>
      </c>
      <c r="J309" s="70"/>
      <c r="K309" s="70"/>
      <c r="L309" s="53">
        <v>0</v>
      </c>
      <c r="M309" s="53">
        <f>Srpen!$M$16</f>
        <v>4098</v>
      </c>
      <c r="N309" s="53">
        <v>0</v>
      </c>
      <c r="O309" s="53">
        <v>0</v>
      </c>
      <c r="P309" s="53">
        <f t="shared" si="55"/>
        <v>0</v>
      </c>
      <c r="Q309" s="53">
        <v>0</v>
      </c>
      <c r="R309" s="53">
        <f>Srpen!$K$16</f>
        <v>4098</v>
      </c>
      <c r="S309" s="53">
        <f>Srpen!$R$16</f>
        <v>4098</v>
      </c>
      <c r="T309" s="53">
        <f>Srpen!$S$16</f>
        <v>0</v>
      </c>
      <c r="U309" s="53">
        <f>Srpen!$T$16</f>
        <v>0</v>
      </c>
      <c r="V309" s="53">
        <f>Srpen!$U$16</f>
        <v>0</v>
      </c>
      <c r="W309" s="53">
        <f>Srpen!$V$16</f>
        <v>0</v>
      </c>
      <c r="X309" s="53">
        <f>Srpen!$W$16</f>
        <v>0</v>
      </c>
      <c r="Y309" s="53">
        <f>Srpen!$X$16</f>
        <v>0</v>
      </c>
      <c r="Z309" s="53">
        <f t="shared" si="56"/>
        <v>0</v>
      </c>
      <c r="AA309" s="53">
        <f>Srpen!$Z$16</f>
        <v>0</v>
      </c>
      <c r="AB309" s="55">
        <f t="shared" si="48"/>
        <v>0</v>
      </c>
      <c r="AE309" s="56"/>
    </row>
    <row r="310" spans="1:31" x14ac:dyDescent="0.25">
      <c r="A310" s="52">
        <f t="shared" si="57"/>
        <v>2024</v>
      </c>
      <c r="B310">
        <f t="shared" si="57"/>
        <v>8</v>
      </c>
      <c r="C310" t="s">
        <v>106</v>
      </c>
      <c r="D310" t="s">
        <v>107</v>
      </c>
      <c r="E310" t="s">
        <v>108</v>
      </c>
      <c r="F310" t="s">
        <v>109</v>
      </c>
      <c r="G310" t="s">
        <v>110</v>
      </c>
      <c r="H310">
        <v>721055966</v>
      </c>
      <c r="I310" t="s">
        <v>40</v>
      </c>
      <c r="J310" s="70"/>
      <c r="K310" s="70"/>
      <c r="L310" s="53">
        <v>0</v>
      </c>
      <c r="M310" s="53">
        <f>Srpen!$M$17</f>
        <v>5085.4080000000004</v>
      </c>
      <c r="N310" s="53">
        <v>0</v>
      </c>
      <c r="O310" s="53">
        <v>0</v>
      </c>
      <c r="P310" s="53">
        <f t="shared" si="55"/>
        <v>338.12800000000061</v>
      </c>
      <c r="Q310" s="53">
        <v>0</v>
      </c>
      <c r="R310" s="53">
        <f>Srpen!$K$17</f>
        <v>4747.28</v>
      </c>
      <c r="S310" s="53">
        <f>Srpen!$R$17</f>
        <v>3430</v>
      </c>
      <c r="T310" s="53">
        <f>Srpen!$S$17</f>
        <v>0</v>
      </c>
      <c r="U310" s="53">
        <f>Srpen!$T$17</f>
        <v>-26.72</v>
      </c>
      <c r="V310" s="53">
        <f>Srpen!$U$17</f>
        <v>0</v>
      </c>
      <c r="W310" s="53">
        <f>Srpen!$V$17</f>
        <v>0</v>
      </c>
      <c r="X310" s="53">
        <f>Srpen!$W$17</f>
        <v>0</v>
      </c>
      <c r="Y310" s="53">
        <f>Srpen!$X$17</f>
        <v>958</v>
      </c>
      <c r="Z310" s="53">
        <f t="shared" si="56"/>
        <v>385.99999999999977</v>
      </c>
      <c r="AA310" s="53">
        <f>Srpen!$Z$17</f>
        <v>0</v>
      </c>
      <c r="AB310" s="55">
        <f t="shared" si="48"/>
        <v>0</v>
      </c>
      <c r="AD310" s="53">
        <f>Z310+U310</f>
        <v>359.27999999999975</v>
      </c>
      <c r="AE310" s="56"/>
    </row>
    <row r="311" spans="1:31" ht="15.75" thickBot="1" x14ac:dyDescent="0.3">
      <c r="A311" s="57">
        <f t="shared" si="57"/>
        <v>2024</v>
      </c>
      <c r="B311" s="58">
        <f t="shared" si="57"/>
        <v>8</v>
      </c>
      <c r="C311" s="58" t="s">
        <v>106</v>
      </c>
      <c r="D311" s="58" t="s">
        <v>107</v>
      </c>
      <c r="E311" s="58" t="s">
        <v>108</v>
      </c>
      <c r="F311" s="58" t="s">
        <v>109</v>
      </c>
      <c r="G311" s="58" t="s">
        <v>110</v>
      </c>
      <c r="H311" s="58">
        <v>721055966</v>
      </c>
      <c r="I311" s="58" t="s">
        <v>38</v>
      </c>
      <c r="J311" s="71"/>
      <c r="K311" s="71"/>
      <c r="L311" s="59">
        <v>0</v>
      </c>
      <c r="M311" s="59">
        <f>Srpen!$M$18</f>
        <v>1738</v>
      </c>
      <c r="N311" s="59">
        <v>0</v>
      </c>
      <c r="O311" s="59">
        <v>0</v>
      </c>
      <c r="P311" s="59">
        <f t="shared" si="55"/>
        <v>0</v>
      </c>
      <c r="Q311" s="53">
        <v>0</v>
      </c>
      <c r="R311" s="53">
        <f>Srpen!$K$18</f>
        <v>1738</v>
      </c>
      <c r="S311" s="53">
        <f>Srpen!$R$18</f>
        <v>1295</v>
      </c>
      <c r="T311" s="53">
        <f>Srpen!$S$18</f>
        <v>0</v>
      </c>
      <c r="U311" s="53">
        <f>Srpen!$T$18</f>
        <v>443</v>
      </c>
      <c r="V311" s="53">
        <f>Srpen!$U$18</f>
        <v>0</v>
      </c>
      <c r="W311" s="53">
        <f>Srpen!$V$18</f>
        <v>0</v>
      </c>
      <c r="X311" s="53">
        <f>Srpen!$W$18</f>
        <v>0</v>
      </c>
      <c r="Y311" s="53">
        <f>Srpen!$X$18</f>
        <v>0</v>
      </c>
      <c r="Z311" s="53">
        <f t="shared" si="56"/>
        <v>0</v>
      </c>
      <c r="AA311" s="53">
        <f>Srpen!$Z$18</f>
        <v>0</v>
      </c>
      <c r="AB311" s="61">
        <f t="shared" si="48"/>
        <v>0</v>
      </c>
      <c r="AC311" s="58"/>
      <c r="AD311" s="58"/>
      <c r="AE311" s="62"/>
    </row>
    <row r="312" spans="1:31" x14ac:dyDescent="0.25">
      <c r="A312" s="46">
        <f t="shared" si="57"/>
        <v>2024</v>
      </c>
      <c r="B312" s="47">
        <f>B311+1</f>
        <v>9</v>
      </c>
      <c r="C312" s="47" t="s">
        <v>106</v>
      </c>
      <c r="D312" s="47" t="s">
        <v>107</v>
      </c>
      <c r="E312" s="47" t="s">
        <v>108</v>
      </c>
      <c r="F312" s="47" t="s">
        <v>109</v>
      </c>
      <c r="G312" s="47" t="s">
        <v>110</v>
      </c>
      <c r="H312" s="47">
        <v>721055966</v>
      </c>
      <c r="I312" s="47" t="s">
        <v>47</v>
      </c>
      <c r="J312" s="69"/>
      <c r="K312" s="69"/>
      <c r="L312" s="48">
        <v>0</v>
      </c>
      <c r="M312" s="48">
        <f>Září!$M$5</f>
        <v>1797.3579999999999</v>
      </c>
      <c r="N312" s="48">
        <v>0</v>
      </c>
      <c r="O312" s="48">
        <v>0</v>
      </c>
      <c r="P312" s="48">
        <f>M312-R312</f>
        <v>0</v>
      </c>
      <c r="Q312" s="48">
        <v>0</v>
      </c>
      <c r="R312" s="48">
        <f>Září!$K$5</f>
        <v>1797.3579999999999</v>
      </c>
      <c r="S312" s="48">
        <f>Září!$R$5</f>
        <v>110</v>
      </c>
      <c r="T312" s="48">
        <f>Září!$S$5</f>
        <v>0</v>
      </c>
      <c r="U312" s="48">
        <f>Září!$T$5</f>
        <v>0</v>
      </c>
      <c r="V312" s="48">
        <f>Září!$U$5</f>
        <v>0</v>
      </c>
      <c r="W312" s="48">
        <f>Září!$V$5</f>
        <v>0</v>
      </c>
      <c r="X312" s="48">
        <v>0</v>
      </c>
      <c r="Y312" s="48">
        <f>Září!$X$5</f>
        <v>1270.6199999999999</v>
      </c>
      <c r="Z312" s="48">
        <f>R312-S312-T312-U312-V312-W312-X312-Y312-AA312</f>
        <v>416.73800000000006</v>
      </c>
      <c r="AA312" s="48">
        <f>Září!$Z$5</f>
        <v>0</v>
      </c>
      <c r="AB312" s="50">
        <f t="shared" si="48"/>
        <v>0</v>
      </c>
      <c r="AC312" s="47"/>
      <c r="AD312" s="47"/>
      <c r="AE312" s="51"/>
    </row>
    <row r="313" spans="1:31" x14ac:dyDescent="0.25">
      <c r="A313" s="52">
        <f t="shared" si="57"/>
        <v>2024</v>
      </c>
      <c r="B313">
        <f>B312</f>
        <v>9</v>
      </c>
      <c r="C313" t="s">
        <v>106</v>
      </c>
      <c r="D313" t="s">
        <v>107</v>
      </c>
      <c r="E313" t="s">
        <v>108</v>
      </c>
      <c r="F313" t="s">
        <v>109</v>
      </c>
      <c r="G313" t="s">
        <v>110</v>
      </c>
      <c r="H313">
        <v>721055966</v>
      </c>
      <c r="I313" t="s">
        <v>37</v>
      </c>
      <c r="J313" s="70"/>
      <c r="K313" s="70"/>
      <c r="L313" s="53">
        <v>0</v>
      </c>
      <c r="M313" s="53">
        <f>Září!$M$6</f>
        <v>5762</v>
      </c>
      <c r="N313" s="53">
        <v>0</v>
      </c>
      <c r="O313" s="53">
        <v>0</v>
      </c>
      <c r="P313" s="53">
        <f t="shared" ref="P313:P325" si="58">M313-R313</f>
        <v>339</v>
      </c>
      <c r="Q313" s="53">
        <v>0</v>
      </c>
      <c r="R313" s="53">
        <f>Září!$K$6</f>
        <v>5423</v>
      </c>
      <c r="S313" s="53">
        <f>Září!$R$6</f>
        <v>4284</v>
      </c>
      <c r="T313" s="53">
        <f>Září!$S$6</f>
        <v>0</v>
      </c>
      <c r="U313" s="53">
        <f>Září!$T$6</f>
        <v>0</v>
      </c>
      <c r="V313" s="53">
        <f>Září!$U$6</f>
        <v>0</v>
      </c>
      <c r="W313" s="53">
        <f>Září!$V$6</f>
        <v>0</v>
      </c>
      <c r="X313" s="53">
        <f>Září!$W$6</f>
        <v>0</v>
      </c>
      <c r="Y313" s="53">
        <f>Září!$X$6</f>
        <v>759</v>
      </c>
      <c r="Z313" s="53">
        <f t="shared" ref="Z313:Z325" si="59">R313-S313-T313-U313-V313-W313-X313-Y313-AA313</f>
        <v>380</v>
      </c>
      <c r="AA313" s="53">
        <f>Září!$Z$6</f>
        <v>0</v>
      </c>
      <c r="AB313" s="55">
        <f t="shared" si="48"/>
        <v>0</v>
      </c>
      <c r="AE313" s="56"/>
    </row>
    <row r="314" spans="1:31" x14ac:dyDescent="0.25">
      <c r="A314" s="52">
        <f t="shared" si="57"/>
        <v>2024</v>
      </c>
      <c r="B314">
        <f t="shared" si="57"/>
        <v>9</v>
      </c>
      <c r="C314" t="s">
        <v>106</v>
      </c>
      <c r="D314" t="s">
        <v>107</v>
      </c>
      <c r="E314" t="s">
        <v>108</v>
      </c>
      <c r="F314" t="s">
        <v>109</v>
      </c>
      <c r="G314" t="s">
        <v>110</v>
      </c>
      <c r="H314">
        <v>721055966</v>
      </c>
      <c r="I314" t="s">
        <v>48</v>
      </c>
      <c r="J314" s="70"/>
      <c r="K314" s="70"/>
      <c r="L314" s="53">
        <v>0</v>
      </c>
      <c r="M314" s="53">
        <f>Září!$M$7</f>
        <v>3847</v>
      </c>
      <c r="N314" s="53">
        <v>0</v>
      </c>
      <c r="O314" s="53">
        <v>0</v>
      </c>
      <c r="P314" s="53">
        <f t="shared" si="58"/>
        <v>0</v>
      </c>
      <c r="Q314" s="53">
        <v>0</v>
      </c>
      <c r="R314" s="53">
        <f>Září!$K$7</f>
        <v>3847</v>
      </c>
      <c r="S314" s="53">
        <f>Září!$R$7</f>
        <v>3847</v>
      </c>
      <c r="T314" s="53">
        <f>Září!$S$7</f>
        <v>0</v>
      </c>
      <c r="U314" s="53">
        <f>Září!$T$7</f>
        <v>0</v>
      </c>
      <c r="V314" s="53">
        <f>Září!$U$7</f>
        <v>0</v>
      </c>
      <c r="W314" s="53">
        <f>Září!$V$7</f>
        <v>0</v>
      </c>
      <c r="X314" s="53">
        <f>Září!$W$7</f>
        <v>0</v>
      </c>
      <c r="Y314" s="53">
        <f>Září!$X$7</f>
        <v>0</v>
      </c>
      <c r="Z314" s="53">
        <f t="shared" si="59"/>
        <v>0</v>
      </c>
      <c r="AA314" s="53">
        <f>Září!$Z$7</f>
        <v>0</v>
      </c>
      <c r="AB314" s="55">
        <f t="shared" si="48"/>
        <v>0</v>
      </c>
      <c r="AE314" s="56"/>
    </row>
    <row r="315" spans="1:31" x14ac:dyDescent="0.25">
      <c r="A315" s="52">
        <f t="shared" si="57"/>
        <v>2024</v>
      </c>
      <c r="B315">
        <f t="shared" si="57"/>
        <v>9</v>
      </c>
      <c r="C315" t="s">
        <v>106</v>
      </c>
      <c r="D315" t="s">
        <v>107</v>
      </c>
      <c r="E315" t="s">
        <v>108</v>
      </c>
      <c r="F315" t="s">
        <v>109</v>
      </c>
      <c r="G315" t="s">
        <v>110</v>
      </c>
      <c r="H315">
        <v>721055966</v>
      </c>
      <c r="I315" t="s">
        <v>264</v>
      </c>
      <c r="J315" s="70"/>
      <c r="K315" s="70"/>
      <c r="L315" s="53">
        <v>0</v>
      </c>
      <c r="M315" s="53">
        <f>Září!$M$8</f>
        <v>3841</v>
      </c>
      <c r="N315" s="53">
        <v>0</v>
      </c>
      <c r="O315" s="53">
        <v>0</v>
      </c>
      <c r="P315" s="53">
        <f t="shared" si="58"/>
        <v>15</v>
      </c>
      <c r="Q315" s="53">
        <v>0</v>
      </c>
      <c r="R315" s="53">
        <f>Září!$K$8</f>
        <v>3826</v>
      </c>
      <c r="S315" s="53">
        <f>Září!$R$8</f>
        <v>3457</v>
      </c>
      <c r="T315" s="53">
        <f>Září!$S$8</f>
        <v>0</v>
      </c>
      <c r="U315" s="53">
        <f>Září!$T$8</f>
        <v>0</v>
      </c>
      <c r="V315" s="53">
        <f>Září!$U$8</f>
        <v>0</v>
      </c>
      <c r="W315" s="53">
        <f>Září!$V$8</f>
        <v>0</v>
      </c>
      <c r="X315" s="53">
        <f>Září!$W$8</f>
        <v>0</v>
      </c>
      <c r="Y315" s="53">
        <f>Září!$X$8</f>
        <v>93</v>
      </c>
      <c r="Z315" s="53">
        <f t="shared" si="59"/>
        <v>276</v>
      </c>
      <c r="AA315" s="53">
        <f>Září!$Z$8</f>
        <v>0</v>
      </c>
      <c r="AB315" s="55">
        <f t="shared" si="48"/>
        <v>0</v>
      </c>
      <c r="AE315" s="56"/>
    </row>
    <row r="316" spans="1:31" x14ac:dyDescent="0.25">
      <c r="A316" s="52">
        <f t="shared" si="57"/>
        <v>2024</v>
      </c>
      <c r="B316">
        <f t="shared" si="57"/>
        <v>9</v>
      </c>
      <c r="C316" t="s">
        <v>106</v>
      </c>
      <c r="D316" t="s">
        <v>107</v>
      </c>
      <c r="E316" t="s">
        <v>108</v>
      </c>
      <c r="F316" t="s">
        <v>109</v>
      </c>
      <c r="G316" t="s">
        <v>110</v>
      </c>
      <c r="H316">
        <v>721055966</v>
      </c>
      <c r="I316" t="s">
        <v>43</v>
      </c>
      <c r="J316" s="70"/>
      <c r="K316" s="70"/>
      <c r="L316" s="53">
        <v>0</v>
      </c>
      <c r="M316" s="53">
        <f>Září!$M$9</f>
        <v>5802</v>
      </c>
      <c r="N316" s="53">
        <v>0</v>
      </c>
      <c r="O316" s="53">
        <v>0</v>
      </c>
      <c r="P316" s="53">
        <f t="shared" si="58"/>
        <v>0</v>
      </c>
      <c r="Q316" s="53">
        <v>0</v>
      </c>
      <c r="R316" s="53">
        <f>Září!$K$9</f>
        <v>5802</v>
      </c>
      <c r="S316" s="53">
        <f>Září!$R$9</f>
        <v>5802</v>
      </c>
      <c r="T316" s="53">
        <f>Září!$S$9</f>
        <v>0</v>
      </c>
      <c r="U316" s="53">
        <f>Září!$T$9</f>
        <v>0</v>
      </c>
      <c r="V316" s="53">
        <f>Září!$U$9</f>
        <v>0</v>
      </c>
      <c r="W316" s="53">
        <f>Září!$V$9</f>
        <v>0</v>
      </c>
      <c r="X316" s="53">
        <f>Září!$W$9</f>
        <v>0</v>
      </c>
      <c r="Y316" s="53">
        <f>Září!$X$9</f>
        <v>0</v>
      </c>
      <c r="Z316" s="53">
        <f t="shared" si="59"/>
        <v>0</v>
      </c>
      <c r="AA316" s="53">
        <f>Září!$Z$9</f>
        <v>0</v>
      </c>
      <c r="AB316" s="55">
        <f t="shared" si="48"/>
        <v>0</v>
      </c>
      <c r="AE316" s="56"/>
    </row>
    <row r="317" spans="1:31" x14ac:dyDescent="0.25">
      <c r="A317" s="52">
        <f t="shared" si="57"/>
        <v>2024</v>
      </c>
      <c r="B317">
        <f t="shared" si="57"/>
        <v>9</v>
      </c>
      <c r="C317" t="s">
        <v>106</v>
      </c>
      <c r="D317" t="s">
        <v>107</v>
      </c>
      <c r="E317" t="s">
        <v>108</v>
      </c>
      <c r="F317" t="s">
        <v>109</v>
      </c>
      <c r="G317" t="s">
        <v>110</v>
      </c>
      <c r="H317">
        <v>721055966</v>
      </c>
      <c r="I317" t="s">
        <v>44</v>
      </c>
      <c r="J317" s="70"/>
      <c r="K317" s="70"/>
      <c r="L317" s="53">
        <v>0</v>
      </c>
      <c r="M317" s="53">
        <f>Září!$M$10</f>
        <v>8967</v>
      </c>
      <c r="N317" s="53">
        <v>0</v>
      </c>
      <c r="O317" s="53">
        <v>0</v>
      </c>
      <c r="P317" s="53">
        <f t="shared" si="58"/>
        <v>0</v>
      </c>
      <c r="Q317" s="53">
        <v>0</v>
      </c>
      <c r="R317" s="53">
        <f>Září!$K$10</f>
        <v>8967</v>
      </c>
      <c r="S317" s="53">
        <f>Září!$R$10</f>
        <v>5747</v>
      </c>
      <c r="T317" s="53">
        <f>Září!$S$10</f>
        <v>0</v>
      </c>
      <c r="U317" s="53">
        <f>Září!$T$10</f>
        <v>2212</v>
      </c>
      <c r="V317" s="53">
        <f>Září!$U$10</f>
        <v>0</v>
      </c>
      <c r="W317" s="53">
        <f>Září!$V$10</f>
        <v>0</v>
      </c>
      <c r="X317" s="53">
        <f>Září!$W$10</f>
        <v>0</v>
      </c>
      <c r="Y317" s="53">
        <f>Září!$X$10</f>
        <v>1008</v>
      </c>
      <c r="Z317" s="53">
        <f t="shared" si="59"/>
        <v>0</v>
      </c>
      <c r="AA317" s="53">
        <f>Září!$Z$10</f>
        <v>0</v>
      </c>
      <c r="AB317" s="55">
        <f t="shared" si="48"/>
        <v>0</v>
      </c>
      <c r="AE317" s="56"/>
    </row>
    <row r="318" spans="1:31" x14ac:dyDescent="0.25">
      <c r="A318" s="52">
        <f t="shared" ref="A318:B325" si="60">A317</f>
        <v>2024</v>
      </c>
      <c r="B318">
        <f t="shared" si="60"/>
        <v>9</v>
      </c>
      <c r="C318" t="s">
        <v>106</v>
      </c>
      <c r="D318" t="s">
        <v>107</v>
      </c>
      <c r="E318" t="s">
        <v>108</v>
      </c>
      <c r="F318" t="s">
        <v>109</v>
      </c>
      <c r="G318" t="s">
        <v>110</v>
      </c>
      <c r="H318">
        <v>721055966</v>
      </c>
      <c r="I318" t="s">
        <v>46</v>
      </c>
      <c r="J318" s="70"/>
      <c r="K318" s="70"/>
      <c r="L318" s="53">
        <v>0</v>
      </c>
      <c r="M318" s="53">
        <f>Září!$M$11</f>
        <v>9328.7999999999993</v>
      </c>
      <c r="N318" s="53">
        <v>0</v>
      </c>
      <c r="O318" s="53">
        <v>0</v>
      </c>
      <c r="P318" s="53">
        <f t="shared" si="58"/>
        <v>0</v>
      </c>
      <c r="Q318" s="53">
        <v>0</v>
      </c>
      <c r="R318" s="53">
        <f>Září!$K$11</f>
        <v>9328.7999999999993</v>
      </c>
      <c r="S318" s="53">
        <f>Září!$R$11</f>
        <v>8621</v>
      </c>
      <c r="T318" s="53">
        <f>Září!$S$11</f>
        <v>0</v>
      </c>
      <c r="U318" s="53">
        <f>Září!$T$11</f>
        <v>707.8</v>
      </c>
      <c r="V318" s="53">
        <f>Září!$U$11</f>
        <v>0</v>
      </c>
      <c r="W318" s="53">
        <f>Září!$V$11</f>
        <v>0</v>
      </c>
      <c r="X318" s="53">
        <f>Září!$W$11</f>
        <v>0</v>
      </c>
      <c r="Y318" s="53">
        <f>Září!$X$11</f>
        <v>0</v>
      </c>
      <c r="Z318" s="53">
        <f t="shared" si="59"/>
        <v>-6.8212102632969618E-13</v>
      </c>
      <c r="AA318" s="53">
        <f>Září!$Z$11</f>
        <v>0</v>
      </c>
      <c r="AB318" s="55">
        <f t="shared" si="48"/>
        <v>0</v>
      </c>
      <c r="AE318" s="56"/>
    </row>
    <row r="319" spans="1:31" x14ac:dyDescent="0.25">
      <c r="A319" s="52">
        <f t="shared" si="60"/>
        <v>2024</v>
      </c>
      <c r="B319">
        <f t="shared" si="60"/>
        <v>9</v>
      </c>
      <c r="C319" t="s">
        <v>106</v>
      </c>
      <c r="D319" t="s">
        <v>107</v>
      </c>
      <c r="E319" t="s">
        <v>108</v>
      </c>
      <c r="F319" t="s">
        <v>109</v>
      </c>
      <c r="G319" t="s">
        <v>110</v>
      </c>
      <c r="H319">
        <v>721055966</v>
      </c>
      <c r="I319" t="s">
        <v>41</v>
      </c>
      <c r="J319" s="70"/>
      <c r="K319" s="70"/>
      <c r="L319" s="53">
        <v>0</v>
      </c>
      <c r="M319" s="53">
        <f>Září!$M$12</f>
        <v>7270.15</v>
      </c>
      <c r="N319" s="53">
        <v>0</v>
      </c>
      <c r="O319" s="53">
        <v>0</v>
      </c>
      <c r="P319" s="53">
        <f t="shared" si="58"/>
        <v>581.49799999999959</v>
      </c>
      <c r="Q319" s="53">
        <v>0</v>
      </c>
      <c r="R319" s="53">
        <f>Září!$K$12</f>
        <v>6688.652</v>
      </c>
      <c r="S319" s="53">
        <f>Září!$R$12</f>
        <v>3774</v>
      </c>
      <c r="T319" s="53">
        <f>Září!$S$12</f>
        <v>0</v>
      </c>
      <c r="U319" s="53">
        <f>Září!$T$12</f>
        <v>0</v>
      </c>
      <c r="V319" s="53">
        <f>Září!$U$12</f>
        <v>0</v>
      </c>
      <c r="W319" s="53">
        <f>Září!$V$12</f>
        <v>0</v>
      </c>
      <c r="X319" s="53">
        <f>Září!$W$12</f>
        <v>0</v>
      </c>
      <c r="Y319" s="53">
        <f>Září!$X$12</f>
        <v>343</v>
      </c>
      <c r="Z319" s="53">
        <f t="shared" si="59"/>
        <v>2571.652</v>
      </c>
      <c r="AA319" s="53">
        <f>Září!$Z$12</f>
        <v>0</v>
      </c>
      <c r="AB319" s="55">
        <f t="shared" si="48"/>
        <v>0</v>
      </c>
      <c r="AE319" s="56"/>
    </row>
    <row r="320" spans="1:31" x14ac:dyDescent="0.25">
      <c r="A320" s="52">
        <f t="shared" si="60"/>
        <v>2024</v>
      </c>
      <c r="B320">
        <f t="shared" si="60"/>
        <v>9</v>
      </c>
      <c r="C320" t="s">
        <v>106</v>
      </c>
      <c r="D320" t="s">
        <v>107</v>
      </c>
      <c r="E320" t="s">
        <v>108</v>
      </c>
      <c r="F320" t="s">
        <v>109</v>
      </c>
      <c r="G320" t="s">
        <v>110</v>
      </c>
      <c r="H320">
        <v>721055966</v>
      </c>
      <c r="I320" t="s">
        <v>45</v>
      </c>
      <c r="J320" s="70"/>
      <c r="K320" s="70"/>
      <c r="L320" s="53">
        <v>0</v>
      </c>
      <c r="M320" s="53">
        <f>Září!$M$13</f>
        <v>5412.6379999999999</v>
      </c>
      <c r="N320" s="53">
        <v>0</v>
      </c>
      <c r="O320" s="53">
        <v>0</v>
      </c>
      <c r="P320" s="53">
        <f t="shared" si="58"/>
        <v>51.438000000000102</v>
      </c>
      <c r="Q320" s="53">
        <v>0</v>
      </c>
      <c r="R320" s="53">
        <f>Září!$K$13</f>
        <v>5361.2</v>
      </c>
      <c r="S320" s="53">
        <f>Září!$R$13</f>
        <v>3998</v>
      </c>
      <c r="T320" s="53">
        <f>Září!$S$13</f>
        <v>0</v>
      </c>
      <c r="U320" s="53">
        <f>Září!$T$13</f>
        <v>458</v>
      </c>
      <c r="V320" s="53">
        <f>Září!$U$13</f>
        <v>0</v>
      </c>
      <c r="W320" s="53">
        <f>Září!$V$13</f>
        <v>0</v>
      </c>
      <c r="X320" s="53">
        <f>Září!$W$13</f>
        <v>0</v>
      </c>
      <c r="Y320" s="53">
        <f>Září!$X$13</f>
        <v>550</v>
      </c>
      <c r="Z320" s="53">
        <f t="shared" si="59"/>
        <v>355.19999999999982</v>
      </c>
      <c r="AA320" s="53">
        <f>Září!$Z$13</f>
        <v>0</v>
      </c>
      <c r="AB320" s="55">
        <f t="shared" si="48"/>
        <v>0</v>
      </c>
      <c r="AE320" s="56"/>
    </row>
    <row r="321" spans="1:31" x14ac:dyDescent="0.25">
      <c r="A321" s="52">
        <f t="shared" si="60"/>
        <v>2024</v>
      </c>
      <c r="B321">
        <f t="shared" si="60"/>
        <v>9</v>
      </c>
      <c r="C321" t="s">
        <v>106</v>
      </c>
      <c r="D321" t="s">
        <v>107</v>
      </c>
      <c r="E321" t="s">
        <v>108</v>
      </c>
      <c r="F321" t="s">
        <v>109</v>
      </c>
      <c r="G321" t="s">
        <v>110</v>
      </c>
      <c r="H321">
        <v>721055966</v>
      </c>
      <c r="I321" t="s">
        <v>265</v>
      </c>
      <c r="J321" s="70"/>
      <c r="K321" s="70"/>
      <c r="L321" s="53">
        <v>0</v>
      </c>
      <c r="M321" s="53">
        <f>Září!$M$14</f>
        <v>30.8</v>
      </c>
      <c r="N321" s="53">
        <v>0</v>
      </c>
      <c r="O321" s="53">
        <v>0</v>
      </c>
      <c r="P321" s="53">
        <f t="shared" si="58"/>
        <v>0</v>
      </c>
      <c r="Q321" s="53">
        <v>0</v>
      </c>
      <c r="R321" s="53">
        <f>Září!$K$14</f>
        <v>30.8</v>
      </c>
      <c r="S321" s="53">
        <f>Září!$R$14</f>
        <v>3</v>
      </c>
      <c r="T321" s="53">
        <f>Září!$S$14</f>
        <v>0</v>
      </c>
      <c r="U321" s="53">
        <f>Září!$T$14</f>
        <v>0</v>
      </c>
      <c r="V321" s="53">
        <f>Září!$U$14</f>
        <v>0</v>
      </c>
      <c r="W321" s="53">
        <f>Září!$V$14</f>
        <v>0</v>
      </c>
      <c r="X321" s="53">
        <f>Září!$W$14</f>
        <v>0</v>
      </c>
      <c r="Y321" s="53">
        <f>Září!$X$14</f>
        <v>27.8</v>
      </c>
      <c r="Z321" s="53">
        <f t="shared" si="59"/>
        <v>0</v>
      </c>
      <c r="AA321" s="53">
        <f>Září!$Z$14</f>
        <v>0</v>
      </c>
      <c r="AB321" s="55">
        <f t="shared" si="48"/>
        <v>0</v>
      </c>
      <c r="AE321" s="56"/>
    </row>
    <row r="322" spans="1:31" x14ac:dyDescent="0.25">
      <c r="A322" s="52">
        <f t="shared" si="60"/>
        <v>2024</v>
      </c>
      <c r="B322">
        <f t="shared" si="60"/>
        <v>9</v>
      </c>
      <c r="C322" t="s">
        <v>106</v>
      </c>
      <c r="D322" t="s">
        <v>107</v>
      </c>
      <c r="E322" t="s">
        <v>108</v>
      </c>
      <c r="F322" t="s">
        <v>109</v>
      </c>
      <c r="G322" t="s">
        <v>110</v>
      </c>
      <c r="H322">
        <v>721055966</v>
      </c>
      <c r="I322" t="s">
        <v>39</v>
      </c>
      <c r="J322" s="70"/>
      <c r="K322" s="70"/>
      <c r="L322" s="53">
        <v>0</v>
      </c>
      <c r="M322" s="53">
        <f>Září!$M$15+Září!$M$38+Září!$M$39</f>
        <v>8456</v>
      </c>
      <c r="N322" s="53">
        <v>0</v>
      </c>
      <c r="O322" s="53">
        <v>0</v>
      </c>
      <c r="P322" s="53">
        <f t="shared" si="58"/>
        <v>0</v>
      </c>
      <c r="Q322" s="53">
        <v>0</v>
      </c>
      <c r="R322" s="53">
        <f>Září!$K$15+Září!$K$38+Září!$K$39</f>
        <v>8456</v>
      </c>
      <c r="S322" s="53">
        <f>Září!$R$15</f>
        <v>6819</v>
      </c>
      <c r="T322" s="53">
        <f>Září!$S$15</f>
        <v>0</v>
      </c>
      <c r="U322" s="53">
        <f>Září!$T$15</f>
        <v>0</v>
      </c>
      <c r="V322" s="53">
        <f>Září!$U$15</f>
        <v>0</v>
      </c>
      <c r="W322" s="53">
        <f>Září!$V$15</f>
        <v>0</v>
      </c>
      <c r="X322" s="53">
        <f>Září!$W$15</f>
        <v>0</v>
      </c>
      <c r="Y322" s="53">
        <f>Září!$X$15+Září!$X$38+Září!$X$39</f>
        <v>992</v>
      </c>
      <c r="Z322" s="53">
        <f t="shared" si="59"/>
        <v>645</v>
      </c>
      <c r="AA322" s="53">
        <f>Září!$Z$15</f>
        <v>0</v>
      </c>
      <c r="AB322" s="55">
        <f t="shared" si="48"/>
        <v>0</v>
      </c>
      <c r="AE322" s="56"/>
    </row>
    <row r="323" spans="1:31" x14ac:dyDescent="0.25">
      <c r="A323" s="52">
        <f t="shared" si="60"/>
        <v>2024</v>
      </c>
      <c r="B323">
        <f t="shared" si="60"/>
        <v>9</v>
      </c>
      <c r="C323" t="s">
        <v>106</v>
      </c>
      <c r="D323" t="s">
        <v>107</v>
      </c>
      <c r="E323" t="s">
        <v>108</v>
      </c>
      <c r="F323" t="s">
        <v>109</v>
      </c>
      <c r="G323" t="s">
        <v>110</v>
      </c>
      <c r="H323">
        <v>721055966</v>
      </c>
      <c r="I323" t="s">
        <v>42</v>
      </c>
      <c r="J323" s="70"/>
      <c r="K323" s="70"/>
      <c r="L323" s="53">
        <v>0</v>
      </c>
      <c r="M323" s="53">
        <f>Září!$M$16</f>
        <v>4332</v>
      </c>
      <c r="N323" s="53">
        <v>0</v>
      </c>
      <c r="O323" s="53">
        <v>0</v>
      </c>
      <c r="P323" s="53">
        <f t="shared" si="58"/>
        <v>0</v>
      </c>
      <c r="Q323" s="53">
        <v>0</v>
      </c>
      <c r="R323" s="53">
        <f>Září!$K$16</f>
        <v>4332</v>
      </c>
      <c r="S323" s="53">
        <f>Září!$R$16</f>
        <v>4332</v>
      </c>
      <c r="T323" s="53">
        <f>Září!$S$16</f>
        <v>0</v>
      </c>
      <c r="U323" s="53">
        <f>Září!$T$16</f>
        <v>0</v>
      </c>
      <c r="V323" s="53">
        <f>Září!$U$16</f>
        <v>0</v>
      </c>
      <c r="W323" s="53">
        <f>Září!$V$16</f>
        <v>0</v>
      </c>
      <c r="X323" s="53">
        <f>Září!$W$16</f>
        <v>0</v>
      </c>
      <c r="Y323" s="53">
        <f>Září!$X$16</f>
        <v>0</v>
      </c>
      <c r="Z323" s="53">
        <f t="shared" si="59"/>
        <v>0</v>
      </c>
      <c r="AA323" s="53">
        <f>Září!$Z$16</f>
        <v>0</v>
      </c>
      <c r="AB323" s="55">
        <f t="shared" si="48"/>
        <v>0</v>
      </c>
      <c r="AE323" s="56"/>
    </row>
    <row r="324" spans="1:31" x14ac:dyDescent="0.25">
      <c r="A324" s="52">
        <f t="shared" si="60"/>
        <v>2024</v>
      </c>
      <c r="B324">
        <f t="shared" si="60"/>
        <v>9</v>
      </c>
      <c r="C324" t="s">
        <v>106</v>
      </c>
      <c r="D324" t="s">
        <v>107</v>
      </c>
      <c r="E324" t="s">
        <v>108</v>
      </c>
      <c r="F324" t="s">
        <v>109</v>
      </c>
      <c r="G324" t="s">
        <v>110</v>
      </c>
      <c r="H324">
        <v>721055966</v>
      </c>
      <c r="I324" t="s">
        <v>40</v>
      </c>
      <c r="J324" s="70"/>
      <c r="K324" s="70"/>
      <c r="L324" s="53">
        <v>0</v>
      </c>
      <c r="M324" s="53">
        <f>Září!$M$17</f>
        <v>5843.7969999999996</v>
      </c>
      <c r="N324" s="53">
        <v>0</v>
      </c>
      <c r="O324" s="53">
        <v>0</v>
      </c>
      <c r="P324" s="53">
        <f t="shared" si="58"/>
        <v>89.486999999999171</v>
      </c>
      <c r="Q324" s="53">
        <v>0</v>
      </c>
      <c r="R324" s="53">
        <f>Září!$K$17</f>
        <v>5754.31</v>
      </c>
      <c r="S324" s="53">
        <f>Září!$R$17</f>
        <v>3517</v>
      </c>
      <c r="T324" s="53">
        <f>Září!$S$17</f>
        <v>0</v>
      </c>
      <c r="U324" s="53">
        <f>Září!$T$17</f>
        <v>0.31</v>
      </c>
      <c r="V324" s="53">
        <f>Září!$U$17</f>
        <v>0</v>
      </c>
      <c r="W324" s="53">
        <f>Září!$V$17</f>
        <v>0</v>
      </c>
      <c r="X324" s="53">
        <f>Září!$W$17</f>
        <v>0</v>
      </c>
      <c r="Y324" s="53">
        <f>Září!$X$17</f>
        <v>1408</v>
      </c>
      <c r="Z324" s="53">
        <f t="shared" si="59"/>
        <v>829.00000000000045</v>
      </c>
      <c r="AA324" s="53">
        <f>Září!$Z$17</f>
        <v>0</v>
      </c>
      <c r="AB324" s="55">
        <f t="shared" si="48"/>
        <v>0</v>
      </c>
      <c r="AE324" s="56"/>
    </row>
    <row r="325" spans="1:31" ht="15.75" thickBot="1" x14ac:dyDescent="0.3">
      <c r="A325" s="57">
        <f t="shared" si="60"/>
        <v>2024</v>
      </c>
      <c r="B325" s="58">
        <f t="shared" si="60"/>
        <v>9</v>
      </c>
      <c r="C325" s="58" t="s">
        <v>106</v>
      </c>
      <c r="D325" s="58" t="s">
        <v>107</v>
      </c>
      <c r="E325" s="58" t="s">
        <v>108</v>
      </c>
      <c r="F325" s="58" t="s">
        <v>109</v>
      </c>
      <c r="G325" s="58" t="s">
        <v>110</v>
      </c>
      <c r="H325" s="58">
        <v>721055966</v>
      </c>
      <c r="I325" s="58" t="s">
        <v>38</v>
      </c>
      <c r="J325" s="71"/>
      <c r="K325" s="71"/>
      <c r="L325" s="59">
        <v>0</v>
      </c>
      <c r="M325" s="59">
        <f>Září!$M$18</f>
        <v>2346</v>
      </c>
      <c r="N325" s="59">
        <v>0</v>
      </c>
      <c r="O325" s="59">
        <v>0</v>
      </c>
      <c r="P325" s="59">
        <f t="shared" si="58"/>
        <v>0</v>
      </c>
      <c r="Q325" s="53">
        <v>0</v>
      </c>
      <c r="R325" s="53">
        <f>Září!$K$18</f>
        <v>2346</v>
      </c>
      <c r="S325" s="53">
        <f>Září!$R$18</f>
        <v>1901</v>
      </c>
      <c r="T325" s="53">
        <f>Září!$S$18</f>
        <v>0</v>
      </c>
      <c r="U325" s="53">
        <f>Září!$T$18</f>
        <v>445</v>
      </c>
      <c r="V325" s="53">
        <f>Září!$U$18</f>
        <v>0</v>
      </c>
      <c r="W325" s="53">
        <f>Září!$V$18</f>
        <v>0</v>
      </c>
      <c r="X325" s="53">
        <f>Září!$W$18</f>
        <v>0</v>
      </c>
      <c r="Y325" s="53">
        <f>Září!$X$18</f>
        <v>0</v>
      </c>
      <c r="Z325" s="53">
        <f t="shared" si="59"/>
        <v>0</v>
      </c>
      <c r="AA325" s="53">
        <f>Září!$Z$18</f>
        <v>0</v>
      </c>
      <c r="AB325" s="61">
        <f t="shared" si="48"/>
        <v>0</v>
      </c>
      <c r="AC325" s="58"/>
      <c r="AD325" s="58"/>
      <c r="AE325" s="62"/>
    </row>
    <row r="326" spans="1:31" outlineLevel="1" x14ac:dyDescent="0.25">
      <c r="A326" s="46">
        <f>A176</f>
        <v>2024</v>
      </c>
      <c r="B326" s="47">
        <f>B325+1</f>
        <v>10</v>
      </c>
      <c r="C326" s="47" t="s">
        <v>106</v>
      </c>
      <c r="D326" s="47" t="s">
        <v>107</v>
      </c>
      <c r="E326" s="47" t="s">
        <v>108</v>
      </c>
      <c r="F326" s="47" t="s">
        <v>109</v>
      </c>
      <c r="G326" s="47" t="s">
        <v>110</v>
      </c>
      <c r="H326" s="47">
        <v>721055966</v>
      </c>
      <c r="I326" s="47" t="s">
        <v>47</v>
      </c>
      <c r="J326" s="69"/>
      <c r="K326" s="69"/>
      <c r="L326" s="48">
        <v>0</v>
      </c>
      <c r="M326" s="48">
        <f>Říjen!$M$5</f>
        <v>3068.2089999999998</v>
      </c>
      <c r="N326" s="48">
        <v>0</v>
      </c>
      <c r="O326" s="48">
        <v>0</v>
      </c>
      <c r="P326" s="48">
        <f>M326-R326</f>
        <v>0</v>
      </c>
      <c r="Q326" s="48">
        <v>0</v>
      </c>
      <c r="R326" s="48">
        <f>Říjen!$K$5</f>
        <v>3068.2089999999998</v>
      </c>
      <c r="S326" s="48">
        <f>Říjen!$R$5</f>
        <v>175</v>
      </c>
      <c r="T326" s="48">
        <f>Říjen!$S$5</f>
        <v>0</v>
      </c>
      <c r="U326" s="48">
        <f>Říjen!$T$5</f>
        <v>0</v>
      </c>
      <c r="V326" s="48">
        <f>Říjen!$U$5</f>
        <v>0</v>
      </c>
      <c r="W326" s="48">
        <f>Říjen!$V$5</f>
        <v>0</v>
      </c>
      <c r="X326" s="48">
        <v>0</v>
      </c>
      <c r="Y326" s="48">
        <f>Říjen!$X$5</f>
        <v>2157.0479999999998</v>
      </c>
      <c r="Z326" s="48">
        <f>R326-S326-T326-U326-V326-W326-X326-Y326-AA326</f>
        <v>736.16100000000006</v>
      </c>
      <c r="AA326" s="48">
        <f>Říjen!$Z$5</f>
        <v>0</v>
      </c>
      <c r="AB326" s="50">
        <f t="shared" si="48"/>
        <v>0</v>
      </c>
      <c r="AC326" s="47"/>
      <c r="AD326" s="47"/>
      <c r="AE326" s="51"/>
    </row>
    <row r="327" spans="1:31" outlineLevel="1" x14ac:dyDescent="0.25">
      <c r="A327" s="52">
        <f>A326</f>
        <v>2024</v>
      </c>
      <c r="B327">
        <f>B326</f>
        <v>10</v>
      </c>
      <c r="C327" t="s">
        <v>106</v>
      </c>
      <c r="D327" t="s">
        <v>107</v>
      </c>
      <c r="E327" t="s">
        <v>108</v>
      </c>
      <c r="F327" t="s">
        <v>109</v>
      </c>
      <c r="G327" t="s">
        <v>110</v>
      </c>
      <c r="H327">
        <v>721055966</v>
      </c>
      <c r="I327" t="s">
        <v>37</v>
      </c>
      <c r="J327" s="70"/>
      <c r="K327" s="70"/>
      <c r="L327" s="53">
        <v>0</v>
      </c>
      <c r="M327" s="53">
        <f>Říjen!$M$6</f>
        <v>9646</v>
      </c>
      <c r="N327" s="53">
        <v>0</v>
      </c>
      <c r="O327" s="53">
        <v>0</v>
      </c>
      <c r="P327" s="53">
        <f t="shared" ref="P327:P339" si="61">M327-R327</f>
        <v>514</v>
      </c>
      <c r="Q327" s="53">
        <v>0</v>
      </c>
      <c r="R327" s="53">
        <f>Říjen!$K$6</f>
        <v>9132</v>
      </c>
      <c r="S327" s="53">
        <f>Říjen!$R$6</f>
        <v>6538</v>
      </c>
      <c r="T327" s="53">
        <f>Říjen!$S$6</f>
        <v>0</v>
      </c>
      <c r="U327" s="53">
        <f>Říjen!$T$6</f>
        <v>0</v>
      </c>
      <c r="V327" s="53">
        <f>Říjen!$U$6</f>
        <v>0</v>
      </c>
      <c r="W327" s="53">
        <f>Říjen!$V$6</f>
        <v>0</v>
      </c>
      <c r="X327" s="53">
        <f>Říjen!$W$6</f>
        <v>0</v>
      </c>
      <c r="Y327" s="53">
        <f>Říjen!$X$6</f>
        <v>1729</v>
      </c>
      <c r="Z327" s="53">
        <f t="shared" ref="Z327:Z339" si="62">R327-S327-T327-U327-V327-W327-X327-Y327-AA327</f>
        <v>865</v>
      </c>
      <c r="AA327" s="53">
        <f>Říjen!$Z$6</f>
        <v>0</v>
      </c>
      <c r="AB327" s="55">
        <f t="shared" si="48"/>
        <v>0</v>
      </c>
      <c r="AE327" s="56"/>
    </row>
    <row r="328" spans="1:31" outlineLevel="1" x14ac:dyDescent="0.25">
      <c r="A328" s="52">
        <f t="shared" ref="A328:B343" si="63">A327</f>
        <v>2024</v>
      </c>
      <c r="B328">
        <f t="shared" si="63"/>
        <v>10</v>
      </c>
      <c r="C328" t="s">
        <v>106</v>
      </c>
      <c r="D328" t="s">
        <v>107</v>
      </c>
      <c r="E328" t="s">
        <v>108</v>
      </c>
      <c r="F328" t="s">
        <v>109</v>
      </c>
      <c r="G328" t="s">
        <v>110</v>
      </c>
      <c r="H328">
        <v>721055966</v>
      </c>
      <c r="I328" t="s">
        <v>48</v>
      </c>
      <c r="J328" s="70"/>
      <c r="K328" s="70"/>
      <c r="L328" s="53">
        <v>0</v>
      </c>
      <c r="M328" s="53">
        <f>Říjen!$M$7</f>
        <v>8075</v>
      </c>
      <c r="N328" s="53">
        <v>0</v>
      </c>
      <c r="O328" s="53">
        <v>0</v>
      </c>
      <c r="P328" s="53">
        <f t="shared" si="61"/>
        <v>0</v>
      </c>
      <c r="Q328" s="53">
        <v>0</v>
      </c>
      <c r="R328" s="53">
        <f>Říjen!$K$7</f>
        <v>8075</v>
      </c>
      <c r="S328" s="53">
        <f>Říjen!$R$7</f>
        <v>8075</v>
      </c>
      <c r="T328" s="53">
        <f>Říjen!$S$7</f>
        <v>0</v>
      </c>
      <c r="U328" s="53">
        <f>Říjen!$T$7</f>
        <v>0</v>
      </c>
      <c r="V328" s="53">
        <f>Říjen!$U$7</f>
        <v>0</v>
      </c>
      <c r="W328" s="53">
        <f>Říjen!$V$7</f>
        <v>0</v>
      </c>
      <c r="X328" s="53">
        <f>Říjen!$W$7</f>
        <v>0</v>
      </c>
      <c r="Y328" s="53">
        <f>Říjen!$X$7</f>
        <v>0</v>
      </c>
      <c r="Z328" s="53">
        <f t="shared" si="62"/>
        <v>0</v>
      </c>
      <c r="AA328" s="53">
        <f>Říjen!$Z$7</f>
        <v>0</v>
      </c>
      <c r="AB328" s="55">
        <f t="shared" ref="AB328:AB367" si="64">+L328+M328-N328-P328-Q328+O328-S328-T328-U328-V328-W328-X328-Y328-Z328-AA328</f>
        <v>0</v>
      </c>
      <c r="AE328" s="56"/>
    </row>
    <row r="329" spans="1:31" outlineLevel="1" x14ac:dyDescent="0.25">
      <c r="A329" s="52">
        <f t="shared" si="63"/>
        <v>2024</v>
      </c>
      <c r="B329">
        <f t="shared" si="63"/>
        <v>10</v>
      </c>
      <c r="C329" t="s">
        <v>106</v>
      </c>
      <c r="D329" t="s">
        <v>107</v>
      </c>
      <c r="E329" t="s">
        <v>108</v>
      </c>
      <c r="F329" t="s">
        <v>109</v>
      </c>
      <c r="G329" t="s">
        <v>110</v>
      </c>
      <c r="H329">
        <v>721055966</v>
      </c>
      <c r="I329" t="s">
        <v>264</v>
      </c>
      <c r="J329" s="70"/>
      <c r="K329" s="70"/>
      <c r="L329" s="53">
        <v>0</v>
      </c>
      <c r="M329" s="53">
        <f>Říjen!$M$8</f>
        <v>8453</v>
      </c>
      <c r="N329" s="53">
        <v>0</v>
      </c>
      <c r="O329" s="53">
        <v>0</v>
      </c>
      <c r="P329" s="53">
        <f t="shared" si="61"/>
        <v>55</v>
      </c>
      <c r="Q329" s="53">
        <v>0</v>
      </c>
      <c r="R329" s="53">
        <f>Říjen!$K$8</f>
        <v>8398</v>
      </c>
      <c r="S329" s="53">
        <f>Říjen!$R$8</f>
        <v>7423</v>
      </c>
      <c r="T329" s="53">
        <f>Říjen!$S$8</f>
        <v>0</v>
      </c>
      <c r="U329" s="53">
        <f>Říjen!$T$8</f>
        <v>0</v>
      </c>
      <c r="V329" s="53">
        <f>Říjen!$U$8</f>
        <v>0</v>
      </c>
      <c r="W329" s="53">
        <f>Říjen!$V$8</f>
        <v>0</v>
      </c>
      <c r="X329" s="53">
        <f>Říjen!$W$8</f>
        <v>0</v>
      </c>
      <c r="Y329" s="53">
        <f>Říjen!$X$8</f>
        <v>266</v>
      </c>
      <c r="Z329" s="53">
        <f t="shared" si="62"/>
        <v>709</v>
      </c>
      <c r="AA329" s="53">
        <f>Říjen!$Z$8</f>
        <v>0</v>
      </c>
      <c r="AB329" s="55">
        <f t="shared" si="64"/>
        <v>0</v>
      </c>
      <c r="AE329" s="56"/>
    </row>
    <row r="330" spans="1:31" outlineLevel="1" x14ac:dyDescent="0.25">
      <c r="A330" s="52">
        <f t="shared" si="63"/>
        <v>2024</v>
      </c>
      <c r="B330">
        <f t="shared" si="63"/>
        <v>10</v>
      </c>
      <c r="C330" t="s">
        <v>106</v>
      </c>
      <c r="D330" t="s">
        <v>107</v>
      </c>
      <c r="E330" t="s">
        <v>108</v>
      </c>
      <c r="F330" t="s">
        <v>109</v>
      </c>
      <c r="G330" t="s">
        <v>110</v>
      </c>
      <c r="H330">
        <v>721055966</v>
      </c>
      <c r="I330" t="s">
        <v>43</v>
      </c>
      <c r="J330" s="70"/>
      <c r="K330" s="70"/>
      <c r="L330" s="53">
        <v>0</v>
      </c>
      <c r="M330" s="53">
        <f>Říjen!$M$9</f>
        <v>12510</v>
      </c>
      <c r="N330" s="53">
        <v>0</v>
      </c>
      <c r="O330" s="53">
        <v>0</v>
      </c>
      <c r="P330" s="53">
        <f t="shared" si="61"/>
        <v>0</v>
      </c>
      <c r="Q330" s="53">
        <v>0</v>
      </c>
      <c r="R330" s="53">
        <f>Říjen!$K$9</f>
        <v>12510</v>
      </c>
      <c r="S330" s="53">
        <f>Říjen!$R$9</f>
        <v>12510</v>
      </c>
      <c r="T330" s="53">
        <f>Říjen!$S$9</f>
        <v>0</v>
      </c>
      <c r="U330" s="53">
        <f>Říjen!$T$9</f>
        <v>0</v>
      </c>
      <c r="V330" s="53">
        <f>Říjen!$U$9</f>
        <v>0</v>
      </c>
      <c r="W330" s="53">
        <f>Říjen!$V$9</f>
        <v>0</v>
      </c>
      <c r="X330" s="53">
        <f>Říjen!$W$9</f>
        <v>0</v>
      </c>
      <c r="Y330" s="53">
        <f>Říjen!$X$9</f>
        <v>0</v>
      </c>
      <c r="Z330" s="53">
        <f t="shared" si="62"/>
        <v>0</v>
      </c>
      <c r="AA330" s="53">
        <f>Říjen!$Z$9</f>
        <v>0</v>
      </c>
      <c r="AB330" s="55">
        <f t="shared" si="64"/>
        <v>0</v>
      </c>
      <c r="AE330" s="56"/>
    </row>
    <row r="331" spans="1:31" outlineLevel="1" x14ac:dyDescent="0.25">
      <c r="A331" s="52">
        <f t="shared" si="63"/>
        <v>2024</v>
      </c>
      <c r="B331">
        <f t="shared" si="63"/>
        <v>10</v>
      </c>
      <c r="C331" t="s">
        <v>106</v>
      </c>
      <c r="D331" t="s">
        <v>107</v>
      </c>
      <c r="E331" t="s">
        <v>108</v>
      </c>
      <c r="F331" t="s">
        <v>109</v>
      </c>
      <c r="G331" t="s">
        <v>110</v>
      </c>
      <c r="H331">
        <v>721055966</v>
      </c>
      <c r="I331" t="s">
        <v>44</v>
      </c>
      <c r="J331" s="70"/>
      <c r="K331" s="70"/>
      <c r="L331" s="53">
        <v>0</v>
      </c>
      <c r="M331" s="53">
        <f>Říjen!$M$10</f>
        <v>15246.418</v>
      </c>
      <c r="N331" s="53">
        <v>0</v>
      </c>
      <c r="O331" s="53">
        <v>0</v>
      </c>
      <c r="P331" s="53">
        <f t="shared" si="61"/>
        <v>0</v>
      </c>
      <c r="Q331" s="53">
        <v>0</v>
      </c>
      <c r="R331" s="53">
        <f>Říjen!$K$10</f>
        <v>15246.418</v>
      </c>
      <c r="S331" s="53">
        <f>Říjen!$R$10</f>
        <v>11495</v>
      </c>
      <c r="T331" s="53">
        <f>Říjen!$S$10</f>
        <v>0</v>
      </c>
      <c r="U331" s="53">
        <f>Říjen!$T$10</f>
        <v>1094</v>
      </c>
      <c r="V331" s="53">
        <f>Říjen!$U$10</f>
        <v>0</v>
      </c>
      <c r="W331" s="53">
        <f>Říjen!$V$10</f>
        <v>0</v>
      </c>
      <c r="X331" s="53">
        <f>Říjen!$W$10</f>
        <v>0</v>
      </c>
      <c r="Y331" s="53">
        <f>Říjen!$X$10</f>
        <v>2657.4180000000001</v>
      </c>
      <c r="Z331" s="53">
        <f t="shared" si="62"/>
        <v>-4.5474735088646412E-13</v>
      </c>
      <c r="AA331" s="53">
        <f>Říjen!$Z$10</f>
        <v>0</v>
      </c>
      <c r="AB331" s="55">
        <f t="shared" si="64"/>
        <v>0</v>
      </c>
      <c r="AE331" s="56"/>
    </row>
    <row r="332" spans="1:31" outlineLevel="1" x14ac:dyDescent="0.25">
      <c r="A332" s="52">
        <f t="shared" si="63"/>
        <v>2024</v>
      </c>
      <c r="B332">
        <f t="shared" si="63"/>
        <v>10</v>
      </c>
      <c r="C332" t="s">
        <v>106</v>
      </c>
      <c r="D332" t="s">
        <v>107</v>
      </c>
      <c r="E332" t="s">
        <v>108</v>
      </c>
      <c r="F332" t="s">
        <v>109</v>
      </c>
      <c r="G332" t="s">
        <v>110</v>
      </c>
      <c r="H332">
        <v>721055966</v>
      </c>
      <c r="I332" t="s">
        <v>46</v>
      </c>
      <c r="J332" s="70"/>
      <c r="K332" s="70"/>
      <c r="L332" s="53">
        <v>0</v>
      </c>
      <c r="M332" s="53">
        <f>Říjen!$M$11</f>
        <v>15049.4</v>
      </c>
      <c r="N332" s="53">
        <v>0</v>
      </c>
      <c r="O332" s="53">
        <v>0</v>
      </c>
      <c r="P332" s="53">
        <f t="shared" si="61"/>
        <v>0</v>
      </c>
      <c r="Q332" s="53">
        <v>0</v>
      </c>
      <c r="R332" s="53">
        <f>Říjen!$K$11</f>
        <v>15049.4</v>
      </c>
      <c r="S332" s="53">
        <f>Říjen!$R$11</f>
        <v>14274</v>
      </c>
      <c r="T332" s="53">
        <f>Říjen!$S$11</f>
        <v>0</v>
      </c>
      <c r="U332" s="53">
        <f>Říjen!$T$11</f>
        <v>775.4</v>
      </c>
      <c r="V332" s="53">
        <f>Říjen!$U$11</f>
        <v>0</v>
      </c>
      <c r="W332" s="53">
        <f>Říjen!$V$11</f>
        <v>0</v>
      </c>
      <c r="X332" s="53">
        <f>Říjen!$W$11</f>
        <v>0</v>
      </c>
      <c r="Y332" s="53">
        <f>Říjen!$X$11</f>
        <v>0</v>
      </c>
      <c r="Z332" s="53">
        <f t="shared" si="62"/>
        <v>-3.4106051316484809E-13</v>
      </c>
      <c r="AA332" s="53">
        <f>Říjen!$Z$11</f>
        <v>0</v>
      </c>
      <c r="AB332" s="55">
        <f t="shared" si="64"/>
        <v>0</v>
      </c>
      <c r="AE332" s="56"/>
    </row>
    <row r="333" spans="1:31" outlineLevel="1" x14ac:dyDescent="0.25">
      <c r="A333" s="52">
        <f t="shared" si="63"/>
        <v>2024</v>
      </c>
      <c r="B333">
        <f t="shared" si="63"/>
        <v>10</v>
      </c>
      <c r="C333" t="s">
        <v>106</v>
      </c>
      <c r="D333" t="s">
        <v>107</v>
      </c>
      <c r="E333" t="s">
        <v>108</v>
      </c>
      <c r="F333" t="s">
        <v>109</v>
      </c>
      <c r="G333" t="s">
        <v>110</v>
      </c>
      <c r="H333">
        <v>721055966</v>
      </c>
      <c r="I333" t="s">
        <v>41</v>
      </c>
      <c r="J333" s="70"/>
      <c r="K333" s="70"/>
      <c r="L333" s="53">
        <v>0</v>
      </c>
      <c r="M333" s="53">
        <f>Říjen!$M$12</f>
        <v>16734.365000000002</v>
      </c>
      <c r="N333" s="53">
        <v>0</v>
      </c>
      <c r="O333" s="53">
        <v>0</v>
      </c>
      <c r="P333" s="53">
        <f t="shared" si="61"/>
        <v>755.7390000000014</v>
      </c>
      <c r="Q333" s="53">
        <v>0</v>
      </c>
      <c r="R333" s="53">
        <f>Říjen!$K$12</f>
        <v>15978.626</v>
      </c>
      <c r="S333" s="53">
        <f>Říjen!$R$12</f>
        <v>9425</v>
      </c>
      <c r="T333" s="53">
        <f>Říjen!$S$12</f>
        <v>0</v>
      </c>
      <c r="U333" s="53">
        <f>Říjen!$T$12</f>
        <v>0</v>
      </c>
      <c r="V333" s="53">
        <f>Říjen!$U$12</f>
        <v>0</v>
      </c>
      <c r="W333" s="53">
        <f>Říjen!$V$12</f>
        <v>0</v>
      </c>
      <c r="X333" s="53">
        <f>Říjen!$W$12</f>
        <v>0</v>
      </c>
      <c r="Y333" s="53">
        <f>Říjen!$X$12</f>
        <v>780</v>
      </c>
      <c r="Z333" s="53">
        <f t="shared" si="62"/>
        <v>5773.6260000000002</v>
      </c>
      <c r="AA333" s="53">
        <f>Říjen!$Z$12</f>
        <v>0</v>
      </c>
      <c r="AB333" s="55">
        <f t="shared" si="64"/>
        <v>0</v>
      </c>
      <c r="AE333" s="56"/>
    </row>
    <row r="334" spans="1:31" outlineLevel="1" x14ac:dyDescent="0.25">
      <c r="A334" s="52">
        <f t="shared" si="63"/>
        <v>2024</v>
      </c>
      <c r="B334">
        <f t="shared" si="63"/>
        <v>10</v>
      </c>
      <c r="C334" t="s">
        <v>106</v>
      </c>
      <c r="D334" t="s">
        <v>107</v>
      </c>
      <c r="E334" t="s">
        <v>108</v>
      </c>
      <c r="F334" t="s">
        <v>109</v>
      </c>
      <c r="G334" t="s">
        <v>110</v>
      </c>
      <c r="H334">
        <v>721055966</v>
      </c>
      <c r="I334" t="s">
        <v>45</v>
      </c>
      <c r="J334" s="70"/>
      <c r="K334" s="70"/>
      <c r="L334" s="53">
        <v>0</v>
      </c>
      <c r="M334" s="53">
        <f>Říjen!$M$13</f>
        <v>11467.138999999999</v>
      </c>
      <c r="N334" s="53">
        <v>0</v>
      </c>
      <c r="O334" s="53">
        <v>0</v>
      </c>
      <c r="P334" s="53">
        <f t="shared" si="61"/>
        <v>67.738999999999578</v>
      </c>
      <c r="Q334" s="53">
        <v>0</v>
      </c>
      <c r="R334" s="53">
        <f>Říjen!$K$13</f>
        <v>11399.4</v>
      </c>
      <c r="S334" s="53">
        <f>Říjen!$R$13</f>
        <v>8310</v>
      </c>
      <c r="T334" s="53">
        <f>Říjen!$S$13</f>
        <v>0</v>
      </c>
      <c r="U334" s="53">
        <f>Říjen!$T$13</f>
        <v>1491</v>
      </c>
      <c r="V334" s="53">
        <f>Říjen!$U$13</f>
        <v>0</v>
      </c>
      <c r="W334" s="53">
        <f>Říjen!$V$13</f>
        <v>0</v>
      </c>
      <c r="X334" s="53">
        <f>Říjen!$W$13</f>
        <v>0</v>
      </c>
      <c r="Y334" s="53">
        <f>Říjen!$X$13</f>
        <v>1076</v>
      </c>
      <c r="Z334" s="53">
        <f t="shared" si="62"/>
        <v>522.39999999999964</v>
      </c>
      <c r="AA334" s="53">
        <f>Říjen!$Z$13</f>
        <v>0</v>
      </c>
      <c r="AB334" s="55">
        <f t="shared" si="64"/>
        <v>0</v>
      </c>
      <c r="AE334" s="56"/>
    </row>
    <row r="335" spans="1:31" outlineLevel="1" x14ac:dyDescent="0.25">
      <c r="A335" s="52">
        <f t="shared" si="63"/>
        <v>2024</v>
      </c>
      <c r="B335">
        <f t="shared" si="63"/>
        <v>10</v>
      </c>
      <c r="C335" t="s">
        <v>106</v>
      </c>
      <c r="D335" t="s">
        <v>107</v>
      </c>
      <c r="E335" t="s">
        <v>108</v>
      </c>
      <c r="F335" t="s">
        <v>109</v>
      </c>
      <c r="G335" t="s">
        <v>110</v>
      </c>
      <c r="H335">
        <v>721055966</v>
      </c>
      <c r="I335" t="s">
        <v>265</v>
      </c>
      <c r="J335" s="70"/>
      <c r="K335" s="70"/>
      <c r="L335" s="53">
        <v>0</v>
      </c>
      <c r="M335" s="53">
        <f>Říjen!$M$14</f>
        <v>56</v>
      </c>
      <c r="N335" s="53">
        <v>0</v>
      </c>
      <c r="O335" s="53">
        <v>0</v>
      </c>
      <c r="P335" s="53">
        <v>0</v>
      </c>
      <c r="Q335" s="53">
        <f>M335-R335</f>
        <v>-9</v>
      </c>
      <c r="R335" s="53">
        <f>Říjen!$K$14</f>
        <v>65</v>
      </c>
      <c r="S335" s="53">
        <f>Říjen!$R$14</f>
        <v>65</v>
      </c>
      <c r="T335" s="53">
        <f>Říjen!$S$14</f>
        <v>0</v>
      </c>
      <c r="U335" s="53">
        <f>Říjen!$T$14</f>
        <v>0</v>
      </c>
      <c r="V335" s="53">
        <f>Říjen!$U$14</f>
        <v>0</v>
      </c>
      <c r="W335" s="53">
        <f>Říjen!$V$14</f>
        <v>0</v>
      </c>
      <c r="X335" s="53">
        <f>Říjen!$W$14</f>
        <v>0</v>
      </c>
      <c r="Y335" s="53">
        <f>Říjen!$X$14</f>
        <v>0</v>
      </c>
      <c r="Z335" s="53">
        <f t="shared" si="62"/>
        <v>0</v>
      </c>
      <c r="AA335" s="53">
        <f>Říjen!$Z$14</f>
        <v>0</v>
      </c>
      <c r="AB335" s="55">
        <f t="shared" si="64"/>
        <v>0</v>
      </c>
      <c r="AE335" s="56"/>
    </row>
    <row r="336" spans="1:31" outlineLevel="1" x14ac:dyDescent="0.25">
      <c r="A336" s="52">
        <f t="shared" si="63"/>
        <v>2024</v>
      </c>
      <c r="B336">
        <f t="shared" si="63"/>
        <v>10</v>
      </c>
      <c r="C336" t="s">
        <v>106</v>
      </c>
      <c r="D336" t="s">
        <v>107</v>
      </c>
      <c r="E336" t="s">
        <v>108</v>
      </c>
      <c r="F336" t="s">
        <v>109</v>
      </c>
      <c r="G336" t="s">
        <v>110</v>
      </c>
      <c r="H336">
        <v>721055966</v>
      </c>
      <c r="I336" t="s">
        <v>39</v>
      </c>
      <c r="J336" s="70"/>
      <c r="K336" s="70"/>
      <c r="L336" s="53">
        <v>0</v>
      </c>
      <c r="M336" s="53">
        <f>Říjen!$M$15+Říjen!$M$38+Říjen!$M$39</f>
        <v>18582</v>
      </c>
      <c r="N336" s="53">
        <v>0</v>
      </c>
      <c r="O336" s="53">
        <v>0</v>
      </c>
      <c r="P336" s="53">
        <f t="shared" si="61"/>
        <v>0</v>
      </c>
      <c r="Q336" s="53">
        <v>0</v>
      </c>
      <c r="R336" s="53">
        <f>Říjen!$K$15+Říjen!$K$38+Říjen!$K$39</f>
        <v>18582</v>
      </c>
      <c r="S336" s="53">
        <f>Říjen!$R$15</f>
        <v>14818</v>
      </c>
      <c r="T336" s="53">
        <f>Říjen!$S$15</f>
        <v>0</v>
      </c>
      <c r="U336" s="53">
        <f>Říjen!$T$15</f>
        <v>0</v>
      </c>
      <c r="V336" s="53">
        <f>Říjen!$U$15</f>
        <v>0</v>
      </c>
      <c r="W336" s="53">
        <f>Říjen!$V$15</f>
        <v>0</v>
      </c>
      <c r="X336" s="53">
        <f>Říjen!$W$15</f>
        <v>0</v>
      </c>
      <c r="Y336" s="53">
        <f>Říjen!$X$15+Říjen!$X$38+Říjen!$X$39</f>
        <v>2283</v>
      </c>
      <c r="Z336" s="53">
        <f t="shared" si="62"/>
        <v>1481</v>
      </c>
      <c r="AA336" s="53">
        <f>Říjen!$Z$15</f>
        <v>0</v>
      </c>
      <c r="AB336" s="55">
        <f t="shared" si="64"/>
        <v>0</v>
      </c>
      <c r="AE336" s="56"/>
    </row>
    <row r="337" spans="1:31" outlineLevel="1" x14ac:dyDescent="0.25">
      <c r="A337" s="52">
        <f t="shared" si="63"/>
        <v>2024</v>
      </c>
      <c r="B337">
        <f t="shared" si="63"/>
        <v>10</v>
      </c>
      <c r="C337" t="s">
        <v>106</v>
      </c>
      <c r="D337" t="s">
        <v>107</v>
      </c>
      <c r="E337" t="s">
        <v>108</v>
      </c>
      <c r="F337" t="s">
        <v>109</v>
      </c>
      <c r="G337" t="s">
        <v>110</v>
      </c>
      <c r="H337">
        <v>721055966</v>
      </c>
      <c r="I337" t="s">
        <v>42</v>
      </c>
      <c r="J337" s="70"/>
      <c r="K337" s="70"/>
      <c r="L337" s="53">
        <v>0</v>
      </c>
      <c r="M337" s="53">
        <f>Říjen!$M$16</f>
        <v>8503</v>
      </c>
      <c r="N337" s="53">
        <v>0</v>
      </c>
      <c r="O337" s="53">
        <v>0</v>
      </c>
      <c r="P337" s="53">
        <f t="shared" si="61"/>
        <v>0</v>
      </c>
      <c r="Q337" s="53">
        <v>0</v>
      </c>
      <c r="R337" s="53">
        <f>Říjen!$K$16</f>
        <v>8503</v>
      </c>
      <c r="S337" s="53">
        <f>Říjen!$R$16</f>
        <v>8503</v>
      </c>
      <c r="T337" s="53">
        <f>Říjen!$S$16</f>
        <v>0</v>
      </c>
      <c r="U337" s="53">
        <f>Říjen!$T$16</f>
        <v>0</v>
      </c>
      <c r="V337" s="53">
        <f>Říjen!$U$16</f>
        <v>0</v>
      </c>
      <c r="W337" s="53">
        <f>Říjen!$V$16</f>
        <v>0</v>
      </c>
      <c r="X337" s="53">
        <f>Říjen!$W$16</f>
        <v>0</v>
      </c>
      <c r="Y337" s="53">
        <f>Říjen!$X$16</f>
        <v>0</v>
      </c>
      <c r="Z337" s="53">
        <f t="shared" si="62"/>
        <v>0</v>
      </c>
      <c r="AA337" s="53">
        <f>Říjen!$Z$16</f>
        <v>0</v>
      </c>
      <c r="AB337" s="55">
        <f t="shared" si="64"/>
        <v>0</v>
      </c>
      <c r="AE337" s="56"/>
    </row>
    <row r="338" spans="1:31" outlineLevel="1" x14ac:dyDescent="0.25">
      <c r="A338" s="52">
        <f t="shared" si="63"/>
        <v>2024</v>
      </c>
      <c r="B338">
        <f t="shared" si="63"/>
        <v>10</v>
      </c>
      <c r="C338" t="s">
        <v>106</v>
      </c>
      <c r="D338" t="s">
        <v>107</v>
      </c>
      <c r="E338" t="s">
        <v>108</v>
      </c>
      <c r="F338" t="s">
        <v>109</v>
      </c>
      <c r="G338" t="s">
        <v>110</v>
      </c>
      <c r="H338">
        <v>721055966</v>
      </c>
      <c r="I338" t="s">
        <v>40</v>
      </c>
      <c r="J338" s="70"/>
      <c r="K338" s="70"/>
      <c r="L338" s="53">
        <v>0</v>
      </c>
      <c r="M338" s="53">
        <f>Říjen!$M$17</f>
        <v>14608.84</v>
      </c>
      <c r="N338" s="53">
        <v>0</v>
      </c>
      <c r="O338" s="53">
        <v>0</v>
      </c>
      <c r="P338" s="53">
        <f t="shared" si="61"/>
        <v>577.89999999999964</v>
      </c>
      <c r="Q338" s="53">
        <v>0</v>
      </c>
      <c r="R338" s="53">
        <f>Říjen!$K$17</f>
        <v>14030.94</v>
      </c>
      <c r="S338" s="53">
        <f>Říjen!$R$17</f>
        <v>9222</v>
      </c>
      <c r="T338" s="53">
        <f>Říjen!$S$17</f>
        <v>0</v>
      </c>
      <c r="U338" s="53">
        <f>Říjen!$T$17</f>
        <v>241.94</v>
      </c>
      <c r="V338" s="53">
        <f>Říjen!$U$17</f>
        <v>0</v>
      </c>
      <c r="W338" s="53">
        <f>Říjen!$V$17</f>
        <v>0</v>
      </c>
      <c r="X338" s="53">
        <f>Říjen!$W$17</f>
        <v>0</v>
      </c>
      <c r="Y338" s="53">
        <f>Říjen!$X$17</f>
        <v>3076</v>
      </c>
      <c r="Z338" s="53">
        <f t="shared" si="62"/>
        <v>1491.0000000000009</v>
      </c>
      <c r="AA338" s="53">
        <f>Říjen!$Z$17</f>
        <v>0</v>
      </c>
      <c r="AB338" s="55">
        <f t="shared" si="64"/>
        <v>0</v>
      </c>
      <c r="AE338" s="56"/>
    </row>
    <row r="339" spans="1:31" ht="15.75" outlineLevel="1" thickBot="1" x14ac:dyDescent="0.3">
      <c r="A339" s="57">
        <f t="shared" si="63"/>
        <v>2024</v>
      </c>
      <c r="B339" s="58">
        <f t="shared" si="63"/>
        <v>10</v>
      </c>
      <c r="C339" s="58" t="s">
        <v>106</v>
      </c>
      <c r="D339" s="58" t="s">
        <v>107</v>
      </c>
      <c r="E339" s="58" t="s">
        <v>108</v>
      </c>
      <c r="F339" s="58" t="s">
        <v>109</v>
      </c>
      <c r="G339" s="58" t="s">
        <v>110</v>
      </c>
      <c r="H339" s="58">
        <v>721055966</v>
      </c>
      <c r="I339" s="58" t="s">
        <v>38</v>
      </c>
      <c r="J339" s="71"/>
      <c r="K339" s="71"/>
      <c r="L339" s="59">
        <v>0</v>
      </c>
      <c r="M339" s="59">
        <f>Říjen!$M$18</f>
        <v>3245</v>
      </c>
      <c r="N339" s="59">
        <v>0</v>
      </c>
      <c r="O339" s="59">
        <v>0</v>
      </c>
      <c r="P339" s="59">
        <f t="shared" si="61"/>
        <v>0</v>
      </c>
      <c r="Q339" s="53">
        <v>0</v>
      </c>
      <c r="R339" s="53">
        <f>Říjen!$K$18</f>
        <v>3245</v>
      </c>
      <c r="S339" s="53">
        <f>Říjen!$R$18</f>
        <v>1401</v>
      </c>
      <c r="T339" s="53">
        <f>Říjen!$S$18</f>
        <v>0</v>
      </c>
      <c r="U339" s="53">
        <f>Říjen!$T$18</f>
        <v>1844</v>
      </c>
      <c r="V339" s="53">
        <f>Říjen!$U$18</f>
        <v>0</v>
      </c>
      <c r="W339" s="53">
        <f>Říjen!$V$18</f>
        <v>0</v>
      </c>
      <c r="X339" s="53">
        <f>Říjen!$W$18</f>
        <v>0</v>
      </c>
      <c r="Y339" s="53">
        <f>Říjen!$X$18</f>
        <v>0</v>
      </c>
      <c r="Z339" s="53">
        <f t="shared" si="62"/>
        <v>0</v>
      </c>
      <c r="AA339" s="53">
        <f>Říjen!$Z$18</f>
        <v>0</v>
      </c>
      <c r="AB339" s="61">
        <f t="shared" si="64"/>
        <v>0</v>
      </c>
      <c r="AC339" s="58"/>
      <c r="AD339" s="58"/>
      <c r="AE339" s="62"/>
    </row>
    <row r="340" spans="1:31" outlineLevel="1" x14ac:dyDescent="0.25">
      <c r="A340" s="46">
        <f t="shared" si="63"/>
        <v>2024</v>
      </c>
      <c r="B340" s="47">
        <f>B339+1</f>
        <v>11</v>
      </c>
      <c r="C340" s="47" t="s">
        <v>106</v>
      </c>
      <c r="D340" s="47" t="s">
        <v>107</v>
      </c>
      <c r="E340" s="47" t="s">
        <v>108</v>
      </c>
      <c r="F340" s="47" t="s">
        <v>109</v>
      </c>
      <c r="G340" s="47" t="s">
        <v>110</v>
      </c>
      <c r="H340" s="47">
        <v>721055966</v>
      </c>
      <c r="I340" s="47" t="s">
        <v>47</v>
      </c>
      <c r="J340" s="69"/>
      <c r="K340" s="69"/>
      <c r="L340" s="48">
        <v>0</v>
      </c>
      <c r="M340" s="48">
        <f>Listopad!$M$5</f>
        <v>3973.835</v>
      </c>
      <c r="N340" s="48">
        <v>0</v>
      </c>
      <c r="O340" s="48">
        <v>0</v>
      </c>
      <c r="P340" s="48">
        <f>M340-R340</f>
        <v>0</v>
      </c>
      <c r="Q340" s="48">
        <v>0</v>
      </c>
      <c r="R340" s="48">
        <f>Listopad!$K$5</f>
        <v>3973.835</v>
      </c>
      <c r="S340" s="48">
        <f>Listopad!$R$5</f>
        <v>272</v>
      </c>
      <c r="T340" s="48">
        <f>Listopad!$S$5</f>
        <v>0</v>
      </c>
      <c r="U340" s="48">
        <f>Listopad!$T$5</f>
        <v>0</v>
      </c>
      <c r="V340" s="48">
        <f>Listopad!$U$5</f>
        <v>0</v>
      </c>
      <c r="W340" s="48">
        <f>Listopad!$V$5</f>
        <v>0</v>
      </c>
      <c r="X340" s="48">
        <v>0</v>
      </c>
      <c r="Y340" s="48">
        <f>Listopad!$X$5</f>
        <v>2724.3760000000002</v>
      </c>
      <c r="Z340" s="48">
        <f>R340-S340-T340-U340-V340-W340-X340-Y340-AA340</f>
        <v>977.45899999999983</v>
      </c>
      <c r="AA340" s="48">
        <f>Listopad!$Z$5</f>
        <v>0</v>
      </c>
      <c r="AB340" s="50">
        <f t="shared" si="64"/>
        <v>0</v>
      </c>
      <c r="AC340" s="47"/>
      <c r="AD340" s="47"/>
      <c r="AE340" s="51"/>
    </row>
    <row r="341" spans="1:31" outlineLevel="1" x14ac:dyDescent="0.25">
      <c r="A341" s="52">
        <f t="shared" si="63"/>
        <v>2024</v>
      </c>
      <c r="B341">
        <f>B340</f>
        <v>11</v>
      </c>
      <c r="C341" t="s">
        <v>106</v>
      </c>
      <c r="D341" t="s">
        <v>107</v>
      </c>
      <c r="E341" t="s">
        <v>108</v>
      </c>
      <c r="F341" t="s">
        <v>109</v>
      </c>
      <c r="G341" t="s">
        <v>110</v>
      </c>
      <c r="H341">
        <v>721055966</v>
      </c>
      <c r="I341" t="s">
        <v>37</v>
      </c>
      <c r="J341" s="70"/>
      <c r="K341" s="70"/>
      <c r="L341" s="53">
        <v>0</v>
      </c>
      <c r="M341" s="53">
        <f>Listopad!$M$6</f>
        <v>13950</v>
      </c>
      <c r="N341" s="53">
        <v>0</v>
      </c>
      <c r="O341" s="53">
        <v>0</v>
      </c>
      <c r="P341" s="53">
        <f t="shared" ref="P341:P353" si="65">M341-R341</f>
        <v>905</v>
      </c>
      <c r="Q341" s="53">
        <v>0</v>
      </c>
      <c r="R341" s="53">
        <f>Listopad!$K$6</f>
        <v>13045</v>
      </c>
      <c r="S341" s="53">
        <f>Listopad!$R$6</f>
        <v>8716</v>
      </c>
      <c r="T341" s="53">
        <f>Listopad!$S$6</f>
        <v>0</v>
      </c>
      <c r="U341" s="53">
        <f>Listopad!$T$6</f>
        <v>0</v>
      </c>
      <c r="V341" s="53">
        <f>Listopad!$U$6</f>
        <v>0</v>
      </c>
      <c r="W341" s="53">
        <f>Listopad!$V$6</f>
        <v>0</v>
      </c>
      <c r="X341" s="53">
        <f>Listopad!$W$6</f>
        <v>0</v>
      </c>
      <c r="Y341" s="53">
        <f>Listopad!$X$6</f>
        <v>2886</v>
      </c>
      <c r="Z341" s="53">
        <f t="shared" ref="Z341:Z353" si="66">R341-S341-T341-U341-V341-W341-X341-Y341-AA341</f>
        <v>1443</v>
      </c>
      <c r="AA341" s="53">
        <f>Listopad!$Z$6</f>
        <v>0</v>
      </c>
      <c r="AB341" s="55">
        <f t="shared" si="64"/>
        <v>0</v>
      </c>
      <c r="AE341" s="56"/>
    </row>
    <row r="342" spans="1:31" outlineLevel="1" x14ac:dyDescent="0.25">
      <c r="A342" s="52">
        <f t="shared" si="63"/>
        <v>2024</v>
      </c>
      <c r="B342">
        <f t="shared" si="63"/>
        <v>11</v>
      </c>
      <c r="C342" t="s">
        <v>106</v>
      </c>
      <c r="D342" t="s">
        <v>107</v>
      </c>
      <c r="E342" t="s">
        <v>108</v>
      </c>
      <c r="F342" t="s">
        <v>109</v>
      </c>
      <c r="G342" t="s">
        <v>110</v>
      </c>
      <c r="H342">
        <v>721055966</v>
      </c>
      <c r="I342" t="s">
        <v>48</v>
      </c>
      <c r="J342" s="70"/>
      <c r="K342" s="70"/>
      <c r="L342" s="53">
        <v>0</v>
      </c>
      <c r="M342" s="53">
        <f>Listopad!$M$7</f>
        <v>10754</v>
      </c>
      <c r="N342" s="53">
        <v>0</v>
      </c>
      <c r="O342" s="53">
        <v>0</v>
      </c>
      <c r="P342" s="53">
        <f t="shared" si="65"/>
        <v>0</v>
      </c>
      <c r="Q342" s="53">
        <v>0</v>
      </c>
      <c r="R342" s="53">
        <f>Listopad!$K$7</f>
        <v>10754</v>
      </c>
      <c r="S342" s="53">
        <f>Listopad!$R$7</f>
        <v>10754</v>
      </c>
      <c r="T342" s="53">
        <f>Listopad!$S$7</f>
        <v>0</v>
      </c>
      <c r="U342" s="53">
        <f>Listopad!$T$7</f>
        <v>0</v>
      </c>
      <c r="V342" s="53">
        <f>Listopad!$U$7</f>
        <v>0</v>
      </c>
      <c r="W342" s="53">
        <f>Listopad!$V$7</f>
        <v>0</v>
      </c>
      <c r="X342" s="53">
        <f>Listopad!$W$7</f>
        <v>0</v>
      </c>
      <c r="Y342" s="53">
        <f>Listopad!$X$7</f>
        <v>0</v>
      </c>
      <c r="Z342" s="53">
        <f t="shared" si="66"/>
        <v>0</v>
      </c>
      <c r="AA342" s="53">
        <f>Listopad!$Z$7</f>
        <v>0</v>
      </c>
      <c r="AB342" s="55">
        <f t="shared" si="64"/>
        <v>0</v>
      </c>
      <c r="AE342" s="56"/>
    </row>
    <row r="343" spans="1:31" outlineLevel="1" x14ac:dyDescent="0.25">
      <c r="A343" s="52">
        <f t="shared" si="63"/>
        <v>2024</v>
      </c>
      <c r="B343">
        <f t="shared" si="63"/>
        <v>11</v>
      </c>
      <c r="C343" t="s">
        <v>106</v>
      </c>
      <c r="D343" t="s">
        <v>107</v>
      </c>
      <c r="E343" t="s">
        <v>108</v>
      </c>
      <c r="F343" t="s">
        <v>109</v>
      </c>
      <c r="G343" t="s">
        <v>110</v>
      </c>
      <c r="H343">
        <v>721055966</v>
      </c>
      <c r="I343" t="s">
        <v>264</v>
      </c>
      <c r="J343" s="70"/>
      <c r="K343" s="70"/>
      <c r="L343" s="53">
        <v>0</v>
      </c>
      <c r="M343" s="53">
        <f>Listopad!$M$8</f>
        <v>13956.099</v>
      </c>
      <c r="N343" s="53">
        <v>0</v>
      </c>
      <c r="O343" s="53">
        <v>0</v>
      </c>
      <c r="P343" s="53">
        <f t="shared" si="65"/>
        <v>90.700000000000728</v>
      </c>
      <c r="Q343" s="53">
        <v>0</v>
      </c>
      <c r="R343" s="53">
        <f>Listopad!$K$8</f>
        <v>13865.398999999999</v>
      </c>
      <c r="S343" s="53">
        <f>Listopad!$R$8</f>
        <v>12148</v>
      </c>
      <c r="T343" s="53">
        <f>Listopad!$S$8</f>
        <v>0</v>
      </c>
      <c r="U343" s="53">
        <f>Listopad!$T$8</f>
        <v>145.399</v>
      </c>
      <c r="V343" s="53">
        <f>Listopad!$U$8</f>
        <v>0</v>
      </c>
      <c r="W343" s="53">
        <f>Listopad!$V$8</f>
        <v>0</v>
      </c>
      <c r="X343" s="53">
        <f>Listopad!$W$8</f>
        <v>0</v>
      </c>
      <c r="Y343" s="53">
        <f>Listopad!$X$8</f>
        <v>419</v>
      </c>
      <c r="Z343" s="53">
        <f t="shared" si="66"/>
        <v>1152.9999999999995</v>
      </c>
      <c r="AA343" s="53">
        <f>Listopad!$Z$8</f>
        <v>0</v>
      </c>
      <c r="AB343" s="55">
        <f t="shared" si="64"/>
        <v>0</v>
      </c>
      <c r="AE343" s="56"/>
    </row>
    <row r="344" spans="1:31" outlineLevel="1" x14ac:dyDescent="0.25">
      <c r="A344" s="52">
        <f t="shared" ref="A344:B359" si="67">A343</f>
        <v>2024</v>
      </c>
      <c r="B344">
        <f t="shared" si="67"/>
        <v>11</v>
      </c>
      <c r="C344" t="s">
        <v>106</v>
      </c>
      <c r="D344" t="s">
        <v>107</v>
      </c>
      <c r="E344" t="s">
        <v>108</v>
      </c>
      <c r="F344" t="s">
        <v>109</v>
      </c>
      <c r="G344" t="s">
        <v>110</v>
      </c>
      <c r="H344">
        <v>721055966</v>
      </c>
      <c r="I344" t="s">
        <v>43</v>
      </c>
      <c r="J344" s="70"/>
      <c r="K344" s="70"/>
      <c r="L344" s="53">
        <v>0</v>
      </c>
      <c r="M344" s="53">
        <f>Listopad!$M$9</f>
        <v>17053</v>
      </c>
      <c r="N344" s="53">
        <v>0</v>
      </c>
      <c r="O344" s="53">
        <v>0</v>
      </c>
      <c r="P344" s="53">
        <f t="shared" si="65"/>
        <v>0</v>
      </c>
      <c r="Q344" s="53">
        <v>0</v>
      </c>
      <c r="R344" s="53">
        <f>Listopad!$K$9</f>
        <v>17053</v>
      </c>
      <c r="S344" s="53">
        <f>Listopad!$R$9</f>
        <v>17053</v>
      </c>
      <c r="T344" s="53">
        <f>Listopad!$S$9</f>
        <v>0</v>
      </c>
      <c r="U344" s="53">
        <f>Listopad!$T$9</f>
        <v>0</v>
      </c>
      <c r="V344" s="53">
        <f>Listopad!$U$9</f>
        <v>0</v>
      </c>
      <c r="W344" s="53">
        <f>Listopad!$V$9</f>
        <v>0</v>
      </c>
      <c r="X344" s="53">
        <f>Listopad!$W$9</f>
        <v>0</v>
      </c>
      <c r="Y344" s="53">
        <f>Listopad!$X$9</f>
        <v>0</v>
      </c>
      <c r="Z344" s="53">
        <f t="shared" si="66"/>
        <v>0</v>
      </c>
      <c r="AA344" s="53">
        <f>Listopad!$Z$9</f>
        <v>0</v>
      </c>
      <c r="AB344" s="55">
        <f t="shared" si="64"/>
        <v>0</v>
      </c>
      <c r="AE344" s="56"/>
    </row>
    <row r="345" spans="1:31" outlineLevel="1" x14ac:dyDescent="0.25">
      <c r="A345" s="52">
        <f t="shared" si="67"/>
        <v>2024</v>
      </c>
      <c r="B345">
        <f t="shared" si="67"/>
        <v>11</v>
      </c>
      <c r="C345" t="s">
        <v>106</v>
      </c>
      <c r="D345" t="s">
        <v>107</v>
      </c>
      <c r="E345" t="s">
        <v>108</v>
      </c>
      <c r="F345" t="s">
        <v>109</v>
      </c>
      <c r="G345" t="s">
        <v>110</v>
      </c>
      <c r="H345">
        <v>721055966</v>
      </c>
      <c r="I345" t="s">
        <v>44</v>
      </c>
      <c r="J345" s="70"/>
      <c r="K345" s="70"/>
      <c r="L345" s="53">
        <v>0</v>
      </c>
      <c r="M345" s="53">
        <f>Listopad!$M$10</f>
        <v>15176</v>
      </c>
      <c r="N345" s="53">
        <v>0</v>
      </c>
      <c r="O345" s="53">
        <v>0</v>
      </c>
      <c r="P345" s="53">
        <f t="shared" si="65"/>
        <v>0</v>
      </c>
      <c r="Q345" s="53">
        <v>0</v>
      </c>
      <c r="R345" s="53">
        <f>Listopad!$K$10</f>
        <v>15176</v>
      </c>
      <c r="S345" s="53">
        <f>Listopad!$R$10</f>
        <v>11364</v>
      </c>
      <c r="T345" s="53">
        <f>Listopad!$S$10</f>
        <v>0</v>
      </c>
      <c r="U345" s="53">
        <f>Listopad!$T$10</f>
        <v>1</v>
      </c>
      <c r="V345" s="53">
        <f>Listopad!$U$10</f>
        <v>0</v>
      </c>
      <c r="W345" s="53">
        <f>Listopad!$V$10</f>
        <v>0</v>
      </c>
      <c r="X345" s="53">
        <f>Listopad!$W$10</f>
        <v>0</v>
      </c>
      <c r="Y345" s="53">
        <f>Listopad!$X$10</f>
        <v>3811</v>
      </c>
      <c r="Z345" s="53">
        <f t="shared" si="66"/>
        <v>0</v>
      </c>
      <c r="AA345" s="53">
        <f>Listopad!$Z$10</f>
        <v>0</v>
      </c>
      <c r="AB345" s="55">
        <f t="shared" si="64"/>
        <v>0</v>
      </c>
      <c r="AE345" s="56"/>
    </row>
    <row r="346" spans="1:31" outlineLevel="1" x14ac:dyDescent="0.25">
      <c r="A346" s="52">
        <f t="shared" si="67"/>
        <v>2024</v>
      </c>
      <c r="B346">
        <f t="shared" si="67"/>
        <v>11</v>
      </c>
      <c r="C346" t="s">
        <v>106</v>
      </c>
      <c r="D346" t="s">
        <v>107</v>
      </c>
      <c r="E346" t="s">
        <v>108</v>
      </c>
      <c r="F346" t="s">
        <v>109</v>
      </c>
      <c r="G346" t="s">
        <v>110</v>
      </c>
      <c r="H346">
        <v>721055966</v>
      </c>
      <c r="I346" t="s">
        <v>46</v>
      </c>
      <c r="J346" s="70"/>
      <c r="K346" s="70"/>
      <c r="L346" s="53">
        <v>0</v>
      </c>
      <c r="M346" s="53">
        <f>Listopad!$M$11</f>
        <v>25474.9</v>
      </c>
      <c r="N346" s="53">
        <v>0</v>
      </c>
      <c r="O346" s="53">
        <v>0</v>
      </c>
      <c r="P346" s="53">
        <f t="shared" si="65"/>
        <v>0</v>
      </c>
      <c r="Q346" s="53">
        <v>0</v>
      </c>
      <c r="R346" s="53">
        <f>Listopad!$K$11</f>
        <v>25474.9</v>
      </c>
      <c r="S346" s="53">
        <f>Listopad!$R$11</f>
        <v>24038</v>
      </c>
      <c r="T346" s="53">
        <f>Listopad!$S$11</f>
        <v>0</v>
      </c>
      <c r="U346" s="53">
        <f>Listopad!$T$11</f>
        <v>1436.9</v>
      </c>
      <c r="V346" s="53">
        <f>Listopad!$U$11</f>
        <v>0</v>
      </c>
      <c r="W346" s="53">
        <f>Listopad!$V$11</f>
        <v>0</v>
      </c>
      <c r="X346" s="53">
        <f>Listopad!$W$11</f>
        <v>0</v>
      </c>
      <c r="Y346" s="53">
        <f>Listopad!$X$11</f>
        <v>0</v>
      </c>
      <c r="Z346" s="53">
        <f t="shared" si="66"/>
        <v>1.3642420526593924E-12</v>
      </c>
      <c r="AA346" s="53">
        <f>Listopad!$Z$11</f>
        <v>0</v>
      </c>
      <c r="AB346" s="55">
        <f t="shared" si="64"/>
        <v>0</v>
      </c>
      <c r="AE346" s="56"/>
    </row>
    <row r="347" spans="1:31" outlineLevel="1" x14ac:dyDescent="0.25">
      <c r="A347" s="52">
        <f t="shared" si="67"/>
        <v>2024</v>
      </c>
      <c r="B347">
        <f t="shared" si="67"/>
        <v>11</v>
      </c>
      <c r="C347" t="s">
        <v>106</v>
      </c>
      <c r="D347" t="s">
        <v>107</v>
      </c>
      <c r="E347" t="s">
        <v>108</v>
      </c>
      <c r="F347" t="s">
        <v>109</v>
      </c>
      <c r="G347" t="s">
        <v>110</v>
      </c>
      <c r="H347">
        <v>721055966</v>
      </c>
      <c r="I347" t="s">
        <v>41</v>
      </c>
      <c r="J347" s="70"/>
      <c r="K347" s="70"/>
      <c r="L347" s="53">
        <v>0</v>
      </c>
      <c r="M347" s="53">
        <f>Listopad!$M$12</f>
        <v>24141.347999999998</v>
      </c>
      <c r="N347" s="53">
        <v>0</v>
      </c>
      <c r="O347" s="53">
        <v>0</v>
      </c>
      <c r="P347" s="53">
        <f t="shared" si="65"/>
        <v>608.59899999999834</v>
      </c>
      <c r="Q347" s="53">
        <v>0</v>
      </c>
      <c r="R347" s="53">
        <f>Listopad!$K$12</f>
        <v>23532.749</v>
      </c>
      <c r="S347" s="53">
        <f>Listopad!$R$12</f>
        <v>12274</v>
      </c>
      <c r="T347" s="53">
        <f>Listopad!$S$12</f>
        <v>0</v>
      </c>
      <c r="U347" s="53">
        <f>Listopad!$T$12</f>
        <v>0</v>
      </c>
      <c r="V347" s="53">
        <f>Listopad!$U$12</f>
        <v>0</v>
      </c>
      <c r="W347" s="53">
        <f>Listopad!$V$12</f>
        <v>0</v>
      </c>
      <c r="X347" s="53">
        <f>Listopad!$W$12</f>
        <v>0</v>
      </c>
      <c r="Y347" s="53">
        <f>Listopad!$X$12</f>
        <v>1336</v>
      </c>
      <c r="Z347" s="53">
        <f t="shared" si="66"/>
        <v>9922.7489999999998</v>
      </c>
      <c r="AA347" s="53">
        <f>Listopad!$Z$12</f>
        <v>0</v>
      </c>
      <c r="AB347" s="55">
        <f t="shared" si="64"/>
        <v>0</v>
      </c>
      <c r="AE347" s="56"/>
    </row>
    <row r="348" spans="1:31" outlineLevel="1" x14ac:dyDescent="0.25">
      <c r="A348" s="52">
        <f t="shared" si="67"/>
        <v>2024</v>
      </c>
      <c r="B348">
        <f t="shared" si="67"/>
        <v>11</v>
      </c>
      <c r="C348" t="s">
        <v>106</v>
      </c>
      <c r="D348" t="s">
        <v>107</v>
      </c>
      <c r="E348" t="s">
        <v>108</v>
      </c>
      <c r="F348" t="s">
        <v>109</v>
      </c>
      <c r="G348" t="s">
        <v>110</v>
      </c>
      <c r="H348">
        <v>721055966</v>
      </c>
      <c r="I348" t="s">
        <v>45</v>
      </c>
      <c r="J348" s="70"/>
      <c r="K348" s="70"/>
      <c r="L348" s="53">
        <v>0</v>
      </c>
      <c r="M348" s="53">
        <f>Listopad!$M$13</f>
        <v>15011.278</v>
      </c>
      <c r="N348" s="53">
        <v>0</v>
      </c>
      <c r="O348" s="53">
        <v>0</v>
      </c>
      <c r="P348" s="53">
        <f t="shared" si="65"/>
        <v>94.677999999999884</v>
      </c>
      <c r="Q348" s="53">
        <v>0</v>
      </c>
      <c r="R348" s="53">
        <f>Listopad!$K$13</f>
        <v>14916.6</v>
      </c>
      <c r="S348" s="53">
        <f>Listopad!$R$13</f>
        <v>11638</v>
      </c>
      <c r="T348" s="53">
        <f>Listopad!$S$13</f>
        <v>0</v>
      </c>
      <c r="U348" s="53">
        <f>Listopad!$T$13</f>
        <v>846</v>
      </c>
      <c r="V348" s="53">
        <f>Listopad!$U$13</f>
        <v>0</v>
      </c>
      <c r="W348" s="53">
        <f>Listopad!$V$13</f>
        <v>0</v>
      </c>
      <c r="X348" s="53">
        <f>Listopad!$W$13</f>
        <v>0</v>
      </c>
      <c r="Y348" s="53">
        <f>Listopad!$X$13</f>
        <v>1602</v>
      </c>
      <c r="Z348" s="53">
        <f t="shared" si="66"/>
        <v>830.60000000000036</v>
      </c>
      <c r="AA348" s="53">
        <f>Listopad!$Z$13</f>
        <v>0</v>
      </c>
      <c r="AB348" s="55">
        <f t="shared" si="64"/>
        <v>0</v>
      </c>
      <c r="AE348" s="56"/>
    </row>
    <row r="349" spans="1:31" outlineLevel="1" x14ac:dyDescent="0.25">
      <c r="A349" s="52">
        <f t="shared" si="67"/>
        <v>2024</v>
      </c>
      <c r="B349">
        <f t="shared" si="67"/>
        <v>11</v>
      </c>
      <c r="C349" t="s">
        <v>106</v>
      </c>
      <c r="D349" t="s">
        <v>107</v>
      </c>
      <c r="E349" t="s">
        <v>108</v>
      </c>
      <c r="F349" t="s">
        <v>109</v>
      </c>
      <c r="G349" t="s">
        <v>110</v>
      </c>
      <c r="H349">
        <v>721055966</v>
      </c>
      <c r="I349" t="s">
        <v>265</v>
      </c>
      <c r="J349" s="70"/>
      <c r="K349" s="70"/>
      <c r="L349" s="53">
        <v>0</v>
      </c>
      <c r="M349" s="53">
        <f>Listopad!$M$14</f>
        <v>131.80000000000001</v>
      </c>
      <c r="N349" s="53">
        <v>0</v>
      </c>
      <c r="O349" s="53">
        <v>0</v>
      </c>
      <c r="P349" s="53">
        <f t="shared" si="65"/>
        <v>0</v>
      </c>
      <c r="Q349" s="53">
        <v>0</v>
      </c>
      <c r="R349" s="53">
        <f>Listopad!$K$14</f>
        <v>131.80000000000001</v>
      </c>
      <c r="S349" s="53">
        <f>Listopad!$R$14</f>
        <v>115</v>
      </c>
      <c r="T349" s="53">
        <f>Listopad!$S$14</f>
        <v>0</v>
      </c>
      <c r="U349" s="53">
        <f>Listopad!$T$14</f>
        <v>0</v>
      </c>
      <c r="V349" s="53">
        <f>Listopad!$U$14</f>
        <v>0</v>
      </c>
      <c r="W349" s="53">
        <f>Listopad!$V$14</f>
        <v>0</v>
      </c>
      <c r="X349" s="53">
        <f>Listopad!$W$14</f>
        <v>0</v>
      </c>
      <c r="Y349" s="53">
        <f>Listopad!$X$14</f>
        <v>16.8</v>
      </c>
      <c r="Z349" s="53">
        <f t="shared" si="66"/>
        <v>1.0658141036401503E-14</v>
      </c>
      <c r="AA349" s="53">
        <f>Listopad!$Z$14</f>
        <v>0</v>
      </c>
      <c r="AB349" s="55">
        <f t="shared" si="64"/>
        <v>0</v>
      </c>
      <c r="AE349" s="56"/>
    </row>
    <row r="350" spans="1:31" outlineLevel="1" x14ac:dyDescent="0.25">
      <c r="A350" s="52">
        <f t="shared" si="67"/>
        <v>2024</v>
      </c>
      <c r="B350">
        <f t="shared" si="67"/>
        <v>11</v>
      </c>
      <c r="C350" t="s">
        <v>106</v>
      </c>
      <c r="D350" t="s">
        <v>107</v>
      </c>
      <c r="E350" t="s">
        <v>108</v>
      </c>
      <c r="F350" t="s">
        <v>109</v>
      </c>
      <c r="G350" t="s">
        <v>110</v>
      </c>
      <c r="H350">
        <v>721055966</v>
      </c>
      <c r="I350" t="s">
        <v>39</v>
      </c>
      <c r="J350" s="70"/>
      <c r="K350" s="70"/>
      <c r="L350" s="53">
        <v>0</v>
      </c>
      <c r="M350" s="53">
        <f>Listopad!$M$15+Listopad!$M$38+Listopad!$M$39</f>
        <v>26734</v>
      </c>
      <c r="N350" s="53">
        <v>0</v>
      </c>
      <c r="O350" s="53">
        <v>0</v>
      </c>
      <c r="P350" s="53">
        <f t="shared" si="65"/>
        <v>0</v>
      </c>
      <c r="Q350" s="53">
        <v>0</v>
      </c>
      <c r="R350" s="53">
        <f>Listopad!$K$15+Listopad!$K$38+Listopad!$K$39</f>
        <v>26734</v>
      </c>
      <c r="S350" s="53">
        <f>Listopad!$R$15</f>
        <v>20561</v>
      </c>
      <c r="T350" s="53">
        <f>Listopad!$S$15</f>
        <v>0</v>
      </c>
      <c r="U350" s="53">
        <f>Listopad!$T$15</f>
        <v>0</v>
      </c>
      <c r="V350" s="53">
        <f>Listopad!$U$15</f>
        <v>0</v>
      </c>
      <c r="W350" s="53">
        <f>Listopad!$V$15</f>
        <v>0</v>
      </c>
      <c r="X350" s="53">
        <f>Listopad!$W$15</f>
        <v>0</v>
      </c>
      <c r="Y350" s="53">
        <f>Listopad!$X$15+Listopad!$X$38+Listopad!$X$39</f>
        <v>3734.5</v>
      </c>
      <c r="Z350" s="53">
        <f t="shared" si="66"/>
        <v>2438.5</v>
      </c>
      <c r="AA350" s="53">
        <f>Listopad!$Z$15</f>
        <v>0</v>
      </c>
      <c r="AB350" s="55">
        <f t="shared" si="64"/>
        <v>0</v>
      </c>
      <c r="AE350" s="56"/>
    </row>
    <row r="351" spans="1:31" outlineLevel="1" x14ac:dyDescent="0.25">
      <c r="A351" s="52">
        <f t="shared" si="67"/>
        <v>2024</v>
      </c>
      <c r="B351">
        <f t="shared" si="67"/>
        <v>11</v>
      </c>
      <c r="C351" t="s">
        <v>106</v>
      </c>
      <c r="D351" t="s">
        <v>107</v>
      </c>
      <c r="E351" t="s">
        <v>108</v>
      </c>
      <c r="F351" t="s">
        <v>109</v>
      </c>
      <c r="G351" t="s">
        <v>110</v>
      </c>
      <c r="H351">
        <v>721055966</v>
      </c>
      <c r="I351" t="s">
        <v>42</v>
      </c>
      <c r="J351" s="70"/>
      <c r="K351" s="70"/>
      <c r="L351" s="53">
        <v>0</v>
      </c>
      <c r="M351" s="53">
        <f>Listopad!$M$16</f>
        <v>13150</v>
      </c>
      <c r="N351" s="53">
        <v>0</v>
      </c>
      <c r="O351" s="53">
        <v>0</v>
      </c>
      <c r="P351" s="53">
        <f t="shared" si="65"/>
        <v>0</v>
      </c>
      <c r="Q351" s="53">
        <v>0</v>
      </c>
      <c r="R351" s="53">
        <f>Listopad!$K$16</f>
        <v>13150</v>
      </c>
      <c r="S351" s="53">
        <f>Listopad!$R$16</f>
        <v>13150</v>
      </c>
      <c r="T351" s="53">
        <f>Listopad!$S$16</f>
        <v>0</v>
      </c>
      <c r="U351" s="53">
        <f>Listopad!$T$16</f>
        <v>0</v>
      </c>
      <c r="V351" s="53">
        <f>Listopad!$U$16</f>
        <v>0</v>
      </c>
      <c r="W351" s="53">
        <f>Listopad!$V$16</f>
        <v>0</v>
      </c>
      <c r="X351" s="53">
        <f>Listopad!$W$16</f>
        <v>0</v>
      </c>
      <c r="Y351" s="53">
        <f>Listopad!$X$16</f>
        <v>0</v>
      </c>
      <c r="Z351" s="53">
        <f t="shared" si="66"/>
        <v>0</v>
      </c>
      <c r="AA351" s="53">
        <f>Listopad!$Z$16</f>
        <v>0</v>
      </c>
      <c r="AB351" s="55">
        <f t="shared" si="64"/>
        <v>0</v>
      </c>
      <c r="AE351" s="56"/>
    </row>
    <row r="352" spans="1:31" outlineLevel="1" x14ac:dyDescent="0.25">
      <c r="A352" s="52">
        <f t="shared" si="67"/>
        <v>2024</v>
      </c>
      <c r="B352">
        <f t="shared" si="67"/>
        <v>11</v>
      </c>
      <c r="C352" t="s">
        <v>106</v>
      </c>
      <c r="D352" t="s">
        <v>107</v>
      </c>
      <c r="E352" t="s">
        <v>108</v>
      </c>
      <c r="F352" t="s">
        <v>109</v>
      </c>
      <c r="G352" t="s">
        <v>110</v>
      </c>
      <c r="H352">
        <v>721055966</v>
      </c>
      <c r="I352" t="s">
        <v>40</v>
      </c>
      <c r="J352" s="70"/>
      <c r="K352" s="70"/>
      <c r="L352" s="53">
        <v>0</v>
      </c>
      <c r="M352" s="53">
        <f>Listopad!$M$17</f>
        <v>20538.116000000002</v>
      </c>
      <c r="N352" s="53">
        <v>0</v>
      </c>
      <c r="O352" s="53">
        <v>0</v>
      </c>
      <c r="P352" s="53">
        <f t="shared" si="65"/>
        <v>115.30600000000049</v>
      </c>
      <c r="Q352" s="53">
        <v>0</v>
      </c>
      <c r="R352" s="53">
        <f>Listopad!$K$17</f>
        <v>20422.810000000001</v>
      </c>
      <c r="S352" s="53">
        <f>Listopad!$R$17</f>
        <v>11963</v>
      </c>
      <c r="T352" s="53">
        <f>Listopad!$S$17</f>
        <v>0</v>
      </c>
      <c r="U352" s="53">
        <f>Listopad!$T$17</f>
        <v>1023.81</v>
      </c>
      <c r="V352" s="53">
        <f>Listopad!$U$17</f>
        <v>0</v>
      </c>
      <c r="W352" s="53">
        <f>Listopad!$V$17</f>
        <v>0</v>
      </c>
      <c r="X352" s="53">
        <f>Listopad!$W$17</f>
        <v>0</v>
      </c>
      <c r="Y352" s="53">
        <f>Listopad!$X$17</f>
        <v>4581</v>
      </c>
      <c r="Z352" s="53">
        <f t="shared" si="66"/>
        <v>2855.0000000000018</v>
      </c>
      <c r="AA352" s="53">
        <f>Listopad!$Z$17</f>
        <v>0</v>
      </c>
      <c r="AB352" s="55">
        <f t="shared" si="64"/>
        <v>0</v>
      </c>
      <c r="AE352" s="56"/>
    </row>
    <row r="353" spans="1:31" ht="15.75" outlineLevel="1" thickBot="1" x14ac:dyDescent="0.3">
      <c r="A353" s="57">
        <f t="shared" si="67"/>
        <v>2024</v>
      </c>
      <c r="B353" s="58">
        <f t="shared" si="67"/>
        <v>11</v>
      </c>
      <c r="C353" s="58" t="s">
        <v>106</v>
      </c>
      <c r="D353" s="58" t="s">
        <v>107</v>
      </c>
      <c r="E353" s="58" t="s">
        <v>108</v>
      </c>
      <c r="F353" s="58" t="s">
        <v>109</v>
      </c>
      <c r="G353" s="58" t="s">
        <v>110</v>
      </c>
      <c r="H353" s="58">
        <v>721055966</v>
      </c>
      <c r="I353" s="58" t="s">
        <v>38</v>
      </c>
      <c r="J353" s="71"/>
      <c r="K353" s="71"/>
      <c r="L353" s="59">
        <v>0</v>
      </c>
      <c r="M353" s="59">
        <f>Listopad!$M$18</f>
        <v>4903</v>
      </c>
      <c r="N353" s="59">
        <v>0</v>
      </c>
      <c r="O353" s="59">
        <v>0</v>
      </c>
      <c r="P353" s="59">
        <f t="shared" si="65"/>
        <v>0</v>
      </c>
      <c r="Q353" s="53">
        <v>0</v>
      </c>
      <c r="R353" s="53">
        <f>Listopad!$K$18</f>
        <v>4903</v>
      </c>
      <c r="S353" s="53">
        <f>Listopad!$R$18</f>
        <v>1553</v>
      </c>
      <c r="T353" s="53">
        <f>Listopad!$S$18</f>
        <v>0</v>
      </c>
      <c r="U353" s="53">
        <f>Listopad!$T$18</f>
        <v>3350</v>
      </c>
      <c r="V353" s="53">
        <f>Listopad!$U$18</f>
        <v>0</v>
      </c>
      <c r="W353" s="53">
        <f>Listopad!$V$18</f>
        <v>0</v>
      </c>
      <c r="X353" s="53">
        <f>Listopad!$W$18</f>
        <v>0</v>
      </c>
      <c r="Y353" s="53">
        <f>Listopad!$X$18</f>
        <v>0</v>
      </c>
      <c r="Z353" s="53">
        <f t="shared" si="66"/>
        <v>0</v>
      </c>
      <c r="AA353" s="53">
        <f>Listopad!$Z$18</f>
        <v>0</v>
      </c>
      <c r="AB353" s="61">
        <f t="shared" si="64"/>
        <v>0</v>
      </c>
      <c r="AC353" s="58"/>
      <c r="AD353" s="58"/>
      <c r="AE353" s="62"/>
    </row>
    <row r="354" spans="1:31" outlineLevel="1" x14ac:dyDescent="0.25">
      <c r="A354" s="46">
        <f t="shared" si="67"/>
        <v>2024</v>
      </c>
      <c r="B354" s="47">
        <f>B353+1</f>
        <v>12</v>
      </c>
      <c r="C354" s="47" t="s">
        <v>106</v>
      </c>
      <c r="D354" s="47" t="s">
        <v>107</v>
      </c>
      <c r="E354" s="47" t="s">
        <v>108</v>
      </c>
      <c r="F354" s="47" t="s">
        <v>109</v>
      </c>
      <c r="G354" s="47" t="s">
        <v>110</v>
      </c>
      <c r="H354" s="47">
        <v>721055966</v>
      </c>
      <c r="I354" s="47" t="s">
        <v>47</v>
      </c>
      <c r="J354" s="69"/>
      <c r="K354" s="69"/>
      <c r="L354" s="48">
        <v>0</v>
      </c>
      <c r="M354" s="48">
        <f>Prosinec!$M$5</f>
        <v>4382.7790000000005</v>
      </c>
      <c r="N354" s="48">
        <v>0</v>
      </c>
      <c r="O354" s="48">
        <v>0</v>
      </c>
      <c r="P354" s="48">
        <f>M354-R354</f>
        <v>0</v>
      </c>
      <c r="Q354" s="48">
        <v>0</v>
      </c>
      <c r="R354" s="48">
        <f>Prosinec!$K$5</f>
        <v>4382.7790000000005</v>
      </c>
      <c r="S354" s="48">
        <f>Prosinec!$R$5</f>
        <v>273</v>
      </c>
      <c r="T354" s="48">
        <f>Prosinec!$S$5</f>
        <v>0</v>
      </c>
      <c r="U354" s="48">
        <f>Prosinec!$T$5</f>
        <v>0</v>
      </c>
      <c r="V354" s="48">
        <f>Prosinec!$U$5</f>
        <v>0</v>
      </c>
      <c r="W354" s="48">
        <f>Prosinec!$V$5</f>
        <v>0</v>
      </c>
      <c r="X354" s="48">
        <v>0</v>
      </c>
      <c r="Y354" s="48">
        <f>Prosinec!$X$5</f>
        <v>2956.9360000000001</v>
      </c>
      <c r="Z354" s="48">
        <f>R354-S354-T354-U354-V354-W354-X354-Y354-AA354</f>
        <v>1152.8430000000003</v>
      </c>
      <c r="AA354" s="48">
        <f>Prosinec!$Z$5</f>
        <v>0</v>
      </c>
      <c r="AB354" s="50">
        <f t="shared" si="64"/>
        <v>0</v>
      </c>
      <c r="AC354" s="47"/>
      <c r="AD354" s="47"/>
      <c r="AE354" s="51"/>
    </row>
    <row r="355" spans="1:31" outlineLevel="1" x14ac:dyDescent="0.25">
      <c r="A355" s="52">
        <f t="shared" si="67"/>
        <v>2024</v>
      </c>
      <c r="B355">
        <f>B354</f>
        <v>12</v>
      </c>
      <c r="C355" t="s">
        <v>106</v>
      </c>
      <c r="D355" t="s">
        <v>107</v>
      </c>
      <c r="E355" t="s">
        <v>108</v>
      </c>
      <c r="F355" t="s">
        <v>109</v>
      </c>
      <c r="G355" t="s">
        <v>110</v>
      </c>
      <c r="H355">
        <v>721055966</v>
      </c>
      <c r="I355" t="s">
        <v>37</v>
      </c>
      <c r="J355" s="70"/>
      <c r="K355" s="70"/>
      <c r="L355" s="53">
        <v>0</v>
      </c>
      <c r="M355" s="53">
        <f>Prosinec!$M$6</f>
        <v>13919</v>
      </c>
      <c r="N355" s="53">
        <v>0</v>
      </c>
      <c r="O355" s="53">
        <v>0</v>
      </c>
      <c r="P355" s="53">
        <f t="shared" ref="P355:P367" si="68">M355-R355</f>
        <v>847</v>
      </c>
      <c r="Q355" s="53">
        <v>0</v>
      </c>
      <c r="R355" s="53">
        <f>Prosinec!$K$6</f>
        <v>13072</v>
      </c>
      <c r="S355" s="53">
        <f>Prosinec!$R$6</f>
        <v>7678</v>
      </c>
      <c r="T355" s="53">
        <f>Prosinec!$S$6</f>
        <v>0</v>
      </c>
      <c r="U355" s="53">
        <f>Prosinec!$T$6</f>
        <v>0</v>
      </c>
      <c r="V355" s="53">
        <f>Prosinec!$U$6</f>
        <v>0</v>
      </c>
      <c r="W355" s="53">
        <f>Prosinec!$V$6</f>
        <v>0</v>
      </c>
      <c r="X355" s="53">
        <f>Prosinec!$W$6</f>
        <v>0</v>
      </c>
      <c r="Y355" s="53">
        <f>Prosinec!$X$6</f>
        <v>3596</v>
      </c>
      <c r="Z355" s="53">
        <f t="shared" ref="Z355:Z367" si="69">R355-S355-T355-U355-V355-W355-X355-Y355-AA355</f>
        <v>1798</v>
      </c>
      <c r="AA355" s="53">
        <f>Prosinec!$Z$6</f>
        <v>0</v>
      </c>
      <c r="AB355" s="55">
        <f t="shared" si="64"/>
        <v>0</v>
      </c>
      <c r="AE355" s="56"/>
    </row>
    <row r="356" spans="1:31" outlineLevel="1" x14ac:dyDescent="0.25">
      <c r="A356" s="52">
        <f t="shared" si="67"/>
        <v>2024</v>
      </c>
      <c r="B356">
        <f t="shared" si="67"/>
        <v>12</v>
      </c>
      <c r="C356" t="s">
        <v>106</v>
      </c>
      <c r="D356" t="s">
        <v>107</v>
      </c>
      <c r="E356" t="s">
        <v>108</v>
      </c>
      <c r="F356" t="s">
        <v>109</v>
      </c>
      <c r="G356" t="s">
        <v>110</v>
      </c>
      <c r="H356">
        <v>721055966</v>
      </c>
      <c r="I356" t="s">
        <v>48</v>
      </c>
      <c r="J356" s="70"/>
      <c r="K356" s="70"/>
      <c r="L356" s="53">
        <v>0</v>
      </c>
      <c r="M356" s="53">
        <f>Prosinec!$M$7</f>
        <v>12937</v>
      </c>
      <c r="N356" s="53">
        <v>0</v>
      </c>
      <c r="O356" s="53">
        <v>0</v>
      </c>
      <c r="P356" s="53">
        <f t="shared" si="68"/>
        <v>0</v>
      </c>
      <c r="Q356" s="53">
        <v>0</v>
      </c>
      <c r="R356" s="53">
        <f>Prosinec!$K$7</f>
        <v>12937</v>
      </c>
      <c r="S356" s="53">
        <f>Prosinec!$R$7</f>
        <v>12937</v>
      </c>
      <c r="T356" s="53">
        <f>Prosinec!$S$7</f>
        <v>0</v>
      </c>
      <c r="U356" s="53">
        <f>Prosinec!$T$7</f>
        <v>0</v>
      </c>
      <c r="V356" s="53">
        <f>Prosinec!$U$7</f>
        <v>0</v>
      </c>
      <c r="W356" s="53">
        <f>Prosinec!$V$7</f>
        <v>0</v>
      </c>
      <c r="X356" s="53">
        <f>Prosinec!$W$7</f>
        <v>0</v>
      </c>
      <c r="Y356" s="53">
        <f>Prosinec!$X$7</f>
        <v>0</v>
      </c>
      <c r="Z356" s="53">
        <f t="shared" si="69"/>
        <v>0</v>
      </c>
      <c r="AA356" s="53">
        <f>Prosinec!$Z$7</f>
        <v>0</v>
      </c>
      <c r="AB356" s="55">
        <f t="shared" si="64"/>
        <v>0</v>
      </c>
      <c r="AE356" s="56"/>
    </row>
    <row r="357" spans="1:31" outlineLevel="1" x14ac:dyDescent="0.25">
      <c r="A357" s="52">
        <f t="shared" si="67"/>
        <v>2024</v>
      </c>
      <c r="B357">
        <f t="shared" si="67"/>
        <v>12</v>
      </c>
      <c r="C357" t="s">
        <v>106</v>
      </c>
      <c r="D357" t="s">
        <v>107</v>
      </c>
      <c r="E357" t="s">
        <v>108</v>
      </c>
      <c r="F357" t="s">
        <v>109</v>
      </c>
      <c r="G357" t="s">
        <v>110</v>
      </c>
      <c r="H357">
        <v>721055966</v>
      </c>
      <c r="I357" t="s">
        <v>264</v>
      </c>
      <c r="J357" s="70"/>
      <c r="K357" s="70"/>
      <c r="L357" s="53">
        <v>0</v>
      </c>
      <c r="M357" s="53">
        <f>Prosinec!$M$8</f>
        <v>15800.421</v>
      </c>
      <c r="N357" s="53">
        <v>0</v>
      </c>
      <c r="O357" s="53">
        <v>0</v>
      </c>
      <c r="P357" s="53">
        <f t="shared" si="68"/>
        <v>83.800000000001091</v>
      </c>
      <c r="Q357" s="53">
        <v>0</v>
      </c>
      <c r="R357" s="53">
        <f>Prosinec!$K$8</f>
        <v>15716.620999999999</v>
      </c>
      <c r="S357" s="53">
        <f>Prosinec!$R$8</f>
        <v>13651</v>
      </c>
      <c r="T357" s="53">
        <f>Prosinec!$S$8</f>
        <v>0</v>
      </c>
      <c r="U357" s="53">
        <f>Prosinec!$T$8</f>
        <v>105.621</v>
      </c>
      <c r="V357" s="53">
        <f>Prosinec!$U$8</f>
        <v>0</v>
      </c>
      <c r="W357" s="53">
        <f>Prosinec!$V$8</f>
        <v>0</v>
      </c>
      <c r="X357" s="53">
        <f>Prosinec!$W$8</f>
        <v>0</v>
      </c>
      <c r="Y357" s="53">
        <f>Prosinec!$X$8</f>
        <v>526</v>
      </c>
      <c r="Z357" s="53">
        <f t="shared" si="69"/>
        <v>1433.9999999999991</v>
      </c>
      <c r="AA357" s="53">
        <f>Prosinec!$Z$8</f>
        <v>0</v>
      </c>
      <c r="AB357" s="55">
        <f t="shared" si="64"/>
        <v>0</v>
      </c>
      <c r="AE357" s="56"/>
    </row>
    <row r="358" spans="1:31" outlineLevel="1" x14ac:dyDescent="0.25">
      <c r="A358" s="52">
        <f t="shared" si="67"/>
        <v>2024</v>
      </c>
      <c r="B358">
        <f t="shared" si="67"/>
        <v>12</v>
      </c>
      <c r="C358" t="s">
        <v>106</v>
      </c>
      <c r="D358" t="s">
        <v>107</v>
      </c>
      <c r="E358" t="s">
        <v>108</v>
      </c>
      <c r="F358" t="s">
        <v>109</v>
      </c>
      <c r="G358" t="s">
        <v>110</v>
      </c>
      <c r="H358">
        <v>721055966</v>
      </c>
      <c r="I358" t="s">
        <v>43</v>
      </c>
      <c r="J358" s="70"/>
      <c r="K358" s="70"/>
      <c r="L358" s="53">
        <v>0</v>
      </c>
      <c r="M358" s="53">
        <f>Prosinec!$M$9</f>
        <v>17039</v>
      </c>
      <c r="N358" s="53">
        <v>0</v>
      </c>
      <c r="O358" s="53">
        <v>0</v>
      </c>
      <c r="P358" s="53">
        <f t="shared" si="68"/>
        <v>0</v>
      </c>
      <c r="Q358" s="53">
        <v>0</v>
      </c>
      <c r="R358" s="53">
        <f>Prosinec!$K$9</f>
        <v>17039</v>
      </c>
      <c r="S358" s="53">
        <f>Prosinec!$R$9</f>
        <v>17039</v>
      </c>
      <c r="T358" s="53">
        <f>Prosinec!$S$9</f>
        <v>0</v>
      </c>
      <c r="U358" s="53">
        <f>Prosinec!$T$9</f>
        <v>0</v>
      </c>
      <c r="V358" s="53">
        <f>Prosinec!$U$9</f>
        <v>0</v>
      </c>
      <c r="W358" s="53">
        <f>Prosinec!$V$9</f>
        <v>0</v>
      </c>
      <c r="X358" s="53">
        <f>Prosinec!$W$9</f>
        <v>0</v>
      </c>
      <c r="Y358" s="53">
        <f>Prosinec!$X$9</f>
        <v>0</v>
      </c>
      <c r="Z358" s="53">
        <f t="shared" si="69"/>
        <v>0</v>
      </c>
      <c r="AA358" s="53">
        <f>Prosinec!$Z$9</f>
        <v>0</v>
      </c>
      <c r="AB358" s="55">
        <f t="shared" si="64"/>
        <v>0</v>
      </c>
      <c r="AE358" s="56"/>
    </row>
    <row r="359" spans="1:31" outlineLevel="1" x14ac:dyDescent="0.25">
      <c r="A359" s="52">
        <f t="shared" si="67"/>
        <v>2024</v>
      </c>
      <c r="B359">
        <f t="shared" si="67"/>
        <v>12</v>
      </c>
      <c r="C359" t="s">
        <v>106</v>
      </c>
      <c r="D359" t="s">
        <v>107</v>
      </c>
      <c r="E359" t="s">
        <v>108</v>
      </c>
      <c r="F359" t="s">
        <v>109</v>
      </c>
      <c r="G359" t="s">
        <v>110</v>
      </c>
      <c r="H359">
        <v>721055966</v>
      </c>
      <c r="I359" t="s">
        <v>44</v>
      </c>
      <c r="J359" s="70"/>
      <c r="K359" s="70"/>
      <c r="L359" s="53">
        <v>0</v>
      </c>
      <c r="M359" s="53">
        <f>Prosinec!$M$10</f>
        <v>15054</v>
      </c>
      <c r="N359" s="53">
        <v>0</v>
      </c>
      <c r="O359" s="53">
        <v>0</v>
      </c>
      <c r="P359" s="53">
        <f t="shared" si="68"/>
        <v>0</v>
      </c>
      <c r="Q359" s="53">
        <v>0</v>
      </c>
      <c r="R359" s="53">
        <f>Prosinec!$K$10</f>
        <v>15054</v>
      </c>
      <c r="S359" s="53">
        <f>Prosinec!$R$10</f>
        <v>11535</v>
      </c>
      <c r="T359" s="53">
        <f>Prosinec!$S$10</f>
        <v>0</v>
      </c>
      <c r="U359" s="53">
        <f>Prosinec!$T$10</f>
        <v>0</v>
      </c>
      <c r="V359" s="53">
        <f>Prosinec!$U$10</f>
        <v>0</v>
      </c>
      <c r="W359" s="53">
        <f>Prosinec!$V$10</f>
        <v>0</v>
      </c>
      <c r="X359" s="53">
        <f>Prosinec!$W$10</f>
        <v>0</v>
      </c>
      <c r="Y359" s="53">
        <f>Prosinec!$X$10</f>
        <v>3519</v>
      </c>
      <c r="Z359" s="53">
        <f t="shared" si="69"/>
        <v>0</v>
      </c>
      <c r="AA359" s="53">
        <f>Prosinec!$Z$10</f>
        <v>0</v>
      </c>
      <c r="AB359" s="55">
        <f t="shared" si="64"/>
        <v>0</v>
      </c>
      <c r="AE359" s="56"/>
    </row>
    <row r="360" spans="1:31" outlineLevel="1" x14ac:dyDescent="0.25">
      <c r="A360" s="52">
        <f t="shared" ref="A360:B367" si="70">A359</f>
        <v>2024</v>
      </c>
      <c r="B360">
        <f t="shared" si="70"/>
        <v>12</v>
      </c>
      <c r="C360" t="s">
        <v>106</v>
      </c>
      <c r="D360" t="s">
        <v>107</v>
      </c>
      <c r="E360" t="s">
        <v>108</v>
      </c>
      <c r="F360" t="s">
        <v>109</v>
      </c>
      <c r="G360" t="s">
        <v>110</v>
      </c>
      <c r="H360">
        <v>721055966</v>
      </c>
      <c r="I360" t="s">
        <v>46</v>
      </c>
      <c r="J360" s="70"/>
      <c r="K360" s="70"/>
      <c r="L360" s="53">
        <v>0</v>
      </c>
      <c r="M360" s="53">
        <f>Prosinec!$M$11</f>
        <v>24086.6</v>
      </c>
      <c r="N360" s="53">
        <v>0</v>
      </c>
      <c r="O360" s="53">
        <v>0</v>
      </c>
      <c r="P360" s="53">
        <f t="shared" si="68"/>
        <v>0</v>
      </c>
      <c r="Q360" s="53">
        <v>0</v>
      </c>
      <c r="R360" s="53">
        <f>Prosinec!$K$11</f>
        <v>24086.6</v>
      </c>
      <c r="S360" s="53">
        <f>Prosinec!$R$11</f>
        <v>22342</v>
      </c>
      <c r="T360" s="53">
        <f>Prosinec!$S$11</f>
        <v>0</v>
      </c>
      <c r="U360" s="53">
        <f>Prosinec!$T$11</f>
        <v>1744.6</v>
      </c>
      <c r="V360" s="53">
        <f>Prosinec!$U$11</f>
        <v>0</v>
      </c>
      <c r="W360" s="53">
        <f>Prosinec!$V$11</f>
        <v>0</v>
      </c>
      <c r="X360" s="53">
        <f>Prosinec!$W$11</f>
        <v>0</v>
      </c>
      <c r="Y360" s="53">
        <f>Prosinec!$X$11</f>
        <v>0</v>
      </c>
      <c r="Z360" s="53">
        <f t="shared" si="69"/>
        <v>-1.3642420526593924E-12</v>
      </c>
      <c r="AA360" s="53">
        <f>Prosinec!$Z$11</f>
        <v>0</v>
      </c>
      <c r="AB360" s="55">
        <f t="shared" si="64"/>
        <v>0</v>
      </c>
      <c r="AE360" s="56"/>
    </row>
    <row r="361" spans="1:31" outlineLevel="1" x14ac:dyDescent="0.25">
      <c r="A361" s="52">
        <f t="shared" si="70"/>
        <v>2024</v>
      </c>
      <c r="B361">
        <f t="shared" si="70"/>
        <v>12</v>
      </c>
      <c r="C361" t="s">
        <v>106</v>
      </c>
      <c r="D361" t="s">
        <v>107</v>
      </c>
      <c r="E361" t="s">
        <v>108</v>
      </c>
      <c r="F361" t="s">
        <v>109</v>
      </c>
      <c r="G361" t="s">
        <v>110</v>
      </c>
      <c r="H361">
        <v>721055966</v>
      </c>
      <c r="I361" t="s">
        <v>41</v>
      </c>
      <c r="J361" s="70"/>
      <c r="K361" s="70"/>
      <c r="L361" s="53">
        <v>0</v>
      </c>
      <c r="M361" s="53">
        <f>Prosinec!$M$12</f>
        <v>25602.610999999997</v>
      </c>
      <c r="N361" s="53">
        <v>0</v>
      </c>
      <c r="O361" s="53">
        <v>0</v>
      </c>
      <c r="P361" s="53">
        <f t="shared" si="68"/>
        <v>1335.7569999999978</v>
      </c>
      <c r="Q361" s="53">
        <v>0</v>
      </c>
      <c r="R361" s="53">
        <f>Prosinec!$K$12</f>
        <v>24266.853999999999</v>
      </c>
      <c r="S361" s="53">
        <f>Prosinec!$R$12</f>
        <v>11060</v>
      </c>
      <c r="T361" s="53">
        <f>Prosinec!$S$12</f>
        <v>0</v>
      </c>
      <c r="U361" s="53">
        <f>Prosinec!$T$12</f>
        <v>0</v>
      </c>
      <c r="V361" s="53">
        <f>Prosinec!$U$12</f>
        <v>0</v>
      </c>
      <c r="W361" s="53">
        <f>Prosinec!$V$12</f>
        <v>0</v>
      </c>
      <c r="X361" s="53">
        <f>Prosinec!$W$12</f>
        <v>0</v>
      </c>
      <c r="Y361" s="53">
        <f>Prosinec!$X$12</f>
        <v>1562</v>
      </c>
      <c r="Z361" s="53">
        <f t="shared" si="69"/>
        <v>11644.853999999999</v>
      </c>
      <c r="AA361" s="53">
        <f>Prosinec!$Z$12</f>
        <v>0</v>
      </c>
      <c r="AB361" s="55">
        <f t="shared" si="64"/>
        <v>0</v>
      </c>
      <c r="AE361" s="56"/>
    </row>
    <row r="362" spans="1:31" outlineLevel="1" x14ac:dyDescent="0.25">
      <c r="A362" s="52">
        <f t="shared" si="70"/>
        <v>2024</v>
      </c>
      <c r="B362">
        <f t="shared" si="70"/>
        <v>12</v>
      </c>
      <c r="C362" t="s">
        <v>106</v>
      </c>
      <c r="D362" t="s">
        <v>107</v>
      </c>
      <c r="E362" t="s">
        <v>108</v>
      </c>
      <c r="F362" t="s">
        <v>109</v>
      </c>
      <c r="G362" t="s">
        <v>110</v>
      </c>
      <c r="H362">
        <v>721055966</v>
      </c>
      <c r="I362" t="s">
        <v>45</v>
      </c>
      <c r="J362" s="70"/>
      <c r="K362" s="70"/>
      <c r="L362" s="53">
        <v>0</v>
      </c>
      <c r="M362" s="53">
        <f>Prosinec!$M$13</f>
        <v>16402.915000000001</v>
      </c>
      <c r="N362" s="53">
        <v>0</v>
      </c>
      <c r="O362" s="53">
        <v>0</v>
      </c>
      <c r="P362" s="53">
        <f t="shared" si="68"/>
        <v>103.51500000000124</v>
      </c>
      <c r="Q362" s="53">
        <v>0</v>
      </c>
      <c r="R362" s="53">
        <f>Prosinec!$K$13</f>
        <v>16299.4</v>
      </c>
      <c r="S362" s="53">
        <f>Prosinec!$R$13</f>
        <v>12676</v>
      </c>
      <c r="T362" s="53">
        <f>Prosinec!$S$13</f>
        <v>0</v>
      </c>
      <c r="U362" s="53">
        <f>Prosinec!$T$13</f>
        <v>1279</v>
      </c>
      <c r="V362" s="53">
        <f>Prosinec!$U$13</f>
        <v>0</v>
      </c>
      <c r="W362" s="53">
        <f>Prosinec!$V$13</f>
        <v>0</v>
      </c>
      <c r="X362" s="53">
        <f>Prosinec!$W$13</f>
        <v>0</v>
      </c>
      <c r="Y362" s="53">
        <f>Prosinec!$X$13</f>
        <v>1314</v>
      </c>
      <c r="Z362" s="53">
        <f t="shared" si="69"/>
        <v>1030.3999999999996</v>
      </c>
      <c r="AA362" s="53">
        <f>Prosinec!$Z$13</f>
        <v>0</v>
      </c>
      <c r="AB362" s="55">
        <f t="shared" si="64"/>
        <v>0</v>
      </c>
      <c r="AE362" s="56"/>
    </row>
    <row r="363" spans="1:31" outlineLevel="1" x14ac:dyDescent="0.25">
      <c r="A363" s="52">
        <f t="shared" si="70"/>
        <v>2024</v>
      </c>
      <c r="B363">
        <f t="shared" si="70"/>
        <v>12</v>
      </c>
      <c r="C363" t="s">
        <v>106</v>
      </c>
      <c r="D363" t="s">
        <v>107</v>
      </c>
      <c r="E363" t="s">
        <v>108</v>
      </c>
      <c r="F363" t="s">
        <v>109</v>
      </c>
      <c r="G363" t="s">
        <v>110</v>
      </c>
      <c r="H363">
        <v>721055966</v>
      </c>
      <c r="I363" t="s">
        <v>265</v>
      </c>
      <c r="J363" s="70"/>
      <c r="K363" s="70"/>
      <c r="L363" s="53">
        <v>0</v>
      </c>
      <c r="M363" s="53">
        <f>Prosinec!$M$14</f>
        <v>162</v>
      </c>
      <c r="N363" s="53">
        <v>0</v>
      </c>
      <c r="O363" s="53">
        <v>0</v>
      </c>
      <c r="P363" s="53">
        <f t="shared" si="68"/>
        <v>0</v>
      </c>
      <c r="Q363" s="53">
        <v>0</v>
      </c>
      <c r="R363" s="53">
        <f>Prosinec!$K$14</f>
        <v>162</v>
      </c>
      <c r="S363" s="53">
        <f>Prosinec!$R$14</f>
        <v>140</v>
      </c>
      <c r="T363" s="53">
        <f>Prosinec!$S$14</f>
        <v>0</v>
      </c>
      <c r="U363" s="53">
        <f>Prosinec!$T$14</f>
        <v>0</v>
      </c>
      <c r="V363" s="53">
        <f>Prosinec!$U$14</f>
        <v>0</v>
      </c>
      <c r="W363" s="53">
        <f>Prosinec!$V$14</f>
        <v>0</v>
      </c>
      <c r="X363" s="53">
        <f>Prosinec!$W$14</f>
        <v>0</v>
      </c>
      <c r="Y363" s="53">
        <f>Prosinec!$X$14</f>
        <v>22</v>
      </c>
      <c r="Z363" s="53">
        <f t="shared" si="69"/>
        <v>0</v>
      </c>
      <c r="AA363" s="53">
        <f>Prosinec!$Z$14</f>
        <v>0</v>
      </c>
      <c r="AB363" s="55">
        <f t="shared" si="64"/>
        <v>0</v>
      </c>
      <c r="AE363" s="56"/>
    </row>
    <row r="364" spans="1:31" outlineLevel="1" x14ac:dyDescent="0.25">
      <c r="A364" s="52">
        <f t="shared" si="70"/>
        <v>2024</v>
      </c>
      <c r="B364">
        <f t="shared" si="70"/>
        <v>12</v>
      </c>
      <c r="C364" t="s">
        <v>106</v>
      </c>
      <c r="D364" t="s">
        <v>107</v>
      </c>
      <c r="E364" t="s">
        <v>108</v>
      </c>
      <c r="F364" t="s">
        <v>109</v>
      </c>
      <c r="G364" t="s">
        <v>110</v>
      </c>
      <c r="H364">
        <v>721055966</v>
      </c>
      <c r="I364" t="s">
        <v>39</v>
      </c>
      <c r="J364" s="70"/>
      <c r="K364" s="70"/>
      <c r="L364" s="53">
        <v>0</v>
      </c>
      <c r="M364" s="53">
        <f>Prosinec!$M$15+Prosinec!$M$38+Prosinec!$M$39</f>
        <v>27798.000000000004</v>
      </c>
      <c r="N364" s="53">
        <v>0</v>
      </c>
      <c r="O364" s="53">
        <v>0</v>
      </c>
      <c r="P364" s="53">
        <f t="shared" si="68"/>
        <v>0</v>
      </c>
      <c r="Q364" s="53">
        <v>0</v>
      </c>
      <c r="R364" s="53">
        <f>Prosinec!$K$15+Prosinec!$K$38+Prosinec!$K$39</f>
        <v>27798.000000000004</v>
      </c>
      <c r="S364" s="53">
        <f>Prosinec!$R$15</f>
        <v>20980</v>
      </c>
      <c r="T364" s="53">
        <f>Prosinec!$S$15</f>
        <v>0</v>
      </c>
      <c r="U364" s="53">
        <f>Prosinec!$T$15</f>
        <v>0</v>
      </c>
      <c r="V364" s="53">
        <f>Prosinec!$U$15</f>
        <v>0</v>
      </c>
      <c r="W364" s="53">
        <f>Prosinec!$V$15</f>
        <v>0</v>
      </c>
      <c r="X364" s="53">
        <f>Prosinec!$W$15</f>
        <v>0</v>
      </c>
      <c r="Y364" s="53">
        <f>Prosinec!$X$15+Prosinec!$X$38+Prosinec!$X$39</f>
        <v>4078.0000000000005</v>
      </c>
      <c r="Z364" s="53">
        <f t="shared" si="69"/>
        <v>2740.0000000000032</v>
      </c>
      <c r="AA364" s="53">
        <f>Prosinec!$Z$15</f>
        <v>0</v>
      </c>
      <c r="AB364" s="55">
        <f t="shared" si="64"/>
        <v>0</v>
      </c>
      <c r="AE364" s="56"/>
    </row>
    <row r="365" spans="1:31" outlineLevel="1" x14ac:dyDescent="0.25">
      <c r="A365" s="52">
        <f t="shared" si="70"/>
        <v>2024</v>
      </c>
      <c r="B365">
        <f t="shared" si="70"/>
        <v>12</v>
      </c>
      <c r="C365" t="s">
        <v>106</v>
      </c>
      <c r="D365" t="s">
        <v>107</v>
      </c>
      <c r="E365" t="s">
        <v>108</v>
      </c>
      <c r="F365" t="s">
        <v>109</v>
      </c>
      <c r="G365" t="s">
        <v>110</v>
      </c>
      <c r="H365">
        <v>721055966</v>
      </c>
      <c r="I365" t="s">
        <v>42</v>
      </c>
      <c r="J365" s="70"/>
      <c r="K365" s="70"/>
      <c r="L365" s="53">
        <v>0</v>
      </c>
      <c r="M365" s="53">
        <f>Prosinec!$M$16</f>
        <v>14132</v>
      </c>
      <c r="N365" s="53">
        <v>0</v>
      </c>
      <c r="O365" s="53">
        <v>0</v>
      </c>
      <c r="P365" s="53">
        <f t="shared" si="68"/>
        <v>0</v>
      </c>
      <c r="Q365" s="53">
        <v>0</v>
      </c>
      <c r="R365" s="53">
        <f>Prosinec!$K$16</f>
        <v>14132</v>
      </c>
      <c r="S365" s="53">
        <f>Prosinec!$R$16</f>
        <v>14132</v>
      </c>
      <c r="T365" s="53">
        <f>Prosinec!$S$16</f>
        <v>0</v>
      </c>
      <c r="U365" s="53">
        <f>Prosinec!$T$16</f>
        <v>0</v>
      </c>
      <c r="V365" s="53">
        <f>Prosinec!$U$16</f>
        <v>0</v>
      </c>
      <c r="W365" s="53">
        <f>Prosinec!$V$16</f>
        <v>0</v>
      </c>
      <c r="X365" s="53">
        <f>Prosinec!$W$16</f>
        <v>0</v>
      </c>
      <c r="Y365" s="53">
        <f>Prosinec!$X$16</f>
        <v>0</v>
      </c>
      <c r="Z365" s="53">
        <f t="shared" si="69"/>
        <v>0</v>
      </c>
      <c r="AA365" s="53">
        <f>Prosinec!$Z$16</f>
        <v>0</v>
      </c>
      <c r="AB365" s="55">
        <f t="shared" si="64"/>
        <v>0</v>
      </c>
      <c r="AE365" s="56"/>
    </row>
    <row r="366" spans="1:31" outlineLevel="1" x14ac:dyDescent="0.25">
      <c r="A366" s="52">
        <f t="shared" si="70"/>
        <v>2024</v>
      </c>
      <c r="B366">
        <f t="shared" si="70"/>
        <v>12</v>
      </c>
      <c r="C366" t="s">
        <v>106</v>
      </c>
      <c r="D366" t="s">
        <v>107</v>
      </c>
      <c r="E366" t="s">
        <v>108</v>
      </c>
      <c r="F366" t="s">
        <v>109</v>
      </c>
      <c r="G366" t="s">
        <v>110</v>
      </c>
      <c r="H366">
        <v>721055966</v>
      </c>
      <c r="I366" t="s">
        <v>40</v>
      </c>
      <c r="J366" s="70"/>
      <c r="K366" s="70"/>
      <c r="L366" s="53">
        <v>0</v>
      </c>
      <c r="M366" s="53">
        <f>Prosinec!$M$17</f>
        <v>22927.528999999999</v>
      </c>
      <c r="N366" s="53">
        <v>0</v>
      </c>
      <c r="O366" s="53">
        <v>0</v>
      </c>
      <c r="P366" s="53">
        <f t="shared" si="68"/>
        <v>400.33899999999994</v>
      </c>
      <c r="Q366" s="53">
        <v>0</v>
      </c>
      <c r="R366" s="53">
        <f>Prosinec!$K$17</f>
        <v>22527.19</v>
      </c>
      <c r="S366" s="53">
        <f>Prosinec!$R$17</f>
        <v>13244</v>
      </c>
      <c r="T366" s="53">
        <f>Prosinec!$S$17</f>
        <v>0</v>
      </c>
      <c r="U366" s="53">
        <f>Prosinec!$T$17</f>
        <v>917.19</v>
      </c>
      <c r="V366" s="53">
        <f>Prosinec!$U$17</f>
        <v>0</v>
      </c>
      <c r="W366" s="53">
        <f>Prosinec!$V$17</f>
        <v>0</v>
      </c>
      <c r="X366" s="53">
        <f>Prosinec!$W$17</f>
        <v>0</v>
      </c>
      <c r="Y366" s="53">
        <f>Prosinec!$X$17</f>
        <v>5053</v>
      </c>
      <c r="Z366" s="53">
        <f t="shared" si="69"/>
        <v>3312.9999999999982</v>
      </c>
      <c r="AA366" s="53">
        <f>Prosinec!$Z$17</f>
        <v>0</v>
      </c>
      <c r="AB366" s="55">
        <f t="shared" si="64"/>
        <v>0</v>
      </c>
      <c r="AE366" s="56"/>
    </row>
    <row r="367" spans="1:31" ht="15.75" outlineLevel="1" thickBot="1" x14ac:dyDescent="0.3">
      <c r="A367" s="57">
        <f t="shared" si="70"/>
        <v>2024</v>
      </c>
      <c r="B367" s="58">
        <f t="shared" si="70"/>
        <v>12</v>
      </c>
      <c r="C367" s="58" t="s">
        <v>106</v>
      </c>
      <c r="D367" s="58" t="s">
        <v>107</v>
      </c>
      <c r="E367" s="58" t="s">
        <v>108</v>
      </c>
      <c r="F367" s="58" t="s">
        <v>109</v>
      </c>
      <c r="G367" s="58" t="s">
        <v>110</v>
      </c>
      <c r="H367" s="58">
        <v>721055966</v>
      </c>
      <c r="I367" s="58" t="s">
        <v>38</v>
      </c>
      <c r="J367" s="71"/>
      <c r="K367" s="71"/>
      <c r="L367" s="59">
        <v>0</v>
      </c>
      <c r="M367" s="59">
        <f>Prosinec!$M$18</f>
        <v>6046</v>
      </c>
      <c r="N367" s="59">
        <v>0</v>
      </c>
      <c r="O367" s="59">
        <v>0</v>
      </c>
      <c r="P367" s="59">
        <f t="shared" si="68"/>
        <v>0</v>
      </c>
      <c r="Q367" s="59">
        <v>0</v>
      </c>
      <c r="R367" s="59">
        <f>Prosinec!$K$18</f>
        <v>6046</v>
      </c>
      <c r="S367" s="59">
        <f>Prosinec!$R$18</f>
        <v>2838</v>
      </c>
      <c r="T367" s="59">
        <f>Prosinec!$S$18</f>
        <v>0</v>
      </c>
      <c r="U367" s="59">
        <f>Prosinec!$T$18</f>
        <v>3208</v>
      </c>
      <c r="V367" s="59">
        <f>Prosinec!$U$18</f>
        <v>0</v>
      </c>
      <c r="W367" s="59">
        <f>Prosinec!$V$18</f>
        <v>0</v>
      </c>
      <c r="X367" s="59">
        <f>Prosinec!$W$18</f>
        <v>0</v>
      </c>
      <c r="Y367" s="59">
        <f>Prosinec!$X$18</f>
        <v>0</v>
      </c>
      <c r="Z367" s="59">
        <f t="shared" si="69"/>
        <v>0</v>
      </c>
      <c r="AA367" s="59">
        <f>Prosinec!$Z$18</f>
        <v>0</v>
      </c>
      <c r="AB367" s="61">
        <f t="shared" si="64"/>
        <v>0</v>
      </c>
      <c r="AC367" s="58"/>
      <c r="AD367" s="58"/>
      <c r="AE367" s="62"/>
    </row>
  </sheetData>
  <autoFilter ref="A2:Z194" xr:uid="{305F89DC-143A-425F-A19A-F835BB259412}"/>
  <conditionalFormatting sqref="L200:AA367">
    <cfRule type="cellIs" dxfId="0" priority="1" operator="lessThan">
      <formula>0</formula>
    </cfRule>
  </conditionalFormatting>
  <hyperlinks>
    <hyperlink ref="F14" r:id="rId1" display="rehen@abaenergy.cz" xr:uid="{7C69C404-52AC-4A05-B526-7FC3D54ECAAA}"/>
    <hyperlink ref="F62" r:id="rId2" display="rehen@abaenergy.cz" xr:uid="{BD885883-11C7-4B8D-BB53-BE6959BF0A0C}"/>
    <hyperlink ref="F110" r:id="rId3" display="rehen@abaenergy.cz" xr:uid="{A1A3C0EE-DA4B-49BB-984B-5FD56EAA8BE1}"/>
    <hyperlink ref="F158" r:id="rId4" display="rehen@abaenergy.cz" xr:uid="{12D5A248-0110-4177-9962-A97F85AE06D8}"/>
  </hyperlinks>
  <pageMargins left="0.7" right="0.7" top="0.78740157499999996" bottom="0.78740157499999996" header="0.3" footer="0.3"/>
  <pageSetup paperSize="9" orientation="portrait" r:id="rId5"/>
  <headerFooter>
    <oddHeader>&amp;R&amp;"Calibri"&amp;10&amp;K000000 Interní&amp;1#_x000D_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List3">
    <tabColor theme="4" tint="0.79998168889431442"/>
  </sheetPr>
  <dimension ref="A1:AI208"/>
  <sheetViews>
    <sheetView zoomScale="70" zoomScaleNormal="70" workbookViewId="0">
      <pane ySplit="4" topLeftCell="A28" activePane="bottomLeft" state="frozen"/>
      <selection activeCell="E197" sqref="E197"/>
      <selection pane="bottomLeft" activeCell="P196" sqref="P196"/>
    </sheetView>
  </sheetViews>
  <sheetFormatPr defaultRowHeight="15" x14ac:dyDescent="0.25"/>
  <cols>
    <col min="2" max="2" width="26.140625" customWidth="1"/>
    <col min="3" max="3" width="18.5703125" bestFit="1" customWidth="1"/>
    <col min="4" max="4" width="9.28515625" bestFit="1" customWidth="1"/>
    <col min="5" max="5" width="18.5703125" bestFit="1" customWidth="1"/>
    <col min="6" max="6" width="11.28515625" customWidth="1"/>
    <col min="7" max="14" width="9.28515625" bestFit="1" customWidth="1"/>
    <col min="16" max="16" width="9.28515625" bestFit="1" customWidth="1"/>
    <col min="17" max="17" width="9.85546875" bestFit="1" customWidth="1"/>
    <col min="18" max="26" width="9.28515625" bestFit="1" customWidth="1"/>
    <col min="27" max="28" width="18.5703125" bestFit="1" customWidth="1"/>
    <col min="35" max="35" width="15.42578125" bestFit="1" customWidth="1"/>
  </cols>
  <sheetData>
    <row r="1" spans="1:29" ht="17.25" x14ac:dyDescent="0.25">
      <c r="B1" s="106" t="s">
        <v>0</v>
      </c>
      <c r="C1" s="107" t="e">
        <f>[15]XQ2024!A3</f>
        <v>#REF!</v>
      </c>
      <c r="D1" s="107"/>
      <c r="E1" s="157" t="s">
        <v>51</v>
      </c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08"/>
      <c r="AB1" s="109"/>
    </row>
    <row r="2" spans="1:29" x14ac:dyDescent="0.25">
      <c r="B2" s="110" t="s">
        <v>1</v>
      </c>
      <c r="C2" s="103" t="s">
        <v>2</v>
      </c>
      <c r="D2" s="103"/>
      <c r="E2" s="156" t="s">
        <v>3</v>
      </c>
      <c r="F2" s="156"/>
      <c r="G2" s="156"/>
      <c r="H2" s="156" t="s">
        <v>4</v>
      </c>
      <c r="I2" s="156"/>
      <c r="J2" s="156"/>
      <c r="K2" s="156"/>
      <c r="L2" s="156" t="s">
        <v>4</v>
      </c>
      <c r="M2" s="156"/>
      <c r="N2" s="156"/>
      <c r="O2" s="156"/>
      <c r="P2" s="156"/>
      <c r="Q2" s="156"/>
      <c r="R2" s="156" t="s">
        <v>4</v>
      </c>
      <c r="S2" s="156"/>
      <c r="T2" s="156"/>
      <c r="U2" s="156"/>
      <c r="V2" s="156"/>
      <c r="W2" s="156"/>
      <c r="X2" s="156"/>
      <c r="Y2" s="156"/>
      <c r="Z2" s="156"/>
      <c r="AA2" s="104"/>
      <c r="AB2" s="111"/>
    </row>
    <row r="3" spans="1:29" ht="94.5" x14ac:dyDescent="0.25">
      <c r="B3" s="112"/>
      <c r="C3" s="103"/>
      <c r="D3" s="103"/>
      <c r="E3" s="105" t="s">
        <v>5</v>
      </c>
      <c r="F3" s="105" t="s">
        <v>6</v>
      </c>
      <c r="G3" s="105" t="s">
        <v>7</v>
      </c>
      <c r="H3" s="105" t="s">
        <v>8</v>
      </c>
      <c r="I3" s="105" t="s">
        <v>9</v>
      </c>
      <c r="J3" s="105" t="s">
        <v>10</v>
      </c>
      <c r="K3" s="105" t="s">
        <v>11</v>
      </c>
      <c r="L3" s="105" t="s">
        <v>12</v>
      </c>
      <c r="M3" s="105" t="s">
        <v>8</v>
      </c>
      <c r="N3" s="105" t="s">
        <v>13</v>
      </c>
      <c r="O3" s="105" t="s">
        <v>14</v>
      </c>
      <c r="P3" s="105" t="s">
        <v>15</v>
      </c>
      <c r="Q3" s="105" t="s">
        <v>10</v>
      </c>
      <c r="R3" s="105" t="s">
        <v>16</v>
      </c>
      <c r="S3" s="105" t="s">
        <v>17</v>
      </c>
      <c r="T3" s="105" t="s">
        <v>18</v>
      </c>
      <c r="U3" s="105" t="s">
        <v>19</v>
      </c>
      <c r="V3" s="105" t="s">
        <v>20</v>
      </c>
      <c r="W3" s="105" t="s">
        <v>21</v>
      </c>
      <c r="X3" s="105" t="s">
        <v>22</v>
      </c>
      <c r="Y3" s="105" t="s">
        <v>23</v>
      </c>
      <c r="Z3" s="105" t="s">
        <v>24</v>
      </c>
      <c r="AA3" s="105" t="s">
        <v>25</v>
      </c>
      <c r="AB3" s="113" t="s">
        <v>26</v>
      </c>
    </row>
    <row r="4" spans="1:29" ht="21" x14ac:dyDescent="0.25">
      <c r="B4" s="114" t="s">
        <v>27</v>
      </c>
      <c r="C4" s="105" t="s">
        <v>28</v>
      </c>
      <c r="D4" s="105" t="s">
        <v>29</v>
      </c>
      <c r="E4" s="105" t="s">
        <v>30</v>
      </c>
      <c r="F4" s="105"/>
      <c r="G4" s="105" t="s">
        <v>30</v>
      </c>
      <c r="H4" s="105" t="s">
        <v>31</v>
      </c>
      <c r="I4" s="105" t="s">
        <v>31</v>
      </c>
      <c r="J4" s="105" t="s">
        <v>31</v>
      </c>
      <c r="K4" s="105" t="s">
        <v>31</v>
      </c>
      <c r="L4" s="105" t="s">
        <v>31</v>
      </c>
      <c r="M4" s="105" t="s">
        <v>31</v>
      </c>
      <c r="N4" s="105" t="s">
        <v>31</v>
      </c>
      <c r="O4" s="105" t="s">
        <v>31</v>
      </c>
      <c r="P4" s="105" t="s">
        <v>31</v>
      </c>
      <c r="Q4" s="105" t="s">
        <v>31</v>
      </c>
      <c r="R4" s="105" t="s">
        <v>31</v>
      </c>
      <c r="S4" s="105" t="s">
        <v>31</v>
      </c>
      <c r="T4" s="105" t="s">
        <v>31</v>
      </c>
      <c r="U4" s="105" t="s">
        <v>31</v>
      </c>
      <c r="V4" s="105" t="s">
        <v>31</v>
      </c>
      <c r="W4" s="105" t="s">
        <v>31</v>
      </c>
      <c r="X4" s="105" t="s">
        <v>31</v>
      </c>
      <c r="Y4" s="105" t="s">
        <v>31</v>
      </c>
      <c r="Z4" s="105" t="s">
        <v>31</v>
      </c>
      <c r="AA4" s="105" t="s">
        <v>31</v>
      </c>
      <c r="AB4" s="113"/>
    </row>
    <row r="5" spans="1:29" x14ac:dyDescent="0.25">
      <c r="A5" s="74"/>
      <c r="B5" s="95" t="s">
        <v>47</v>
      </c>
      <c r="C5" s="34"/>
      <c r="D5" s="35"/>
      <c r="E5" s="36">
        <f t="shared" ref="E5:F18" si="0">SUMIFS(E$23:E$39,$AA$23:$AA$39,$B5)+SUMIFS(E$43:E$200,$AA$43:$AA$200,$B5)</f>
        <v>3213.1820000000002</v>
      </c>
      <c r="F5" s="36">
        <f t="shared" si="0"/>
        <v>1847.3079999999998</v>
      </c>
      <c r="G5" s="36">
        <f t="shared" ref="G5:G18" si="1">ROUND(AVERAGEIFS($G$54:$G$192,$AA$54:$AA$192,$B5),4)</f>
        <v>35.301699999999997</v>
      </c>
      <c r="H5" s="37">
        <f t="shared" ref="H5:Q18" si="2">SUMIFS(H$23:H$39,$AA$23:$AA$39,$B5)+SUMIFS(H$43:H$200,$AA$43:$AA$200,$B5)</f>
        <v>5439.6319999999996</v>
      </c>
      <c r="I5" s="37">
        <f t="shared" si="2"/>
        <v>0</v>
      </c>
      <c r="J5" s="37">
        <f t="shared" si="2"/>
        <v>0</v>
      </c>
      <c r="K5" s="37">
        <f t="shared" si="2"/>
        <v>5439.6319999999996</v>
      </c>
      <c r="L5" s="37">
        <f t="shared" si="2"/>
        <v>0</v>
      </c>
      <c r="M5" s="37">
        <f t="shared" si="2"/>
        <v>5439.6319999999996</v>
      </c>
      <c r="N5" s="37">
        <f t="shared" si="2"/>
        <v>0</v>
      </c>
      <c r="O5" s="37">
        <f t="shared" si="2"/>
        <v>0</v>
      </c>
      <c r="P5" s="37">
        <f t="shared" si="2"/>
        <v>0</v>
      </c>
      <c r="Q5" s="37">
        <f t="shared" si="2"/>
        <v>0</v>
      </c>
      <c r="R5" s="37">
        <f t="shared" ref="R5:Z18" si="3">SUMIFS(R$23:R$39,$AA$23:$AA$39,$B5)+SUMIFS(R$43:R$200,$AA$43:$AA$200,$B5)</f>
        <v>236</v>
      </c>
      <c r="S5" s="37">
        <f t="shared" si="3"/>
        <v>0</v>
      </c>
      <c r="T5" s="37">
        <f t="shared" si="3"/>
        <v>0</v>
      </c>
      <c r="U5" s="37">
        <f t="shared" si="3"/>
        <v>0</v>
      </c>
      <c r="V5" s="37">
        <f t="shared" si="3"/>
        <v>0</v>
      </c>
      <c r="W5" s="37">
        <f t="shared" si="3"/>
        <v>0</v>
      </c>
      <c r="X5" s="37">
        <f t="shared" si="3"/>
        <v>3837.2960000000003</v>
      </c>
      <c r="Y5" s="37">
        <f t="shared" si="3"/>
        <v>1366.704</v>
      </c>
      <c r="Z5" s="37">
        <f t="shared" si="3"/>
        <v>0</v>
      </c>
      <c r="AA5" s="34"/>
      <c r="AB5" s="96">
        <f t="shared" ref="AB5:AB18" si="4">SUMIFS(AB$43:AB$194,$AA$43:$AA$194,$B5)+SUMIFS($AB$23:$AB$39,$AA$23:$AA$39,$B5)</f>
        <v>5.0299999999999994</v>
      </c>
      <c r="AC5" s="12">
        <f>K5-SUM(R5:Z5)</f>
        <v>-0.3680000000003929</v>
      </c>
    </row>
    <row r="6" spans="1:29" x14ac:dyDescent="0.25">
      <c r="B6" s="95" t="s">
        <v>37</v>
      </c>
      <c r="C6" s="34"/>
      <c r="D6" s="35"/>
      <c r="E6" s="36">
        <f t="shared" si="0"/>
        <v>9008.0020499999991</v>
      </c>
      <c r="F6" s="36">
        <f t="shared" si="0"/>
        <v>5146.3975599999994</v>
      </c>
      <c r="G6" s="36">
        <f t="shared" si="1"/>
        <v>35.282499999999999</v>
      </c>
      <c r="H6" s="37">
        <f t="shared" si="2"/>
        <v>15998</v>
      </c>
      <c r="I6" s="37">
        <f t="shared" si="2"/>
        <v>0</v>
      </c>
      <c r="J6" s="37">
        <f t="shared" si="2"/>
        <v>0</v>
      </c>
      <c r="K6" s="37">
        <f t="shared" si="2"/>
        <v>14944</v>
      </c>
      <c r="L6" s="37">
        <f t="shared" si="2"/>
        <v>0</v>
      </c>
      <c r="M6" s="37">
        <f t="shared" si="2"/>
        <v>15998</v>
      </c>
      <c r="N6" s="37">
        <f t="shared" si="2"/>
        <v>0</v>
      </c>
      <c r="O6" s="37">
        <f t="shared" si="2"/>
        <v>0</v>
      </c>
      <c r="P6" s="37">
        <f t="shared" si="2"/>
        <v>0</v>
      </c>
      <c r="Q6" s="37">
        <f t="shared" si="2"/>
        <v>0</v>
      </c>
      <c r="R6" s="37">
        <f t="shared" si="3"/>
        <v>9166</v>
      </c>
      <c r="S6" s="37">
        <f t="shared" si="3"/>
        <v>0</v>
      </c>
      <c r="T6" s="37">
        <f t="shared" si="3"/>
        <v>0</v>
      </c>
      <c r="U6" s="37">
        <f t="shared" si="3"/>
        <v>0</v>
      </c>
      <c r="V6" s="37">
        <f t="shared" si="3"/>
        <v>0</v>
      </c>
      <c r="W6" s="37">
        <f t="shared" si="3"/>
        <v>0</v>
      </c>
      <c r="X6" s="37">
        <f t="shared" si="3"/>
        <v>3852</v>
      </c>
      <c r="Y6" s="37">
        <f t="shared" si="3"/>
        <v>1926</v>
      </c>
      <c r="Z6" s="37">
        <f t="shared" si="3"/>
        <v>0</v>
      </c>
      <c r="AA6" s="34"/>
      <c r="AB6" s="96">
        <f t="shared" si="4"/>
        <v>18.084</v>
      </c>
      <c r="AC6" s="12">
        <f t="shared" ref="AC6:AC18" si="5">K6-SUM(R6:Z6)</f>
        <v>0</v>
      </c>
    </row>
    <row r="7" spans="1:29" x14ac:dyDescent="0.25">
      <c r="A7" s="74"/>
      <c r="B7" s="95" t="s">
        <v>48</v>
      </c>
      <c r="C7" s="34"/>
      <c r="D7" s="35"/>
      <c r="E7" s="36">
        <f t="shared" si="0"/>
        <v>8672.1819999999989</v>
      </c>
      <c r="F7" s="36">
        <f t="shared" si="0"/>
        <v>4636.7379999999994</v>
      </c>
      <c r="G7" s="36">
        <f t="shared" si="1"/>
        <v>35.175899999999999</v>
      </c>
      <c r="H7" s="37">
        <f t="shared" si="2"/>
        <v>13385</v>
      </c>
      <c r="I7" s="37">
        <f t="shared" si="2"/>
        <v>0</v>
      </c>
      <c r="J7" s="37">
        <f t="shared" si="2"/>
        <v>0</v>
      </c>
      <c r="K7" s="37">
        <f t="shared" si="2"/>
        <v>13385</v>
      </c>
      <c r="L7" s="37">
        <f t="shared" si="2"/>
        <v>0</v>
      </c>
      <c r="M7" s="37">
        <f t="shared" si="2"/>
        <v>13385</v>
      </c>
      <c r="N7" s="37">
        <f t="shared" si="2"/>
        <v>0</v>
      </c>
      <c r="O7" s="37">
        <f t="shared" si="2"/>
        <v>0</v>
      </c>
      <c r="P7" s="37">
        <f t="shared" si="2"/>
        <v>0</v>
      </c>
      <c r="Q7" s="37">
        <f t="shared" si="2"/>
        <v>0</v>
      </c>
      <c r="R7" s="37">
        <f t="shared" si="3"/>
        <v>13385</v>
      </c>
      <c r="S7" s="37">
        <f t="shared" si="3"/>
        <v>0</v>
      </c>
      <c r="T7" s="37">
        <f t="shared" si="3"/>
        <v>0</v>
      </c>
      <c r="U7" s="37">
        <f t="shared" si="3"/>
        <v>0</v>
      </c>
      <c r="V7" s="37">
        <f t="shared" si="3"/>
        <v>0</v>
      </c>
      <c r="W7" s="37">
        <f t="shared" si="3"/>
        <v>0</v>
      </c>
      <c r="X7" s="37">
        <f t="shared" si="3"/>
        <v>0</v>
      </c>
      <c r="Y7" s="37">
        <f t="shared" si="3"/>
        <v>0</v>
      </c>
      <c r="Z7" s="37">
        <f t="shared" si="3"/>
        <v>0</v>
      </c>
      <c r="AA7" s="34"/>
      <c r="AB7" s="96">
        <f>SUMIFS(AB$43:AB$194,$AA$43:$AA$194,$B7)+SUMIFS($AB$23:$AB$39,$AA$23:$AA$39,$B7)</f>
        <v>9.0059999999999985</v>
      </c>
      <c r="AC7" s="12">
        <f t="shared" si="5"/>
        <v>0</v>
      </c>
    </row>
    <row r="8" spans="1:29" x14ac:dyDescent="0.25">
      <c r="A8" s="75"/>
      <c r="B8" s="95" t="s">
        <v>264</v>
      </c>
      <c r="C8" s="34"/>
      <c r="D8" s="35"/>
      <c r="E8" s="36" t="e">
        <f t="shared" si="0"/>
        <v>#N/A</v>
      </c>
      <c r="F8" s="36" t="e">
        <f t="shared" si="0"/>
        <v>#N/A</v>
      </c>
      <c r="G8" s="36" t="e">
        <f t="shared" si="1"/>
        <v>#N/A</v>
      </c>
      <c r="H8" s="37">
        <f t="shared" si="2"/>
        <v>16276.628000000001</v>
      </c>
      <c r="I8" s="37">
        <f t="shared" si="2"/>
        <v>0</v>
      </c>
      <c r="J8" s="37">
        <f t="shared" si="2"/>
        <v>15</v>
      </c>
      <c r="K8" s="37">
        <f t="shared" si="2"/>
        <v>16177.227999999999</v>
      </c>
      <c r="L8" s="37">
        <f t="shared" si="2"/>
        <v>0</v>
      </c>
      <c r="M8" s="37">
        <f t="shared" si="2"/>
        <v>16276.628000000001</v>
      </c>
      <c r="N8" s="37">
        <f t="shared" si="2"/>
        <v>0</v>
      </c>
      <c r="O8" s="37">
        <f t="shared" si="2"/>
        <v>0</v>
      </c>
      <c r="P8" s="37">
        <f t="shared" si="2"/>
        <v>0</v>
      </c>
      <c r="Q8" s="37">
        <f t="shared" si="2"/>
        <v>15</v>
      </c>
      <c r="R8" s="37">
        <f t="shared" si="3"/>
        <v>13647</v>
      </c>
      <c r="S8" s="37">
        <f t="shared" si="3"/>
        <v>0</v>
      </c>
      <c r="T8" s="37">
        <f t="shared" si="3"/>
        <v>241.22800000000001</v>
      </c>
      <c r="U8" s="37">
        <f t="shared" si="3"/>
        <v>0</v>
      </c>
      <c r="V8" s="37">
        <f t="shared" si="3"/>
        <v>0</v>
      </c>
      <c r="W8" s="37">
        <f t="shared" si="3"/>
        <v>0</v>
      </c>
      <c r="X8" s="37">
        <f t="shared" si="3"/>
        <v>600</v>
      </c>
      <c r="Y8" s="37">
        <f t="shared" si="3"/>
        <v>1689</v>
      </c>
      <c r="Z8" s="37">
        <f t="shared" si="3"/>
        <v>0</v>
      </c>
      <c r="AA8" s="34"/>
      <c r="AB8" s="96">
        <f t="shared" si="4"/>
        <v>20.436999999999998</v>
      </c>
      <c r="AC8" s="12">
        <f t="shared" si="5"/>
        <v>0</v>
      </c>
    </row>
    <row r="9" spans="1:29" x14ac:dyDescent="0.25">
      <c r="A9" s="74"/>
      <c r="B9" s="95" t="s">
        <v>43</v>
      </c>
      <c r="C9" s="34"/>
      <c r="D9" s="35"/>
      <c r="E9" s="36">
        <f t="shared" si="0"/>
        <v>11540.903</v>
      </c>
      <c r="F9" s="36">
        <f t="shared" si="0"/>
        <v>6168.3389999999999</v>
      </c>
      <c r="G9" s="36">
        <f t="shared" si="1"/>
        <v>35.102200000000003</v>
      </c>
      <c r="H9" s="37">
        <f t="shared" si="2"/>
        <v>17820</v>
      </c>
      <c r="I9" s="37">
        <f t="shared" si="2"/>
        <v>0</v>
      </c>
      <c r="J9" s="37">
        <f t="shared" si="2"/>
        <v>0</v>
      </c>
      <c r="K9" s="37">
        <f t="shared" si="2"/>
        <v>17820</v>
      </c>
      <c r="L9" s="37">
        <f t="shared" si="2"/>
        <v>0</v>
      </c>
      <c r="M9" s="37">
        <f t="shared" si="2"/>
        <v>17820</v>
      </c>
      <c r="N9" s="37">
        <f t="shared" si="2"/>
        <v>0</v>
      </c>
      <c r="O9" s="37">
        <f t="shared" si="2"/>
        <v>0</v>
      </c>
      <c r="P9" s="37">
        <f t="shared" si="2"/>
        <v>0</v>
      </c>
      <c r="Q9" s="37">
        <f t="shared" si="2"/>
        <v>0</v>
      </c>
      <c r="R9" s="37">
        <f t="shared" si="3"/>
        <v>17820</v>
      </c>
      <c r="S9" s="37">
        <f t="shared" si="3"/>
        <v>0</v>
      </c>
      <c r="T9" s="37">
        <f t="shared" si="3"/>
        <v>0</v>
      </c>
      <c r="U9" s="37">
        <f t="shared" si="3"/>
        <v>0</v>
      </c>
      <c r="V9" s="37">
        <f t="shared" si="3"/>
        <v>0</v>
      </c>
      <c r="W9" s="37">
        <f t="shared" si="3"/>
        <v>0</v>
      </c>
      <c r="X9" s="37">
        <f t="shared" si="3"/>
        <v>0</v>
      </c>
      <c r="Y9" s="37">
        <f t="shared" si="3"/>
        <v>0</v>
      </c>
      <c r="Z9" s="37">
        <f t="shared" si="3"/>
        <v>0</v>
      </c>
      <c r="AA9" s="34"/>
      <c r="AB9" s="96">
        <f t="shared" si="4"/>
        <v>14.164</v>
      </c>
      <c r="AC9" s="12">
        <f t="shared" si="5"/>
        <v>0</v>
      </c>
    </row>
    <row r="10" spans="1:29" x14ac:dyDescent="0.25">
      <c r="A10" s="74"/>
      <c r="B10" s="95" t="s">
        <v>44</v>
      </c>
      <c r="C10" s="34"/>
      <c r="D10" s="35"/>
      <c r="E10" s="36">
        <f t="shared" si="0"/>
        <v>11166.545</v>
      </c>
      <c r="F10" s="36">
        <f t="shared" si="0"/>
        <v>6001.8559999999998</v>
      </c>
      <c r="G10" s="36">
        <f t="shared" si="1"/>
        <v>35.239400000000003</v>
      </c>
      <c r="H10" s="37">
        <f t="shared" si="2"/>
        <v>16999</v>
      </c>
      <c r="I10" s="37">
        <f t="shared" si="2"/>
        <v>0</v>
      </c>
      <c r="J10" s="37">
        <f t="shared" si="2"/>
        <v>0</v>
      </c>
      <c r="K10" s="37">
        <f t="shared" si="2"/>
        <v>16999</v>
      </c>
      <c r="L10" s="37">
        <f t="shared" si="2"/>
        <v>0</v>
      </c>
      <c r="M10" s="37">
        <f t="shared" si="2"/>
        <v>16999</v>
      </c>
      <c r="N10" s="37">
        <f t="shared" si="2"/>
        <v>0</v>
      </c>
      <c r="O10" s="37">
        <f t="shared" si="2"/>
        <v>0</v>
      </c>
      <c r="P10" s="37">
        <f t="shared" si="2"/>
        <v>0</v>
      </c>
      <c r="Q10" s="37">
        <f t="shared" si="2"/>
        <v>0</v>
      </c>
      <c r="R10" s="37">
        <f t="shared" si="3"/>
        <v>13027</v>
      </c>
      <c r="S10" s="37">
        <f t="shared" si="3"/>
        <v>0</v>
      </c>
      <c r="T10" s="37">
        <f t="shared" si="3"/>
        <v>1</v>
      </c>
      <c r="U10" s="37">
        <f t="shared" si="3"/>
        <v>0</v>
      </c>
      <c r="V10" s="37">
        <f t="shared" si="3"/>
        <v>0</v>
      </c>
      <c r="W10" s="37">
        <f t="shared" si="3"/>
        <v>0</v>
      </c>
      <c r="X10" s="37">
        <f t="shared" si="3"/>
        <v>3971</v>
      </c>
      <c r="Y10" s="37">
        <f t="shared" si="3"/>
        <v>0</v>
      </c>
      <c r="Z10" s="37">
        <f t="shared" si="3"/>
        <v>0</v>
      </c>
      <c r="AA10" s="34"/>
      <c r="AB10" s="96">
        <f t="shared" si="4"/>
        <v>32.128</v>
      </c>
      <c r="AC10" s="12">
        <f t="shared" si="5"/>
        <v>0</v>
      </c>
    </row>
    <row r="11" spans="1:29" x14ac:dyDescent="0.25">
      <c r="A11" s="74"/>
      <c r="B11" s="95" t="s">
        <v>46</v>
      </c>
      <c r="C11" s="34"/>
      <c r="D11" s="35"/>
      <c r="E11" s="36">
        <f t="shared" si="0"/>
        <v>19432.819</v>
      </c>
      <c r="F11" s="36">
        <f t="shared" si="0"/>
        <v>10525.808000000001</v>
      </c>
      <c r="G11" s="36">
        <f t="shared" si="1"/>
        <v>35.246099999999998</v>
      </c>
      <c r="H11" s="37">
        <f t="shared" si="2"/>
        <v>30035.3</v>
      </c>
      <c r="I11" s="37">
        <f t="shared" si="2"/>
        <v>7.6999999999999886</v>
      </c>
      <c r="J11" s="37">
        <f t="shared" si="2"/>
        <v>0</v>
      </c>
      <c r="K11" s="37">
        <f t="shared" si="2"/>
        <v>30035.3</v>
      </c>
      <c r="L11" s="37">
        <f t="shared" si="2"/>
        <v>0</v>
      </c>
      <c r="M11" s="37">
        <f t="shared" si="2"/>
        <v>30035.3</v>
      </c>
      <c r="N11" s="37">
        <f t="shared" si="2"/>
        <v>7.6999999999999886</v>
      </c>
      <c r="O11" s="37">
        <f t="shared" si="2"/>
        <v>0</v>
      </c>
      <c r="P11" s="37">
        <f t="shared" si="2"/>
        <v>0</v>
      </c>
      <c r="Q11" s="37">
        <f t="shared" si="2"/>
        <v>0</v>
      </c>
      <c r="R11" s="37">
        <f t="shared" si="3"/>
        <v>28942</v>
      </c>
      <c r="S11" s="37">
        <f t="shared" si="3"/>
        <v>0</v>
      </c>
      <c r="T11" s="37">
        <f t="shared" si="3"/>
        <v>1093.3</v>
      </c>
      <c r="U11" s="37">
        <f t="shared" si="3"/>
        <v>0</v>
      </c>
      <c r="V11" s="37">
        <f t="shared" si="3"/>
        <v>0</v>
      </c>
      <c r="W11" s="37">
        <f t="shared" si="3"/>
        <v>0</v>
      </c>
      <c r="X11" s="37">
        <f t="shared" si="3"/>
        <v>0</v>
      </c>
      <c r="Y11" s="37">
        <f t="shared" si="3"/>
        <v>0</v>
      </c>
      <c r="Z11" s="37">
        <f t="shared" si="3"/>
        <v>0</v>
      </c>
      <c r="AA11" s="34"/>
      <c r="AB11" s="96">
        <f t="shared" si="4"/>
        <v>25.661999999999999</v>
      </c>
      <c r="AC11" s="12">
        <f t="shared" si="5"/>
        <v>0</v>
      </c>
    </row>
    <row r="12" spans="1:29" x14ac:dyDescent="0.25">
      <c r="B12" s="95" t="s">
        <v>41</v>
      </c>
      <c r="C12" s="34"/>
      <c r="D12" s="35"/>
      <c r="E12" s="36">
        <f t="shared" si="0"/>
        <v>14374.349000000002</v>
      </c>
      <c r="F12" s="36">
        <f t="shared" si="0"/>
        <v>8986.0439999999999</v>
      </c>
      <c r="G12" s="36">
        <f t="shared" si="1"/>
        <v>35.2804</v>
      </c>
      <c r="H12" s="37">
        <f t="shared" si="2"/>
        <v>28887.716</v>
      </c>
      <c r="I12" s="37">
        <f t="shared" si="2"/>
        <v>0</v>
      </c>
      <c r="J12" s="37">
        <f t="shared" si="2"/>
        <v>581.49826373272276</v>
      </c>
      <c r="K12" s="37">
        <f t="shared" si="2"/>
        <v>27633.813999999998</v>
      </c>
      <c r="L12" s="37">
        <f t="shared" si="2"/>
        <v>0</v>
      </c>
      <c r="M12" s="37">
        <f t="shared" si="2"/>
        <v>28887.716</v>
      </c>
      <c r="N12" s="37">
        <f t="shared" si="2"/>
        <v>0</v>
      </c>
      <c r="O12" s="37">
        <f t="shared" si="2"/>
        <v>0</v>
      </c>
      <c r="P12" s="37">
        <f t="shared" si="2"/>
        <v>0</v>
      </c>
      <c r="Q12" s="37">
        <f t="shared" si="2"/>
        <v>581.49826373272276</v>
      </c>
      <c r="R12" s="37">
        <f t="shared" si="3"/>
        <v>13481</v>
      </c>
      <c r="S12" s="37">
        <f t="shared" si="3"/>
        <v>0</v>
      </c>
      <c r="T12" s="37">
        <f t="shared" si="3"/>
        <v>0</v>
      </c>
      <c r="U12" s="37">
        <f t="shared" si="3"/>
        <v>0</v>
      </c>
      <c r="V12" s="37">
        <f t="shared" si="3"/>
        <v>0</v>
      </c>
      <c r="W12" s="37">
        <f t="shared" si="3"/>
        <v>0</v>
      </c>
      <c r="X12" s="37">
        <f t="shared" si="3"/>
        <v>1660</v>
      </c>
      <c r="Y12" s="37">
        <f t="shared" si="3"/>
        <v>12493</v>
      </c>
      <c r="Z12" s="37">
        <f t="shared" si="3"/>
        <v>0</v>
      </c>
      <c r="AA12" s="34"/>
      <c r="AB12" s="96">
        <f t="shared" si="4"/>
        <v>36.236999999999995</v>
      </c>
      <c r="AC12" s="12">
        <f t="shared" si="5"/>
        <v>-0.1860000000015134</v>
      </c>
    </row>
    <row r="13" spans="1:29" x14ac:dyDescent="0.25">
      <c r="A13" s="75"/>
      <c r="B13" s="95" t="s">
        <v>45</v>
      </c>
      <c r="C13" s="34"/>
      <c r="D13" s="35"/>
      <c r="E13" s="36">
        <f t="shared" si="0"/>
        <v>10378.562999999998</v>
      </c>
      <c r="F13" s="36">
        <f t="shared" si="0"/>
        <v>5799.3880000000008</v>
      </c>
      <c r="G13" s="36">
        <f t="shared" si="1"/>
        <v>35.299300000000002</v>
      </c>
      <c r="H13" s="37">
        <f t="shared" si="2"/>
        <v>16894.091</v>
      </c>
      <c r="I13" s="37">
        <f t="shared" si="2"/>
        <v>0</v>
      </c>
      <c r="J13" s="37">
        <f t="shared" si="2"/>
        <v>51.437976656639876</v>
      </c>
      <c r="K13" s="37">
        <f t="shared" si="2"/>
        <v>16804.2</v>
      </c>
      <c r="L13" s="37">
        <f t="shared" si="2"/>
        <v>0</v>
      </c>
      <c r="M13" s="37">
        <f t="shared" si="2"/>
        <v>16894.091</v>
      </c>
      <c r="N13" s="37">
        <f t="shared" si="2"/>
        <v>0</v>
      </c>
      <c r="O13" s="37">
        <f t="shared" si="2"/>
        <v>0</v>
      </c>
      <c r="P13" s="37">
        <f t="shared" si="2"/>
        <v>0</v>
      </c>
      <c r="Q13" s="37">
        <f t="shared" si="2"/>
        <v>51.437976656639876</v>
      </c>
      <c r="R13" s="37">
        <f t="shared" si="3"/>
        <v>12593</v>
      </c>
      <c r="S13" s="37">
        <f t="shared" si="3"/>
        <v>0</v>
      </c>
      <c r="T13" s="37">
        <f t="shared" si="3"/>
        <v>1262</v>
      </c>
      <c r="U13" s="37">
        <f t="shared" si="3"/>
        <v>0</v>
      </c>
      <c r="V13" s="37">
        <f t="shared" si="3"/>
        <v>0</v>
      </c>
      <c r="W13" s="37">
        <f t="shared" si="3"/>
        <v>0</v>
      </c>
      <c r="X13" s="37">
        <f t="shared" si="3"/>
        <v>1794</v>
      </c>
      <c r="Y13" s="37">
        <f t="shared" si="3"/>
        <v>1155</v>
      </c>
      <c r="Z13" s="37">
        <f t="shared" si="3"/>
        <v>0</v>
      </c>
      <c r="AA13" s="34"/>
      <c r="AB13" s="96">
        <f t="shared" si="4"/>
        <v>18.106999999999999</v>
      </c>
      <c r="AC13" s="12">
        <f t="shared" si="5"/>
        <v>0.2000000000007276</v>
      </c>
    </row>
    <row r="14" spans="1:29" x14ac:dyDescent="0.25">
      <c r="A14" s="74"/>
      <c r="B14" s="95" t="s">
        <v>265</v>
      </c>
      <c r="C14" s="34"/>
      <c r="D14" s="35"/>
      <c r="E14" s="36">
        <f t="shared" si="0"/>
        <v>80.344999999999999</v>
      </c>
      <c r="F14" s="36">
        <f t="shared" si="0"/>
        <v>55.893000000000001</v>
      </c>
      <c r="G14" s="36">
        <f t="shared" si="1"/>
        <v>35.332000000000001</v>
      </c>
      <c r="H14" s="37">
        <f t="shared" si="2"/>
        <v>179.8</v>
      </c>
      <c r="I14" s="37">
        <f t="shared" si="2"/>
        <v>0</v>
      </c>
      <c r="J14" s="37">
        <f t="shared" si="2"/>
        <v>0</v>
      </c>
      <c r="K14" s="37">
        <f t="shared" si="2"/>
        <v>179.8</v>
      </c>
      <c r="L14" s="37">
        <f t="shared" si="2"/>
        <v>0</v>
      </c>
      <c r="M14" s="37">
        <f t="shared" si="2"/>
        <v>179.8</v>
      </c>
      <c r="N14" s="37">
        <f t="shared" si="2"/>
        <v>0</v>
      </c>
      <c r="O14" s="37">
        <f t="shared" si="2"/>
        <v>0</v>
      </c>
      <c r="P14" s="37">
        <f t="shared" si="2"/>
        <v>0</v>
      </c>
      <c r="Q14" s="37">
        <f t="shared" si="2"/>
        <v>0</v>
      </c>
      <c r="R14" s="37">
        <f t="shared" si="3"/>
        <v>144</v>
      </c>
      <c r="S14" s="37">
        <f t="shared" si="3"/>
        <v>0</v>
      </c>
      <c r="T14" s="37">
        <f t="shared" si="3"/>
        <v>0</v>
      </c>
      <c r="U14" s="37">
        <f t="shared" si="3"/>
        <v>0</v>
      </c>
      <c r="V14" s="37">
        <f t="shared" si="3"/>
        <v>0</v>
      </c>
      <c r="W14" s="37">
        <f t="shared" si="3"/>
        <v>0</v>
      </c>
      <c r="X14" s="37">
        <f t="shared" si="3"/>
        <v>35.799999999999997</v>
      </c>
      <c r="Y14" s="37">
        <f t="shared" si="3"/>
        <v>0</v>
      </c>
      <c r="Z14" s="37">
        <f t="shared" si="3"/>
        <v>0</v>
      </c>
      <c r="AA14" s="34"/>
      <c r="AB14" s="96">
        <f t="shared" si="4"/>
        <v>0.20799999999999999</v>
      </c>
      <c r="AC14" s="12">
        <f t="shared" si="5"/>
        <v>0</v>
      </c>
    </row>
    <row r="15" spans="1:29" x14ac:dyDescent="0.25">
      <c r="A15" s="75"/>
      <c r="B15" s="95" t="s">
        <v>39</v>
      </c>
      <c r="C15" s="34"/>
      <c r="D15" s="35"/>
      <c r="E15" s="36">
        <f t="shared" si="0"/>
        <v>16079.952000000003</v>
      </c>
      <c r="F15" s="36">
        <f t="shared" si="0"/>
        <v>8669.0330000000013</v>
      </c>
      <c r="G15" s="36">
        <f t="shared" si="1"/>
        <v>35.3369</v>
      </c>
      <c r="H15" s="37">
        <f t="shared" si="2"/>
        <v>25011</v>
      </c>
      <c r="I15" s="37">
        <f t="shared" si="2"/>
        <v>0</v>
      </c>
      <c r="J15" s="37">
        <f t="shared" si="2"/>
        <v>0</v>
      </c>
      <c r="K15" s="37">
        <f t="shared" si="2"/>
        <v>25011</v>
      </c>
      <c r="L15" s="37">
        <f t="shared" si="2"/>
        <v>0</v>
      </c>
      <c r="M15" s="37">
        <f t="shared" si="2"/>
        <v>25011</v>
      </c>
      <c r="N15" s="37">
        <f t="shared" si="2"/>
        <v>0</v>
      </c>
      <c r="O15" s="37">
        <f t="shared" si="2"/>
        <v>0</v>
      </c>
      <c r="P15" s="37">
        <f t="shared" si="2"/>
        <v>0</v>
      </c>
      <c r="Q15" s="37">
        <f t="shared" si="2"/>
        <v>0</v>
      </c>
      <c r="R15" s="37">
        <f t="shared" si="3"/>
        <v>23936</v>
      </c>
      <c r="S15" s="37">
        <f t="shared" si="3"/>
        <v>0</v>
      </c>
      <c r="T15" s="37">
        <f t="shared" si="3"/>
        <v>0</v>
      </c>
      <c r="U15" s="37">
        <f t="shared" si="3"/>
        <v>0</v>
      </c>
      <c r="V15" s="37">
        <f t="shared" si="3"/>
        <v>0</v>
      </c>
      <c r="W15" s="37">
        <f t="shared" si="3"/>
        <v>0</v>
      </c>
      <c r="X15" s="37">
        <f t="shared" si="3"/>
        <v>829</v>
      </c>
      <c r="Y15" s="37">
        <f t="shared" si="3"/>
        <v>246</v>
      </c>
      <c r="Z15" s="37">
        <f t="shared" si="3"/>
        <v>0</v>
      </c>
      <c r="AA15" s="34"/>
      <c r="AB15" s="96">
        <f t="shared" si="4"/>
        <v>30.013999999999999</v>
      </c>
      <c r="AC15" s="12">
        <f t="shared" si="5"/>
        <v>0</v>
      </c>
    </row>
    <row r="16" spans="1:29" x14ac:dyDescent="0.25">
      <c r="A16" s="74"/>
      <c r="B16" s="95" t="s">
        <v>42</v>
      </c>
      <c r="C16" s="34"/>
      <c r="D16" s="35"/>
      <c r="E16" s="36">
        <f t="shared" si="0"/>
        <v>9508.8970000000027</v>
      </c>
      <c r="F16" s="36">
        <f t="shared" si="0"/>
        <v>5121.6689999999999</v>
      </c>
      <c r="G16" s="36">
        <f t="shared" si="1"/>
        <v>35.149299999999997</v>
      </c>
      <c r="H16" s="37">
        <f t="shared" si="2"/>
        <v>14585</v>
      </c>
      <c r="I16" s="37">
        <f t="shared" si="2"/>
        <v>0</v>
      </c>
      <c r="J16" s="37">
        <f t="shared" si="2"/>
        <v>0</v>
      </c>
      <c r="K16" s="37">
        <f t="shared" si="2"/>
        <v>14585</v>
      </c>
      <c r="L16" s="37">
        <f t="shared" si="2"/>
        <v>0</v>
      </c>
      <c r="M16" s="37">
        <f t="shared" si="2"/>
        <v>14585</v>
      </c>
      <c r="N16" s="37">
        <f t="shared" si="2"/>
        <v>0</v>
      </c>
      <c r="O16" s="37">
        <f t="shared" si="2"/>
        <v>0</v>
      </c>
      <c r="P16" s="37">
        <f t="shared" si="2"/>
        <v>0</v>
      </c>
      <c r="Q16" s="37">
        <f t="shared" si="2"/>
        <v>0</v>
      </c>
      <c r="R16" s="37">
        <f t="shared" si="3"/>
        <v>14585</v>
      </c>
      <c r="S16" s="37">
        <f t="shared" si="3"/>
        <v>0</v>
      </c>
      <c r="T16" s="37">
        <f t="shared" si="3"/>
        <v>0</v>
      </c>
      <c r="U16" s="37">
        <f t="shared" si="3"/>
        <v>0</v>
      </c>
      <c r="V16" s="37">
        <f t="shared" si="3"/>
        <v>0</v>
      </c>
      <c r="W16" s="37">
        <f t="shared" si="3"/>
        <v>0</v>
      </c>
      <c r="X16" s="37">
        <f t="shared" si="3"/>
        <v>0</v>
      </c>
      <c r="Y16" s="37">
        <f t="shared" si="3"/>
        <v>0</v>
      </c>
      <c r="Z16" s="37">
        <f t="shared" si="3"/>
        <v>0</v>
      </c>
      <c r="AA16" s="34"/>
      <c r="AB16" s="96">
        <f t="shared" si="4"/>
        <v>13.240000000000002</v>
      </c>
      <c r="AC16" s="12">
        <f t="shared" si="5"/>
        <v>0</v>
      </c>
    </row>
    <row r="17" spans="1:30" x14ac:dyDescent="0.25">
      <c r="B17" s="95" t="s">
        <v>40</v>
      </c>
      <c r="C17" s="34"/>
      <c r="D17" s="35"/>
      <c r="E17" s="36">
        <f>SUMIFS(E$23:E$39,$AA$23:$AA$39,$B17)+SUMIFS(E$43:E$200,$AA$43:$AA$200,$B17)</f>
        <v>16133.567999999999</v>
      </c>
      <c r="F17" s="36">
        <f t="shared" si="0"/>
        <v>9509.5750000000007</v>
      </c>
      <c r="G17" s="36">
        <f t="shared" si="1"/>
        <v>35.290399999999998</v>
      </c>
      <c r="H17" s="37">
        <f t="shared" si="2"/>
        <v>27966.578999999998</v>
      </c>
      <c r="I17" s="37">
        <f t="shared" si="2"/>
        <v>0.80000000000001137</v>
      </c>
      <c r="J17" s="37">
        <f t="shared" si="2"/>
        <v>88.687277710399997</v>
      </c>
      <c r="K17" s="37">
        <f t="shared" si="2"/>
        <v>27205.7</v>
      </c>
      <c r="L17" s="37">
        <f t="shared" si="2"/>
        <v>0</v>
      </c>
      <c r="M17" s="37">
        <f t="shared" si="2"/>
        <v>27966.578999999998</v>
      </c>
      <c r="N17" s="37">
        <f t="shared" si="2"/>
        <v>0.80000000000001137</v>
      </c>
      <c r="O17" s="37">
        <f t="shared" si="2"/>
        <v>0</v>
      </c>
      <c r="P17" s="37">
        <f t="shared" si="2"/>
        <v>0</v>
      </c>
      <c r="Q17" s="37">
        <f t="shared" si="2"/>
        <v>88.687277710399997</v>
      </c>
      <c r="R17" s="37">
        <f t="shared" si="3"/>
        <v>16161</v>
      </c>
      <c r="S17" s="37">
        <f t="shared" si="3"/>
        <v>0</v>
      </c>
      <c r="T17" s="37">
        <f t="shared" si="3"/>
        <v>2169.6999999999998</v>
      </c>
      <c r="U17" s="37">
        <f t="shared" si="3"/>
        <v>0</v>
      </c>
      <c r="V17" s="37">
        <f t="shared" si="3"/>
        <v>0</v>
      </c>
      <c r="W17" s="37">
        <f t="shared" si="3"/>
        <v>0</v>
      </c>
      <c r="X17" s="37">
        <f t="shared" si="3"/>
        <v>5488</v>
      </c>
      <c r="Y17" s="37">
        <f t="shared" si="3"/>
        <v>3387</v>
      </c>
      <c r="Z17" s="37">
        <f t="shared" si="3"/>
        <v>0</v>
      </c>
      <c r="AA17" s="34"/>
      <c r="AB17" s="96">
        <f t="shared" si="4"/>
        <v>28.293999999999997</v>
      </c>
      <c r="AC17" s="12">
        <f t="shared" si="5"/>
        <v>0</v>
      </c>
    </row>
    <row r="18" spans="1:30" ht="15.75" thickBot="1" x14ac:dyDescent="0.3">
      <c r="A18" s="74"/>
      <c r="B18" s="97" t="s">
        <v>38</v>
      </c>
      <c r="C18" s="98"/>
      <c r="D18" s="99"/>
      <c r="E18" s="100">
        <f t="shared" si="0"/>
        <v>3472.451</v>
      </c>
      <c r="F18" s="100">
        <f t="shared" si="0"/>
        <v>1838.0129999999999</v>
      </c>
      <c r="G18" s="100">
        <f t="shared" si="1"/>
        <v>35.284999999999997</v>
      </c>
      <c r="H18" s="101">
        <f t="shared" si="2"/>
        <v>5192</v>
      </c>
      <c r="I18" s="101">
        <f t="shared" si="2"/>
        <v>0</v>
      </c>
      <c r="J18" s="101">
        <f t="shared" si="2"/>
        <v>0</v>
      </c>
      <c r="K18" s="101">
        <f t="shared" si="2"/>
        <v>5192</v>
      </c>
      <c r="L18" s="101">
        <f t="shared" si="2"/>
        <v>0</v>
      </c>
      <c r="M18" s="101">
        <f t="shared" si="2"/>
        <v>5192</v>
      </c>
      <c r="N18" s="101">
        <f t="shared" si="2"/>
        <v>0</v>
      </c>
      <c r="O18" s="101">
        <f t="shared" si="2"/>
        <v>0</v>
      </c>
      <c r="P18" s="101">
        <f t="shared" si="2"/>
        <v>0</v>
      </c>
      <c r="Q18" s="101">
        <f t="shared" si="2"/>
        <v>0</v>
      </c>
      <c r="R18" s="101">
        <f t="shared" si="3"/>
        <v>1524</v>
      </c>
      <c r="S18" s="101">
        <f t="shared" si="3"/>
        <v>0</v>
      </c>
      <c r="T18" s="101">
        <f t="shared" si="3"/>
        <v>3668</v>
      </c>
      <c r="U18" s="101">
        <f t="shared" si="3"/>
        <v>0</v>
      </c>
      <c r="V18" s="101">
        <f t="shared" si="3"/>
        <v>0</v>
      </c>
      <c r="W18" s="101">
        <f t="shared" si="3"/>
        <v>0</v>
      </c>
      <c r="X18" s="101">
        <f t="shared" si="3"/>
        <v>0</v>
      </c>
      <c r="Y18" s="101">
        <f t="shared" si="3"/>
        <v>0</v>
      </c>
      <c r="Z18" s="101">
        <f t="shared" si="3"/>
        <v>0</v>
      </c>
      <c r="AA18" s="98"/>
      <c r="AB18" s="96">
        <f t="shared" si="4"/>
        <v>4.5960000000000001</v>
      </c>
      <c r="AC18" s="12">
        <f t="shared" si="5"/>
        <v>0</v>
      </c>
    </row>
    <row r="19" spans="1:30" ht="15.75" thickBot="1" x14ac:dyDescent="0.3">
      <c r="D19" s="11"/>
      <c r="E19">
        <v>3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>
        <v>13</v>
      </c>
      <c r="R19">
        <v>15</v>
      </c>
      <c r="S19">
        <v>16</v>
      </c>
      <c r="T19">
        <v>17</v>
      </c>
      <c r="U19">
        <v>18</v>
      </c>
      <c r="V19">
        <v>19</v>
      </c>
      <c r="W19">
        <v>20</v>
      </c>
      <c r="X19">
        <v>21</v>
      </c>
      <c r="Y19">
        <v>22</v>
      </c>
      <c r="Z19">
        <v>23</v>
      </c>
      <c r="AC19" s="12"/>
    </row>
    <row r="20" spans="1:30" x14ac:dyDescent="0.25">
      <c r="B20" s="87" t="s">
        <v>279</v>
      </c>
      <c r="C20" s="88"/>
      <c r="D20" s="89"/>
      <c r="E20" s="88" t="e">
        <f>SUM(E5:E18)</f>
        <v>#N/A</v>
      </c>
      <c r="F20" s="88" t="e">
        <f>SUM(F5:F18)</f>
        <v>#N/A</v>
      </c>
      <c r="G20" s="88"/>
      <c r="H20" s="88">
        <f t="shared" ref="H20:Z20" si="6">SUM(H5:H18)</f>
        <v>234669.74600000001</v>
      </c>
      <c r="I20" s="88">
        <f t="shared" si="6"/>
        <v>8.5</v>
      </c>
      <c r="J20" s="88">
        <f t="shared" si="6"/>
        <v>736.62351809976258</v>
      </c>
      <c r="K20" s="88">
        <f t="shared" si="6"/>
        <v>231411.674</v>
      </c>
      <c r="L20" s="88">
        <f t="shared" si="6"/>
        <v>0</v>
      </c>
      <c r="M20" s="88">
        <f t="shared" si="6"/>
        <v>234669.74600000001</v>
      </c>
      <c r="N20" s="88">
        <f t="shared" si="6"/>
        <v>8.5</v>
      </c>
      <c r="O20" s="88">
        <f t="shared" si="6"/>
        <v>0</v>
      </c>
      <c r="P20" s="88">
        <f t="shared" si="6"/>
        <v>0</v>
      </c>
      <c r="Q20" s="88">
        <f t="shared" si="6"/>
        <v>736.62351809976258</v>
      </c>
      <c r="R20" s="88">
        <f t="shared" si="6"/>
        <v>178647</v>
      </c>
      <c r="S20" s="88">
        <f t="shared" si="6"/>
        <v>0</v>
      </c>
      <c r="T20" s="88">
        <f t="shared" si="6"/>
        <v>8435.2279999999992</v>
      </c>
      <c r="U20" s="88">
        <f t="shared" si="6"/>
        <v>0</v>
      </c>
      <c r="V20" s="88">
        <f t="shared" si="6"/>
        <v>0</v>
      </c>
      <c r="W20" s="88">
        <f t="shared" si="6"/>
        <v>0</v>
      </c>
      <c r="X20" s="88">
        <f t="shared" si="6"/>
        <v>22067.095999999998</v>
      </c>
      <c r="Y20" s="88">
        <f t="shared" si="6"/>
        <v>22262.703999999998</v>
      </c>
      <c r="Z20" s="88">
        <f t="shared" si="6"/>
        <v>0</v>
      </c>
      <c r="AA20" s="88"/>
      <c r="AB20" s="90">
        <f t="shared" ref="AB20" si="7">SUM(AB5:AB18)</f>
        <v>255.20699999999999</v>
      </c>
      <c r="AC20" s="12"/>
    </row>
    <row r="21" spans="1:30" ht="15.75" thickBot="1" x14ac:dyDescent="0.3">
      <c r="B21" s="91" t="s">
        <v>280</v>
      </c>
      <c r="C21" s="92"/>
      <c r="D21" s="93"/>
      <c r="E21" s="92" t="e">
        <f>SUM(E43:E193)</f>
        <v>#N/A</v>
      </c>
      <c r="F21" s="92" t="e">
        <f t="shared" ref="F21:Z21" si="8">SUM(F43:F192)</f>
        <v>#N/A</v>
      </c>
      <c r="G21" s="92"/>
      <c r="H21" s="92">
        <f t="shared" si="8"/>
        <v>210707</v>
      </c>
      <c r="I21" s="92">
        <f t="shared" si="8"/>
        <v>0</v>
      </c>
      <c r="J21" s="92">
        <f t="shared" si="8"/>
        <v>0</v>
      </c>
      <c r="K21" s="92">
        <f t="shared" si="8"/>
        <v>210707</v>
      </c>
      <c r="L21" s="92">
        <f t="shared" si="8"/>
        <v>0</v>
      </c>
      <c r="M21" s="92">
        <f t="shared" si="8"/>
        <v>210707</v>
      </c>
      <c r="N21" s="92">
        <f t="shared" si="8"/>
        <v>0</v>
      </c>
      <c r="O21" s="92">
        <f t="shared" si="8"/>
        <v>0</v>
      </c>
      <c r="P21" s="92">
        <f t="shared" si="8"/>
        <v>0</v>
      </c>
      <c r="Q21" s="92">
        <f t="shared" si="8"/>
        <v>0</v>
      </c>
      <c r="R21" s="92">
        <f t="shared" si="8"/>
        <v>178647</v>
      </c>
      <c r="S21" s="92">
        <f t="shared" si="8"/>
        <v>0</v>
      </c>
      <c r="T21" s="92">
        <f t="shared" si="8"/>
        <v>4931</v>
      </c>
      <c r="U21" s="92">
        <f t="shared" si="8"/>
        <v>0</v>
      </c>
      <c r="V21" s="92">
        <f t="shared" si="8"/>
        <v>0</v>
      </c>
      <c r="W21" s="92">
        <f t="shared" si="8"/>
        <v>0</v>
      </c>
      <c r="X21" s="92">
        <f t="shared" si="8"/>
        <v>17979.296000000002</v>
      </c>
      <c r="Y21" s="92">
        <f t="shared" si="8"/>
        <v>9149.7039999999997</v>
      </c>
      <c r="Z21" s="92">
        <f t="shared" si="8"/>
        <v>0</v>
      </c>
      <c r="AA21" s="92"/>
      <c r="AB21" s="94">
        <f>SUM(AB43:AB138)</f>
        <v>115.40199999999997</v>
      </c>
      <c r="AC21" s="12"/>
    </row>
    <row r="22" spans="1:30" ht="15.75" thickBot="1" x14ac:dyDescent="0.3">
      <c r="B22" t="s">
        <v>52</v>
      </c>
      <c r="AC22" s="12">
        <f>K22-Q22-SUM(R22:Z22)</f>
        <v>0</v>
      </c>
    </row>
    <row r="23" spans="1:30" x14ac:dyDescent="0.25">
      <c r="B23" s="115" t="s">
        <v>32</v>
      </c>
      <c r="C23" s="116" t="s">
        <v>2</v>
      </c>
      <c r="D23" s="117">
        <v>1</v>
      </c>
      <c r="E23" s="118">
        <f>ROUND(INDEX('CZT Data'!$A:$W,MATCH($B23,'CZT Data'!$B:$B,0)+1+$D23,E$19),3)</f>
        <v>615.87300000000005</v>
      </c>
      <c r="F23" s="118">
        <f>ROUND(INDEX('CZT Data'!$A:$W,MATCH($B23,'CZT Data'!$B:$B,0)+1+$D23,F$19),3)</f>
        <v>615.87300000000005</v>
      </c>
      <c r="G23" s="119">
        <f>ROUND(INDEX('CZT Data'!$A:$W,MATCH($B23,'CZT Data'!$B:$B,0)+1+$D23,G$19),3)</f>
        <v>35.286999999999999</v>
      </c>
      <c r="H23" s="118">
        <f>ROUND(INDEX('CZT Data'!$A:$W,MATCH($B23,'CZT Data'!$B:$B,0)+1+$D23,H$19),3)</f>
        <v>2556</v>
      </c>
      <c r="I23" s="118">
        <f>'CZT Data'!F13</f>
        <v>0</v>
      </c>
      <c r="J23" s="118">
        <f>'CZT Data'!G13</f>
        <v>0</v>
      </c>
      <c r="K23" s="118">
        <f>ROUND(INDEX('CZT Data'!$A:$W,MATCH($B23,'CZT Data'!$B:$B,0)+1+$D23,K$19),3)</f>
        <v>1502</v>
      </c>
      <c r="L23" s="118">
        <f>'CZT Data'!I13</f>
        <v>0</v>
      </c>
      <c r="M23" s="118">
        <f>H23</f>
        <v>2556</v>
      </c>
      <c r="N23" s="118">
        <f>'CZT Data'!K13</f>
        <v>0</v>
      </c>
      <c r="O23" s="118">
        <f>'CZT Data'!L13</f>
        <v>0</v>
      </c>
      <c r="P23" s="118">
        <f>'CZT Data'!M13</f>
        <v>0</v>
      </c>
      <c r="Q23" s="118">
        <f>J23</f>
        <v>0</v>
      </c>
      <c r="R23" s="118">
        <f>ROUND(INDEX('CZT Data'!$A:$W,MATCH($B23,'CZT Data'!$B:$B,0)+1+$D23,R$19),3)</f>
        <v>0</v>
      </c>
      <c r="S23" s="118">
        <f>ROUND(INDEX('CZT Data'!$A:$W,MATCH($B23,'CZT Data'!$B:$B,0)+1+$D23,S$19),3)</f>
        <v>0</v>
      </c>
      <c r="T23" s="118">
        <f>ROUND(INDEX('CZT Data'!$A:$W,MATCH($B23,'CZT Data'!$B:$B,0)+1+$D23,T$19),3)</f>
        <v>0</v>
      </c>
      <c r="U23" s="118">
        <f>ROUND(INDEX('CZT Data'!$A:$W,MATCH($B23,'CZT Data'!$B:$B,0)+1+$D23,U$19),3)</f>
        <v>0</v>
      </c>
      <c r="V23" s="118">
        <f>ROUND(INDEX('CZT Data'!$A:$W,MATCH($B23,'CZT Data'!$B:$B,0)+1+$D23,V$19),3)</f>
        <v>0</v>
      </c>
      <c r="W23" s="118">
        <f>ROUND(INDEX('CZT Data'!$A:$W,MATCH($B23,'CZT Data'!$B:$B,0)+1+$D23,W$19),3)</f>
        <v>0</v>
      </c>
      <c r="X23" s="118">
        <f>ROUND(INDEX('CZT Data'!$A:$W,MATCH($B23,'CZT Data'!$B:$B,0)+1+$D23,X$19),3)</f>
        <v>1001</v>
      </c>
      <c r="Y23" s="118">
        <f>ROUND(INDEX('CZT Data'!$A:$W,MATCH($B23,'CZT Data'!$B:$B,0)+1+$D23,Y$19),3)</f>
        <v>501</v>
      </c>
      <c r="Z23" s="118">
        <f>ROUND(INDEX('CZT Data'!$A:$W,MATCH($B23,'CZT Data'!$B:$B,0)+1+$D23,Z$19),3)</f>
        <v>0</v>
      </c>
      <c r="AA23" s="120" t="str">
        <f>'CZT Data'!B21</f>
        <v>Jihomoravský</v>
      </c>
      <c r="AB23" s="121">
        <f>'CZT Data'!D21</f>
        <v>7.47</v>
      </c>
      <c r="AC23" s="12">
        <f>K23-SUM(R23:Z23)</f>
        <v>0</v>
      </c>
      <c r="AD23" s="39">
        <f>H23/(F23*3.6)</f>
        <v>1.1528350812586361</v>
      </c>
    </row>
    <row r="24" spans="1:30" x14ac:dyDescent="0.25">
      <c r="B24" s="122" t="s">
        <v>33</v>
      </c>
      <c r="C24" s="123" t="s">
        <v>2</v>
      </c>
      <c r="D24" s="124">
        <v>1</v>
      </c>
      <c r="E24" s="125">
        <f>ROUND(INDEX('CZT Data'!$A:$W,MATCH($B24,'CZT Data'!$B:$B,0)+1+$D24,E$19),3)</f>
        <v>167.27099999999999</v>
      </c>
      <c r="F24" s="125">
        <f>ROUND(INDEX('CZT Data'!$A:$W,MATCH($B24,'CZT Data'!$B:$B,0)+1+$D24,F$19),3)</f>
        <v>167.27099999999999</v>
      </c>
      <c r="G24" s="126">
        <f>ROUND(INDEX('CZT Data'!$A:$W,MATCH($B24,'CZT Data'!$B:$B,0)+1+$D24,G$19),3)</f>
        <v>35.302</v>
      </c>
      <c r="H24" s="125">
        <f>ROUND(INDEX('CZT Data'!$A:$W,MATCH($B24,'CZT Data'!$B:$B,0)+1+$D24,H$19),3)</f>
        <v>523.63199999999995</v>
      </c>
      <c r="I24" s="125">
        <f>'CZT Data'!F167</f>
        <v>0</v>
      </c>
      <c r="J24" s="125">
        <f>'CZT Data'!G167</f>
        <v>0</v>
      </c>
      <c r="K24" s="125">
        <f>ROUND(INDEX('CZT Data'!$A:$W,MATCH($B24,'CZT Data'!$B:$B,0)+1+$D24,K$19),3)</f>
        <v>523.63199999999995</v>
      </c>
      <c r="L24" s="125">
        <f>'CZT Data'!I167</f>
        <v>0</v>
      </c>
      <c r="M24" s="125">
        <f t="shared" ref="M24:M37" si="9">H24</f>
        <v>523.63199999999995</v>
      </c>
      <c r="N24" s="125">
        <f>'CZT Data'!K167</f>
        <v>0</v>
      </c>
      <c r="O24" s="125">
        <f>'CZT Data'!L167</f>
        <v>0</v>
      </c>
      <c r="P24" s="125">
        <f>'CZT Data'!M167</f>
        <v>0</v>
      </c>
      <c r="Q24" s="125">
        <f t="shared" ref="Q24:Q37" si="10">J24</f>
        <v>0</v>
      </c>
      <c r="R24" s="125">
        <f>ROUND(INDEX('CZT Data'!$A:$W,MATCH($B24,'CZT Data'!$B:$B,0)+1+$D24,R$19),3)</f>
        <v>0</v>
      </c>
      <c r="S24" s="125">
        <f>ROUND(INDEX('CZT Data'!$A:$W,MATCH($B24,'CZT Data'!$B:$B,0)+1+$D24,S$19),3)</f>
        <v>0</v>
      </c>
      <c r="T24" s="125">
        <f>ROUND(INDEX('CZT Data'!$A:$W,MATCH($B24,'CZT Data'!$B:$B,0)+1+$D24,T$19),3)</f>
        <v>0</v>
      </c>
      <c r="U24" s="125">
        <f>ROUND(INDEX('CZT Data'!$A:$W,MATCH($B24,'CZT Data'!$B:$B,0)+1+$D24,U$19),3)</f>
        <v>0</v>
      </c>
      <c r="V24" s="125">
        <f>ROUND(INDEX('CZT Data'!$A:$W,MATCH($B24,'CZT Data'!$B:$B,0)+1+$D24,V$19),3)</f>
        <v>0</v>
      </c>
      <c r="W24" s="125">
        <f>ROUND(INDEX('CZT Data'!$A:$W,MATCH($B24,'CZT Data'!$B:$B,0)+1+$D24,W$19),3)</f>
        <v>0</v>
      </c>
      <c r="X24" s="125">
        <f>ROUND(INDEX('CZT Data'!$A:$W,MATCH($B24,'CZT Data'!$B:$B,0)+1+$D24,X$19),3)</f>
        <v>128</v>
      </c>
      <c r="Y24" s="125">
        <f>ROUND(INDEX('CZT Data'!$A:$W,MATCH($B24,'CZT Data'!$B:$B,0)+1+$D24,Y$19),3)</f>
        <v>396</v>
      </c>
      <c r="Z24" s="125">
        <f>ROUND(INDEX('CZT Data'!$A:$W,MATCH($B24,'CZT Data'!$B:$B,0)+1+$D24,Z$19),3)</f>
        <v>0</v>
      </c>
      <c r="AA24" s="127" t="str">
        <f>'CZT Data'!B175</f>
        <v>Jihočeský</v>
      </c>
      <c r="AB24" s="128">
        <f>'CZT Data'!D175</f>
        <v>2.1379999999999999</v>
      </c>
      <c r="AC24" s="12">
        <f t="shared" ref="AC24:AC35" si="11">K24-SUM(R24:Z24)</f>
        <v>-0.36800000000005184</v>
      </c>
      <c r="AD24" s="39">
        <f t="shared" ref="AD24:AD37" si="12">H24/(F24*3.6)</f>
        <v>0.86956695023843544</v>
      </c>
    </row>
    <row r="25" spans="1:30" x14ac:dyDescent="0.25">
      <c r="B25" s="122" t="s">
        <v>34</v>
      </c>
      <c r="C25" s="123" t="s">
        <v>2</v>
      </c>
      <c r="D25" s="124">
        <v>1</v>
      </c>
      <c r="E25" s="125">
        <f>ROUND(INDEX('CZT Data'!$A:$W,MATCH($B25,'CZT Data'!$B:$B,0)+1+$D25,E$19),3)</f>
        <v>0</v>
      </c>
      <c r="F25" s="125">
        <f>ROUND(INDEX('CZT Data'!$A:$W,MATCH($B25,'CZT Data'!$B:$B,0)+1+$D25,F$19),3)</f>
        <v>0</v>
      </c>
      <c r="G25" s="126">
        <f>ROUND(INDEX('CZT Data'!$A:$W,MATCH($B25,'CZT Data'!$B:$B,0)+1+$D25,G$19),3)</f>
        <v>0</v>
      </c>
      <c r="H25" s="125">
        <f>ROUND(INDEX('CZT Data'!$A:$W,MATCH($B25,'CZT Data'!$B:$B,0)+1+$D25,H$19),3)</f>
        <v>0</v>
      </c>
      <c r="I25" s="125">
        <f>'CZT Data'!F35</f>
        <v>0</v>
      </c>
      <c r="J25" s="125">
        <f>'CZT Data'!G35</f>
        <v>0</v>
      </c>
      <c r="K25" s="125">
        <f>ROUND(INDEX('CZT Data'!$A:$W,MATCH($B25,'CZT Data'!$B:$B,0)+1+$D25,K$19),3)</f>
        <v>0</v>
      </c>
      <c r="L25" s="125">
        <f>'CZT Data'!I35</f>
        <v>0</v>
      </c>
      <c r="M25" s="125">
        <f t="shared" si="9"/>
        <v>0</v>
      </c>
      <c r="N25" s="125">
        <f>'CZT Data'!K35</f>
        <v>0</v>
      </c>
      <c r="O25" s="125">
        <f>'CZT Data'!L35</f>
        <v>0</v>
      </c>
      <c r="P25" s="125">
        <f>'CZT Data'!M35</f>
        <v>0</v>
      </c>
      <c r="Q25" s="125">
        <f t="shared" si="10"/>
        <v>0</v>
      </c>
      <c r="R25" s="125">
        <f>ROUND(INDEX('CZT Data'!$A:$W,MATCH($B25,'CZT Data'!$B:$B,0)+1+$D25,R$19),3)</f>
        <v>0</v>
      </c>
      <c r="S25" s="125">
        <f>ROUND(INDEX('CZT Data'!$A:$W,MATCH($B25,'CZT Data'!$B:$B,0)+1+$D25,S$19),3)</f>
        <v>0</v>
      </c>
      <c r="T25" s="125">
        <f>ROUND(INDEX('CZT Data'!$A:$W,MATCH($B25,'CZT Data'!$B:$B,0)+1+$D25,T$19),3)</f>
        <v>0</v>
      </c>
      <c r="U25" s="125">
        <f>ROUND(INDEX('CZT Data'!$A:$W,MATCH($B25,'CZT Data'!$B:$B,0)+1+$D25,U$19),3)</f>
        <v>0</v>
      </c>
      <c r="V25" s="125">
        <f>ROUND(INDEX('CZT Data'!$A:$W,MATCH($B25,'CZT Data'!$B:$B,0)+1+$D25,V$19),3)</f>
        <v>0</v>
      </c>
      <c r="W25" s="125">
        <f>ROUND(INDEX('CZT Data'!$A:$W,MATCH($B25,'CZT Data'!$B:$B,0)+1+$D25,W$19),3)</f>
        <v>0</v>
      </c>
      <c r="X25" s="125">
        <f>ROUND(INDEX('CZT Data'!$A:$W,MATCH($B25,'CZT Data'!$B:$B,0)+1+$D25,X$19),3)</f>
        <v>0</v>
      </c>
      <c r="Y25" s="125">
        <f>ROUND(INDEX('CZT Data'!$A:$W,MATCH($B25,'CZT Data'!$B:$B,0)+1+$D25,Y$19),3)</f>
        <v>0</v>
      </c>
      <c r="Z25" s="125">
        <f>ROUND(INDEX('CZT Data'!$A:$W,MATCH($B25,'CZT Data'!$B:$B,0)+1+$D25,Z$19),3)</f>
        <v>0</v>
      </c>
      <c r="AA25" s="127" t="str">
        <f>'CZT Data'!B43</f>
        <v>Moravskoslezský</v>
      </c>
      <c r="AB25" s="128">
        <f>'CZT Data'!D43</f>
        <v>4.8</v>
      </c>
      <c r="AC25" s="12">
        <f t="shared" si="11"/>
        <v>0</v>
      </c>
      <c r="AD25" s="39" t="e">
        <f t="shared" si="12"/>
        <v>#DIV/0!</v>
      </c>
    </row>
    <row r="26" spans="1:30" x14ac:dyDescent="0.25">
      <c r="B26" s="122" t="s">
        <v>65</v>
      </c>
      <c r="C26" s="123" t="s">
        <v>2</v>
      </c>
      <c r="D26" s="124">
        <v>1</v>
      </c>
      <c r="E26" s="125">
        <f>ROUND(INDEX('CZT Data'!$A:$W,MATCH($B26,'CZT Data'!$B:$B,0)+1+$D26,E$19),3)</f>
        <v>2104.7559999999999</v>
      </c>
      <c r="F26" s="125">
        <f>ROUND(INDEX('CZT Data'!$A:$W,MATCH($B26,'CZT Data'!$B:$B,0)+1+$D26,F$19),3)</f>
        <v>2104.7559999999999</v>
      </c>
      <c r="G26" s="126">
        <f>ROUND(INDEX('CZT Data'!$A:$W,MATCH($B26,'CZT Data'!$B:$B,0)+1+$D26,G$19),3)</f>
        <v>35.281999999999996</v>
      </c>
      <c r="H26" s="125">
        <f>ROUND(INDEX('CZT Data'!$A:$W,MATCH($B26,'CZT Data'!$B:$B,0)+1+$D26,H$19),3)</f>
        <v>8434.0849999999991</v>
      </c>
      <c r="I26" s="125">
        <f>'CZT Data'!F145</f>
        <v>0</v>
      </c>
      <c r="J26" s="125">
        <f>'CZT Data'!G145</f>
        <v>509.17526373272312</v>
      </c>
      <c r="K26" s="125">
        <f>ROUND(INDEX('CZT Data'!$A:$W,MATCH($B26,'CZT Data'!$B:$B,0)+1+$D26,K$19),3)</f>
        <v>7336.6040000000003</v>
      </c>
      <c r="L26" s="125">
        <f>'CZT Data'!I145</f>
        <v>0</v>
      </c>
      <c r="M26" s="125">
        <f t="shared" si="9"/>
        <v>8434.0849999999991</v>
      </c>
      <c r="N26" s="125">
        <f>'CZT Data'!K145</f>
        <v>0</v>
      </c>
      <c r="O26" s="125">
        <f>'CZT Data'!L145</f>
        <v>0</v>
      </c>
      <c r="P26" s="125">
        <f>'CZT Data'!M145</f>
        <v>0</v>
      </c>
      <c r="Q26" s="125">
        <f t="shared" si="10"/>
        <v>509.17526373272312</v>
      </c>
      <c r="R26" s="125">
        <f>ROUND(INDEX('CZT Data'!$A:$W,MATCH($B26,'CZT Data'!$B:$B,0)+1+$D26,R$19),3)</f>
        <v>0</v>
      </c>
      <c r="S26" s="125">
        <f>ROUND(INDEX('CZT Data'!$A:$W,MATCH($B26,'CZT Data'!$B:$B,0)+1+$D26,S$19),3)</f>
        <v>0</v>
      </c>
      <c r="T26" s="125">
        <f>ROUND(INDEX('CZT Data'!$A:$W,MATCH($B26,'CZT Data'!$B:$B,0)+1+$D26,T$19),3)</f>
        <v>0</v>
      </c>
      <c r="U26" s="125">
        <f>ROUND(INDEX('CZT Data'!$A:$W,MATCH($B26,'CZT Data'!$B:$B,0)+1+$D26,U$19),3)</f>
        <v>0</v>
      </c>
      <c r="V26" s="125">
        <f>ROUND(INDEX('CZT Data'!$A:$W,MATCH($B26,'CZT Data'!$B:$B,0)+1+$D26,V$19),3)</f>
        <v>0</v>
      </c>
      <c r="W26" s="125">
        <f>ROUND(INDEX('CZT Data'!$A:$W,MATCH($B26,'CZT Data'!$B:$B,0)+1+$D26,W$19),3)</f>
        <v>0</v>
      </c>
      <c r="X26" s="125">
        <f>ROUND(INDEX('CZT Data'!$A:$W,MATCH($B26,'CZT Data'!$B:$B,0)+1+$D26,X$19),3)</f>
        <v>734</v>
      </c>
      <c r="Y26" s="125">
        <f>ROUND(INDEX('CZT Data'!$A:$W,MATCH($B26,'CZT Data'!$B:$B,0)+1+$D26,Y$19),3)</f>
        <v>6603</v>
      </c>
      <c r="Z26" s="125">
        <f>ROUND(INDEX('CZT Data'!$A:$W,MATCH($B26,'CZT Data'!$B:$B,0)+1+$D26,Z$19),3)</f>
        <v>0</v>
      </c>
      <c r="AA26" s="127" t="str">
        <f>'CZT Data'!B153</f>
        <v>Pardubický</v>
      </c>
      <c r="AB26" s="128">
        <f>'CZT Data'!D153</f>
        <v>21.355999999999998</v>
      </c>
      <c r="AC26" s="12">
        <f t="shared" si="11"/>
        <v>-0.39599999999973079</v>
      </c>
      <c r="AD26" s="39">
        <f t="shared" si="12"/>
        <v>1.1130988052244006</v>
      </c>
    </row>
    <row r="27" spans="1:30" x14ac:dyDescent="0.25">
      <c r="B27" s="122" t="s">
        <v>66</v>
      </c>
      <c r="C27" s="123" t="s">
        <v>2</v>
      </c>
      <c r="D27" s="124">
        <v>1</v>
      </c>
      <c r="E27" s="125">
        <f>ROUND(INDEX('CZT Data'!$A:$W,MATCH($B27,'CZT Data'!$B:$B,0)+1+$D27,E$19),3)</f>
        <v>1279.3630000000001</v>
      </c>
      <c r="F27" s="125">
        <f>ROUND(INDEX('CZT Data'!$A:$W,MATCH($B27,'CZT Data'!$B:$B,0)+1+$D27,F$19),3)</f>
        <v>1279.3630000000001</v>
      </c>
      <c r="G27" s="126">
        <f>ROUND(INDEX('CZT Data'!$A:$W,MATCH($B27,'CZT Data'!$B:$B,0)+1+$D27,G$19),3)</f>
        <v>35.281999999999996</v>
      </c>
      <c r="H27" s="125">
        <f>ROUND(INDEX('CZT Data'!$A:$W,MATCH($B27,'CZT Data'!$B:$B,0)+1+$D27,H$19),3)</f>
        <v>3937.8789999999999</v>
      </c>
      <c r="I27" s="125">
        <f>'CZT Data'!F123</f>
        <v>0</v>
      </c>
      <c r="J27" s="125">
        <f>'CZT Data'!G123</f>
        <v>89.487277710400008</v>
      </c>
      <c r="K27" s="125">
        <f>ROUND(INDEX('CZT Data'!$A:$W,MATCH($B27,'CZT Data'!$B:$B,0)+1+$D27,K$19),3)</f>
        <v>3177</v>
      </c>
      <c r="L27" s="125">
        <f>'CZT Data'!I123</f>
        <v>0</v>
      </c>
      <c r="M27" s="125">
        <f t="shared" si="9"/>
        <v>3937.8789999999999</v>
      </c>
      <c r="N27" s="125">
        <f>'CZT Data'!K123</f>
        <v>0</v>
      </c>
      <c r="O27" s="125">
        <f>'CZT Data'!L123</f>
        <v>0</v>
      </c>
      <c r="P27" s="125">
        <f>'CZT Data'!M123</f>
        <v>0</v>
      </c>
      <c r="Q27" s="125">
        <f t="shared" si="10"/>
        <v>89.487277710400008</v>
      </c>
      <c r="R27" s="125">
        <f>ROUND(INDEX('CZT Data'!$A:$W,MATCH($B27,'CZT Data'!$B:$B,0)+1+$D27,R$19),3)</f>
        <v>0</v>
      </c>
      <c r="S27" s="125">
        <f>ROUND(INDEX('CZT Data'!$A:$W,MATCH($B27,'CZT Data'!$B:$B,0)+1+$D27,S$19),3)</f>
        <v>0</v>
      </c>
      <c r="T27" s="125">
        <f>ROUND(INDEX('CZT Data'!$A:$W,MATCH($B27,'CZT Data'!$B:$B,0)+1+$D27,T$19),3)</f>
        <v>0</v>
      </c>
      <c r="U27" s="125">
        <f>ROUND(INDEX('CZT Data'!$A:$W,MATCH($B27,'CZT Data'!$B:$B,0)+1+$D27,U$19),3)</f>
        <v>0</v>
      </c>
      <c r="V27" s="125">
        <f>ROUND(INDEX('CZT Data'!$A:$W,MATCH($B27,'CZT Data'!$B:$B,0)+1+$D27,V$19),3)</f>
        <v>0</v>
      </c>
      <c r="W27" s="125">
        <f>ROUND(INDEX('CZT Data'!$A:$W,MATCH($B27,'CZT Data'!$B:$B,0)+1+$D27,W$19),3)</f>
        <v>0</v>
      </c>
      <c r="X27" s="125">
        <f>ROUND(INDEX('CZT Data'!$A:$W,MATCH($B27,'CZT Data'!$B:$B,0)+1+$D27,X$19),3)</f>
        <v>1271</v>
      </c>
      <c r="Y27" s="125">
        <f>ROUND(INDEX('CZT Data'!$A:$W,MATCH($B27,'CZT Data'!$B:$B,0)+1+$D27,Y$19),3)</f>
        <v>1906</v>
      </c>
      <c r="Z27" s="125">
        <f>ROUND(INDEX('CZT Data'!$A:$W,MATCH($B27,'CZT Data'!$B:$B,0)+1+$D27,Z$19),3)</f>
        <v>0</v>
      </c>
      <c r="AA27" s="127" t="str">
        <f>'CZT Data'!B131</f>
        <v>Vysočina</v>
      </c>
      <c r="AB27" s="128">
        <f>'CZT Data'!D131</f>
        <v>6.25</v>
      </c>
      <c r="AC27" s="12">
        <f t="shared" si="11"/>
        <v>0</v>
      </c>
      <c r="AD27" s="39">
        <f t="shared" si="12"/>
        <v>0.85499993182371048</v>
      </c>
    </row>
    <row r="28" spans="1:30" x14ac:dyDescent="0.25">
      <c r="B28" s="122" t="s">
        <v>67</v>
      </c>
      <c r="C28" s="123" t="s">
        <v>2</v>
      </c>
      <c r="D28" s="124">
        <v>1</v>
      </c>
      <c r="E28" s="125">
        <f>ROUND(INDEX('CZT Data'!$A:$W,MATCH($B28,'CZT Data'!$B:$B,0)+1+$D28,E$19),3)</f>
        <v>24.343</v>
      </c>
      <c r="F28" s="125">
        <f>ROUND(INDEX('CZT Data'!$A:$W,MATCH($B28,'CZT Data'!$B:$B,0)+1+$D28,F$19),3)</f>
        <v>24.343</v>
      </c>
      <c r="G28" s="126">
        <f>ROUND(INDEX('CZT Data'!$A:$W,MATCH($B28,'CZT Data'!$B:$B,0)+1+$D28,G$19),3)</f>
        <v>35.354999999999997</v>
      </c>
      <c r="H28" s="125">
        <f>ROUND(INDEX('CZT Data'!$A:$W,MATCH($B28,'CZT Data'!$B:$B,0)+1+$D28,H$19),3)</f>
        <v>84</v>
      </c>
      <c r="I28" s="125">
        <f>'CZT Data'!F189</f>
        <v>0</v>
      </c>
      <c r="J28" s="125">
        <f>'CZT Data'!G189</f>
        <v>0</v>
      </c>
      <c r="K28" s="125">
        <f>ROUND(INDEX('CZT Data'!$A:$W,MATCH($B28,'CZT Data'!$B:$B,0)+1+$D28,K$19),3)</f>
        <v>84</v>
      </c>
      <c r="L28" s="125">
        <f>'CZT Data'!I189</f>
        <v>0</v>
      </c>
      <c r="M28" s="125">
        <f t="shared" si="9"/>
        <v>84</v>
      </c>
      <c r="N28" s="125">
        <f>'CZT Data'!K189</f>
        <v>0</v>
      </c>
      <c r="O28" s="125">
        <f>'CZT Data'!L189</f>
        <v>0</v>
      </c>
      <c r="P28" s="125">
        <f>'CZT Data'!M189</f>
        <v>0</v>
      </c>
      <c r="Q28" s="125">
        <f t="shared" si="10"/>
        <v>0</v>
      </c>
      <c r="R28" s="125">
        <f>ROUND(INDEX('CZT Data'!$A:$W,MATCH($B28,'CZT Data'!$B:$B,0)+1+$D28,R$19),3)</f>
        <v>0</v>
      </c>
      <c r="S28" s="125">
        <f>ROUND(INDEX('CZT Data'!$A:$W,MATCH($B28,'CZT Data'!$B:$B,0)+1+$D28,S$19),3)</f>
        <v>0</v>
      </c>
      <c r="T28" s="125">
        <f>ROUND(INDEX('CZT Data'!$A:$W,MATCH($B28,'CZT Data'!$B:$B,0)+1+$D28,T$19),3)</f>
        <v>0</v>
      </c>
      <c r="U28" s="125">
        <f>ROUND(INDEX('CZT Data'!$A:$W,MATCH($B28,'CZT Data'!$B:$B,0)+1+$D28,U$19),3)</f>
        <v>0</v>
      </c>
      <c r="V28" s="125">
        <f>ROUND(INDEX('CZT Data'!$A:$W,MATCH($B28,'CZT Data'!$B:$B,0)+1+$D28,V$19),3)</f>
        <v>0</v>
      </c>
      <c r="W28" s="125">
        <f>ROUND(INDEX('CZT Data'!$A:$W,MATCH($B28,'CZT Data'!$B:$B,0)+1+$D28,W$19),3)</f>
        <v>0</v>
      </c>
      <c r="X28" s="125">
        <f>ROUND(INDEX('CZT Data'!$A:$W,MATCH($B28,'CZT Data'!$B:$B,0)+1+$D28,X$19),3)</f>
        <v>42</v>
      </c>
      <c r="Y28" s="125">
        <f>ROUND(INDEX('CZT Data'!$A:$W,MATCH($B28,'CZT Data'!$B:$B,0)+1+$D28,Y$19),3)</f>
        <v>42</v>
      </c>
      <c r="Z28" s="125">
        <f>ROUND(INDEX('CZT Data'!$A:$W,MATCH($B28,'CZT Data'!$B:$B,0)+1+$D28,Z$19),3)</f>
        <v>0</v>
      </c>
      <c r="AA28" s="127" t="str">
        <f>'CZT Data'!B197</f>
        <v>Středočeský</v>
      </c>
      <c r="AB28" s="128">
        <f>'CZT Data'!D197</f>
        <v>11.337</v>
      </c>
      <c r="AC28" s="12">
        <f t="shared" si="11"/>
        <v>0</v>
      </c>
      <c r="AD28" s="39">
        <f t="shared" si="12"/>
        <v>0.9585233263498063</v>
      </c>
    </row>
    <row r="29" spans="1:30" x14ac:dyDescent="0.25">
      <c r="B29" s="122" t="s">
        <v>68</v>
      </c>
      <c r="C29" s="123" t="s">
        <v>2</v>
      </c>
      <c r="D29" s="124">
        <v>1</v>
      </c>
      <c r="E29" s="125">
        <f>ROUND(INDEX('CZT Data'!$A:$W,MATCH($B29,'CZT Data'!$B:$B,0)+1+$D29,E$19),3)</f>
        <v>435.17500000000001</v>
      </c>
      <c r="F29" s="125">
        <f>ROUND(INDEX('CZT Data'!$A:$W,MATCH($B29,'CZT Data'!$B:$B,0)+1+$D29,F$19),3)</f>
        <v>435.17500000000001</v>
      </c>
      <c r="G29" s="126">
        <f>ROUND(INDEX('CZT Data'!$A:$W,MATCH($B29,'CZT Data'!$B:$B,0)+1+$D29,G$19),3)</f>
        <v>35.344999999999999</v>
      </c>
      <c r="H29" s="125">
        <f>ROUND(INDEX('CZT Data'!$A:$W,MATCH($B29,'CZT Data'!$B:$B,0)+1+$D29,H$19),3)</f>
        <v>1345.0909999999999</v>
      </c>
      <c r="I29" s="125">
        <f>'CZT Data'!F79</f>
        <v>0</v>
      </c>
      <c r="J29" s="125">
        <f>'CZT Data'!G79</f>
        <v>51.437976656639876</v>
      </c>
      <c r="K29" s="125">
        <f>ROUND(INDEX('CZT Data'!$A:$W,MATCH($B29,'CZT Data'!$B:$B,0)+1+$D29,K$19),3)</f>
        <v>1255.2</v>
      </c>
      <c r="L29" s="125">
        <f>'CZT Data'!I79</f>
        <v>0</v>
      </c>
      <c r="M29" s="125">
        <f t="shared" si="9"/>
        <v>1345.0909999999999</v>
      </c>
      <c r="N29" s="125">
        <f>'CZT Data'!K79</f>
        <v>0</v>
      </c>
      <c r="O29" s="125">
        <f>'CZT Data'!L79</f>
        <v>0</v>
      </c>
      <c r="P29" s="125">
        <f>'CZT Data'!M79</f>
        <v>0</v>
      </c>
      <c r="Q29" s="125">
        <f t="shared" si="10"/>
        <v>51.437976656639876</v>
      </c>
      <c r="R29" s="125">
        <f>ROUND(INDEX('CZT Data'!$A:$W,MATCH($B29,'CZT Data'!$B:$B,0)+1+$D29,R$19),3)</f>
        <v>0</v>
      </c>
      <c r="S29" s="125">
        <f>ROUND(INDEX('CZT Data'!$A:$W,MATCH($B29,'CZT Data'!$B:$B,0)+1+$D29,S$19),3)</f>
        <v>0</v>
      </c>
      <c r="T29" s="125">
        <f>ROUND(INDEX('CZT Data'!$A:$W,MATCH($B29,'CZT Data'!$B:$B,0)+1+$D29,T$19),3)</f>
        <v>0</v>
      </c>
      <c r="U29" s="125">
        <f>ROUND(INDEX('CZT Data'!$A:$W,MATCH($B29,'CZT Data'!$B:$B,0)+1+$D29,U$19),3)</f>
        <v>0</v>
      </c>
      <c r="V29" s="125">
        <f>ROUND(INDEX('CZT Data'!$A:$W,MATCH($B29,'CZT Data'!$B:$B,0)+1+$D29,V$19),3)</f>
        <v>0</v>
      </c>
      <c r="W29" s="125">
        <f>ROUND(INDEX('CZT Data'!$A:$W,MATCH($B29,'CZT Data'!$B:$B,0)+1+$D29,W$19),3)</f>
        <v>0</v>
      </c>
      <c r="X29" s="125">
        <f>ROUND(INDEX('CZT Data'!$A:$W,MATCH($B29,'CZT Data'!$B:$B,0)+1+$D29,X$19),3)</f>
        <v>129</v>
      </c>
      <c r="Y29" s="125">
        <f>ROUND(INDEX('CZT Data'!$A:$W,MATCH($B29,'CZT Data'!$B:$B,0)+1+$D29,Y$19),3)</f>
        <v>1126</v>
      </c>
      <c r="Z29" s="125">
        <f>ROUND(INDEX('CZT Data'!$A:$W,MATCH($B29,'CZT Data'!$B:$B,0)+1+$D29,Z$19),3)</f>
        <v>0</v>
      </c>
      <c r="AA29" s="127" t="str">
        <f>'CZT Data'!B87</f>
        <v>Plzeňský</v>
      </c>
      <c r="AB29" s="128">
        <f>'CZT Data'!D87</f>
        <v>3.9399999999999995</v>
      </c>
      <c r="AC29" s="12">
        <f t="shared" si="11"/>
        <v>0.20000000000004547</v>
      </c>
      <c r="AD29" s="39">
        <f t="shared" si="12"/>
        <v>0.85858881803616671</v>
      </c>
    </row>
    <row r="30" spans="1:30" x14ac:dyDescent="0.25">
      <c r="B30" s="122" t="s">
        <v>69</v>
      </c>
      <c r="C30" s="123" t="s">
        <v>2</v>
      </c>
      <c r="D30" s="124">
        <v>1</v>
      </c>
      <c r="E30" s="125">
        <f>ROUND(INDEX('CZT Data'!$A:$W,MATCH($B30,'CZT Data'!$B:$B,0)+1+$D30,E$19),3)</f>
        <v>414.43700000000001</v>
      </c>
      <c r="F30" s="125">
        <f>ROUND(INDEX('CZT Data'!$A:$W,MATCH($B30,'CZT Data'!$B:$B,0)+1+$D30,F$19),3)</f>
        <v>414.43700000000001</v>
      </c>
      <c r="G30" s="126">
        <f>ROUND(INDEX('CZT Data'!$A:$W,MATCH($B30,'CZT Data'!$B:$B,0)+1+$D30,G$19),3)</f>
        <v>35.283000000000001</v>
      </c>
      <c r="H30" s="125">
        <f>ROUND(INDEX('CZT Data'!$A:$W,MATCH($B30,'CZT Data'!$B:$B,0)+1+$D30,H$19),3)</f>
        <v>1902</v>
      </c>
      <c r="I30" s="125">
        <f>'CZT Data'!F101</f>
        <v>0</v>
      </c>
      <c r="J30" s="125">
        <f>'CZT Data'!G101</f>
        <v>15</v>
      </c>
      <c r="K30" s="125">
        <f>ROUND(INDEX('CZT Data'!$A:$W,MATCH($B30,'CZT Data'!$B:$B,0)+1+$D30,K$19),3)</f>
        <v>1810</v>
      </c>
      <c r="L30" s="125">
        <f>'CZT Data'!I101</f>
        <v>0</v>
      </c>
      <c r="M30" s="125">
        <f t="shared" si="9"/>
        <v>1902</v>
      </c>
      <c r="N30" s="125">
        <f>'CZT Data'!K101</f>
        <v>0</v>
      </c>
      <c r="O30" s="125">
        <f>'CZT Data'!L101</f>
        <v>0</v>
      </c>
      <c r="P30" s="125">
        <f>'CZT Data'!M101</f>
        <v>0</v>
      </c>
      <c r="Q30" s="125">
        <f t="shared" si="10"/>
        <v>15</v>
      </c>
      <c r="R30" s="125">
        <f>ROUND(INDEX('CZT Data'!$A:$W,MATCH($B30,'CZT Data'!$B:$B,0)+1+$D30,R$19),3)</f>
        <v>0</v>
      </c>
      <c r="S30" s="125">
        <f>ROUND(INDEX('CZT Data'!$A:$W,MATCH($B30,'CZT Data'!$B:$B,0)+1+$D30,S$19),3)</f>
        <v>0</v>
      </c>
      <c r="T30" s="125">
        <f>ROUND(INDEX('CZT Data'!$A:$W,MATCH($B30,'CZT Data'!$B:$B,0)+1+$D30,T$19),3)</f>
        <v>0</v>
      </c>
      <c r="U30" s="125">
        <f>ROUND(INDEX('CZT Data'!$A:$W,MATCH($B30,'CZT Data'!$B:$B,0)+1+$D30,U$19),3)</f>
        <v>0</v>
      </c>
      <c r="V30" s="125">
        <f>ROUND(INDEX('CZT Data'!$A:$W,MATCH($B30,'CZT Data'!$B:$B,0)+1+$D30,V$19),3)</f>
        <v>0</v>
      </c>
      <c r="W30" s="125">
        <f>ROUND(INDEX('CZT Data'!$A:$W,MATCH($B30,'CZT Data'!$B:$B,0)+1+$D30,W$19),3)</f>
        <v>0</v>
      </c>
      <c r="X30" s="125">
        <f>ROUND(INDEX('CZT Data'!$A:$W,MATCH($B30,'CZT Data'!$B:$B,0)+1+$D30,X$19),3)</f>
        <v>452</v>
      </c>
      <c r="Y30" s="125">
        <f>ROUND(INDEX('CZT Data'!$A:$W,MATCH($B30,'CZT Data'!$B:$B,0)+1+$D30,Y$19),3)</f>
        <v>1358</v>
      </c>
      <c r="Z30" s="125">
        <f>ROUND(INDEX('CZT Data'!$A:$W,MATCH($B30,'CZT Data'!$B:$B,0)+1+$D30,Z$19),3)</f>
        <v>0</v>
      </c>
      <c r="AA30" s="127" t="str">
        <f>'CZT Data'!B109</f>
        <v>Královéhradecký</v>
      </c>
      <c r="AB30" s="128">
        <f>'CZT Data'!D109</f>
        <v>3.99</v>
      </c>
      <c r="AC30" s="12">
        <f t="shared" si="11"/>
        <v>0</v>
      </c>
      <c r="AD30" s="39">
        <f t="shared" si="12"/>
        <v>1.2748218265582785</v>
      </c>
    </row>
    <row r="31" spans="1:30" x14ac:dyDescent="0.25">
      <c r="B31" s="122" t="s">
        <v>35</v>
      </c>
      <c r="C31" s="123" t="s">
        <v>2</v>
      </c>
      <c r="D31" s="124">
        <v>1</v>
      </c>
      <c r="E31" s="125">
        <f>ROUND(INDEX('CZT Data'!$A:$W,MATCH($B31,'CZT Data'!$B:$B,0)+1+$D31,E$19),3)</f>
        <v>510.01400000000001</v>
      </c>
      <c r="F31" s="125">
        <f>ROUND(INDEX('CZT Data'!$A:$W,MATCH($B31,'CZT Data'!$B:$B,0)+1+$D31,F$19),3)</f>
        <v>510.01400000000001</v>
      </c>
      <c r="G31" s="126">
        <f>ROUND(INDEX('CZT Data'!$A:$W,MATCH($B31,'CZT Data'!$B:$B,0)+1+$D31,G$19),3)</f>
        <v>35.281999999999996</v>
      </c>
      <c r="H31" s="125">
        <f>ROUND(INDEX('CZT Data'!$A:$W,MATCH($B31,'CZT Data'!$B:$B,0)+1+$D31,H$19),3)</f>
        <v>1632.6310000000001</v>
      </c>
      <c r="I31" s="125">
        <f>'CZT Data'!F57</f>
        <v>0</v>
      </c>
      <c r="J31" s="125">
        <f>'CZT Data'!G57</f>
        <v>72.322999999999581</v>
      </c>
      <c r="K31" s="125">
        <f>ROUND(INDEX('CZT Data'!$A:$W,MATCH($B31,'CZT Data'!$B:$B,0)+1+$D31,K$19),3)</f>
        <v>1476.21</v>
      </c>
      <c r="L31" s="125">
        <f>'CZT Data'!I57</f>
        <v>0</v>
      </c>
      <c r="M31" s="125">
        <f t="shared" si="9"/>
        <v>1632.6310000000001</v>
      </c>
      <c r="N31" s="125">
        <f>'CZT Data'!K57</f>
        <v>0</v>
      </c>
      <c r="O31" s="125">
        <f>'CZT Data'!L57</f>
        <v>0</v>
      </c>
      <c r="P31" s="125">
        <f>'CZT Data'!M57</f>
        <v>0</v>
      </c>
      <c r="Q31" s="125">
        <f t="shared" si="10"/>
        <v>72.322999999999581</v>
      </c>
      <c r="R31" s="125">
        <f>ROUND(INDEX('CZT Data'!$A:$W,MATCH($B31,'CZT Data'!$B:$B,0)+1+$D31,R$19),3)</f>
        <v>0</v>
      </c>
      <c r="S31" s="125">
        <f>ROUND(INDEX('CZT Data'!$A:$W,MATCH($B31,'CZT Data'!$B:$B,0)+1+$D31,S$19),3)</f>
        <v>0</v>
      </c>
      <c r="T31" s="125">
        <f>ROUND(INDEX('CZT Data'!$A:$W,MATCH($B31,'CZT Data'!$B:$B,0)+1+$D31,T$19),3)</f>
        <v>0</v>
      </c>
      <c r="U31" s="125">
        <f>ROUND(INDEX('CZT Data'!$A:$W,MATCH($B31,'CZT Data'!$B:$B,0)+1+$D31,U$19),3)</f>
        <v>0</v>
      </c>
      <c r="V31" s="125">
        <f>ROUND(INDEX('CZT Data'!$A:$W,MATCH($B31,'CZT Data'!$B:$B,0)+1+$D31,V$19),3)</f>
        <v>0</v>
      </c>
      <c r="W31" s="125">
        <f>ROUND(INDEX('CZT Data'!$A:$W,MATCH($B31,'CZT Data'!$B:$B,0)+1+$D31,W$19),3)</f>
        <v>0</v>
      </c>
      <c r="X31" s="125">
        <f>ROUND(INDEX('CZT Data'!$A:$W,MATCH($B31,'CZT Data'!$B:$B,0)+1+$D31,X$19),3)</f>
        <v>295</v>
      </c>
      <c r="Y31" s="125">
        <f>ROUND(INDEX('CZT Data'!$A:$W,MATCH($B31,'CZT Data'!$B:$B,0)+1+$D31,Y$19),3)</f>
        <v>1181</v>
      </c>
      <c r="Z31" s="125">
        <f>ROUND(INDEX('CZT Data'!$A:$W,MATCH($B31,'CZT Data'!$B:$B,0)+1+$D31,Z$19),3)</f>
        <v>0</v>
      </c>
      <c r="AA31" s="127" t="str">
        <f>'CZT Data'!B65</f>
        <v>Pardubický</v>
      </c>
      <c r="AB31" s="128">
        <f>'CZT Data'!D65</f>
        <v>4.9369999999999994</v>
      </c>
      <c r="AC31" s="12">
        <f t="shared" si="11"/>
        <v>0.21000000000003638</v>
      </c>
      <c r="AD31" s="39">
        <f t="shared" si="12"/>
        <v>0.88920816117030343</v>
      </c>
    </row>
    <row r="32" spans="1:30" x14ac:dyDescent="0.25">
      <c r="B32" s="122" t="s">
        <v>70</v>
      </c>
      <c r="C32" s="123" t="s">
        <v>2</v>
      </c>
      <c r="D32" s="124">
        <v>1</v>
      </c>
      <c r="E32" s="125">
        <f>ROUND(INDEX('CZT Data'!$A:$W,MATCH($B32,'CZT Data'!$B:$B,0)+1+$D32,E$19),3)</f>
        <v>6.3</v>
      </c>
      <c r="F32" s="125">
        <f>ROUND(INDEX('CZT Data'!$A:$W,MATCH($B32,'CZT Data'!$B:$B,0)+1+$D32,F$19),3)</f>
        <v>6.3</v>
      </c>
      <c r="G32" s="126">
        <f>ROUND(INDEX('CZT Data'!$A:$W,MATCH($B32,'CZT Data'!$B:$B,0)+1+$D32,G$19),3)</f>
        <v>35.332000000000001</v>
      </c>
      <c r="H32" s="125">
        <f>ROUND(INDEX('CZT Data'!$A:$W,MATCH($B32,'CZT Data'!$B:$B,0)+1+$D32,H$19),3)</f>
        <v>35.799999999999997</v>
      </c>
      <c r="I32" s="125">
        <f>'CZT Data'!F211</f>
        <v>0</v>
      </c>
      <c r="J32" s="125">
        <f>'CZT Data'!G211</f>
        <v>0</v>
      </c>
      <c r="K32" s="125">
        <f>ROUND(INDEX('CZT Data'!$A:$W,MATCH($B32,'CZT Data'!$B:$B,0)+1+$D32,K$19),3)</f>
        <v>35.799999999999997</v>
      </c>
      <c r="L32" s="125">
        <f>'CZT Data'!I211</f>
        <v>0</v>
      </c>
      <c r="M32" s="125">
        <f t="shared" si="9"/>
        <v>35.799999999999997</v>
      </c>
      <c r="N32" s="125">
        <f>'CZT Data'!K211</f>
        <v>0</v>
      </c>
      <c r="O32" s="125">
        <f>'CZT Data'!L211</f>
        <v>0</v>
      </c>
      <c r="P32" s="125">
        <f>'CZT Data'!M211</f>
        <v>0</v>
      </c>
      <c r="Q32" s="125">
        <f t="shared" si="10"/>
        <v>0</v>
      </c>
      <c r="R32" s="125">
        <f>ROUND(INDEX('CZT Data'!$A:$W,MATCH($B32,'CZT Data'!$B:$B,0)+1+$D32,R$19),3)</f>
        <v>0</v>
      </c>
      <c r="S32" s="125">
        <f>ROUND(INDEX('CZT Data'!$A:$W,MATCH($B32,'CZT Data'!$B:$B,0)+1+$D32,S$19),3)</f>
        <v>0</v>
      </c>
      <c r="T32" s="125">
        <f>ROUND(INDEX('CZT Data'!$A:$W,MATCH($B32,'CZT Data'!$B:$B,0)+1+$D32,T$19),3)</f>
        <v>0</v>
      </c>
      <c r="U32" s="125">
        <f>ROUND(INDEX('CZT Data'!$A:$W,MATCH($B32,'CZT Data'!$B:$B,0)+1+$D32,U$19),3)</f>
        <v>0</v>
      </c>
      <c r="V32" s="125">
        <f>ROUND(INDEX('CZT Data'!$A:$W,MATCH($B32,'CZT Data'!$B:$B,0)+1+$D32,V$19),3)</f>
        <v>0</v>
      </c>
      <c r="W32" s="125">
        <f>ROUND(INDEX('CZT Data'!$A:$W,MATCH($B32,'CZT Data'!$B:$B,0)+1+$D32,W$19),3)</f>
        <v>0</v>
      </c>
      <c r="X32" s="125">
        <f>ROUND(INDEX('CZT Data'!$A:$W,MATCH($B32,'CZT Data'!$B:$B,0)+1+$D32,X$19),3)</f>
        <v>35.799999999999997</v>
      </c>
      <c r="Y32" s="125">
        <f>ROUND(INDEX('CZT Data'!$A:$W,MATCH($B32,'CZT Data'!$B:$B,0)+1+$D32,Y$19),3)</f>
        <v>0</v>
      </c>
      <c r="Z32" s="125">
        <f>ROUND(INDEX('CZT Data'!$A:$W,MATCH($B32,'CZT Data'!$B:$B,0)+1+$D32,Z$19),3)</f>
        <v>0</v>
      </c>
      <c r="AA32" s="127" t="str">
        <f>'CZT Data'!B219</f>
        <v>Hlavní město Praha</v>
      </c>
      <c r="AB32" s="128">
        <f>'CZT Data'!D219</f>
        <v>0.14599999999999999</v>
      </c>
      <c r="AC32" s="12">
        <f t="shared" si="11"/>
        <v>0</v>
      </c>
      <c r="AD32" s="39">
        <f t="shared" si="12"/>
        <v>1.5784832451499118</v>
      </c>
    </row>
    <row r="33" spans="1:35" x14ac:dyDescent="0.25">
      <c r="B33" s="122" t="s">
        <v>71</v>
      </c>
      <c r="C33" s="123" t="s">
        <v>2</v>
      </c>
      <c r="D33" s="124">
        <v>1</v>
      </c>
      <c r="E33" s="125">
        <f>ROUND(INDEX('CZT Data'!$A:$W,MATCH($B33,'CZT Data'!$B:$B,0)+1+$D33,E$19),3)</f>
        <v>99.619</v>
      </c>
      <c r="F33" s="125">
        <f>ROUND(INDEX('CZT Data'!$A:$W,MATCH($B33,'CZT Data'!$B:$B,0)+1+$D33,F$19),3)</f>
        <v>99.619</v>
      </c>
      <c r="G33" s="126">
        <f>ROUND(INDEX('CZT Data'!$A:$W,MATCH($B33,'CZT Data'!$B:$B,0)+1+$D33,G$19),3)</f>
        <v>35.148000000000003</v>
      </c>
      <c r="H33" s="125">
        <f>ROUND(INDEX('CZT Data'!$A:$W,MATCH($B33,'CZT Data'!$B:$B,0)+1+$D33,H$19),3)</f>
        <v>0</v>
      </c>
      <c r="I33" s="125">
        <f>'CZT Data'!F233</f>
        <v>0</v>
      </c>
      <c r="J33" s="125">
        <f>'CZT Data'!G233</f>
        <v>0</v>
      </c>
      <c r="K33" s="125">
        <f>ROUND(INDEX('CZT Data'!$A:$W,MATCH($B33,'CZT Data'!$B:$B,0)+1+$D33,K$19),3)</f>
        <v>0</v>
      </c>
      <c r="L33" s="125">
        <f>'CZT Data'!I233</f>
        <v>0</v>
      </c>
      <c r="M33" s="125">
        <f t="shared" si="9"/>
        <v>0</v>
      </c>
      <c r="N33" s="125">
        <f>'CZT Data'!K233</f>
        <v>0</v>
      </c>
      <c r="O33" s="125">
        <f>'CZT Data'!L233</f>
        <v>0</v>
      </c>
      <c r="P33" s="125">
        <f>'CZT Data'!M233</f>
        <v>0</v>
      </c>
      <c r="Q33" s="125">
        <f t="shared" si="10"/>
        <v>0</v>
      </c>
      <c r="R33" s="125">
        <f>ROUND(INDEX('CZT Data'!$A:$W,MATCH($B33,'CZT Data'!$B:$B,0)+1+$D33,R$19),3)</f>
        <v>0</v>
      </c>
      <c r="S33" s="125">
        <f>ROUND(INDEX('CZT Data'!$A:$W,MATCH($B33,'CZT Data'!$B:$B,0)+1+$D33,S$19),3)</f>
        <v>0</v>
      </c>
      <c r="T33" s="125">
        <f>ROUND(INDEX('CZT Data'!$A:$W,MATCH($B33,'CZT Data'!$B:$B,0)+1+$D33,T$19),3)</f>
        <v>0</v>
      </c>
      <c r="U33" s="125">
        <f>ROUND(INDEX('CZT Data'!$A:$W,MATCH($B33,'CZT Data'!$B:$B,0)+1+$D33,U$19),3)</f>
        <v>0</v>
      </c>
      <c r="V33" s="125">
        <f>ROUND(INDEX('CZT Data'!$A:$W,MATCH($B33,'CZT Data'!$B:$B,0)+1+$D33,V$19),3)</f>
        <v>0</v>
      </c>
      <c r="W33" s="125">
        <f>ROUND(INDEX('CZT Data'!$A:$W,MATCH($B33,'CZT Data'!$B:$B,0)+1+$D33,W$19),3)</f>
        <v>0</v>
      </c>
      <c r="X33" s="125">
        <f>ROUND(INDEX('CZT Data'!$A:$W,MATCH($B33,'CZT Data'!$B:$B,0)+1+$D33,X$19),3)</f>
        <v>0</v>
      </c>
      <c r="Y33" s="125">
        <f>ROUND(INDEX('CZT Data'!$A:$W,MATCH($B33,'CZT Data'!$B:$B,0)+1+$D33,Y$19),3)</f>
        <v>0</v>
      </c>
      <c r="Z33" s="125">
        <f>ROUND(INDEX('CZT Data'!$A:$W,MATCH($B33,'CZT Data'!$B:$B,0)+1+$D33,Z$19),3)</f>
        <v>0</v>
      </c>
      <c r="AA33" s="127" t="str">
        <f>'CZT Data'!B241</f>
        <v>Ústecký</v>
      </c>
      <c r="AB33" s="128">
        <f>'CZT Data'!D241</f>
        <v>1.29</v>
      </c>
      <c r="AC33" s="12">
        <f t="shared" si="11"/>
        <v>0</v>
      </c>
      <c r="AD33" s="39">
        <f t="shared" si="12"/>
        <v>0</v>
      </c>
    </row>
    <row r="34" spans="1:35" x14ac:dyDescent="0.25">
      <c r="B34" s="122" t="s">
        <v>74</v>
      </c>
      <c r="C34" s="123" t="s">
        <v>2</v>
      </c>
      <c r="D34" s="124">
        <v>1</v>
      </c>
      <c r="E34" s="125">
        <f>ROUND(INDEX('CZT Data'!$A:$W,MATCH($B34,'CZT Data'!$B:$B,0)+1+$D34,E$19),3)</f>
        <v>0</v>
      </c>
      <c r="F34" s="125">
        <f>ROUND(INDEX('CZT Data'!$A:$W,MATCH($B34,'CZT Data'!$B:$B,0)+1+$D34,F$19),3)</f>
        <v>0</v>
      </c>
      <c r="G34" s="126">
        <f>ROUND(INDEX('CZT Data'!$A:$W,MATCH($B34,'CZT Data'!$B:$B,0)+1+$D34,G$19),3)</f>
        <v>35.279000000000003</v>
      </c>
      <c r="H34" s="125">
        <f>ROUND(INDEX('CZT Data'!$A:$W,MATCH($B34,'CZT Data'!$B:$B,0)+1+$D34,H$19),3)</f>
        <v>0</v>
      </c>
      <c r="I34" s="125">
        <f>'CZT Data'!F255</f>
        <v>0</v>
      </c>
      <c r="J34" s="125">
        <f>'CZT Data'!G255</f>
        <v>0</v>
      </c>
      <c r="K34" s="125">
        <f>ROUND(INDEX('CZT Data'!$A:$W,MATCH($B34,'CZT Data'!$B:$B,0)+1+$D34,K$19),3)</f>
        <v>0</v>
      </c>
      <c r="L34" s="125">
        <f>'CZT Data'!I255</f>
        <v>0</v>
      </c>
      <c r="M34" s="125">
        <f t="shared" si="9"/>
        <v>0</v>
      </c>
      <c r="N34" s="125">
        <f>'CZT Data'!K255</f>
        <v>0</v>
      </c>
      <c r="O34" s="125">
        <f>'CZT Data'!L255</f>
        <v>0</v>
      </c>
      <c r="P34" s="125">
        <f>'CZT Data'!M255</f>
        <v>0</v>
      </c>
      <c r="Q34" s="125">
        <f t="shared" si="10"/>
        <v>0</v>
      </c>
      <c r="R34" s="125">
        <f>ROUND(INDEX('CZT Data'!$A:$W,MATCH($B34,'CZT Data'!$B:$B,0)+1+$D34,R$19),3)</f>
        <v>0</v>
      </c>
      <c r="S34" s="125">
        <f>ROUND(INDEX('CZT Data'!$A:$W,MATCH($B34,'CZT Data'!$B:$B,0)+1+$D34,S$19),3)</f>
        <v>0</v>
      </c>
      <c r="T34" s="125">
        <f>ROUND(INDEX('CZT Data'!$A:$W,MATCH($B34,'CZT Data'!$B:$B,0)+1+$D34,T$19),3)</f>
        <v>0</v>
      </c>
      <c r="U34" s="125">
        <f>ROUND(INDEX('CZT Data'!$A:$W,MATCH($B34,'CZT Data'!$B:$B,0)+1+$D34,U$19),3)</f>
        <v>0</v>
      </c>
      <c r="V34" s="125">
        <f>ROUND(INDEX('CZT Data'!$A:$W,MATCH($B34,'CZT Data'!$B:$B,0)+1+$D34,V$19),3)</f>
        <v>0</v>
      </c>
      <c r="W34" s="125">
        <f>ROUND(INDEX('CZT Data'!$A:$W,MATCH($B34,'CZT Data'!$B:$B,0)+1+$D34,W$19),3)</f>
        <v>0</v>
      </c>
      <c r="X34" s="125">
        <f>ROUND(INDEX('CZT Data'!$A:$W,MATCH($B34,'CZT Data'!$B:$B,0)+1+$D34,X$19),3)</f>
        <v>0</v>
      </c>
      <c r="Y34" s="125">
        <f>ROUND(INDEX('CZT Data'!$A:$W,MATCH($B34,'CZT Data'!$B:$B,0)+1+$D34,Y$19),3)</f>
        <v>0</v>
      </c>
      <c r="Z34" s="125">
        <f>ROUND(INDEX('CZT Data'!$A:$W,MATCH($B34,'CZT Data'!$B:$B,0)+1+$D34,Z$19),3)</f>
        <v>0</v>
      </c>
      <c r="AA34" s="127" t="str">
        <f>'CZT Data'!B263</f>
        <v>Moravskoslezský</v>
      </c>
      <c r="AB34" s="128">
        <f>'CZT Data'!D263</f>
        <v>11.337</v>
      </c>
      <c r="AC34" s="12">
        <f t="shared" si="11"/>
        <v>0</v>
      </c>
      <c r="AD34" s="39" t="e">
        <f t="shared" si="12"/>
        <v>#DIV/0!</v>
      </c>
    </row>
    <row r="35" spans="1:35" x14ac:dyDescent="0.25">
      <c r="B35" s="122" t="s">
        <v>73</v>
      </c>
      <c r="C35" s="123" t="s">
        <v>2</v>
      </c>
      <c r="D35" s="124">
        <v>1</v>
      </c>
      <c r="E35" s="125">
        <f>ROUND(INDEX('CZT Data'!$A:$W,MATCH($B35,'CZT Data'!$B:$B,0)+1+$D35,E$19),3)</f>
        <v>84.245999999999995</v>
      </c>
      <c r="F35" s="125">
        <f>ROUND(INDEX('CZT Data'!$A:$W,MATCH($B35,'CZT Data'!$B:$B,0)+1+$D35,F$19),3)</f>
        <v>84.245999999999995</v>
      </c>
      <c r="G35" s="126">
        <f>ROUND(INDEX('CZT Data'!$A:$W,MATCH($B35,'CZT Data'!$B:$B,0)+1+$D35,G$19),3)</f>
        <v>35.28</v>
      </c>
      <c r="H35" s="125">
        <f>ROUND(INDEX('CZT Data'!$A:$W,MATCH($B35,'CZT Data'!$B:$B,0)+1+$D35,H$19),3)</f>
        <v>248.62799999999999</v>
      </c>
      <c r="I35" s="125">
        <f>'CZT Data'!F278</f>
        <v>0</v>
      </c>
      <c r="J35" s="125">
        <f>'CZT Data'!G278</f>
        <v>0</v>
      </c>
      <c r="K35" s="125">
        <f>ROUND(INDEX('CZT Data'!$A:$W,MATCH($B35,'CZT Data'!$B:$B,0)+1+$D35,K$19),3)</f>
        <v>241.22800000000001</v>
      </c>
      <c r="L35" s="125">
        <f>'CZT Data'!I278</f>
        <v>0</v>
      </c>
      <c r="M35" s="125">
        <f t="shared" si="9"/>
        <v>248.62799999999999</v>
      </c>
      <c r="N35" s="125">
        <f>'CZT Data'!K278</f>
        <v>0</v>
      </c>
      <c r="O35" s="125">
        <f>'CZT Data'!L278</f>
        <v>0</v>
      </c>
      <c r="P35" s="125">
        <f>'CZT Data'!M278</f>
        <v>0</v>
      </c>
      <c r="Q35" s="125">
        <f t="shared" si="10"/>
        <v>0</v>
      </c>
      <c r="R35" s="125">
        <f>ROUND(INDEX('CZT Data'!$A:$W,MATCH($B35,'CZT Data'!$B:$B,0)+1+$D35,R$19),3)</f>
        <v>0</v>
      </c>
      <c r="S35" s="125">
        <f>ROUND(INDEX('CZT Data'!$A:$W,MATCH($B35,'CZT Data'!$B:$B,0)+1+$D35,S$19),3)</f>
        <v>0</v>
      </c>
      <c r="T35" s="125">
        <f>ROUND(INDEX('CZT Data'!$A:$W,MATCH($B35,'CZT Data'!$B:$B,0)+1+$D35,T$19),3)</f>
        <v>241.22800000000001</v>
      </c>
      <c r="U35" s="125">
        <f>ROUND(INDEX('CZT Data'!$A:$W,MATCH($B35,'CZT Data'!$B:$B,0)+1+$D35,U$19),3)</f>
        <v>0</v>
      </c>
      <c r="V35" s="125">
        <f>ROUND(INDEX('CZT Data'!$A:$W,MATCH($B35,'CZT Data'!$B:$B,0)+1+$D35,V$19),3)</f>
        <v>0</v>
      </c>
      <c r="W35" s="125">
        <f>ROUND(INDEX('CZT Data'!$A:$W,MATCH($B35,'CZT Data'!$B:$B,0)+1+$D35,W$19),3)</f>
        <v>0</v>
      </c>
      <c r="X35" s="125">
        <f>ROUND(INDEX('CZT Data'!$A:$W,MATCH($B35,'CZT Data'!$B:$B,0)+1+$D35,X$19),3)</f>
        <v>0</v>
      </c>
      <c r="Y35" s="125">
        <f>ROUND(INDEX('CZT Data'!$A:$W,MATCH($B35,'CZT Data'!$B:$B,0)+1+$D35,Y$19),3)</f>
        <v>0</v>
      </c>
      <c r="Z35" s="125">
        <f>ROUND(INDEX('CZT Data'!$A:$W,MATCH($B35,'CZT Data'!$B:$B,0)+1+$D35,Z$19),3)</f>
        <v>0</v>
      </c>
      <c r="AA35" s="127" t="str">
        <f>'CZT Data'!B286</f>
        <v>Královéhradecký</v>
      </c>
      <c r="AB35" s="128">
        <f>'CZT Data'!D286</f>
        <v>6.3</v>
      </c>
      <c r="AC35" s="12">
        <f t="shared" si="11"/>
        <v>0</v>
      </c>
      <c r="AD35" s="39">
        <f t="shared" si="12"/>
        <v>0.81978175027103162</v>
      </c>
    </row>
    <row r="36" spans="1:35" x14ac:dyDescent="0.25">
      <c r="B36" s="122" t="s">
        <v>276</v>
      </c>
      <c r="C36" s="123" t="str">
        <f t="shared" ref="C36:C37" si="13">$C$2</f>
        <v>Leden</v>
      </c>
      <c r="D36" s="125">
        <f t="shared" ref="D36:D37" si="14">D35</f>
        <v>1</v>
      </c>
      <c r="E36" s="125">
        <f>ROUND(INDEX('CZT Data'!$A:$W,MATCH($B36,'CZT Data'!$B:$B,0)+1+$D36,E$19),3)</f>
        <v>659.66899999999998</v>
      </c>
      <c r="F36" s="125">
        <f>ROUND(INDEX('CZT Data'!$A:$W,MATCH($B36,'CZT Data'!$B:$B,0)+1+$D36,F$19),3)</f>
        <v>659.66899999999998</v>
      </c>
      <c r="G36" s="126">
        <f>ROUND(INDEX('CZT Data'!$A:$W,MATCH($B36,'CZT Data'!$B:$B,0)+1+$D36,G$19),3)</f>
        <v>35.281999999999996</v>
      </c>
      <c r="H36" s="125">
        <f>ROUND(INDEX('CZT Data'!$A:$W,MATCH($B36,'CZT Data'!$B:$B,0)+1+$D36,H$19),3)</f>
        <v>2169.6999999999998</v>
      </c>
      <c r="I36" s="125">
        <f>'CZT Data'!F279</f>
        <v>0.80000000000001137</v>
      </c>
      <c r="J36" s="125">
        <f>'CZT Data'!G279</f>
        <v>-0.80000000000001137</v>
      </c>
      <c r="K36" s="125">
        <f>ROUND(INDEX('CZT Data'!$A:$W,MATCH($B36,'CZT Data'!$B:$B,0)+1+$D36,K$19),3)</f>
        <v>2169.6999999999998</v>
      </c>
      <c r="L36" s="125">
        <f>'CZT Data'!I279</f>
        <v>0</v>
      </c>
      <c r="M36" s="125">
        <f t="shared" si="9"/>
        <v>2169.6999999999998</v>
      </c>
      <c r="N36" s="125">
        <f>'CZT Data'!K279</f>
        <v>0.80000000000001137</v>
      </c>
      <c r="O36" s="125">
        <f>'CZT Data'!L279</f>
        <v>0</v>
      </c>
      <c r="P36" s="125">
        <f>'CZT Data'!M279</f>
        <v>0</v>
      </c>
      <c r="Q36" s="125">
        <f t="shared" si="10"/>
        <v>-0.80000000000001137</v>
      </c>
      <c r="R36" s="125">
        <f>ROUND(INDEX('CZT Data'!$A:$W,MATCH($B36,'CZT Data'!$B:$B,0)+1+$D36,R$19),3)</f>
        <v>0</v>
      </c>
      <c r="S36" s="125">
        <f>ROUND(INDEX('CZT Data'!$A:$W,MATCH($B36,'CZT Data'!$B:$B,0)+1+$D36,S$19),3)</f>
        <v>0</v>
      </c>
      <c r="T36" s="125">
        <f>ROUND(INDEX('CZT Data'!$A:$W,MATCH($B36,'CZT Data'!$B:$B,0)+1+$D36,T$19),3)</f>
        <v>2169.6999999999998</v>
      </c>
      <c r="U36" s="125">
        <f>ROUND(INDEX('CZT Data'!$A:$W,MATCH($B36,'CZT Data'!$B:$B,0)+1+$D36,U$19),3)</f>
        <v>0</v>
      </c>
      <c r="V36" s="125">
        <f>ROUND(INDEX('CZT Data'!$A:$W,MATCH($B36,'CZT Data'!$B:$B,0)+1+$D36,V$19),3)</f>
        <v>0</v>
      </c>
      <c r="W36" s="125">
        <f>ROUND(INDEX('CZT Data'!$A:$W,MATCH($B36,'CZT Data'!$B:$B,0)+1+$D36,W$19),3)</f>
        <v>0</v>
      </c>
      <c r="X36" s="125">
        <f>ROUND(INDEX('CZT Data'!$A:$W,MATCH($B36,'CZT Data'!$B:$B,0)+1+$D36,X$19),3)</f>
        <v>0</v>
      </c>
      <c r="Y36" s="125">
        <f>ROUND(INDEX('CZT Data'!$A:$W,MATCH($B36,'CZT Data'!$B:$B,0)+1+$D36,Y$19),3)</f>
        <v>0</v>
      </c>
      <c r="Z36" s="125">
        <f>ROUND(INDEX('CZT Data'!$A:$W,MATCH($B36,'CZT Data'!$B:$B,0)+1+$D36,Z$19),3)</f>
        <v>0</v>
      </c>
      <c r="AA36" s="127" t="s">
        <v>40</v>
      </c>
      <c r="AB36" s="128">
        <v>7.0949999999999998</v>
      </c>
      <c r="AC36" s="12"/>
      <c r="AD36" s="39">
        <f t="shared" si="12"/>
        <v>0.91363160076408689</v>
      </c>
    </row>
    <row r="37" spans="1:35" x14ac:dyDescent="0.25">
      <c r="B37" s="122" t="s">
        <v>277</v>
      </c>
      <c r="C37" s="123" t="str">
        <f t="shared" si="13"/>
        <v>Leden</v>
      </c>
      <c r="D37" s="125">
        <f t="shared" si="14"/>
        <v>1</v>
      </c>
      <c r="E37" s="125">
        <f>ROUND(INDEX('CZT Data'!$A:$W,MATCH($B37,'CZT Data'!$B:$B,0)+1+$D37,E$19),3)</f>
        <v>359.678</v>
      </c>
      <c r="F37" s="125">
        <f>ROUND(INDEX('CZT Data'!$A:$W,MATCH($B37,'CZT Data'!$B:$B,0)+1+$D37,F$19),3)</f>
        <v>359.678</v>
      </c>
      <c r="G37" s="126">
        <f>ROUND(INDEX('CZT Data'!$A:$W,MATCH($B37,'CZT Data'!$B:$B,0)+1+$D37,G$19),3)</f>
        <v>35.276000000000003</v>
      </c>
      <c r="H37" s="125">
        <f>ROUND(INDEX('CZT Data'!$A:$W,MATCH($B37,'CZT Data'!$B:$B,0)+1+$D37,H$19),3)</f>
        <v>1093.3</v>
      </c>
      <c r="I37" s="125">
        <f>'CZT Data'!F280</f>
        <v>7.6999999999999886</v>
      </c>
      <c r="J37" s="125">
        <f>'CZT Data'!G280</f>
        <v>0</v>
      </c>
      <c r="K37" s="125">
        <f>ROUND(INDEX('CZT Data'!$A:$W,MATCH($B37,'CZT Data'!$B:$B,0)+1+$D37,K$19),3)</f>
        <v>1093.3</v>
      </c>
      <c r="L37" s="125">
        <f>'CZT Data'!I280</f>
        <v>0</v>
      </c>
      <c r="M37" s="125">
        <f t="shared" si="9"/>
        <v>1093.3</v>
      </c>
      <c r="N37" s="125">
        <f>'CZT Data'!K280</f>
        <v>7.6999999999999886</v>
      </c>
      <c r="O37" s="125">
        <f>'CZT Data'!L280</f>
        <v>0</v>
      </c>
      <c r="P37" s="125">
        <f>'CZT Data'!M280</f>
        <v>0</v>
      </c>
      <c r="Q37" s="125">
        <f t="shared" si="10"/>
        <v>0</v>
      </c>
      <c r="R37" s="125">
        <f>ROUND(INDEX('CZT Data'!$A:$W,MATCH($B37,'CZT Data'!$B:$B,0)+1+$D37,R$19),3)</f>
        <v>0</v>
      </c>
      <c r="S37" s="125">
        <f>ROUND(INDEX('CZT Data'!$A:$W,MATCH($B37,'CZT Data'!$B:$B,0)+1+$D37,S$19),3)</f>
        <v>0</v>
      </c>
      <c r="T37" s="125">
        <f>ROUND(INDEX('CZT Data'!$A:$W,MATCH($B37,'CZT Data'!$B:$B,0)+1+$D37,T$19),3)</f>
        <v>1093.3</v>
      </c>
      <c r="U37" s="125">
        <f>ROUND(INDEX('CZT Data'!$A:$W,MATCH($B37,'CZT Data'!$B:$B,0)+1+$D37,U$19),3)</f>
        <v>0</v>
      </c>
      <c r="V37" s="125">
        <f>ROUND(INDEX('CZT Data'!$A:$W,MATCH($B37,'CZT Data'!$B:$B,0)+1+$D37,V$19),3)</f>
        <v>0</v>
      </c>
      <c r="W37" s="125">
        <f>ROUND(INDEX('CZT Data'!$A:$W,MATCH($B37,'CZT Data'!$B:$B,0)+1+$D37,W$19),3)</f>
        <v>0</v>
      </c>
      <c r="X37" s="125">
        <f>ROUND(INDEX('CZT Data'!$A:$W,MATCH($B37,'CZT Data'!$B:$B,0)+1+$D37,X$19),3)</f>
        <v>0</v>
      </c>
      <c r="Y37" s="125">
        <f>ROUND(INDEX('CZT Data'!$A:$W,MATCH($B37,'CZT Data'!$B:$B,0)+1+$D37,Y$19),3)</f>
        <v>0</v>
      </c>
      <c r="Z37" s="125">
        <f>ROUND(INDEX('CZT Data'!$A:$W,MATCH($B37,'CZT Data'!$B:$B,0)+1+$D37,Z$19),3)</f>
        <v>0</v>
      </c>
      <c r="AA37" s="127" t="s">
        <v>46</v>
      </c>
      <c r="AB37" s="128">
        <v>4.407</v>
      </c>
      <c r="AC37" s="12"/>
      <c r="AD37" s="39">
        <f t="shared" si="12"/>
        <v>0.84435090398757906</v>
      </c>
    </row>
    <row r="38" spans="1:35" x14ac:dyDescent="0.25">
      <c r="B38" s="122" t="s">
        <v>75</v>
      </c>
      <c r="C38" s="123"/>
      <c r="D38" s="123"/>
      <c r="E38" s="123">
        <f>'CZT Data'!C292</f>
        <v>408.15000000000003</v>
      </c>
      <c r="F38" s="125">
        <f t="shared" ref="F38:F39" si="15">E38</f>
        <v>408.15000000000003</v>
      </c>
      <c r="G38" s="123">
        <f>'CZT Data'!D292</f>
        <v>11.387840401813053</v>
      </c>
      <c r="H38" s="123">
        <f>'CZT Data'!E292</f>
        <v>3221.0501803525785</v>
      </c>
      <c r="I38" s="123">
        <f>'CZT Data'!F292</f>
        <v>0</v>
      </c>
      <c r="J38" s="123">
        <f>'CZT Data'!G292</f>
        <v>0</v>
      </c>
      <c r="K38" s="123">
        <f>'CZT Data'!H292</f>
        <v>3221.0501803525785</v>
      </c>
      <c r="L38" s="123">
        <f>'CZT Data'!I292</f>
        <v>0</v>
      </c>
      <c r="M38" s="123">
        <f>'CZT Data'!J292</f>
        <v>3221.0501803525785</v>
      </c>
      <c r="N38" s="123">
        <f>'CZT Data'!K292</f>
        <v>0</v>
      </c>
      <c r="O38" s="123">
        <f>'CZT Data'!L292</f>
        <v>0</v>
      </c>
      <c r="P38" s="123">
        <f>'CZT Data'!M292</f>
        <v>0</v>
      </c>
      <c r="Q38" s="123">
        <f>'CZT Data'!N292</f>
        <v>0</v>
      </c>
      <c r="R38" s="123">
        <f>'CZT Data'!O292</f>
        <v>0</v>
      </c>
      <c r="S38" s="123">
        <f>'CZT Data'!P292</f>
        <v>0</v>
      </c>
      <c r="T38" s="123">
        <f>'CZT Data'!Q292</f>
        <v>0</v>
      </c>
      <c r="U38" s="123">
        <f>'CZT Data'!R292</f>
        <v>0</v>
      </c>
      <c r="V38" s="123">
        <f>'CZT Data'!S292</f>
        <v>0</v>
      </c>
      <c r="W38" s="123">
        <f>'CZT Data'!T292</f>
        <v>0</v>
      </c>
      <c r="X38" s="123">
        <f>'CZT Data'!U292</f>
        <v>1610.5250901762893</v>
      </c>
      <c r="Y38" s="123">
        <f>'CZT Data'!V292</f>
        <v>1610.5250901762893</v>
      </c>
      <c r="Z38" s="123">
        <f>'CZT Data'!W292</f>
        <v>0</v>
      </c>
      <c r="AA38" s="123"/>
      <c r="AB38" s="128"/>
    </row>
    <row r="39" spans="1:35" ht="15.75" thickBot="1" x14ac:dyDescent="0.3">
      <c r="B39" s="130" t="s">
        <v>77</v>
      </c>
      <c r="C39" s="131"/>
      <c r="D39" s="131"/>
      <c r="E39" s="131">
        <f>'CZT Data'!C314</f>
        <v>261.56</v>
      </c>
      <c r="F39" s="132">
        <f t="shared" si="15"/>
        <v>261.56</v>
      </c>
      <c r="G39" s="131">
        <f>'CZT Data'!D314</f>
        <v>15.948979755691918</v>
      </c>
      <c r="H39" s="131">
        <f>'CZT Data'!E314</f>
        <v>2890.9498196474215</v>
      </c>
      <c r="I39" s="131">
        <f>'CZT Data'!F314</f>
        <v>0</v>
      </c>
      <c r="J39" s="131">
        <f>'CZT Data'!G314</f>
        <v>0</v>
      </c>
      <c r="K39" s="131">
        <f>'CZT Data'!H314</f>
        <v>2890.9498196474215</v>
      </c>
      <c r="L39" s="131">
        <f>'CZT Data'!I314</f>
        <v>0</v>
      </c>
      <c r="M39" s="131">
        <f>'CZT Data'!J314</f>
        <v>2890.9498196474215</v>
      </c>
      <c r="N39" s="131">
        <f>'CZT Data'!K314</f>
        <v>0</v>
      </c>
      <c r="O39" s="131">
        <f>'CZT Data'!L314</f>
        <v>0</v>
      </c>
      <c r="P39" s="131">
        <f>'CZT Data'!M314</f>
        <v>0</v>
      </c>
      <c r="Q39" s="131">
        <f>'CZT Data'!N314</f>
        <v>0</v>
      </c>
      <c r="R39" s="131">
        <f>'CZT Data'!O314</f>
        <v>0</v>
      </c>
      <c r="S39" s="131">
        <f>'CZT Data'!P314</f>
        <v>0</v>
      </c>
      <c r="T39" s="131">
        <f>'CZT Data'!Q314</f>
        <v>0</v>
      </c>
      <c r="U39" s="131">
        <f>'CZT Data'!R314</f>
        <v>0</v>
      </c>
      <c r="V39" s="131">
        <f>'CZT Data'!S314</f>
        <v>0</v>
      </c>
      <c r="W39" s="131">
        <f>'CZT Data'!T314</f>
        <v>0</v>
      </c>
      <c r="X39" s="131">
        <f>'CZT Data'!U314</f>
        <v>1445.4749098237107</v>
      </c>
      <c r="Y39" s="131">
        <f>'CZT Data'!V314</f>
        <v>1445.4749098237107</v>
      </c>
      <c r="Z39" s="131">
        <f>'CZT Data'!W314</f>
        <v>0</v>
      </c>
      <c r="AA39" s="131"/>
      <c r="AB39" s="133"/>
      <c r="AI39" s="73"/>
    </row>
    <row r="40" spans="1:35" x14ac:dyDescent="0.25">
      <c r="B40" s="31"/>
      <c r="F40" s="32"/>
    </row>
    <row r="41" spans="1:35" ht="15.75" thickBot="1" x14ac:dyDescent="0.3">
      <c r="B41" s="31"/>
      <c r="F41" s="32"/>
    </row>
    <row r="42" spans="1:35" ht="15.75" thickBot="1" x14ac:dyDescent="0.3">
      <c r="B42" s="78"/>
      <c r="C42" s="79">
        <v>1</v>
      </c>
      <c r="D42" s="80">
        <v>2</v>
      </c>
      <c r="E42" s="81">
        <v>4</v>
      </c>
      <c r="F42" s="81">
        <v>6</v>
      </c>
      <c r="G42" s="81">
        <v>7</v>
      </c>
      <c r="H42" s="81">
        <v>16</v>
      </c>
      <c r="I42" s="81">
        <v>19</v>
      </c>
      <c r="J42" s="81">
        <v>20</v>
      </c>
      <c r="K42" s="81">
        <v>21</v>
      </c>
      <c r="L42" s="81">
        <v>30</v>
      </c>
      <c r="M42" s="81">
        <v>31</v>
      </c>
      <c r="N42" s="81">
        <v>32</v>
      </c>
      <c r="O42" s="81"/>
      <c r="P42" s="81">
        <v>34</v>
      </c>
      <c r="Q42" s="81">
        <v>35</v>
      </c>
      <c r="R42" s="81">
        <v>45</v>
      </c>
      <c r="S42" s="81">
        <v>46</v>
      </c>
      <c r="T42" s="81">
        <v>47</v>
      </c>
      <c r="U42" s="81">
        <v>48</v>
      </c>
      <c r="V42" s="81">
        <v>49</v>
      </c>
      <c r="W42" s="81">
        <v>50</v>
      </c>
      <c r="X42" s="81">
        <v>51</v>
      </c>
      <c r="Y42" s="81">
        <v>52</v>
      </c>
      <c r="Z42" s="81">
        <v>53</v>
      </c>
      <c r="AA42" s="81">
        <v>63</v>
      </c>
      <c r="AB42" s="82">
        <v>65</v>
      </c>
    </row>
    <row r="43" spans="1:35" x14ac:dyDescent="0.25">
      <c r="A43">
        <v>3290</v>
      </c>
      <c r="B43" s="140" t="str">
        <f>INDEX([16]Data!$C$5:$C$156,MATCH(A43,[16]Data!$A$5:$A$156,0))</f>
        <v>KJ - Ivančice</v>
      </c>
      <c r="C43" s="141" t="str">
        <f>VLOOKUP($C$2,'[1]ERU-1'!$A$6:$BE$17,C$42,FALSE)</f>
        <v>Leden</v>
      </c>
      <c r="D43" s="141">
        <f>VLOOKUP($C$2,'[1]ERU-1'!$A$6:$BE$17,D$42,FALSE)</f>
        <v>1</v>
      </c>
      <c r="E43" s="141">
        <f>VLOOKUP($C$2,'[1]ERU-1'!$A$6:$BE$17,E$42,FALSE)</f>
        <v>2611.0520000000001</v>
      </c>
      <c r="F43" s="141">
        <f>VLOOKUP($C$2,'[1]ERU-1'!$A$6:$BE$17,F$42,FALSE)</f>
        <v>1447.83</v>
      </c>
      <c r="G43" s="141">
        <f>VLOOKUP($C$2,'[1]ERU-1'!$A$6:$BE$17,G$42,FALSE)</f>
        <v>35.286999999999999</v>
      </c>
      <c r="H43" s="141">
        <f>VLOOKUP($C$2,'[1]ERU-1'!$A$6:$BE$17,H$42,FALSE)</f>
        <v>4276</v>
      </c>
      <c r="I43" s="141">
        <f>VLOOKUP($C$2,'[1]ERU-1'!$A$6:$BE$17,I$42,FALSE)</f>
        <v>0</v>
      </c>
      <c r="J43" s="141">
        <f>VLOOKUP($C$2,'[1]ERU-1'!$A$6:$BE$17,J$42,FALSE)</f>
        <v>0</v>
      </c>
      <c r="K43" s="141">
        <f>VLOOKUP($C$2,'[1]ERU-1'!$A$6:$BE$17,K$42,FALSE)</f>
        <v>4276</v>
      </c>
      <c r="L43" s="141">
        <f>VLOOKUP($C$2,'[1]ERU-1'!$A$6:$BE$17,L$42,FALSE)</f>
        <v>0</v>
      </c>
      <c r="M43" s="141">
        <f>VLOOKUP($C$2,'[1]ERU-1'!$A$6:$BE$17,M$42,FALSE)</f>
        <v>4276</v>
      </c>
      <c r="N43" s="141">
        <f>VLOOKUP($C$2,'[1]ERU-1'!$A$6:$BE$17,N$42,FALSE)</f>
        <v>0</v>
      </c>
      <c r="O43" s="141" t="s">
        <v>36</v>
      </c>
      <c r="P43" s="141">
        <f>VLOOKUP($C$2,'[1]ERU-1'!$A$6:$BE$17,P$42,FALSE)</f>
        <v>0</v>
      </c>
      <c r="Q43" s="141">
        <f>VLOOKUP($C$2,'[1]ERU-1'!$A$6:$BE$17,Q$42,FALSE)</f>
        <v>0</v>
      </c>
      <c r="R43" s="141">
        <f>VLOOKUP($C$2,'[1]ERU-1'!$A$6:$BE$17,R$42,FALSE)</f>
        <v>0</v>
      </c>
      <c r="S43" s="141">
        <f>VLOOKUP($C$2,'[1]ERU-1'!$A$6:$BE$17,S$42,FALSE)</f>
        <v>0</v>
      </c>
      <c r="T43" s="141">
        <f>VLOOKUP($C$2,'[1]ERU-1'!$A$6:$BE$17,T$42,FALSE)</f>
        <v>0</v>
      </c>
      <c r="U43" s="141">
        <f>VLOOKUP($C$2,'[1]ERU-1'!$A$6:$BE$17,U$42,FALSE)</f>
        <v>0</v>
      </c>
      <c r="V43" s="141">
        <f>VLOOKUP($C$2,'[1]ERU-1'!$A$6:$BE$17,V$42,FALSE)</f>
        <v>0</v>
      </c>
      <c r="W43" s="141">
        <f>VLOOKUP($C$2,'[1]ERU-1'!$A$6:$BE$17,W$42,FALSE)</f>
        <v>0</v>
      </c>
      <c r="X43" s="141">
        <f>VLOOKUP($C$2,'[1]ERU-1'!$A$6:$BE$17,X$42,FALSE)</f>
        <v>2851</v>
      </c>
      <c r="Y43" s="141">
        <f>VLOOKUP($C$2,'[1]ERU-1'!$A$6:$BE$17,Y$42,FALSE)</f>
        <v>1425</v>
      </c>
      <c r="Z43" s="141">
        <f>VLOOKUP($C$2,'[1]ERU-1'!$A$6:$BE$17,Z$42,FALSE)</f>
        <v>0</v>
      </c>
      <c r="AA43" s="141" t="str">
        <f>INDEX([16]Data!$BK$5:$BK$156,MATCH(A43,[16]Data!$A$5:$A$156,0))</f>
        <v>Jihomoravský</v>
      </c>
      <c r="AB43" s="141">
        <f>INDEX([16]Data!$BM$5:$BM$156,MATCH(A43,[16]Data!$A$5:$A$156,0))</f>
        <v>2.5129999999999999</v>
      </c>
      <c r="AC43" s="12">
        <f t="shared" ref="AC43:AC52" si="16">K54-Q54-SUM(R54:Z54)</f>
        <v>0</v>
      </c>
      <c r="AD43" s="39">
        <f>H43/(F43*3.6)</f>
        <v>0.82038483646407223</v>
      </c>
    </row>
    <row r="44" spans="1:35" x14ac:dyDescent="0.25">
      <c r="A44">
        <v>2658</v>
      </c>
      <c r="B44" s="142" t="str">
        <f>INDEX([16]Data!$C$5:$C$156,MATCH(A44,[16]Data!$A$5:$A$156,0))</f>
        <v>Kotelna Svitavy - Dimitrovova</v>
      </c>
      <c r="C44" s="83" t="str">
        <f>VLOOKUP($C$2,'[6]ERU-1'!$A$50:$BE$61,C$42,FALSE)</f>
        <v>Leden</v>
      </c>
      <c r="D44" s="83">
        <f>VLOOKUP($C$2,'[6]ERU-1'!$A$50:$BE$61,D$42,FALSE)</f>
        <v>1</v>
      </c>
      <c r="E44" s="83">
        <f>VLOOKUP($C$2,'[6]ERU-1'!$A$50:$BE$61,E$42,FALSE)</f>
        <v>268.04300000000001</v>
      </c>
      <c r="F44" s="83">
        <f>VLOOKUP($C$2,'[6]ERU-1'!$A$50:$BE$61,F$42,FALSE)</f>
        <v>155.202</v>
      </c>
      <c r="G44" s="83">
        <f>VLOOKUP($C$2,'[6]ERU-1'!$A$50:$BE$61,G$42,FALSE)</f>
        <v>35.281999999999996</v>
      </c>
      <c r="H44" s="83">
        <f>VLOOKUP($C$2,'[6]ERU-1'!$A$50:$BE$61,H$42,FALSE)</f>
        <v>503</v>
      </c>
      <c r="I44" s="83">
        <f>VLOOKUP($C$2,'[6]ERU-1'!$A$50:$BE$61,I$42,FALSE)</f>
        <v>0</v>
      </c>
      <c r="J44" s="83">
        <f>VLOOKUP($C$2,'[6]ERU-1'!$A$50:$BE$61,J$42,FALSE)</f>
        <v>0</v>
      </c>
      <c r="K44" s="83">
        <f>VLOOKUP($C$2,'[6]ERU-1'!$A$50:$BE$61,K$42,FALSE)</f>
        <v>503</v>
      </c>
      <c r="L44" s="83">
        <f>VLOOKUP($C$2,'[6]ERU-1'!$A$50:$BE$61,L$42,FALSE)</f>
        <v>0</v>
      </c>
      <c r="M44" s="83">
        <f>VLOOKUP($C$2,'[6]ERU-1'!$A$50:$BE$61,M$42,FALSE)</f>
        <v>503</v>
      </c>
      <c r="N44" s="83">
        <f>VLOOKUP($C$2,'[6]ERU-1'!$A$50:$BE$61,N$42,FALSE)</f>
        <v>0</v>
      </c>
      <c r="O44" s="83" t="s">
        <v>36</v>
      </c>
      <c r="P44" s="83">
        <f>VLOOKUP($C$2,'[6]ERU-1'!$A$50:$BE$61,P$42,FALSE)</f>
        <v>0</v>
      </c>
      <c r="Q44" s="83">
        <f>VLOOKUP($C$2,'[6]ERU-1'!$A$50:$BE$61,Q$42,FALSE)</f>
        <v>0</v>
      </c>
      <c r="R44" s="83">
        <f>VLOOKUP($C$2,'[6]ERU-1'!$A$50:$BE$61,R$42,FALSE)</f>
        <v>0</v>
      </c>
      <c r="S44" s="83">
        <f>VLOOKUP($C$2,'[6]ERU-1'!$A$50:$BE$61,S$42,FALSE)</f>
        <v>0</v>
      </c>
      <c r="T44" s="83">
        <f>VLOOKUP($C$2,'[6]ERU-1'!$A$50:$BE$61,T$42,FALSE)</f>
        <v>0</v>
      </c>
      <c r="U44" s="83">
        <f>VLOOKUP($C$2,'[6]ERU-1'!$A$50:$BE$61,U$42,FALSE)</f>
        <v>0</v>
      </c>
      <c r="V44" s="83">
        <f>VLOOKUP($C$2,'[6]ERU-1'!$A$50:$BE$61,V$42,FALSE)</f>
        <v>0</v>
      </c>
      <c r="W44" s="83">
        <f>VLOOKUP($C$2,'[6]ERU-1'!$A$50:$BE$61,W$42,FALSE)</f>
        <v>0</v>
      </c>
      <c r="X44" s="83">
        <f>VLOOKUP($C$2,'[6]ERU-1'!$A$50:$BE$61,X$42,FALSE)</f>
        <v>101</v>
      </c>
      <c r="Y44" s="83">
        <f>VLOOKUP($C$2,'[6]ERU-1'!$A$50:$BE$61,Y$42,FALSE)</f>
        <v>402</v>
      </c>
      <c r="Z44" s="83">
        <f>VLOOKUP($C$2,'[6]ERU-1'!$A$50:$BE$61,Z$42,FALSE)</f>
        <v>0</v>
      </c>
      <c r="AA44" s="83" t="str">
        <f>INDEX([16]Data!$BK$5:$BK$156,MATCH(A44,[16]Data!$A$5:$A$156,0))</f>
        <v>Pardubický</v>
      </c>
      <c r="AB44" s="83">
        <f>INDEX([16]Data!$BM$5:$BM$156,MATCH(A44,[16]Data!$A$5:$A$156,0))</f>
        <v>0.28000000000000003</v>
      </c>
      <c r="AC44" s="12">
        <f t="shared" si="16"/>
        <v>0</v>
      </c>
      <c r="AD44" s="39">
        <f t="shared" ref="AD44:AD108" si="17">H44/(F44*3.6)</f>
        <v>0.90026044910646907</v>
      </c>
    </row>
    <row r="45" spans="1:35" x14ac:dyDescent="0.25">
      <c r="A45">
        <v>4380</v>
      </c>
      <c r="B45" s="142" t="str">
        <f>INDEX([16]Data!$C$5:$C$156,MATCH(A45,[16]Data!$A$5:$A$156,0))</f>
        <v>Kotelna Svitavy - Tovární</v>
      </c>
      <c r="C45" s="83" t="str">
        <f>VLOOKUP($C$2,'[6]ERU-1'!$A$28:$BE$39,C$42,FALSE)</f>
        <v>Leden</v>
      </c>
      <c r="D45" s="83">
        <f>VLOOKUP($C$2,'[6]ERU-1'!$A$28:$BE$39,D$42,FALSE)</f>
        <v>1</v>
      </c>
      <c r="E45" s="83">
        <f>VLOOKUP($C$2,'[6]ERU-1'!$A$28:$BE$39,E$42,FALSE)</f>
        <v>710.053</v>
      </c>
      <c r="F45" s="83">
        <f>VLOOKUP($C$2,'[6]ERU-1'!$A$28:$BE$39,F$42,FALSE)</f>
        <v>398.57900000000001</v>
      </c>
      <c r="G45" s="83">
        <f>VLOOKUP($C$2,'[6]ERU-1'!$A$28:$BE$39,G$42,FALSE)</f>
        <v>35.281999999999996</v>
      </c>
      <c r="H45" s="83">
        <f>VLOOKUP($C$2,'[6]ERU-1'!$A$28:$BE$39,H$42,FALSE)</f>
        <v>1332</v>
      </c>
      <c r="I45" s="83">
        <f>VLOOKUP($C$2,'[6]ERU-1'!$A$28:$BE$39,I$42,FALSE)</f>
        <v>0</v>
      </c>
      <c r="J45" s="83">
        <f>VLOOKUP($C$2,'[6]ERU-1'!$A$28:$BE$39,J$42,FALSE)</f>
        <v>0</v>
      </c>
      <c r="K45" s="83">
        <f>VLOOKUP($C$2,'[6]ERU-1'!$A$28:$BE$39,K$42,FALSE)</f>
        <v>1332</v>
      </c>
      <c r="L45" s="83">
        <f>VLOOKUP($C$2,'[6]ERU-1'!$A$28:$BE$39,L$42,FALSE)</f>
        <v>0</v>
      </c>
      <c r="M45" s="83">
        <f>VLOOKUP($C$2,'[6]ERU-1'!$A$28:$BE$39,M$42,FALSE)</f>
        <v>1332</v>
      </c>
      <c r="N45" s="83">
        <f>VLOOKUP($C$2,'[6]ERU-1'!$A$28:$BE$39,N$42,FALSE)</f>
        <v>0</v>
      </c>
      <c r="O45" s="83" t="s">
        <v>36</v>
      </c>
      <c r="P45" s="83">
        <f>VLOOKUP($C$2,'[6]ERU-1'!$A$28:$BE$39,P$42,FALSE)</f>
        <v>0</v>
      </c>
      <c r="Q45" s="83">
        <f>VLOOKUP($C$2,'[6]ERU-1'!$A$28:$BE$39,Q$42,FALSE)</f>
        <v>0</v>
      </c>
      <c r="R45" s="83">
        <f>VLOOKUP($C$2,'[6]ERU-1'!$A$28:$BE$39,R$42,FALSE)</f>
        <v>0</v>
      </c>
      <c r="S45" s="83">
        <f>VLOOKUP($C$2,'[6]ERU-1'!$A$28:$BE$39,S$42,FALSE)</f>
        <v>0</v>
      </c>
      <c r="T45" s="83">
        <f>VLOOKUP($C$2,'[6]ERU-1'!$A$28:$BE$39,T$42,FALSE)</f>
        <v>0</v>
      </c>
      <c r="U45" s="83">
        <f>VLOOKUP($C$2,'[6]ERU-1'!$A$28:$BE$39,U$42,FALSE)</f>
        <v>0</v>
      </c>
      <c r="V45" s="83">
        <f>VLOOKUP($C$2,'[6]ERU-1'!$A$28:$BE$39,V$42,FALSE)</f>
        <v>0</v>
      </c>
      <c r="W45" s="83">
        <f>VLOOKUP($C$2,'[6]ERU-1'!$A$28:$BE$39,W$42,FALSE)</f>
        <v>0</v>
      </c>
      <c r="X45" s="83">
        <f>VLOOKUP($C$2,'[6]ERU-1'!$A$28:$BE$39,X$42,FALSE)</f>
        <v>133</v>
      </c>
      <c r="Y45" s="83">
        <f>VLOOKUP($C$2,'[6]ERU-1'!$A$28:$BE$39,Y$42,FALSE)</f>
        <v>1199</v>
      </c>
      <c r="Z45" s="83">
        <f>VLOOKUP($C$2,'[6]ERU-1'!$A$28:$BE$39,Z$42,FALSE)</f>
        <v>0</v>
      </c>
      <c r="AA45" s="83" t="str">
        <f>INDEX([16]Data!$BK$5:$BK$156,MATCH(A45,[16]Data!$A$5:$A$156,0))</f>
        <v>Pardubický</v>
      </c>
      <c r="AB45" s="83">
        <f>INDEX([16]Data!$BM$5:$BM$156,MATCH(A45,[16]Data!$A$5:$A$156,0))</f>
        <v>0.748</v>
      </c>
      <c r="AC45" s="12">
        <f t="shared" si="16"/>
        <v>0</v>
      </c>
      <c r="AD45" s="39">
        <f t="shared" si="17"/>
        <v>0.92829777785583278</v>
      </c>
    </row>
    <row r="46" spans="1:35" x14ac:dyDescent="0.25">
      <c r="A46">
        <v>2658</v>
      </c>
      <c r="B46" s="142" t="str">
        <f>INDEX([16]Data!$C$5:$C$156,MATCH(A46,[16]Data!$A$5:$A$156,0))</f>
        <v>Kotelna Svitavy - Dimitrovova</v>
      </c>
      <c r="C46" s="83" t="str">
        <f>VLOOKUP($C$2,'[6]ERU-1'!$A$6:$BE$17,C$42,FALSE)</f>
        <v>Leden</v>
      </c>
      <c r="D46" s="83">
        <f>VLOOKUP($C$2,'[6]ERU-1'!$A$6:$BE$17,D$42,FALSE)</f>
        <v>1</v>
      </c>
      <c r="E46" s="83">
        <f>VLOOKUP($C$2,'[6]ERU-1'!$A$6:$BE$17,E$42,FALSE)</f>
        <v>1920.2339999999999</v>
      </c>
      <c r="F46" s="83">
        <f>VLOOKUP($C$2,'[6]ERU-1'!$A$6:$BE$17,F$42,FALSE)</f>
        <v>987.27200000000005</v>
      </c>
      <c r="G46" s="83">
        <f>VLOOKUP($C$2,'[6]ERU-1'!$A$6:$BE$17,G$42,FALSE)</f>
        <v>35.281999999999996</v>
      </c>
      <c r="H46" s="83">
        <f>VLOOKUP($C$2,'[6]ERU-1'!$A$6:$BE$17,H$42,FALSE)</f>
        <v>3033</v>
      </c>
      <c r="I46" s="83">
        <f>VLOOKUP($C$2,'[6]ERU-1'!$A$6:$BE$17,I$42,FALSE)</f>
        <v>0</v>
      </c>
      <c r="J46" s="83">
        <f>VLOOKUP($C$2,'[6]ERU-1'!$A$6:$BE$17,J$42,FALSE)</f>
        <v>0</v>
      </c>
      <c r="K46" s="83">
        <f>VLOOKUP($C$2,'[6]ERU-1'!$A$6:$BE$17,K$42,FALSE)</f>
        <v>3033</v>
      </c>
      <c r="L46" s="83">
        <f>VLOOKUP($C$2,'[6]ERU-1'!$A$6:$BE$17,L$42,FALSE)</f>
        <v>0</v>
      </c>
      <c r="M46" s="83">
        <f>VLOOKUP($C$2,'[6]ERU-1'!$A$6:$BE$17,M$42,FALSE)</f>
        <v>3033</v>
      </c>
      <c r="N46" s="83">
        <f>VLOOKUP($C$2,'[6]ERU-1'!$A$6:$BE$17,N$42,FALSE)</f>
        <v>0</v>
      </c>
      <c r="O46" s="83" t="s">
        <v>36</v>
      </c>
      <c r="P46" s="83">
        <f>VLOOKUP($C$2,'[6]ERU-1'!$A$6:$BE$17,P$42,FALSE)</f>
        <v>0</v>
      </c>
      <c r="Q46" s="83">
        <f>VLOOKUP($C$2,'[6]ERU-1'!$A$6:$BE$17,Q$42,FALSE)</f>
        <v>0</v>
      </c>
      <c r="R46" s="83">
        <f>VLOOKUP($C$2,'[6]ERU-1'!$A$6:$BE$17,R$42,FALSE)</f>
        <v>0</v>
      </c>
      <c r="S46" s="83">
        <f>VLOOKUP($C$2,'[6]ERU-1'!$A$6:$BE$17,S$42,FALSE)</f>
        <v>0</v>
      </c>
      <c r="T46" s="83">
        <f>VLOOKUP($C$2,'[6]ERU-1'!$A$6:$BE$17,T$42,FALSE)</f>
        <v>0</v>
      </c>
      <c r="U46" s="83">
        <f>VLOOKUP($C$2,'[6]ERU-1'!$A$6:$BE$17,U$42,FALSE)</f>
        <v>0</v>
      </c>
      <c r="V46" s="83">
        <f>VLOOKUP($C$2,'[6]ERU-1'!$A$6:$BE$17,V$42,FALSE)</f>
        <v>0</v>
      </c>
      <c r="W46" s="83">
        <f>VLOOKUP($C$2,'[6]ERU-1'!$A$6:$BE$17,W$42,FALSE)</f>
        <v>0</v>
      </c>
      <c r="X46" s="83">
        <f>VLOOKUP($C$2,'[6]ERU-1'!$A$6:$BE$17,X$42,FALSE)</f>
        <v>303</v>
      </c>
      <c r="Y46" s="83">
        <f>VLOOKUP($C$2,'[6]ERU-1'!$A$6:$BE$17,Y$42,FALSE)</f>
        <v>2730</v>
      </c>
      <c r="Z46" s="83">
        <f>VLOOKUP($C$2,'[6]ERU-1'!$A$6:$BE$17,Z$42,FALSE)</f>
        <v>0</v>
      </c>
      <c r="AA46" s="83" t="str">
        <f>INDEX([16]Data!$BK$5:$BK$156,MATCH(A46,[16]Data!$A$5:$A$156,0))</f>
        <v>Pardubický</v>
      </c>
      <c r="AB46" s="83">
        <f>INDEX([16]Data!$BM$5:$BM$156,MATCH(A46,[16]Data!$A$5:$A$156,0))</f>
        <v>0.28000000000000003</v>
      </c>
      <c r="AC46" s="12">
        <f t="shared" si="16"/>
        <v>0</v>
      </c>
      <c r="AD46" s="39">
        <f t="shared" si="17"/>
        <v>0.8533615862700451</v>
      </c>
    </row>
    <row r="47" spans="1:35" x14ac:dyDescent="0.25">
      <c r="A47">
        <v>3279</v>
      </c>
      <c r="B47" s="142" t="str">
        <f>INDEX([16]Data!$C$5:$C$156,MATCH(A47,[16]Data!$A$5:$A$156,0))</f>
        <v>KJ - Přelouč, 17. listopadu</v>
      </c>
      <c r="C47" s="83" t="str">
        <f>VLOOKUP($C$2,'[2]ERU-1'!$A$6:$BE$17,C$42,FALSE)</f>
        <v>Leden</v>
      </c>
      <c r="D47" s="83">
        <f>VLOOKUP($C$2,'[2]ERU-1'!$A$6:$BE$17,D$42,FALSE)</f>
        <v>1</v>
      </c>
      <c r="E47" s="83">
        <f>VLOOKUP($C$2,'[2]ERU-1'!$A$6:$BE$17,E$42,FALSE)</f>
        <v>264.72000000000003</v>
      </c>
      <c r="F47" s="83">
        <f>VLOOKUP($C$2,'[2]ERU-1'!$A$6:$BE$17,F$42,FALSE)</f>
        <v>151.04599999999999</v>
      </c>
      <c r="G47" s="83">
        <f>VLOOKUP($C$2,'[2]ERU-1'!$A$6:$BE$17,G$42,FALSE)</f>
        <v>35.281999999999996</v>
      </c>
      <c r="H47" s="83">
        <f>VLOOKUP($C$2,'[2]ERU-1'!$A$6:$BE$17,H$42,FALSE)</f>
        <v>472</v>
      </c>
      <c r="I47" s="83">
        <f>VLOOKUP($C$2,'[2]ERU-1'!$A$6:$BE$17,I$42,FALSE)</f>
        <v>0</v>
      </c>
      <c r="J47" s="83">
        <f>VLOOKUP($C$2,'[2]ERU-1'!$A$6:$BE$17,J$42,FALSE)</f>
        <v>0</v>
      </c>
      <c r="K47" s="83">
        <f>VLOOKUP($C$2,'[2]ERU-1'!$A$6:$BE$17,K$42,FALSE)</f>
        <v>472</v>
      </c>
      <c r="L47" s="83">
        <f>VLOOKUP($C$2,'[2]ERU-1'!$A$6:$BE$17,L$42,FALSE)</f>
        <v>0</v>
      </c>
      <c r="M47" s="83">
        <f>VLOOKUP($C$2,'[2]ERU-1'!$A$6:$BE$17,M$42,FALSE)</f>
        <v>472</v>
      </c>
      <c r="N47" s="83">
        <f>VLOOKUP($C$2,'[2]ERU-1'!$A$6:$BE$17,N$42,FALSE)</f>
        <v>0</v>
      </c>
      <c r="O47" s="83" t="s">
        <v>36</v>
      </c>
      <c r="P47" s="83">
        <f>VLOOKUP($C$2,'[2]ERU-1'!$A$6:$BE$17,P$42,FALSE)</f>
        <v>0</v>
      </c>
      <c r="Q47" s="83">
        <f>VLOOKUP($C$2,'[2]ERU-1'!$A$6:$BE$17,Q$42,FALSE)</f>
        <v>0</v>
      </c>
      <c r="R47" s="83">
        <f>VLOOKUP($C$2,'[2]ERU-1'!$A$6:$BE$17,R$42,FALSE)</f>
        <v>0</v>
      </c>
      <c r="S47" s="83">
        <f>VLOOKUP($C$2,'[2]ERU-1'!$A$6:$BE$17,S$42,FALSE)</f>
        <v>0</v>
      </c>
      <c r="T47" s="83">
        <f>VLOOKUP($C$2,'[2]ERU-1'!$A$6:$BE$17,T$42,FALSE)</f>
        <v>0</v>
      </c>
      <c r="U47" s="83">
        <f>VLOOKUP($C$2,'[2]ERU-1'!$A$6:$BE$17,U$42,FALSE)</f>
        <v>0</v>
      </c>
      <c r="V47" s="83">
        <f>VLOOKUP($C$2,'[2]ERU-1'!$A$6:$BE$17,V$42,FALSE)</f>
        <v>0</v>
      </c>
      <c r="W47" s="83">
        <f>VLOOKUP($C$2,'[2]ERU-1'!$A$6:$BE$17,W$42,FALSE)</f>
        <v>0</v>
      </c>
      <c r="X47" s="83">
        <f>VLOOKUP($C$2,'[2]ERU-1'!$A$6:$BE$17,X$42,FALSE)</f>
        <v>94</v>
      </c>
      <c r="Y47" s="83">
        <f>VLOOKUP($C$2,'[2]ERU-1'!$A$6:$BE$17,Y$42,FALSE)</f>
        <v>378</v>
      </c>
      <c r="Z47" s="83">
        <f>VLOOKUP($C$2,'[2]ERU-1'!$A$6:$BE$17,Z$42,FALSE)</f>
        <v>0</v>
      </c>
      <c r="AA47" s="83" t="str">
        <f>INDEX([16]Data!$BK$5:$BK$156,MATCH(A47,[16]Data!$A$5:$A$156,0))</f>
        <v>Pardubický</v>
      </c>
      <c r="AB47" s="83">
        <f>INDEX([16]Data!$BM$5:$BM$156,MATCH(A47,[16]Data!$A$5:$A$156,0))</f>
        <v>0.29099999999999998</v>
      </c>
      <c r="AC47" s="12">
        <f t="shared" si="16"/>
        <v>0</v>
      </c>
      <c r="AD47" s="39">
        <f t="shared" si="17"/>
        <v>0.86802107378620497</v>
      </c>
    </row>
    <row r="48" spans="1:35" x14ac:dyDescent="0.25">
      <c r="A48">
        <v>1746</v>
      </c>
      <c r="B48" s="142" t="str">
        <f>INDEX([16]Data!$C$5:$C$156,MATCH(A48,[16]Data!$A$5:$A$156,0))</f>
        <v>Kotelna Krátká - Železná Ruda</v>
      </c>
      <c r="C48" s="83" t="str">
        <f>VLOOKUP($C$2,'[3]ERU-1'!$A$6:$BE$17,C$42,FALSE)</f>
        <v>Leden</v>
      </c>
      <c r="D48" s="83">
        <f>VLOOKUP($C$2,'[3]ERU-1'!$A$6:$BE$17,D$42,FALSE)</f>
        <v>1</v>
      </c>
      <c r="E48" s="83">
        <f>VLOOKUP($C$2,'[3]ERU-1'!$A$6:$BE$17,E$42,FALSE)</f>
        <v>13.686</v>
      </c>
      <c r="F48" s="83">
        <f>VLOOKUP($C$2,'[3]ERU-1'!$A$6:$BE$17,F$42,FALSE)</f>
        <v>10.891999999999999</v>
      </c>
      <c r="G48" s="83">
        <f>VLOOKUP($C$2,'[3]ERU-1'!$A$6:$BE$17,G$42,FALSE)</f>
        <v>35.344999999999999</v>
      </c>
      <c r="H48" s="83">
        <f>VLOOKUP($C$2,'[3]ERU-1'!$A$6:$BE$17,H$42,FALSE)</f>
        <v>32</v>
      </c>
      <c r="I48" s="83">
        <f>VLOOKUP($C$2,'[3]ERU-1'!$A$6:$BE$17,I$42,FALSE)</f>
        <v>0</v>
      </c>
      <c r="J48" s="83">
        <f>VLOOKUP($C$2,'[3]ERU-1'!$A$6:$BE$17,J$42,FALSE)</f>
        <v>0</v>
      </c>
      <c r="K48" s="83">
        <f>VLOOKUP($C$2,'[3]ERU-1'!$A$6:$BE$17,K$42,FALSE)</f>
        <v>32</v>
      </c>
      <c r="L48" s="83">
        <f>VLOOKUP($C$2,'[3]ERU-1'!$A$6:$BE$17,L$42,FALSE)</f>
        <v>0</v>
      </c>
      <c r="M48" s="83">
        <f>VLOOKUP($C$2,'[3]ERU-1'!$A$6:$BE$17,M$42,FALSE)</f>
        <v>32</v>
      </c>
      <c r="N48" s="83">
        <f>VLOOKUP($C$2,'[3]ERU-1'!$A$6:$BE$17,N$42,FALSE)</f>
        <v>0</v>
      </c>
      <c r="O48" s="83" t="s">
        <v>36</v>
      </c>
      <c r="P48" s="83">
        <f>VLOOKUP($C$2,'[3]ERU-1'!$A$6:$BE$17,P$42,FALSE)</f>
        <v>0</v>
      </c>
      <c r="Q48" s="83">
        <f>VLOOKUP($C$2,'[3]ERU-1'!$A$6:$BE$17,Q$42,FALSE)</f>
        <v>0</v>
      </c>
      <c r="R48" s="83">
        <f>VLOOKUP($C$2,'[3]ERU-1'!$A$6:$BE$17,R$42,FALSE)</f>
        <v>0</v>
      </c>
      <c r="S48" s="83">
        <f>VLOOKUP($C$2,'[3]ERU-1'!$A$6:$BE$17,S$42,FALSE)</f>
        <v>0</v>
      </c>
      <c r="T48" s="83">
        <f>VLOOKUP($C$2,'[3]ERU-1'!$A$6:$BE$17,T$42,FALSE)</f>
        <v>0</v>
      </c>
      <c r="U48" s="83">
        <f>VLOOKUP($C$2,'[3]ERU-1'!$A$6:$BE$17,U$42,FALSE)</f>
        <v>0</v>
      </c>
      <c r="V48" s="83">
        <f>VLOOKUP($C$2,'[3]ERU-1'!$A$6:$BE$17,V$42,FALSE)</f>
        <v>0</v>
      </c>
      <c r="W48" s="83">
        <f>VLOOKUP($C$2,'[3]ERU-1'!$A$6:$BE$17,W$42,FALSE)</f>
        <v>0</v>
      </c>
      <c r="X48" s="83">
        <f>VLOOKUP($C$2,'[3]ERU-1'!$A$6:$BE$17,X$42,FALSE)</f>
        <v>3</v>
      </c>
      <c r="Y48" s="83">
        <f>VLOOKUP($C$2,'[3]ERU-1'!$A$6:$BE$17,Y$42,FALSE)</f>
        <v>29</v>
      </c>
      <c r="Z48" s="83">
        <f>VLOOKUP($C$2,'[3]ERU-1'!$A$6:$BE$17,Z$42,FALSE)</f>
        <v>0</v>
      </c>
      <c r="AA48" s="83" t="str">
        <f>INDEX([16]Data!$BK$5:$BK$156,MATCH(A48,[16]Data!$A$5:$A$156,0))</f>
        <v>Plzeňský</v>
      </c>
      <c r="AB48" s="83">
        <f>INDEX([16]Data!$BM$5:$BM$156,MATCH(A48,[16]Data!$A$5:$A$156,0))</f>
        <v>0.253</v>
      </c>
      <c r="AC48" s="12">
        <f t="shared" si="16"/>
        <v>0</v>
      </c>
      <c r="AD48" s="39">
        <f t="shared" si="17"/>
        <v>0.81609336108050767</v>
      </c>
    </row>
    <row r="49" spans="1:30" x14ac:dyDescent="0.25">
      <c r="A49">
        <v>1747</v>
      </c>
      <c r="B49" s="142" t="str">
        <f>INDEX([16]Data!$C$5:$C$156,MATCH(A49,[16]Data!$A$5:$A$156,0))</f>
        <v>Kotelna Govorova - Smiřice</v>
      </c>
      <c r="C49" s="83" t="str">
        <f>VLOOKUP($C$2,'[4]ERU-1'!$A$6:$BE$17,C$42,FALSE)</f>
        <v>Leden</v>
      </c>
      <c r="D49" s="83">
        <f>VLOOKUP($C$2,'[4]ERU-1'!$A$6:$BE$17,D$42,FALSE)</f>
        <v>1</v>
      </c>
      <c r="E49" s="83">
        <f>VLOOKUP($C$2,'[4]ERU-1'!$A$6:$BE$17,E$42,FALSE)</f>
        <v>265.41399999999999</v>
      </c>
      <c r="F49" s="83">
        <f>VLOOKUP($C$2,'[4]ERU-1'!$A$6:$BE$17,F$42,FALSE)</f>
        <v>157.87799999999999</v>
      </c>
      <c r="G49" s="83">
        <f>VLOOKUP($C$2,'[4]ERU-1'!$A$6:$BE$17,G$42,FALSE)</f>
        <v>35.283000000000001</v>
      </c>
      <c r="H49" s="83">
        <f>VLOOKUP($C$2,'[4]ERU-1'!$A$6:$BE$17,H$42,FALSE)</f>
        <v>441</v>
      </c>
      <c r="I49" s="83">
        <f>VLOOKUP($C$2,'[4]ERU-1'!$A$6:$BE$17,I$42,FALSE)</f>
        <v>0</v>
      </c>
      <c r="J49" s="83">
        <f>VLOOKUP($C$2,'[4]ERU-1'!$A$6:$BE$17,J$42,FALSE)</f>
        <v>0</v>
      </c>
      <c r="K49" s="83">
        <f>VLOOKUP($C$2,'[4]ERU-1'!$A$6:$BE$17,K$42,FALSE)</f>
        <v>441</v>
      </c>
      <c r="L49" s="83">
        <f>VLOOKUP($C$2,'[4]ERU-1'!$A$6:$BE$17,L$42,FALSE)</f>
        <v>0</v>
      </c>
      <c r="M49" s="83">
        <f>VLOOKUP($C$2,'[4]ERU-1'!$A$6:$BE$17,M$42,FALSE)</f>
        <v>441</v>
      </c>
      <c r="N49" s="83">
        <f>VLOOKUP($C$2,'[4]ERU-1'!$A$6:$BE$17,N$42,FALSE)</f>
        <v>0</v>
      </c>
      <c r="O49" s="83" t="s">
        <v>36</v>
      </c>
      <c r="P49" s="83">
        <f>VLOOKUP($C$2,'[4]ERU-1'!$A$6:$BE$17,P$42,FALSE)</f>
        <v>0</v>
      </c>
      <c r="Q49" s="83">
        <f>VLOOKUP($C$2,'[4]ERU-1'!$A$6:$BE$17,Q$42,FALSE)</f>
        <v>0</v>
      </c>
      <c r="R49" s="83">
        <f>VLOOKUP($C$2,'[4]ERU-1'!$A$6:$BE$17,R$42,FALSE)</f>
        <v>0</v>
      </c>
      <c r="S49" s="83">
        <f>VLOOKUP($C$2,'[4]ERU-1'!$A$6:$BE$17,S$42,FALSE)</f>
        <v>0</v>
      </c>
      <c r="T49" s="83">
        <f>VLOOKUP($C$2,'[4]ERU-1'!$A$6:$BE$17,T$42,FALSE)</f>
        <v>0</v>
      </c>
      <c r="U49" s="83">
        <f>VLOOKUP($C$2,'[4]ERU-1'!$A$6:$BE$17,U$42,FALSE)</f>
        <v>0</v>
      </c>
      <c r="V49" s="83">
        <f>VLOOKUP($C$2,'[4]ERU-1'!$A$6:$BE$17,V$42,FALSE)</f>
        <v>0</v>
      </c>
      <c r="W49" s="83">
        <f>VLOOKUP($C$2,'[4]ERU-1'!$A$6:$BE$17,W$42,FALSE)</f>
        <v>0</v>
      </c>
      <c r="X49" s="83">
        <f>VLOOKUP($C$2,'[4]ERU-1'!$A$6:$BE$17,X$42,FALSE)</f>
        <v>110</v>
      </c>
      <c r="Y49" s="83">
        <f>VLOOKUP($C$2,'[4]ERU-1'!$A$6:$BE$17,Y$42,FALSE)</f>
        <v>331</v>
      </c>
      <c r="Z49" s="83">
        <f>VLOOKUP($C$2,'[4]ERU-1'!$A$6:$BE$17,Z$42,FALSE)</f>
        <v>0</v>
      </c>
      <c r="AA49" s="83" t="str">
        <f>INDEX([16]Data!$BK$5:$BK$156,MATCH(A49,[16]Data!$A$5:$A$156,0))</f>
        <v>Královéhradecký</v>
      </c>
      <c r="AB49" s="83">
        <f>INDEX([16]Data!$BM$5:$BM$156,MATCH(A49,[16]Data!$A$5:$A$156,0))</f>
        <v>0.23400000000000001</v>
      </c>
      <c r="AC49" s="12">
        <f t="shared" si="16"/>
        <v>0</v>
      </c>
      <c r="AD49" s="39">
        <f t="shared" si="17"/>
        <v>0.7759155803848542</v>
      </c>
    </row>
    <row r="50" spans="1:30" x14ac:dyDescent="0.25">
      <c r="A50">
        <v>2043</v>
      </c>
      <c r="B50" s="142" t="str">
        <f>INDEX([16]Data!$C$5:$C$156,MATCH(A50,[16]Data!$A$5:$A$156,0))</f>
        <v>Kotelna Bradlo</v>
      </c>
      <c r="C50" s="83" t="str">
        <f>VLOOKUP($C$2,'[5]ERU-1'!$A$6:$BE$17,C$42,FALSE)</f>
        <v>Leden</v>
      </c>
      <c r="D50" s="83">
        <f>VLOOKUP($C$2,'[5]ERU-1'!$A$6:$BE$17,D$42,FALSE)</f>
        <v>1</v>
      </c>
      <c r="E50" s="83">
        <f>VLOOKUP($C$2,'[5]ERU-1'!$A$6:$BE$17,E$42,FALSE)</f>
        <v>1627.798</v>
      </c>
      <c r="F50" s="83">
        <f>VLOOKUP($C$2,'[5]ERU-1'!$A$6:$BE$17,F$42,FALSE)</f>
        <v>826.84699999999998</v>
      </c>
      <c r="G50" s="83">
        <f>VLOOKUP($C$2,'[5]ERU-1'!$A$6:$BE$17,G$42,FALSE)</f>
        <v>35.281999999999996</v>
      </c>
      <c r="H50" s="83">
        <f>VLOOKUP($C$2,'[5]ERU-1'!$A$6:$BE$17,H$42,FALSE)</f>
        <v>2469</v>
      </c>
      <c r="I50" s="83">
        <f>VLOOKUP($C$2,'[5]ERU-1'!$A$6:$BE$17,I$42,FALSE)</f>
        <v>0</v>
      </c>
      <c r="J50" s="83">
        <f>VLOOKUP($C$2,'[5]ERU-1'!$A$6:$BE$17,J$42,FALSE)</f>
        <v>0</v>
      </c>
      <c r="K50" s="83">
        <f>VLOOKUP($C$2,'[5]ERU-1'!$A$6:$BE$17,K$42,FALSE)</f>
        <v>2469</v>
      </c>
      <c r="L50" s="83">
        <f>VLOOKUP($C$2,'[5]ERU-1'!$A$6:$BE$17,L$42,FALSE)</f>
        <v>0</v>
      </c>
      <c r="M50" s="83">
        <f>VLOOKUP($C$2,'[5]ERU-1'!$A$6:$BE$17,M$42,FALSE)</f>
        <v>2469</v>
      </c>
      <c r="N50" s="83">
        <f>VLOOKUP($C$2,'[5]ERU-1'!$A$6:$BE$17,N$42,FALSE)</f>
        <v>0</v>
      </c>
      <c r="O50" s="83" t="s">
        <v>36</v>
      </c>
      <c r="P50" s="83">
        <f>VLOOKUP($C$2,'[5]ERU-1'!$A$6:$BE$17,P$42,FALSE)</f>
        <v>0</v>
      </c>
      <c r="Q50" s="83">
        <f>VLOOKUP($C$2,'[5]ERU-1'!$A$6:$BE$17,Q$42,FALSE)</f>
        <v>0</v>
      </c>
      <c r="R50" s="83">
        <f>VLOOKUP($C$2,'[5]ERU-1'!$A$6:$BE$17,R$42,FALSE)</f>
        <v>0</v>
      </c>
      <c r="S50" s="83">
        <f>VLOOKUP($C$2,'[5]ERU-1'!$A$6:$BE$17,S$42,FALSE)</f>
        <v>0</v>
      </c>
      <c r="T50" s="83">
        <f>VLOOKUP($C$2,'[5]ERU-1'!$A$6:$BE$17,T$42,FALSE)</f>
        <v>0</v>
      </c>
      <c r="U50" s="83">
        <f>VLOOKUP($C$2,'[5]ERU-1'!$A$6:$BE$17,U$42,FALSE)</f>
        <v>0</v>
      </c>
      <c r="V50" s="83">
        <f>VLOOKUP($C$2,'[5]ERU-1'!$A$6:$BE$17,V$42,FALSE)</f>
        <v>0</v>
      </c>
      <c r="W50" s="83">
        <f>VLOOKUP($C$2,'[5]ERU-1'!$A$6:$BE$17,W$42,FALSE)</f>
        <v>0</v>
      </c>
      <c r="X50" s="83">
        <f>VLOOKUP($C$2,'[5]ERU-1'!$A$6:$BE$17,X$42,FALSE)</f>
        <v>988</v>
      </c>
      <c r="Y50" s="83">
        <f>VLOOKUP($C$2,'[5]ERU-1'!$A$6:$BE$17,Y$42,FALSE)</f>
        <v>1481</v>
      </c>
      <c r="Z50" s="83">
        <f>VLOOKUP($C$2,'[5]ERU-1'!$A$6:$BE$17,Z$42,FALSE)</f>
        <v>0</v>
      </c>
      <c r="AA50" s="83" t="str">
        <f>INDEX([16]Data!$BK$5:$BK$156,MATCH(A50,[16]Data!$A$5:$A$156,0))</f>
        <v>Vysočina</v>
      </c>
      <c r="AB50" s="83">
        <f>INDEX([16]Data!$BM$5:$BM$156,MATCH(A50,[16]Data!$A$5:$A$156,0))</f>
        <v>2.161</v>
      </c>
      <c r="AC50" s="12">
        <f t="shared" si="16"/>
        <v>0</v>
      </c>
      <c r="AD50" s="39">
        <f t="shared" si="17"/>
        <v>0.82945615492749369</v>
      </c>
    </row>
    <row r="51" spans="1:30" x14ac:dyDescent="0.25">
      <c r="A51">
        <v>3468</v>
      </c>
      <c r="B51" s="142" t="str">
        <f>INDEX([16]Data!$C$5:$C$156,MATCH(A51,[16]Data!$A$5:$A$156,0))</f>
        <v>Kotelna Zruč - Na Výsluní</v>
      </c>
      <c r="C51" s="83" t="str">
        <f>VLOOKUP($C$2,'[8]ERU-1'!$A$28:$BE$39,C$42,FALSE)</f>
        <v>Leden</v>
      </c>
      <c r="D51" s="83">
        <f>VLOOKUP($C$2,'[8]ERU-1'!$A$28:$BE$39,D$42,FALSE)</f>
        <v>1</v>
      </c>
      <c r="E51" s="83">
        <f>VLOOKUP($C$2,'[8]ERU-1'!$A$28:$BE$39,E$42,FALSE)</f>
        <v>244.76499999999999</v>
      </c>
      <c r="F51" s="83">
        <f>VLOOKUP($C$2,'[8]ERU-1'!$A$28:$BE$39,F$42,FALSE)</f>
        <v>136.22200000000001</v>
      </c>
      <c r="G51" s="83">
        <f>VLOOKUP($C$2,'[8]ERU-1'!$A$28:$BE$39,G$42,FALSE)</f>
        <v>35.354999999999997</v>
      </c>
      <c r="H51" s="83">
        <f>VLOOKUP($C$2,'[8]ERU-1'!$A$28:$BE$39,H$42,FALSE)</f>
        <v>409</v>
      </c>
      <c r="I51" s="83">
        <f>VLOOKUP($C$2,'[8]ERU-1'!$A$28:$BE$39,I$42,FALSE)</f>
        <v>0</v>
      </c>
      <c r="J51" s="83">
        <f>VLOOKUP($C$2,'[8]ERU-1'!$A$28:$BE$39,J$42,FALSE)</f>
        <v>0</v>
      </c>
      <c r="K51" s="83">
        <f>VLOOKUP($C$2,'[8]ERU-1'!$A$28:$BE$39,K$42,FALSE)</f>
        <v>409</v>
      </c>
      <c r="L51" s="83">
        <f>VLOOKUP($C$2,'[8]ERU-1'!$A$28:$BE$39,L$42,FALSE)</f>
        <v>0</v>
      </c>
      <c r="M51" s="83">
        <f>VLOOKUP($C$2,'[8]ERU-1'!$A$28:$BE$39,M$42,FALSE)</f>
        <v>409</v>
      </c>
      <c r="N51" s="83">
        <f>VLOOKUP($C$2,'[8]ERU-1'!$A$28:$BE$39,N$42,FALSE)</f>
        <v>0</v>
      </c>
      <c r="O51" s="83" t="s">
        <v>36</v>
      </c>
      <c r="P51" s="83">
        <f>VLOOKUP($C$2,'[8]ERU-1'!$A$28:$BE$39,P$42,FALSE)</f>
        <v>0</v>
      </c>
      <c r="Q51" s="83">
        <f>VLOOKUP($C$2,'[8]ERU-1'!$A$28:$BE$39,Q$42,FALSE)</f>
        <v>0</v>
      </c>
      <c r="R51" s="83">
        <f>VLOOKUP($C$2,'[8]ERU-1'!$A$28:$BE$39,R$42,FALSE)</f>
        <v>0</v>
      </c>
      <c r="S51" s="83">
        <f>VLOOKUP($C$2,'[8]ERU-1'!$A$28:$BE$39,S$42,FALSE)</f>
        <v>0</v>
      </c>
      <c r="T51" s="83">
        <f>VLOOKUP($C$2,'[8]ERU-1'!$A$28:$BE$39,T$42,FALSE)</f>
        <v>0</v>
      </c>
      <c r="U51" s="83">
        <f>VLOOKUP($C$2,'[8]ERU-1'!$A$28:$BE$39,U$42,FALSE)</f>
        <v>0</v>
      </c>
      <c r="V51" s="83">
        <f>VLOOKUP($C$2,'[8]ERU-1'!$A$28:$BE$39,V$42,FALSE)</f>
        <v>0</v>
      </c>
      <c r="W51" s="83">
        <f>VLOOKUP($C$2,'[8]ERU-1'!$A$28:$BE$39,W$42,FALSE)</f>
        <v>0</v>
      </c>
      <c r="X51" s="83">
        <f>VLOOKUP($C$2,'[8]ERU-1'!$A$28:$BE$39,X$42,FALSE)</f>
        <v>205</v>
      </c>
      <c r="Y51" s="83">
        <f>VLOOKUP($C$2,'[8]ERU-1'!$A$28:$BE$39,Y$42,FALSE)</f>
        <v>204</v>
      </c>
      <c r="Z51" s="83">
        <f>VLOOKUP($C$2,'[8]ERU-1'!$A$28:$BE$39,Z$42,FALSE)</f>
        <v>0</v>
      </c>
      <c r="AA51" s="83" t="str">
        <f>INDEX([16]Data!$BK$5:$BK$156,MATCH(A51,[16]Data!$A$5:$A$156,0))</f>
        <v>Středočeský</v>
      </c>
      <c r="AB51" s="83">
        <f>INDEX([16]Data!$BM$5:$BM$156,MATCH(A51,[16]Data!$A$5:$A$156,0))</f>
        <v>1.0629999999999999</v>
      </c>
      <c r="AC51" s="12">
        <f t="shared" si="16"/>
        <v>0</v>
      </c>
      <c r="AD51" s="39">
        <f t="shared" si="17"/>
        <v>0.83401441111649433</v>
      </c>
    </row>
    <row r="52" spans="1:30" x14ac:dyDescent="0.25">
      <c r="A52">
        <v>1747</v>
      </c>
      <c r="B52" s="142" t="str">
        <f>INDEX([16]Data!$C$5:$C$156,MATCH(A52,[16]Data!$A$5:$A$156,0))</f>
        <v>Kotelna Govorova - Smiřice</v>
      </c>
      <c r="C52" s="83" t="str">
        <f>VLOOKUP($C$2,'[4]ERU-1'!$A$28:$BE$39,C$42,FALSE)</f>
        <v>Leden</v>
      </c>
      <c r="D52" s="83">
        <f>VLOOKUP($C$2,'[4]ERU-1'!$A$28:$BE$39,D$42,FALSE)</f>
        <v>1</v>
      </c>
      <c r="E52" s="83">
        <f>VLOOKUP($C$2,'[4]ERU-1'!$A$28:$BE$39,E$42,FALSE)</f>
        <v>16.885999999999999</v>
      </c>
      <c r="F52" s="83">
        <f>VLOOKUP($C$2,'[4]ERU-1'!$A$28:$BE$39,F$42,FALSE)</f>
        <v>12.085000000000001</v>
      </c>
      <c r="G52" s="83">
        <f>VLOOKUP($C$2,'[4]ERU-1'!$A$28:$BE$39,G$42,FALSE)</f>
        <v>35.281999999999996</v>
      </c>
      <c r="H52" s="83">
        <f>VLOOKUP($C$2,'[4]ERU-1'!$A$28:$BE$39,H$42,FALSE)</f>
        <v>38</v>
      </c>
      <c r="I52" s="83">
        <f>VLOOKUP($C$2,'[4]ERU-1'!$A$28:$BE$39,I$42,FALSE)</f>
        <v>0</v>
      </c>
      <c r="J52" s="83">
        <f>VLOOKUP($C$2,'[4]ERU-1'!$A$28:$BE$39,J$42,FALSE)</f>
        <v>0</v>
      </c>
      <c r="K52" s="83">
        <f>VLOOKUP($C$2,'[4]ERU-1'!$A$28:$BE$39,K$42,FALSE)</f>
        <v>38</v>
      </c>
      <c r="L52" s="83">
        <f>VLOOKUP($C$2,'[4]ERU-1'!$A$28:$BE$39,L$42,FALSE)</f>
        <v>0</v>
      </c>
      <c r="M52" s="83">
        <f>VLOOKUP($C$2,'[4]ERU-1'!$A$28:$BE$39,M$42,FALSE)</f>
        <v>38</v>
      </c>
      <c r="N52" s="83">
        <f>VLOOKUP($C$2,'[4]ERU-1'!$A$28:$BE$39,N$42,FALSE)</f>
        <v>0</v>
      </c>
      <c r="O52" s="83" t="s">
        <v>36</v>
      </c>
      <c r="P52" s="83">
        <f>VLOOKUP($C$2,'[4]ERU-1'!$A$28:$BE$39,P$42,FALSE)</f>
        <v>0</v>
      </c>
      <c r="Q52" s="83">
        <f>VLOOKUP($C$2,'[4]ERU-1'!$A$28:$BE$39,Q$42,FALSE)</f>
        <v>0</v>
      </c>
      <c r="R52" s="83">
        <f>VLOOKUP($C$2,'[4]ERU-1'!$A$28:$BE$39,R$42,FALSE)</f>
        <v>0</v>
      </c>
      <c r="S52" s="83">
        <f>VLOOKUP($C$2,'[4]ERU-1'!$A$28:$BE$39,S$42,FALSE)</f>
        <v>0</v>
      </c>
      <c r="T52" s="83">
        <f>VLOOKUP($C$2,'[4]ERU-1'!$A$28:$BE$39,T$42,FALSE)</f>
        <v>0</v>
      </c>
      <c r="U52" s="83">
        <f>VLOOKUP($C$2,'[4]ERU-1'!$A$28:$BE$39,U$42,FALSE)</f>
        <v>0</v>
      </c>
      <c r="V52" s="83">
        <f>VLOOKUP($C$2,'[4]ERU-1'!$A$28:$BE$39,V$42,FALSE)</f>
        <v>0</v>
      </c>
      <c r="W52" s="83">
        <f>VLOOKUP($C$2,'[4]ERU-1'!$A$28:$BE$39,W$42,FALSE)</f>
        <v>0</v>
      </c>
      <c r="X52" s="83">
        <f>VLOOKUP($C$2,'[4]ERU-1'!$A$28:$BE$39,X$42,FALSE)</f>
        <v>38</v>
      </c>
      <c r="Y52" s="83">
        <f>VLOOKUP($C$2,'[4]ERU-1'!$A$28:$BE$39,Y$42,FALSE)</f>
        <v>0</v>
      </c>
      <c r="Z52" s="83">
        <f>VLOOKUP($C$2,'[4]ERU-1'!$A$28:$BE$39,Z$42,FALSE)</f>
        <v>0</v>
      </c>
      <c r="AA52" s="83" t="str">
        <f>INDEX([16]Data!$BK$5:$BK$156,MATCH(A52,[16]Data!$A$5:$A$156,0))</f>
        <v>Královéhradecký</v>
      </c>
      <c r="AB52" s="83">
        <f>INDEX([16]Data!$BM$5:$BM$156,MATCH(A52,[16]Data!$A$5:$A$156,0))</f>
        <v>0.23400000000000001</v>
      </c>
      <c r="AC52" s="12">
        <f t="shared" si="16"/>
        <v>0</v>
      </c>
      <c r="AD52" s="39">
        <f t="shared" si="17"/>
        <v>0.87344274352962792</v>
      </c>
    </row>
    <row r="53" spans="1:30" x14ac:dyDescent="0.25">
      <c r="A53">
        <v>3282</v>
      </c>
      <c r="B53" s="143" t="str">
        <f>INDEX([16]Data!$C$5:$C$156,MATCH(A53,[16]Data!$A$5:$A$156,0))</f>
        <v>Kotelna Volyně</v>
      </c>
      <c r="C53" s="83" t="str">
        <f>VLOOKUP($C$2,'[7]ERU-1'!$A$6:$BE$17,C$42,FALSE)</f>
        <v>Leden</v>
      </c>
      <c r="D53" s="83">
        <f>VLOOKUP($C$2,'[7]ERU-1'!$A$6:$BE$17,D$42,FALSE)</f>
        <v>1</v>
      </c>
      <c r="E53" s="83">
        <f>VLOOKUP($C$2,'[7]ERU-1'!$A$6:$BE$17,E$42,FALSE)</f>
        <v>801.16300000000001</v>
      </c>
      <c r="F53" s="83">
        <f>VLOOKUP($C$2,'[7]ERU-1'!$A$6:$BE$17,F$42,FALSE)</f>
        <v>437.05</v>
      </c>
      <c r="G53" s="83">
        <f>VLOOKUP($C$2,'[7]ERU-1'!$A$6:$BE$17,G$42,FALSE)</f>
        <v>35.302</v>
      </c>
      <c r="H53" s="83">
        <f>VLOOKUP($C$2,'[7]ERU-1'!$A$6:$BE$17,H$42,FALSE)</f>
        <v>1284</v>
      </c>
      <c r="I53" s="83">
        <f>VLOOKUP($C$2,'[7]ERU-1'!$A$6:$BE$17,I$42,FALSE)</f>
        <v>0</v>
      </c>
      <c r="J53" s="83">
        <f>VLOOKUP($C$2,'[7]ERU-1'!$A$6:$BE$17,J$42,FALSE)</f>
        <v>0</v>
      </c>
      <c r="K53" s="83">
        <f>VLOOKUP($C$2,'[7]ERU-1'!$A$6:$BE$17,K$42,FALSE)</f>
        <v>1284</v>
      </c>
      <c r="L53" s="83">
        <f>VLOOKUP($C$2,'[7]ERU-1'!$A$6:$BE$17,L$42,FALSE)</f>
        <v>0</v>
      </c>
      <c r="M53" s="83">
        <f>VLOOKUP($C$2,'[7]ERU-1'!$A$6:$BE$17,M$42,FALSE)</f>
        <v>1284</v>
      </c>
      <c r="N53" s="83">
        <f>VLOOKUP($C$2,'[7]ERU-1'!$A$6:$BE$17,N$42,FALSE)</f>
        <v>0</v>
      </c>
      <c r="O53" s="83" t="s">
        <v>36</v>
      </c>
      <c r="P53" s="83">
        <f>VLOOKUP($C$2,'[7]ERU-1'!$A$6:$BE$17,P$42,FALSE)</f>
        <v>0</v>
      </c>
      <c r="Q53" s="83">
        <f>VLOOKUP($C$2,'[7]ERU-1'!$A$6:$BE$17,Q$42,FALSE)</f>
        <v>0</v>
      </c>
      <c r="R53" s="83">
        <f>VLOOKUP($C$2,'[7]ERU-1'!$A$6:$BE$17,R$42,FALSE)</f>
        <v>0</v>
      </c>
      <c r="S53" s="83">
        <f>VLOOKUP($C$2,'[7]ERU-1'!$A$6:$BE$17,S$42,FALSE)</f>
        <v>0</v>
      </c>
      <c r="T53" s="83">
        <f>VLOOKUP($C$2,'[7]ERU-1'!$A$6:$BE$17,T$42,FALSE)</f>
        <v>0</v>
      </c>
      <c r="U53" s="83">
        <f>VLOOKUP($C$2,'[7]ERU-1'!$A$6:$BE$17,U$42,FALSE)</f>
        <v>0</v>
      </c>
      <c r="V53" s="83">
        <f>VLOOKUP($C$2,'[7]ERU-1'!$A$6:$BE$17,V$42,FALSE)</f>
        <v>0</v>
      </c>
      <c r="W53" s="83">
        <f>VLOOKUP($C$2,'[7]ERU-1'!$A$6:$BE$17,W$42,FALSE)</f>
        <v>0</v>
      </c>
      <c r="X53" s="83">
        <f>VLOOKUP($C$2,'[7]ERU-1'!$A$6:$BE$17,X$42,FALSE)</f>
        <v>313.29600000000005</v>
      </c>
      <c r="Y53" s="83">
        <f>VLOOKUP($C$2,'[7]ERU-1'!$A$6:$BE$17,Y$42,FALSE)</f>
        <v>970.70399999999995</v>
      </c>
      <c r="Z53" s="83">
        <f>VLOOKUP($C$2,'[7]ERU-1'!$A$6:$BE$17,Z$42,FALSE)</f>
        <v>0</v>
      </c>
      <c r="AA53" s="83" t="str">
        <f>INDEX([16]Data!$BK$5:$BK$156,MATCH(A53,[16]Data!$A$5:$A$156,0))</f>
        <v>Jihočeský</v>
      </c>
      <c r="AB53" s="83">
        <f>INDEX([16]Data!$BM$5:$BM$156,MATCH(A53,[16]Data!$A$5:$A$156,0))</f>
        <v>0.79</v>
      </c>
      <c r="AD53" s="39">
        <f>H53/(F53*3.6)</f>
        <v>0.8160774892270144</v>
      </c>
    </row>
    <row r="54" spans="1:30" x14ac:dyDescent="0.25">
      <c r="A54">
        <v>2548</v>
      </c>
      <c r="B54" s="84" t="str">
        <f>INDEX([16]Data!$C$5:$C$156,MATCH(A54,[16]Data!$A$5:$A$156,0))</f>
        <v>KJ - Nádražní, Adamov</v>
      </c>
      <c r="C54" s="85" t="str">
        <f>VLOOKUP($C$2,'[17]ERU-1'!$A$6:$BE$17,C$42,FALSE)</f>
        <v>Leden</v>
      </c>
      <c r="D54" s="85">
        <f>VLOOKUP($C$2,'[17]ERU-1'!$A$6:$BE$17,D$42,FALSE)</f>
        <v>1</v>
      </c>
      <c r="E54" s="85">
        <f>VLOOKUP($C$2,'[17]ERU-1'!$A$6:$BE$17,E$42,FALSE)</f>
        <v>2376.5340500000002</v>
      </c>
      <c r="F54" s="85">
        <f>VLOOKUP($C$2,'[17]ERU-1'!$A$6:$BE$17,F$42,FALSE)</f>
        <v>1249.30556</v>
      </c>
      <c r="G54" s="85">
        <f>VLOOKUP($C$2,'[17]ERU-1'!$A$6:$BE$17,G$42,FALSE)</f>
        <v>35.280360000000002</v>
      </c>
      <c r="H54" s="85">
        <f>VLOOKUP($C$2,'[17]ERU-1'!$A$6:$BE$17,H$42,FALSE)</f>
        <v>3819</v>
      </c>
      <c r="I54" s="85">
        <f>VLOOKUP($C$2,'[17]ERU-1'!$A$6:$BE$17,I$42,FALSE)</f>
        <v>0</v>
      </c>
      <c r="J54" s="85">
        <f>VLOOKUP($C$2,'[17]ERU-1'!$A$6:$BE$17,J$42,FALSE)</f>
        <v>0</v>
      </c>
      <c r="K54" s="85">
        <f>VLOOKUP($C$2,'[17]ERU-1'!$A$6:$BE$17,K$42,FALSE)</f>
        <v>3819</v>
      </c>
      <c r="L54" s="85">
        <f>VLOOKUP($C$2,'[17]ERU-1'!$A$6:$BE$17,L$42,FALSE)</f>
        <v>0</v>
      </c>
      <c r="M54" s="85">
        <f>VLOOKUP($C$2,'[17]ERU-1'!$A$6:$BE$17,M$42,FALSE)</f>
        <v>3819</v>
      </c>
      <c r="N54" s="85">
        <f>VLOOKUP($C$2,'[17]ERU-1'!$A$6:$BE$17,N$42,FALSE)</f>
        <v>0</v>
      </c>
      <c r="O54" s="85" t="s">
        <v>36</v>
      </c>
      <c r="P54" s="85">
        <f>VLOOKUP($C$2,'[17]ERU-1'!$A$6:$BE$17,P$42,FALSE)</f>
        <v>0</v>
      </c>
      <c r="Q54" s="85">
        <f>VLOOKUP($C$2,'[17]ERU-1'!$A$6:$BE$17,Q$42,FALSE)</f>
        <v>0</v>
      </c>
      <c r="R54" s="85">
        <f>VLOOKUP($C$2,'[17]ERU-1'!$A$6:$BE$17,R$42,FALSE)</f>
        <v>3819</v>
      </c>
      <c r="S54" s="85">
        <f>VLOOKUP($C$2,'[17]ERU-1'!$A$6:$BE$17,S$42,FALSE)</f>
        <v>0</v>
      </c>
      <c r="T54" s="85">
        <f>VLOOKUP($C$2,'[17]ERU-1'!$A$6:$BE$17,T$42,FALSE)</f>
        <v>0</v>
      </c>
      <c r="U54" s="85">
        <f>VLOOKUP($C$2,'[17]ERU-1'!$A$6:$BE$17,U$42,FALSE)</f>
        <v>0</v>
      </c>
      <c r="V54" s="85">
        <f>VLOOKUP($C$2,'[17]ERU-1'!$A$6:$BE$17,V$42,FALSE)</f>
        <v>0</v>
      </c>
      <c r="W54" s="85">
        <f>VLOOKUP($C$2,'[17]ERU-1'!$A$6:$BE$17,W$42,FALSE)</f>
        <v>0</v>
      </c>
      <c r="X54" s="85">
        <f>VLOOKUP($C$2,'[17]ERU-1'!$A$6:$BE$17,X$42,FALSE)</f>
        <v>0</v>
      </c>
      <c r="Y54" s="85">
        <f>VLOOKUP($C$2,'[17]ERU-1'!$A$6:$BE$17,Y$42,FALSE)</f>
        <v>0</v>
      </c>
      <c r="Z54" s="85">
        <f>VLOOKUP($C$2,'[17]ERU-1'!$A$6:$BE$17,Z$42,FALSE)</f>
        <v>0</v>
      </c>
      <c r="AA54" s="85" t="str">
        <f>INDEX([16]Data!$BK$5:$BK$156,MATCH(A54,[16]Data!$A$5:$A$156,0))</f>
        <v>Jihomoravský</v>
      </c>
      <c r="AB54" s="86">
        <f>INDEX([16]Data!$BM$5:$BM$156,MATCH(A54,[16]Data!$A$5:$A$156,0))</f>
        <v>2.2029999999999998</v>
      </c>
      <c r="AC54" s="12">
        <f t="shared" ref="AC54:AC80" si="18">K64-Q64-SUM(R64:Z64)</f>
        <v>0</v>
      </c>
      <c r="AD54" s="39">
        <f t="shared" si="17"/>
        <v>0.84913840720706735</v>
      </c>
    </row>
    <row r="55" spans="1:30" x14ac:dyDescent="0.25">
      <c r="A55">
        <v>3375</v>
      </c>
      <c r="B55" s="84" t="str">
        <f>INDEX([16]Data!$C$5:$C$156,MATCH(A55,[16]Data!$A$5:$A$156,0))</f>
        <v>KJ - Babice (areál Hamé)</v>
      </c>
      <c r="C55" s="85" t="str">
        <f>VLOOKUP($C$2,'[18]ERU-1'!$A$6:$BE$17,C$42,FALSE)</f>
        <v>Leden</v>
      </c>
      <c r="D55" s="85">
        <f>VLOOKUP($C$2,'[18]ERU-1'!$A$6:$BE$17,D$42,FALSE)</f>
        <v>1</v>
      </c>
      <c r="E55" s="85">
        <f>VLOOKUP($C$2,'[18]ERU-1'!$A$6:$BE$17,E$42,FALSE)</f>
        <v>429.95299999999997</v>
      </c>
      <c r="F55" s="85">
        <f>VLOOKUP($C$2,'[18]ERU-1'!$A$6:$BE$17,F$42,FALSE)</f>
        <v>217.5</v>
      </c>
      <c r="G55" s="85">
        <f>VLOOKUP($C$2,'[18]ERU-1'!$A$6:$BE$17,G$42,FALSE)</f>
        <v>35.281999999999996</v>
      </c>
      <c r="H55" s="85">
        <f>VLOOKUP($C$2,'[18]ERU-1'!$A$6:$BE$17,H$42,FALSE)</f>
        <v>586</v>
      </c>
      <c r="I55" s="85">
        <f>VLOOKUP($C$2,'[18]ERU-1'!$A$6:$BE$17,I$42,FALSE)</f>
        <v>0</v>
      </c>
      <c r="J55" s="85">
        <f>VLOOKUP($C$2,'[18]ERU-1'!$A$6:$BE$17,J$42,FALSE)</f>
        <v>0</v>
      </c>
      <c r="K55" s="85">
        <f>VLOOKUP($C$2,'[18]ERU-1'!$A$6:$BE$17,K$42,FALSE)</f>
        <v>586</v>
      </c>
      <c r="L55" s="85">
        <f>VLOOKUP($C$2,'[18]ERU-1'!$A$6:$BE$17,L$42,FALSE)</f>
        <v>0</v>
      </c>
      <c r="M55" s="85">
        <f>VLOOKUP($C$2,'[18]ERU-1'!$A$6:$BE$17,M$42,FALSE)</f>
        <v>586</v>
      </c>
      <c r="N55" s="85">
        <f>VLOOKUP($C$2,'[18]ERU-1'!$A$6:$BE$17,N$42,FALSE)</f>
        <v>0</v>
      </c>
      <c r="O55" s="85" t="s">
        <v>36</v>
      </c>
      <c r="P55" s="85">
        <f>VLOOKUP($C$2,'[18]ERU-1'!$A$6:$BE$17,P$42,FALSE)</f>
        <v>0</v>
      </c>
      <c r="Q55" s="85">
        <f>VLOOKUP($C$2,'[18]ERU-1'!$A$6:$BE$17,Q$42,FALSE)</f>
        <v>0</v>
      </c>
      <c r="R55" s="85">
        <f>VLOOKUP($C$2,'[18]ERU-1'!$A$6:$BE$17,R$42,FALSE)</f>
        <v>586</v>
      </c>
      <c r="S55" s="85">
        <f>VLOOKUP($C$2,'[18]ERU-1'!$A$6:$BE$17,S$42,FALSE)</f>
        <v>0</v>
      </c>
      <c r="T55" s="85">
        <f>VLOOKUP($C$2,'[18]ERU-1'!$A$6:$BE$17,T$42,FALSE)</f>
        <v>0</v>
      </c>
      <c r="U55" s="85">
        <f>VLOOKUP($C$2,'[18]ERU-1'!$A$6:$BE$17,U$42,FALSE)</f>
        <v>0</v>
      </c>
      <c r="V55" s="85">
        <f>VLOOKUP($C$2,'[18]ERU-1'!$A$6:$BE$17,V$42,FALSE)</f>
        <v>0</v>
      </c>
      <c r="W55" s="85">
        <f>VLOOKUP($C$2,'[18]ERU-1'!$A$6:$BE$17,W$42,FALSE)</f>
        <v>0</v>
      </c>
      <c r="X55" s="85">
        <f>VLOOKUP($C$2,'[18]ERU-1'!$A$6:$BE$17,X$42,FALSE)</f>
        <v>0</v>
      </c>
      <c r="Y55" s="85">
        <f>VLOOKUP($C$2,'[18]ERU-1'!$A$6:$BE$17,Y$42,FALSE)</f>
        <v>0</v>
      </c>
      <c r="Z55" s="85">
        <f>VLOOKUP($C$2,'[18]ERU-1'!$A$6:$BE$17,Z$42,FALSE)</f>
        <v>0</v>
      </c>
      <c r="AA55" s="85" t="str">
        <f>INDEX([16]Data!$BK$5:$BK$156,MATCH(A55,[16]Data!$A$5:$A$156,0))</f>
        <v>Zlínský</v>
      </c>
      <c r="AB55" s="86">
        <f>INDEX([16]Data!$BM$5:$BM$156,MATCH(A55,[16]Data!$A$5:$A$156,0))</f>
        <v>1.29</v>
      </c>
      <c r="AC55" s="12">
        <f t="shared" si="18"/>
        <v>0</v>
      </c>
      <c r="AD55" s="39">
        <f t="shared" si="17"/>
        <v>0.74840357598978291</v>
      </c>
    </row>
    <row r="56" spans="1:30" x14ac:dyDescent="0.25">
      <c r="A56">
        <v>3520</v>
      </c>
      <c r="B56" s="84" t="str">
        <f>INDEX([16]Data!$C$5:$C$156,MATCH(A56,[16]Data!$A$5:$A$156,0))</f>
        <v>KJ - Bečov</v>
      </c>
      <c r="C56" s="85" t="str">
        <f>VLOOKUP($C$2,'[19]ERU-1'!$A$6:$BE$17,C$42,FALSE)</f>
        <v>Leden</v>
      </c>
      <c r="D56" s="85">
        <f>VLOOKUP($C$2,'[19]ERU-1'!$A$6:$BE$17,D$42,FALSE)</f>
        <v>1</v>
      </c>
      <c r="E56" s="85">
        <f>VLOOKUP($C$2,'[19]ERU-1'!$A$6:$BE$17,E$42,FALSE)</f>
        <v>1083.347</v>
      </c>
      <c r="F56" s="85">
        <f>VLOOKUP($C$2,'[19]ERU-1'!$A$6:$BE$17,F$42,FALSE)</f>
        <v>569.19799999999998</v>
      </c>
      <c r="G56" s="85">
        <f>VLOOKUP($C$2,'[19]ERU-1'!$A$6:$BE$17,G$42,FALSE)</f>
        <v>35.148000000000003</v>
      </c>
      <c r="H56" s="85">
        <f>VLOOKUP($C$2,'[19]ERU-1'!$A$6:$BE$17,H$42,FALSE)</f>
        <v>1643</v>
      </c>
      <c r="I56" s="85">
        <f>VLOOKUP($C$2,'[19]ERU-1'!$A$6:$BE$17,I$42,FALSE)</f>
        <v>0</v>
      </c>
      <c r="J56" s="85">
        <f>VLOOKUP($C$2,'[19]ERU-1'!$A$6:$BE$17,J$42,FALSE)</f>
        <v>0</v>
      </c>
      <c r="K56" s="85">
        <f>VLOOKUP($C$2,'[19]ERU-1'!$A$6:$BE$17,K$42,FALSE)</f>
        <v>1643</v>
      </c>
      <c r="L56" s="85">
        <f>VLOOKUP($C$2,'[19]ERU-1'!$A$6:$BE$17,L$42,FALSE)</f>
        <v>0</v>
      </c>
      <c r="M56" s="85">
        <f>VLOOKUP($C$2,'[19]ERU-1'!$A$6:$BE$17,M$42,FALSE)</f>
        <v>1643</v>
      </c>
      <c r="N56" s="85">
        <f>VLOOKUP($C$2,'[19]ERU-1'!$A$6:$BE$17,N$42,FALSE)</f>
        <v>0</v>
      </c>
      <c r="O56" s="85" t="s">
        <v>36</v>
      </c>
      <c r="P56" s="85">
        <f>VLOOKUP($C$2,'[19]ERU-1'!$A$6:$BE$17,P$42,FALSE)</f>
        <v>0</v>
      </c>
      <c r="Q56" s="85">
        <f>VLOOKUP($C$2,'[19]ERU-1'!$A$6:$BE$17,Q$42,FALSE)</f>
        <v>0</v>
      </c>
      <c r="R56" s="85">
        <f>VLOOKUP($C$2,'[19]ERU-1'!$A$6:$BE$17,R$42,FALSE)</f>
        <v>1643</v>
      </c>
      <c r="S56" s="85">
        <f>VLOOKUP($C$2,'[19]ERU-1'!$A$6:$BE$17,S$42,FALSE)</f>
        <v>0</v>
      </c>
      <c r="T56" s="85">
        <f>VLOOKUP($C$2,'[19]ERU-1'!$A$6:$BE$17,T$42,FALSE)</f>
        <v>0</v>
      </c>
      <c r="U56" s="85">
        <f>VLOOKUP($C$2,'[19]ERU-1'!$A$6:$BE$17,U$42,FALSE)</f>
        <v>0</v>
      </c>
      <c r="V56" s="85">
        <f>VLOOKUP($C$2,'[19]ERU-1'!$A$6:$BE$17,V$42,FALSE)</f>
        <v>0</v>
      </c>
      <c r="W56" s="85">
        <f>VLOOKUP($C$2,'[19]ERU-1'!$A$6:$BE$17,W$42,FALSE)</f>
        <v>0</v>
      </c>
      <c r="X56" s="85">
        <f>VLOOKUP($C$2,'[19]ERU-1'!$A$6:$BE$17,X$42,FALSE)</f>
        <v>0</v>
      </c>
      <c r="Y56" s="85">
        <f>VLOOKUP($C$2,'[19]ERU-1'!$A$6:$BE$17,Y$42,FALSE)</f>
        <v>0</v>
      </c>
      <c r="Z56" s="85">
        <f>VLOOKUP($C$2,'[19]ERU-1'!$A$6:$BE$17,Z$42,FALSE)</f>
        <v>0</v>
      </c>
      <c r="AA56" s="85" t="str">
        <f>INDEX([16]Data!$BK$5:$BK$156,MATCH(A56,[16]Data!$A$5:$A$156,0))</f>
        <v>Ústecký</v>
      </c>
      <c r="AB56" s="86">
        <f>INDEX([16]Data!$BM$5:$BM$156,MATCH(A56,[16]Data!$A$5:$A$156,0))</f>
        <v>1.29</v>
      </c>
      <c r="AC56" s="12">
        <f t="shared" si="18"/>
        <v>0</v>
      </c>
      <c r="AD56" s="39">
        <f t="shared" si="17"/>
        <v>0.80181042253994028</v>
      </c>
    </row>
    <row r="57" spans="1:30" x14ac:dyDescent="0.25">
      <c r="A57">
        <v>3435</v>
      </c>
      <c r="B57" s="84" t="str">
        <f>INDEX([16]Data!$C$5:$C$156,MATCH(A57,[16]Data!$A$5:$A$156,0))</f>
        <v>KJ - Benešov</v>
      </c>
      <c r="C57" s="85" t="str">
        <f>VLOOKUP($C$2,'[20]ERU-1'!$A$6:$BE$17,C$42,FALSE)</f>
        <v>Leden</v>
      </c>
      <c r="D57" s="85">
        <f>VLOOKUP($C$2,'[20]ERU-1'!$A$6:$BE$17,D$42,FALSE)</f>
        <v>1</v>
      </c>
      <c r="E57" s="85">
        <f>VLOOKUP($C$2,'[20]ERU-1'!$A$6:$BE$17,E$42,FALSE)</f>
        <v>1165.607</v>
      </c>
      <c r="F57" s="85">
        <f>VLOOKUP($C$2,'[20]ERU-1'!$A$6:$BE$17,F$42,FALSE)</f>
        <v>609.274</v>
      </c>
      <c r="G57" s="85">
        <f>VLOOKUP($C$2,'[20]ERU-1'!$A$6:$BE$17,G$42,FALSE)</f>
        <v>35.356999999999999</v>
      </c>
      <c r="H57" s="85">
        <f>VLOOKUP($C$2,'[20]ERU-1'!$A$6:$BE$17,H$42,FALSE)</f>
        <v>1700</v>
      </c>
      <c r="I57" s="85">
        <f>VLOOKUP($C$2,'[20]ERU-1'!$A$6:$BE$17,I$42,FALSE)</f>
        <v>0</v>
      </c>
      <c r="J57" s="85">
        <f>VLOOKUP($C$2,'[20]ERU-1'!$A$6:$BE$17,J$42,FALSE)</f>
        <v>0</v>
      </c>
      <c r="K57" s="85">
        <f>VLOOKUP($C$2,'[20]ERU-1'!$A$6:$BE$17,K$42,FALSE)</f>
        <v>1700</v>
      </c>
      <c r="L57" s="85">
        <f>VLOOKUP($C$2,'[20]ERU-1'!$A$6:$BE$17,L$42,FALSE)</f>
        <v>0</v>
      </c>
      <c r="M57" s="85">
        <f>VLOOKUP($C$2,'[20]ERU-1'!$A$6:$BE$17,M$42,FALSE)</f>
        <v>1700</v>
      </c>
      <c r="N57" s="85">
        <f>VLOOKUP($C$2,'[20]ERU-1'!$A$6:$BE$17,N$42,FALSE)</f>
        <v>0</v>
      </c>
      <c r="O57" s="85" t="s">
        <v>36</v>
      </c>
      <c r="P57" s="85">
        <f>VLOOKUP($C$2,'[20]ERU-1'!$A$6:$BE$17,P$42,FALSE)</f>
        <v>0</v>
      </c>
      <c r="Q57" s="85">
        <f>VLOOKUP($C$2,'[20]ERU-1'!$A$6:$BE$17,Q$42,FALSE)</f>
        <v>0</v>
      </c>
      <c r="R57" s="85">
        <f>VLOOKUP($C$2,'[20]ERU-1'!$A$6:$BE$17,R$42,FALSE)</f>
        <v>1700</v>
      </c>
      <c r="S57" s="85">
        <f>VLOOKUP($C$2,'[20]ERU-1'!$A$6:$BE$17,S$42,FALSE)</f>
        <v>0</v>
      </c>
      <c r="T57" s="85">
        <f>VLOOKUP($C$2,'[20]ERU-1'!$A$6:$BE$17,T$42,FALSE)</f>
        <v>0</v>
      </c>
      <c r="U57" s="85">
        <f>VLOOKUP($C$2,'[20]ERU-1'!$A$6:$BE$17,U$42,FALSE)</f>
        <v>0</v>
      </c>
      <c r="V57" s="85">
        <f>VLOOKUP($C$2,'[20]ERU-1'!$A$6:$BE$17,V$42,FALSE)</f>
        <v>0</v>
      </c>
      <c r="W57" s="85">
        <f>VLOOKUP($C$2,'[20]ERU-1'!$A$6:$BE$17,W$42,FALSE)</f>
        <v>0</v>
      </c>
      <c r="X57" s="85">
        <f>VLOOKUP($C$2,'[20]ERU-1'!$A$6:$BE$17,X$42,FALSE)</f>
        <v>0</v>
      </c>
      <c r="Y57" s="85">
        <f>VLOOKUP($C$2,'[20]ERU-1'!$A$6:$BE$17,Y$42,FALSE)</f>
        <v>0</v>
      </c>
      <c r="Z57" s="85">
        <f>VLOOKUP($C$2,'[20]ERU-1'!$A$6:$BE$17,Z$42,FALSE)</f>
        <v>0</v>
      </c>
      <c r="AA57" s="85" t="str">
        <f>INDEX([16]Data!$BK$5:$BK$156,MATCH(A57,[16]Data!$A$5:$A$156,0))</f>
        <v>Středočeský</v>
      </c>
      <c r="AB57" s="86">
        <f>INDEX([16]Data!$BM$5:$BM$156,MATCH(A57,[16]Data!$A$5:$A$156,0))</f>
        <v>1.274</v>
      </c>
      <c r="AC57" s="12">
        <f t="shared" si="18"/>
        <v>0</v>
      </c>
      <c r="AD57" s="39">
        <f t="shared" si="17"/>
        <v>0.77505723569727614</v>
      </c>
    </row>
    <row r="58" spans="1:30" x14ac:dyDescent="0.25">
      <c r="A58">
        <v>2967</v>
      </c>
      <c r="B58" s="84" t="str">
        <f>INDEX([16]Data!$C$5:$C$156,MATCH(A58,[16]Data!$A$5:$A$156,0))</f>
        <v>KJ - Bojkovice</v>
      </c>
      <c r="C58" s="85" t="str">
        <f>VLOOKUP($C$2,'[21]ERU-1'!$A$6:$BE$17,C$42,FALSE)</f>
        <v>Leden</v>
      </c>
      <c r="D58" s="85">
        <f>VLOOKUP($C$2,'[21]ERU-1'!$A$6:$BE$17,D$42,FALSE)</f>
        <v>1</v>
      </c>
      <c r="E58" s="85">
        <f>VLOOKUP($C$2,'[21]ERU-1'!$A$6:$BE$17,E$42,FALSE)</f>
        <v>1286.229</v>
      </c>
      <c r="F58" s="85">
        <f>VLOOKUP($C$2,'[21]ERU-1'!$A$6:$BE$17,F$42,FALSE)</f>
        <v>682.173</v>
      </c>
      <c r="G58" s="85">
        <f>VLOOKUP($C$2,'[21]ERU-1'!$A$6:$BE$17,G$42,FALSE)</f>
        <v>35.281999999999996</v>
      </c>
      <c r="H58" s="85">
        <f>VLOOKUP($C$2,'[21]ERU-1'!$A$6:$BE$17,H$42,FALSE)</f>
        <v>1939</v>
      </c>
      <c r="I58" s="85">
        <f>VLOOKUP($C$2,'[21]ERU-1'!$A$6:$BE$17,I$42,FALSE)</f>
        <v>0</v>
      </c>
      <c r="J58" s="85">
        <f>VLOOKUP($C$2,'[21]ERU-1'!$A$6:$BE$17,J$42,FALSE)</f>
        <v>0</v>
      </c>
      <c r="K58" s="85">
        <f>VLOOKUP($C$2,'[21]ERU-1'!$A$6:$BE$17,K$42,FALSE)</f>
        <v>1939</v>
      </c>
      <c r="L58" s="85">
        <f>VLOOKUP($C$2,'[21]ERU-1'!$A$6:$BE$17,L$42,FALSE)</f>
        <v>0</v>
      </c>
      <c r="M58" s="85">
        <f>VLOOKUP($C$2,'[21]ERU-1'!$A$6:$BE$17,M$42,FALSE)</f>
        <v>1939</v>
      </c>
      <c r="N58" s="85">
        <f>VLOOKUP($C$2,'[21]ERU-1'!$A$6:$BE$17,N$42,FALSE)</f>
        <v>0</v>
      </c>
      <c r="O58" s="85" t="s">
        <v>36</v>
      </c>
      <c r="P58" s="85">
        <f>VLOOKUP($C$2,'[21]ERU-1'!$A$6:$BE$17,P$42,FALSE)</f>
        <v>0</v>
      </c>
      <c r="Q58" s="85">
        <f>VLOOKUP($C$2,'[21]ERU-1'!$A$6:$BE$17,Q$42,FALSE)</f>
        <v>0</v>
      </c>
      <c r="R58" s="85">
        <f>VLOOKUP($C$2,'[21]ERU-1'!$A$6:$BE$17,R$42,FALSE)</f>
        <v>0</v>
      </c>
      <c r="S58" s="85">
        <f>VLOOKUP($C$2,'[21]ERU-1'!$A$6:$BE$17,S$42,FALSE)</f>
        <v>0</v>
      </c>
      <c r="T58" s="85">
        <f>VLOOKUP($C$2,'[21]ERU-1'!$A$6:$BE$17,T$42,FALSE)</f>
        <v>1939</v>
      </c>
      <c r="U58" s="85">
        <f>VLOOKUP($C$2,'[21]ERU-1'!$A$6:$BE$17,U$42,FALSE)</f>
        <v>0</v>
      </c>
      <c r="V58" s="85">
        <f>VLOOKUP($C$2,'[21]ERU-1'!$A$6:$BE$17,V$42,FALSE)</f>
        <v>0</v>
      </c>
      <c r="W58" s="85">
        <f>VLOOKUP($C$2,'[21]ERU-1'!$A$6:$BE$17,W$42,FALSE)</f>
        <v>0</v>
      </c>
      <c r="X58" s="85">
        <f>VLOOKUP($C$2,'[21]ERU-1'!$A$6:$BE$17,X$42,FALSE)</f>
        <v>0</v>
      </c>
      <c r="Y58" s="85">
        <f>VLOOKUP($C$2,'[21]ERU-1'!$A$6:$BE$17,Y$42,FALSE)</f>
        <v>0</v>
      </c>
      <c r="Z58" s="85">
        <f>VLOOKUP($C$2,'[21]ERU-1'!$A$6:$BE$17,Z$42,FALSE)</f>
        <v>0</v>
      </c>
      <c r="AA58" s="85" t="str">
        <f>INDEX([16]Data!$BK$5:$BK$156,MATCH(A58,[16]Data!$A$5:$A$156,0))</f>
        <v>Zlínský</v>
      </c>
      <c r="AB58" s="86">
        <f>INDEX([16]Data!$BM$5:$BM$156,MATCH(A58,[16]Data!$A$5:$A$156,0))</f>
        <v>1.274</v>
      </c>
      <c r="AC58" s="12">
        <f t="shared" si="18"/>
        <v>0</v>
      </c>
      <c r="AD58" s="39">
        <f t="shared" si="17"/>
        <v>0.78955208006049948</v>
      </c>
    </row>
    <row r="59" spans="1:30" x14ac:dyDescent="0.25">
      <c r="A59">
        <v>2448</v>
      </c>
      <c r="B59" s="84" t="str">
        <f>INDEX([16]Data!$C$5:$C$156,MATCH(A59,[16]Data!$A$5:$A$156,0))</f>
        <v>KJ - Broumov</v>
      </c>
      <c r="C59" s="85" t="str">
        <f>VLOOKUP($C$2,'[22]ERU-1'!$A$6:$BE$17,C$42,FALSE)</f>
        <v>Leden</v>
      </c>
      <c r="D59" s="85">
        <f>VLOOKUP($C$2,'[22]ERU-1'!$A$6:$BE$17,D$42,FALSE)</f>
        <v>1</v>
      </c>
      <c r="E59" s="85">
        <f>VLOOKUP($C$2,'[22]ERU-1'!$A$6:$BE$17,E$42,FALSE)</f>
        <v>629.73500000000001</v>
      </c>
      <c r="F59" s="85">
        <f>VLOOKUP($C$2,'[22]ERU-1'!$A$6:$BE$17,F$42,FALSE)</f>
        <v>348.22699999999998</v>
      </c>
      <c r="G59" s="85">
        <f>VLOOKUP($C$2,'[22]ERU-1'!$A$6:$BE$17,G$42,FALSE)</f>
        <v>35.281999999999996</v>
      </c>
      <c r="H59" s="85">
        <f>VLOOKUP($C$2,'[22]ERU-1'!$A$6:$BE$17,H$42,FALSE)</f>
        <v>1027</v>
      </c>
      <c r="I59" s="85">
        <f>VLOOKUP($C$2,'[22]ERU-1'!$A$6:$BE$17,I$42,FALSE)</f>
        <v>0</v>
      </c>
      <c r="J59" s="85">
        <f>VLOOKUP($C$2,'[22]ERU-1'!$A$6:$BE$17,J$42,FALSE)</f>
        <v>0</v>
      </c>
      <c r="K59" s="85">
        <f>VLOOKUP($C$2,'[22]ERU-1'!$A$6:$BE$17,K$42,FALSE)</f>
        <v>1027</v>
      </c>
      <c r="L59" s="85">
        <f>VLOOKUP($C$2,'[22]ERU-1'!$A$6:$BE$17,L$42,FALSE)</f>
        <v>0</v>
      </c>
      <c r="M59" s="85">
        <f>VLOOKUP($C$2,'[22]ERU-1'!$A$6:$BE$17,M$42,FALSE)</f>
        <v>1027</v>
      </c>
      <c r="N59" s="85">
        <f>VLOOKUP($C$2,'[22]ERU-1'!$A$6:$BE$17,N$42,FALSE)</f>
        <v>0</v>
      </c>
      <c r="O59" s="85" t="s">
        <v>36</v>
      </c>
      <c r="P59" s="85">
        <f>VLOOKUP($C$2,'[22]ERU-1'!$A$6:$BE$17,P$42,FALSE)</f>
        <v>0</v>
      </c>
      <c r="Q59" s="85">
        <f>VLOOKUP($C$2,'[22]ERU-1'!$A$6:$BE$17,Q$42,FALSE)</f>
        <v>0</v>
      </c>
      <c r="R59" s="85">
        <f>VLOOKUP($C$2,'[22]ERU-1'!$A$6:$BE$17,R$42,FALSE)</f>
        <v>1027</v>
      </c>
      <c r="S59" s="85">
        <f>VLOOKUP($C$2,'[22]ERU-1'!$A$6:$BE$17,S$42,FALSE)</f>
        <v>0</v>
      </c>
      <c r="T59" s="85">
        <f>VLOOKUP($C$2,'[22]ERU-1'!$A$6:$BE$17,T$42,FALSE)</f>
        <v>0</v>
      </c>
      <c r="U59" s="85">
        <f>VLOOKUP($C$2,'[22]ERU-1'!$A$6:$BE$17,U$42,FALSE)</f>
        <v>0</v>
      </c>
      <c r="V59" s="85">
        <f>VLOOKUP($C$2,'[22]ERU-1'!$A$6:$BE$17,V$42,FALSE)</f>
        <v>0</v>
      </c>
      <c r="W59" s="85">
        <f>VLOOKUP($C$2,'[22]ERU-1'!$A$6:$BE$17,W$42,FALSE)</f>
        <v>0</v>
      </c>
      <c r="X59" s="85">
        <f>VLOOKUP($C$2,'[22]ERU-1'!$A$6:$BE$17,X$42,FALSE)</f>
        <v>0</v>
      </c>
      <c r="Y59" s="85">
        <f>VLOOKUP($C$2,'[22]ERU-1'!$A$6:$BE$17,Y$42,FALSE)</f>
        <v>0</v>
      </c>
      <c r="Z59" s="85">
        <f>VLOOKUP($C$2,'[22]ERU-1'!$A$6:$BE$17,Z$42,FALSE)</f>
        <v>0</v>
      </c>
      <c r="AA59" s="85" t="str">
        <f>INDEX([16]Data!$BK$5:$BK$156,MATCH(A59,[16]Data!$A$5:$A$156,0))</f>
        <v>Královéhradecký</v>
      </c>
      <c r="AB59" s="86">
        <f>INDEX([16]Data!$BM$5:$BM$156,MATCH(A59,[16]Data!$A$5:$A$156,0))</f>
        <v>0.72299999999999998</v>
      </c>
      <c r="AC59" s="12">
        <f t="shared" si="18"/>
        <v>0</v>
      </c>
      <c r="AD59" s="39">
        <f t="shared" si="17"/>
        <v>0.81922934688515769</v>
      </c>
    </row>
    <row r="60" spans="1:30" x14ac:dyDescent="0.25">
      <c r="A60">
        <v>540</v>
      </c>
      <c r="B60" s="84" t="str">
        <f>INDEX([16]Data!$C$5:$C$156,MATCH(A60,[16]Data!$A$5:$A$156,0))</f>
        <v>KJ - Brtnice</v>
      </c>
      <c r="C60" s="85" t="str">
        <f>VLOOKUP($C$2,'[23]ERU-1'!$A$6:$BE$17,C$42,FALSE)</f>
        <v>Leden</v>
      </c>
      <c r="D60" s="85">
        <f>VLOOKUP($C$2,'[23]ERU-1'!$A$6:$BE$17,D$42,FALSE)</f>
        <v>1</v>
      </c>
      <c r="E60" s="85">
        <f>VLOOKUP($C$2,'[23]ERU-1'!$A$6:$BE$17,E$42,FALSE)</f>
        <v>350.22300000000001</v>
      </c>
      <c r="F60" s="85">
        <f>VLOOKUP($C$2,'[23]ERU-1'!$A$6:$BE$17,F$42,FALSE)</f>
        <v>209.63900000000001</v>
      </c>
      <c r="G60" s="85">
        <f>VLOOKUP($C$2,'[23]ERU-1'!$A$6:$BE$17,G$42,FALSE)</f>
        <v>35.283999999999999</v>
      </c>
      <c r="H60" s="85">
        <f>VLOOKUP($C$2,'[23]ERU-1'!$A$6:$BE$17,H$42,FALSE)</f>
        <v>583</v>
      </c>
      <c r="I60" s="85">
        <f>VLOOKUP($C$2,'[23]ERU-1'!$A$6:$BE$17,I$42,FALSE)</f>
        <v>0</v>
      </c>
      <c r="J60" s="85">
        <f>VLOOKUP($C$2,'[23]ERU-1'!$A$6:$BE$17,J$42,FALSE)</f>
        <v>0</v>
      </c>
      <c r="K60" s="85">
        <f>VLOOKUP($C$2,'[23]ERU-1'!$A$6:$BE$17,K$42,FALSE)</f>
        <v>583</v>
      </c>
      <c r="L60" s="85">
        <f>VLOOKUP($C$2,'[23]ERU-1'!$A$6:$BE$17,L$42,FALSE)</f>
        <v>0</v>
      </c>
      <c r="M60" s="85">
        <f>VLOOKUP($C$2,'[23]ERU-1'!$A$6:$BE$17,M$42,FALSE)</f>
        <v>583</v>
      </c>
      <c r="N60" s="85">
        <f>VLOOKUP($C$2,'[23]ERU-1'!$A$6:$BE$17,N$42,FALSE)</f>
        <v>0</v>
      </c>
      <c r="O60" s="85" t="s">
        <v>36</v>
      </c>
      <c r="P60" s="85">
        <f>VLOOKUP($C$2,'[23]ERU-1'!$A$6:$BE$17,P$42,FALSE)</f>
        <v>0</v>
      </c>
      <c r="Q60" s="85">
        <f>VLOOKUP($C$2,'[23]ERU-1'!$A$6:$BE$17,Q$42,FALSE)</f>
        <v>0</v>
      </c>
      <c r="R60" s="85">
        <f>VLOOKUP($C$2,'[23]ERU-1'!$A$6:$BE$17,R$42,FALSE)</f>
        <v>583</v>
      </c>
      <c r="S60" s="85">
        <f>VLOOKUP($C$2,'[23]ERU-1'!$A$6:$BE$17,S$42,FALSE)</f>
        <v>0</v>
      </c>
      <c r="T60" s="85">
        <f>VLOOKUP($C$2,'[23]ERU-1'!$A$6:$BE$17,T$42,FALSE)</f>
        <v>0</v>
      </c>
      <c r="U60" s="85">
        <f>VLOOKUP($C$2,'[23]ERU-1'!$A$6:$BE$17,U$42,FALSE)</f>
        <v>0</v>
      </c>
      <c r="V60" s="85">
        <f>VLOOKUP($C$2,'[23]ERU-1'!$A$6:$BE$17,V$42,FALSE)</f>
        <v>0</v>
      </c>
      <c r="W60" s="85">
        <f>VLOOKUP($C$2,'[23]ERU-1'!$A$6:$BE$17,W$42,FALSE)</f>
        <v>0</v>
      </c>
      <c r="X60" s="85">
        <f>VLOOKUP($C$2,'[23]ERU-1'!$A$6:$BE$17,X$42,FALSE)</f>
        <v>0</v>
      </c>
      <c r="Y60" s="85">
        <f>VLOOKUP($C$2,'[23]ERU-1'!$A$6:$BE$17,Y$42,FALSE)</f>
        <v>0</v>
      </c>
      <c r="Z60" s="85">
        <f>VLOOKUP($C$2,'[23]ERU-1'!$A$6:$BE$17,Z$42,FALSE)</f>
        <v>0</v>
      </c>
      <c r="AA60" s="85" t="str">
        <f>INDEX([16]Data!$BK$5:$BK$156,MATCH(A60,[16]Data!$A$5:$A$156,0))</f>
        <v>Vysočina</v>
      </c>
      <c r="AB60" s="86">
        <f>INDEX([16]Data!$BM$5:$BM$156,MATCH(A60,[16]Data!$A$5:$A$156,0))</f>
        <v>0.41699999999999998</v>
      </c>
      <c r="AC60" s="12">
        <f t="shared" si="18"/>
        <v>0</v>
      </c>
      <c r="AD60" s="39">
        <f t="shared" si="17"/>
        <v>0.77249197164861705</v>
      </c>
    </row>
    <row r="61" spans="1:30" x14ac:dyDescent="0.25">
      <c r="A61">
        <v>2477</v>
      </c>
      <c r="B61" s="84" t="str">
        <f>INDEX([16]Data!$C$5:$C$156,MATCH(A61,[16]Data!$A$5:$A$156,0))</f>
        <v>KJ - Bystřice nad Pernštejnem</v>
      </c>
      <c r="C61" s="85" t="str">
        <f>VLOOKUP($C$2,'[24]ERU-1'!$A$6:$BE$17,C$42,FALSE)</f>
        <v>Leden</v>
      </c>
      <c r="D61" s="85">
        <f>VLOOKUP($C$2,'[24]ERU-1'!$A$6:$BE$17,D$42,FALSE)</f>
        <v>1</v>
      </c>
      <c r="E61" s="85">
        <f>VLOOKUP($C$2,'[24]ERU-1'!$A$6:$BE$17,E$42,FALSE)</f>
        <v>2306.6610000000001</v>
      </c>
      <c r="F61" s="85">
        <f>VLOOKUP($C$2,'[24]ERU-1'!$A$6:$BE$17,F$42,FALSE)</f>
        <v>1207.425</v>
      </c>
      <c r="G61" s="85">
        <f>VLOOKUP($C$2,'[24]ERU-1'!$A$6:$BE$17,G$42,FALSE)</f>
        <v>35.276000000000003</v>
      </c>
      <c r="H61" s="85">
        <f>VLOOKUP($C$2,'[24]ERU-1'!$A$6:$BE$17,H$42,FALSE)</f>
        <v>3406</v>
      </c>
      <c r="I61" s="85">
        <f>VLOOKUP($C$2,'[24]ERU-1'!$A$6:$BE$17,I$42,FALSE)</f>
        <v>0</v>
      </c>
      <c r="J61" s="85">
        <f>VLOOKUP($C$2,'[24]ERU-1'!$A$6:$BE$17,J$42,FALSE)</f>
        <v>0</v>
      </c>
      <c r="K61" s="85">
        <f>VLOOKUP($C$2,'[24]ERU-1'!$A$6:$BE$17,K$42,FALSE)</f>
        <v>3406</v>
      </c>
      <c r="L61" s="85">
        <f>VLOOKUP($C$2,'[24]ERU-1'!$A$6:$BE$17,L$42,FALSE)</f>
        <v>0</v>
      </c>
      <c r="M61" s="85">
        <f>VLOOKUP($C$2,'[24]ERU-1'!$A$6:$BE$17,M$42,FALSE)</f>
        <v>3406</v>
      </c>
      <c r="N61" s="85">
        <f>VLOOKUP($C$2,'[24]ERU-1'!$A$6:$BE$17,N$42,FALSE)</f>
        <v>0</v>
      </c>
      <c r="O61" s="85" t="s">
        <v>36</v>
      </c>
      <c r="P61" s="85">
        <f>VLOOKUP($C$2,'[24]ERU-1'!$A$6:$BE$17,P$42,FALSE)</f>
        <v>0</v>
      </c>
      <c r="Q61" s="85">
        <f>VLOOKUP($C$2,'[24]ERU-1'!$A$6:$BE$17,Q$42,FALSE)</f>
        <v>0</v>
      </c>
      <c r="R61" s="85">
        <f>VLOOKUP($C$2,'[24]ERU-1'!$A$6:$BE$17,R$42,FALSE)</f>
        <v>3406</v>
      </c>
      <c r="S61" s="85">
        <f>VLOOKUP($C$2,'[24]ERU-1'!$A$6:$BE$17,S$42,FALSE)</f>
        <v>0</v>
      </c>
      <c r="T61" s="85">
        <f>VLOOKUP($C$2,'[24]ERU-1'!$A$6:$BE$17,T$42,FALSE)</f>
        <v>0</v>
      </c>
      <c r="U61" s="85">
        <f>VLOOKUP($C$2,'[24]ERU-1'!$A$6:$BE$17,U$42,FALSE)</f>
        <v>0</v>
      </c>
      <c r="V61" s="85">
        <f>VLOOKUP($C$2,'[24]ERU-1'!$A$6:$BE$17,V$42,FALSE)</f>
        <v>0</v>
      </c>
      <c r="W61" s="85">
        <f>VLOOKUP($C$2,'[24]ERU-1'!$A$6:$BE$17,W$42,FALSE)</f>
        <v>0</v>
      </c>
      <c r="X61" s="85">
        <f>VLOOKUP($C$2,'[24]ERU-1'!$A$6:$BE$17,X$42,FALSE)</f>
        <v>0</v>
      </c>
      <c r="Y61" s="85">
        <f>VLOOKUP($C$2,'[24]ERU-1'!$A$6:$BE$17,Y$42,FALSE)</f>
        <v>0</v>
      </c>
      <c r="Z61" s="85">
        <f>VLOOKUP($C$2,'[24]ERU-1'!$A$6:$BE$17,Z$42,FALSE)</f>
        <v>0</v>
      </c>
      <c r="AA61" s="85" t="str">
        <f>INDEX([16]Data!$BK$5:$BK$156,MATCH(A61,[16]Data!$A$5:$A$156,0))</f>
        <v>Vysočina</v>
      </c>
      <c r="AB61" s="86">
        <f>INDEX([16]Data!$BM$5:$BM$156,MATCH(A61,[16]Data!$A$5:$A$156,0))</f>
        <v>2.254</v>
      </c>
      <c r="AC61" s="12">
        <f t="shared" si="18"/>
        <v>0</v>
      </c>
      <c r="AD61" s="39">
        <f t="shared" si="17"/>
        <v>0.78357753989780832</v>
      </c>
    </row>
    <row r="62" spans="1:30" x14ac:dyDescent="0.25">
      <c r="A62">
        <v>3124</v>
      </c>
      <c r="B62" s="84" t="str">
        <f>INDEX([16]Data!$C$5:$C$156,MATCH(A62,[16]Data!$A$5:$A$156,0))</f>
        <v>KJ - Česká Třebová, Křib</v>
      </c>
      <c r="C62" s="85" t="str">
        <f>VLOOKUP($C$2,'[25]ERU-1'!$A$6:$BE$17,C$42,FALSE)</f>
        <v>Leden</v>
      </c>
      <c r="D62" s="85">
        <f>VLOOKUP($C$2,'[25]ERU-1'!$A$6:$BE$17,D$42,FALSE)</f>
        <v>1</v>
      </c>
      <c r="E62" s="85">
        <f>VLOOKUP($C$2,'[25]ERU-1'!$A$6:$BE$17,E$42,FALSE)</f>
        <v>283.19499999999999</v>
      </c>
      <c r="F62" s="85">
        <f>VLOOKUP($C$2,'[25]ERU-1'!$A$6:$BE$17,F$42,FALSE)</f>
        <v>164.78800000000001</v>
      </c>
      <c r="G62" s="85">
        <f>VLOOKUP($C$2,'[25]ERU-1'!$A$6:$BE$17,G$42,FALSE)</f>
        <v>35.281999999999996</v>
      </c>
      <c r="H62" s="85">
        <f>VLOOKUP($C$2,'[25]ERU-1'!$A$6:$BE$17,H$42,FALSE)</f>
        <v>495</v>
      </c>
      <c r="I62" s="85">
        <f>VLOOKUP($C$2,'[25]ERU-1'!$A$6:$BE$17,I$42,FALSE)</f>
        <v>0</v>
      </c>
      <c r="J62" s="85">
        <f>VLOOKUP($C$2,'[25]ERU-1'!$A$6:$BE$17,J$42,FALSE)</f>
        <v>0</v>
      </c>
      <c r="K62" s="85">
        <f>VLOOKUP($C$2,'[25]ERU-1'!$A$6:$BE$17,K$42,FALSE)</f>
        <v>495</v>
      </c>
      <c r="L62" s="85">
        <f>VLOOKUP($C$2,'[25]ERU-1'!$A$6:$BE$17,L$42,FALSE)</f>
        <v>0</v>
      </c>
      <c r="M62" s="85">
        <f>VLOOKUP($C$2,'[25]ERU-1'!$A$6:$BE$17,M$42,FALSE)</f>
        <v>495</v>
      </c>
      <c r="N62" s="85">
        <f>VLOOKUP($C$2,'[25]ERU-1'!$A$6:$BE$17,N$42,FALSE)</f>
        <v>0</v>
      </c>
      <c r="O62" s="85" t="s">
        <v>36</v>
      </c>
      <c r="P62" s="85">
        <f>VLOOKUP($C$2,'[25]ERU-1'!$A$6:$BE$17,P$42,FALSE)</f>
        <v>0</v>
      </c>
      <c r="Q62" s="85">
        <f>VLOOKUP($C$2,'[25]ERU-1'!$A$6:$BE$17,Q$42,FALSE)</f>
        <v>0</v>
      </c>
      <c r="R62" s="85">
        <f>VLOOKUP($C$2,'[25]ERU-1'!$A$6:$BE$17,R$42,FALSE)</f>
        <v>495</v>
      </c>
      <c r="S62" s="85">
        <f>VLOOKUP($C$2,'[25]ERU-1'!$A$6:$BE$17,S$42,FALSE)</f>
        <v>0</v>
      </c>
      <c r="T62" s="85">
        <f>VLOOKUP($C$2,'[25]ERU-1'!$A$6:$BE$17,T$42,FALSE)</f>
        <v>0</v>
      </c>
      <c r="U62" s="85">
        <f>VLOOKUP($C$2,'[25]ERU-1'!$A$6:$BE$17,U$42,FALSE)</f>
        <v>0</v>
      </c>
      <c r="V62" s="85">
        <f>VLOOKUP($C$2,'[25]ERU-1'!$A$6:$BE$17,V$42,FALSE)</f>
        <v>0</v>
      </c>
      <c r="W62" s="85">
        <f>VLOOKUP($C$2,'[25]ERU-1'!$A$6:$BE$17,W$42,FALSE)</f>
        <v>0</v>
      </c>
      <c r="X62" s="85">
        <f>VLOOKUP($C$2,'[25]ERU-1'!$A$6:$BE$17,X$42,FALSE)</f>
        <v>0</v>
      </c>
      <c r="Y62" s="85">
        <f>VLOOKUP($C$2,'[25]ERU-1'!$A$6:$BE$17,Y$42,FALSE)</f>
        <v>0</v>
      </c>
      <c r="Z62" s="85">
        <f>VLOOKUP($C$2,'[25]ERU-1'!$A$6:$BE$17,Z$42,FALSE)</f>
        <v>0</v>
      </c>
      <c r="AA62" s="85" t="str">
        <f>INDEX([16]Data!$BK$5:$BK$156,MATCH(A62,[16]Data!$A$5:$A$156,0))</f>
        <v>Pardubický</v>
      </c>
      <c r="AB62" s="86">
        <f>INDEX([16]Data!$BM$5:$BM$156,MATCH(A62,[16]Data!$A$5:$A$156,0))</f>
        <v>0.28599999999999998</v>
      </c>
      <c r="AC62" s="12">
        <f t="shared" si="18"/>
        <v>0</v>
      </c>
      <c r="AD62" s="39">
        <f t="shared" si="17"/>
        <v>0.83440541787023326</v>
      </c>
    </row>
    <row r="63" spans="1:30" x14ac:dyDescent="0.25">
      <c r="A63">
        <v>3242</v>
      </c>
      <c r="B63" s="84" t="str">
        <f>INDEX([16]Data!$C$5:$C$156,MATCH(A63,[16]Data!$A$5:$A$156,0))</f>
        <v>KJ - Česká Třebová, Lhotka</v>
      </c>
      <c r="C63" s="85" t="str">
        <f>VLOOKUP($C$2,'[26]ERU-1'!$A$6:$BE$17,C$42,FALSE)</f>
        <v>Leden</v>
      </c>
      <c r="D63" s="85">
        <f>VLOOKUP($C$2,'[26]ERU-1'!$A$6:$BE$17,D$42,FALSE)</f>
        <v>1</v>
      </c>
      <c r="E63" s="85">
        <f>VLOOKUP($C$2,'[26]ERU-1'!$A$6:$BE$17,E$42,FALSE)</f>
        <v>1102.7909999999999</v>
      </c>
      <c r="F63" s="85">
        <f>VLOOKUP($C$2,'[26]ERU-1'!$A$6:$BE$17,F$42,FALSE)</f>
        <v>604.66399999999999</v>
      </c>
      <c r="G63" s="85">
        <f>VLOOKUP($C$2,'[26]ERU-1'!$A$6:$BE$17,G$42,FALSE)</f>
        <v>35.281999999999996</v>
      </c>
      <c r="H63" s="85">
        <f>VLOOKUP($C$2,'[26]ERU-1'!$A$6:$BE$17,H$42,FALSE)</f>
        <v>1786</v>
      </c>
      <c r="I63" s="85">
        <f>VLOOKUP($C$2,'[26]ERU-1'!$A$6:$BE$17,I$42,FALSE)</f>
        <v>0</v>
      </c>
      <c r="J63" s="85">
        <f>VLOOKUP($C$2,'[26]ERU-1'!$A$6:$BE$17,J$42,FALSE)</f>
        <v>0</v>
      </c>
      <c r="K63" s="85">
        <f>VLOOKUP($C$2,'[26]ERU-1'!$A$6:$BE$17,K$42,FALSE)</f>
        <v>1786</v>
      </c>
      <c r="L63" s="85">
        <f>VLOOKUP($C$2,'[26]ERU-1'!$A$6:$BE$17,L$42,FALSE)</f>
        <v>0</v>
      </c>
      <c r="M63" s="85">
        <f>VLOOKUP($C$2,'[26]ERU-1'!$A$6:$BE$17,M$42,FALSE)</f>
        <v>1786</v>
      </c>
      <c r="N63" s="85">
        <f>VLOOKUP($C$2,'[26]ERU-1'!$A$6:$BE$17,N$42,FALSE)</f>
        <v>0</v>
      </c>
      <c r="O63" s="85" t="s">
        <v>36</v>
      </c>
      <c r="P63" s="85">
        <f>VLOOKUP($C$2,'[26]ERU-1'!$A$6:$BE$17,P$42,FALSE)</f>
        <v>0</v>
      </c>
      <c r="Q63" s="85">
        <f>VLOOKUP($C$2,'[26]ERU-1'!$A$6:$BE$17,Q$42,FALSE)</f>
        <v>0</v>
      </c>
      <c r="R63" s="85">
        <f>VLOOKUP($C$2,'[26]ERU-1'!$A$6:$BE$17,R$42,FALSE)</f>
        <v>1786</v>
      </c>
      <c r="S63" s="85">
        <f>VLOOKUP($C$2,'[26]ERU-1'!$A$6:$BE$17,S$42,FALSE)</f>
        <v>0</v>
      </c>
      <c r="T63" s="85">
        <f>VLOOKUP($C$2,'[26]ERU-1'!$A$6:$BE$17,T$42,FALSE)</f>
        <v>0</v>
      </c>
      <c r="U63" s="85">
        <f>VLOOKUP($C$2,'[26]ERU-1'!$A$6:$BE$17,U$42,FALSE)</f>
        <v>0</v>
      </c>
      <c r="V63" s="85">
        <f>VLOOKUP($C$2,'[26]ERU-1'!$A$6:$BE$17,V$42,FALSE)</f>
        <v>0</v>
      </c>
      <c r="W63" s="85">
        <f>VLOOKUP($C$2,'[26]ERU-1'!$A$6:$BE$17,W$42,FALSE)</f>
        <v>0</v>
      </c>
      <c r="X63" s="85">
        <f>VLOOKUP($C$2,'[26]ERU-1'!$A$6:$BE$17,X$42,FALSE)</f>
        <v>0</v>
      </c>
      <c r="Y63" s="85">
        <f>VLOOKUP($C$2,'[26]ERU-1'!$A$6:$BE$17,Y$42,FALSE)</f>
        <v>0</v>
      </c>
      <c r="Z63" s="85">
        <f>VLOOKUP($C$2,'[26]ERU-1'!$A$6:$BE$17,Z$42,FALSE)</f>
        <v>0</v>
      </c>
      <c r="AA63" s="85" t="str">
        <f>INDEX([16]Data!$BK$5:$BK$156,MATCH(A63,[16]Data!$A$5:$A$156,0))</f>
        <v>Pardubický</v>
      </c>
      <c r="AB63" s="86">
        <f>INDEX([16]Data!$BM$5:$BM$156,MATCH(A63,[16]Data!$A$5:$A$156,0))</f>
        <v>1.046</v>
      </c>
      <c r="AC63" s="12">
        <f t="shared" si="18"/>
        <v>0</v>
      </c>
      <c r="AD63" s="39">
        <f t="shared" si="17"/>
        <v>0.82047403369658378</v>
      </c>
    </row>
    <row r="64" spans="1:30" x14ac:dyDescent="0.25">
      <c r="A64">
        <v>3040</v>
      </c>
      <c r="B64" s="84" t="str">
        <f>INDEX([16]Data!$C$5:$C$156,MATCH(A64,[16]Data!$A$5:$A$156,0))</f>
        <v>KJ - Duchcov</v>
      </c>
      <c r="C64" s="85" t="str">
        <f>VLOOKUP($C$2,'[27]ERU-1'!$A$6:$BE$17,C$42,FALSE)</f>
        <v>Leden</v>
      </c>
      <c r="D64" s="85">
        <f>VLOOKUP($C$2,'[27]ERU-1'!$A$6:$BE$17,D$42,FALSE)</f>
        <v>1</v>
      </c>
      <c r="E64" s="85">
        <f>VLOOKUP($C$2,'[27]ERU-1'!$A$6:$BE$17,E$42,FALSE)</f>
        <v>1172.626</v>
      </c>
      <c r="F64" s="85">
        <f>VLOOKUP($C$2,'[27]ERU-1'!$A$6:$BE$17,F$42,FALSE)</f>
        <v>621.98699999999997</v>
      </c>
      <c r="G64" s="85">
        <f>VLOOKUP($C$2,'[27]ERU-1'!$A$6:$BE$17,G$42,FALSE)</f>
        <v>35.143999999999998</v>
      </c>
      <c r="H64" s="85">
        <f>VLOOKUP($C$2,'[27]ERU-1'!$A$6:$BE$17,H$42,FALSE)</f>
        <v>1736</v>
      </c>
      <c r="I64" s="85">
        <f>VLOOKUP($C$2,'[27]ERU-1'!$A$6:$BE$17,I$42,FALSE)</f>
        <v>0</v>
      </c>
      <c r="J64" s="85">
        <f>VLOOKUP($C$2,'[27]ERU-1'!$A$6:$BE$17,J$42,FALSE)</f>
        <v>0</v>
      </c>
      <c r="K64" s="85">
        <f>VLOOKUP($C$2,'[27]ERU-1'!$A$6:$BE$17,K$42,FALSE)</f>
        <v>1736</v>
      </c>
      <c r="L64" s="85">
        <f>VLOOKUP($C$2,'[27]ERU-1'!$A$6:$BE$17,L$42,FALSE)</f>
        <v>0</v>
      </c>
      <c r="M64" s="85">
        <f>VLOOKUP($C$2,'[27]ERU-1'!$A$6:$BE$17,M$42,FALSE)</f>
        <v>1736</v>
      </c>
      <c r="N64" s="85">
        <f>VLOOKUP($C$2,'[27]ERU-1'!$A$6:$BE$17,N$42,FALSE)</f>
        <v>0</v>
      </c>
      <c r="O64" s="85" t="s">
        <v>36</v>
      </c>
      <c r="P64" s="85">
        <f>VLOOKUP($C$2,'[27]ERU-1'!$A$6:$BE$17,P$42,FALSE)</f>
        <v>0</v>
      </c>
      <c r="Q64" s="85">
        <f>VLOOKUP($C$2,'[27]ERU-1'!$A$6:$BE$17,Q$42,FALSE)</f>
        <v>0</v>
      </c>
      <c r="R64" s="85">
        <f>VLOOKUP($C$2,'[27]ERU-1'!$A$6:$BE$17,R$42,FALSE)</f>
        <v>1736</v>
      </c>
      <c r="S64" s="85">
        <f>VLOOKUP($C$2,'[27]ERU-1'!$A$6:$BE$17,S$42,FALSE)</f>
        <v>0</v>
      </c>
      <c r="T64" s="85">
        <f>VLOOKUP($C$2,'[27]ERU-1'!$A$6:$BE$17,T$42,FALSE)</f>
        <v>0</v>
      </c>
      <c r="U64" s="85">
        <f>VLOOKUP($C$2,'[27]ERU-1'!$A$6:$BE$17,U$42,FALSE)</f>
        <v>0</v>
      </c>
      <c r="V64" s="85">
        <f>VLOOKUP($C$2,'[27]ERU-1'!$A$6:$BE$17,V$42,FALSE)</f>
        <v>0</v>
      </c>
      <c r="W64" s="85">
        <f>VLOOKUP($C$2,'[27]ERU-1'!$A$6:$BE$17,W$42,FALSE)</f>
        <v>0</v>
      </c>
      <c r="X64" s="85">
        <f>VLOOKUP($C$2,'[27]ERU-1'!$A$6:$BE$17,X$42,FALSE)</f>
        <v>0</v>
      </c>
      <c r="Y64" s="85">
        <f>VLOOKUP($C$2,'[27]ERU-1'!$A$6:$BE$17,Y$42,FALSE)</f>
        <v>0</v>
      </c>
      <c r="Z64" s="85">
        <f>VLOOKUP($C$2,'[27]ERU-1'!$A$6:$BE$17,Z$42,FALSE)</f>
        <v>0</v>
      </c>
      <c r="AA64" s="85" t="str">
        <f>INDEX([16]Data!$BK$5:$BK$156,MATCH(A64,[16]Data!$A$5:$A$156,0))</f>
        <v>Ústecký</v>
      </c>
      <c r="AB64" s="86">
        <f>INDEX([16]Data!$BM$5:$BM$156,MATCH(A64,[16]Data!$A$5:$A$156,0))</f>
        <v>2.5129999999999999</v>
      </c>
      <c r="AC64" s="12">
        <f t="shared" si="18"/>
        <v>0</v>
      </c>
      <c r="AD64" s="39">
        <f t="shared" si="17"/>
        <v>0.77529308847648304</v>
      </c>
    </row>
    <row r="65" spans="1:30" x14ac:dyDescent="0.25">
      <c r="A65">
        <v>2479</v>
      </c>
      <c r="B65" s="84" t="str">
        <f>INDEX([16]Data!$C$5:$C$156,MATCH(A65,[16]Data!$A$5:$A$156,0))</f>
        <v>KJ - Fügnerova, Vrchlabí</v>
      </c>
      <c r="C65" s="85" t="str">
        <f>VLOOKUP($C$2,'[28]ERU-1'!$A$6:$BE$17,C$42,FALSE)</f>
        <v>Leden</v>
      </c>
      <c r="D65" s="85">
        <f>VLOOKUP($C$2,'[28]ERU-1'!$A$6:$BE$17,D$42,FALSE)</f>
        <v>1</v>
      </c>
      <c r="E65" s="85" t="e">
        <f>VLOOKUP($C$2,'[28]ERU-1'!$A$6:$BE$17,E$42,FALSE)</f>
        <v>#N/A</v>
      </c>
      <c r="F65" s="85" t="e">
        <f>VLOOKUP($C$2,'[28]ERU-1'!$A$6:$BE$17,F$42,FALSE)</f>
        <v>#N/A</v>
      </c>
      <c r="G65" s="85" t="e">
        <f>VLOOKUP($C$2,'[28]ERU-1'!$A$6:$BE$17,G$42,FALSE)</f>
        <v>#N/A</v>
      </c>
      <c r="H65" s="85">
        <f>VLOOKUP($C$2,'[28]ERU-1'!$A$6:$BE$17,H$42,FALSE)</f>
        <v>0</v>
      </c>
      <c r="I65" s="85">
        <f>VLOOKUP($C$2,'[28]ERU-1'!$A$6:$BE$17,I$42,FALSE)</f>
        <v>0</v>
      </c>
      <c r="J65" s="85">
        <f>VLOOKUP($C$2,'[28]ERU-1'!$A$6:$BE$17,J$42,FALSE)</f>
        <v>0</v>
      </c>
      <c r="K65" s="85">
        <f>VLOOKUP($C$2,'[28]ERU-1'!$A$6:$BE$17,K$42,FALSE)</f>
        <v>0</v>
      </c>
      <c r="L65" s="85">
        <f>VLOOKUP($C$2,'[28]ERU-1'!$A$6:$BE$17,L$42,FALSE)</f>
        <v>0</v>
      </c>
      <c r="M65" s="85">
        <f>VLOOKUP($C$2,'[28]ERU-1'!$A$6:$BE$17,M$42,FALSE)</f>
        <v>0</v>
      </c>
      <c r="N65" s="85">
        <f>VLOOKUP($C$2,'[28]ERU-1'!$A$6:$BE$17,N$42,FALSE)</f>
        <v>0</v>
      </c>
      <c r="O65" s="85" t="s">
        <v>36</v>
      </c>
      <c r="P65" s="85">
        <f>VLOOKUP($C$2,'[28]ERU-1'!$A$6:$BE$17,P$42,FALSE)</f>
        <v>0</v>
      </c>
      <c r="Q65" s="85">
        <f>VLOOKUP($C$2,'[28]ERU-1'!$A$6:$BE$17,Q$42,FALSE)</f>
        <v>0</v>
      </c>
      <c r="R65" s="85">
        <f>VLOOKUP($C$2,'[28]ERU-1'!$A$6:$BE$17,R$42,FALSE)</f>
        <v>0</v>
      </c>
      <c r="S65" s="85">
        <f>VLOOKUP($C$2,'[28]ERU-1'!$A$6:$BE$17,S$42,FALSE)</f>
        <v>0</v>
      </c>
      <c r="T65" s="85">
        <f>VLOOKUP($C$2,'[28]ERU-1'!$A$6:$BE$17,T$42,FALSE)</f>
        <v>0</v>
      </c>
      <c r="U65" s="85">
        <f>VLOOKUP($C$2,'[28]ERU-1'!$A$6:$BE$17,U$42,FALSE)</f>
        <v>0</v>
      </c>
      <c r="V65" s="85">
        <f>VLOOKUP($C$2,'[28]ERU-1'!$A$6:$BE$17,V$42,FALSE)</f>
        <v>0</v>
      </c>
      <c r="W65" s="85">
        <f>VLOOKUP($C$2,'[28]ERU-1'!$A$6:$BE$17,W$42,FALSE)</f>
        <v>0</v>
      </c>
      <c r="X65" s="85">
        <f>VLOOKUP($C$2,'[28]ERU-1'!$A$6:$BE$17,X$42,FALSE)</f>
        <v>0</v>
      </c>
      <c r="Y65" s="85">
        <f>VLOOKUP($C$2,'[28]ERU-1'!$A$6:$BE$17,Y$42,FALSE)</f>
        <v>0</v>
      </c>
      <c r="Z65" s="85">
        <f>VLOOKUP($C$2,'[28]ERU-1'!$A$6:$BE$17,Z$42,FALSE)</f>
        <v>0</v>
      </c>
      <c r="AA65" s="85" t="str">
        <f>INDEX([16]Data!$BK$5:$BK$156,MATCH(A65,[16]Data!$A$5:$A$156,0))</f>
        <v>Královéhradecký</v>
      </c>
      <c r="AB65" s="86">
        <f>INDEX([16]Data!$BM$5:$BM$156,MATCH(A65,[16]Data!$A$5:$A$156,0))</f>
        <v>0.95199999999999996</v>
      </c>
      <c r="AC65" s="12">
        <f t="shared" si="18"/>
        <v>0</v>
      </c>
      <c r="AD65" s="39" t="e">
        <f t="shared" si="17"/>
        <v>#N/A</v>
      </c>
    </row>
    <row r="66" spans="1:30" x14ac:dyDescent="0.25">
      <c r="A66">
        <v>3515</v>
      </c>
      <c r="B66" s="84" t="str">
        <f>INDEX([16]Data!$C$5:$C$156,MATCH(A66,[16]Data!$A$5:$A$156,0))</f>
        <v>KJ - Havlíčkův Brod, Rozkošská</v>
      </c>
      <c r="C66" s="85" t="str">
        <f>VLOOKUP($C$2,'[29]ERU-1'!$A$6:$BE$17,C$42,FALSE)</f>
        <v>Leden</v>
      </c>
      <c r="D66" s="85">
        <f>VLOOKUP($C$2,'[29]ERU-1'!$A$6:$BE$17,D$42,FALSE)</f>
        <v>1</v>
      </c>
      <c r="E66" s="85">
        <f>VLOOKUP($C$2,'[29]ERU-1'!$A$6:$BE$17,E$42,FALSE)</f>
        <v>263.44600000000003</v>
      </c>
      <c r="F66" s="85">
        <f>VLOOKUP($C$2,'[29]ERU-1'!$A$6:$BE$17,F$42,FALSE)</f>
        <v>143.71199999999999</v>
      </c>
      <c r="G66" s="85">
        <f>VLOOKUP($C$2,'[29]ERU-1'!$A$6:$BE$17,G$42,FALSE)</f>
        <v>35.281999999999996</v>
      </c>
      <c r="H66" s="85">
        <f>VLOOKUP($C$2,'[29]ERU-1'!$A$6:$BE$17,H$42,FALSE)</f>
        <v>435</v>
      </c>
      <c r="I66" s="85">
        <f>VLOOKUP($C$2,'[29]ERU-1'!$A$6:$BE$17,I$42,FALSE)</f>
        <v>0</v>
      </c>
      <c r="J66" s="85">
        <f>VLOOKUP($C$2,'[29]ERU-1'!$A$6:$BE$17,J$42,FALSE)</f>
        <v>0</v>
      </c>
      <c r="K66" s="85">
        <f>VLOOKUP($C$2,'[29]ERU-1'!$A$6:$BE$17,K$42,FALSE)</f>
        <v>435</v>
      </c>
      <c r="L66" s="85">
        <f>VLOOKUP($C$2,'[29]ERU-1'!$A$6:$BE$17,L$42,FALSE)</f>
        <v>0</v>
      </c>
      <c r="M66" s="85">
        <f>VLOOKUP($C$2,'[29]ERU-1'!$A$6:$BE$17,M$42,FALSE)</f>
        <v>435</v>
      </c>
      <c r="N66" s="85">
        <f>VLOOKUP($C$2,'[29]ERU-1'!$A$6:$BE$17,N$42,FALSE)</f>
        <v>0</v>
      </c>
      <c r="O66" s="85" t="s">
        <v>36</v>
      </c>
      <c r="P66" s="85">
        <f>VLOOKUP($C$2,'[29]ERU-1'!$A$6:$BE$17,P$42,FALSE)</f>
        <v>0</v>
      </c>
      <c r="Q66" s="85">
        <f>VLOOKUP($C$2,'[29]ERU-1'!$A$6:$BE$17,Q$42,FALSE)</f>
        <v>0</v>
      </c>
      <c r="R66" s="85">
        <f>VLOOKUP($C$2,'[29]ERU-1'!$A$6:$BE$17,R$42,FALSE)</f>
        <v>0</v>
      </c>
      <c r="S66" s="85">
        <f>VLOOKUP($C$2,'[29]ERU-1'!$A$6:$BE$17,S$42,FALSE)</f>
        <v>0</v>
      </c>
      <c r="T66" s="85">
        <f>VLOOKUP($C$2,'[29]ERU-1'!$A$6:$BE$17,T$42,FALSE)</f>
        <v>0</v>
      </c>
      <c r="U66" s="85">
        <f>VLOOKUP($C$2,'[29]ERU-1'!$A$6:$BE$17,U$42,FALSE)</f>
        <v>0</v>
      </c>
      <c r="V66" s="85">
        <f>VLOOKUP($C$2,'[29]ERU-1'!$A$6:$BE$17,V$42,FALSE)</f>
        <v>0</v>
      </c>
      <c r="W66" s="85">
        <f>VLOOKUP($C$2,'[29]ERU-1'!$A$6:$BE$17,W$42,FALSE)</f>
        <v>0</v>
      </c>
      <c r="X66" s="85">
        <f>VLOOKUP($C$2,'[29]ERU-1'!$A$6:$BE$17,X$42,FALSE)</f>
        <v>435</v>
      </c>
      <c r="Y66" s="85">
        <f>VLOOKUP($C$2,'[29]ERU-1'!$A$6:$BE$17,Y$42,FALSE)</f>
        <v>0</v>
      </c>
      <c r="Z66" s="85">
        <f>VLOOKUP($C$2,'[29]ERU-1'!$A$6:$BE$17,Z$42,FALSE)</f>
        <v>0</v>
      </c>
      <c r="AA66" s="85" t="str">
        <f>INDEX([16]Data!$BK$5:$BK$156,MATCH(A66,[16]Data!$A$5:$A$156,0))</f>
        <v>Vysočina</v>
      </c>
      <c r="AB66" s="86">
        <f>INDEX([16]Data!$BM$5:$BM$156,MATCH(A66,[16]Data!$A$5:$A$156,0))</f>
        <v>0.28599999999999998</v>
      </c>
      <c r="AC66" s="12">
        <f t="shared" si="18"/>
        <v>0</v>
      </c>
      <c r="AD66" s="39">
        <f t="shared" si="17"/>
        <v>0.84080197431900838</v>
      </c>
    </row>
    <row r="67" spans="1:30" x14ac:dyDescent="0.25">
      <c r="A67" s="34">
        <v>3503</v>
      </c>
      <c r="B67" s="84" t="str">
        <f>INDEX([16]Data!$C$5:$C$156,MATCH(A67,[16]Data!$A$5:$A$156,0))</f>
        <v>KJ - Havlíčkův Brod, Na Výšině</v>
      </c>
      <c r="C67" s="85" t="str">
        <f>VLOOKUP($C$2,'[30]ERU-1'!$A$6:$BE$17,C$42,FALSE)</f>
        <v>Leden</v>
      </c>
      <c r="D67" s="85">
        <f>VLOOKUP($C$2,'[30]ERU-1'!$A$6:$BE$17,D$42,FALSE)</f>
        <v>1</v>
      </c>
      <c r="E67" s="85">
        <f>VLOOKUP($C$2,'[30]ERU-1'!$A$6:$BE$17,E$42,FALSE)</f>
        <v>737.85500000000002</v>
      </c>
      <c r="F67" s="85">
        <f>VLOOKUP($C$2,'[30]ERU-1'!$A$6:$BE$17,F$42,FALSE)</f>
        <v>392.2</v>
      </c>
      <c r="G67" s="85">
        <f>VLOOKUP($C$2,'[30]ERU-1'!$A$6:$BE$17,G$42,FALSE)</f>
        <v>35.281999999999996</v>
      </c>
      <c r="H67" s="85">
        <f>VLOOKUP($C$2,'[30]ERU-1'!$A$6:$BE$17,H$42,FALSE)</f>
        <v>1101</v>
      </c>
      <c r="I67" s="85">
        <f>VLOOKUP($C$2,'[30]ERU-1'!$A$6:$BE$17,I$42,FALSE)</f>
        <v>0</v>
      </c>
      <c r="J67" s="85">
        <f>VLOOKUP($C$2,'[30]ERU-1'!$A$6:$BE$17,J$42,FALSE)</f>
        <v>0</v>
      </c>
      <c r="K67" s="85">
        <f>VLOOKUP($C$2,'[30]ERU-1'!$A$6:$BE$17,K$42,FALSE)</f>
        <v>1101</v>
      </c>
      <c r="L67" s="85">
        <f>VLOOKUP($C$2,'[30]ERU-1'!$A$6:$BE$17,L$42,FALSE)</f>
        <v>0</v>
      </c>
      <c r="M67" s="85">
        <f>VLOOKUP($C$2,'[30]ERU-1'!$A$6:$BE$17,M$42,FALSE)</f>
        <v>1101</v>
      </c>
      <c r="N67" s="85">
        <f>VLOOKUP($C$2,'[30]ERU-1'!$A$6:$BE$17,N$42,FALSE)</f>
        <v>0</v>
      </c>
      <c r="O67" s="85" t="s">
        <v>36</v>
      </c>
      <c r="P67" s="85">
        <f>VLOOKUP($C$2,'[30]ERU-1'!$A$6:$BE$17,P$42,FALSE)</f>
        <v>0</v>
      </c>
      <c r="Q67" s="85">
        <f>VLOOKUP($C$2,'[30]ERU-1'!$A$6:$BE$17,Q$42,FALSE)</f>
        <v>0</v>
      </c>
      <c r="R67" s="85">
        <f>VLOOKUP($C$2,'[30]ERU-1'!$A$6:$BE$17,R$42,FALSE)</f>
        <v>1101</v>
      </c>
      <c r="S67" s="85">
        <f>VLOOKUP($C$2,'[30]ERU-1'!$A$6:$BE$17,S$42,FALSE)</f>
        <v>0</v>
      </c>
      <c r="T67" s="85">
        <f>VLOOKUP($C$2,'[30]ERU-1'!$A$6:$BE$17,T$42,FALSE)</f>
        <v>0</v>
      </c>
      <c r="U67" s="85">
        <f>VLOOKUP($C$2,'[30]ERU-1'!$A$6:$BE$17,U$42,FALSE)</f>
        <v>0</v>
      </c>
      <c r="V67" s="85">
        <f>VLOOKUP($C$2,'[30]ERU-1'!$A$6:$BE$17,V$42,FALSE)</f>
        <v>0</v>
      </c>
      <c r="W67" s="85">
        <f>VLOOKUP($C$2,'[30]ERU-1'!$A$6:$BE$17,W$42,FALSE)</f>
        <v>0</v>
      </c>
      <c r="X67" s="85">
        <f>VLOOKUP($C$2,'[30]ERU-1'!$A$6:$BE$17,X$42,FALSE)</f>
        <v>0</v>
      </c>
      <c r="Y67" s="85">
        <f>VLOOKUP($C$2,'[30]ERU-1'!$A$6:$BE$17,Y$42,FALSE)</f>
        <v>0</v>
      </c>
      <c r="Z67" s="85">
        <f>VLOOKUP($C$2,'[30]ERU-1'!$A$6:$BE$17,Z$42,FALSE)</f>
        <v>0</v>
      </c>
      <c r="AA67" s="85" t="str">
        <f>INDEX([16]Data!$BK$5:$BK$156,MATCH(A67,[16]Data!$A$5:$A$156,0))</f>
        <v>Vysočina</v>
      </c>
      <c r="AB67" s="86">
        <f>INDEX([16]Data!$BM$5:$BM$156,MATCH(A67,[16]Data!$A$5:$A$156,0))</f>
        <v>0.73499999999999999</v>
      </c>
      <c r="AC67" s="12">
        <f t="shared" si="18"/>
        <v>0</v>
      </c>
      <c r="AD67" s="39">
        <f t="shared" si="17"/>
        <v>0.77978922318544952</v>
      </c>
    </row>
    <row r="68" spans="1:30" x14ac:dyDescent="0.25">
      <c r="A68">
        <v>2681</v>
      </c>
      <c r="B68" s="84" t="str">
        <f>INDEX([16]Data!$C$5:$C$156,MATCH(A68,[16]Data!$A$5:$A$156,0))</f>
        <v>KJ - Havlíčkův Brod, Smetanovo náměstí</v>
      </c>
      <c r="C68" s="85" t="str">
        <f>VLOOKUP($C$2,'[31]ERU-1'!$A$6:$BE$17,C$42,FALSE)</f>
        <v>Leden</v>
      </c>
      <c r="D68" s="85">
        <f>VLOOKUP($C$2,'[31]ERU-1'!$A$6:$BE$17,D$42,FALSE)</f>
        <v>1</v>
      </c>
      <c r="E68" s="85">
        <f>VLOOKUP($C$2,'[31]ERU-1'!$A$6:$BE$17,E$42,FALSE)</f>
        <v>496.17599999999999</v>
      </c>
      <c r="F68" s="85">
        <f>VLOOKUP($C$2,'[31]ERU-1'!$A$6:$BE$17,F$42,FALSE)</f>
        <v>259.22500000000002</v>
      </c>
      <c r="G68" s="85">
        <f>VLOOKUP($C$2,'[31]ERU-1'!$A$6:$BE$17,G$42,FALSE)</f>
        <v>35.281999999999996</v>
      </c>
      <c r="H68" s="85">
        <f>VLOOKUP($C$2,'[31]ERU-1'!$A$6:$BE$17,H$42,FALSE)</f>
        <v>736</v>
      </c>
      <c r="I68" s="85">
        <f>VLOOKUP($C$2,'[31]ERU-1'!$A$6:$BE$17,I$42,FALSE)</f>
        <v>0</v>
      </c>
      <c r="J68" s="85">
        <f>VLOOKUP($C$2,'[31]ERU-1'!$A$6:$BE$17,J$42,FALSE)</f>
        <v>0</v>
      </c>
      <c r="K68" s="85">
        <f>VLOOKUP($C$2,'[31]ERU-1'!$A$6:$BE$17,K$42,FALSE)</f>
        <v>736</v>
      </c>
      <c r="L68" s="85">
        <f>VLOOKUP($C$2,'[31]ERU-1'!$A$6:$BE$17,L$42,FALSE)</f>
        <v>0</v>
      </c>
      <c r="M68" s="85">
        <f>VLOOKUP($C$2,'[31]ERU-1'!$A$6:$BE$17,M$42,FALSE)</f>
        <v>736</v>
      </c>
      <c r="N68" s="85">
        <f>VLOOKUP($C$2,'[31]ERU-1'!$A$6:$BE$17,N$42,FALSE)</f>
        <v>0</v>
      </c>
      <c r="O68" s="85" t="s">
        <v>36</v>
      </c>
      <c r="P68" s="85">
        <f>VLOOKUP($C$2,'[31]ERU-1'!$A$6:$BE$17,P$42,FALSE)</f>
        <v>0</v>
      </c>
      <c r="Q68" s="85">
        <f>VLOOKUP($C$2,'[31]ERU-1'!$A$6:$BE$17,Q$42,FALSE)</f>
        <v>0</v>
      </c>
      <c r="R68" s="85">
        <f>VLOOKUP($C$2,'[31]ERU-1'!$A$6:$BE$17,R$42,FALSE)</f>
        <v>736</v>
      </c>
      <c r="S68" s="85">
        <f>VLOOKUP($C$2,'[31]ERU-1'!$A$6:$BE$17,S$42,FALSE)</f>
        <v>0</v>
      </c>
      <c r="T68" s="85">
        <f>VLOOKUP($C$2,'[31]ERU-1'!$A$6:$BE$17,T$42,FALSE)</f>
        <v>0</v>
      </c>
      <c r="U68" s="85">
        <f>VLOOKUP($C$2,'[31]ERU-1'!$A$6:$BE$17,U$42,FALSE)</f>
        <v>0</v>
      </c>
      <c r="V68" s="85">
        <f>VLOOKUP($C$2,'[31]ERU-1'!$A$6:$BE$17,V$42,FALSE)</f>
        <v>0</v>
      </c>
      <c r="W68" s="85">
        <f>VLOOKUP($C$2,'[31]ERU-1'!$A$6:$BE$17,W$42,FALSE)</f>
        <v>0</v>
      </c>
      <c r="X68" s="85">
        <f>VLOOKUP($C$2,'[31]ERU-1'!$A$6:$BE$17,X$42,FALSE)</f>
        <v>0</v>
      </c>
      <c r="Y68" s="85">
        <f>VLOOKUP($C$2,'[31]ERU-1'!$A$6:$BE$17,Y$42,FALSE)</f>
        <v>0</v>
      </c>
      <c r="Z68" s="85">
        <f>VLOOKUP($C$2,'[31]ERU-1'!$A$6:$BE$17,Z$42,FALSE)</f>
        <v>0</v>
      </c>
      <c r="AA68" s="85" t="str">
        <f>INDEX([16]Data!$BK$5:$BK$156,MATCH(A68,[16]Data!$A$5:$A$156,0))</f>
        <v>Vysočina</v>
      </c>
      <c r="AB68" s="86">
        <f>INDEX([16]Data!$BM$5:$BM$156,MATCH(A68,[16]Data!$A$5:$A$156,0))</f>
        <v>0.47199999999999998</v>
      </c>
      <c r="AC68" s="12">
        <f t="shared" si="18"/>
        <v>0</v>
      </c>
      <c r="AD68" s="39">
        <f t="shared" si="17"/>
        <v>0.788675646424706</v>
      </c>
    </row>
    <row r="69" spans="1:30" x14ac:dyDescent="0.25">
      <c r="A69">
        <v>2683</v>
      </c>
      <c r="B69" s="84" t="str">
        <f>INDEX([16]Data!$C$5:$C$156,MATCH(A69,[16]Data!$A$5:$A$156,0))</f>
        <v>KJ - Havlíčkův Brod, Žižkov II</v>
      </c>
      <c r="C69" s="85" t="str">
        <f>VLOOKUP($C$2,'[32]ERU-1'!$A$6:$BE$17,C$42,FALSE)</f>
        <v>Leden</v>
      </c>
      <c r="D69" s="85">
        <f>VLOOKUP($C$2,'[32]ERU-1'!$A$6:$BE$17,D$42,FALSE)</f>
        <v>1</v>
      </c>
      <c r="E69" s="85">
        <f>VLOOKUP($C$2,'[32]ERU-1'!$A$6:$BE$17,E$42,FALSE)</f>
        <v>516.30999999999995</v>
      </c>
      <c r="F69" s="85">
        <f>VLOOKUP($C$2,'[32]ERU-1'!$A$6:$BE$17,F$42,FALSE)</f>
        <v>264.23700000000002</v>
      </c>
      <c r="G69" s="85">
        <f>VLOOKUP($C$2,'[32]ERU-1'!$A$6:$BE$17,G$42,FALSE)</f>
        <v>35.281999999999996</v>
      </c>
      <c r="H69" s="85">
        <f>VLOOKUP($C$2,'[32]ERU-1'!$A$6:$BE$17,H$42,FALSE)</f>
        <v>728</v>
      </c>
      <c r="I69" s="85">
        <f>VLOOKUP($C$2,'[32]ERU-1'!$A$6:$BE$17,I$42,FALSE)</f>
        <v>0</v>
      </c>
      <c r="J69" s="85">
        <f>VLOOKUP($C$2,'[32]ERU-1'!$A$6:$BE$17,J$42,FALSE)</f>
        <v>0</v>
      </c>
      <c r="K69" s="85">
        <f>VLOOKUP($C$2,'[32]ERU-1'!$A$6:$BE$17,K$42,FALSE)</f>
        <v>728</v>
      </c>
      <c r="L69" s="85">
        <f>VLOOKUP($C$2,'[32]ERU-1'!$A$6:$BE$17,L$42,FALSE)</f>
        <v>0</v>
      </c>
      <c r="M69" s="85">
        <f>VLOOKUP($C$2,'[32]ERU-1'!$A$6:$BE$17,M$42,FALSE)</f>
        <v>728</v>
      </c>
      <c r="N69" s="85">
        <f>VLOOKUP($C$2,'[32]ERU-1'!$A$6:$BE$17,N$42,FALSE)</f>
        <v>0</v>
      </c>
      <c r="O69" s="85" t="s">
        <v>36</v>
      </c>
      <c r="P69" s="85">
        <f>VLOOKUP($C$2,'[32]ERU-1'!$A$6:$BE$17,P$42,FALSE)</f>
        <v>0</v>
      </c>
      <c r="Q69" s="85">
        <f>VLOOKUP($C$2,'[32]ERU-1'!$A$6:$BE$17,Q$42,FALSE)</f>
        <v>0</v>
      </c>
      <c r="R69" s="85">
        <f>VLOOKUP($C$2,'[32]ERU-1'!$A$6:$BE$17,R$42,FALSE)</f>
        <v>728</v>
      </c>
      <c r="S69" s="85">
        <f>VLOOKUP($C$2,'[32]ERU-1'!$A$6:$BE$17,S$42,FALSE)</f>
        <v>0</v>
      </c>
      <c r="T69" s="85">
        <f>VLOOKUP($C$2,'[32]ERU-1'!$A$6:$BE$17,T$42,FALSE)</f>
        <v>0</v>
      </c>
      <c r="U69" s="85">
        <f>VLOOKUP($C$2,'[32]ERU-1'!$A$6:$BE$17,U$42,FALSE)</f>
        <v>0</v>
      </c>
      <c r="V69" s="85">
        <f>VLOOKUP($C$2,'[32]ERU-1'!$A$6:$BE$17,V$42,FALSE)</f>
        <v>0</v>
      </c>
      <c r="W69" s="85">
        <f>VLOOKUP($C$2,'[32]ERU-1'!$A$6:$BE$17,W$42,FALSE)</f>
        <v>0</v>
      </c>
      <c r="X69" s="85">
        <f>VLOOKUP($C$2,'[32]ERU-1'!$A$6:$BE$17,X$42,FALSE)</f>
        <v>0</v>
      </c>
      <c r="Y69" s="85">
        <f>VLOOKUP($C$2,'[32]ERU-1'!$A$6:$BE$17,Y$42,FALSE)</f>
        <v>0</v>
      </c>
      <c r="Z69" s="85">
        <f>VLOOKUP($C$2,'[32]ERU-1'!$A$6:$BE$17,Z$42,FALSE)</f>
        <v>0</v>
      </c>
      <c r="AA69" s="85" t="str">
        <f>INDEX([16]Data!$BK$5:$BK$156,MATCH(A69,[16]Data!$A$5:$A$156,0))</f>
        <v>Vysočina</v>
      </c>
      <c r="AB69" s="86">
        <f>INDEX([16]Data!$BM$5:$BM$156,MATCH(A69,[16]Data!$A$5:$A$156,0))</f>
        <v>0.47199999999999998</v>
      </c>
      <c r="AC69" s="12">
        <f t="shared" si="18"/>
        <v>0</v>
      </c>
      <c r="AD69" s="39">
        <f t="shared" si="17"/>
        <v>0.7653062297188592</v>
      </c>
    </row>
    <row r="70" spans="1:30" x14ac:dyDescent="0.25">
      <c r="A70">
        <v>2879</v>
      </c>
      <c r="B70" s="84" t="str">
        <f>INDEX([16]Data!$C$5:$C$156,MATCH(A70,[16]Data!$A$5:$A$156,0))</f>
        <v>KJ - Hlučín</v>
      </c>
      <c r="C70" s="85" t="str">
        <f>VLOOKUP($C$2,'[33]ERU-1'!$A$6:$BE$17,C$42,FALSE)</f>
        <v>Leden</v>
      </c>
      <c r="D70" s="85">
        <f>VLOOKUP($C$2,'[33]ERU-1'!$A$6:$BE$17,D$42,FALSE)</f>
        <v>1</v>
      </c>
      <c r="E70" s="85">
        <f>VLOOKUP($C$2,'[33]ERU-1'!$A$6:$BE$17,E$42,FALSE)</f>
        <v>1841.7460000000001</v>
      </c>
      <c r="F70" s="85">
        <f>VLOOKUP($C$2,'[33]ERU-1'!$A$6:$BE$17,F$42,FALSE)</f>
        <v>973.61300000000006</v>
      </c>
      <c r="G70" s="85">
        <f>VLOOKUP($C$2,'[33]ERU-1'!$A$6:$BE$17,G$42,FALSE)</f>
        <v>35.270000000000003</v>
      </c>
      <c r="H70" s="85">
        <f>VLOOKUP($C$2,'[33]ERU-1'!$A$6:$BE$17,H$42,FALSE)</f>
        <v>2722</v>
      </c>
      <c r="I70" s="85">
        <f>VLOOKUP($C$2,'[33]ERU-1'!$A$6:$BE$17,I$42,FALSE)</f>
        <v>0</v>
      </c>
      <c r="J70" s="85">
        <f>VLOOKUP($C$2,'[33]ERU-1'!$A$6:$BE$17,J$42,FALSE)</f>
        <v>0</v>
      </c>
      <c r="K70" s="85">
        <f>VLOOKUP($C$2,'[33]ERU-1'!$A$6:$BE$17,K$42,FALSE)</f>
        <v>2722</v>
      </c>
      <c r="L70" s="85">
        <f>VLOOKUP($C$2,'[33]ERU-1'!$A$6:$BE$17,L$42,FALSE)</f>
        <v>0</v>
      </c>
      <c r="M70" s="85">
        <f>VLOOKUP($C$2,'[33]ERU-1'!$A$6:$BE$17,M$42,FALSE)</f>
        <v>2722</v>
      </c>
      <c r="N70" s="85">
        <f>VLOOKUP($C$2,'[33]ERU-1'!$A$6:$BE$17,N$42,FALSE)</f>
        <v>0</v>
      </c>
      <c r="O70" s="85" t="s">
        <v>36</v>
      </c>
      <c r="P70" s="85">
        <f>VLOOKUP($C$2,'[33]ERU-1'!$A$6:$BE$17,P$42,FALSE)</f>
        <v>0</v>
      </c>
      <c r="Q70" s="85">
        <f>VLOOKUP($C$2,'[33]ERU-1'!$A$6:$BE$17,Q$42,FALSE)</f>
        <v>0</v>
      </c>
      <c r="R70" s="85">
        <f>VLOOKUP($C$2,'[33]ERU-1'!$A$6:$BE$17,R$42,FALSE)</f>
        <v>2722</v>
      </c>
      <c r="S70" s="85">
        <f>VLOOKUP($C$2,'[33]ERU-1'!$A$6:$BE$17,S$42,FALSE)</f>
        <v>0</v>
      </c>
      <c r="T70" s="85">
        <f>VLOOKUP($C$2,'[33]ERU-1'!$A$6:$BE$17,T$42,FALSE)</f>
        <v>0</v>
      </c>
      <c r="U70" s="85">
        <f>VLOOKUP($C$2,'[33]ERU-1'!$A$6:$BE$17,U$42,FALSE)</f>
        <v>0</v>
      </c>
      <c r="V70" s="85">
        <f>VLOOKUP($C$2,'[33]ERU-1'!$A$6:$BE$17,V$42,FALSE)</f>
        <v>0</v>
      </c>
      <c r="W70" s="85">
        <f>VLOOKUP($C$2,'[33]ERU-1'!$A$6:$BE$17,W$42,FALSE)</f>
        <v>0</v>
      </c>
      <c r="X70" s="85">
        <f>VLOOKUP($C$2,'[33]ERU-1'!$A$6:$BE$17,X$42,FALSE)</f>
        <v>0</v>
      </c>
      <c r="Y70" s="85">
        <f>VLOOKUP($C$2,'[33]ERU-1'!$A$6:$BE$17,Y$42,FALSE)</f>
        <v>0</v>
      </c>
      <c r="Z70" s="85">
        <f>VLOOKUP($C$2,'[33]ERU-1'!$A$6:$BE$17,Z$42,FALSE)</f>
        <v>0</v>
      </c>
      <c r="AA70" s="85" t="str">
        <f>INDEX([16]Data!$BK$5:$BK$156,MATCH(A70,[16]Data!$A$5:$A$156,0))</f>
        <v>Moravskoslezský</v>
      </c>
      <c r="AB70" s="86">
        <f>INDEX([16]Data!$BM$5:$BM$156,MATCH(A70,[16]Data!$A$5:$A$156,0))</f>
        <v>1.7909999999999999</v>
      </c>
      <c r="AC70" s="12">
        <f t="shared" si="18"/>
        <v>0</v>
      </c>
      <c r="AD70" s="39">
        <f t="shared" si="17"/>
        <v>0.77660334353702254</v>
      </c>
    </row>
    <row r="71" spans="1:30" x14ac:dyDescent="0.25">
      <c r="A71">
        <v>2856</v>
      </c>
      <c r="B71" s="84" t="str">
        <f>INDEX([16]Data!$C$5:$C$156,MATCH(A71,[16]Data!$A$5:$A$156,0))</f>
        <v>KJ - Hodkovice nad Mohelkou</v>
      </c>
      <c r="C71" s="85" t="str">
        <f>VLOOKUP($C$2,'[34]ERU-1'!$A$6:$BE$17,C$42,FALSE)</f>
        <v>Leden</v>
      </c>
      <c r="D71" s="85">
        <f>VLOOKUP($C$2,'[34]ERU-1'!$A$6:$BE$17,D$42,FALSE)</f>
        <v>1</v>
      </c>
      <c r="E71" s="85">
        <f>VLOOKUP($C$2,'[34]ERU-1'!$A$6:$BE$17,E$42,FALSE)</f>
        <v>935.79399999999998</v>
      </c>
      <c r="F71" s="85">
        <f>VLOOKUP($C$2,'[34]ERU-1'!$A$6:$BE$17,F$42,FALSE)</f>
        <v>481.74099999999999</v>
      </c>
      <c r="G71" s="85">
        <f>VLOOKUP($C$2,'[34]ERU-1'!$A$6:$BE$17,G$42,FALSE)</f>
        <v>35.152000000000001</v>
      </c>
      <c r="H71" s="85">
        <f>VLOOKUP($C$2,'[34]ERU-1'!$A$6:$BE$17,H$42,FALSE)</f>
        <v>1347</v>
      </c>
      <c r="I71" s="85">
        <f>VLOOKUP($C$2,'[34]ERU-1'!$A$6:$BE$17,I$42,FALSE)</f>
        <v>0</v>
      </c>
      <c r="J71" s="85">
        <f>VLOOKUP($C$2,'[34]ERU-1'!$A$6:$BE$17,J$42,FALSE)</f>
        <v>0</v>
      </c>
      <c r="K71" s="85">
        <f>VLOOKUP($C$2,'[34]ERU-1'!$A$6:$BE$17,K$42,FALSE)</f>
        <v>1347</v>
      </c>
      <c r="L71" s="85">
        <f>VLOOKUP($C$2,'[34]ERU-1'!$A$6:$BE$17,L$42,FALSE)</f>
        <v>0</v>
      </c>
      <c r="M71" s="85">
        <f>VLOOKUP($C$2,'[34]ERU-1'!$A$6:$BE$17,M$42,FALSE)</f>
        <v>1347</v>
      </c>
      <c r="N71" s="85">
        <f>VLOOKUP($C$2,'[34]ERU-1'!$A$6:$BE$17,N$42,FALSE)</f>
        <v>0</v>
      </c>
      <c r="O71" s="85" t="s">
        <v>36</v>
      </c>
      <c r="P71" s="85">
        <f>VLOOKUP($C$2,'[34]ERU-1'!$A$6:$BE$17,P$42,FALSE)</f>
        <v>0</v>
      </c>
      <c r="Q71" s="85">
        <f>VLOOKUP($C$2,'[34]ERU-1'!$A$6:$BE$17,Q$42,FALSE)</f>
        <v>0</v>
      </c>
      <c r="R71" s="85">
        <f>VLOOKUP($C$2,'[34]ERU-1'!$A$6:$BE$17,R$42,FALSE)</f>
        <v>1347</v>
      </c>
      <c r="S71" s="85">
        <f>VLOOKUP($C$2,'[34]ERU-1'!$A$6:$BE$17,S$42,FALSE)</f>
        <v>0</v>
      </c>
      <c r="T71" s="85">
        <f>VLOOKUP($C$2,'[34]ERU-1'!$A$6:$BE$17,T$42,FALSE)</f>
        <v>0</v>
      </c>
      <c r="U71" s="85">
        <f>VLOOKUP($C$2,'[34]ERU-1'!$A$6:$BE$17,U$42,FALSE)</f>
        <v>0</v>
      </c>
      <c r="V71" s="85">
        <f>VLOOKUP($C$2,'[34]ERU-1'!$A$6:$BE$17,V$42,FALSE)</f>
        <v>0</v>
      </c>
      <c r="W71" s="85">
        <f>VLOOKUP($C$2,'[34]ERU-1'!$A$6:$BE$17,W$42,FALSE)</f>
        <v>0</v>
      </c>
      <c r="X71" s="85">
        <f>VLOOKUP($C$2,'[34]ERU-1'!$A$6:$BE$17,X$42,FALSE)</f>
        <v>0</v>
      </c>
      <c r="Y71" s="85">
        <f>VLOOKUP($C$2,'[34]ERU-1'!$A$6:$BE$17,Y$42,FALSE)</f>
        <v>0</v>
      </c>
      <c r="Z71" s="85">
        <f>VLOOKUP($C$2,'[34]ERU-1'!$A$6:$BE$17,Z$42,FALSE)</f>
        <v>0</v>
      </c>
      <c r="AA71" s="85" t="str">
        <f>INDEX([16]Data!$BK$5:$BK$156,MATCH(A71,[16]Data!$A$5:$A$156,0))</f>
        <v>Liberecký</v>
      </c>
      <c r="AB71" s="86">
        <f>INDEX([16]Data!$BM$5:$BM$156,MATCH(A71,[16]Data!$A$5:$A$156,0))</f>
        <v>0.95199999999999996</v>
      </c>
      <c r="AC71" s="12">
        <f t="shared" si="18"/>
        <v>0</v>
      </c>
      <c r="AD71" s="39">
        <f t="shared" si="17"/>
        <v>0.77669674506979203</v>
      </c>
    </row>
    <row r="72" spans="1:30" x14ac:dyDescent="0.25">
      <c r="A72" s="34">
        <v>3434</v>
      </c>
      <c r="B72" s="84" t="str">
        <f>INDEX([16]Data!$C$5:$C$156,MATCH(A72,[16]Data!$A$5:$A$156,0))</f>
        <v>KJ - Hodonice</v>
      </c>
      <c r="C72" s="85" t="str">
        <f>VLOOKUP($C$2,'[35]ERU-1'!$A$6:$BE$17,C$42,FALSE)</f>
        <v>Leden</v>
      </c>
      <c r="D72" s="85">
        <f>VLOOKUP($C$2,'[35]ERU-1'!$A$6:$BE$17,D$42,FALSE)</f>
        <v>1</v>
      </c>
      <c r="E72" s="85">
        <f>VLOOKUP($C$2,'[35]ERU-1'!$A$6:$BE$17,E$42,FALSE)</f>
        <v>2369.8220000000001</v>
      </c>
      <c r="F72" s="85">
        <f>VLOOKUP($C$2,'[35]ERU-1'!$A$6:$BE$17,F$42,FALSE)</f>
        <v>1277.7629999999999</v>
      </c>
      <c r="G72" s="85">
        <f>VLOOKUP($C$2,'[35]ERU-1'!$A$6:$BE$17,G$42,FALSE)</f>
        <v>35.28</v>
      </c>
      <c r="H72" s="85">
        <f>VLOOKUP($C$2,'[35]ERU-1'!$A$6:$BE$17,H$42,FALSE)</f>
        <v>3725</v>
      </c>
      <c r="I72" s="85">
        <f>VLOOKUP($C$2,'[35]ERU-1'!$A$6:$BE$17,I$42,FALSE)</f>
        <v>0</v>
      </c>
      <c r="J72" s="85">
        <f>VLOOKUP($C$2,'[35]ERU-1'!$A$6:$BE$17,J$42,FALSE)</f>
        <v>0</v>
      </c>
      <c r="K72" s="85">
        <f>VLOOKUP($C$2,'[35]ERU-1'!$A$6:$BE$17,K$42,FALSE)</f>
        <v>3725</v>
      </c>
      <c r="L72" s="85">
        <f>VLOOKUP($C$2,'[35]ERU-1'!$A$6:$BE$17,L$42,FALSE)</f>
        <v>0</v>
      </c>
      <c r="M72" s="85">
        <f>VLOOKUP($C$2,'[35]ERU-1'!$A$6:$BE$17,M$42,FALSE)</f>
        <v>3725</v>
      </c>
      <c r="N72" s="85">
        <f>VLOOKUP($C$2,'[35]ERU-1'!$A$6:$BE$17,N$42,FALSE)</f>
        <v>0</v>
      </c>
      <c r="O72" s="85" t="s">
        <v>36</v>
      </c>
      <c r="P72" s="85">
        <f>VLOOKUP($C$2,'[35]ERU-1'!$A$6:$BE$17,P$42,FALSE)</f>
        <v>0</v>
      </c>
      <c r="Q72" s="85">
        <f>VLOOKUP($C$2,'[35]ERU-1'!$A$6:$BE$17,Q$42,FALSE)</f>
        <v>0</v>
      </c>
      <c r="R72" s="85">
        <f>VLOOKUP($C$2,'[35]ERU-1'!$A$6:$BE$17,R$42,FALSE)</f>
        <v>3725</v>
      </c>
      <c r="S72" s="85">
        <f>VLOOKUP($C$2,'[35]ERU-1'!$A$6:$BE$17,S$42,FALSE)</f>
        <v>0</v>
      </c>
      <c r="T72" s="85">
        <f>VLOOKUP($C$2,'[35]ERU-1'!$A$6:$BE$17,T$42,FALSE)</f>
        <v>0</v>
      </c>
      <c r="U72" s="85">
        <f>VLOOKUP($C$2,'[35]ERU-1'!$A$6:$BE$17,U$42,FALSE)</f>
        <v>0</v>
      </c>
      <c r="V72" s="85">
        <f>VLOOKUP($C$2,'[35]ERU-1'!$A$6:$BE$17,V$42,FALSE)</f>
        <v>0</v>
      </c>
      <c r="W72" s="85">
        <f>VLOOKUP($C$2,'[35]ERU-1'!$A$6:$BE$17,W$42,FALSE)</f>
        <v>0</v>
      </c>
      <c r="X72" s="85">
        <f>VLOOKUP($C$2,'[35]ERU-1'!$A$6:$BE$17,X$42,FALSE)</f>
        <v>0</v>
      </c>
      <c r="Y72" s="85">
        <f>VLOOKUP($C$2,'[35]ERU-1'!$A$6:$BE$17,Y$42,FALSE)</f>
        <v>0</v>
      </c>
      <c r="Z72" s="85">
        <f>VLOOKUP($C$2,'[35]ERU-1'!$A$6:$BE$17,Z$42,FALSE)</f>
        <v>0</v>
      </c>
      <c r="AA72" s="85" t="str">
        <f>INDEX([16]Data!$BK$5:$BK$156,MATCH(A72,[16]Data!$A$5:$A$156,0))</f>
        <v>Jihomoravský</v>
      </c>
      <c r="AB72" s="86">
        <f>INDEX([16]Data!$BM$5:$BM$156,MATCH(A72,[16]Data!$A$5:$A$156,0))</f>
        <v>4.9459999999999997</v>
      </c>
      <c r="AC72" s="12">
        <f t="shared" si="18"/>
        <v>0</v>
      </c>
      <c r="AD72" s="39">
        <f t="shared" si="17"/>
        <v>0.80979197411587456</v>
      </c>
    </row>
    <row r="73" spans="1:30" x14ac:dyDescent="0.25">
      <c r="A73">
        <v>3333</v>
      </c>
      <c r="B73" s="84" t="str">
        <f>INDEX([16]Data!$C$5:$C$156,MATCH(A73,[16]Data!$A$5:$A$156,0))</f>
        <v>KJ - Horní Bříza</v>
      </c>
      <c r="C73" s="85" t="str">
        <f>VLOOKUP($C$2,'[36]ERU-1'!$A$6:$BE$17,C$42,FALSE)</f>
        <v>Leden</v>
      </c>
      <c r="D73" s="85">
        <f>VLOOKUP($C$2,'[36]ERU-1'!$A$6:$BE$17,D$42,FALSE)</f>
        <v>1</v>
      </c>
      <c r="E73" s="85">
        <f>VLOOKUP($C$2,'[36]ERU-1'!$A$6:$BE$17,E$42,FALSE)</f>
        <v>593.17700000000002</v>
      </c>
      <c r="F73" s="85">
        <f>VLOOKUP($C$2,'[36]ERU-1'!$A$6:$BE$17,F$42,FALSE)</f>
        <v>309.42200000000003</v>
      </c>
      <c r="G73" s="85">
        <f>VLOOKUP($C$2,'[36]ERU-1'!$A$6:$BE$17,G$42,FALSE)</f>
        <v>35.347000000000001</v>
      </c>
      <c r="H73" s="85">
        <f>VLOOKUP($C$2,'[36]ERU-1'!$A$6:$BE$17,H$42,FALSE)</f>
        <v>815</v>
      </c>
      <c r="I73" s="85">
        <f>VLOOKUP($C$2,'[36]ERU-1'!$A$6:$BE$17,I$42,FALSE)</f>
        <v>0</v>
      </c>
      <c r="J73" s="85">
        <f>VLOOKUP($C$2,'[36]ERU-1'!$A$6:$BE$17,J$42,FALSE)</f>
        <v>0</v>
      </c>
      <c r="K73" s="85">
        <f>VLOOKUP($C$2,'[36]ERU-1'!$A$6:$BE$17,K$42,FALSE)</f>
        <v>815</v>
      </c>
      <c r="L73" s="85">
        <f>VLOOKUP($C$2,'[36]ERU-1'!$A$6:$BE$17,L$42,FALSE)</f>
        <v>0</v>
      </c>
      <c r="M73" s="85">
        <f>VLOOKUP($C$2,'[36]ERU-1'!$A$6:$BE$17,M$42,FALSE)</f>
        <v>815</v>
      </c>
      <c r="N73" s="85">
        <f>VLOOKUP($C$2,'[36]ERU-1'!$A$6:$BE$17,N$42,FALSE)</f>
        <v>0</v>
      </c>
      <c r="O73" s="85" t="s">
        <v>36</v>
      </c>
      <c r="P73" s="85">
        <f>VLOOKUP($C$2,'[36]ERU-1'!$A$6:$BE$17,P$42,FALSE)</f>
        <v>0</v>
      </c>
      <c r="Q73" s="85">
        <f>VLOOKUP($C$2,'[36]ERU-1'!$A$6:$BE$17,Q$42,FALSE)</f>
        <v>0</v>
      </c>
      <c r="R73" s="85">
        <f>VLOOKUP($C$2,'[36]ERU-1'!$A$6:$BE$17,R$42,FALSE)</f>
        <v>0</v>
      </c>
      <c r="S73" s="85">
        <f>VLOOKUP($C$2,'[36]ERU-1'!$A$6:$BE$17,S$42,FALSE)</f>
        <v>0</v>
      </c>
      <c r="T73" s="85">
        <f>VLOOKUP($C$2,'[36]ERU-1'!$A$6:$BE$17,T$42,FALSE)</f>
        <v>815</v>
      </c>
      <c r="U73" s="85">
        <f>VLOOKUP($C$2,'[36]ERU-1'!$A$6:$BE$17,U$42,FALSE)</f>
        <v>0</v>
      </c>
      <c r="V73" s="85">
        <f>VLOOKUP($C$2,'[36]ERU-1'!$A$6:$BE$17,V$42,FALSE)</f>
        <v>0</v>
      </c>
      <c r="W73" s="85">
        <f>VLOOKUP($C$2,'[36]ERU-1'!$A$6:$BE$17,W$42,FALSE)</f>
        <v>0</v>
      </c>
      <c r="X73" s="85">
        <f>VLOOKUP($C$2,'[36]ERU-1'!$A$6:$BE$17,X$42,FALSE)</f>
        <v>0</v>
      </c>
      <c r="Y73" s="85">
        <f>VLOOKUP($C$2,'[36]ERU-1'!$A$6:$BE$17,Y$42,FALSE)</f>
        <v>0</v>
      </c>
      <c r="Z73" s="85">
        <f>VLOOKUP($C$2,'[36]ERU-1'!$A$6:$BE$17,Z$42,FALSE)</f>
        <v>0</v>
      </c>
      <c r="AA73" s="85" t="str">
        <f>INDEX([16]Data!$BK$5:$BK$156,MATCH(A73,[16]Data!$A$5:$A$156,0))</f>
        <v>Plzeňský</v>
      </c>
      <c r="AB73" s="86">
        <f>INDEX([16]Data!$BM$5:$BM$156,MATCH(A73,[16]Data!$A$5:$A$156,0))</f>
        <v>1.9950000000000001</v>
      </c>
      <c r="AC73" s="12">
        <f t="shared" si="18"/>
        <v>0</v>
      </c>
      <c r="AD73" s="39">
        <f t="shared" si="17"/>
        <v>0.73165091327988596</v>
      </c>
    </row>
    <row r="74" spans="1:30" x14ac:dyDescent="0.25">
      <c r="A74">
        <v>2883</v>
      </c>
      <c r="B74" s="84" t="str">
        <f>INDEX([16]Data!$C$5:$C$156,MATCH(A74,[16]Data!$A$5:$A$156,0))</f>
        <v>KJ - Hořovice</v>
      </c>
      <c r="C74" s="85" t="str">
        <f>VLOOKUP($C$2,'[37]ERU-1'!$A$6:$BE$17,C$42,FALSE)</f>
        <v>Leden</v>
      </c>
      <c r="D74" s="85">
        <f>VLOOKUP($C$2,'[37]ERU-1'!$A$6:$BE$17,D$42,FALSE)</f>
        <v>1</v>
      </c>
      <c r="E74" s="85">
        <f>VLOOKUP($C$2,'[37]ERU-1'!$A$6:$BE$17,E$42,FALSE)</f>
        <v>739.61</v>
      </c>
      <c r="F74" s="85">
        <f>VLOOKUP($C$2,'[37]ERU-1'!$A$6:$BE$17,F$42,FALSE)</f>
        <v>392.96899999999999</v>
      </c>
      <c r="G74" s="85">
        <f>VLOOKUP($C$2,'[37]ERU-1'!$A$6:$BE$17,G$42,FALSE)</f>
        <v>35.353000000000002</v>
      </c>
      <c r="H74" s="85">
        <f>VLOOKUP($C$2,'[37]ERU-1'!$A$6:$BE$17,H$42,FALSE)</f>
        <v>1112</v>
      </c>
      <c r="I74" s="85">
        <f>VLOOKUP($C$2,'[37]ERU-1'!$A$6:$BE$17,I$42,FALSE)</f>
        <v>0</v>
      </c>
      <c r="J74" s="85">
        <f>VLOOKUP($C$2,'[37]ERU-1'!$A$6:$BE$17,J$42,FALSE)</f>
        <v>0</v>
      </c>
      <c r="K74" s="85">
        <f>VLOOKUP($C$2,'[37]ERU-1'!$A$6:$BE$17,K$42,FALSE)</f>
        <v>1112</v>
      </c>
      <c r="L74" s="85">
        <f>VLOOKUP($C$2,'[37]ERU-1'!$A$6:$BE$17,L$42,FALSE)</f>
        <v>0</v>
      </c>
      <c r="M74" s="85">
        <f>VLOOKUP($C$2,'[37]ERU-1'!$A$6:$BE$17,M$42,FALSE)</f>
        <v>1112</v>
      </c>
      <c r="N74" s="85">
        <f>VLOOKUP($C$2,'[37]ERU-1'!$A$6:$BE$17,N$42,FALSE)</f>
        <v>0</v>
      </c>
      <c r="O74" s="85" t="s">
        <v>36</v>
      </c>
      <c r="P74" s="85">
        <f>VLOOKUP($C$2,'[37]ERU-1'!$A$6:$BE$17,P$42,FALSE)</f>
        <v>0</v>
      </c>
      <c r="Q74" s="85">
        <f>VLOOKUP($C$2,'[37]ERU-1'!$A$6:$BE$17,Q$42,FALSE)</f>
        <v>0</v>
      </c>
      <c r="R74" s="85">
        <f>VLOOKUP($C$2,'[37]ERU-1'!$A$6:$BE$17,R$42,FALSE)</f>
        <v>1112</v>
      </c>
      <c r="S74" s="85">
        <f>VLOOKUP($C$2,'[37]ERU-1'!$A$6:$BE$17,S$42,FALSE)</f>
        <v>0</v>
      </c>
      <c r="T74" s="85">
        <f>VLOOKUP($C$2,'[37]ERU-1'!$A$6:$BE$17,T$42,FALSE)</f>
        <v>0</v>
      </c>
      <c r="U74" s="85">
        <f>VLOOKUP($C$2,'[37]ERU-1'!$A$6:$BE$17,U$42,FALSE)</f>
        <v>0</v>
      </c>
      <c r="V74" s="85">
        <f>VLOOKUP($C$2,'[37]ERU-1'!$A$6:$BE$17,V$42,FALSE)</f>
        <v>0</v>
      </c>
      <c r="W74" s="85">
        <f>VLOOKUP($C$2,'[37]ERU-1'!$A$6:$BE$17,W$42,FALSE)</f>
        <v>0</v>
      </c>
      <c r="X74" s="85">
        <f>VLOOKUP($C$2,'[37]ERU-1'!$A$6:$BE$17,X$42,FALSE)</f>
        <v>0</v>
      </c>
      <c r="Y74" s="85">
        <f>VLOOKUP($C$2,'[37]ERU-1'!$A$6:$BE$17,Y$42,FALSE)</f>
        <v>0</v>
      </c>
      <c r="Z74" s="85">
        <f>VLOOKUP($C$2,'[37]ERU-1'!$A$6:$BE$17,Z$42,FALSE)</f>
        <v>0</v>
      </c>
      <c r="AA74" s="85" t="str">
        <f>INDEX([16]Data!$BK$5:$BK$156,MATCH(A74,[16]Data!$A$5:$A$156,0))</f>
        <v>Středočeský</v>
      </c>
      <c r="AB74" s="86">
        <f>INDEX([16]Data!$BM$5:$BM$156,MATCH(A74,[16]Data!$A$5:$A$156,0))</f>
        <v>0.72299999999999998</v>
      </c>
      <c r="AC74" s="12">
        <f t="shared" si="18"/>
        <v>0</v>
      </c>
      <c r="AD74" s="39">
        <f t="shared" si="17"/>
        <v>0.78603881957327137</v>
      </c>
    </row>
    <row r="75" spans="1:30" x14ac:dyDescent="0.25">
      <c r="A75">
        <v>3386</v>
      </c>
      <c r="B75" s="84" t="str">
        <f>INDEX([16]Data!$C$5:$C$156,MATCH(A75,[16]Data!$A$5:$A$156,0))</f>
        <v>KJ - Hrabyně (areál RÚ)</v>
      </c>
      <c r="C75" s="85" t="str">
        <f>VLOOKUP($C$2,'[38]ERU-1'!$A$6:$BE$17,C$42,FALSE)</f>
        <v>Leden</v>
      </c>
      <c r="D75" s="85">
        <f>VLOOKUP($C$2,'[38]ERU-1'!$A$6:$BE$17,D$42,FALSE)</f>
        <v>1</v>
      </c>
      <c r="E75" s="85">
        <f>VLOOKUP($C$2,'[38]ERU-1'!$A$6:$BE$17,E$42,FALSE)</f>
        <v>1559.1559999999999</v>
      </c>
      <c r="F75" s="85">
        <f>VLOOKUP($C$2,'[38]ERU-1'!$A$6:$BE$17,F$42,FALSE)</f>
        <v>816.79200000000003</v>
      </c>
      <c r="G75" s="85">
        <f>VLOOKUP($C$2,'[38]ERU-1'!$A$6:$BE$17,G$42,FALSE)</f>
        <v>35.265000000000001</v>
      </c>
      <c r="H75" s="85">
        <f>VLOOKUP($C$2,'[38]ERU-1'!$A$6:$BE$17,H$42,FALSE)</f>
        <v>2263</v>
      </c>
      <c r="I75" s="85">
        <f>VLOOKUP($C$2,'[38]ERU-1'!$A$6:$BE$17,I$42,FALSE)</f>
        <v>0</v>
      </c>
      <c r="J75" s="85">
        <f>VLOOKUP($C$2,'[38]ERU-1'!$A$6:$BE$17,J$42,FALSE)</f>
        <v>0</v>
      </c>
      <c r="K75" s="85">
        <f>VLOOKUP($C$2,'[38]ERU-1'!$A$6:$BE$17,K$42,FALSE)</f>
        <v>2263</v>
      </c>
      <c r="L75" s="85">
        <f>VLOOKUP($C$2,'[38]ERU-1'!$A$6:$BE$17,L$42,FALSE)</f>
        <v>0</v>
      </c>
      <c r="M75" s="85">
        <f>VLOOKUP($C$2,'[38]ERU-1'!$A$6:$BE$17,M$42,FALSE)</f>
        <v>2263</v>
      </c>
      <c r="N75" s="85">
        <f>VLOOKUP($C$2,'[38]ERU-1'!$A$6:$BE$17,N$42,FALSE)</f>
        <v>0</v>
      </c>
      <c r="O75" s="85" t="s">
        <v>36</v>
      </c>
      <c r="P75" s="85">
        <f>VLOOKUP($C$2,'[38]ERU-1'!$A$6:$BE$17,P$42,FALSE)</f>
        <v>0</v>
      </c>
      <c r="Q75" s="85">
        <f>VLOOKUP($C$2,'[38]ERU-1'!$A$6:$BE$17,Q$42,FALSE)</f>
        <v>0</v>
      </c>
      <c r="R75" s="85">
        <f>VLOOKUP($C$2,'[38]ERU-1'!$A$6:$BE$17,R$42,FALSE)</f>
        <v>0</v>
      </c>
      <c r="S75" s="85">
        <f>VLOOKUP($C$2,'[38]ERU-1'!$A$6:$BE$17,S$42,FALSE)</f>
        <v>0</v>
      </c>
      <c r="T75" s="85">
        <f>VLOOKUP($C$2,'[38]ERU-1'!$A$6:$BE$17,T$42,FALSE)</f>
        <v>0</v>
      </c>
      <c r="U75" s="85">
        <f>VLOOKUP($C$2,'[38]ERU-1'!$A$6:$BE$17,U$42,FALSE)</f>
        <v>0</v>
      </c>
      <c r="V75" s="85">
        <f>VLOOKUP($C$2,'[38]ERU-1'!$A$6:$BE$17,V$42,FALSE)</f>
        <v>0</v>
      </c>
      <c r="W75" s="85">
        <f>VLOOKUP($C$2,'[38]ERU-1'!$A$6:$BE$17,W$42,FALSE)</f>
        <v>0</v>
      </c>
      <c r="X75" s="85">
        <f>VLOOKUP($C$2,'[38]ERU-1'!$A$6:$BE$17,X$42,FALSE)</f>
        <v>2263</v>
      </c>
      <c r="Y75" s="85">
        <f>VLOOKUP($C$2,'[38]ERU-1'!$A$6:$BE$17,Y$42,FALSE)</f>
        <v>0</v>
      </c>
      <c r="Z75" s="85">
        <f>VLOOKUP($C$2,'[38]ERU-1'!$A$6:$BE$17,Z$42,FALSE)</f>
        <v>0</v>
      </c>
      <c r="AA75" s="85" t="str">
        <f>INDEX([16]Data!$BK$5:$BK$156,MATCH(A75,[16]Data!$A$5:$A$156,0))</f>
        <v>Moravskoslezský</v>
      </c>
      <c r="AB75" s="86">
        <f>INDEX([16]Data!$BM$5:$BM$156,MATCH(A75,[16]Data!$A$5:$A$156,0))</f>
        <v>2.0529999999999999</v>
      </c>
      <c r="AC75" s="12">
        <f t="shared" si="18"/>
        <v>0</v>
      </c>
      <c r="AD75" s="39">
        <f t="shared" si="17"/>
        <v>0.76960977961477472</v>
      </c>
    </row>
    <row r="76" spans="1:30" x14ac:dyDescent="0.25">
      <c r="A76">
        <v>3546</v>
      </c>
      <c r="B76" s="84" t="str">
        <f>INDEX([16]Data!$C$5:$C$156,MATCH(A76,[16]Data!$A$5:$A$156,0))</f>
        <v>KJ - Humpolec, Lnářská</v>
      </c>
      <c r="C76" s="85" t="str">
        <f>VLOOKUP($C$2,'[39]ERU-1'!$A$6:$BE$17,C$42,FALSE)</f>
        <v>Leden</v>
      </c>
      <c r="D76" s="85">
        <f>VLOOKUP($C$2,'[39]ERU-1'!$A$6:$BE$17,D$42,FALSE)</f>
        <v>1</v>
      </c>
      <c r="E76" s="85">
        <f>VLOOKUP($C$2,'[39]ERU-1'!$A$6:$BE$17,E$42,FALSE)</f>
        <v>638.48</v>
      </c>
      <c r="F76" s="85">
        <f>VLOOKUP($C$2,'[39]ERU-1'!$A$6:$BE$17,F$42,FALSE)</f>
        <v>353.13</v>
      </c>
      <c r="G76" s="85">
        <f>VLOOKUP($C$2,'[39]ERU-1'!$A$6:$BE$17,G$42,FALSE)</f>
        <v>35.302</v>
      </c>
      <c r="H76" s="85">
        <f>VLOOKUP($C$2,'[39]ERU-1'!$A$6:$BE$17,H$42,FALSE)</f>
        <v>1007</v>
      </c>
      <c r="I76" s="85">
        <f>VLOOKUP($C$2,'[39]ERU-1'!$A$6:$BE$17,I$42,FALSE)</f>
        <v>0</v>
      </c>
      <c r="J76" s="85">
        <f>VLOOKUP($C$2,'[39]ERU-1'!$A$6:$BE$17,J$42,FALSE)</f>
        <v>0</v>
      </c>
      <c r="K76" s="85">
        <f>VLOOKUP($C$2,'[39]ERU-1'!$A$6:$BE$17,K$42,FALSE)</f>
        <v>1007</v>
      </c>
      <c r="L76" s="85">
        <f>VLOOKUP($C$2,'[39]ERU-1'!$A$6:$BE$17,L$42,FALSE)</f>
        <v>0</v>
      </c>
      <c r="M76" s="85">
        <f>VLOOKUP($C$2,'[39]ERU-1'!$A$6:$BE$17,M$42,FALSE)</f>
        <v>1007</v>
      </c>
      <c r="N76" s="85">
        <f>VLOOKUP($C$2,'[39]ERU-1'!$A$6:$BE$17,N$42,FALSE)</f>
        <v>0</v>
      </c>
      <c r="O76" s="85" t="s">
        <v>36</v>
      </c>
      <c r="P76" s="85">
        <f>VLOOKUP($C$2,'[39]ERU-1'!$A$6:$BE$17,P$42,FALSE)</f>
        <v>0</v>
      </c>
      <c r="Q76" s="85">
        <f>VLOOKUP($C$2,'[39]ERU-1'!$A$6:$BE$17,Q$42,FALSE)</f>
        <v>0</v>
      </c>
      <c r="R76" s="85">
        <f>VLOOKUP($C$2,'[39]ERU-1'!$A$6:$BE$17,R$42,FALSE)</f>
        <v>0</v>
      </c>
      <c r="S76" s="85">
        <f>VLOOKUP($C$2,'[39]ERU-1'!$A$6:$BE$17,S$42,FALSE)</f>
        <v>0</v>
      </c>
      <c r="T76" s="85">
        <f>VLOOKUP($C$2,'[39]ERU-1'!$A$6:$BE$17,T$42,FALSE)</f>
        <v>0</v>
      </c>
      <c r="U76" s="85">
        <f>VLOOKUP($C$2,'[39]ERU-1'!$A$6:$BE$17,U$42,FALSE)</f>
        <v>0</v>
      </c>
      <c r="V76" s="85">
        <f>VLOOKUP($C$2,'[39]ERU-1'!$A$6:$BE$17,V$42,FALSE)</f>
        <v>0</v>
      </c>
      <c r="W76" s="85">
        <f>VLOOKUP($C$2,'[39]ERU-1'!$A$6:$BE$17,W$42,FALSE)</f>
        <v>0</v>
      </c>
      <c r="X76" s="85">
        <f>VLOOKUP($C$2,'[39]ERU-1'!$A$6:$BE$17,X$42,FALSE)</f>
        <v>1007</v>
      </c>
      <c r="Y76" s="85">
        <f>VLOOKUP($C$2,'[39]ERU-1'!$A$6:$BE$17,Y$42,FALSE)</f>
        <v>0</v>
      </c>
      <c r="Z76" s="85">
        <f>VLOOKUP($C$2,'[39]ERU-1'!$A$6:$BE$17,Z$42,FALSE)</f>
        <v>0</v>
      </c>
      <c r="AA76" s="85" t="str">
        <f>INDEX([16]Data!$BK$5:$BK$156,MATCH(A76,[16]Data!$A$5:$A$156,0))</f>
        <v>Vysočina</v>
      </c>
      <c r="AB76" s="86">
        <f>INDEX([16]Data!$BM$5:$BM$156,MATCH(A76,[16]Data!$A$5:$A$156,0))</f>
        <v>0.626</v>
      </c>
      <c r="AC76" s="12">
        <f t="shared" si="18"/>
        <v>0</v>
      </c>
      <c r="AD76" s="39">
        <f t="shared" si="17"/>
        <v>0.79212251075304341</v>
      </c>
    </row>
    <row r="77" spans="1:30" x14ac:dyDescent="0.25">
      <c r="A77">
        <v>2806</v>
      </c>
      <c r="B77" s="84" t="str">
        <f>INDEX([16]Data!$C$5:$C$156,MATCH(A77,[16]Data!$A$5:$A$156,0))</f>
        <v>KJ - Humpolec, Na Rybníčku</v>
      </c>
      <c r="C77" s="85" t="str">
        <f>VLOOKUP($C$2,'[40]ERU-1'!$A$6:$BE$17,C$42,FALSE)</f>
        <v>Leden</v>
      </c>
      <c r="D77" s="85">
        <f>VLOOKUP($C$2,'[40]ERU-1'!$A$6:$BE$17,D$42,FALSE)</f>
        <v>1</v>
      </c>
      <c r="E77" s="85">
        <f>VLOOKUP($C$2,'[40]ERU-1'!$A$6:$BE$17,E$42,FALSE)</f>
        <v>861.62800000000004</v>
      </c>
      <c r="F77" s="85">
        <f>VLOOKUP($C$2,'[40]ERU-1'!$A$6:$BE$17,F$42,FALSE)</f>
        <v>477.59300000000002</v>
      </c>
      <c r="G77" s="85">
        <f>VLOOKUP($C$2,'[40]ERU-1'!$A$6:$BE$17,G$42,FALSE)</f>
        <v>35.301000000000002</v>
      </c>
      <c r="H77" s="85">
        <f>VLOOKUP($C$2,'[40]ERU-1'!$A$6:$BE$17,H$42,FALSE)</f>
        <v>1416</v>
      </c>
      <c r="I77" s="85">
        <f>VLOOKUP($C$2,'[40]ERU-1'!$A$6:$BE$17,I$42,FALSE)</f>
        <v>0</v>
      </c>
      <c r="J77" s="85">
        <f>VLOOKUP($C$2,'[40]ERU-1'!$A$6:$BE$17,J$42,FALSE)</f>
        <v>0</v>
      </c>
      <c r="K77" s="85">
        <f>VLOOKUP($C$2,'[40]ERU-1'!$A$6:$BE$17,K$42,FALSE)</f>
        <v>1416</v>
      </c>
      <c r="L77" s="85">
        <f>VLOOKUP($C$2,'[40]ERU-1'!$A$6:$BE$17,L$42,FALSE)</f>
        <v>0</v>
      </c>
      <c r="M77" s="85">
        <f>VLOOKUP($C$2,'[40]ERU-1'!$A$6:$BE$17,M$42,FALSE)</f>
        <v>1416</v>
      </c>
      <c r="N77" s="85">
        <f>VLOOKUP($C$2,'[40]ERU-1'!$A$6:$BE$17,N$42,FALSE)</f>
        <v>0</v>
      </c>
      <c r="O77" s="85" t="s">
        <v>36</v>
      </c>
      <c r="P77" s="85">
        <f>VLOOKUP($C$2,'[40]ERU-1'!$A$6:$BE$17,P$42,FALSE)</f>
        <v>0</v>
      </c>
      <c r="Q77" s="85">
        <f>VLOOKUP($C$2,'[40]ERU-1'!$A$6:$BE$17,Q$42,FALSE)</f>
        <v>0</v>
      </c>
      <c r="R77" s="85">
        <f>VLOOKUP($C$2,'[40]ERU-1'!$A$6:$BE$17,R$42,FALSE)</f>
        <v>1416</v>
      </c>
      <c r="S77" s="85">
        <f>VLOOKUP($C$2,'[40]ERU-1'!$A$6:$BE$17,S$42,FALSE)</f>
        <v>0</v>
      </c>
      <c r="T77" s="85">
        <f>VLOOKUP($C$2,'[40]ERU-1'!$A$6:$BE$17,T$42,FALSE)</f>
        <v>0</v>
      </c>
      <c r="U77" s="85">
        <f>VLOOKUP($C$2,'[40]ERU-1'!$A$6:$BE$17,U$42,FALSE)</f>
        <v>0</v>
      </c>
      <c r="V77" s="85">
        <f>VLOOKUP($C$2,'[40]ERU-1'!$A$6:$BE$17,V$42,FALSE)</f>
        <v>0</v>
      </c>
      <c r="W77" s="85">
        <f>VLOOKUP($C$2,'[40]ERU-1'!$A$6:$BE$17,W$42,FALSE)</f>
        <v>0</v>
      </c>
      <c r="X77" s="85">
        <f>VLOOKUP($C$2,'[40]ERU-1'!$A$6:$BE$17,X$42,FALSE)</f>
        <v>0</v>
      </c>
      <c r="Y77" s="85">
        <f>VLOOKUP($C$2,'[40]ERU-1'!$A$6:$BE$17,Y$42,FALSE)</f>
        <v>0</v>
      </c>
      <c r="Z77" s="85">
        <f>VLOOKUP($C$2,'[40]ERU-1'!$A$6:$BE$17,Z$42,FALSE)</f>
        <v>0</v>
      </c>
      <c r="AA77" s="85" t="str">
        <f>INDEX([16]Data!$BK$5:$BK$156,MATCH(A77,[16]Data!$A$5:$A$156,0))</f>
        <v>Vysočina</v>
      </c>
      <c r="AB77" s="86">
        <f>INDEX([16]Data!$BM$5:$BM$156,MATCH(A77,[16]Data!$A$5:$A$156,0))</f>
        <v>0.80800000000000005</v>
      </c>
      <c r="AC77" s="12">
        <f t="shared" si="18"/>
        <v>0</v>
      </c>
      <c r="AD77" s="39">
        <f t="shared" si="17"/>
        <v>0.82357432653605334</v>
      </c>
    </row>
    <row r="78" spans="1:30" x14ac:dyDescent="0.25">
      <c r="A78">
        <v>3941</v>
      </c>
      <c r="B78" s="84" t="str">
        <f>INDEX([16]Data!$C$5:$C$156,MATCH(A78,[16]Data!$A$5:$A$156,0))</f>
        <v>KJ - Jaroměř</v>
      </c>
      <c r="C78" s="85" t="str">
        <f>VLOOKUP($C$2,'[41]ERU-1'!$A$6:$BE$17,C$42,FALSE)</f>
        <v>Leden</v>
      </c>
      <c r="D78" s="85">
        <f>VLOOKUP($C$2,'[41]ERU-1'!$A$6:$BE$17,D$42,FALSE)</f>
        <v>1</v>
      </c>
      <c r="E78" s="85">
        <f>VLOOKUP($C$2,'[41]ERU-1'!$A$6:$BE$17,E$42,FALSE)</f>
        <v>285.291</v>
      </c>
      <c r="F78" s="85">
        <f>VLOOKUP($C$2,'[41]ERU-1'!$A$6:$BE$17,F$42,FALSE)</f>
        <v>162.505</v>
      </c>
      <c r="G78" s="85">
        <f>VLOOKUP($C$2,'[41]ERU-1'!$A$6:$BE$17,G$42,FALSE)</f>
        <v>35.281999999999996</v>
      </c>
      <c r="H78" s="85">
        <f>VLOOKUP($C$2,'[41]ERU-1'!$A$6:$BE$17,H$42,FALSE)</f>
        <v>461</v>
      </c>
      <c r="I78" s="85">
        <f>VLOOKUP($C$2,'[41]ERU-1'!$A$6:$BE$17,I$42,FALSE)</f>
        <v>0</v>
      </c>
      <c r="J78" s="85">
        <f>VLOOKUP($C$2,'[41]ERU-1'!$A$6:$BE$17,J$42,FALSE)</f>
        <v>0</v>
      </c>
      <c r="K78" s="85">
        <f>VLOOKUP($C$2,'[41]ERU-1'!$A$6:$BE$17,K$42,FALSE)</f>
        <v>461</v>
      </c>
      <c r="L78" s="85">
        <f>VLOOKUP($C$2,'[41]ERU-1'!$A$6:$BE$17,L$42,FALSE)</f>
        <v>0</v>
      </c>
      <c r="M78" s="85">
        <f>VLOOKUP($C$2,'[41]ERU-1'!$A$6:$BE$17,M$42,FALSE)</f>
        <v>461</v>
      </c>
      <c r="N78" s="85">
        <f>VLOOKUP($C$2,'[41]ERU-1'!$A$6:$BE$17,N$42,FALSE)</f>
        <v>0</v>
      </c>
      <c r="O78" s="85" t="s">
        <v>36</v>
      </c>
      <c r="P78" s="85">
        <f>VLOOKUP($C$2,'[41]ERU-1'!$A$6:$BE$17,P$42,FALSE)</f>
        <v>0</v>
      </c>
      <c r="Q78" s="85">
        <f>VLOOKUP($C$2,'[41]ERU-1'!$A$6:$BE$17,Q$42,FALSE)</f>
        <v>0</v>
      </c>
      <c r="R78" s="85">
        <f>VLOOKUP($C$2,'[41]ERU-1'!$A$6:$BE$17,R$42,FALSE)</f>
        <v>461</v>
      </c>
      <c r="S78" s="85">
        <f>VLOOKUP($C$2,'[41]ERU-1'!$A$6:$BE$17,S$42,FALSE)</f>
        <v>0</v>
      </c>
      <c r="T78" s="85">
        <f>VLOOKUP($C$2,'[41]ERU-1'!$A$6:$BE$17,T$42,FALSE)</f>
        <v>0</v>
      </c>
      <c r="U78" s="85">
        <f>VLOOKUP($C$2,'[41]ERU-1'!$A$6:$BE$17,U$42,FALSE)</f>
        <v>0</v>
      </c>
      <c r="V78" s="85">
        <f>VLOOKUP($C$2,'[41]ERU-1'!$A$6:$BE$17,V$42,FALSE)</f>
        <v>0</v>
      </c>
      <c r="W78" s="85">
        <f>VLOOKUP($C$2,'[41]ERU-1'!$A$6:$BE$17,W$42,FALSE)</f>
        <v>0</v>
      </c>
      <c r="X78" s="85">
        <f>VLOOKUP($C$2,'[41]ERU-1'!$A$6:$BE$17,X$42,FALSE)</f>
        <v>0</v>
      </c>
      <c r="Y78" s="85">
        <f>VLOOKUP($C$2,'[41]ERU-1'!$A$6:$BE$17,Y$42,FALSE)</f>
        <v>0</v>
      </c>
      <c r="Z78" s="85">
        <f>VLOOKUP($C$2,'[41]ERU-1'!$A$6:$BE$17,Z$42,FALSE)</f>
        <v>0</v>
      </c>
      <c r="AA78" s="85" t="str">
        <f>INDEX([16]Data!$BK$5:$BK$156,MATCH(A78,[16]Data!$A$5:$A$156,0))</f>
        <v>Královéhradecký</v>
      </c>
      <c r="AB78" s="86">
        <f>INDEX([16]Data!$BM$5:$BM$156,MATCH(A78,[16]Data!$A$5:$A$156,0))</f>
        <v>0.28599999999999998</v>
      </c>
      <c r="AC78" s="12">
        <f t="shared" si="18"/>
        <v>0</v>
      </c>
      <c r="AD78" s="39">
        <f t="shared" si="17"/>
        <v>0.78800994157444726</v>
      </c>
    </row>
    <row r="79" spans="1:30" x14ac:dyDescent="0.25">
      <c r="A79">
        <v>2042</v>
      </c>
      <c r="B79" s="84" t="str">
        <f>INDEX([16]Data!$C$5:$C$156,MATCH(A79,[16]Data!$A$5:$A$156,0))</f>
        <v>KJ - Jihlava, U Břízek</v>
      </c>
      <c r="C79" s="85" t="str">
        <f>VLOOKUP($C$2,'[42]ERU-1'!$A$6:$BE$17,C$42,FALSE)</f>
        <v>Leden</v>
      </c>
      <c r="D79" s="85">
        <f>VLOOKUP($C$2,'[42]ERU-1'!$A$6:$BE$17,D$42,FALSE)</f>
        <v>1</v>
      </c>
      <c r="E79" s="85">
        <f>VLOOKUP($C$2,'[42]ERU-1'!$A$6:$BE$17,E$42,FALSE)</f>
        <v>1721.991</v>
      </c>
      <c r="F79" s="85">
        <f>VLOOKUP($C$2,'[42]ERU-1'!$A$6:$BE$17,F$42,FALSE)</f>
        <v>910.17200000000003</v>
      </c>
      <c r="G79" s="85">
        <f>VLOOKUP($C$2,'[42]ERU-1'!$A$6:$BE$17,G$42,FALSE)</f>
        <v>35.32</v>
      </c>
      <c r="H79" s="85">
        <f>VLOOKUP($C$2,'[42]ERU-1'!$A$6:$BE$17,H$42,FALSE)</f>
        <v>2537</v>
      </c>
      <c r="I79" s="85">
        <f>VLOOKUP($C$2,'[42]ERU-1'!$A$6:$BE$17,I$42,FALSE)</f>
        <v>0</v>
      </c>
      <c r="J79" s="85">
        <f>VLOOKUP($C$2,'[42]ERU-1'!$A$6:$BE$17,J$42,FALSE)</f>
        <v>0</v>
      </c>
      <c r="K79" s="85">
        <f>VLOOKUP($C$2,'[42]ERU-1'!$A$6:$BE$17,K$42,FALSE)</f>
        <v>2537</v>
      </c>
      <c r="L79" s="85">
        <f>VLOOKUP($C$2,'[42]ERU-1'!$A$6:$BE$17,L$42,FALSE)</f>
        <v>0</v>
      </c>
      <c r="M79" s="85">
        <f>VLOOKUP($C$2,'[42]ERU-1'!$A$6:$BE$17,M$42,FALSE)</f>
        <v>2537</v>
      </c>
      <c r="N79" s="85">
        <f>VLOOKUP($C$2,'[42]ERU-1'!$A$6:$BE$17,N$42,FALSE)</f>
        <v>0</v>
      </c>
      <c r="O79" s="85" t="s">
        <v>36</v>
      </c>
      <c r="P79" s="85">
        <f>VLOOKUP($C$2,'[42]ERU-1'!$A$6:$BE$17,P$42,FALSE)</f>
        <v>0</v>
      </c>
      <c r="Q79" s="85">
        <f>VLOOKUP($C$2,'[42]ERU-1'!$A$6:$BE$17,Q$42,FALSE)</f>
        <v>0</v>
      </c>
      <c r="R79" s="85">
        <f>VLOOKUP($C$2,'[42]ERU-1'!$A$6:$BE$17,R$42,FALSE)</f>
        <v>2537</v>
      </c>
      <c r="S79" s="85">
        <f>VLOOKUP($C$2,'[42]ERU-1'!$A$6:$BE$17,S$42,FALSE)</f>
        <v>0</v>
      </c>
      <c r="T79" s="85">
        <f>VLOOKUP($C$2,'[42]ERU-1'!$A$6:$BE$17,T$42,FALSE)</f>
        <v>0</v>
      </c>
      <c r="U79" s="85">
        <f>VLOOKUP($C$2,'[42]ERU-1'!$A$6:$BE$17,U$42,FALSE)</f>
        <v>0</v>
      </c>
      <c r="V79" s="85">
        <f>VLOOKUP($C$2,'[42]ERU-1'!$A$6:$BE$17,V$42,FALSE)</f>
        <v>0</v>
      </c>
      <c r="W79" s="85">
        <f>VLOOKUP($C$2,'[42]ERU-1'!$A$6:$BE$17,W$42,FALSE)</f>
        <v>0</v>
      </c>
      <c r="X79" s="85">
        <f>VLOOKUP($C$2,'[42]ERU-1'!$A$6:$BE$17,X$42,FALSE)</f>
        <v>0</v>
      </c>
      <c r="Y79" s="85">
        <f>VLOOKUP($C$2,'[42]ERU-1'!$A$6:$BE$17,Y$42,FALSE)</f>
        <v>0</v>
      </c>
      <c r="Z79" s="85">
        <f>VLOOKUP($C$2,'[42]ERU-1'!$A$6:$BE$17,Z$42,FALSE)</f>
        <v>0</v>
      </c>
      <c r="AA79" s="85" t="str">
        <f>INDEX([16]Data!$BK$5:$BK$156,MATCH(A79,[16]Data!$A$5:$A$156,0))</f>
        <v>Vysočina</v>
      </c>
      <c r="AB79" s="86">
        <f>INDEX([16]Data!$BM$5:$BM$156,MATCH(A79,[16]Data!$A$5:$A$156,0))</f>
        <v>2.4729999999999999</v>
      </c>
      <c r="AC79" s="12">
        <f t="shared" si="18"/>
        <v>0</v>
      </c>
      <c r="AD79" s="39">
        <f t="shared" si="17"/>
        <v>0.77427367818634518</v>
      </c>
    </row>
    <row r="80" spans="1:30" x14ac:dyDescent="0.25">
      <c r="A80">
        <v>2884</v>
      </c>
      <c r="B80" s="84" t="str">
        <f>INDEX([16]Data!$C$5:$C$156,MATCH(A80,[16]Data!$A$5:$A$156,0))</f>
        <v>KJ - Kaznějov</v>
      </c>
      <c r="C80" s="85" t="str">
        <f>VLOOKUP($C$2,'[43]ERU-1'!$A$6:$BE$17,C$42,FALSE)</f>
        <v>Leden</v>
      </c>
      <c r="D80" s="85">
        <f>VLOOKUP($C$2,'[43]ERU-1'!$A$6:$BE$17,D$42,FALSE)</f>
        <v>1</v>
      </c>
      <c r="E80" s="85">
        <f>VLOOKUP($C$2,'[43]ERU-1'!$A$6:$BE$17,E$42,FALSE)</f>
        <v>528.601</v>
      </c>
      <c r="F80" s="85">
        <f>VLOOKUP($C$2,'[43]ERU-1'!$A$6:$BE$17,F$42,FALSE)</f>
        <v>277.762</v>
      </c>
      <c r="G80" s="85">
        <f>VLOOKUP($C$2,'[43]ERU-1'!$A$6:$BE$17,G$42,FALSE)</f>
        <v>35.345999999999997</v>
      </c>
      <c r="H80" s="85">
        <f>VLOOKUP($C$2,'[43]ERU-1'!$A$6:$BE$17,H$42,FALSE)</f>
        <v>759</v>
      </c>
      <c r="I80" s="85">
        <f>VLOOKUP($C$2,'[43]ERU-1'!$A$6:$BE$17,I$42,FALSE)</f>
        <v>0</v>
      </c>
      <c r="J80" s="85">
        <f>VLOOKUP($C$2,'[43]ERU-1'!$A$6:$BE$17,J$42,FALSE)</f>
        <v>0</v>
      </c>
      <c r="K80" s="85">
        <f>VLOOKUP($C$2,'[43]ERU-1'!$A$6:$BE$17,K$42,FALSE)</f>
        <v>759</v>
      </c>
      <c r="L80" s="85">
        <f>VLOOKUP($C$2,'[43]ERU-1'!$A$6:$BE$17,L$42,FALSE)</f>
        <v>0</v>
      </c>
      <c r="M80" s="85">
        <f>VLOOKUP($C$2,'[43]ERU-1'!$A$6:$BE$17,M$42,FALSE)</f>
        <v>759</v>
      </c>
      <c r="N80" s="85">
        <f>VLOOKUP($C$2,'[43]ERU-1'!$A$6:$BE$17,N$42,FALSE)</f>
        <v>0</v>
      </c>
      <c r="O80" s="85" t="s">
        <v>36</v>
      </c>
      <c r="P80" s="85">
        <f>VLOOKUP($C$2,'[43]ERU-1'!$A$6:$BE$17,P$42,FALSE)</f>
        <v>0</v>
      </c>
      <c r="Q80" s="85">
        <f>VLOOKUP($C$2,'[43]ERU-1'!$A$6:$BE$17,Q$42,FALSE)</f>
        <v>0</v>
      </c>
      <c r="R80" s="85">
        <f>VLOOKUP($C$2,'[43]ERU-1'!$A$6:$BE$17,R$42,FALSE)</f>
        <v>759</v>
      </c>
      <c r="S80" s="85">
        <f>VLOOKUP($C$2,'[43]ERU-1'!$A$6:$BE$17,S$42,FALSE)</f>
        <v>0</v>
      </c>
      <c r="T80" s="85">
        <f>VLOOKUP($C$2,'[43]ERU-1'!$A$6:$BE$17,T$42,FALSE)</f>
        <v>0</v>
      </c>
      <c r="U80" s="85">
        <f>VLOOKUP($C$2,'[43]ERU-1'!$A$6:$BE$17,U$42,FALSE)</f>
        <v>0</v>
      </c>
      <c r="V80" s="85">
        <f>VLOOKUP($C$2,'[43]ERU-1'!$A$6:$BE$17,V$42,FALSE)</f>
        <v>0</v>
      </c>
      <c r="W80" s="85">
        <f>VLOOKUP($C$2,'[43]ERU-1'!$A$6:$BE$17,W$42,FALSE)</f>
        <v>0</v>
      </c>
      <c r="X80" s="85">
        <f>VLOOKUP($C$2,'[43]ERU-1'!$A$6:$BE$17,X$42,FALSE)</f>
        <v>0</v>
      </c>
      <c r="Y80" s="85">
        <f>VLOOKUP($C$2,'[43]ERU-1'!$A$6:$BE$17,Y$42,FALSE)</f>
        <v>0</v>
      </c>
      <c r="Z80" s="85">
        <f>VLOOKUP($C$2,'[43]ERU-1'!$A$6:$BE$17,Z$42,FALSE)</f>
        <v>0</v>
      </c>
      <c r="AA80" s="85" t="str">
        <f>INDEX([16]Data!$BK$5:$BK$156,MATCH(A80,[16]Data!$A$5:$A$156,0))</f>
        <v>Plzeňský</v>
      </c>
      <c r="AB80" s="86">
        <f>INDEX([16]Data!$BM$5:$BM$156,MATCH(A80,[16]Data!$A$5:$A$156,0))</f>
        <v>1.1619999999999999</v>
      </c>
      <c r="AC80" s="12">
        <f t="shared" si="18"/>
        <v>0</v>
      </c>
      <c r="AD80" s="39">
        <f t="shared" si="17"/>
        <v>0.75904311364885524</v>
      </c>
    </row>
    <row r="81" spans="1:30" x14ac:dyDescent="0.25">
      <c r="A81">
        <v>2447</v>
      </c>
      <c r="B81" s="84" t="str">
        <f>INDEX([16]Data!$C$5:$C$156,MATCH(A81,[16]Data!$A$5:$A$156,0))</f>
        <v>KJ - Kladruby (areál RÚ)</v>
      </c>
      <c r="C81" s="85" t="str">
        <f>VLOOKUP($C$2,'[44]ERU-1'!$A$6:$BE$17,C$42,FALSE)</f>
        <v>Leden</v>
      </c>
      <c r="D81" s="85">
        <f>VLOOKUP($C$2,'[44]ERU-1'!$A$6:$BE$17,D$42,FALSE)</f>
        <v>1</v>
      </c>
      <c r="E81" s="85">
        <f>VLOOKUP($C$2,'[44]ERU-1'!$A$6:$BE$17,E$42,FALSE)</f>
        <v>392.20100000000002</v>
      </c>
      <c r="F81" s="85">
        <f>VLOOKUP($C$2,'[44]ERU-1'!$A$6:$BE$17,F$42,FALSE)</f>
        <v>208.01599999999999</v>
      </c>
      <c r="G81" s="85">
        <f>VLOOKUP($C$2,'[44]ERU-1'!$A$6:$BE$17,G$42,FALSE)</f>
        <v>35.356000000000002</v>
      </c>
      <c r="H81" s="85">
        <f>VLOOKUP($C$2,'[44]ERU-1'!$A$6:$BE$17,H$42,FALSE)</f>
        <v>582</v>
      </c>
      <c r="I81" s="85">
        <f>VLOOKUP($C$2,'[44]ERU-1'!$A$6:$BE$17,I$42,FALSE)</f>
        <v>0</v>
      </c>
      <c r="J81" s="85">
        <f>VLOOKUP($C$2,'[44]ERU-1'!$A$6:$BE$17,J$42,FALSE)</f>
        <v>0</v>
      </c>
      <c r="K81" s="85">
        <f>VLOOKUP($C$2,'[44]ERU-1'!$A$6:$BE$17,K$42,FALSE)</f>
        <v>582</v>
      </c>
      <c r="L81" s="85">
        <f>VLOOKUP($C$2,'[44]ERU-1'!$A$6:$BE$17,L$42,FALSE)</f>
        <v>0</v>
      </c>
      <c r="M81" s="85">
        <f>VLOOKUP($C$2,'[44]ERU-1'!$A$6:$BE$17,M$42,FALSE)</f>
        <v>582</v>
      </c>
      <c r="N81" s="85">
        <f>VLOOKUP($C$2,'[44]ERU-1'!$A$6:$BE$17,N$42,FALSE)</f>
        <v>0</v>
      </c>
      <c r="O81" s="85" t="s">
        <v>36</v>
      </c>
      <c r="P81" s="85">
        <f>VLOOKUP($C$2,'[44]ERU-1'!$A$6:$BE$17,P$42,FALSE)</f>
        <v>0</v>
      </c>
      <c r="Q81" s="85">
        <f>VLOOKUP($C$2,'[44]ERU-1'!$A$6:$BE$17,Q$42,FALSE)</f>
        <v>0</v>
      </c>
      <c r="R81" s="85">
        <f>VLOOKUP($C$2,'[44]ERU-1'!$A$6:$BE$17,R$42,FALSE)</f>
        <v>0</v>
      </c>
      <c r="S81" s="85">
        <f>VLOOKUP($C$2,'[44]ERU-1'!$A$6:$BE$17,S$42,FALSE)</f>
        <v>0</v>
      </c>
      <c r="T81" s="85">
        <f>VLOOKUP($C$2,'[44]ERU-1'!$A$6:$BE$17,T$42,FALSE)</f>
        <v>0</v>
      </c>
      <c r="U81" s="85">
        <f>VLOOKUP($C$2,'[44]ERU-1'!$A$6:$BE$17,U$42,FALSE)</f>
        <v>0</v>
      </c>
      <c r="V81" s="85">
        <f>VLOOKUP($C$2,'[44]ERU-1'!$A$6:$BE$17,V$42,FALSE)</f>
        <v>0</v>
      </c>
      <c r="W81" s="85">
        <f>VLOOKUP($C$2,'[44]ERU-1'!$A$6:$BE$17,W$42,FALSE)</f>
        <v>0</v>
      </c>
      <c r="X81" s="85">
        <f>VLOOKUP($C$2,'[44]ERU-1'!$A$6:$BE$17,X$42,FALSE)</f>
        <v>582</v>
      </c>
      <c r="Y81" s="85">
        <f>VLOOKUP($C$2,'[44]ERU-1'!$A$6:$BE$17,Y$42,FALSE)</f>
        <v>0</v>
      </c>
      <c r="Z81" s="85">
        <f>VLOOKUP($C$2,'[44]ERU-1'!$A$6:$BE$17,Z$42,FALSE)</f>
        <v>0</v>
      </c>
      <c r="AA81" s="85" t="str">
        <f>INDEX([16]Data!$BK$5:$BK$156,MATCH(A81,[16]Data!$A$5:$A$156,0))</f>
        <v>Středočeský</v>
      </c>
      <c r="AB81" s="86">
        <f>INDEX([16]Data!$BM$5:$BM$156,MATCH(A81,[16]Data!$A$5:$A$156,0))</f>
        <v>0.95199999999999996</v>
      </c>
      <c r="AC81" s="12">
        <f t="shared" ref="AC81:AC121" si="19">K91-Q91-SUM(R91:Z91)</f>
        <v>0</v>
      </c>
      <c r="AD81" s="39">
        <f t="shared" si="17"/>
        <v>0.77718380637386875</v>
      </c>
    </row>
    <row r="82" spans="1:30" x14ac:dyDescent="0.25">
      <c r="A82">
        <v>3157</v>
      </c>
      <c r="B82" s="84" t="str">
        <f>INDEX([16]Data!$C$5:$C$156,MATCH(A82,[16]Data!$A$5:$A$156,0))</f>
        <v>KJ - Klimkovice (areál sanatoria)</v>
      </c>
      <c r="C82" s="85" t="str">
        <f>VLOOKUP($C$2,'[45]ERU-1'!$A$6:$BE$17,C$42,FALSE)</f>
        <v>Leden</v>
      </c>
      <c r="D82" s="85">
        <f>VLOOKUP($C$2,'[45]ERU-1'!$A$6:$BE$17,D$42,FALSE)</f>
        <v>1</v>
      </c>
      <c r="E82" s="85">
        <f>VLOOKUP($C$2,'[45]ERU-1'!$A$6:$BE$17,E$42,FALSE)</f>
        <v>1025.0540000000001</v>
      </c>
      <c r="F82" s="85">
        <f>VLOOKUP($C$2,'[45]ERU-1'!$A$6:$BE$17,F$42,FALSE)</f>
        <v>545.60900000000004</v>
      </c>
      <c r="G82" s="85">
        <f>VLOOKUP($C$2,'[45]ERU-1'!$A$6:$BE$17,G$42,FALSE)</f>
        <v>35.273000000000003</v>
      </c>
      <c r="H82" s="85">
        <f>VLOOKUP($C$2,'[45]ERU-1'!$A$6:$BE$17,H$42,FALSE)</f>
        <v>1708</v>
      </c>
      <c r="I82" s="85">
        <f>VLOOKUP($C$2,'[45]ERU-1'!$A$6:$BE$17,I$42,FALSE)</f>
        <v>0</v>
      </c>
      <c r="J82" s="85">
        <f>VLOOKUP($C$2,'[45]ERU-1'!$A$6:$BE$17,J$42,FALSE)</f>
        <v>0</v>
      </c>
      <c r="K82" s="85">
        <f>VLOOKUP($C$2,'[45]ERU-1'!$A$6:$BE$17,K$42,FALSE)</f>
        <v>1708</v>
      </c>
      <c r="L82" s="85">
        <f>VLOOKUP($C$2,'[45]ERU-1'!$A$6:$BE$17,L$42,FALSE)</f>
        <v>0</v>
      </c>
      <c r="M82" s="85">
        <f>VLOOKUP($C$2,'[45]ERU-1'!$A$6:$BE$17,M$42,FALSE)</f>
        <v>1708</v>
      </c>
      <c r="N82" s="85">
        <f>VLOOKUP($C$2,'[45]ERU-1'!$A$6:$BE$17,N$42,FALSE)</f>
        <v>0</v>
      </c>
      <c r="O82" s="85" t="s">
        <v>36</v>
      </c>
      <c r="P82" s="85">
        <f>VLOOKUP($C$2,'[45]ERU-1'!$A$6:$BE$17,P$42,FALSE)</f>
        <v>0</v>
      </c>
      <c r="Q82" s="85">
        <f>VLOOKUP($C$2,'[45]ERU-1'!$A$6:$BE$17,Q$42,FALSE)</f>
        <v>0</v>
      </c>
      <c r="R82" s="85">
        <f>VLOOKUP($C$2,'[45]ERU-1'!$A$6:$BE$17,R$42,FALSE)</f>
        <v>0</v>
      </c>
      <c r="S82" s="85">
        <f>VLOOKUP($C$2,'[45]ERU-1'!$A$6:$BE$17,S$42,FALSE)</f>
        <v>0</v>
      </c>
      <c r="T82" s="85">
        <f>VLOOKUP($C$2,'[45]ERU-1'!$A$6:$BE$17,T$42,FALSE)</f>
        <v>0</v>
      </c>
      <c r="U82" s="85">
        <f>VLOOKUP($C$2,'[45]ERU-1'!$A$6:$BE$17,U$42,FALSE)</f>
        <v>0</v>
      </c>
      <c r="V82" s="85">
        <f>VLOOKUP($C$2,'[45]ERU-1'!$A$6:$BE$17,V$42,FALSE)</f>
        <v>0</v>
      </c>
      <c r="W82" s="85">
        <f>VLOOKUP($C$2,'[45]ERU-1'!$A$6:$BE$17,W$42,FALSE)</f>
        <v>0</v>
      </c>
      <c r="X82" s="85">
        <f>VLOOKUP($C$2,'[45]ERU-1'!$A$6:$BE$17,X$42,FALSE)</f>
        <v>1708</v>
      </c>
      <c r="Y82" s="85">
        <f>VLOOKUP($C$2,'[45]ERU-1'!$A$6:$BE$17,Y$42,FALSE)</f>
        <v>0</v>
      </c>
      <c r="Z82" s="85">
        <f>VLOOKUP($C$2,'[45]ERU-1'!$A$6:$BE$17,Z$42,FALSE)</f>
        <v>0</v>
      </c>
      <c r="AA82" s="85" t="str">
        <f>INDEX([16]Data!$BK$5:$BK$156,MATCH(A82,[16]Data!$A$5:$A$156,0))</f>
        <v>Moravskoslezský</v>
      </c>
      <c r="AB82" s="86">
        <f>INDEX([16]Data!$BM$5:$BM$156,MATCH(A82,[16]Data!$A$5:$A$156,0))</f>
        <v>1.3360000000000001</v>
      </c>
      <c r="AC82" s="12">
        <f t="shared" si="19"/>
        <v>0</v>
      </c>
      <c r="AD82" s="39">
        <f t="shared" si="17"/>
        <v>0.86956858197801801</v>
      </c>
    </row>
    <row r="83" spans="1:30" x14ac:dyDescent="0.25">
      <c r="A83">
        <v>3498</v>
      </c>
      <c r="B83" s="84" t="str">
        <f>INDEX([16]Data!$C$5:$C$156,MATCH(A83,[16]Data!$A$5:$A$156,0))</f>
        <v>KJ - Kamenický Šenov</v>
      </c>
      <c r="C83" s="85" t="str">
        <f>VLOOKUP($C$2,'[46]ERU-1'!$A$6:$BE$17,C$42,FALSE)</f>
        <v>Leden</v>
      </c>
      <c r="D83" s="85">
        <f>VLOOKUP($C$2,'[46]ERU-1'!$A$6:$BE$17,D$42,FALSE)</f>
        <v>1</v>
      </c>
      <c r="E83" s="85">
        <f>VLOOKUP($C$2,'[46]ERU-1'!$A$6:$BE$17,E$42,FALSE)</f>
        <v>2272.683</v>
      </c>
      <c r="F83" s="85">
        <f>VLOOKUP($C$2,'[46]ERU-1'!$A$6:$BE$17,F$42,FALSE)</f>
        <v>1161.3489999999999</v>
      </c>
      <c r="G83" s="85">
        <f>VLOOKUP($C$2,'[46]ERU-1'!$A$6:$BE$17,G$42,FALSE)</f>
        <v>35.143999999999998</v>
      </c>
      <c r="H83" s="85">
        <f>VLOOKUP($C$2,'[46]ERU-1'!$A$6:$BE$17,H$42,FALSE)</f>
        <v>3245</v>
      </c>
      <c r="I83" s="85">
        <f>VLOOKUP($C$2,'[46]ERU-1'!$A$6:$BE$17,I$42,FALSE)</f>
        <v>0</v>
      </c>
      <c r="J83" s="85">
        <f>VLOOKUP($C$2,'[46]ERU-1'!$A$6:$BE$17,J$42,FALSE)</f>
        <v>0</v>
      </c>
      <c r="K83" s="85">
        <f>VLOOKUP($C$2,'[46]ERU-1'!$A$6:$BE$17,K$42,FALSE)</f>
        <v>3245</v>
      </c>
      <c r="L83" s="85">
        <f>VLOOKUP($C$2,'[46]ERU-1'!$A$6:$BE$17,L$42,FALSE)</f>
        <v>0</v>
      </c>
      <c r="M83" s="85">
        <f>VLOOKUP($C$2,'[46]ERU-1'!$A$6:$BE$17,M$42,FALSE)</f>
        <v>3245</v>
      </c>
      <c r="N83" s="85">
        <f>VLOOKUP($C$2,'[46]ERU-1'!$A$6:$BE$17,N$42,FALSE)</f>
        <v>0</v>
      </c>
      <c r="O83" s="85" t="s">
        <v>36</v>
      </c>
      <c r="P83" s="85">
        <f>VLOOKUP($C$2,'[46]ERU-1'!$A$6:$BE$17,P$42,FALSE)</f>
        <v>0</v>
      </c>
      <c r="Q83" s="85">
        <f>VLOOKUP($C$2,'[46]ERU-1'!$A$6:$BE$17,Q$42,FALSE)</f>
        <v>0</v>
      </c>
      <c r="R83" s="85">
        <f>VLOOKUP($C$2,'[46]ERU-1'!$A$6:$BE$17,R$42,FALSE)</f>
        <v>3245</v>
      </c>
      <c r="S83" s="85">
        <f>VLOOKUP($C$2,'[46]ERU-1'!$A$6:$BE$17,S$42,FALSE)</f>
        <v>0</v>
      </c>
      <c r="T83" s="85">
        <f>VLOOKUP($C$2,'[46]ERU-1'!$A$6:$BE$17,T$42,FALSE)</f>
        <v>0</v>
      </c>
      <c r="U83" s="85">
        <f>VLOOKUP($C$2,'[46]ERU-1'!$A$6:$BE$17,U$42,FALSE)</f>
        <v>0</v>
      </c>
      <c r="V83" s="85">
        <f>VLOOKUP($C$2,'[46]ERU-1'!$A$6:$BE$17,V$42,FALSE)</f>
        <v>0</v>
      </c>
      <c r="W83" s="85">
        <f>VLOOKUP($C$2,'[46]ERU-1'!$A$6:$BE$17,W$42,FALSE)</f>
        <v>0</v>
      </c>
      <c r="X83" s="85">
        <f>VLOOKUP($C$2,'[46]ERU-1'!$A$6:$BE$17,X$42,FALSE)</f>
        <v>0</v>
      </c>
      <c r="Y83" s="85">
        <f>VLOOKUP($C$2,'[46]ERU-1'!$A$6:$BE$17,Y$42,FALSE)</f>
        <v>0</v>
      </c>
      <c r="Z83" s="85">
        <f>VLOOKUP($C$2,'[46]ERU-1'!$A$6:$BE$17,Z$42,FALSE)</f>
        <v>0</v>
      </c>
      <c r="AA83" s="85" t="str">
        <f>INDEX([16]Data!$BK$5:$BK$156,MATCH(A83,[16]Data!$A$5:$A$156,0))</f>
        <v>Liberecký</v>
      </c>
      <c r="AB83" s="86">
        <f>INDEX([16]Data!$BM$5:$BM$156,MATCH(A83,[16]Data!$A$5:$A$156,0))</f>
        <v>2.4729999999999999</v>
      </c>
      <c r="AC83" s="12">
        <f t="shared" si="19"/>
        <v>0</v>
      </c>
      <c r="AD83" s="39">
        <f t="shared" si="17"/>
        <v>0.77615677017751683</v>
      </c>
    </row>
    <row r="84" spans="1:30" x14ac:dyDescent="0.25">
      <c r="A84">
        <v>3608</v>
      </c>
      <c r="B84" s="84" t="str">
        <f>INDEX([16]Data!$C$5:$C$156,MATCH(A84,[16]Data!$A$5:$A$156,0))</f>
        <v>KJ - Kojetín</v>
      </c>
      <c r="C84" s="85" t="str">
        <f>VLOOKUP($C$2,'[47]ERU-1'!$A$6:$BE$17,C$42,FALSE)</f>
        <v>Leden</v>
      </c>
      <c r="D84" s="85">
        <f>VLOOKUP($C$2,'[47]ERU-1'!$A$6:$BE$17,D$42,FALSE)</f>
        <v>1</v>
      </c>
      <c r="E84" s="85">
        <f>VLOOKUP($C$2,'[47]ERU-1'!$A$6:$BE$17,E$42,FALSE)</f>
        <v>298.62900000000002</v>
      </c>
      <c r="F84" s="85">
        <f>VLOOKUP($C$2,'[47]ERU-1'!$A$6:$BE$17,F$42,FALSE)</f>
        <v>167.97399999999999</v>
      </c>
      <c r="G84" s="85">
        <f>VLOOKUP($C$2,'[47]ERU-1'!$A$6:$BE$17,G$42,FALSE)</f>
        <v>35.276000000000003</v>
      </c>
      <c r="H84" s="85">
        <f>VLOOKUP($C$2,'[47]ERU-1'!$A$6:$BE$17,H$42,FALSE)</f>
        <v>479</v>
      </c>
      <c r="I84" s="85">
        <f>VLOOKUP($C$2,'[47]ERU-1'!$A$6:$BE$17,I$42,FALSE)</f>
        <v>0</v>
      </c>
      <c r="J84" s="85">
        <f>VLOOKUP($C$2,'[47]ERU-1'!$A$6:$BE$17,J$42,FALSE)</f>
        <v>0</v>
      </c>
      <c r="K84" s="85">
        <f>VLOOKUP($C$2,'[47]ERU-1'!$A$6:$BE$17,K$42,FALSE)</f>
        <v>479</v>
      </c>
      <c r="L84" s="85">
        <f>VLOOKUP($C$2,'[47]ERU-1'!$A$6:$BE$17,L$42,FALSE)</f>
        <v>0</v>
      </c>
      <c r="M84" s="85">
        <f>VLOOKUP($C$2,'[47]ERU-1'!$A$6:$BE$17,M$42,FALSE)</f>
        <v>479</v>
      </c>
      <c r="N84" s="85">
        <f>VLOOKUP($C$2,'[47]ERU-1'!$A$6:$BE$17,N$42,FALSE)</f>
        <v>0</v>
      </c>
      <c r="O84" s="85" t="s">
        <v>36</v>
      </c>
      <c r="P84" s="85">
        <f>VLOOKUP($C$2,'[47]ERU-1'!$A$6:$BE$17,P$42,FALSE)</f>
        <v>0</v>
      </c>
      <c r="Q84" s="85">
        <f>VLOOKUP($C$2,'[47]ERU-1'!$A$6:$BE$17,Q$42,FALSE)</f>
        <v>0</v>
      </c>
      <c r="R84" s="85">
        <f>VLOOKUP($C$2,'[47]ERU-1'!$A$6:$BE$17,R$42,FALSE)</f>
        <v>479</v>
      </c>
      <c r="S84" s="85">
        <f>VLOOKUP($C$2,'[47]ERU-1'!$A$6:$BE$17,S$42,FALSE)</f>
        <v>0</v>
      </c>
      <c r="T84" s="85">
        <f>VLOOKUP($C$2,'[47]ERU-1'!$A$6:$BE$17,T$42,FALSE)</f>
        <v>0</v>
      </c>
      <c r="U84" s="85">
        <f>VLOOKUP($C$2,'[47]ERU-1'!$A$6:$BE$17,U$42,FALSE)</f>
        <v>0</v>
      </c>
      <c r="V84" s="85">
        <f>VLOOKUP($C$2,'[47]ERU-1'!$A$6:$BE$17,V$42,FALSE)</f>
        <v>0</v>
      </c>
      <c r="W84" s="85">
        <f>VLOOKUP($C$2,'[47]ERU-1'!$A$6:$BE$17,W$42,FALSE)</f>
        <v>0</v>
      </c>
      <c r="X84" s="85">
        <f>VLOOKUP($C$2,'[47]ERU-1'!$A$6:$BE$17,X$42,FALSE)</f>
        <v>0</v>
      </c>
      <c r="Y84" s="85">
        <f>VLOOKUP($C$2,'[47]ERU-1'!$A$6:$BE$17,Y$42,FALSE)</f>
        <v>0</v>
      </c>
      <c r="Z84" s="85">
        <f>VLOOKUP($C$2,'[47]ERU-1'!$A$6:$BE$17,Z$42,FALSE)</f>
        <v>0</v>
      </c>
      <c r="AA84" s="85" t="str">
        <f>INDEX([16]Data!$BK$5:$BK$156,MATCH(A84,[16]Data!$A$5:$A$156,0))</f>
        <v>Olomoucký</v>
      </c>
      <c r="AB84" s="86">
        <f>INDEX([16]Data!$BM$5:$BM$156,MATCH(A84,[16]Data!$A$5:$A$156,0))</f>
        <v>0.28599999999999998</v>
      </c>
      <c r="AC84" s="12">
        <f t="shared" si="19"/>
        <v>0</v>
      </c>
      <c r="AD84" s="39">
        <f t="shared" si="17"/>
        <v>0.79211994448876344</v>
      </c>
    </row>
    <row r="85" spans="1:30" x14ac:dyDescent="0.25">
      <c r="A85" s="34">
        <v>2698</v>
      </c>
      <c r="B85" s="84" t="str">
        <f>INDEX([16]Data!$C$5:$C$156,MATCH(A85,[16]Data!$A$5:$A$156,0))</f>
        <v>Kotelna Frýdlant</v>
      </c>
      <c r="C85" s="85" t="str">
        <f>VLOOKUP($C$2,'[48]ERU-1'!$A$6:$BE$17,C$42,FALSE)</f>
        <v>Leden</v>
      </c>
      <c r="D85" s="85">
        <f>VLOOKUP($C$2,'[48]ERU-1'!$A$6:$BE$17,D$42,FALSE)</f>
        <v>1</v>
      </c>
      <c r="E85" s="85">
        <f>VLOOKUP($C$2,'[48]ERU-1'!$A$6:$BE$17,E$42,FALSE)</f>
        <v>1172.0029999999999</v>
      </c>
      <c r="F85" s="85">
        <f>VLOOKUP($C$2,'[48]ERU-1'!$A$6:$BE$17,F$42,FALSE)</f>
        <v>614.70299999999997</v>
      </c>
      <c r="G85" s="85">
        <f>VLOOKUP($C$2,'[48]ERU-1'!$A$6:$BE$17,G$42,FALSE)</f>
        <v>35.286999999999999</v>
      </c>
      <c r="H85" s="85">
        <f>VLOOKUP($C$2,'[48]ERU-1'!$A$6:$BE$17,H$42,FALSE)</f>
        <v>1870</v>
      </c>
      <c r="I85" s="85">
        <f>VLOOKUP($C$2,'[48]ERU-1'!$A$6:$BE$17,I$42,FALSE)</f>
        <v>0</v>
      </c>
      <c r="J85" s="85">
        <f>VLOOKUP($C$2,'[48]ERU-1'!$A$6:$BE$17,J$42,FALSE)</f>
        <v>0</v>
      </c>
      <c r="K85" s="85">
        <f>VLOOKUP($C$2,'[48]ERU-1'!$A$6:$BE$17,K$42,FALSE)</f>
        <v>1870</v>
      </c>
      <c r="L85" s="85">
        <f>VLOOKUP($C$2,'[48]ERU-1'!$A$6:$BE$17,L$42,FALSE)</f>
        <v>0</v>
      </c>
      <c r="M85" s="85">
        <f>VLOOKUP($C$2,'[48]ERU-1'!$A$6:$BE$17,M$42,FALSE)</f>
        <v>1870</v>
      </c>
      <c r="N85" s="85">
        <f>VLOOKUP($C$2,'[48]ERU-1'!$A$6:$BE$17,N$42,FALSE)</f>
        <v>0</v>
      </c>
      <c r="O85" s="85" t="s">
        <v>36</v>
      </c>
      <c r="P85" s="85">
        <f>VLOOKUP($C$2,'[48]ERU-1'!$A$6:$BE$17,P$42,FALSE)</f>
        <v>0</v>
      </c>
      <c r="Q85" s="85">
        <f>VLOOKUP($C$2,'[48]ERU-1'!$A$6:$BE$17,Q$42,FALSE)</f>
        <v>0</v>
      </c>
      <c r="R85" s="85">
        <f>VLOOKUP($C$2,'[48]ERU-1'!$A$6:$BE$17,R$42,FALSE)</f>
        <v>1870</v>
      </c>
      <c r="S85" s="85">
        <f>VLOOKUP($C$2,'[48]ERU-1'!$A$6:$BE$17,S$42,FALSE)</f>
        <v>0</v>
      </c>
      <c r="T85" s="85">
        <f>VLOOKUP($C$2,'[48]ERU-1'!$A$6:$BE$17,T$42,FALSE)</f>
        <v>0</v>
      </c>
      <c r="U85" s="85">
        <f>VLOOKUP($C$2,'[48]ERU-1'!$A$6:$BE$17,U$42,FALSE)</f>
        <v>0</v>
      </c>
      <c r="V85" s="85">
        <f>VLOOKUP($C$2,'[48]ERU-1'!$A$6:$BE$17,V$42,FALSE)</f>
        <v>0</v>
      </c>
      <c r="W85" s="85">
        <f>VLOOKUP($C$2,'[48]ERU-1'!$A$6:$BE$17,W$42,FALSE)</f>
        <v>0</v>
      </c>
      <c r="X85" s="85">
        <f>VLOOKUP($C$2,'[48]ERU-1'!$A$6:$BE$17,X$42,FALSE)</f>
        <v>0</v>
      </c>
      <c r="Y85" s="85">
        <f>VLOOKUP($C$2,'[48]ERU-1'!$A$6:$BE$17,Y$42,FALSE)</f>
        <v>0</v>
      </c>
      <c r="Z85" s="85">
        <f>VLOOKUP($C$2,'[48]ERU-1'!$A$6:$BE$17,Z$42,FALSE)</f>
        <v>0</v>
      </c>
      <c r="AA85" s="85" t="str">
        <f>INDEX([16]Data!$BK$5:$BK$156,MATCH(A85,[16]Data!$A$5:$A$156,0))</f>
        <v>Liberecký</v>
      </c>
      <c r="AB85" s="86">
        <f>INDEX([16]Data!$BM$5:$BM$156,MATCH(A85,[16]Data!$A$5:$A$156,0))</f>
        <v>1.4970000000000001</v>
      </c>
      <c r="AC85" s="12">
        <f t="shared" si="19"/>
        <v>0</v>
      </c>
      <c r="AD85" s="39">
        <f t="shared" si="17"/>
        <v>0.84503320212272337</v>
      </c>
    </row>
    <row r="86" spans="1:30" x14ac:dyDescent="0.25">
      <c r="A86">
        <v>2947</v>
      </c>
      <c r="B86" s="84" t="str">
        <f>INDEX([16]Data!$C$5:$C$156,MATCH(A86,[16]Data!$A$5:$A$156,0))</f>
        <v>Kotelna Humpolec</v>
      </c>
      <c r="C86" s="85" t="str">
        <f>VLOOKUP($C$2,'[49]ERU-1'!$A$6:$BE$17,C$42,FALSE)</f>
        <v>Leden</v>
      </c>
      <c r="D86" s="85">
        <f>VLOOKUP($C$2,'[49]ERU-1'!$A$6:$BE$17,D$42,FALSE)</f>
        <v>1</v>
      </c>
      <c r="E86" s="85">
        <f>VLOOKUP($C$2,'[49]ERU-1'!$A$6:$BE$17,E$42,FALSE)</f>
        <v>190.084</v>
      </c>
      <c r="F86" s="85">
        <f>VLOOKUP($C$2,'[49]ERU-1'!$A$6:$BE$17,F$42,FALSE)</f>
        <v>115.83</v>
      </c>
      <c r="G86" s="85">
        <f>VLOOKUP($C$2,'[49]ERU-1'!$A$6:$BE$17,G$42,FALSE)</f>
        <v>35.302</v>
      </c>
      <c r="H86" s="85">
        <f>VLOOKUP($C$2,'[49]ERU-1'!$A$6:$BE$17,H$42,FALSE)</f>
        <v>328</v>
      </c>
      <c r="I86" s="85">
        <f>VLOOKUP($C$2,'[49]ERU-1'!$A$6:$BE$17,I$42,FALSE)</f>
        <v>0</v>
      </c>
      <c r="J86" s="85">
        <f>VLOOKUP($C$2,'[49]ERU-1'!$A$6:$BE$17,J$42,FALSE)</f>
        <v>0</v>
      </c>
      <c r="K86" s="85">
        <f>VLOOKUP($C$2,'[49]ERU-1'!$A$6:$BE$17,K$42,FALSE)</f>
        <v>328</v>
      </c>
      <c r="L86" s="85">
        <f>VLOOKUP($C$2,'[49]ERU-1'!$A$6:$BE$17,L$42,FALSE)</f>
        <v>0</v>
      </c>
      <c r="M86" s="85">
        <f>VLOOKUP($C$2,'[49]ERU-1'!$A$6:$BE$17,M$42,FALSE)</f>
        <v>328</v>
      </c>
      <c r="N86" s="85">
        <f>VLOOKUP($C$2,'[49]ERU-1'!$A$6:$BE$17,N$42,FALSE)</f>
        <v>0</v>
      </c>
      <c r="O86" s="85" t="s">
        <v>36</v>
      </c>
      <c r="P86" s="85">
        <f>VLOOKUP($C$2,'[49]ERU-1'!$A$6:$BE$17,P$42,FALSE)</f>
        <v>0</v>
      </c>
      <c r="Q86" s="85">
        <f>VLOOKUP($C$2,'[49]ERU-1'!$A$6:$BE$17,Q$42,FALSE)</f>
        <v>0</v>
      </c>
      <c r="R86" s="85">
        <f>VLOOKUP($C$2,'[49]ERU-1'!$A$6:$BE$17,R$42,FALSE)</f>
        <v>328</v>
      </c>
      <c r="S86" s="85">
        <f>VLOOKUP($C$2,'[49]ERU-1'!$A$6:$BE$17,S$42,FALSE)</f>
        <v>0</v>
      </c>
      <c r="T86" s="85">
        <f>VLOOKUP($C$2,'[49]ERU-1'!$A$6:$BE$17,T$42,FALSE)</f>
        <v>0</v>
      </c>
      <c r="U86" s="85">
        <f>VLOOKUP($C$2,'[49]ERU-1'!$A$6:$BE$17,U$42,FALSE)</f>
        <v>0</v>
      </c>
      <c r="V86" s="85">
        <f>VLOOKUP($C$2,'[49]ERU-1'!$A$6:$BE$17,V$42,FALSE)</f>
        <v>0</v>
      </c>
      <c r="W86" s="85">
        <f>VLOOKUP($C$2,'[49]ERU-1'!$A$6:$BE$17,W$42,FALSE)</f>
        <v>0</v>
      </c>
      <c r="X86" s="85">
        <f>VLOOKUP($C$2,'[49]ERU-1'!$A$6:$BE$17,X$42,FALSE)</f>
        <v>0</v>
      </c>
      <c r="Y86" s="85">
        <f>VLOOKUP($C$2,'[49]ERU-1'!$A$6:$BE$17,Y$42,FALSE)</f>
        <v>0</v>
      </c>
      <c r="Z86" s="85">
        <f>VLOOKUP($C$2,'[49]ERU-1'!$A$6:$BE$17,Z$42,FALSE)</f>
        <v>0</v>
      </c>
      <c r="AA86" s="85" t="str">
        <f>INDEX([16]Data!$BK$5:$BK$156,MATCH(A86,[16]Data!$A$5:$A$156,0))</f>
        <v>Vysočina</v>
      </c>
      <c r="AB86" s="86">
        <f>INDEX([16]Data!$BM$5:$BM$156,MATCH(A86,[16]Data!$A$5:$A$156,0))</f>
        <v>0.184</v>
      </c>
      <c r="AC86" s="12">
        <f t="shared" si="19"/>
        <v>0</v>
      </c>
      <c r="AD86" s="39">
        <f t="shared" si="17"/>
        <v>0.78659337918597183</v>
      </c>
    </row>
    <row r="87" spans="1:30" x14ac:dyDescent="0.25">
      <c r="A87">
        <v>2381</v>
      </c>
      <c r="B87" s="84" t="str">
        <f>INDEX([16]Data!$C$5:$C$156,MATCH(A87,[16]Data!$A$5:$A$156,0))</f>
        <v>Kotelna - ZŠ Velká Chuchle</v>
      </c>
      <c r="C87" s="85" t="str">
        <f>VLOOKUP($C$2,'[9]ERU-1'!$A$6:$BE$17,C$42,FALSE)</f>
        <v>Leden</v>
      </c>
      <c r="D87" s="85">
        <f>VLOOKUP($C$2,'[9]ERU-1'!$A$6:$BE$17,D$42,FALSE)</f>
        <v>1</v>
      </c>
      <c r="E87" s="85">
        <f>VLOOKUP($C$2,'[9]ERU-1'!$A$6:$BE$17,E$42,FALSE)</f>
        <v>74.045000000000002</v>
      </c>
      <c r="F87" s="85">
        <f>VLOOKUP($C$2,'[9]ERU-1'!$A$6:$BE$17,F$42,FALSE)</f>
        <v>49.593000000000004</v>
      </c>
      <c r="G87" s="85">
        <f>VLOOKUP($C$2,'[9]ERU-1'!$A$6:$BE$17,G$42,FALSE)</f>
        <v>35.332000000000001</v>
      </c>
      <c r="H87" s="85">
        <f>VLOOKUP($C$2,'[9]ERU-1'!$A$6:$BE$17,H$42,FALSE)</f>
        <v>144</v>
      </c>
      <c r="I87" s="85">
        <f>VLOOKUP($C$2,'[9]ERU-1'!$A$6:$BE$17,I$42,FALSE)</f>
        <v>0</v>
      </c>
      <c r="J87" s="85">
        <f>VLOOKUP($C$2,'[9]ERU-1'!$A$6:$BE$17,J$42,FALSE)</f>
        <v>0</v>
      </c>
      <c r="K87" s="85">
        <f>VLOOKUP($C$2,'[9]ERU-1'!$A$6:$BE$17,K$42,FALSE)</f>
        <v>144</v>
      </c>
      <c r="L87" s="85">
        <f>VLOOKUP($C$2,'[9]ERU-1'!$A$6:$BE$17,L$42,FALSE)</f>
        <v>0</v>
      </c>
      <c r="M87" s="85">
        <f>VLOOKUP($C$2,'[9]ERU-1'!$A$6:$BE$17,M$42,FALSE)</f>
        <v>144</v>
      </c>
      <c r="N87" s="85">
        <f>VLOOKUP($C$2,'[9]ERU-1'!$A$6:$BE$17,N$42,FALSE)</f>
        <v>0</v>
      </c>
      <c r="O87" s="85" t="s">
        <v>36</v>
      </c>
      <c r="P87" s="85">
        <f>VLOOKUP($C$2,'[9]ERU-1'!$A$6:$BE$17,P$42,FALSE)</f>
        <v>0</v>
      </c>
      <c r="Q87" s="85">
        <f>VLOOKUP($C$2,'[9]ERU-1'!$A$6:$BE$17,Q$42,FALSE)</f>
        <v>0</v>
      </c>
      <c r="R87" s="85">
        <f>VLOOKUP($C$2,'[9]ERU-1'!$A$6:$BE$17,R$42,FALSE)</f>
        <v>144</v>
      </c>
      <c r="S87" s="85">
        <f>VLOOKUP($C$2,'[9]ERU-1'!$A$6:$BE$17,S$42,FALSE)</f>
        <v>0</v>
      </c>
      <c r="T87" s="85">
        <f>VLOOKUP($C$2,'[9]ERU-1'!$A$6:$BE$17,T$42,FALSE)</f>
        <v>0</v>
      </c>
      <c r="U87" s="85">
        <f>VLOOKUP($C$2,'[9]ERU-1'!$A$6:$BE$17,U$42,FALSE)</f>
        <v>0</v>
      </c>
      <c r="V87" s="85">
        <f>VLOOKUP($C$2,'[9]ERU-1'!$A$6:$BE$17,V$42,FALSE)</f>
        <v>0</v>
      </c>
      <c r="W87" s="85">
        <f>VLOOKUP($C$2,'[9]ERU-1'!$A$6:$BE$17,W$42,FALSE)</f>
        <v>0</v>
      </c>
      <c r="X87" s="85">
        <f>VLOOKUP($C$2,'[9]ERU-1'!$A$6:$BE$17,X$42,FALSE)</f>
        <v>0</v>
      </c>
      <c r="Y87" s="85">
        <f>VLOOKUP($C$2,'[9]ERU-1'!$A$6:$BE$17,Y$42,FALSE)</f>
        <v>0</v>
      </c>
      <c r="Z87" s="85">
        <f>VLOOKUP($C$2,'[9]ERU-1'!$A$6:$BE$17,Z$42,FALSE)</f>
        <v>0</v>
      </c>
      <c r="AA87" s="85" t="str">
        <f>INDEX([16]Data!$BK$5:$BK$156,MATCH(A87,[16]Data!$A$5:$A$156,0))</f>
        <v>Hlavní město Praha</v>
      </c>
      <c r="AB87" s="86">
        <f>INDEX([16]Data!$BM$5:$BM$156,MATCH(A87,[16]Data!$A$5:$A$156,0))</f>
        <v>6.2E-2</v>
      </c>
      <c r="AC87" s="12">
        <f t="shared" si="19"/>
        <v>0</v>
      </c>
      <c r="AD87" s="39">
        <f t="shared" si="17"/>
        <v>0.8065654427036073</v>
      </c>
    </row>
    <row r="88" spans="1:30" x14ac:dyDescent="0.25">
      <c r="A88">
        <v>3522</v>
      </c>
      <c r="B88" s="84" t="str">
        <f>INDEX([16]Data!$C$5:$C$156,MATCH(A88,[16]Data!$A$5:$A$156,0))</f>
        <v>KJ - Kraslice, Školní</v>
      </c>
      <c r="C88" s="85" t="str">
        <f>VLOOKUP($C$2,'[50]ERU-1'!$A$6:$BE$17,C$42,FALSE)</f>
        <v>Leden</v>
      </c>
      <c r="D88" s="85">
        <f>VLOOKUP($C$2,'[50]ERU-1'!$A$6:$BE$17,D$42,FALSE)</f>
        <v>1</v>
      </c>
      <c r="E88" s="85">
        <f>VLOOKUP($C$2,'[50]ERU-1'!$A$6:$BE$17,E$42,FALSE)</f>
        <v>1051.914</v>
      </c>
      <c r="F88" s="85">
        <f>VLOOKUP($C$2,'[50]ERU-1'!$A$6:$BE$17,F$42,FALSE)</f>
        <v>591.18799999999999</v>
      </c>
      <c r="G88" s="85">
        <f>VLOOKUP($C$2,'[50]ERU-1'!$A$6:$BE$17,G$42,FALSE)</f>
        <v>35.344999999999999</v>
      </c>
      <c r="H88" s="85">
        <f>VLOOKUP($C$2,'[50]ERU-1'!$A$6:$BE$17,H$42,FALSE)</f>
        <v>1772</v>
      </c>
      <c r="I88" s="85">
        <f>VLOOKUP($C$2,'[50]ERU-1'!$A$6:$BE$17,I$42,FALSE)</f>
        <v>0</v>
      </c>
      <c r="J88" s="85">
        <f>VLOOKUP($C$2,'[50]ERU-1'!$A$6:$BE$17,J$42,FALSE)</f>
        <v>0</v>
      </c>
      <c r="K88" s="85">
        <f>VLOOKUP($C$2,'[50]ERU-1'!$A$6:$BE$17,K$42,FALSE)</f>
        <v>1772</v>
      </c>
      <c r="L88" s="85">
        <f>VLOOKUP($C$2,'[50]ERU-1'!$A$6:$BE$17,L$42,FALSE)</f>
        <v>0</v>
      </c>
      <c r="M88" s="85">
        <f>VLOOKUP($C$2,'[50]ERU-1'!$A$6:$BE$17,M$42,FALSE)</f>
        <v>1772</v>
      </c>
      <c r="N88" s="85">
        <f>VLOOKUP($C$2,'[50]ERU-1'!$A$6:$BE$17,N$42,FALSE)</f>
        <v>0</v>
      </c>
      <c r="O88" s="85" t="s">
        <v>36</v>
      </c>
      <c r="P88" s="85">
        <f>VLOOKUP($C$2,'[50]ERU-1'!$A$6:$BE$17,P$42,FALSE)</f>
        <v>0</v>
      </c>
      <c r="Q88" s="85">
        <f>VLOOKUP($C$2,'[50]ERU-1'!$A$6:$BE$17,Q$42,FALSE)</f>
        <v>0</v>
      </c>
      <c r="R88" s="85">
        <f>VLOOKUP($C$2,'[50]ERU-1'!$A$6:$BE$17,R$42,FALSE)</f>
        <v>1772</v>
      </c>
      <c r="S88" s="85">
        <f>VLOOKUP($C$2,'[50]ERU-1'!$A$6:$BE$17,S$42,FALSE)</f>
        <v>0</v>
      </c>
      <c r="T88" s="85">
        <f>VLOOKUP($C$2,'[50]ERU-1'!$A$6:$BE$17,T$42,FALSE)</f>
        <v>0</v>
      </c>
      <c r="U88" s="85">
        <f>VLOOKUP($C$2,'[50]ERU-1'!$A$6:$BE$17,U$42,FALSE)</f>
        <v>0</v>
      </c>
      <c r="V88" s="85">
        <f>VLOOKUP($C$2,'[50]ERU-1'!$A$6:$BE$17,V$42,FALSE)</f>
        <v>0</v>
      </c>
      <c r="W88" s="85">
        <f>VLOOKUP($C$2,'[50]ERU-1'!$A$6:$BE$17,W$42,FALSE)</f>
        <v>0</v>
      </c>
      <c r="X88" s="85">
        <f>VLOOKUP($C$2,'[50]ERU-1'!$A$6:$BE$17,X$42,FALSE)</f>
        <v>0</v>
      </c>
      <c r="Y88" s="85">
        <f>VLOOKUP($C$2,'[50]ERU-1'!$A$6:$BE$17,Y$42,FALSE)</f>
        <v>0</v>
      </c>
      <c r="Z88" s="85">
        <f>VLOOKUP($C$2,'[50]ERU-1'!$A$6:$BE$17,Z$42,FALSE)</f>
        <v>0</v>
      </c>
      <c r="AA88" s="85" t="str">
        <f>INDEX([16]Data!$BK$5:$BK$156,MATCH(A88,[16]Data!$A$5:$A$156,0))</f>
        <v>Karlovarský</v>
      </c>
      <c r="AB88" s="86">
        <f>INDEX([16]Data!$BM$5:$BM$156,MATCH(A88,[16]Data!$A$5:$A$156,0))</f>
        <v>1.046</v>
      </c>
      <c r="AC88" s="12">
        <f t="shared" si="19"/>
        <v>0</v>
      </c>
      <c r="AD88" s="39">
        <f t="shared" si="17"/>
        <v>0.83259846651525771</v>
      </c>
    </row>
    <row r="89" spans="1:30" x14ac:dyDescent="0.25">
      <c r="A89">
        <v>3521</v>
      </c>
      <c r="B89" s="84" t="str">
        <f>INDEX([16]Data!$C$5:$C$156,MATCH(A89,[16]Data!$A$5:$A$156,0))</f>
        <v>KJ - Kraslice, Pohraniční stráže</v>
      </c>
      <c r="C89" s="85" t="str">
        <f>VLOOKUP($C$2,'[51]ERU-1'!$A$6:$BE$17,C$42,FALSE)</f>
        <v>Leden</v>
      </c>
      <c r="D89" s="85">
        <f>VLOOKUP($C$2,'[51]ERU-1'!$A$6:$BE$17,D$42,FALSE)</f>
        <v>1</v>
      </c>
      <c r="E89" s="85">
        <f>VLOOKUP($C$2,'[51]ERU-1'!$A$6:$BE$17,E$42,FALSE)</f>
        <v>1289.78</v>
      </c>
      <c r="F89" s="85">
        <f>VLOOKUP($C$2,'[51]ERU-1'!$A$6:$BE$17,F$42,FALSE)</f>
        <v>701.57500000000005</v>
      </c>
      <c r="G89" s="85">
        <f>VLOOKUP($C$2,'[51]ERU-1'!$A$6:$BE$17,G$42,FALSE)</f>
        <v>35.344999999999999</v>
      </c>
      <c r="H89" s="85">
        <f>VLOOKUP($C$2,'[51]ERU-1'!$A$6:$BE$17,H$42,FALSE)</f>
        <v>2024</v>
      </c>
      <c r="I89" s="85">
        <f>VLOOKUP($C$2,'[51]ERU-1'!$A$6:$BE$17,I$42,FALSE)</f>
        <v>0</v>
      </c>
      <c r="J89" s="85">
        <f>VLOOKUP($C$2,'[51]ERU-1'!$A$6:$BE$17,J$42,FALSE)</f>
        <v>0</v>
      </c>
      <c r="K89" s="85">
        <f>VLOOKUP($C$2,'[51]ERU-1'!$A$6:$BE$17,K$42,FALSE)</f>
        <v>2024</v>
      </c>
      <c r="L89" s="85">
        <f>VLOOKUP($C$2,'[51]ERU-1'!$A$6:$BE$17,L$42,FALSE)</f>
        <v>0</v>
      </c>
      <c r="M89" s="85">
        <f>VLOOKUP($C$2,'[51]ERU-1'!$A$6:$BE$17,M$42,FALSE)</f>
        <v>2024</v>
      </c>
      <c r="N89" s="85">
        <f>VLOOKUP($C$2,'[51]ERU-1'!$A$6:$BE$17,N$42,FALSE)</f>
        <v>0</v>
      </c>
      <c r="O89" s="85" t="s">
        <v>36</v>
      </c>
      <c r="P89" s="85">
        <f>VLOOKUP($C$2,'[51]ERU-1'!$A$6:$BE$17,P$42,FALSE)</f>
        <v>0</v>
      </c>
      <c r="Q89" s="85">
        <f>VLOOKUP($C$2,'[51]ERU-1'!$A$6:$BE$17,Q$42,FALSE)</f>
        <v>0</v>
      </c>
      <c r="R89" s="85">
        <f>VLOOKUP($C$2,'[51]ERU-1'!$A$6:$BE$17,R$42,FALSE)</f>
        <v>2024</v>
      </c>
      <c r="S89" s="85">
        <f>VLOOKUP($C$2,'[51]ERU-1'!$A$6:$BE$17,S$42,FALSE)</f>
        <v>0</v>
      </c>
      <c r="T89" s="85">
        <f>VLOOKUP($C$2,'[51]ERU-1'!$A$6:$BE$17,T$42,FALSE)</f>
        <v>0</v>
      </c>
      <c r="U89" s="85">
        <f>VLOOKUP($C$2,'[51]ERU-1'!$A$6:$BE$17,U$42,FALSE)</f>
        <v>0</v>
      </c>
      <c r="V89" s="85">
        <f>VLOOKUP($C$2,'[51]ERU-1'!$A$6:$BE$17,V$42,FALSE)</f>
        <v>0</v>
      </c>
      <c r="W89" s="85">
        <f>VLOOKUP($C$2,'[51]ERU-1'!$A$6:$BE$17,W$42,FALSE)</f>
        <v>0</v>
      </c>
      <c r="X89" s="85">
        <f>VLOOKUP($C$2,'[51]ERU-1'!$A$6:$BE$17,X$42,FALSE)</f>
        <v>0</v>
      </c>
      <c r="Y89" s="85">
        <f>VLOOKUP($C$2,'[51]ERU-1'!$A$6:$BE$17,Y$42,FALSE)</f>
        <v>0</v>
      </c>
      <c r="Z89" s="85">
        <f>VLOOKUP($C$2,'[51]ERU-1'!$A$6:$BE$17,Z$42,FALSE)</f>
        <v>0</v>
      </c>
      <c r="AA89" s="85" t="str">
        <f>INDEX([16]Data!$BK$5:$BK$156,MATCH(A89,[16]Data!$A$5:$A$156,0))</f>
        <v>Karlovarský</v>
      </c>
      <c r="AB89" s="86">
        <f>INDEX([16]Data!$BM$5:$BM$156,MATCH(A89,[16]Data!$A$5:$A$156,0))</f>
        <v>1.274</v>
      </c>
      <c r="AC89" s="12">
        <f t="shared" si="19"/>
        <v>0</v>
      </c>
      <c r="AD89" s="39">
        <f t="shared" si="17"/>
        <v>0.80137151726076639</v>
      </c>
    </row>
    <row r="90" spans="1:30" x14ac:dyDescent="0.25">
      <c r="A90">
        <v>3034</v>
      </c>
      <c r="B90" s="84" t="str">
        <f>INDEX([16]Data!$C$5:$C$156,MATCH(A90,[16]Data!$A$5:$A$156,0))</f>
        <v>KJ - Krupka</v>
      </c>
      <c r="C90" s="85" t="str">
        <f>VLOOKUP($C$2,'[52]ERU-1'!$A$6:$BE$17,C$42,FALSE)</f>
        <v>Leden</v>
      </c>
      <c r="D90" s="85">
        <f>VLOOKUP($C$2,'[52]ERU-1'!$A$6:$BE$17,D$42,FALSE)</f>
        <v>1</v>
      </c>
      <c r="E90" s="85">
        <f>VLOOKUP($C$2,'[52]ERU-1'!$A$6:$BE$17,E$42,FALSE)</f>
        <v>1660.816</v>
      </c>
      <c r="F90" s="85">
        <f>VLOOKUP($C$2,'[52]ERU-1'!$A$6:$BE$17,F$42,FALSE)</f>
        <v>905.57799999999997</v>
      </c>
      <c r="G90" s="85">
        <f>VLOOKUP($C$2,'[52]ERU-1'!$A$6:$BE$17,G$42,FALSE)</f>
        <v>35.149000000000001</v>
      </c>
      <c r="H90" s="85">
        <f>VLOOKUP($C$2,'[52]ERU-1'!$A$6:$BE$17,H$42,FALSE)</f>
        <v>2785</v>
      </c>
      <c r="I90" s="85">
        <f>VLOOKUP($C$2,'[52]ERU-1'!$A$6:$BE$17,I$42,FALSE)</f>
        <v>0</v>
      </c>
      <c r="J90" s="85">
        <f>VLOOKUP($C$2,'[52]ERU-1'!$A$6:$BE$17,J$42,FALSE)</f>
        <v>0</v>
      </c>
      <c r="K90" s="85">
        <f>VLOOKUP($C$2,'[52]ERU-1'!$A$6:$BE$17,K$42,FALSE)</f>
        <v>2785</v>
      </c>
      <c r="L90" s="85">
        <f>VLOOKUP($C$2,'[52]ERU-1'!$A$6:$BE$17,L$42,FALSE)</f>
        <v>0</v>
      </c>
      <c r="M90" s="85">
        <f>VLOOKUP($C$2,'[52]ERU-1'!$A$6:$BE$17,M$42,FALSE)</f>
        <v>2785</v>
      </c>
      <c r="N90" s="85">
        <f>VLOOKUP($C$2,'[52]ERU-1'!$A$6:$BE$17,N$42,FALSE)</f>
        <v>0</v>
      </c>
      <c r="O90" s="85" t="s">
        <v>36</v>
      </c>
      <c r="P90" s="85">
        <f>VLOOKUP($C$2,'[52]ERU-1'!$A$6:$BE$17,P$42,FALSE)</f>
        <v>0</v>
      </c>
      <c r="Q90" s="85">
        <f>VLOOKUP($C$2,'[52]ERU-1'!$A$6:$BE$17,Q$42,FALSE)</f>
        <v>0</v>
      </c>
      <c r="R90" s="85">
        <f>VLOOKUP($C$2,'[52]ERU-1'!$A$6:$BE$17,R$42,FALSE)</f>
        <v>2785</v>
      </c>
      <c r="S90" s="85">
        <f>VLOOKUP($C$2,'[52]ERU-1'!$A$6:$BE$17,S$42,FALSE)</f>
        <v>0</v>
      </c>
      <c r="T90" s="85">
        <f>VLOOKUP($C$2,'[52]ERU-1'!$A$6:$BE$17,T$42,FALSE)</f>
        <v>0</v>
      </c>
      <c r="U90" s="85">
        <f>VLOOKUP($C$2,'[52]ERU-1'!$A$6:$BE$17,U$42,FALSE)</f>
        <v>0</v>
      </c>
      <c r="V90" s="85">
        <f>VLOOKUP($C$2,'[52]ERU-1'!$A$6:$BE$17,V$42,FALSE)</f>
        <v>0</v>
      </c>
      <c r="W90" s="85">
        <f>VLOOKUP($C$2,'[52]ERU-1'!$A$6:$BE$17,W$42,FALSE)</f>
        <v>0</v>
      </c>
      <c r="X90" s="85">
        <f>VLOOKUP($C$2,'[52]ERU-1'!$A$6:$BE$17,X$42,FALSE)</f>
        <v>0</v>
      </c>
      <c r="Y90" s="85">
        <f>VLOOKUP($C$2,'[52]ERU-1'!$A$6:$BE$17,Y$42,FALSE)</f>
        <v>0</v>
      </c>
      <c r="Z90" s="85">
        <f>VLOOKUP($C$2,'[52]ERU-1'!$A$6:$BE$17,Z$42,FALSE)</f>
        <v>0</v>
      </c>
      <c r="AA90" s="85" t="str">
        <f>INDEX([16]Data!$BK$5:$BK$156,MATCH(A90,[16]Data!$A$5:$A$156,0))</f>
        <v>Ústecký</v>
      </c>
      <c r="AB90" s="86">
        <f>INDEX([16]Data!$BM$5:$BM$156,MATCH(A90,[16]Data!$A$5:$A$156,0))</f>
        <v>1.9950000000000001</v>
      </c>
      <c r="AC90" s="12">
        <f t="shared" si="19"/>
        <v>0</v>
      </c>
      <c r="AD90" s="39">
        <f t="shared" si="17"/>
        <v>0.85427330512789734</v>
      </c>
    </row>
    <row r="91" spans="1:30" x14ac:dyDescent="0.25">
      <c r="A91">
        <v>2927</v>
      </c>
      <c r="B91" s="84" t="str">
        <f>INDEX([16]Data!$C$5:$C$156,MATCH(A91,[16]Data!$A$5:$A$156,0))</f>
        <v>KJ - Lipník nad Bečvou, ul. Hranická</v>
      </c>
      <c r="C91" s="85" t="str">
        <f>VLOOKUP($C$2,'[53]ERU-1'!$A$6:$BE$17,C$42,FALSE)</f>
        <v>Leden</v>
      </c>
      <c r="D91" s="85">
        <f>VLOOKUP($C$2,'[53]ERU-1'!$A$6:$BE$17,D$42,FALSE)</f>
        <v>1</v>
      </c>
      <c r="E91" s="85">
        <f>VLOOKUP($C$2,'[53]ERU-1'!$A$6:$BE$17,E$42,FALSE)</f>
        <v>45.914999999999999</v>
      </c>
      <c r="F91" s="85">
        <f>VLOOKUP($C$2,'[53]ERU-1'!$A$6:$BE$17,F$42,FALSE)</f>
        <v>30.326000000000001</v>
      </c>
      <c r="G91" s="85">
        <f>VLOOKUP($C$2,'[53]ERU-1'!$A$6:$BE$17,G$42,FALSE)</f>
        <v>35.277000000000001</v>
      </c>
      <c r="H91" s="85">
        <f>VLOOKUP($C$2,'[53]ERU-1'!$A$6:$BE$17,H$42,FALSE)</f>
        <v>94</v>
      </c>
      <c r="I91" s="85">
        <f>VLOOKUP($C$2,'[53]ERU-1'!$A$6:$BE$17,I$42,FALSE)</f>
        <v>0</v>
      </c>
      <c r="J91" s="85">
        <f>VLOOKUP($C$2,'[53]ERU-1'!$A$6:$BE$17,J$42,FALSE)</f>
        <v>0</v>
      </c>
      <c r="K91" s="85">
        <f>VLOOKUP($C$2,'[53]ERU-1'!$A$6:$BE$17,K$42,FALSE)</f>
        <v>94</v>
      </c>
      <c r="L91" s="85">
        <f>VLOOKUP($C$2,'[53]ERU-1'!$A$6:$BE$17,L$42,FALSE)</f>
        <v>0</v>
      </c>
      <c r="M91" s="85">
        <f>VLOOKUP($C$2,'[53]ERU-1'!$A$6:$BE$17,M$42,FALSE)</f>
        <v>94</v>
      </c>
      <c r="N91" s="85">
        <f>VLOOKUP($C$2,'[53]ERU-1'!$A$6:$BE$17,N$42,FALSE)</f>
        <v>0</v>
      </c>
      <c r="O91" s="85" t="s">
        <v>36</v>
      </c>
      <c r="P91" s="85">
        <f>VLOOKUP($C$2,'[53]ERU-1'!$A$6:$BE$17,P$42,FALSE)</f>
        <v>0</v>
      </c>
      <c r="Q91" s="85">
        <f>VLOOKUP($C$2,'[53]ERU-1'!$A$6:$BE$17,Q$42,FALSE)</f>
        <v>0</v>
      </c>
      <c r="R91" s="85">
        <f>VLOOKUP($C$2,'[53]ERU-1'!$A$6:$BE$17,R$42,FALSE)</f>
        <v>94</v>
      </c>
      <c r="S91" s="85">
        <f>VLOOKUP($C$2,'[53]ERU-1'!$A$6:$BE$17,S$42,FALSE)</f>
        <v>0</v>
      </c>
      <c r="T91" s="85">
        <f>VLOOKUP($C$2,'[53]ERU-1'!$A$6:$BE$17,T$42,FALSE)</f>
        <v>0</v>
      </c>
      <c r="U91" s="85">
        <f>VLOOKUP($C$2,'[53]ERU-1'!$A$6:$BE$17,U$42,FALSE)</f>
        <v>0</v>
      </c>
      <c r="V91" s="85">
        <f>VLOOKUP($C$2,'[53]ERU-1'!$A$6:$BE$17,V$42,FALSE)</f>
        <v>0</v>
      </c>
      <c r="W91" s="85">
        <f>VLOOKUP($C$2,'[53]ERU-1'!$A$6:$BE$17,W$42,FALSE)</f>
        <v>0</v>
      </c>
      <c r="X91" s="85">
        <f>VLOOKUP($C$2,'[53]ERU-1'!$A$6:$BE$17,X$42,FALSE)</f>
        <v>0</v>
      </c>
      <c r="Y91" s="85">
        <f>VLOOKUP($C$2,'[53]ERU-1'!$A$6:$BE$17,Y$42,FALSE)</f>
        <v>0</v>
      </c>
      <c r="Z91" s="85">
        <f>VLOOKUP($C$2,'[53]ERU-1'!$A$6:$BE$17,Z$42,FALSE)</f>
        <v>0</v>
      </c>
      <c r="AA91" s="85" t="str">
        <f>INDEX([16]Data!$BK$5:$BK$156,MATCH(A91,[16]Data!$A$5:$A$156,0))</f>
        <v>Olomoucký</v>
      </c>
      <c r="AB91" s="86">
        <f>INDEX([16]Data!$BM$5:$BM$156,MATCH(A91,[16]Data!$A$5:$A$156,0))</f>
        <v>6.2E-2</v>
      </c>
      <c r="AC91" s="12">
        <f t="shared" si="19"/>
        <v>0</v>
      </c>
      <c r="AD91" s="39">
        <f t="shared" si="17"/>
        <v>0.86101401804099154</v>
      </c>
    </row>
    <row r="92" spans="1:30" x14ac:dyDescent="0.25">
      <c r="A92">
        <v>2848</v>
      </c>
      <c r="B92" s="84" t="str">
        <f>INDEX([16]Data!$C$5:$C$156,MATCH(A92,[16]Data!$A$5:$A$156,0))</f>
        <v>KJ - Lipník nad Bečvou, ul. Na Bečvě</v>
      </c>
      <c r="C92" s="85" t="str">
        <f>VLOOKUP($C$2,'[54]ERU-1'!$A$6:$BE$17,C$42,FALSE)</f>
        <v>Leden</v>
      </c>
      <c r="D92" s="85">
        <f>VLOOKUP($C$2,'[54]ERU-1'!$A$6:$BE$17,D$42,FALSE)</f>
        <v>1</v>
      </c>
      <c r="E92" s="85">
        <f>VLOOKUP($C$2,'[54]ERU-1'!$A$6:$BE$17,E$42,FALSE)</f>
        <v>770.25099999999998</v>
      </c>
      <c r="F92" s="85">
        <f>VLOOKUP($C$2,'[54]ERU-1'!$A$6:$BE$17,F$42,FALSE)</f>
        <v>409.30500000000001</v>
      </c>
      <c r="G92" s="85">
        <f>VLOOKUP($C$2,'[54]ERU-1'!$A$6:$BE$17,G$42,FALSE)</f>
        <v>35.270000000000003</v>
      </c>
      <c r="H92" s="85">
        <f>VLOOKUP($C$2,'[54]ERU-1'!$A$6:$BE$17,H$42,FALSE)</f>
        <v>1154</v>
      </c>
      <c r="I92" s="85">
        <f>VLOOKUP($C$2,'[54]ERU-1'!$A$6:$BE$17,I$42,FALSE)</f>
        <v>0</v>
      </c>
      <c r="J92" s="85">
        <f>VLOOKUP($C$2,'[54]ERU-1'!$A$6:$BE$17,J$42,FALSE)</f>
        <v>0</v>
      </c>
      <c r="K92" s="85">
        <f>VLOOKUP($C$2,'[54]ERU-1'!$A$6:$BE$17,K$42,FALSE)</f>
        <v>1154</v>
      </c>
      <c r="L92" s="85">
        <f>VLOOKUP($C$2,'[54]ERU-1'!$A$6:$BE$17,L$42,FALSE)</f>
        <v>0</v>
      </c>
      <c r="M92" s="85">
        <f>VLOOKUP($C$2,'[54]ERU-1'!$A$6:$BE$17,M$42,FALSE)</f>
        <v>1154</v>
      </c>
      <c r="N92" s="85">
        <f>VLOOKUP($C$2,'[54]ERU-1'!$A$6:$BE$17,N$42,FALSE)</f>
        <v>0</v>
      </c>
      <c r="O92" s="85" t="s">
        <v>36</v>
      </c>
      <c r="P92" s="85">
        <f>VLOOKUP($C$2,'[54]ERU-1'!$A$6:$BE$17,P$42,FALSE)</f>
        <v>0</v>
      </c>
      <c r="Q92" s="85">
        <f>VLOOKUP($C$2,'[54]ERU-1'!$A$6:$BE$17,Q$42,FALSE)</f>
        <v>0</v>
      </c>
      <c r="R92" s="85">
        <f>VLOOKUP($C$2,'[54]ERU-1'!$A$6:$BE$17,R$42,FALSE)</f>
        <v>1154</v>
      </c>
      <c r="S92" s="85">
        <f>VLOOKUP($C$2,'[54]ERU-1'!$A$6:$BE$17,S$42,FALSE)</f>
        <v>0</v>
      </c>
      <c r="T92" s="85">
        <f>VLOOKUP($C$2,'[54]ERU-1'!$A$6:$BE$17,T$42,FALSE)</f>
        <v>0</v>
      </c>
      <c r="U92" s="85">
        <f>VLOOKUP($C$2,'[54]ERU-1'!$A$6:$BE$17,U$42,FALSE)</f>
        <v>0</v>
      </c>
      <c r="V92" s="85">
        <f>VLOOKUP($C$2,'[54]ERU-1'!$A$6:$BE$17,V$42,FALSE)</f>
        <v>0</v>
      </c>
      <c r="W92" s="85">
        <f>VLOOKUP($C$2,'[54]ERU-1'!$A$6:$BE$17,W$42,FALSE)</f>
        <v>0</v>
      </c>
      <c r="X92" s="85">
        <f>VLOOKUP($C$2,'[54]ERU-1'!$A$6:$BE$17,X$42,FALSE)</f>
        <v>0</v>
      </c>
      <c r="Y92" s="85">
        <f>VLOOKUP($C$2,'[54]ERU-1'!$A$6:$BE$17,Y$42,FALSE)</f>
        <v>0</v>
      </c>
      <c r="Z92" s="85">
        <f>VLOOKUP($C$2,'[54]ERU-1'!$A$6:$BE$17,Z$42,FALSE)</f>
        <v>0</v>
      </c>
      <c r="AA92" s="85" t="str">
        <f>INDEX([16]Data!$BK$5:$BK$156,MATCH(A92,[16]Data!$A$5:$A$156,0))</f>
        <v>Olomoucký</v>
      </c>
      <c r="AB92" s="86">
        <f>INDEX([16]Data!$BM$5:$BM$156,MATCH(A92,[16]Data!$A$5:$A$156,0))</f>
        <v>1.1619999999999999</v>
      </c>
      <c r="AC92" s="12">
        <f t="shared" si="19"/>
        <v>0</v>
      </c>
      <c r="AD92" s="39">
        <f t="shared" si="17"/>
        <v>0.78317038774399417</v>
      </c>
    </row>
    <row r="93" spans="1:30" x14ac:dyDescent="0.25">
      <c r="A93">
        <v>3942</v>
      </c>
      <c r="B93" s="84" t="str">
        <f>INDEX([16]Data!$C$5:$C$156,MATCH(A93,[16]Data!$A$5:$A$156,0))</f>
        <v>KJ - Litomyšl</v>
      </c>
      <c r="C93" s="85" t="str">
        <f>VLOOKUP($C$2,'[55]ERU-1'!$A$6:$BE$17,C$42,FALSE)</f>
        <v>Leden</v>
      </c>
      <c r="D93" s="85">
        <f>VLOOKUP($C$2,'[55]ERU-1'!$A$6:$BE$17,D$42,FALSE)</f>
        <v>1</v>
      </c>
      <c r="E93" s="85">
        <f>VLOOKUP($C$2,'[55]ERU-1'!$A$6:$BE$17,E$42,FALSE)</f>
        <v>257.50700000000001</v>
      </c>
      <c r="F93" s="85">
        <f>VLOOKUP($C$2,'[55]ERU-1'!$A$6:$BE$17,F$42,FALSE)</f>
        <v>143.86000000000001</v>
      </c>
      <c r="G93" s="85">
        <f>VLOOKUP($C$2,'[55]ERU-1'!$A$6:$BE$17,G$42,FALSE)</f>
        <v>35.281999999999996</v>
      </c>
      <c r="H93" s="85">
        <f>VLOOKUP($C$2,'[55]ERU-1'!$A$6:$BE$17,H$42,FALSE)</f>
        <v>446</v>
      </c>
      <c r="I93" s="85">
        <f>VLOOKUP($C$2,'[55]ERU-1'!$A$6:$BE$17,I$42,FALSE)</f>
        <v>0</v>
      </c>
      <c r="J93" s="85">
        <f>VLOOKUP($C$2,'[55]ERU-1'!$A$6:$BE$17,J$42,FALSE)</f>
        <v>0</v>
      </c>
      <c r="K93" s="85">
        <f>VLOOKUP($C$2,'[55]ERU-1'!$A$6:$BE$17,K$42,FALSE)</f>
        <v>446</v>
      </c>
      <c r="L93" s="85">
        <f>VLOOKUP($C$2,'[55]ERU-1'!$A$6:$BE$17,L$42,FALSE)</f>
        <v>0</v>
      </c>
      <c r="M93" s="85">
        <f>VLOOKUP($C$2,'[55]ERU-1'!$A$6:$BE$17,M$42,FALSE)</f>
        <v>446</v>
      </c>
      <c r="N93" s="85">
        <f>VLOOKUP($C$2,'[55]ERU-1'!$A$6:$BE$17,N$42,FALSE)</f>
        <v>0</v>
      </c>
      <c r="O93" s="85" t="s">
        <v>36</v>
      </c>
      <c r="P93" s="85">
        <f>VLOOKUP($C$2,'[55]ERU-1'!$A$6:$BE$17,P$42,FALSE)</f>
        <v>0</v>
      </c>
      <c r="Q93" s="85">
        <f>VLOOKUP($C$2,'[55]ERU-1'!$A$6:$BE$17,Q$42,FALSE)</f>
        <v>0</v>
      </c>
      <c r="R93" s="85">
        <f>VLOOKUP($C$2,'[55]ERU-1'!$A$6:$BE$17,R$42,FALSE)</f>
        <v>446</v>
      </c>
      <c r="S93" s="85">
        <f>VLOOKUP($C$2,'[55]ERU-1'!$A$6:$BE$17,S$42,FALSE)</f>
        <v>0</v>
      </c>
      <c r="T93" s="85">
        <f>VLOOKUP($C$2,'[55]ERU-1'!$A$6:$BE$17,T$42,FALSE)</f>
        <v>0</v>
      </c>
      <c r="U93" s="85">
        <f>VLOOKUP($C$2,'[55]ERU-1'!$A$6:$BE$17,U$42,FALSE)</f>
        <v>0</v>
      </c>
      <c r="V93" s="85">
        <f>VLOOKUP($C$2,'[55]ERU-1'!$A$6:$BE$17,V$42,FALSE)</f>
        <v>0</v>
      </c>
      <c r="W93" s="85">
        <f>VLOOKUP($C$2,'[55]ERU-1'!$A$6:$BE$17,W$42,FALSE)</f>
        <v>0</v>
      </c>
      <c r="X93" s="85">
        <f>VLOOKUP($C$2,'[55]ERU-1'!$A$6:$BE$17,X$42,FALSE)</f>
        <v>0</v>
      </c>
      <c r="Y93" s="85">
        <f>VLOOKUP($C$2,'[55]ERU-1'!$A$6:$BE$17,Y$42,FALSE)</f>
        <v>0</v>
      </c>
      <c r="Z93" s="85">
        <f>VLOOKUP($C$2,'[55]ERU-1'!$A$6:$BE$17,Z$42,FALSE)</f>
        <v>0</v>
      </c>
      <c r="AA93" s="85" t="str">
        <f>INDEX([16]Data!$BK$5:$BK$156,MATCH(A93,[16]Data!$A$5:$A$156,0))</f>
        <v>Pardubický</v>
      </c>
      <c r="AB93" s="86">
        <f>INDEX([16]Data!$BM$5:$BM$156,MATCH(A93,[16]Data!$A$5:$A$156,0))</f>
        <v>0.28599999999999998</v>
      </c>
      <c r="AC93" s="12">
        <f t="shared" si="19"/>
        <v>0</v>
      </c>
      <c r="AD93" s="39">
        <f t="shared" si="17"/>
        <v>0.86117676135749255</v>
      </c>
    </row>
    <row r="94" spans="1:30" x14ac:dyDescent="0.25">
      <c r="A94">
        <v>3691</v>
      </c>
      <c r="B94" s="84" t="str">
        <f>INDEX([16]Data!$C$5:$C$156,MATCH(A94,[16]Data!$A$5:$A$156,0))</f>
        <v>KJ - Luhačovice (areál lázní)</v>
      </c>
      <c r="C94" s="85" t="str">
        <f>VLOOKUP($C$2,'[56]ERU-1'!$A$6:$BE$17,C$42,FALSE)</f>
        <v>Leden</v>
      </c>
      <c r="D94" s="85">
        <f>VLOOKUP($C$2,'[56]ERU-1'!$A$6:$BE$17,D$42,FALSE)</f>
        <v>1</v>
      </c>
      <c r="E94" s="85">
        <f>VLOOKUP($C$2,'[56]ERU-1'!$A$6:$BE$17,E$42,FALSE)</f>
        <v>1171.4359999999999</v>
      </c>
      <c r="F94" s="85">
        <f>VLOOKUP($C$2,'[56]ERU-1'!$A$6:$BE$17,F$42,FALSE)</f>
        <v>612.81799999999998</v>
      </c>
      <c r="G94" s="85">
        <f>VLOOKUP($C$2,'[56]ERU-1'!$A$6:$BE$17,G$42,FALSE)</f>
        <v>35.286999999999999</v>
      </c>
      <c r="H94" s="85">
        <f>VLOOKUP($C$2,'[56]ERU-1'!$A$6:$BE$17,H$42,FALSE)</f>
        <v>1729</v>
      </c>
      <c r="I94" s="85">
        <f>VLOOKUP($C$2,'[56]ERU-1'!$A$6:$BE$17,I$42,FALSE)</f>
        <v>0</v>
      </c>
      <c r="J94" s="85">
        <f>VLOOKUP($C$2,'[56]ERU-1'!$A$6:$BE$17,J$42,FALSE)</f>
        <v>0</v>
      </c>
      <c r="K94" s="85">
        <f>VLOOKUP($C$2,'[56]ERU-1'!$A$6:$BE$17,K$42,FALSE)</f>
        <v>1729</v>
      </c>
      <c r="L94" s="85">
        <f>VLOOKUP($C$2,'[56]ERU-1'!$A$6:$BE$17,L$42,FALSE)</f>
        <v>0</v>
      </c>
      <c r="M94" s="85">
        <f>VLOOKUP($C$2,'[56]ERU-1'!$A$6:$BE$17,M$42,FALSE)</f>
        <v>1729</v>
      </c>
      <c r="N94" s="85">
        <f>VLOOKUP($C$2,'[56]ERU-1'!$A$6:$BE$17,N$42,FALSE)</f>
        <v>0</v>
      </c>
      <c r="O94" s="85" t="s">
        <v>36</v>
      </c>
      <c r="P94" s="85">
        <f>VLOOKUP($C$2,'[56]ERU-1'!$A$6:$BE$17,P$42,FALSE)</f>
        <v>0</v>
      </c>
      <c r="Q94" s="85">
        <f>VLOOKUP($C$2,'[56]ERU-1'!$A$6:$BE$17,Q$42,FALSE)</f>
        <v>0</v>
      </c>
      <c r="R94" s="85">
        <f>VLOOKUP($C$2,'[56]ERU-1'!$A$6:$BE$17,R$42,FALSE)</f>
        <v>0</v>
      </c>
      <c r="S94" s="85">
        <f>VLOOKUP($C$2,'[56]ERU-1'!$A$6:$BE$17,S$42,FALSE)</f>
        <v>0</v>
      </c>
      <c r="T94" s="85">
        <f>VLOOKUP($C$2,'[56]ERU-1'!$A$6:$BE$17,T$42,FALSE)</f>
        <v>1729</v>
      </c>
      <c r="U94" s="85">
        <f>VLOOKUP($C$2,'[56]ERU-1'!$A$6:$BE$17,U$42,FALSE)</f>
        <v>0</v>
      </c>
      <c r="V94" s="85">
        <f>VLOOKUP($C$2,'[56]ERU-1'!$A$6:$BE$17,V$42,FALSE)</f>
        <v>0</v>
      </c>
      <c r="W94" s="85">
        <f>VLOOKUP($C$2,'[56]ERU-1'!$A$6:$BE$17,W$42,FALSE)</f>
        <v>0</v>
      </c>
      <c r="X94" s="85">
        <f>VLOOKUP($C$2,'[56]ERU-1'!$A$6:$BE$17,X$42,FALSE)</f>
        <v>0</v>
      </c>
      <c r="Y94" s="85">
        <f>VLOOKUP($C$2,'[56]ERU-1'!$A$6:$BE$17,Y$42,FALSE)</f>
        <v>0</v>
      </c>
      <c r="Z94" s="85">
        <f>VLOOKUP($C$2,'[56]ERU-1'!$A$6:$BE$17,Z$42,FALSE)</f>
        <v>0</v>
      </c>
      <c r="AA94" s="85" t="str">
        <f>INDEX([16]Data!$BK$5:$BK$156,MATCH(A94,[16]Data!$A$5:$A$156,0))</f>
        <v>Zlínský</v>
      </c>
      <c r="AB94" s="86">
        <f>INDEX([16]Data!$BM$5:$BM$156,MATCH(A94,[16]Data!$A$5:$A$156,0))</f>
        <v>1.274</v>
      </c>
      <c r="AC94" s="12">
        <f t="shared" si="19"/>
        <v>0</v>
      </c>
      <c r="AD94" s="39">
        <f t="shared" si="17"/>
        <v>0.78372008945197069</v>
      </c>
    </row>
    <row r="95" spans="1:30" x14ac:dyDescent="0.25">
      <c r="A95">
        <v>2478</v>
      </c>
      <c r="B95" s="84" t="str">
        <f>INDEX([16]Data!$C$5:$C$156,MATCH(A95,[16]Data!$A$5:$A$156,0))</f>
        <v>Kotelna Votice</v>
      </c>
      <c r="C95" s="85" t="str">
        <f>VLOOKUP($C$2,'[57]ERU-1'!$A$6:$BE$17,C$42,FALSE)</f>
        <v>Leden</v>
      </c>
      <c r="D95" s="85">
        <f>VLOOKUP($C$2,'[57]ERU-1'!$A$6:$BE$17,D$42,FALSE)</f>
        <v>1</v>
      </c>
      <c r="E95" s="85">
        <f>VLOOKUP($C$2,'[57]ERU-1'!$A$6:$BE$17,E$42,FALSE)</f>
        <v>818.26499999999999</v>
      </c>
      <c r="F95" s="85">
        <f>VLOOKUP($C$2,'[57]ERU-1'!$A$6:$BE$17,F$42,FALSE)</f>
        <v>439.56599999999997</v>
      </c>
      <c r="G95" s="85">
        <f>VLOOKUP($C$2,'[57]ERU-1'!$A$6:$BE$17,G$42,FALSE)</f>
        <v>35.319000000000003</v>
      </c>
      <c r="H95" s="85">
        <f>VLOOKUP($C$2,'[57]ERU-1'!$A$6:$BE$17,H$42,FALSE)</f>
        <v>1229</v>
      </c>
      <c r="I95" s="85">
        <f>VLOOKUP($C$2,'[57]ERU-1'!$A$6:$BE$17,I$42,FALSE)</f>
        <v>0</v>
      </c>
      <c r="J95" s="85">
        <f>VLOOKUP($C$2,'[57]ERU-1'!$A$6:$BE$17,J$42,FALSE)</f>
        <v>0</v>
      </c>
      <c r="K95" s="85">
        <f>VLOOKUP($C$2,'[57]ERU-1'!$A$6:$BE$17,K$42,FALSE)</f>
        <v>1229</v>
      </c>
      <c r="L95" s="85">
        <f>VLOOKUP($C$2,'[57]ERU-1'!$A$6:$BE$17,L$42,FALSE)</f>
        <v>0</v>
      </c>
      <c r="M95" s="85">
        <f>VLOOKUP($C$2,'[57]ERU-1'!$A$6:$BE$17,M$42,FALSE)</f>
        <v>1229</v>
      </c>
      <c r="N95" s="85">
        <f>VLOOKUP($C$2,'[57]ERU-1'!$A$6:$BE$17,N$42,FALSE)</f>
        <v>0</v>
      </c>
      <c r="O95" s="85" t="s">
        <v>36</v>
      </c>
      <c r="P95" s="85">
        <f>VLOOKUP($C$2,'[57]ERU-1'!$A$6:$BE$17,P$42,FALSE)</f>
        <v>0</v>
      </c>
      <c r="Q95" s="85">
        <f>VLOOKUP($C$2,'[57]ERU-1'!$A$6:$BE$17,Q$42,FALSE)</f>
        <v>0</v>
      </c>
      <c r="R95" s="85">
        <f>VLOOKUP($C$2,'[57]ERU-1'!$A$6:$BE$17,R$42,FALSE)</f>
        <v>1229</v>
      </c>
      <c r="S95" s="85">
        <f>VLOOKUP($C$2,'[57]ERU-1'!$A$6:$BE$17,S$42,FALSE)</f>
        <v>0</v>
      </c>
      <c r="T95" s="85">
        <f>VLOOKUP($C$2,'[57]ERU-1'!$A$6:$BE$17,T$42,FALSE)</f>
        <v>0</v>
      </c>
      <c r="U95" s="85">
        <f>VLOOKUP($C$2,'[57]ERU-1'!$A$6:$BE$17,U$42,FALSE)</f>
        <v>0</v>
      </c>
      <c r="V95" s="85">
        <f>VLOOKUP($C$2,'[57]ERU-1'!$A$6:$BE$17,V$42,FALSE)</f>
        <v>0</v>
      </c>
      <c r="W95" s="85">
        <f>VLOOKUP($C$2,'[57]ERU-1'!$A$6:$BE$17,W$42,FALSE)</f>
        <v>0</v>
      </c>
      <c r="X95" s="85">
        <f>VLOOKUP($C$2,'[57]ERU-1'!$A$6:$BE$17,X$42,FALSE)</f>
        <v>0</v>
      </c>
      <c r="Y95" s="85">
        <f>VLOOKUP($C$2,'[57]ERU-1'!$A$6:$BE$17,Y$42,FALSE)</f>
        <v>0</v>
      </c>
      <c r="Z95" s="85">
        <f>VLOOKUP($C$2,'[57]ERU-1'!$A$6:$BE$17,Z$42,FALSE)</f>
        <v>0</v>
      </c>
      <c r="AA95" s="85" t="str">
        <f>INDEX([16]Data!$BK$5:$BK$156,MATCH(A95,[16]Data!$A$5:$A$156,0))</f>
        <v>Středočeský</v>
      </c>
      <c r="AB95" s="86">
        <f>INDEX([16]Data!$BM$5:$BM$156,MATCH(A95,[16]Data!$A$5:$A$156,0))</f>
        <v>0.28000000000000003</v>
      </c>
      <c r="AC95" s="12">
        <f t="shared" si="19"/>
        <v>0</v>
      </c>
      <c r="AD95" s="39">
        <f t="shared" si="17"/>
        <v>0.77664989760101755</v>
      </c>
    </row>
    <row r="96" spans="1:30" x14ac:dyDescent="0.25">
      <c r="A96">
        <v>3339</v>
      </c>
      <c r="B96" s="84" t="str">
        <f>INDEX([16]Data!$C$5:$C$156,MATCH(A96,[16]Data!$A$5:$A$156,0))</f>
        <v>KJ - Meziboří</v>
      </c>
      <c r="C96" s="85" t="str">
        <f>VLOOKUP($C$2,'[58]ERU-1'!$A$6:$BE$17,C$42,FALSE)</f>
        <v>Leden</v>
      </c>
      <c r="D96" s="85">
        <f>VLOOKUP($C$2,'[58]ERU-1'!$A$6:$BE$17,D$42,FALSE)</f>
        <v>1</v>
      </c>
      <c r="E96" s="85">
        <f>VLOOKUP($C$2,'[58]ERU-1'!$A$6:$BE$17,E$42,FALSE)</f>
        <v>3469.82</v>
      </c>
      <c r="F96" s="85">
        <f>VLOOKUP($C$2,'[58]ERU-1'!$A$6:$BE$17,F$42,FALSE)</f>
        <v>1798.502</v>
      </c>
      <c r="G96" s="85">
        <f>VLOOKUP($C$2,'[58]ERU-1'!$A$6:$BE$17,G$42,FALSE)</f>
        <v>35.15</v>
      </c>
      <c r="H96" s="85">
        <f>VLOOKUP($C$2,'[58]ERU-1'!$A$6:$BE$17,H$42,FALSE)</f>
        <v>5124</v>
      </c>
      <c r="I96" s="85">
        <f>VLOOKUP($C$2,'[58]ERU-1'!$A$6:$BE$17,I$42,FALSE)</f>
        <v>0</v>
      </c>
      <c r="J96" s="85">
        <f>VLOOKUP($C$2,'[58]ERU-1'!$A$6:$BE$17,J$42,FALSE)</f>
        <v>0</v>
      </c>
      <c r="K96" s="85">
        <f>VLOOKUP($C$2,'[58]ERU-1'!$A$6:$BE$17,K$42,FALSE)</f>
        <v>5124</v>
      </c>
      <c r="L96" s="85">
        <f>VLOOKUP($C$2,'[58]ERU-1'!$A$6:$BE$17,L$42,FALSE)</f>
        <v>0</v>
      </c>
      <c r="M96" s="85">
        <f>VLOOKUP($C$2,'[58]ERU-1'!$A$6:$BE$17,M$42,FALSE)</f>
        <v>5124</v>
      </c>
      <c r="N96" s="85">
        <f>VLOOKUP($C$2,'[58]ERU-1'!$A$6:$BE$17,N$42,FALSE)</f>
        <v>0</v>
      </c>
      <c r="O96" s="85" t="s">
        <v>36</v>
      </c>
      <c r="P96" s="85">
        <f>VLOOKUP($C$2,'[58]ERU-1'!$A$6:$BE$17,P$42,FALSE)</f>
        <v>0</v>
      </c>
      <c r="Q96" s="85">
        <f>VLOOKUP($C$2,'[58]ERU-1'!$A$6:$BE$17,Q$42,FALSE)</f>
        <v>0</v>
      </c>
      <c r="R96" s="85">
        <f>VLOOKUP($C$2,'[58]ERU-1'!$A$6:$BE$17,R$42,FALSE)</f>
        <v>5124</v>
      </c>
      <c r="S96" s="85">
        <f>VLOOKUP($C$2,'[58]ERU-1'!$A$6:$BE$17,S$42,FALSE)</f>
        <v>0</v>
      </c>
      <c r="T96" s="85">
        <f>VLOOKUP($C$2,'[58]ERU-1'!$A$6:$BE$17,T$42,FALSE)</f>
        <v>0</v>
      </c>
      <c r="U96" s="85">
        <f>VLOOKUP($C$2,'[58]ERU-1'!$A$6:$BE$17,U$42,FALSE)</f>
        <v>0</v>
      </c>
      <c r="V96" s="85">
        <f>VLOOKUP($C$2,'[58]ERU-1'!$A$6:$BE$17,V$42,FALSE)</f>
        <v>0</v>
      </c>
      <c r="W96" s="85">
        <f>VLOOKUP($C$2,'[58]ERU-1'!$A$6:$BE$17,W$42,FALSE)</f>
        <v>0</v>
      </c>
      <c r="X96" s="85">
        <f>VLOOKUP($C$2,'[58]ERU-1'!$A$6:$BE$17,X$42,FALSE)</f>
        <v>0</v>
      </c>
      <c r="Y96" s="85">
        <f>VLOOKUP($C$2,'[58]ERU-1'!$A$6:$BE$17,Y$42,FALSE)</f>
        <v>0</v>
      </c>
      <c r="Z96" s="85">
        <f>VLOOKUP($C$2,'[58]ERU-1'!$A$6:$BE$17,Z$42,FALSE)</f>
        <v>0</v>
      </c>
      <c r="AA96" s="85" t="str">
        <f>INDEX([16]Data!$BK$5:$BK$156,MATCH(A96,[16]Data!$A$5:$A$156,0))</f>
        <v>Ústecký</v>
      </c>
      <c r="AB96" s="86">
        <f>INDEX([16]Data!$BM$5:$BM$156,MATCH(A96,[16]Data!$A$5:$A$156,0))</f>
        <v>3.99</v>
      </c>
      <c r="AC96" s="12">
        <f t="shared" si="19"/>
        <v>0</v>
      </c>
      <c r="AD96" s="39">
        <f t="shared" si="17"/>
        <v>0.79139936087551377</v>
      </c>
    </row>
    <row r="97" spans="1:30" x14ac:dyDescent="0.25">
      <c r="A97">
        <v>3144</v>
      </c>
      <c r="B97" s="84" t="str">
        <f>INDEX([16]Data!$C$5:$C$156,MATCH(A97,[16]Data!$A$5:$A$156,0))</f>
        <v>KJ - Mohelnice</v>
      </c>
      <c r="C97" s="85" t="str">
        <f>VLOOKUP($C$2,'[59]ERU-1'!$A$6:$BE$17,C$42,FALSE)</f>
        <v>Leden</v>
      </c>
      <c r="D97" s="85">
        <f>VLOOKUP($C$2,'[59]ERU-1'!$A$6:$BE$17,D$42,FALSE)</f>
        <v>1</v>
      </c>
      <c r="E97" s="85">
        <f>VLOOKUP($C$2,'[59]ERU-1'!$A$6:$BE$17,E$42,FALSE)</f>
        <v>2824.8470000000002</v>
      </c>
      <c r="F97" s="85">
        <f>VLOOKUP($C$2,'[59]ERU-1'!$A$6:$BE$17,F$42,FALSE)</f>
        <v>1482.8820000000001</v>
      </c>
      <c r="G97" s="85">
        <f>VLOOKUP($C$2,'[59]ERU-1'!$A$6:$BE$17,G$42,FALSE)</f>
        <v>35.268000000000001</v>
      </c>
      <c r="H97" s="85">
        <f>VLOOKUP($C$2,'[59]ERU-1'!$A$6:$BE$17,H$42,FALSE)</f>
        <v>4149</v>
      </c>
      <c r="I97" s="85">
        <f>VLOOKUP($C$2,'[59]ERU-1'!$A$6:$BE$17,I$42,FALSE)</f>
        <v>0</v>
      </c>
      <c r="J97" s="85">
        <f>VLOOKUP($C$2,'[59]ERU-1'!$A$6:$BE$17,J$42,FALSE)</f>
        <v>0</v>
      </c>
      <c r="K97" s="85">
        <f>VLOOKUP($C$2,'[59]ERU-1'!$A$6:$BE$17,K$42,FALSE)</f>
        <v>4149</v>
      </c>
      <c r="L97" s="85">
        <f>VLOOKUP($C$2,'[59]ERU-1'!$A$6:$BE$17,L$42,FALSE)</f>
        <v>0</v>
      </c>
      <c r="M97" s="85">
        <f>VLOOKUP($C$2,'[59]ERU-1'!$A$6:$BE$17,M$42,FALSE)</f>
        <v>4149</v>
      </c>
      <c r="N97" s="85">
        <f>VLOOKUP($C$2,'[59]ERU-1'!$A$6:$BE$17,N$42,FALSE)</f>
        <v>0</v>
      </c>
      <c r="O97" s="85" t="s">
        <v>36</v>
      </c>
      <c r="P97" s="85">
        <f>VLOOKUP($C$2,'[59]ERU-1'!$A$6:$BE$17,P$42,FALSE)</f>
        <v>0</v>
      </c>
      <c r="Q97" s="85">
        <f>VLOOKUP($C$2,'[59]ERU-1'!$A$6:$BE$17,Q$42,FALSE)</f>
        <v>0</v>
      </c>
      <c r="R97" s="85">
        <f>VLOOKUP($C$2,'[59]ERU-1'!$A$6:$BE$17,R$42,FALSE)</f>
        <v>4149</v>
      </c>
      <c r="S97" s="85">
        <f>VLOOKUP($C$2,'[59]ERU-1'!$A$6:$BE$17,S$42,FALSE)</f>
        <v>0</v>
      </c>
      <c r="T97" s="85">
        <f>VLOOKUP($C$2,'[59]ERU-1'!$A$6:$BE$17,T$42,FALSE)</f>
        <v>0</v>
      </c>
      <c r="U97" s="85">
        <f>VLOOKUP($C$2,'[59]ERU-1'!$A$6:$BE$17,U$42,FALSE)</f>
        <v>0</v>
      </c>
      <c r="V97" s="85">
        <f>VLOOKUP($C$2,'[59]ERU-1'!$A$6:$BE$17,V$42,FALSE)</f>
        <v>0</v>
      </c>
      <c r="W97" s="85">
        <f>VLOOKUP($C$2,'[59]ERU-1'!$A$6:$BE$17,W$42,FALSE)</f>
        <v>0</v>
      </c>
      <c r="X97" s="85">
        <f>VLOOKUP($C$2,'[59]ERU-1'!$A$6:$BE$17,X$42,FALSE)</f>
        <v>0</v>
      </c>
      <c r="Y97" s="85">
        <f>VLOOKUP($C$2,'[59]ERU-1'!$A$6:$BE$17,Y$42,FALSE)</f>
        <v>0</v>
      </c>
      <c r="Z97" s="85">
        <f>VLOOKUP($C$2,'[59]ERU-1'!$A$6:$BE$17,Z$42,FALSE)</f>
        <v>0</v>
      </c>
      <c r="AA97" s="85" t="str">
        <f>INDEX([16]Data!$BK$5:$BK$156,MATCH(A97,[16]Data!$A$5:$A$156,0))</f>
        <v>Olomoucký</v>
      </c>
      <c r="AB97" s="86">
        <f>INDEX([16]Data!$BM$5:$BM$156,MATCH(A97,[16]Data!$A$5:$A$156,0))</f>
        <v>2.3580000000000001</v>
      </c>
      <c r="AC97" s="12">
        <f t="shared" si="19"/>
        <v>0</v>
      </c>
      <c r="AD97" s="39">
        <f t="shared" si="17"/>
        <v>0.77720277136009464</v>
      </c>
    </row>
    <row r="98" spans="1:30" x14ac:dyDescent="0.25">
      <c r="A98">
        <v>3882</v>
      </c>
      <c r="B98" s="84" t="str">
        <f>INDEX([16]Data!$C$5:$C$156,MATCH(A98,[16]Data!$A$5:$A$156,0))</f>
        <v>KJ - Moravský Beroun</v>
      </c>
      <c r="C98" s="85" t="str">
        <f>VLOOKUP($C$2,'[60]ERU-1'!$A$6:$BE$17,C$42,FALSE)</f>
        <v>Leden</v>
      </c>
      <c r="D98" s="85">
        <f>VLOOKUP($C$2,'[60]ERU-1'!$A$6:$BE$17,D$42,FALSE)</f>
        <v>1</v>
      </c>
      <c r="E98" s="85">
        <f>VLOOKUP($C$2,'[60]ERU-1'!$A$6:$BE$17,E$42,FALSE)</f>
        <v>1118.1210000000001</v>
      </c>
      <c r="F98" s="85">
        <f>VLOOKUP($C$2,'[60]ERU-1'!$A$6:$BE$17,F$42,FALSE)</f>
        <v>587.72699999999998</v>
      </c>
      <c r="G98" s="85">
        <f>VLOOKUP($C$2,'[60]ERU-1'!$A$6:$BE$17,G$42,FALSE)</f>
        <v>35.354999999999997</v>
      </c>
      <c r="H98" s="85">
        <f>VLOOKUP($C$2,'[60]ERU-1'!$A$6:$BE$17,H$42,FALSE)</f>
        <v>1647</v>
      </c>
      <c r="I98" s="85">
        <f>VLOOKUP($C$2,'[60]ERU-1'!$A$6:$BE$17,I$42,FALSE)</f>
        <v>0</v>
      </c>
      <c r="J98" s="85">
        <f>VLOOKUP($C$2,'[60]ERU-1'!$A$6:$BE$17,J$42,FALSE)</f>
        <v>0</v>
      </c>
      <c r="K98" s="85">
        <f>VLOOKUP($C$2,'[60]ERU-1'!$A$6:$BE$17,K$42,FALSE)</f>
        <v>1647</v>
      </c>
      <c r="L98" s="85">
        <f>VLOOKUP($C$2,'[60]ERU-1'!$A$6:$BE$17,L$42,FALSE)</f>
        <v>0</v>
      </c>
      <c r="M98" s="85">
        <f>VLOOKUP($C$2,'[60]ERU-1'!$A$6:$BE$17,M$42,FALSE)</f>
        <v>1647</v>
      </c>
      <c r="N98" s="85">
        <f>VLOOKUP($C$2,'[60]ERU-1'!$A$6:$BE$17,N$42,FALSE)</f>
        <v>0</v>
      </c>
      <c r="O98" s="85" t="s">
        <v>36</v>
      </c>
      <c r="P98" s="85">
        <f>VLOOKUP($C$2,'[60]ERU-1'!$A$6:$BE$17,P$42,FALSE)</f>
        <v>0</v>
      </c>
      <c r="Q98" s="85">
        <f>VLOOKUP($C$2,'[60]ERU-1'!$A$6:$BE$17,Q$42,FALSE)</f>
        <v>0</v>
      </c>
      <c r="R98" s="85">
        <f>VLOOKUP($C$2,'[60]ERU-1'!$A$6:$BE$17,R$42,FALSE)</f>
        <v>1647</v>
      </c>
      <c r="S98" s="85">
        <f>VLOOKUP($C$2,'[60]ERU-1'!$A$6:$BE$17,S$42,FALSE)</f>
        <v>0</v>
      </c>
      <c r="T98" s="85">
        <f>VLOOKUP($C$2,'[60]ERU-1'!$A$6:$BE$17,T$42,FALSE)</f>
        <v>0</v>
      </c>
      <c r="U98" s="85">
        <f>VLOOKUP($C$2,'[60]ERU-1'!$A$6:$BE$17,U$42,FALSE)</f>
        <v>0</v>
      </c>
      <c r="V98" s="85">
        <f>VLOOKUP($C$2,'[60]ERU-1'!$A$6:$BE$17,V$42,FALSE)</f>
        <v>0</v>
      </c>
      <c r="W98" s="85">
        <f>VLOOKUP($C$2,'[60]ERU-1'!$A$6:$BE$17,W$42,FALSE)</f>
        <v>0</v>
      </c>
      <c r="X98" s="85">
        <f>VLOOKUP($C$2,'[60]ERU-1'!$A$6:$BE$17,X$42,FALSE)</f>
        <v>0</v>
      </c>
      <c r="Y98" s="85">
        <f>VLOOKUP($C$2,'[60]ERU-1'!$A$6:$BE$17,Y$42,FALSE)</f>
        <v>0</v>
      </c>
      <c r="Z98" s="85">
        <f>VLOOKUP($C$2,'[60]ERU-1'!$A$6:$BE$17,Z$42,FALSE)</f>
        <v>0</v>
      </c>
      <c r="AA98" s="85" t="str">
        <f>INDEX([16]Data!$BK$5:$BK$156,MATCH(A98,[16]Data!$A$5:$A$156,0))</f>
        <v>Olomoucký</v>
      </c>
      <c r="AB98" s="86">
        <f>INDEX([16]Data!$BM$5:$BM$156,MATCH(A98,[16]Data!$A$5:$A$156,0))</f>
        <v>1.2450000000000001</v>
      </c>
      <c r="AC98" s="12">
        <f t="shared" si="19"/>
        <v>0</v>
      </c>
      <c r="AD98" s="39">
        <f t="shared" si="17"/>
        <v>0.77842263499890252</v>
      </c>
    </row>
    <row r="99" spans="1:30" x14ac:dyDescent="0.25">
      <c r="A99">
        <v>2598</v>
      </c>
      <c r="B99" s="84" t="str">
        <f>INDEX([16]Data!$C$5:$C$156,MATCH(A99,[16]Data!$A$5:$A$156,0))</f>
        <v>KJ - Moravský Krumlov</v>
      </c>
      <c r="C99" s="85" t="str">
        <f>VLOOKUP($C$2,'[61]ERU-1'!$A$6:$BE$17,C$42,FALSE)</f>
        <v>Leden</v>
      </c>
      <c r="D99" s="85">
        <f>VLOOKUP($C$2,'[61]ERU-1'!$A$6:$BE$17,D$42,FALSE)</f>
        <v>1</v>
      </c>
      <c r="E99" s="85">
        <f>VLOOKUP($C$2,'[61]ERU-1'!$A$6:$BE$17,E$42,FALSE)</f>
        <v>1034.721</v>
      </c>
      <c r="F99" s="85">
        <f>VLOOKUP($C$2,'[61]ERU-1'!$A$6:$BE$17,F$42,FALSE)</f>
        <v>555.62599999999998</v>
      </c>
      <c r="G99" s="85">
        <f>VLOOKUP($C$2,'[61]ERU-1'!$A$6:$BE$17,G$42,FALSE)</f>
        <v>35.286999999999999</v>
      </c>
      <c r="H99" s="85">
        <f>VLOOKUP($C$2,'[61]ERU-1'!$A$6:$BE$17,H$42,FALSE)</f>
        <v>1622</v>
      </c>
      <c r="I99" s="85">
        <f>VLOOKUP($C$2,'[61]ERU-1'!$A$6:$BE$17,I$42,FALSE)</f>
        <v>0</v>
      </c>
      <c r="J99" s="85">
        <f>VLOOKUP($C$2,'[61]ERU-1'!$A$6:$BE$17,J$42,FALSE)</f>
        <v>0</v>
      </c>
      <c r="K99" s="85">
        <f>VLOOKUP($C$2,'[61]ERU-1'!$A$6:$BE$17,K$42,FALSE)</f>
        <v>1622</v>
      </c>
      <c r="L99" s="85">
        <f>VLOOKUP($C$2,'[61]ERU-1'!$A$6:$BE$17,L$42,FALSE)</f>
        <v>0</v>
      </c>
      <c r="M99" s="85">
        <f>VLOOKUP($C$2,'[61]ERU-1'!$A$6:$BE$17,M$42,FALSE)</f>
        <v>1622</v>
      </c>
      <c r="N99" s="85">
        <f>VLOOKUP($C$2,'[61]ERU-1'!$A$6:$BE$17,N$42,FALSE)</f>
        <v>0</v>
      </c>
      <c r="O99" s="85" t="s">
        <v>36</v>
      </c>
      <c r="P99" s="85">
        <f>VLOOKUP($C$2,'[61]ERU-1'!$A$6:$BE$17,P$42,FALSE)</f>
        <v>0</v>
      </c>
      <c r="Q99" s="85">
        <f>VLOOKUP($C$2,'[61]ERU-1'!$A$6:$BE$17,Q$42,FALSE)</f>
        <v>0</v>
      </c>
      <c r="R99" s="85">
        <f>VLOOKUP($C$2,'[61]ERU-1'!$A$6:$BE$17,R$42,FALSE)</f>
        <v>1622</v>
      </c>
      <c r="S99" s="85">
        <f>VLOOKUP($C$2,'[61]ERU-1'!$A$6:$BE$17,S$42,FALSE)</f>
        <v>0</v>
      </c>
      <c r="T99" s="85">
        <f>VLOOKUP($C$2,'[61]ERU-1'!$A$6:$BE$17,T$42,FALSE)</f>
        <v>0</v>
      </c>
      <c r="U99" s="85">
        <f>VLOOKUP($C$2,'[61]ERU-1'!$A$6:$BE$17,U$42,FALSE)</f>
        <v>0</v>
      </c>
      <c r="V99" s="85">
        <f>VLOOKUP($C$2,'[61]ERU-1'!$A$6:$BE$17,V$42,FALSE)</f>
        <v>0</v>
      </c>
      <c r="W99" s="85">
        <f>VLOOKUP($C$2,'[61]ERU-1'!$A$6:$BE$17,W$42,FALSE)</f>
        <v>0</v>
      </c>
      <c r="X99" s="85">
        <f>VLOOKUP($C$2,'[61]ERU-1'!$A$6:$BE$17,X$42,FALSE)</f>
        <v>0</v>
      </c>
      <c r="Y99" s="85">
        <f>VLOOKUP($C$2,'[61]ERU-1'!$A$6:$BE$17,Y$42,FALSE)</f>
        <v>0</v>
      </c>
      <c r="Z99" s="85">
        <f>VLOOKUP($C$2,'[61]ERU-1'!$A$6:$BE$17,Z$42,FALSE)</f>
        <v>0</v>
      </c>
      <c r="AA99" s="85" t="str">
        <f>INDEX([16]Data!$BK$5:$BK$156,MATCH(A99,[16]Data!$A$5:$A$156,0))</f>
        <v>Jihomoravský</v>
      </c>
      <c r="AB99" s="86">
        <f>INDEX([16]Data!$BM$5:$BM$156,MATCH(A99,[16]Data!$A$5:$A$156,0))</f>
        <v>0.95199999999999996</v>
      </c>
      <c r="AC99" s="12">
        <f t="shared" si="19"/>
        <v>0</v>
      </c>
      <c r="AD99" s="39">
        <f t="shared" si="17"/>
        <v>0.8108971782377995</v>
      </c>
    </row>
    <row r="100" spans="1:30" x14ac:dyDescent="0.25">
      <c r="A100">
        <v>3106</v>
      </c>
      <c r="B100" s="84" t="str">
        <f>INDEX([16]Data!$C$5:$C$156,MATCH(A100,[16]Data!$A$5:$A$156,0))</f>
        <v>KJ - Nové Hrady</v>
      </c>
      <c r="C100" s="85" t="str">
        <f>VLOOKUP($C$2,'[62]ERU-1'!$A$6:$BE$17,C$42,FALSE)</f>
        <v>Leden</v>
      </c>
      <c r="D100" s="85">
        <f>VLOOKUP($C$2,'[62]ERU-1'!$A$6:$BE$17,D$42,FALSE)</f>
        <v>1</v>
      </c>
      <c r="E100" s="85">
        <f>VLOOKUP($C$2,'[62]ERU-1'!$A$6:$BE$17,E$42,FALSE)</f>
        <v>140.13</v>
      </c>
      <c r="F100" s="85">
        <f>VLOOKUP($C$2,'[62]ERU-1'!$A$6:$BE$17,F$42,FALSE)</f>
        <v>84.537999999999997</v>
      </c>
      <c r="G100" s="85">
        <f>VLOOKUP($C$2,'[62]ERU-1'!$A$6:$BE$17,G$42,FALSE)</f>
        <v>35.302</v>
      </c>
      <c r="H100" s="85">
        <f>VLOOKUP($C$2,'[62]ERU-1'!$A$6:$BE$17,H$42,FALSE)</f>
        <v>236</v>
      </c>
      <c r="I100" s="85">
        <f>VLOOKUP($C$2,'[62]ERU-1'!$A$6:$BE$17,I$42,FALSE)</f>
        <v>0</v>
      </c>
      <c r="J100" s="85">
        <f>VLOOKUP($C$2,'[62]ERU-1'!$A$6:$BE$17,J$42,FALSE)</f>
        <v>0</v>
      </c>
      <c r="K100" s="85">
        <f>VLOOKUP($C$2,'[62]ERU-1'!$A$6:$BE$17,K$42,FALSE)</f>
        <v>236</v>
      </c>
      <c r="L100" s="85">
        <f>VLOOKUP($C$2,'[62]ERU-1'!$A$6:$BE$17,L$42,FALSE)</f>
        <v>0</v>
      </c>
      <c r="M100" s="85">
        <f>VLOOKUP($C$2,'[62]ERU-1'!$A$6:$BE$17,M$42,FALSE)</f>
        <v>236</v>
      </c>
      <c r="N100" s="85">
        <f>VLOOKUP($C$2,'[62]ERU-1'!$A$6:$BE$17,N$42,FALSE)</f>
        <v>0</v>
      </c>
      <c r="O100" s="85" t="s">
        <v>36</v>
      </c>
      <c r="P100" s="85">
        <f>VLOOKUP($C$2,'[62]ERU-1'!$A$6:$BE$17,P$42,FALSE)</f>
        <v>0</v>
      </c>
      <c r="Q100" s="85">
        <f>VLOOKUP($C$2,'[62]ERU-1'!$A$6:$BE$17,Q$42,FALSE)</f>
        <v>0</v>
      </c>
      <c r="R100" s="85">
        <f>VLOOKUP($C$2,'[62]ERU-1'!$A$6:$BE$17,R$42,FALSE)</f>
        <v>236</v>
      </c>
      <c r="S100" s="85">
        <f>VLOOKUP($C$2,'[62]ERU-1'!$A$6:$BE$17,S$42,FALSE)</f>
        <v>0</v>
      </c>
      <c r="T100" s="85">
        <f>VLOOKUP($C$2,'[62]ERU-1'!$A$6:$BE$17,T$42,FALSE)</f>
        <v>0</v>
      </c>
      <c r="U100" s="85">
        <f>VLOOKUP($C$2,'[62]ERU-1'!$A$6:$BE$17,U$42,FALSE)</f>
        <v>0</v>
      </c>
      <c r="V100" s="85">
        <f>VLOOKUP($C$2,'[62]ERU-1'!$A$6:$BE$17,V$42,FALSE)</f>
        <v>0</v>
      </c>
      <c r="W100" s="85">
        <f>VLOOKUP($C$2,'[62]ERU-1'!$A$6:$BE$17,W$42,FALSE)</f>
        <v>0</v>
      </c>
      <c r="X100" s="85">
        <f>VLOOKUP($C$2,'[62]ERU-1'!$A$6:$BE$17,X$42,FALSE)</f>
        <v>0</v>
      </c>
      <c r="Y100" s="85">
        <f>VLOOKUP($C$2,'[62]ERU-1'!$A$6:$BE$17,Y$42,FALSE)</f>
        <v>0</v>
      </c>
      <c r="Z100" s="85">
        <f>VLOOKUP($C$2,'[62]ERU-1'!$A$6:$BE$17,Z$42,FALSE)</f>
        <v>0</v>
      </c>
      <c r="AA100" s="85" t="str">
        <f>INDEX([16]Data!$BK$5:$BK$156,MATCH(A100,[16]Data!$A$5:$A$156,0))</f>
        <v>Jihočeský</v>
      </c>
      <c r="AB100" s="86">
        <f>INDEX([16]Data!$BM$5:$BM$156,MATCH(A100,[16]Data!$A$5:$A$156,0))</f>
        <v>0.16400000000000001</v>
      </c>
      <c r="AC100" s="12">
        <f t="shared" si="19"/>
        <v>0</v>
      </c>
      <c r="AD100" s="39">
        <f t="shared" si="17"/>
        <v>0.7754566651157534</v>
      </c>
    </row>
    <row r="101" spans="1:30" x14ac:dyDescent="0.25">
      <c r="A101">
        <v>2672</v>
      </c>
      <c r="B101" s="84" t="str">
        <f>INDEX([16]Data!$C$5:$C$156,MATCH(A101,[16]Data!$A$5:$A$156,0))</f>
        <v>KJ - Nové Město nad Metují, Sokolská</v>
      </c>
      <c r="C101" s="85" t="str">
        <f>VLOOKUP($C$2,'[63]ERU-1'!$A$6:$BE$17,C$42,FALSE)</f>
        <v>Leden</v>
      </c>
      <c r="D101" s="85">
        <f>VLOOKUP($C$2,'[63]ERU-1'!$A$6:$BE$17,D$42,FALSE)</f>
        <v>1</v>
      </c>
      <c r="E101" s="85">
        <f>VLOOKUP($C$2,'[63]ERU-1'!$A$6:$BE$17,E$42,FALSE)</f>
        <v>530.61199999999997</v>
      </c>
      <c r="F101" s="85">
        <f>VLOOKUP($C$2,'[63]ERU-1'!$A$6:$BE$17,F$42,FALSE)</f>
        <v>285.08600000000001</v>
      </c>
      <c r="G101" s="85">
        <f>VLOOKUP($C$2,'[63]ERU-1'!$A$6:$BE$17,G$42,FALSE)</f>
        <v>35.281999999999996</v>
      </c>
      <c r="H101" s="85">
        <f>VLOOKUP($C$2,'[63]ERU-1'!$A$6:$BE$17,H$42,FALSE)</f>
        <v>819</v>
      </c>
      <c r="I101" s="85">
        <f>VLOOKUP($C$2,'[63]ERU-1'!$A$6:$BE$17,I$42,FALSE)</f>
        <v>0</v>
      </c>
      <c r="J101" s="85">
        <f>VLOOKUP($C$2,'[63]ERU-1'!$A$6:$BE$17,J$42,FALSE)</f>
        <v>0</v>
      </c>
      <c r="K101" s="85">
        <f>VLOOKUP($C$2,'[63]ERU-1'!$A$6:$BE$17,K$42,FALSE)</f>
        <v>819</v>
      </c>
      <c r="L101" s="85">
        <f>VLOOKUP($C$2,'[63]ERU-1'!$A$6:$BE$17,L$42,FALSE)</f>
        <v>0</v>
      </c>
      <c r="M101" s="85">
        <f>VLOOKUP($C$2,'[63]ERU-1'!$A$6:$BE$17,M$42,FALSE)</f>
        <v>819</v>
      </c>
      <c r="N101" s="85">
        <f>VLOOKUP($C$2,'[63]ERU-1'!$A$6:$BE$17,N$42,FALSE)</f>
        <v>0</v>
      </c>
      <c r="O101" s="85" t="s">
        <v>36</v>
      </c>
      <c r="P101" s="85">
        <f>VLOOKUP($C$2,'[63]ERU-1'!$A$6:$BE$17,P$42,FALSE)</f>
        <v>0</v>
      </c>
      <c r="Q101" s="85">
        <f>VLOOKUP($C$2,'[63]ERU-1'!$A$6:$BE$17,Q$42,FALSE)</f>
        <v>0</v>
      </c>
      <c r="R101" s="85">
        <f>VLOOKUP($C$2,'[63]ERU-1'!$A$6:$BE$17,R$42,FALSE)</f>
        <v>819</v>
      </c>
      <c r="S101" s="85">
        <f>VLOOKUP($C$2,'[63]ERU-1'!$A$6:$BE$17,S$42,FALSE)</f>
        <v>0</v>
      </c>
      <c r="T101" s="85">
        <f>VLOOKUP($C$2,'[63]ERU-1'!$A$6:$BE$17,T$42,FALSE)</f>
        <v>0</v>
      </c>
      <c r="U101" s="85">
        <f>VLOOKUP($C$2,'[63]ERU-1'!$A$6:$BE$17,U$42,FALSE)</f>
        <v>0</v>
      </c>
      <c r="V101" s="85">
        <f>VLOOKUP($C$2,'[63]ERU-1'!$A$6:$BE$17,V$42,FALSE)</f>
        <v>0</v>
      </c>
      <c r="W101" s="85">
        <f>VLOOKUP($C$2,'[63]ERU-1'!$A$6:$BE$17,W$42,FALSE)</f>
        <v>0</v>
      </c>
      <c r="X101" s="85">
        <f>VLOOKUP($C$2,'[63]ERU-1'!$A$6:$BE$17,X$42,FALSE)</f>
        <v>0</v>
      </c>
      <c r="Y101" s="85">
        <f>VLOOKUP($C$2,'[63]ERU-1'!$A$6:$BE$17,Y$42,FALSE)</f>
        <v>0</v>
      </c>
      <c r="Z101" s="85">
        <f>VLOOKUP($C$2,'[63]ERU-1'!$A$6:$BE$17,Z$42,FALSE)</f>
        <v>0</v>
      </c>
      <c r="AA101" s="85" t="str">
        <f>INDEX([16]Data!$BK$5:$BK$156,MATCH(A101,[16]Data!$A$5:$A$156,0))</f>
        <v>Královéhradecký</v>
      </c>
      <c r="AB101" s="86">
        <f>INDEX([16]Data!$BM$5:$BM$156,MATCH(A101,[16]Data!$A$5:$A$156,0))</f>
        <v>0.47199999999999998</v>
      </c>
      <c r="AC101" s="12">
        <f t="shared" si="19"/>
        <v>0</v>
      </c>
      <c r="AD101" s="39">
        <f t="shared" si="17"/>
        <v>0.7980048125828697</v>
      </c>
    </row>
    <row r="102" spans="1:30" x14ac:dyDescent="0.25">
      <c r="A102">
        <v>2673</v>
      </c>
      <c r="B102" s="84" t="str">
        <f>INDEX([16]Data!$C$5:$C$156,MATCH(A102,[16]Data!$A$5:$A$156,0))</f>
        <v>KJ - Nové Město nad Metují, Družstevní</v>
      </c>
      <c r="C102" s="85" t="str">
        <f>VLOOKUP($C$2,'[64]ERU-1'!$A$6:$BE$17,C$42,FALSE)</f>
        <v>Leden</v>
      </c>
      <c r="D102" s="85">
        <f>VLOOKUP($C$2,'[64]ERU-1'!$A$6:$BE$17,D$42,FALSE)</f>
        <v>1</v>
      </c>
      <c r="E102" s="85">
        <f>VLOOKUP($C$2,'[64]ERU-1'!$A$6:$BE$17,E$42,FALSE)</f>
        <v>477.05200000000002</v>
      </c>
      <c r="F102" s="85">
        <f>VLOOKUP($C$2,'[64]ERU-1'!$A$6:$BE$17,F$42,FALSE)</f>
        <v>248.494</v>
      </c>
      <c r="G102" s="85">
        <f>VLOOKUP($C$2,'[64]ERU-1'!$A$6:$BE$17,G$42,FALSE)</f>
        <v>35.283000000000001</v>
      </c>
      <c r="H102" s="85">
        <f>VLOOKUP($C$2,'[64]ERU-1'!$A$6:$BE$17,H$42,FALSE)</f>
        <v>700</v>
      </c>
      <c r="I102" s="85">
        <f>VLOOKUP($C$2,'[64]ERU-1'!$A$6:$BE$17,I$42,FALSE)</f>
        <v>0</v>
      </c>
      <c r="J102" s="85">
        <f>VLOOKUP($C$2,'[64]ERU-1'!$A$6:$BE$17,J$42,FALSE)</f>
        <v>0</v>
      </c>
      <c r="K102" s="85">
        <f>VLOOKUP($C$2,'[64]ERU-1'!$A$6:$BE$17,K$42,FALSE)</f>
        <v>700</v>
      </c>
      <c r="L102" s="85">
        <f>VLOOKUP($C$2,'[64]ERU-1'!$A$6:$BE$17,L$42,FALSE)</f>
        <v>0</v>
      </c>
      <c r="M102" s="85">
        <f>VLOOKUP($C$2,'[64]ERU-1'!$A$6:$BE$17,M$42,FALSE)</f>
        <v>700</v>
      </c>
      <c r="N102" s="85">
        <f>VLOOKUP($C$2,'[64]ERU-1'!$A$6:$BE$17,N$42,FALSE)</f>
        <v>0</v>
      </c>
      <c r="O102" s="85" t="s">
        <v>36</v>
      </c>
      <c r="P102" s="85">
        <f>VLOOKUP($C$2,'[64]ERU-1'!$A$6:$BE$17,P$42,FALSE)</f>
        <v>0</v>
      </c>
      <c r="Q102" s="85">
        <f>VLOOKUP($C$2,'[64]ERU-1'!$A$6:$BE$17,Q$42,FALSE)</f>
        <v>0</v>
      </c>
      <c r="R102" s="85">
        <f>VLOOKUP($C$2,'[64]ERU-1'!$A$6:$BE$17,R$42,FALSE)</f>
        <v>700</v>
      </c>
      <c r="S102" s="85">
        <f>VLOOKUP($C$2,'[64]ERU-1'!$A$6:$BE$17,S$42,FALSE)</f>
        <v>0</v>
      </c>
      <c r="T102" s="85">
        <f>VLOOKUP($C$2,'[64]ERU-1'!$A$6:$BE$17,T$42,FALSE)</f>
        <v>0</v>
      </c>
      <c r="U102" s="85">
        <f>VLOOKUP($C$2,'[64]ERU-1'!$A$6:$BE$17,U$42,FALSE)</f>
        <v>0</v>
      </c>
      <c r="V102" s="85">
        <f>VLOOKUP($C$2,'[64]ERU-1'!$A$6:$BE$17,V$42,FALSE)</f>
        <v>0</v>
      </c>
      <c r="W102" s="85">
        <f>VLOOKUP($C$2,'[64]ERU-1'!$A$6:$BE$17,W$42,FALSE)</f>
        <v>0</v>
      </c>
      <c r="X102" s="85">
        <f>VLOOKUP($C$2,'[64]ERU-1'!$A$6:$BE$17,X$42,FALSE)</f>
        <v>0</v>
      </c>
      <c r="Y102" s="85">
        <f>VLOOKUP($C$2,'[64]ERU-1'!$A$6:$BE$17,Y$42,FALSE)</f>
        <v>0</v>
      </c>
      <c r="Z102" s="85">
        <f>VLOOKUP($C$2,'[64]ERU-1'!$A$6:$BE$17,Z$42,FALSE)</f>
        <v>0</v>
      </c>
      <c r="AA102" s="85" t="str">
        <f>INDEX([16]Data!$BK$5:$BK$156,MATCH(A102,[16]Data!$A$5:$A$156,0))</f>
        <v>Královéhradecký</v>
      </c>
      <c r="AB102" s="86">
        <f>INDEX([16]Data!$BM$5:$BM$156,MATCH(A102,[16]Data!$A$5:$A$156,0))</f>
        <v>0.47199999999999998</v>
      </c>
      <c r="AC102" s="12">
        <f t="shared" si="19"/>
        <v>0</v>
      </c>
      <c r="AD102" s="39">
        <f t="shared" si="17"/>
        <v>0.78249150661361822</v>
      </c>
    </row>
    <row r="103" spans="1:30" x14ac:dyDescent="0.25">
      <c r="A103">
        <v>2449</v>
      </c>
      <c r="B103" s="84" t="str">
        <f>INDEX([16]Data!$C$5:$C$156,MATCH(A103,[16]Data!$A$5:$A$156,0))</f>
        <v>KJ - Nové Strašecí</v>
      </c>
      <c r="C103" s="85" t="str">
        <f>VLOOKUP($C$2,'[65]ERU-1'!$A$6:$BE$17,C$42,FALSE)</f>
        <v>Leden</v>
      </c>
      <c r="D103" s="85">
        <f>VLOOKUP($C$2,'[65]ERU-1'!$A$6:$BE$17,D$42,FALSE)</f>
        <v>1</v>
      </c>
      <c r="E103" s="85">
        <f>VLOOKUP($C$2,'[65]ERU-1'!$A$6:$BE$17,E$42,FALSE)</f>
        <v>593.84699999999998</v>
      </c>
      <c r="F103" s="85">
        <f>VLOOKUP($C$2,'[65]ERU-1'!$A$6:$BE$17,F$42,FALSE)</f>
        <v>325.90100000000001</v>
      </c>
      <c r="G103" s="85">
        <f>VLOOKUP($C$2,'[65]ERU-1'!$A$6:$BE$17,G$42,FALSE)</f>
        <v>35.368000000000002</v>
      </c>
      <c r="H103" s="85">
        <f>VLOOKUP($C$2,'[65]ERU-1'!$A$6:$BE$17,H$42,FALSE)</f>
        <v>900</v>
      </c>
      <c r="I103" s="85">
        <f>VLOOKUP($C$2,'[65]ERU-1'!$A$6:$BE$17,I$42,FALSE)</f>
        <v>0</v>
      </c>
      <c r="J103" s="85">
        <f>VLOOKUP($C$2,'[65]ERU-1'!$A$6:$BE$17,J$42,FALSE)</f>
        <v>0</v>
      </c>
      <c r="K103" s="85">
        <f>VLOOKUP($C$2,'[65]ERU-1'!$A$6:$BE$17,K$42,FALSE)</f>
        <v>900</v>
      </c>
      <c r="L103" s="85">
        <f>VLOOKUP($C$2,'[65]ERU-1'!$A$6:$BE$17,L$42,FALSE)</f>
        <v>0</v>
      </c>
      <c r="M103" s="85">
        <f>VLOOKUP($C$2,'[65]ERU-1'!$A$6:$BE$17,M$42,FALSE)</f>
        <v>900</v>
      </c>
      <c r="N103" s="85">
        <f>VLOOKUP($C$2,'[65]ERU-1'!$A$6:$BE$17,N$42,FALSE)</f>
        <v>0</v>
      </c>
      <c r="O103" s="85" t="s">
        <v>36</v>
      </c>
      <c r="P103" s="85">
        <f>VLOOKUP($C$2,'[65]ERU-1'!$A$6:$BE$17,P$42,FALSE)</f>
        <v>0</v>
      </c>
      <c r="Q103" s="85">
        <f>VLOOKUP($C$2,'[65]ERU-1'!$A$6:$BE$17,Q$42,FALSE)</f>
        <v>0</v>
      </c>
      <c r="R103" s="85">
        <f>VLOOKUP($C$2,'[65]ERU-1'!$A$6:$BE$17,R$42,FALSE)</f>
        <v>900</v>
      </c>
      <c r="S103" s="85">
        <f>VLOOKUP($C$2,'[65]ERU-1'!$A$6:$BE$17,S$42,FALSE)</f>
        <v>0</v>
      </c>
      <c r="T103" s="85">
        <f>VLOOKUP($C$2,'[65]ERU-1'!$A$6:$BE$17,T$42,FALSE)</f>
        <v>0</v>
      </c>
      <c r="U103" s="85">
        <f>VLOOKUP($C$2,'[65]ERU-1'!$A$6:$BE$17,U$42,FALSE)</f>
        <v>0</v>
      </c>
      <c r="V103" s="85">
        <f>VLOOKUP($C$2,'[65]ERU-1'!$A$6:$BE$17,V$42,FALSE)</f>
        <v>0</v>
      </c>
      <c r="W103" s="85">
        <f>VLOOKUP($C$2,'[65]ERU-1'!$A$6:$BE$17,W$42,FALSE)</f>
        <v>0</v>
      </c>
      <c r="X103" s="85">
        <f>VLOOKUP($C$2,'[65]ERU-1'!$A$6:$BE$17,X$42,FALSE)</f>
        <v>0</v>
      </c>
      <c r="Y103" s="85">
        <f>VLOOKUP($C$2,'[65]ERU-1'!$A$6:$BE$17,Y$42,FALSE)</f>
        <v>0</v>
      </c>
      <c r="Z103" s="85">
        <f>VLOOKUP($C$2,'[65]ERU-1'!$A$6:$BE$17,Z$42,FALSE)</f>
        <v>0</v>
      </c>
      <c r="AA103" s="85" t="str">
        <f>INDEX([16]Data!$BK$5:$BK$156,MATCH(A103,[16]Data!$A$5:$A$156,0))</f>
        <v>Středočeský</v>
      </c>
      <c r="AB103" s="86">
        <f>INDEX([16]Data!$BM$5:$BM$156,MATCH(A103,[16]Data!$A$5:$A$156,0))</f>
        <v>0.72299999999999998</v>
      </c>
      <c r="AC103" s="12">
        <f t="shared" si="19"/>
        <v>0</v>
      </c>
      <c r="AD103" s="39">
        <f t="shared" si="17"/>
        <v>0.76710412057649413</v>
      </c>
    </row>
    <row r="104" spans="1:30" x14ac:dyDescent="0.25">
      <c r="A104">
        <v>3940</v>
      </c>
      <c r="B104" s="84" t="str">
        <f>INDEX([16]Data!$C$5:$C$156,MATCH(A104,[16]Data!$A$5:$A$156,0))</f>
        <v>KJ - Nový Bor, Rumburských hrdinů</v>
      </c>
      <c r="C104" s="85" t="str">
        <f>VLOOKUP($C$2,'[66]ERU-1'!$A$6:$BE$17,C$42,FALSE)</f>
        <v>Leden</v>
      </c>
      <c r="D104" s="85">
        <f>VLOOKUP($C$2,'[66]ERU-1'!$A$6:$BE$17,D$42,FALSE)</f>
        <v>1</v>
      </c>
      <c r="E104" s="85">
        <f>VLOOKUP($C$2,'[66]ERU-1'!$A$6:$BE$17,E$42,FALSE)</f>
        <v>284.56400000000002</v>
      </c>
      <c r="F104" s="85">
        <f>VLOOKUP($C$2,'[66]ERU-1'!$A$6:$BE$17,F$42,FALSE)</f>
        <v>161.85400000000001</v>
      </c>
      <c r="G104" s="85">
        <f>VLOOKUP($C$2,'[66]ERU-1'!$A$6:$BE$17,G$42,FALSE)</f>
        <v>35.149000000000001</v>
      </c>
      <c r="H104" s="85">
        <f>VLOOKUP($C$2,'[66]ERU-1'!$A$6:$BE$17,H$42,FALSE)</f>
        <v>456</v>
      </c>
      <c r="I104" s="85">
        <f>VLOOKUP($C$2,'[66]ERU-1'!$A$6:$BE$17,I$42,FALSE)</f>
        <v>0</v>
      </c>
      <c r="J104" s="85">
        <f>VLOOKUP($C$2,'[66]ERU-1'!$A$6:$BE$17,J$42,FALSE)</f>
        <v>0</v>
      </c>
      <c r="K104" s="85">
        <f>VLOOKUP($C$2,'[66]ERU-1'!$A$6:$BE$17,K$42,FALSE)</f>
        <v>456</v>
      </c>
      <c r="L104" s="85">
        <f>VLOOKUP($C$2,'[66]ERU-1'!$A$6:$BE$17,L$42,FALSE)</f>
        <v>0</v>
      </c>
      <c r="M104" s="85">
        <f>VLOOKUP($C$2,'[66]ERU-1'!$A$6:$BE$17,M$42,FALSE)</f>
        <v>456</v>
      </c>
      <c r="N104" s="85">
        <f>VLOOKUP($C$2,'[66]ERU-1'!$A$6:$BE$17,N$42,FALSE)</f>
        <v>0</v>
      </c>
      <c r="O104" s="85" t="s">
        <v>36</v>
      </c>
      <c r="P104" s="85">
        <f>VLOOKUP($C$2,'[66]ERU-1'!$A$6:$BE$17,P$42,FALSE)</f>
        <v>0</v>
      </c>
      <c r="Q104" s="85">
        <f>VLOOKUP($C$2,'[66]ERU-1'!$A$6:$BE$17,Q$42,FALSE)</f>
        <v>0</v>
      </c>
      <c r="R104" s="85">
        <f>VLOOKUP($C$2,'[66]ERU-1'!$A$6:$BE$17,R$42,FALSE)</f>
        <v>456</v>
      </c>
      <c r="S104" s="85">
        <f>VLOOKUP($C$2,'[66]ERU-1'!$A$6:$BE$17,S$42,FALSE)</f>
        <v>0</v>
      </c>
      <c r="T104" s="85">
        <f>VLOOKUP($C$2,'[66]ERU-1'!$A$6:$BE$17,T$42,FALSE)</f>
        <v>0</v>
      </c>
      <c r="U104" s="85">
        <f>VLOOKUP($C$2,'[66]ERU-1'!$A$6:$BE$17,U$42,FALSE)</f>
        <v>0</v>
      </c>
      <c r="V104" s="85">
        <f>VLOOKUP($C$2,'[66]ERU-1'!$A$6:$BE$17,V$42,FALSE)</f>
        <v>0</v>
      </c>
      <c r="W104" s="85">
        <f>VLOOKUP($C$2,'[66]ERU-1'!$A$6:$BE$17,W$42,FALSE)</f>
        <v>0</v>
      </c>
      <c r="X104" s="85">
        <f>VLOOKUP($C$2,'[66]ERU-1'!$A$6:$BE$17,X$42,FALSE)</f>
        <v>0</v>
      </c>
      <c r="Y104" s="85">
        <f>VLOOKUP($C$2,'[66]ERU-1'!$A$6:$BE$17,Y$42,FALSE)</f>
        <v>0</v>
      </c>
      <c r="Z104" s="85">
        <f>VLOOKUP($C$2,'[66]ERU-1'!$A$6:$BE$17,Z$42,FALSE)</f>
        <v>0</v>
      </c>
      <c r="AA104" s="85" t="str">
        <f>INDEX([16]Data!$BK$5:$BK$156,MATCH(A104,[16]Data!$A$5:$A$156,0))</f>
        <v>Liberecký</v>
      </c>
      <c r="AB104" s="86">
        <f>INDEX([16]Data!$BM$5:$BM$156,MATCH(A104,[16]Data!$A$5:$A$156,0))</f>
        <v>0.28599999999999998</v>
      </c>
      <c r="AC104" s="12">
        <f t="shared" si="19"/>
        <v>0</v>
      </c>
      <c r="AD104" s="39">
        <f t="shared" si="17"/>
        <v>0.78259830876386527</v>
      </c>
    </row>
    <row r="105" spans="1:30" x14ac:dyDescent="0.25">
      <c r="A105">
        <v>3977</v>
      </c>
      <c r="B105" s="84" t="str">
        <f>INDEX([16]Data!$C$5:$C$156,MATCH(A105,[16]Data!$A$5:$A$156,0))</f>
        <v>KJ - Nový Bor, Wolkerova</v>
      </c>
      <c r="C105" s="85" t="str">
        <f>VLOOKUP($C$2,'[67]ERU-1'!$A$6:$BE$17,C$42,FALSE)</f>
        <v>Leden</v>
      </c>
      <c r="D105" s="85">
        <f>VLOOKUP($C$2,'[67]ERU-1'!$A$6:$BE$17,D$42,FALSE)</f>
        <v>1</v>
      </c>
      <c r="E105" s="85">
        <f>VLOOKUP($C$2,'[67]ERU-1'!$A$6:$BE$17,E$42,FALSE)</f>
        <v>467.61500000000001</v>
      </c>
      <c r="F105" s="85">
        <f>VLOOKUP($C$2,'[67]ERU-1'!$A$6:$BE$17,F$42,FALSE)</f>
        <v>247.166</v>
      </c>
      <c r="G105" s="85">
        <f>VLOOKUP($C$2,'[67]ERU-1'!$A$6:$BE$17,G$42,FALSE)</f>
        <v>35.14</v>
      </c>
      <c r="H105" s="85">
        <f>VLOOKUP($C$2,'[67]ERU-1'!$A$6:$BE$17,H$42,FALSE)</f>
        <v>703</v>
      </c>
      <c r="I105" s="85">
        <f>VLOOKUP($C$2,'[67]ERU-1'!$A$6:$BE$17,I$42,FALSE)</f>
        <v>0</v>
      </c>
      <c r="J105" s="85">
        <f>VLOOKUP($C$2,'[67]ERU-1'!$A$6:$BE$17,J$42,FALSE)</f>
        <v>0</v>
      </c>
      <c r="K105" s="85">
        <f>VLOOKUP($C$2,'[67]ERU-1'!$A$6:$BE$17,K$42,FALSE)</f>
        <v>703</v>
      </c>
      <c r="L105" s="85">
        <f>VLOOKUP($C$2,'[67]ERU-1'!$A$6:$BE$17,L$42,FALSE)</f>
        <v>0</v>
      </c>
      <c r="M105" s="85">
        <f>VLOOKUP($C$2,'[67]ERU-1'!$A$6:$BE$17,M$42,FALSE)</f>
        <v>703</v>
      </c>
      <c r="N105" s="85">
        <f>VLOOKUP($C$2,'[67]ERU-1'!$A$6:$BE$17,N$42,FALSE)</f>
        <v>0</v>
      </c>
      <c r="O105" s="85" t="s">
        <v>36</v>
      </c>
      <c r="P105" s="85">
        <f>VLOOKUP($C$2,'[67]ERU-1'!$A$6:$BE$17,P$42,FALSE)</f>
        <v>0</v>
      </c>
      <c r="Q105" s="85">
        <f>VLOOKUP($C$2,'[67]ERU-1'!$A$6:$BE$17,Q$42,FALSE)</f>
        <v>0</v>
      </c>
      <c r="R105" s="85">
        <f>VLOOKUP($C$2,'[67]ERU-1'!$A$6:$BE$17,R$42,FALSE)</f>
        <v>703</v>
      </c>
      <c r="S105" s="85">
        <f>VLOOKUP($C$2,'[67]ERU-1'!$A$6:$BE$17,S$42,FALSE)</f>
        <v>0</v>
      </c>
      <c r="T105" s="85">
        <f>VLOOKUP($C$2,'[67]ERU-1'!$A$6:$BE$17,T$42,FALSE)</f>
        <v>0</v>
      </c>
      <c r="U105" s="85">
        <f>VLOOKUP($C$2,'[67]ERU-1'!$A$6:$BE$17,U$42,FALSE)</f>
        <v>0</v>
      </c>
      <c r="V105" s="85">
        <f>VLOOKUP($C$2,'[67]ERU-1'!$A$6:$BE$17,V$42,FALSE)</f>
        <v>0</v>
      </c>
      <c r="W105" s="85">
        <f>VLOOKUP($C$2,'[67]ERU-1'!$A$6:$BE$17,W$42,FALSE)</f>
        <v>0</v>
      </c>
      <c r="X105" s="85">
        <f>VLOOKUP($C$2,'[67]ERU-1'!$A$6:$BE$17,X$42,FALSE)</f>
        <v>0</v>
      </c>
      <c r="Y105" s="85">
        <f>VLOOKUP($C$2,'[67]ERU-1'!$A$6:$BE$17,Y$42,FALSE)</f>
        <v>0</v>
      </c>
      <c r="Z105" s="85">
        <f>VLOOKUP($C$2,'[67]ERU-1'!$A$6:$BE$17,Z$42,FALSE)</f>
        <v>0</v>
      </c>
      <c r="AA105" s="85" t="str">
        <f>INDEX([16]Data!$BK$5:$BK$156,MATCH(A105,[16]Data!$A$5:$A$156,0))</f>
        <v>Liberecký</v>
      </c>
      <c r="AB105" s="86">
        <f>INDEX([16]Data!$BM$5:$BM$156,MATCH(A105,[16]Data!$A$5:$A$156,0))</f>
        <v>2.4</v>
      </c>
      <c r="AC105" s="12">
        <f t="shared" si="19"/>
        <v>0</v>
      </c>
      <c r="AD105" s="39">
        <f t="shared" si="17"/>
        <v>0.79006731418470899</v>
      </c>
    </row>
    <row r="106" spans="1:30" x14ac:dyDescent="0.25">
      <c r="A106" s="34">
        <v>2644</v>
      </c>
      <c r="B106" s="84" t="str">
        <f>INDEX([16]Data!$C$5:$C$156,MATCH(A106,[16]Data!$A$5:$A$156,0))</f>
        <v>KJ - Nymburk</v>
      </c>
      <c r="C106" s="85" t="str">
        <f>VLOOKUP($C$2,'[68]ERU-1'!$A$6:$BE$17,C$42,FALSE)</f>
        <v>Leden</v>
      </c>
      <c r="D106" s="85">
        <f>VLOOKUP($C$2,'[68]ERU-1'!$A$6:$BE$17,D$42,FALSE)</f>
        <v>1</v>
      </c>
      <c r="E106" s="85">
        <f>VLOOKUP($C$2,'[68]ERU-1'!$A$6:$BE$17,E$42,FALSE)</f>
        <v>3736.904</v>
      </c>
      <c r="F106" s="85">
        <f>VLOOKUP($C$2,'[68]ERU-1'!$A$6:$BE$17,F$42,FALSE)</f>
        <v>2037.6379999999999</v>
      </c>
      <c r="G106" s="85">
        <f>VLOOKUP($C$2,'[68]ERU-1'!$A$6:$BE$17,G$42,FALSE)</f>
        <v>35.322000000000003</v>
      </c>
      <c r="H106" s="85">
        <f>VLOOKUP($C$2,'[68]ERU-1'!$A$6:$BE$17,H$42,FALSE)</f>
        <v>5962</v>
      </c>
      <c r="I106" s="85">
        <f>VLOOKUP($C$2,'[68]ERU-1'!$A$6:$BE$17,I$42,FALSE)</f>
        <v>0</v>
      </c>
      <c r="J106" s="85">
        <f>VLOOKUP($C$2,'[68]ERU-1'!$A$6:$BE$17,J$42,FALSE)</f>
        <v>0</v>
      </c>
      <c r="K106" s="85">
        <f>VLOOKUP($C$2,'[68]ERU-1'!$A$6:$BE$17,K$42,FALSE)</f>
        <v>5962</v>
      </c>
      <c r="L106" s="85">
        <f>VLOOKUP($C$2,'[68]ERU-1'!$A$6:$BE$17,L$42,FALSE)</f>
        <v>0</v>
      </c>
      <c r="M106" s="85">
        <f>VLOOKUP($C$2,'[68]ERU-1'!$A$6:$BE$17,M$42,FALSE)</f>
        <v>5962</v>
      </c>
      <c r="N106" s="85">
        <f>VLOOKUP($C$2,'[68]ERU-1'!$A$6:$BE$17,N$42,FALSE)</f>
        <v>0</v>
      </c>
      <c r="O106" s="85" t="s">
        <v>36</v>
      </c>
      <c r="P106" s="85">
        <f>VLOOKUP($C$2,'[68]ERU-1'!$A$6:$BE$17,P$42,FALSE)</f>
        <v>0</v>
      </c>
      <c r="Q106" s="85">
        <f>VLOOKUP($C$2,'[68]ERU-1'!$A$6:$BE$17,Q$42,FALSE)</f>
        <v>0</v>
      </c>
      <c r="R106" s="85">
        <f>VLOOKUP($C$2,'[68]ERU-1'!$A$6:$BE$17,R$42,FALSE)</f>
        <v>5962</v>
      </c>
      <c r="S106" s="85">
        <f>VLOOKUP($C$2,'[68]ERU-1'!$A$6:$BE$17,S$42,FALSE)</f>
        <v>0</v>
      </c>
      <c r="T106" s="85">
        <f>VLOOKUP($C$2,'[68]ERU-1'!$A$6:$BE$17,T$42,FALSE)</f>
        <v>0</v>
      </c>
      <c r="U106" s="85">
        <f>VLOOKUP($C$2,'[68]ERU-1'!$A$6:$BE$17,U$42,FALSE)</f>
        <v>0</v>
      </c>
      <c r="V106" s="85">
        <f>VLOOKUP($C$2,'[68]ERU-1'!$A$6:$BE$17,V$42,FALSE)</f>
        <v>0</v>
      </c>
      <c r="W106" s="85">
        <f>VLOOKUP($C$2,'[68]ERU-1'!$A$6:$BE$17,W$42,FALSE)</f>
        <v>0</v>
      </c>
      <c r="X106" s="85">
        <f>VLOOKUP($C$2,'[68]ERU-1'!$A$6:$BE$17,X$42,FALSE)</f>
        <v>0</v>
      </c>
      <c r="Y106" s="85">
        <f>VLOOKUP($C$2,'[68]ERU-1'!$A$6:$BE$17,Y$42,FALSE)</f>
        <v>0</v>
      </c>
      <c r="Z106" s="85">
        <f>VLOOKUP($C$2,'[68]ERU-1'!$A$6:$BE$17,Z$42,FALSE)</f>
        <v>0</v>
      </c>
      <c r="AA106" s="85" t="str">
        <f>INDEX([16]Data!$BK$5:$BK$156,MATCH(A106,[16]Data!$A$5:$A$156,0))</f>
        <v>Středočeský</v>
      </c>
      <c r="AB106" s="86">
        <f>INDEX([16]Data!$BM$5:$BM$156,MATCH(A106,[16]Data!$A$5:$A$156,0))</f>
        <v>5.3280000000000003</v>
      </c>
      <c r="AC106" s="12">
        <f t="shared" si="19"/>
        <v>0</v>
      </c>
      <c r="AD106" s="39">
        <f t="shared" si="17"/>
        <v>0.812760220957359</v>
      </c>
    </row>
    <row r="107" spans="1:30" x14ac:dyDescent="0.25">
      <c r="A107">
        <v>2802</v>
      </c>
      <c r="B107" s="84" t="str">
        <f>INDEX([16]Data!$C$5:$C$156,MATCH(A107,[16]Data!$A$5:$A$156,0))</f>
        <v>KJ - Nýřany, Komenského</v>
      </c>
      <c r="C107" s="85" t="str">
        <f>VLOOKUP($C$2,'[69]ERU-1'!$A$6:$BE$17,C$42,FALSE)</f>
        <v>Leden</v>
      </c>
      <c r="D107" s="85">
        <f>VLOOKUP($C$2,'[69]ERU-1'!$A$6:$BE$17,D$42,FALSE)</f>
        <v>1</v>
      </c>
      <c r="E107" s="85">
        <f>VLOOKUP($C$2,'[69]ERU-1'!$A$6:$BE$17,E$42,FALSE)</f>
        <v>785.82299999999998</v>
      </c>
      <c r="F107" s="85">
        <f>VLOOKUP($C$2,'[69]ERU-1'!$A$6:$BE$17,F$42,FALSE)</f>
        <v>404.23500000000001</v>
      </c>
      <c r="G107" s="85">
        <f>VLOOKUP($C$2,'[69]ERU-1'!$A$6:$BE$17,G$42,FALSE)</f>
        <v>35.344000000000001</v>
      </c>
      <c r="H107" s="85">
        <f>VLOOKUP($C$2,'[69]ERU-1'!$A$6:$BE$17,H$42,FALSE)</f>
        <v>1100</v>
      </c>
      <c r="I107" s="85">
        <f>VLOOKUP($C$2,'[69]ERU-1'!$A$6:$BE$17,I$42,FALSE)</f>
        <v>0</v>
      </c>
      <c r="J107" s="85">
        <f>VLOOKUP($C$2,'[69]ERU-1'!$A$6:$BE$17,J$42,FALSE)</f>
        <v>0</v>
      </c>
      <c r="K107" s="85">
        <f>VLOOKUP($C$2,'[69]ERU-1'!$A$6:$BE$17,K$42,FALSE)</f>
        <v>1100</v>
      </c>
      <c r="L107" s="85">
        <f>VLOOKUP($C$2,'[69]ERU-1'!$A$6:$BE$17,L$42,FALSE)</f>
        <v>0</v>
      </c>
      <c r="M107" s="85">
        <f>VLOOKUP($C$2,'[69]ERU-1'!$A$6:$BE$17,M$42,FALSE)</f>
        <v>1100</v>
      </c>
      <c r="N107" s="85">
        <f>VLOOKUP($C$2,'[69]ERU-1'!$A$6:$BE$17,N$42,FALSE)</f>
        <v>0</v>
      </c>
      <c r="O107" s="85" t="s">
        <v>36</v>
      </c>
      <c r="P107" s="85">
        <f>VLOOKUP($C$2,'[69]ERU-1'!$A$6:$BE$17,P$42,FALSE)</f>
        <v>0</v>
      </c>
      <c r="Q107" s="85">
        <f>VLOOKUP($C$2,'[69]ERU-1'!$A$6:$BE$17,Q$42,FALSE)</f>
        <v>0</v>
      </c>
      <c r="R107" s="85">
        <f>VLOOKUP($C$2,'[69]ERU-1'!$A$6:$BE$17,R$42,FALSE)</f>
        <v>1100</v>
      </c>
      <c r="S107" s="85">
        <f>VLOOKUP($C$2,'[69]ERU-1'!$A$6:$BE$17,S$42,FALSE)</f>
        <v>0</v>
      </c>
      <c r="T107" s="85">
        <f>VLOOKUP($C$2,'[69]ERU-1'!$A$6:$BE$17,T$42,FALSE)</f>
        <v>0</v>
      </c>
      <c r="U107" s="85">
        <f>VLOOKUP($C$2,'[69]ERU-1'!$A$6:$BE$17,U$42,FALSE)</f>
        <v>0</v>
      </c>
      <c r="V107" s="85">
        <f>VLOOKUP($C$2,'[69]ERU-1'!$A$6:$BE$17,V$42,FALSE)</f>
        <v>0</v>
      </c>
      <c r="W107" s="85">
        <f>VLOOKUP($C$2,'[69]ERU-1'!$A$6:$BE$17,W$42,FALSE)</f>
        <v>0</v>
      </c>
      <c r="X107" s="85">
        <f>VLOOKUP($C$2,'[69]ERU-1'!$A$6:$BE$17,X$42,FALSE)</f>
        <v>0</v>
      </c>
      <c r="Y107" s="85">
        <f>VLOOKUP($C$2,'[69]ERU-1'!$A$6:$BE$17,Y$42,FALSE)</f>
        <v>0</v>
      </c>
      <c r="Z107" s="85">
        <f>VLOOKUP($C$2,'[69]ERU-1'!$A$6:$BE$17,Z$42,FALSE)</f>
        <v>0</v>
      </c>
      <c r="AA107" s="85" t="str">
        <f>INDEX([16]Data!$BK$5:$BK$156,MATCH(A107,[16]Data!$A$5:$A$156,0))</f>
        <v>Plzeňský</v>
      </c>
      <c r="AB107" s="86">
        <f>INDEX([16]Data!$BM$5:$BM$156,MATCH(A107,[16]Data!$A$5:$A$156,0))</f>
        <v>0.72299999999999998</v>
      </c>
      <c r="AC107" s="12">
        <f t="shared" si="19"/>
        <v>0</v>
      </c>
      <c r="AD107" s="39">
        <f t="shared" si="17"/>
        <v>0.75588594643105012</v>
      </c>
    </row>
    <row r="108" spans="1:30" x14ac:dyDescent="0.25">
      <c r="A108">
        <v>2803</v>
      </c>
      <c r="B108" s="84" t="str">
        <f>INDEX([16]Data!$C$5:$C$156,MATCH(A108,[16]Data!$A$5:$A$156,0))</f>
        <v>KJ - Nýřany, Luční</v>
      </c>
      <c r="C108" s="85" t="str">
        <f>VLOOKUP($C$2,'[70]ERU-1'!$A$6:$BE$17,C$42,FALSE)</f>
        <v>Leden</v>
      </c>
      <c r="D108" s="85">
        <f>VLOOKUP($C$2,'[70]ERU-1'!$A$6:$BE$17,D$42,FALSE)</f>
        <v>1</v>
      </c>
      <c r="E108" s="85">
        <f>VLOOKUP($C$2,'[70]ERU-1'!$A$6:$BE$17,E$42,FALSE)</f>
        <v>873.85199999999998</v>
      </c>
      <c r="F108" s="85">
        <f>VLOOKUP($C$2,'[70]ERU-1'!$A$6:$BE$17,F$42,FALSE)</f>
        <v>465.97699999999998</v>
      </c>
      <c r="G108" s="85">
        <f>VLOOKUP($C$2,'[70]ERU-1'!$A$6:$BE$17,G$42,FALSE)</f>
        <v>35.343000000000004</v>
      </c>
      <c r="H108" s="85">
        <f>VLOOKUP($C$2,'[70]ERU-1'!$A$6:$BE$17,H$42,FALSE)</f>
        <v>1326</v>
      </c>
      <c r="I108" s="85">
        <f>VLOOKUP($C$2,'[70]ERU-1'!$A$6:$BE$17,I$42,FALSE)</f>
        <v>0</v>
      </c>
      <c r="J108" s="85">
        <f>VLOOKUP($C$2,'[70]ERU-1'!$A$6:$BE$17,J$42,FALSE)</f>
        <v>0</v>
      </c>
      <c r="K108" s="85">
        <f>VLOOKUP($C$2,'[70]ERU-1'!$A$6:$BE$17,K$42,FALSE)</f>
        <v>1326</v>
      </c>
      <c r="L108" s="85">
        <f>VLOOKUP($C$2,'[70]ERU-1'!$A$6:$BE$17,L$42,FALSE)</f>
        <v>0</v>
      </c>
      <c r="M108" s="85">
        <f>VLOOKUP($C$2,'[70]ERU-1'!$A$6:$BE$17,M$42,FALSE)</f>
        <v>1326</v>
      </c>
      <c r="N108" s="85">
        <f>VLOOKUP($C$2,'[70]ERU-1'!$A$6:$BE$17,N$42,FALSE)</f>
        <v>0</v>
      </c>
      <c r="O108" s="85" t="s">
        <v>36</v>
      </c>
      <c r="P108" s="85">
        <f>VLOOKUP($C$2,'[70]ERU-1'!$A$6:$BE$17,P$42,FALSE)</f>
        <v>0</v>
      </c>
      <c r="Q108" s="85">
        <f>VLOOKUP($C$2,'[70]ERU-1'!$A$6:$BE$17,Q$42,FALSE)</f>
        <v>0</v>
      </c>
      <c r="R108" s="85">
        <f>VLOOKUP($C$2,'[70]ERU-1'!$A$6:$BE$17,R$42,FALSE)</f>
        <v>1326</v>
      </c>
      <c r="S108" s="85">
        <f>VLOOKUP($C$2,'[70]ERU-1'!$A$6:$BE$17,S$42,FALSE)</f>
        <v>0</v>
      </c>
      <c r="T108" s="85">
        <f>VLOOKUP($C$2,'[70]ERU-1'!$A$6:$BE$17,T$42,FALSE)</f>
        <v>0</v>
      </c>
      <c r="U108" s="85">
        <f>VLOOKUP($C$2,'[70]ERU-1'!$A$6:$BE$17,U$42,FALSE)</f>
        <v>0</v>
      </c>
      <c r="V108" s="85">
        <f>VLOOKUP($C$2,'[70]ERU-1'!$A$6:$BE$17,V$42,FALSE)</f>
        <v>0</v>
      </c>
      <c r="W108" s="85">
        <f>VLOOKUP($C$2,'[70]ERU-1'!$A$6:$BE$17,W$42,FALSE)</f>
        <v>0</v>
      </c>
      <c r="X108" s="85">
        <f>VLOOKUP($C$2,'[70]ERU-1'!$A$6:$BE$17,X$42,FALSE)</f>
        <v>0</v>
      </c>
      <c r="Y108" s="85">
        <f>VLOOKUP($C$2,'[70]ERU-1'!$A$6:$BE$17,Y$42,FALSE)</f>
        <v>0</v>
      </c>
      <c r="Z108" s="85">
        <f>VLOOKUP($C$2,'[70]ERU-1'!$A$6:$BE$17,Z$42,FALSE)</f>
        <v>0</v>
      </c>
      <c r="AA108" s="85" t="str">
        <f>INDEX([16]Data!$BK$5:$BK$156,MATCH(A108,[16]Data!$A$5:$A$156,0))</f>
        <v>Plzeňský</v>
      </c>
      <c r="AB108" s="86">
        <f>INDEX([16]Data!$BM$5:$BM$156,MATCH(A108,[16]Data!$A$5:$A$156,0))</f>
        <v>0.95199999999999996</v>
      </c>
      <c r="AC108" s="12">
        <f t="shared" si="19"/>
        <v>0</v>
      </c>
      <c r="AD108" s="39">
        <f t="shared" si="17"/>
        <v>0.79045389221642559</v>
      </c>
    </row>
    <row r="109" spans="1:30" x14ac:dyDescent="0.25">
      <c r="A109">
        <v>3560</v>
      </c>
      <c r="B109" s="84" t="str">
        <f>INDEX([16]Data!$C$5:$C$156,MATCH(A109,[16]Data!$A$5:$A$156,0))</f>
        <v>KJ - Odolena Voda (areál AERO Vodochody)</v>
      </c>
      <c r="C109" s="85" t="str">
        <f>VLOOKUP($C$2,'[71]ERU-1'!$A$6:$BE$17,C$42,FALSE)</f>
        <v>Leden</v>
      </c>
      <c r="D109" s="85">
        <f>VLOOKUP($C$2,'[71]ERU-1'!$A$6:$BE$17,D$42,FALSE)</f>
        <v>1</v>
      </c>
      <c r="E109" s="85">
        <f>VLOOKUP($C$2,'[71]ERU-1'!$A$6:$BE$17,E$42,FALSE)</f>
        <v>2255.6120000000001</v>
      </c>
      <c r="F109" s="85">
        <f>VLOOKUP($C$2,'[71]ERU-1'!$A$6:$BE$17,F$42,FALSE)</f>
        <v>1178.6110000000001</v>
      </c>
      <c r="G109" s="85">
        <f>VLOOKUP($C$2,'[71]ERU-1'!$A$6:$BE$17,G$42,FALSE)</f>
        <v>35.332000000000001</v>
      </c>
      <c r="H109" s="85">
        <f>VLOOKUP($C$2,'[71]ERU-1'!$A$6:$BE$17,H$42,FALSE)</f>
        <v>3329</v>
      </c>
      <c r="I109" s="85">
        <f>VLOOKUP($C$2,'[71]ERU-1'!$A$6:$BE$17,I$42,FALSE)</f>
        <v>0</v>
      </c>
      <c r="J109" s="85">
        <f>VLOOKUP($C$2,'[71]ERU-1'!$A$6:$BE$17,J$42,FALSE)</f>
        <v>0</v>
      </c>
      <c r="K109" s="85">
        <f>VLOOKUP($C$2,'[71]ERU-1'!$A$6:$BE$17,K$42,FALSE)</f>
        <v>3329</v>
      </c>
      <c r="L109" s="85">
        <f>VLOOKUP($C$2,'[71]ERU-1'!$A$6:$BE$17,L$42,FALSE)</f>
        <v>0</v>
      </c>
      <c r="M109" s="85">
        <f>VLOOKUP($C$2,'[71]ERU-1'!$A$6:$BE$17,M$42,FALSE)</f>
        <v>3329</v>
      </c>
      <c r="N109" s="85">
        <f>VLOOKUP($C$2,'[71]ERU-1'!$A$6:$BE$17,N$42,FALSE)</f>
        <v>0</v>
      </c>
      <c r="O109" s="85" t="s">
        <v>36</v>
      </c>
      <c r="P109" s="85">
        <f>VLOOKUP($C$2,'[71]ERU-1'!$A$6:$BE$17,P$42,FALSE)</f>
        <v>0</v>
      </c>
      <c r="Q109" s="85">
        <f>VLOOKUP($C$2,'[71]ERU-1'!$A$6:$BE$17,Q$42,FALSE)</f>
        <v>0</v>
      </c>
      <c r="R109" s="85">
        <f>VLOOKUP($C$2,'[71]ERU-1'!$A$6:$BE$17,R$42,FALSE)</f>
        <v>3329</v>
      </c>
      <c r="S109" s="85">
        <f>VLOOKUP($C$2,'[71]ERU-1'!$A$6:$BE$17,S$42,FALSE)</f>
        <v>0</v>
      </c>
      <c r="T109" s="85">
        <f>VLOOKUP($C$2,'[71]ERU-1'!$A$6:$BE$17,T$42,FALSE)</f>
        <v>0</v>
      </c>
      <c r="U109" s="85">
        <f>VLOOKUP($C$2,'[71]ERU-1'!$A$6:$BE$17,U$42,FALSE)</f>
        <v>0</v>
      </c>
      <c r="V109" s="85">
        <f>VLOOKUP($C$2,'[71]ERU-1'!$A$6:$BE$17,V$42,FALSE)</f>
        <v>0</v>
      </c>
      <c r="W109" s="85">
        <f>VLOOKUP($C$2,'[71]ERU-1'!$A$6:$BE$17,W$42,FALSE)</f>
        <v>0</v>
      </c>
      <c r="X109" s="85">
        <f>VLOOKUP($C$2,'[71]ERU-1'!$A$6:$BE$17,X$42,FALSE)</f>
        <v>0</v>
      </c>
      <c r="Y109" s="85">
        <f>VLOOKUP($C$2,'[71]ERU-1'!$A$6:$BE$17,Y$42,FALSE)</f>
        <v>0</v>
      </c>
      <c r="Z109" s="85">
        <f>VLOOKUP($C$2,'[71]ERU-1'!$A$6:$BE$17,Z$42,FALSE)</f>
        <v>0</v>
      </c>
      <c r="AA109" s="85" t="str">
        <f>INDEX([16]Data!$BK$5:$BK$156,MATCH(A109,[16]Data!$A$5:$A$156,0))</f>
        <v>Středočeský</v>
      </c>
      <c r="AB109" s="86">
        <f>INDEX([16]Data!$BM$5:$BM$156,MATCH(A109,[16]Data!$A$5:$A$156,0))</f>
        <v>2.4729999999999999</v>
      </c>
      <c r="AC109" s="12">
        <f t="shared" si="19"/>
        <v>0</v>
      </c>
      <c r="AD109" s="39">
        <f t="shared" ref="AD109:AD171" si="20">H109/(F109*3.6)</f>
        <v>0.78458645152830087</v>
      </c>
    </row>
    <row r="110" spans="1:30" x14ac:dyDescent="0.25">
      <c r="A110" s="34">
        <v>4507</v>
      </c>
      <c r="B110" s="84" t="str">
        <f>INDEX([16]Data!$C$5:$C$156,MATCH(A110,[16]Data!$A$5:$A$156,0))</f>
        <v>KJ - Osek</v>
      </c>
      <c r="C110" s="85" t="str">
        <f>VLOOKUP($C$2,'[10]ERU-1'!$A$6:$BE$17,C$42,FALSE)</f>
        <v>Leden</v>
      </c>
      <c r="D110" s="85">
        <f>VLOOKUP($C$2,'[10]ERU-1'!$A$6:$BE$17,D$42,FALSE)</f>
        <v>1</v>
      </c>
      <c r="E110" s="85">
        <f>VLOOKUP($C$2,'[10]ERU-1'!$A$6:$BE$17,E$42,FALSE)</f>
        <v>197.33</v>
      </c>
      <c r="F110" s="85">
        <f>VLOOKUP($C$2,'[10]ERU-1'!$A$6:$BE$17,F$42,FALSE)</f>
        <v>114.292</v>
      </c>
      <c r="G110" s="85">
        <f>VLOOKUP($C$2,'[10]ERU-1'!$A$6:$BE$17,G$42,FALSE)</f>
        <v>35.148000000000003</v>
      </c>
      <c r="H110" s="85">
        <f>VLOOKUP($C$2,'[10]ERU-1'!$A$6:$BE$17,H$42,FALSE)</f>
        <v>366</v>
      </c>
      <c r="I110" s="85">
        <f>VLOOKUP($C$2,'[10]ERU-1'!$A$6:$BE$17,I$42,FALSE)</f>
        <v>0</v>
      </c>
      <c r="J110" s="85">
        <f>VLOOKUP($C$2,'[10]ERU-1'!$A$6:$BE$17,J$42,FALSE)</f>
        <v>0</v>
      </c>
      <c r="K110" s="85">
        <f>VLOOKUP($C$2,'[10]ERU-1'!$A$6:$BE$17,K$42,FALSE)</f>
        <v>366</v>
      </c>
      <c r="L110" s="85">
        <f>VLOOKUP($C$2,'[10]ERU-1'!$A$6:$BE$17,L$42,FALSE)</f>
        <v>0</v>
      </c>
      <c r="M110" s="85">
        <f>VLOOKUP($C$2,'[10]ERU-1'!$A$6:$BE$17,M$42,FALSE)</f>
        <v>366</v>
      </c>
      <c r="N110" s="85">
        <f>VLOOKUP($C$2,'[10]ERU-1'!$A$6:$BE$17,N$42,FALSE)</f>
        <v>0</v>
      </c>
      <c r="O110" s="85" t="s">
        <v>36</v>
      </c>
      <c r="P110" s="85">
        <f>VLOOKUP($C$2,'[10]ERU-1'!$A$6:$BE$17,P$42,FALSE)</f>
        <v>0</v>
      </c>
      <c r="Q110" s="85">
        <f>VLOOKUP($C$2,'[10]ERU-1'!$A$6:$BE$17,Q$42,FALSE)</f>
        <v>0</v>
      </c>
      <c r="R110" s="85">
        <f>VLOOKUP($C$2,'[10]ERU-1'!$A$6:$BE$17,R$42,FALSE)</f>
        <v>366</v>
      </c>
      <c r="S110" s="85">
        <f>VLOOKUP($C$2,'[10]ERU-1'!$A$6:$BE$17,S$42,FALSE)</f>
        <v>0</v>
      </c>
      <c r="T110" s="85">
        <f>VLOOKUP($C$2,'[10]ERU-1'!$A$6:$BE$17,T$42,FALSE)</f>
        <v>0</v>
      </c>
      <c r="U110" s="85">
        <f>VLOOKUP($C$2,'[10]ERU-1'!$A$6:$BE$17,U$42,FALSE)</f>
        <v>0</v>
      </c>
      <c r="V110" s="85">
        <f>VLOOKUP($C$2,'[10]ERU-1'!$A$6:$BE$17,V$42,FALSE)</f>
        <v>0</v>
      </c>
      <c r="W110" s="85">
        <f>VLOOKUP($C$2,'[10]ERU-1'!$A$6:$BE$17,W$42,FALSE)</f>
        <v>0</v>
      </c>
      <c r="X110" s="85">
        <f>VLOOKUP($C$2,'[10]ERU-1'!$A$6:$BE$17,X$42,FALSE)</f>
        <v>0</v>
      </c>
      <c r="Y110" s="85">
        <f>VLOOKUP($C$2,'[10]ERU-1'!$A$6:$BE$17,Y$42,FALSE)</f>
        <v>0</v>
      </c>
      <c r="Z110" s="85">
        <f>VLOOKUP($C$2,'[10]ERU-1'!$A$6:$BE$17,Z$42,FALSE)</f>
        <v>0</v>
      </c>
      <c r="AA110" s="85" t="str">
        <f>INDEX([16]Data!$BK$5:$BK$156,MATCH(A110,[16]Data!$A$5:$A$156,0))</f>
        <v>Ústecký</v>
      </c>
      <c r="AB110" s="86">
        <f>INDEX([16]Data!$BM$5:$BM$156,MATCH(A110,[16]Data!$A$5:$A$156,0))</f>
        <v>0.24199999999999999</v>
      </c>
      <c r="AC110" s="12">
        <f t="shared" si="19"/>
        <v>0</v>
      </c>
      <c r="AD110" s="39">
        <f t="shared" si="20"/>
        <v>0.88953440894084157</v>
      </c>
    </row>
    <row r="111" spans="1:30" x14ac:dyDescent="0.25">
      <c r="A111" s="34">
        <v>3934</v>
      </c>
      <c r="B111" s="84" t="str">
        <f>INDEX([16]Data!$C$5:$C$156,MATCH(A111,[16]Data!$A$5:$A$156,0))</f>
        <v>Kotelna Vítkovice</v>
      </c>
      <c r="C111" s="85" t="str">
        <f>VLOOKUP($C$2,'[11]ERU-1'!$A$6:$BE$17,C$42,FALSE)</f>
        <v>Leden</v>
      </c>
      <c r="D111" s="85">
        <f>VLOOKUP($C$2,'[11]ERU-1'!$A$6:$BE$17,D$42,FALSE)</f>
        <v>1</v>
      </c>
      <c r="E111" s="85">
        <f>VLOOKUP($C$2,'[11]ERU-1'!$A$6:$BE$17,E$42,FALSE)</f>
        <v>3233.4659999999999</v>
      </c>
      <c r="F111" s="85">
        <f>VLOOKUP($C$2,'[11]ERU-1'!$A$6:$BE$17,F$42,FALSE)</f>
        <v>1732.1690000000001</v>
      </c>
      <c r="G111" s="85">
        <f>VLOOKUP($C$2,'[11]ERU-1'!$A$6:$BE$17,G$42,FALSE)</f>
        <v>35.279000000000003</v>
      </c>
      <c r="H111" s="85">
        <f>VLOOKUP($C$2,'[11]ERU-1'!$A$6:$BE$17,H$42,FALSE)</f>
        <v>4802</v>
      </c>
      <c r="I111" s="85">
        <f>VLOOKUP($C$2,'[11]ERU-1'!$A$6:$BE$17,I$42,FALSE)</f>
        <v>0</v>
      </c>
      <c r="J111" s="85">
        <f>VLOOKUP($C$2,'[11]ERU-1'!$A$6:$BE$17,J$42,FALSE)</f>
        <v>0</v>
      </c>
      <c r="K111" s="85">
        <f>VLOOKUP($C$2,'[11]ERU-1'!$A$6:$BE$17,K$42,FALSE)</f>
        <v>4802</v>
      </c>
      <c r="L111" s="85">
        <f>VLOOKUP($C$2,'[11]ERU-1'!$A$6:$BE$17,L$42,FALSE)</f>
        <v>0</v>
      </c>
      <c r="M111" s="85">
        <f>VLOOKUP($C$2,'[11]ERU-1'!$A$6:$BE$17,M$42,FALSE)</f>
        <v>4802</v>
      </c>
      <c r="N111" s="85">
        <f>VLOOKUP($C$2,'[11]ERU-1'!$A$6:$BE$17,N$42,FALSE)</f>
        <v>0</v>
      </c>
      <c r="O111" s="85" t="s">
        <v>36</v>
      </c>
      <c r="P111" s="85">
        <f>VLOOKUP($C$2,'[11]ERU-1'!$A$6:$BE$17,P$42,FALSE)</f>
        <v>0</v>
      </c>
      <c r="Q111" s="85">
        <f>VLOOKUP($C$2,'[11]ERU-1'!$A$6:$BE$17,Q$42,FALSE)</f>
        <v>0</v>
      </c>
      <c r="R111" s="85">
        <f>VLOOKUP($C$2,'[11]ERU-1'!$A$6:$BE$17,R$42,FALSE)</f>
        <v>4802</v>
      </c>
      <c r="S111" s="85">
        <f>VLOOKUP($C$2,'[11]ERU-1'!$A$6:$BE$17,S$42,FALSE)</f>
        <v>0</v>
      </c>
      <c r="T111" s="85">
        <f>VLOOKUP($C$2,'[11]ERU-1'!$A$6:$BE$17,T$42,FALSE)</f>
        <v>0</v>
      </c>
      <c r="U111" s="85">
        <f>VLOOKUP($C$2,'[11]ERU-1'!$A$6:$BE$17,U$42,FALSE)</f>
        <v>0</v>
      </c>
      <c r="V111" s="85">
        <f>VLOOKUP($C$2,'[11]ERU-1'!$A$6:$BE$17,V$42,FALSE)</f>
        <v>0</v>
      </c>
      <c r="W111" s="85">
        <f>VLOOKUP($C$2,'[11]ERU-1'!$A$6:$BE$17,W$42,FALSE)</f>
        <v>0</v>
      </c>
      <c r="X111" s="85">
        <f>VLOOKUP($C$2,'[11]ERU-1'!$A$6:$BE$17,X$42,FALSE)</f>
        <v>0</v>
      </c>
      <c r="Y111" s="85">
        <f>VLOOKUP($C$2,'[11]ERU-1'!$A$6:$BE$17,Y$42,FALSE)</f>
        <v>0</v>
      </c>
      <c r="Z111" s="85">
        <f>VLOOKUP($C$2,'[11]ERU-1'!$A$6:$BE$17,Z$42,FALSE)</f>
        <v>0</v>
      </c>
      <c r="AA111" s="85" t="str">
        <f>INDEX([16]Data!$BK$5:$BK$156,MATCH(A111,[16]Data!$A$5:$A$156,0))</f>
        <v>Moravskoslezský</v>
      </c>
      <c r="AB111" s="86">
        <f>INDEX([16]Data!$BM$5:$BM$156,MATCH(A111,[16]Data!$A$5:$A$156,0))</f>
        <v>4.99</v>
      </c>
      <c r="AC111" s="12">
        <f t="shared" si="19"/>
        <v>0</v>
      </c>
      <c r="AD111" s="39">
        <f t="shared" si="20"/>
        <v>0.77006856079798724</v>
      </c>
    </row>
    <row r="112" spans="1:30" x14ac:dyDescent="0.25">
      <c r="A112">
        <v>2886</v>
      </c>
      <c r="B112" s="84" t="str">
        <f>INDEX([16]Data!$C$5:$C$156,MATCH(A112,[16]Data!$A$5:$A$156,0))</f>
        <v>KJ - Polička, Hegerova</v>
      </c>
      <c r="C112" s="85" t="str">
        <f>VLOOKUP($C$2,'[72]ERU-1'!$A$6:$BE$17,C$42,FALSE)</f>
        <v>Leden</v>
      </c>
      <c r="D112" s="85">
        <f>VLOOKUP($C$2,'[72]ERU-1'!$A$6:$BE$17,D$42,FALSE)</f>
        <v>1</v>
      </c>
      <c r="E112" s="85">
        <f>VLOOKUP($C$2,'[72]ERU-1'!$A$6:$BE$17,E$42,FALSE)</f>
        <v>556.65800000000002</v>
      </c>
      <c r="F112" s="85">
        <f>VLOOKUP($C$2,'[72]ERU-1'!$A$6:$BE$17,F$42,FALSE)</f>
        <v>293.423</v>
      </c>
      <c r="G112" s="85">
        <f>VLOOKUP($C$2,'[72]ERU-1'!$A$6:$BE$17,G$42,FALSE)</f>
        <v>35.280999999999999</v>
      </c>
      <c r="H112" s="85">
        <f>VLOOKUP($C$2,'[72]ERU-1'!$A$6:$BE$17,H$42,FALSE)</f>
        <v>835</v>
      </c>
      <c r="I112" s="85">
        <f>VLOOKUP($C$2,'[72]ERU-1'!$A$6:$BE$17,I$42,FALSE)</f>
        <v>0</v>
      </c>
      <c r="J112" s="85">
        <f>VLOOKUP($C$2,'[72]ERU-1'!$A$6:$BE$17,J$42,FALSE)</f>
        <v>0</v>
      </c>
      <c r="K112" s="85">
        <f>VLOOKUP($C$2,'[72]ERU-1'!$A$6:$BE$17,K$42,FALSE)</f>
        <v>835</v>
      </c>
      <c r="L112" s="85">
        <f>VLOOKUP($C$2,'[72]ERU-1'!$A$6:$BE$17,L$42,FALSE)</f>
        <v>0</v>
      </c>
      <c r="M112" s="85">
        <f>VLOOKUP($C$2,'[72]ERU-1'!$A$6:$BE$17,M$42,FALSE)</f>
        <v>835</v>
      </c>
      <c r="N112" s="85">
        <f>VLOOKUP($C$2,'[72]ERU-1'!$A$6:$BE$17,N$42,FALSE)</f>
        <v>0</v>
      </c>
      <c r="O112" s="85" t="s">
        <v>36</v>
      </c>
      <c r="P112" s="85">
        <f>VLOOKUP($C$2,'[72]ERU-1'!$A$6:$BE$17,P$42,FALSE)</f>
        <v>0</v>
      </c>
      <c r="Q112" s="85">
        <f>VLOOKUP($C$2,'[72]ERU-1'!$A$6:$BE$17,Q$42,FALSE)</f>
        <v>0</v>
      </c>
      <c r="R112" s="85">
        <f>VLOOKUP($C$2,'[72]ERU-1'!$A$6:$BE$17,R$42,FALSE)</f>
        <v>835</v>
      </c>
      <c r="S112" s="85">
        <f>VLOOKUP($C$2,'[72]ERU-1'!$A$6:$BE$17,S$42,FALSE)</f>
        <v>0</v>
      </c>
      <c r="T112" s="85">
        <f>VLOOKUP($C$2,'[72]ERU-1'!$A$6:$BE$17,T$42,FALSE)</f>
        <v>0</v>
      </c>
      <c r="U112" s="85">
        <f>VLOOKUP($C$2,'[72]ERU-1'!$A$6:$BE$17,U$42,FALSE)</f>
        <v>0</v>
      </c>
      <c r="V112" s="85">
        <f>VLOOKUP($C$2,'[72]ERU-1'!$A$6:$BE$17,V$42,FALSE)</f>
        <v>0</v>
      </c>
      <c r="W112" s="85">
        <f>VLOOKUP($C$2,'[72]ERU-1'!$A$6:$BE$17,W$42,FALSE)</f>
        <v>0</v>
      </c>
      <c r="X112" s="85">
        <f>VLOOKUP($C$2,'[72]ERU-1'!$A$6:$BE$17,X$42,FALSE)</f>
        <v>0</v>
      </c>
      <c r="Y112" s="85">
        <f>VLOOKUP($C$2,'[72]ERU-1'!$A$6:$BE$17,Y$42,FALSE)</f>
        <v>0</v>
      </c>
      <c r="Z112" s="85">
        <f>VLOOKUP($C$2,'[72]ERU-1'!$A$6:$BE$17,Z$42,FALSE)</f>
        <v>0</v>
      </c>
      <c r="AA112" s="85" t="str">
        <f>INDEX([16]Data!$BK$5:$BK$156,MATCH(A112,[16]Data!$A$5:$A$156,0))</f>
        <v>Pardubický</v>
      </c>
      <c r="AB112" s="86">
        <f>INDEX([16]Data!$BM$5:$BM$156,MATCH(A112,[16]Data!$A$5:$A$156,0))</f>
        <v>0.47199999999999998</v>
      </c>
      <c r="AC112" s="12">
        <f t="shared" si="19"/>
        <v>0</v>
      </c>
      <c r="AD112" s="39">
        <f t="shared" si="20"/>
        <v>0.79047806219841121</v>
      </c>
    </row>
    <row r="113" spans="1:30" x14ac:dyDescent="0.25">
      <c r="A113">
        <v>3280</v>
      </c>
      <c r="B113" s="84" t="str">
        <f>INDEX([16]Data!$C$5:$C$156,MATCH(A113,[16]Data!$A$5:$A$156,0))</f>
        <v>KJ - Polička, Jiráskova</v>
      </c>
      <c r="C113" s="85" t="str">
        <f>VLOOKUP($C$2,'[73]ERU-1'!$A$6:$BE$17,C$42,FALSE)</f>
        <v>Leden</v>
      </c>
      <c r="D113" s="85">
        <f>VLOOKUP($C$2,'[73]ERU-1'!$A$6:$BE$17,D$42,FALSE)</f>
        <v>1</v>
      </c>
      <c r="E113" s="85">
        <f>VLOOKUP($C$2,'[73]ERU-1'!$A$6:$BE$17,E$42,FALSE)</f>
        <v>310.72899999999998</v>
      </c>
      <c r="F113" s="85">
        <f>VLOOKUP($C$2,'[73]ERU-1'!$A$6:$BE$17,F$42,FALSE)</f>
        <v>178.499</v>
      </c>
      <c r="G113" s="85">
        <f>VLOOKUP($C$2,'[73]ERU-1'!$A$6:$BE$17,G$42,FALSE)</f>
        <v>35.281999999999996</v>
      </c>
      <c r="H113" s="85">
        <f>VLOOKUP($C$2,'[73]ERU-1'!$A$6:$BE$17,H$42,FALSE)</f>
        <v>504</v>
      </c>
      <c r="I113" s="85">
        <f>VLOOKUP($C$2,'[73]ERU-1'!$A$6:$BE$17,I$42,FALSE)</f>
        <v>0</v>
      </c>
      <c r="J113" s="85">
        <f>VLOOKUP($C$2,'[73]ERU-1'!$A$6:$BE$17,J$42,FALSE)</f>
        <v>0</v>
      </c>
      <c r="K113" s="85">
        <f>VLOOKUP($C$2,'[73]ERU-1'!$A$6:$BE$17,K$42,FALSE)</f>
        <v>504</v>
      </c>
      <c r="L113" s="85">
        <f>VLOOKUP($C$2,'[73]ERU-1'!$A$6:$BE$17,L$42,FALSE)</f>
        <v>0</v>
      </c>
      <c r="M113" s="85">
        <f>VLOOKUP($C$2,'[73]ERU-1'!$A$6:$BE$17,M$42,FALSE)</f>
        <v>504</v>
      </c>
      <c r="N113" s="85">
        <f>VLOOKUP($C$2,'[73]ERU-1'!$A$6:$BE$17,N$42,FALSE)</f>
        <v>0</v>
      </c>
      <c r="O113" s="85" t="s">
        <v>36</v>
      </c>
      <c r="P113" s="85">
        <f>VLOOKUP($C$2,'[73]ERU-1'!$A$6:$BE$17,P$42,FALSE)</f>
        <v>0</v>
      </c>
      <c r="Q113" s="85">
        <f>VLOOKUP($C$2,'[73]ERU-1'!$A$6:$BE$17,Q$42,FALSE)</f>
        <v>0</v>
      </c>
      <c r="R113" s="85">
        <f>VLOOKUP($C$2,'[73]ERU-1'!$A$6:$BE$17,R$42,FALSE)</f>
        <v>504</v>
      </c>
      <c r="S113" s="85">
        <f>VLOOKUP($C$2,'[73]ERU-1'!$A$6:$BE$17,S$42,FALSE)</f>
        <v>0</v>
      </c>
      <c r="T113" s="85">
        <f>VLOOKUP($C$2,'[73]ERU-1'!$A$6:$BE$17,T$42,FALSE)</f>
        <v>0</v>
      </c>
      <c r="U113" s="85">
        <f>VLOOKUP($C$2,'[73]ERU-1'!$A$6:$BE$17,U$42,FALSE)</f>
        <v>0</v>
      </c>
      <c r="V113" s="85">
        <f>VLOOKUP($C$2,'[73]ERU-1'!$A$6:$BE$17,V$42,FALSE)</f>
        <v>0</v>
      </c>
      <c r="W113" s="85">
        <f>VLOOKUP($C$2,'[73]ERU-1'!$A$6:$BE$17,W$42,FALSE)</f>
        <v>0</v>
      </c>
      <c r="X113" s="85">
        <f>VLOOKUP($C$2,'[73]ERU-1'!$A$6:$BE$17,X$42,FALSE)</f>
        <v>0</v>
      </c>
      <c r="Y113" s="85">
        <f>VLOOKUP($C$2,'[73]ERU-1'!$A$6:$BE$17,Y$42,FALSE)</f>
        <v>0</v>
      </c>
      <c r="Z113" s="85">
        <f>VLOOKUP($C$2,'[73]ERU-1'!$A$6:$BE$17,Z$42,FALSE)</f>
        <v>0</v>
      </c>
      <c r="AA113" s="85" t="str">
        <f>INDEX([16]Data!$BK$5:$BK$156,MATCH(A113,[16]Data!$A$5:$A$156,0))</f>
        <v>Pardubický</v>
      </c>
      <c r="AB113" s="86">
        <f>INDEX([16]Data!$BM$5:$BM$156,MATCH(A113,[16]Data!$A$5:$A$156,0))</f>
        <v>0.29099999999999998</v>
      </c>
      <c r="AC113" s="12">
        <f t="shared" si="19"/>
        <v>0</v>
      </c>
      <c r="AD113" s="39">
        <f t="shared" si="20"/>
        <v>0.78431811942924046</v>
      </c>
    </row>
    <row r="114" spans="1:30" x14ac:dyDescent="0.25">
      <c r="A114">
        <v>2885</v>
      </c>
      <c r="B114" s="84" t="str">
        <f>INDEX([16]Data!$C$5:$C$156,MATCH(A114,[16]Data!$A$5:$A$156,0))</f>
        <v>KJ - Polička, Svépomoc</v>
      </c>
      <c r="C114" s="85" t="str">
        <f>VLOOKUP($C$2,'[74]ERU-1'!$A$6:$BE$17,C$42,FALSE)</f>
        <v>Leden</v>
      </c>
      <c r="D114" s="85">
        <f>VLOOKUP($C$2,'[74]ERU-1'!$A$6:$BE$17,D$42,FALSE)</f>
        <v>1</v>
      </c>
      <c r="E114" s="85">
        <f>VLOOKUP($C$2,'[74]ERU-1'!$A$6:$BE$17,E$42,FALSE)</f>
        <v>501.94799999999998</v>
      </c>
      <c r="F114" s="85">
        <f>VLOOKUP($C$2,'[74]ERU-1'!$A$6:$BE$17,F$42,FALSE)</f>
        <v>266.178</v>
      </c>
      <c r="G114" s="85">
        <f>VLOOKUP($C$2,'[74]ERU-1'!$A$6:$BE$17,G$42,FALSE)</f>
        <v>35.284999999999997</v>
      </c>
      <c r="H114" s="85">
        <f>VLOOKUP($C$2,'[74]ERU-1'!$A$6:$BE$17,H$42,FALSE)</f>
        <v>768</v>
      </c>
      <c r="I114" s="85">
        <f>VLOOKUP($C$2,'[74]ERU-1'!$A$6:$BE$17,I$42,FALSE)</f>
        <v>0</v>
      </c>
      <c r="J114" s="85">
        <f>VLOOKUP($C$2,'[74]ERU-1'!$A$6:$BE$17,J$42,FALSE)</f>
        <v>0</v>
      </c>
      <c r="K114" s="85">
        <f>VLOOKUP($C$2,'[74]ERU-1'!$A$6:$BE$17,K$42,FALSE)</f>
        <v>768</v>
      </c>
      <c r="L114" s="85">
        <f>VLOOKUP($C$2,'[74]ERU-1'!$A$6:$BE$17,L$42,FALSE)</f>
        <v>0</v>
      </c>
      <c r="M114" s="85">
        <f>VLOOKUP($C$2,'[74]ERU-1'!$A$6:$BE$17,M$42,FALSE)</f>
        <v>768</v>
      </c>
      <c r="N114" s="85">
        <f>VLOOKUP($C$2,'[74]ERU-1'!$A$6:$BE$17,N$42,FALSE)</f>
        <v>0</v>
      </c>
      <c r="O114" s="85" t="s">
        <v>36</v>
      </c>
      <c r="P114" s="85">
        <f>VLOOKUP($C$2,'[74]ERU-1'!$A$6:$BE$17,P$42,FALSE)</f>
        <v>0</v>
      </c>
      <c r="Q114" s="85">
        <f>VLOOKUP($C$2,'[74]ERU-1'!$A$6:$BE$17,Q$42,FALSE)</f>
        <v>0</v>
      </c>
      <c r="R114" s="85">
        <f>VLOOKUP($C$2,'[74]ERU-1'!$A$6:$BE$17,R$42,FALSE)</f>
        <v>768</v>
      </c>
      <c r="S114" s="85">
        <f>VLOOKUP($C$2,'[74]ERU-1'!$A$6:$BE$17,S$42,FALSE)</f>
        <v>0</v>
      </c>
      <c r="T114" s="85">
        <f>VLOOKUP($C$2,'[74]ERU-1'!$A$6:$BE$17,T$42,FALSE)</f>
        <v>0</v>
      </c>
      <c r="U114" s="85">
        <f>VLOOKUP($C$2,'[74]ERU-1'!$A$6:$BE$17,U$42,FALSE)</f>
        <v>0</v>
      </c>
      <c r="V114" s="85">
        <f>VLOOKUP($C$2,'[74]ERU-1'!$A$6:$BE$17,V$42,FALSE)</f>
        <v>0</v>
      </c>
      <c r="W114" s="85">
        <f>VLOOKUP($C$2,'[74]ERU-1'!$A$6:$BE$17,W$42,FALSE)</f>
        <v>0</v>
      </c>
      <c r="X114" s="85">
        <f>VLOOKUP($C$2,'[74]ERU-1'!$A$6:$BE$17,X$42,FALSE)</f>
        <v>0</v>
      </c>
      <c r="Y114" s="85">
        <f>VLOOKUP($C$2,'[74]ERU-1'!$A$6:$BE$17,Y$42,FALSE)</f>
        <v>0</v>
      </c>
      <c r="Z114" s="85">
        <f>VLOOKUP($C$2,'[74]ERU-1'!$A$6:$BE$17,Z$42,FALSE)</f>
        <v>0</v>
      </c>
      <c r="AA114" s="85" t="str">
        <f>INDEX([16]Data!$BK$5:$BK$156,MATCH(A114,[16]Data!$A$5:$A$156,0))</f>
        <v>Pardubický</v>
      </c>
      <c r="AB114" s="86">
        <f>INDEX([16]Data!$BM$5:$BM$156,MATCH(A114,[16]Data!$A$5:$A$156,0))</f>
        <v>0.47199999999999998</v>
      </c>
      <c r="AC114" s="12">
        <f t="shared" si="19"/>
        <v>0</v>
      </c>
      <c r="AD114" s="39">
        <f t="shared" si="20"/>
        <v>0.80146869137694821</v>
      </c>
    </row>
    <row r="115" spans="1:30" x14ac:dyDescent="0.25">
      <c r="A115">
        <v>2696</v>
      </c>
      <c r="B115" s="84" t="str">
        <f>INDEX([16]Data!$C$5:$C$156,MATCH(A115,[16]Data!$A$5:$A$156,0))</f>
        <v>KJ - Postoloprty, Draguš</v>
      </c>
      <c r="C115" s="85" t="str">
        <f>VLOOKUP($C$2,'[75]ERU-1'!$A$6:$BE$17,C$42,FALSE)</f>
        <v>Leden</v>
      </c>
      <c r="D115" s="85">
        <f>VLOOKUP($C$2,'[75]ERU-1'!$A$6:$BE$17,D$42,FALSE)</f>
        <v>1</v>
      </c>
      <c r="E115" s="85">
        <f>VLOOKUP($C$2,'[75]ERU-1'!$A$6:$BE$17,E$42,FALSE)</f>
        <v>297.40899999999999</v>
      </c>
      <c r="F115" s="85">
        <f>VLOOKUP($C$2,'[75]ERU-1'!$A$6:$BE$17,F$42,FALSE)</f>
        <v>171.01</v>
      </c>
      <c r="G115" s="85">
        <f>VLOOKUP($C$2,'[75]ERU-1'!$A$6:$BE$17,G$42,FALSE)</f>
        <v>35.154000000000003</v>
      </c>
      <c r="H115" s="85">
        <f>VLOOKUP($C$2,'[75]ERU-1'!$A$6:$BE$17,H$42,FALSE)</f>
        <v>480</v>
      </c>
      <c r="I115" s="85">
        <f>VLOOKUP($C$2,'[75]ERU-1'!$A$6:$BE$17,I$42,FALSE)</f>
        <v>0</v>
      </c>
      <c r="J115" s="85">
        <f>VLOOKUP($C$2,'[75]ERU-1'!$A$6:$BE$17,J$42,FALSE)</f>
        <v>0</v>
      </c>
      <c r="K115" s="85">
        <f>VLOOKUP($C$2,'[75]ERU-1'!$A$6:$BE$17,K$42,FALSE)</f>
        <v>480</v>
      </c>
      <c r="L115" s="85">
        <f>VLOOKUP($C$2,'[75]ERU-1'!$A$6:$BE$17,L$42,FALSE)</f>
        <v>0</v>
      </c>
      <c r="M115" s="85">
        <f>VLOOKUP($C$2,'[75]ERU-1'!$A$6:$BE$17,M$42,FALSE)</f>
        <v>480</v>
      </c>
      <c r="N115" s="85">
        <f>VLOOKUP($C$2,'[75]ERU-1'!$A$6:$BE$17,N$42,FALSE)</f>
        <v>0</v>
      </c>
      <c r="O115" s="85" t="s">
        <v>36</v>
      </c>
      <c r="P115" s="85">
        <f>VLOOKUP($C$2,'[75]ERU-1'!$A$6:$BE$17,P$42,FALSE)</f>
        <v>0</v>
      </c>
      <c r="Q115" s="85">
        <f>VLOOKUP($C$2,'[75]ERU-1'!$A$6:$BE$17,Q$42,FALSE)</f>
        <v>0</v>
      </c>
      <c r="R115" s="85">
        <f>VLOOKUP($C$2,'[75]ERU-1'!$A$6:$BE$17,R$42,FALSE)</f>
        <v>480</v>
      </c>
      <c r="S115" s="85">
        <f>VLOOKUP($C$2,'[75]ERU-1'!$A$6:$BE$17,S$42,FALSE)</f>
        <v>0</v>
      </c>
      <c r="T115" s="85">
        <f>VLOOKUP($C$2,'[75]ERU-1'!$A$6:$BE$17,T$42,FALSE)</f>
        <v>0</v>
      </c>
      <c r="U115" s="85">
        <f>VLOOKUP($C$2,'[75]ERU-1'!$A$6:$BE$17,U$42,FALSE)</f>
        <v>0</v>
      </c>
      <c r="V115" s="85">
        <f>VLOOKUP($C$2,'[75]ERU-1'!$A$6:$BE$17,V$42,FALSE)</f>
        <v>0</v>
      </c>
      <c r="W115" s="85">
        <f>VLOOKUP($C$2,'[75]ERU-1'!$A$6:$BE$17,W$42,FALSE)</f>
        <v>0</v>
      </c>
      <c r="X115" s="85">
        <f>VLOOKUP($C$2,'[75]ERU-1'!$A$6:$BE$17,X$42,FALSE)</f>
        <v>0</v>
      </c>
      <c r="Y115" s="85">
        <f>VLOOKUP($C$2,'[75]ERU-1'!$A$6:$BE$17,Y$42,FALSE)</f>
        <v>0</v>
      </c>
      <c r="Z115" s="85">
        <f>VLOOKUP($C$2,'[75]ERU-1'!$A$6:$BE$17,Z$42,FALSE)</f>
        <v>0</v>
      </c>
      <c r="AA115" s="85" t="str">
        <f>INDEX([16]Data!$BK$5:$BK$156,MATCH(A115,[16]Data!$A$5:$A$156,0))</f>
        <v>Ústecký</v>
      </c>
      <c r="AB115" s="86">
        <f>INDEX([16]Data!$BM$5:$BM$156,MATCH(A115,[16]Data!$A$5:$A$156,0))</f>
        <v>0.28599999999999998</v>
      </c>
      <c r="AC115" s="12">
        <f t="shared" si="19"/>
        <v>0</v>
      </c>
      <c r="AD115" s="39">
        <f t="shared" si="20"/>
        <v>0.77968150010720627</v>
      </c>
    </row>
    <row r="116" spans="1:30" x14ac:dyDescent="0.25">
      <c r="A116">
        <v>2804</v>
      </c>
      <c r="B116" s="84" t="str">
        <f>INDEX([16]Data!$C$5:$C$156,MATCH(A116,[16]Data!$A$5:$A$156,0))</f>
        <v>KJ - Postoloprty, Dvořákova</v>
      </c>
      <c r="C116" s="85" t="str">
        <f>VLOOKUP($C$2,'[76]ERU-1'!$A$6:$BE$17,C$42,FALSE)</f>
        <v>Leden</v>
      </c>
      <c r="D116" s="85">
        <f>VLOOKUP($C$2,'[76]ERU-1'!$A$6:$BE$17,D$42,FALSE)</f>
        <v>1</v>
      </c>
      <c r="E116" s="85">
        <f>VLOOKUP($C$2,'[76]ERU-1'!$A$6:$BE$17,E$42,FALSE)</f>
        <v>1028.038</v>
      </c>
      <c r="F116" s="85">
        <f>VLOOKUP($C$2,'[76]ERU-1'!$A$6:$BE$17,F$42,FALSE)</f>
        <v>561.27099999999996</v>
      </c>
      <c r="G116" s="85">
        <f>VLOOKUP($C$2,'[76]ERU-1'!$A$6:$BE$17,G$42,FALSE)</f>
        <v>35.154000000000003</v>
      </c>
      <c r="H116" s="85">
        <f>VLOOKUP($C$2,'[76]ERU-1'!$A$6:$BE$17,H$42,FALSE)</f>
        <v>1657</v>
      </c>
      <c r="I116" s="85">
        <f>VLOOKUP($C$2,'[76]ERU-1'!$A$6:$BE$17,I$42,FALSE)</f>
        <v>0</v>
      </c>
      <c r="J116" s="85">
        <f>VLOOKUP($C$2,'[76]ERU-1'!$A$6:$BE$17,J$42,FALSE)</f>
        <v>0</v>
      </c>
      <c r="K116" s="85">
        <f>VLOOKUP($C$2,'[76]ERU-1'!$A$6:$BE$17,K$42,FALSE)</f>
        <v>1657</v>
      </c>
      <c r="L116" s="85">
        <f>VLOOKUP($C$2,'[76]ERU-1'!$A$6:$BE$17,L$42,FALSE)</f>
        <v>0</v>
      </c>
      <c r="M116" s="85">
        <f>VLOOKUP($C$2,'[76]ERU-1'!$A$6:$BE$17,M$42,FALSE)</f>
        <v>1657</v>
      </c>
      <c r="N116" s="85">
        <f>VLOOKUP($C$2,'[76]ERU-1'!$A$6:$BE$17,N$42,FALSE)</f>
        <v>0</v>
      </c>
      <c r="O116" s="85" t="s">
        <v>36</v>
      </c>
      <c r="P116" s="85">
        <f>VLOOKUP($C$2,'[76]ERU-1'!$A$6:$BE$17,P$42,FALSE)</f>
        <v>0</v>
      </c>
      <c r="Q116" s="85">
        <f>VLOOKUP($C$2,'[76]ERU-1'!$A$6:$BE$17,Q$42,FALSE)</f>
        <v>0</v>
      </c>
      <c r="R116" s="85">
        <f>VLOOKUP($C$2,'[76]ERU-1'!$A$6:$BE$17,R$42,FALSE)</f>
        <v>1657</v>
      </c>
      <c r="S116" s="85">
        <f>VLOOKUP($C$2,'[76]ERU-1'!$A$6:$BE$17,S$42,FALSE)</f>
        <v>0</v>
      </c>
      <c r="T116" s="85">
        <f>VLOOKUP($C$2,'[76]ERU-1'!$A$6:$BE$17,T$42,FALSE)</f>
        <v>0</v>
      </c>
      <c r="U116" s="85">
        <f>VLOOKUP($C$2,'[76]ERU-1'!$A$6:$BE$17,U$42,FALSE)</f>
        <v>0</v>
      </c>
      <c r="V116" s="85">
        <f>VLOOKUP($C$2,'[76]ERU-1'!$A$6:$BE$17,V$42,FALSE)</f>
        <v>0</v>
      </c>
      <c r="W116" s="85">
        <f>VLOOKUP($C$2,'[76]ERU-1'!$A$6:$BE$17,W$42,FALSE)</f>
        <v>0</v>
      </c>
      <c r="X116" s="85">
        <f>VLOOKUP($C$2,'[76]ERU-1'!$A$6:$BE$17,X$42,FALSE)</f>
        <v>0</v>
      </c>
      <c r="Y116" s="85">
        <f>VLOOKUP($C$2,'[76]ERU-1'!$A$6:$BE$17,Y$42,FALSE)</f>
        <v>0</v>
      </c>
      <c r="Z116" s="85">
        <f>VLOOKUP($C$2,'[76]ERU-1'!$A$6:$BE$17,Z$42,FALSE)</f>
        <v>0</v>
      </c>
      <c r="AA116" s="85" t="str">
        <f>INDEX([16]Data!$BK$5:$BK$156,MATCH(A116,[16]Data!$A$5:$A$156,0))</f>
        <v>Ústecký</v>
      </c>
      <c r="AB116" s="86">
        <f>INDEX([16]Data!$BM$5:$BM$156,MATCH(A116,[16]Data!$A$5:$A$156,0))</f>
        <v>1.0629999999999999</v>
      </c>
      <c r="AC116" s="12">
        <f t="shared" si="19"/>
        <v>0</v>
      </c>
      <c r="AD116" s="39">
        <f t="shared" si="20"/>
        <v>0.82006335224477622</v>
      </c>
    </row>
    <row r="117" spans="1:30" x14ac:dyDescent="0.25">
      <c r="A117">
        <v>3614</v>
      </c>
      <c r="B117" s="84" t="str">
        <f>INDEX([16]Data!$C$5:$C$156,MATCH(A117,[16]Data!$A$5:$A$156,0))</f>
        <v>KJ - Prostějov, B. Šmerala</v>
      </c>
      <c r="C117" s="85" t="str">
        <f>VLOOKUP($C$2,'[77]ERU-1'!$A$6:$BE$17,C$42,FALSE)</f>
        <v>Leden</v>
      </c>
      <c r="D117" s="85">
        <f>VLOOKUP($C$2,'[77]ERU-1'!$A$6:$BE$17,D$42,FALSE)</f>
        <v>1</v>
      </c>
      <c r="E117" s="85">
        <f>VLOOKUP($C$2,'[77]ERU-1'!$A$6:$BE$17,E$42,FALSE)</f>
        <v>1681.809</v>
      </c>
      <c r="F117" s="85">
        <f>VLOOKUP($C$2,'[77]ERU-1'!$A$6:$BE$17,F$42,FALSE)</f>
        <v>920.44</v>
      </c>
      <c r="G117" s="85">
        <f>VLOOKUP($C$2,'[77]ERU-1'!$A$6:$BE$17,G$42,FALSE)</f>
        <v>35.281999999999996</v>
      </c>
      <c r="H117" s="85">
        <f>VLOOKUP($C$2,'[77]ERU-1'!$A$6:$BE$17,H$42,FALSE)</f>
        <v>2719</v>
      </c>
      <c r="I117" s="85">
        <f>VLOOKUP($C$2,'[77]ERU-1'!$A$6:$BE$17,I$42,FALSE)</f>
        <v>0</v>
      </c>
      <c r="J117" s="85">
        <f>VLOOKUP($C$2,'[77]ERU-1'!$A$6:$BE$17,J$42,FALSE)</f>
        <v>0</v>
      </c>
      <c r="K117" s="85">
        <f>VLOOKUP($C$2,'[77]ERU-1'!$A$6:$BE$17,K$42,FALSE)</f>
        <v>2719</v>
      </c>
      <c r="L117" s="85">
        <f>VLOOKUP($C$2,'[77]ERU-1'!$A$6:$BE$17,L$42,FALSE)</f>
        <v>0</v>
      </c>
      <c r="M117" s="85">
        <f>VLOOKUP($C$2,'[77]ERU-1'!$A$6:$BE$17,M$42,FALSE)</f>
        <v>2719</v>
      </c>
      <c r="N117" s="85">
        <f>VLOOKUP($C$2,'[77]ERU-1'!$A$6:$BE$17,N$42,FALSE)</f>
        <v>0</v>
      </c>
      <c r="O117" s="85" t="s">
        <v>36</v>
      </c>
      <c r="P117" s="85">
        <f>VLOOKUP($C$2,'[77]ERU-1'!$A$6:$BE$17,P$42,FALSE)</f>
        <v>0</v>
      </c>
      <c r="Q117" s="85">
        <f>VLOOKUP($C$2,'[77]ERU-1'!$A$6:$BE$17,Q$42,FALSE)</f>
        <v>0</v>
      </c>
      <c r="R117" s="85">
        <f>VLOOKUP($C$2,'[77]ERU-1'!$A$6:$BE$17,R$42,FALSE)</f>
        <v>2719</v>
      </c>
      <c r="S117" s="85">
        <f>VLOOKUP($C$2,'[77]ERU-1'!$A$6:$BE$17,S$42,FALSE)</f>
        <v>0</v>
      </c>
      <c r="T117" s="85">
        <f>VLOOKUP($C$2,'[77]ERU-1'!$A$6:$BE$17,T$42,FALSE)</f>
        <v>0</v>
      </c>
      <c r="U117" s="85">
        <f>VLOOKUP($C$2,'[77]ERU-1'!$A$6:$BE$17,U$42,FALSE)</f>
        <v>0</v>
      </c>
      <c r="V117" s="85">
        <f>VLOOKUP($C$2,'[77]ERU-1'!$A$6:$BE$17,V$42,FALSE)</f>
        <v>0</v>
      </c>
      <c r="W117" s="85">
        <f>VLOOKUP($C$2,'[77]ERU-1'!$A$6:$BE$17,W$42,FALSE)</f>
        <v>0</v>
      </c>
      <c r="X117" s="85">
        <f>VLOOKUP($C$2,'[77]ERU-1'!$A$6:$BE$17,X$42,FALSE)</f>
        <v>0</v>
      </c>
      <c r="Y117" s="85">
        <f>VLOOKUP($C$2,'[77]ERU-1'!$A$6:$BE$17,Y$42,FALSE)</f>
        <v>0</v>
      </c>
      <c r="Z117" s="85">
        <f>VLOOKUP($C$2,'[77]ERU-1'!$A$6:$BE$17,Z$42,FALSE)</f>
        <v>0</v>
      </c>
      <c r="AA117" s="85" t="str">
        <f>INDEX([16]Data!$BK$5:$BK$156,MATCH(A117,[16]Data!$A$5:$A$156,0))</f>
        <v>Olomoucký</v>
      </c>
      <c r="AB117" s="86">
        <f>INDEX([16]Data!$BM$5:$BM$156,MATCH(A117,[16]Data!$A$5:$A$156,0))</f>
        <v>1.964</v>
      </c>
      <c r="AC117" s="12">
        <f t="shared" si="19"/>
        <v>0</v>
      </c>
      <c r="AD117" s="39">
        <f t="shared" si="20"/>
        <v>0.82056166374535844</v>
      </c>
    </row>
    <row r="118" spans="1:30" x14ac:dyDescent="0.25">
      <c r="A118">
        <v>3613</v>
      </c>
      <c r="B118" s="84" t="str">
        <f>INDEX([16]Data!$C$5:$C$156,MATCH(A118,[16]Data!$A$5:$A$156,0))</f>
        <v>KJ - Prostějov, S. Manharda</v>
      </c>
      <c r="C118" s="85" t="str">
        <f>VLOOKUP($C$2,'[78]ERU-1'!$A$6:$BE$17,C$42,FALSE)</f>
        <v>Leden</v>
      </c>
      <c r="D118" s="85">
        <f>VLOOKUP($C$2,'[78]ERU-1'!$A$6:$BE$17,D$42,FALSE)</f>
        <v>1</v>
      </c>
      <c r="E118" s="85">
        <f>VLOOKUP($C$2,'[78]ERU-1'!$A$6:$BE$17,E$42,FALSE)</f>
        <v>1890.787</v>
      </c>
      <c r="F118" s="85">
        <f>VLOOKUP($C$2,'[78]ERU-1'!$A$6:$BE$17,F$42,FALSE)</f>
        <v>1001.865</v>
      </c>
      <c r="G118" s="85">
        <f>VLOOKUP($C$2,'[78]ERU-1'!$A$6:$BE$17,G$42,FALSE)</f>
        <v>35.286999999999999</v>
      </c>
      <c r="H118" s="85">
        <f>VLOOKUP($C$2,'[78]ERU-1'!$A$6:$BE$17,H$42,FALSE)</f>
        <v>2912</v>
      </c>
      <c r="I118" s="85">
        <f>VLOOKUP($C$2,'[78]ERU-1'!$A$6:$BE$17,I$42,FALSE)</f>
        <v>0</v>
      </c>
      <c r="J118" s="85">
        <f>VLOOKUP($C$2,'[78]ERU-1'!$A$6:$BE$17,J$42,FALSE)</f>
        <v>0</v>
      </c>
      <c r="K118" s="85">
        <f>VLOOKUP($C$2,'[78]ERU-1'!$A$6:$BE$17,K$42,FALSE)</f>
        <v>2912</v>
      </c>
      <c r="L118" s="85">
        <f>VLOOKUP($C$2,'[78]ERU-1'!$A$6:$BE$17,L$42,FALSE)</f>
        <v>0</v>
      </c>
      <c r="M118" s="85">
        <f>VLOOKUP($C$2,'[78]ERU-1'!$A$6:$BE$17,M$42,FALSE)</f>
        <v>2912</v>
      </c>
      <c r="N118" s="85">
        <f>VLOOKUP($C$2,'[78]ERU-1'!$A$6:$BE$17,N$42,FALSE)</f>
        <v>0</v>
      </c>
      <c r="O118" s="85" t="s">
        <v>36</v>
      </c>
      <c r="P118" s="85">
        <f>VLOOKUP($C$2,'[78]ERU-1'!$A$6:$BE$17,P$42,FALSE)</f>
        <v>0</v>
      </c>
      <c r="Q118" s="85">
        <f>VLOOKUP($C$2,'[78]ERU-1'!$A$6:$BE$17,Q$42,FALSE)</f>
        <v>0</v>
      </c>
      <c r="R118" s="85">
        <f>VLOOKUP($C$2,'[78]ERU-1'!$A$6:$BE$17,R$42,FALSE)</f>
        <v>2912</v>
      </c>
      <c r="S118" s="85">
        <f>VLOOKUP($C$2,'[78]ERU-1'!$A$6:$BE$17,S$42,FALSE)</f>
        <v>0</v>
      </c>
      <c r="T118" s="85">
        <f>VLOOKUP($C$2,'[78]ERU-1'!$A$6:$BE$17,T$42,FALSE)</f>
        <v>0</v>
      </c>
      <c r="U118" s="85">
        <f>VLOOKUP($C$2,'[78]ERU-1'!$A$6:$BE$17,U$42,FALSE)</f>
        <v>0</v>
      </c>
      <c r="V118" s="85">
        <f>VLOOKUP($C$2,'[78]ERU-1'!$A$6:$BE$17,V$42,FALSE)</f>
        <v>0</v>
      </c>
      <c r="W118" s="85">
        <f>VLOOKUP($C$2,'[78]ERU-1'!$A$6:$BE$17,W$42,FALSE)</f>
        <v>0</v>
      </c>
      <c r="X118" s="85">
        <f>VLOOKUP($C$2,'[78]ERU-1'!$A$6:$BE$17,X$42,FALSE)</f>
        <v>0</v>
      </c>
      <c r="Y118" s="85">
        <f>VLOOKUP($C$2,'[78]ERU-1'!$A$6:$BE$17,Y$42,FALSE)</f>
        <v>0</v>
      </c>
      <c r="Z118" s="85">
        <f>VLOOKUP($C$2,'[78]ERU-1'!$A$6:$BE$17,Z$42,FALSE)</f>
        <v>0</v>
      </c>
      <c r="AA118" s="85" t="str">
        <f>INDEX([16]Data!$BK$5:$BK$156,MATCH(A118,[16]Data!$A$5:$A$156,0))</f>
        <v>Olomoucký</v>
      </c>
      <c r="AB118" s="86">
        <f>INDEX([16]Data!$BM$5:$BM$156,MATCH(A118,[16]Data!$A$5:$A$156,0))</f>
        <v>1.964</v>
      </c>
      <c r="AC118" s="12">
        <f t="shared" si="19"/>
        <v>0</v>
      </c>
      <c r="AD118" s="39">
        <f t="shared" si="20"/>
        <v>0.8073831193712615</v>
      </c>
    </row>
    <row r="119" spans="1:30" x14ac:dyDescent="0.25">
      <c r="A119">
        <v>3611</v>
      </c>
      <c r="B119" s="84" t="str">
        <f>INDEX([16]Data!$C$5:$C$156,MATCH(A119,[16]Data!$A$5:$A$156,0))</f>
        <v>KJ - Prostějov, Moravská</v>
      </c>
      <c r="C119" s="85" t="str">
        <f>VLOOKUP($C$2,'[79]ERU-1'!$A$6:$BE$17,C$42,FALSE)</f>
        <v>Leden</v>
      </c>
      <c r="D119" s="85">
        <f>VLOOKUP($C$2,'[79]ERU-1'!$A$6:$BE$17,D$42,FALSE)</f>
        <v>1</v>
      </c>
      <c r="E119" s="85">
        <f>VLOOKUP($C$2,'[79]ERU-1'!$A$6:$BE$17,E$42,FALSE)</f>
        <v>765.60299999999995</v>
      </c>
      <c r="F119" s="85">
        <f>VLOOKUP($C$2,'[79]ERU-1'!$A$6:$BE$17,F$42,FALSE)</f>
        <v>413.77699999999999</v>
      </c>
      <c r="G119" s="85">
        <f>VLOOKUP($C$2,'[79]ERU-1'!$A$6:$BE$17,G$42,FALSE)</f>
        <v>35.284999999999997</v>
      </c>
      <c r="H119" s="85">
        <f>VLOOKUP($C$2,'[79]ERU-1'!$A$6:$BE$17,H$42,FALSE)</f>
        <v>1165</v>
      </c>
      <c r="I119" s="85">
        <f>VLOOKUP($C$2,'[79]ERU-1'!$A$6:$BE$17,I$42,FALSE)</f>
        <v>0</v>
      </c>
      <c r="J119" s="85">
        <f>VLOOKUP($C$2,'[79]ERU-1'!$A$6:$BE$17,J$42,FALSE)</f>
        <v>0</v>
      </c>
      <c r="K119" s="85">
        <f>VLOOKUP($C$2,'[79]ERU-1'!$A$6:$BE$17,K$42,FALSE)</f>
        <v>1165</v>
      </c>
      <c r="L119" s="85">
        <f>VLOOKUP($C$2,'[79]ERU-1'!$A$6:$BE$17,L$42,FALSE)</f>
        <v>0</v>
      </c>
      <c r="M119" s="85">
        <f>VLOOKUP($C$2,'[79]ERU-1'!$A$6:$BE$17,M$42,FALSE)</f>
        <v>1165</v>
      </c>
      <c r="N119" s="85">
        <f>VLOOKUP($C$2,'[79]ERU-1'!$A$6:$BE$17,N$42,FALSE)</f>
        <v>0</v>
      </c>
      <c r="O119" s="85" t="s">
        <v>36</v>
      </c>
      <c r="P119" s="85">
        <f>VLOOKUP($C$2,'[79]ERU-1'!$A$6:$BE$17,P$42,FALSE)</f>
        <v>0</v>
      </c>
      <c r="Q119" s="85">
        <f>VLOOKUP($C$2,'[79]ERU-1'!$A$6:$BE$17,Q$42,FALSE)</f>
        <v>0</v>
      </c>
      <c r="R119" s="85">
        <f>VLOOKUP($C$2,'[79]ERU-1'!$A$6:$BE$17,R$42,FALSE)</f>
        <v>1165</v>
      </c>
      <c r="S119" s="85">
        <f>VLOOKUP($C$2,'[79]ERU-1'!$A$6:$BE$17,S$42,FALSE)</f>
        <v>0</v>
      </c>
      <c r="T119" s="85">
        <f>VLOOKUP($C$2,'[79]ERU-1'!$A$6:$BE$17,T$42,FALSE)</f>
        <v>0</v>
      </c>
      <c r="U119" s="85">
        <f>VLOOKUP($C$2,'[79]ERU-1'!$A$6:$BE$17,U$42,FALSE)</f>
        <v>0</v>
      </c>
      <c r="V119" s="85">
        <f>VLOOKUP($C$2,'[79]ERU-1'!$A$6:$BE$17,V$42,FALSE)</f>
        <v>0</v>
      </c>
      <c r="W119" s="85">
        <f>VLOOKUP($C$2,'[79]ERU-1'!$A$6:$BE$17,W$42,FALSE)</f>
        <v>0</v>
      </c>
      <c r="X119" s="85">
        <f>VLOOKUP($C$2,'[79]ERU-1'!$A$6:$BE$17,X$42,FALSE)</f>
        <v>0</v>
      </c>
      <c r="Y119" s="85">
        <f>VLOOKUP($C$2,'[79]ERU-1'!$A$6:$BE$17,Y$42,FALSE)</f>
        <v>0</v>
      </c>
      <c r="Z119" s="85">
        <f>VLOOKUP($C$2,'[79]ERU-1'!$A$6:$BE$17,Z$42,FALSE)</f>
        <v>0</v>
      </c>
      <c r="AA119" s="85" t="str">
        <f>INDEX([16]Data!$BK$5:$BK$156,MATCH(A119,[16]Data!$A$5:$A$156,0))</f>
        <v>Olomoucký</v>
      </c>
      <c r="AB119" s="86">
        <f>INDEX([16]Data!$BM$5:$BM$156,MATCH(A119,[16]Data!$A$5:$A$156,0))</f>
        <v>0.79700000000000004</v>
      </c>
      <c r="AC119" s="12">
        <f t="shared" si="19"/>
        <v>0</v>
      </c>
      <c r="AD119" s="39">
        <f t="shared" si="20"/>
        <v>0.78209062154520703</v>
      </c>
    </row>
    <row r="120" spans="1:30" x14ac:dyDescent="0.25">
      <c r="A120">
        <v>3314</v>
      </c>
      <c r="B120" s="84" t="str">
        <f>INDEX([16]Data!$C$5:$C$156,MATCH(A120,[16]Data!$A$5:$A$156,0))</f>
        <v>KJ - Prostějov nemocnice</v>
      </c>
      <c r="C120" s="85" t="str">
        <f>VLOOKUP($C$2,'[80]ERU-1'!$A$6:$BE$17,C$42,FALSE)</f>
        <v>Leden</v>
      </c>
      <c r="D120" s="85">
        <f>VLOOKUP($C$2,'[80]ERU-1'!$A$6:$BE$17,D$42,FALSE)</f>
        <v>1</v>
      </c>
      <c r="E120" s="85">
        <f>VLOOKUP($C$2,'[80]ERU-1'!$A$6:$BE$17,E$42,FALSE)</f>
        <v>1569.104</v>
      </c>
      <c r="F120" s="85">
        <f>VLOOKUP($C$2,'[80]ERU-1'!$A$6:$BE$17,F$42,FALSE)</f>
        <v>823.37199999999996</v>
      </c>
      <c r="G120" s="85">
        <f>VLOOKUP($C$2,'[80]ERU-1'!$A$6:$BE$17,G$42,FALSE)</f>
        <v>35.28</v>
      </c>
      <c r="H120" s="85">
        <f>VLOOKUP($C$2,'[80]ERU-1'!$A$6:$BE$17,H$42,FALSE)</f>
        <v>2342</v>
      </c>
      <c r="I120" s="85">
        <f>VLOOKUP($C$2,'[80]ERU-1'!$A$6:$BE$17,I$42,FALSE)</f>
        <v>0</v>
      </c>
      <c r="J120" s="85">
        <f>VLOOKUP($C$2,'[80]ERU-1'!$A$6:$BE$17,J$42,FALSE)</f>
        <v>0</v>
      </c>
      <c r="K120" s="85">
        <f>VLOOKUP($C$2,'[80]ERU-1'!$A$6:$BE$17,K$42,FALSE)</f>
        <v>2342</v>
      </c>
      <c r="L120" s="85">
        <f>VLOOKUP($C$2,'[80]ERU-1'!$A$6:$BE$17,L$42,FALSE)</f>
        <v>0</v>
      </c>
      <c r="M120" s="85">
        <f>VLOOKUP($C$2,'[80]ERU-1'!$A$6:$BE$17,M$42,FALSE)</f>
        <v>2342</v>
      </c>
      <c r="N120" s="85">
        <f>VLOOKUP($C$2,'[80]ERU-1'!$A$6:$BE$17,N$42,FALSE)</f>
        <v>0</v>
      </c>
      <c r="O120" s="85" t="s">
        <v>36</v>
      </c>
      <c r="P120" s="85">
        <f>VLOOKUP($C$2,'[80]ERU-1'!$A$6:$BE$17,P$42,FALSE)</f>
        <v>0</v>
      </c>
      <c r="Q120" s="85">
        <f>VLOOKUP($C$2,'[80]ERU-1'!$A$6:$BE$17,Q$42,FALSE)</f>
        <v>0</v>
      </c>
      <c r="R120" s="85">
        <f>VLOOKUP($C$2,'[80]ERU-1'!$A$6:$BE$17,R$42,FALSE)</f>
        <v>2342</v>
      </c>
      <c r="S120" s="85">
        <f>VLOOKUP($C$2,'[80]ERU-1'!$A$6:$BE$17,S$42,FALSE)</f>
        <v>0</v>
      </c>
      <c r="T120" s="85">
        <f>VLOOKUP($C$2,'[80]ERU-1'!$A$6:$BE$17,T$42,FALSE)</f>
        <v>0</v>
      </c>
      <c r="U120" s="85">
        <f>VLOOKUP($C$2,'[80]ERU-1'!$A$6:$BE$17,U$42,FALSE)</f>
        <v>0</v>
      </c>
      <c r="V120" s="85">
        <f>VLOOKUP($C$2,'[80]ERU-1'!$A$6:$BE$17,V$42,FALSE)</f>
        <v>0</v>
      </c>
      <c r="W120" s="85">
        <f>VLOOKUP($C$2,'[80]ERU-1'!$A$6:$BE$17,W$42,FALSE)</f>
        <v>0</v>
      </c>
      <c r="X120" s="85">
        <f>VLOOKUP($C$2,'[80]ERU-1'!$A$6:$BE$17,X$42,FALSE)</f>
        <v>0</v>
      </c>
      <c r="Y120" s="85">
        <f>VLOOKUP($C$2,'[80]ERU-1'!$A$6:$BE$17,Y$42,FALSE)</f>
        <v>0</v>
      </c>
      <c r="Z120" s="85">
        <f>VLOOKUP($C$2,'[80]ERU-1'!$A$6:$BE$17,Z$42,FALSE)</f>
        <v>0</v>
      </c>
      <c r="AA120" s="85" t="str">
        <f>INDEX([16]Data!$BK$5:$BK$156,MATCH(A120,[16]Data!$A$5:$A$156,0))</f>
        <v>Olomoucký</v>
      </c>
      <c r="AB120" s="86">
        <f>INDEX([16]Data!$BM$5:$BM$156,MATCH(A120,[16]Data!$A$5:$A$156,0))</f>
        <v>1.9950000000000001</v>
      </c>
      <c r="AC120" s="12">
        <f t="shared" si="19"/>
        <v>0</v>
      </c>
      <c r="AD120" s="39">
        <f t="shared" si="20"/>
        <v>0.79011134159961172</v>
      </c>
    </row>
    <row r="121" spans="1:30" x14ac:dyDescent="0.25">
      <c r="A121">
        <v>3315</v>
      </c>
      <c r="B121" s="84" t="str">
        <f>INDEX([16]Data!$C$5:$C$156,MATCH(A121,[16]Data!$A$5:$A$156,0))</f>
        <v>KJ - Prostějov sladovny</v>
      </c>
      <c r="C121" s="85" t="str">
        <f>VLOOKUP($C$2,'[81]ERU-1'!$A$6:$BE$17,C$42,FALSE)</f>
        <v>Leden</v>
      </c>
      <c r="D121" s="85">
        <f>VLOOKUP($C$2,'[81]ERU-1'!$A$6:$BE$17,D$42,FALSE)</f>
        <v>1</v>
      </c>
      <c r="E121" s="85">
        <f>VLOOKUP($C$2,'[81]ERU-1'!$A$6:$BE$17,E$42,FALSE)</f>
        <v>2095.0149999999999</v>
      </c>
      <c r="F121" s="85">
        <f>VLOOKUP($C$2,'[81]ERU-1'!$A$6:$BE$17,F$42,FALSE)</f>
        <v>1100.4749999999999</v>
      </c>
      <c r="G121" s="85">
        <f>VLOOKUP($C$2,'[81]ERU-1'!$A$6:$BE$17,G$42,FALSE)</f>
        <v>35.286999999999999</v>
      </c>
      <c r="H121" s="85">
        <f>VLOOKUP($C$2,'[81]ERU-1'!$A$6:$BE$17,H$42,FALSE)</f>
        <v>3133</v>
      </c>
      <c r="I121" s="85">
        <f>VLOOKUP($C$2,'[81]ERU-1'!$A$6:$BE$17,I$42,FALSE)</f>
        <v>0</v>
      </c>
      <c r="J121" s="85">
        <f>VLOOKUP($C$2,'[81]ERU-1'!$A$6:$BE$17,J$42,FALSE)</f>
        <v>0</v>
      </c>
      <c r="K121" s="85">
        <f>VLOOKUP($C$2,'[81]ERU-1'!$A$6:$BE$17,K$42,FALSE)</f>
        <v>3133</v>
      </c>
      <c r="L121" s="85">
        <f>VLOOKUP($C$2,'[81]ERU-1'!$A$6:$BE$17,L$42,FALSE)</f>
        <v>0</v>
      </c>
      <c r="M121" s="85">
        <f>VLOOKUP($C$2,'[81]ERU-1'!$A$6:$BE$17,M$42,FALSE)</f>
        <v>3133</v>
      </c>
      <c r="N121" s="85">
        <f>VLOOKUP($C$2,'[81]ERU-1'!$A$6:$BE$17,N$42,FALSE)</f>
        <v>0</v>
      </c>
      <c r="O121" s="85" t="s">
        <v>36</v>
      </c>
      <c r="P121" s="85">
        <f>VLOOKUP($C$2,'[81]ERU-1'!$A$6:$BE$17,P$42,FALSE)</f>
        <v>0</v>
      </c>
      <c r="Q121" s="85">
        <f>VLOOKUP($C$2,'[81]ERU-1'!$A$6:$BE$17,Q$42,FALSE)</f>
        <v>0</v>
      </c>
      <c r="R121" s="85">
        <f>VLOOKUP($C$2,'[81]ERU-1'!$A$6:$BE$17,R$42,FALSE)</f>
        <v>3133</v>
      </c>
      <c r="S121" s="85">
        <f>VLOOKUP($C$2,'[81]ERU-1'!$A$6:$BE$17,S$42,FALSE)</f>
        <v>0</v>
      </c>
      <c r="T121" s="85">
        <f>VLOOKUP($C$2,'[81]ERU-1'!$A$6:$BE$17,T$42,FALSE)</f>
        <v>0</v>
      </c>
      <c r="U121" s="85">
        <f>VLOOKUP($C$2,'[81]ERU-1'!$A$6:$BE$17,U$42,FALSE)</f>
        <v>0</v>
      </c>
      <c r="V121" s="85">
        <f>VLOOKUP($C$2,'[81]ERU-1'!$A$6:$BE$17,V$42,FALSE)</f>
        <v>0</v>
      </c>
      <c r="W121" s="85">
        <f>VLOOKUP($C$2,'[81]ERU-1'!$A$6:$BE$17,W$42,FALSE)</f>
        <v>0</v>
      </c>
      <c r="X121" s="85">
        <f>VLOOKUP($C$2,'[81]ERU-1'!$A$6:$BE$17,X$42,FALSE)</f>
        <v>0</v>
      </c>
      <c r="Y121" s="85">
        <f>VLOOKUP($C$2,'[81]ERU-1'!$A$6:$BE$17,Y$42,FALSE)</f>
        <v>0</v>
      </c>
      <c r="Z121" s="85">
        <f>VLOOKUP($C$2,'[81]ERU-1'!$A$6:$BE$17,Z$42,FALSE)</f>
        <v>0</v>
      </c>
      <c r="AA121" s="85" t="str">
        <f>INDEX([16]Data!$BK$5:$BK$156,MATCH(A121,[16]Data!$A$5:$A$156,0))</f>
        <v>Olomoucký</v>
      </c>
      <c r="AB121" s="86">
        <f>INDEX([16]Data!$BM$5:$BM$156,MATCH(A121,[16]Data!$A$5:$A$156,0))</f>
        <v>2.5129999999999999</v>
      </c>
      <c r="AC121" s="12">
        <f t="shared" si="19"/>
        <v>0</v>
      </c>
      <c r="AD121" s="39">
        <f t="shared" si="20"/>
        <v>0.79082012565281157</v>
      </c>
    </row>
    <row r="122" spans="1:30" x14ac:dyDescent="0.25">
      <c r="A122">
        <v>3612</v>
      </c>
      <c r="B122" s="84" t="str">
        <f>INDEX([16]Data!$C$5:$C$156,MATCH(A122,[16]Data!$A$5:$A$156,0))</f>
        <v>KJ - Prostějov, Tylova</v>
      </c>
      <c r="C122" s="85" t="str">
        <f>VLOOKUP($C$2,'[82]ERU-1'!$A$6:$BE$17,C$42,FALSE)</f>
        <v>Leden</v>
      </c>
      <c r="D122" s="85">
        <f>VLOOKUP($C$2,'[82]ERU-1'!$A$6:$BE$17,D$42,FALSE)</f>
        <v>1</v>
      </c>
      <c r="E122" s="85">
        <f>VLOOKUP($C$2,'[82]ERU-1'!$A$6:$BE$17,E$42,FALSE)</f>
        <v>1158.3969999999999</v>
      </c>
      <c r="F122" s="85">
        <f>VLOOKUP($C$2,'[82]ERU-1'!$A$6:$BE$17,F$42,FALSE)</f>
        <v>600.12099999999998</v>
      </c>
      <c r="G122" s="85">
        <f>VLOOKUP($C$2,'[82]ERU-1'!$A$6:$BE$17,G$42,FALSE)</f>
        <v>35.286999999999999</v>
      </c>
      <c r="H122" s="85">
        <f>VLOOKUP($C$2,'[82]ERU-1'!$A$6:$BE$17,H$42,FALSE)</f>
        <v>1659</v>
      </c>
      <c r="I122" s="85">
        <f>VLOOKUP($C$2,'[82]ERU-1'!$A$6:$BE$17,I$42,FALSE)</f>
        <v>0</v>
      </c>
      <c r="J122" s="85">
        <f>VLOOKUP($C$2,'[82]ERU-1'!$A$6:$BE$17,J$42,FALSE)</f>
        <v>0</v>
      </c>
      <c r="K122" s="85">
        <f>VLOOKUP($C$2,'[82]ERU-1'!$A$6:$BE$17,K$42,FALSE)</f>
        <v>1659</v>
      </c>
      <c r="L122" s="85">
        <f>VLOOKUP($C$2,'[82]ERU-1'!$A$6:$BE$17,L$42,FALSE)</f>
        <v>0</v>
      </c>
      <c r="M122" s="85">
        <f>VLOOKUP($C$2,'[82]ERU-1'!$A$6:$BE$17,M$42,FALSE)</f>
        <v>1659</v>
      </c>
      <c r="N122" s="85">
        <f>VLOOKUP($C$2,'[82]ERU-1'!$A$6:$BE$17,N$42,FALSE)</f>
        <v>0</v>
      </c>
      <c r="O122" s="85" t="s">
        <v>36</v>
      </c>
      <c r="P122" s="85">
        <f>VLOOKUP($C$2,'[82]ERU-1'!$A$6:$BE$17,P$42,FALSE)</f>
        <v>0</v>
      </c>
      <c r="Q122" s="85">
        <f>VLOOKUP($C$2,'[82]ERU-1'!$A$6:$BE$17,Q$42,FALSE)</f>
        <v>0</v>
      </c>
      <c r="R122" s="85">
        <f>VLOOKUP($C$2,'[82]ERU-1'!$A$6:$BE$17,R$42,FALSE)</f>
        <v>1659</v>
      </c>
      <c r="S122" s="85">
        <f>VLOOKUP($C$2,'[82]ERU-1'!$A$6:$BE$17,S$42,FALSE)</f>
        <v>0</v>
      </c>
      <c r="T122" s="85">
        <f>VLOOKUP($C$2,'[82]ERU-1'!$A$6:$BE$17,T$42,FALSE)</f>
        <v>0</v>
      </c>
      <c r="U122" s="85">
        <f>VLOOKUP($C$2,'[82]ERU-1'!$A$6:$BE$17,U$42,FALSE)</f>
        <v>0</v>
      </c>
      <c r="V122" s="85">
        <f>VLOOKUP($C$2,'[82]ERU-1'!$A$6:$BE$17,V$42,FALSE)</f>
        <v>0</v>
      </c>
      <c r="W122" s="85">
        <f>VLOOKUP($C$2,'[82]ERU-1'!$A$6:$BE$17,W$42,FALSE)</f>
        <v>0</v>
      </c>
      <c r="X122" s="85">
        <f>VLOOKUP($C$2,'[82]ERU-1'!$A$6:$BE$17,X$42,FALSE)</f>
        <v>0</v>
      </c>
      <c r="Y122" s="85">
        <f>VLOOKUP($C$2,'[82]ERU-1'!$A$6:$BE$17,Y$42,FALSE)</f>
        <v>0</v>
      </c>
      <c r="Z122" s="85">
        <f>VLOOKUP($C$2,'[82]ERU-1'!$A$6:$BE$17,Z$42,FALSE)</f>
        <v>0</v>
      </c>
      <c r="AA122" s="85" t="str">
        <f>INDEX([16]Data!$BK$5:$BK$156,MATCH(A122,[16]Data!$A$5:$A$156,0))</f>
        <v>Olomoucký</v>
      </c>
      <c r="AB122" s="86">
        <f>INDEX([16]Data!$BM$5:$BM$156,MATCH(A122,[16]Data!$A$5:$A$156,0))</f>
        <v>1.274</v>
      </c>
      <c r="AC122" s="12"/>
      <c r="AD122" s="39">
        <f t="shared" si="20"/>
        <v>0.76790069558194662</v>
      </c>
    </row>
    <row r="123" spans="1:30" x14ac:dyDescent="0.25">
      <c r="A123">
        <v>2882</v>
      </c>
      <c r="B123" s="84" t="str">
        <f>INDEX([16]Data!$C$5:$C$156,MATCH(A123,[16]Data!$A$5:$A$156,0))</f>
        <v>KJ - Rokycany</v>
      </c>
      <c r="C123" s="85" t="str">
        <f>VLOOKUP($C$2,'[83]ERU-1'!$A$6:$BE$17,C$42,FALSE)</f>
        <v>Leden</v>
      </c>
      <c r="D123" s="85">
        <f>VLOOKUP($C$2,'[83]ERU-1'!$A$6:$BE$17,D$42,FALSE)</f>
        <v>1</v>
      </c>
      <c r="E123" s="85">
        <f>VLOOKUP($C$2,'[83]ERU-1'!$A$6:$BE$17,E$42,FALSE)</f>
        <v>1694.78</v>
      </c>
      <c r="F123" s="85">
        <f>VLOOKUP($C$2,'[83]ERU-1'!$A$6:$BE$17,F$42,FALSE)</f>
        <v>893.33799999999997</v>
      </c>
      <c r="G123" s="85">
        <f>VLOOKUP($C$2,'[83]ERU-1'!$A$6:$BE$17,G$42,FALSE)</f>
        <v>35.344999999999999</v>
      </c>
      <c r="H123" s="85">
        <f>VLOOKUP($C$2,'[83]ERU-1'!$A$6:$BE$17,H$42,FALSE)</f>
        <v>2529</v>
      </c>
      <c r="I123" s="85">
        <f>VLOOKUP($C$2,'[83]ERU-1'!$A$6:$BE$17,I$42,FALSE)</f>
        <v>0</v>
      </c>
      <c r="J123" s="85">
        <f>VLOOKUP($C$2,'[83]ERU-1'!$A$6:$BE$17,J$42,FALSE)</f>
        <v>0</v>
      </c>
      <c r="K123" s="85">
        <f>VLOOKUP($C$2,'[83]ERU-1'!$A$6:$BE$17,K$42,FALSE)</f>
        <v>2529</v>
      </c>
      <c r="L123" s="85">
        <f>VLOOKUP($C$2,'[83]ERU-1'!$A$6:$BE$17,L$42,FALSE)</f>
        <v>0</v>
      </c>
      <c r="M123" s="85">
        <f>VLOOKUP($C$2,'[83]ERU-1'!$A$6:$BE$17,M$42,FALSE)</f>
        <v>2529</v>
      </c>
      <c r="N123" s="85">
        <f>VLOOKUP($C$2,'[83]ERU-1'!$A$6:$BE$17,N$42,FALSE)</f>
        <v>0</v>
      </c>
      <c r="O123" s="85" t="s">
        <v>36</v>
      </c>
      <c r="P123" s="85">
        <f>VLOOKUP($C$2,'[83]ERU-1'!$A$6:$BE$17,P$42,FALSE)</f>
        <v>0</v>
      </c>
      <c r="Q123" s="85">
        <f>VLOOKUP($C$2,'[83]ERU-1'!$A$6:$BE$17,Q$42,FALSE)</f>
        <v>0</v>
      </c>
      <c r="R123" s="85">
        <f>VLOOKUP($C$2,'[83]ERU-1'!$A$6:$BE$17,R$42,FALSE)</f>
        <v>2529</v>
      </c>
      <c r="S123" s="85">
        <f>VLOOKUP($C$2,'[83]ERU-1'!$A$6:$BE$17,S$42,FALSE)</f>
        <v>0</v>
      </c>
      <c r="T123" s="85">
        <f>VLOOKUP($C$2,'[83]ERU-1'!$A$6:$BE$17,T$42,FALSE)</f>
        <v>0</v>
      </c>
      <c r="U123" s="85">
        <f>VLOOKUP($C$2,'[83]ERU-1'!$A$6:$BE$17,U$42,FALSE)</f>
        <v>0</v>
      </c>
      <c r="V123" s="85">
        <f>VLOOKUP($C$2,'[83]ERU-1'!$A$6:$BE$17,V$42,FALSE)</f>
        <v>0</v>
      </c>
      <c r="W123" s="85">
        <f>VLOOKUP($C$2,'[83]ERU-1'!$A$6:$BE$17,W$42,FALSE)</f>
        <v>0</v>
      </c>
      <c r="X123" s="85">
        <f>VLOOKUP($C$2,'[83]ERU-1'!$A$6:$BE$17,X$42,FALSE)</f>
        <v>0</v>
      </c>
      <c r="Y123" s="85">
        <f>VLOOKUP($C$2,'[83]ERU-1'!$A$6:$BE$17,Y$42,FALSE)</f>
        <v>0</v>
      </c>
      <c r="Z123" s="85">
        <f>VLOOKUP($C$2,'[83]ERU-1'!$A$6:$BE$17,Z$42,FALSE)</f>
        <v>0</v>
      </c>
      <c r="AA123" s="85" t="str">
        <f>INDEX([16]Data!$BK$5:$BK$156,MATCH(A123,[16]Data!$A$5:$A$156,0))</f>
        <v>Plzeňský</v>
      </c>
      <c r="AB123" s="86">
        <f>INDEX([16]Data!$BM$5:$BM$156,MATCH(A123,[16]Data!$A$5:$A$156,0))</f>
        <v>1.7909999999999999</v>
      </c>
      <c r="AC123" s="12"/>
      <c r="AD123" s="39">
        <f t="shared" si="20"/>
        <v>0.78637648907804214</v>
      </c>
    </row>
    <row r="124" spans="1:30" x14ac:dyDescent="0.25">
      <c r="A124">
        <v>3221</v>
      </c>
      <c r="B124" s="84" t="str">
        <f>INDEX([16]Data!$C$5:$C$156,MATCH(A124,[16]Data!$A$5:$A$156,0))</f>
        <v>KJ - Roudnice nad Labem</v>
      </c>
      <c r="C124" s="85" t="str">
        <f>VLOOKUP($C$2,'[84]ERU-1'!$A$6:$BE$17,C$42,FALSE)</f>
        <v>Leden</v>
      </c>
      <c r="D124" s="85">
        <f>VLOOKUP($C$2,'[84]ERU-1'!$A$6:$BE$17,D$42,FALSE)</f>
        <v>1</v>
      </c>
      <c r="E124" s="85">
        <f>VLOOKUP($C$2,'[84]ERU-1'!$A$6:$BE$17,E$42,FALSE)</f>
        <v>221.88800000000001</v>
      </c>
      <c r="F124" s="85">
        <f>VLOOKUP($C$2,'[84]ERU-1'!$A$6:$BE$17,F$42,FALSE)</f>
        <v>124.113</v>
      </c>
      <c r="G124" s="85">
        <f>VLOOKUP($C$2,'[84]ERU-1'!$A$6:$BE$17,G$42,FALSE)</f>
        <v>35.148000000000003</v>
      </c>
      <c r="H124" s="85">
        <f>VLOOKUP($C$2,'[84]ERU-1'!$A$6:$BE$17,H$42,FALSE)</f>
        <v>349</v>
      </c>
      <c r="I124" s="85">
        <f>VLOOKUP($C$2,'[84]ERU-1'!$A$6:$BE$17,I$42,FALSE)</f>
        <v>0</v>
      </c>
      <c r="J124" s="85">
        <f>VLOOKUP($C$2,'[84]ERU-1'!$A$6:$BE$17,J$42,FALSE)</f>
        <v>0</v>
      </c>
      <c r="K124" s="85">
        <f>VLOOKUP($C$2,'[84]ERU-1'!$A$6:$BE$17,K$42,FALSE)</f>
        <v>349</v>
      </c>
      <c r="L124" s="85">
        <f>VLOOKUP($C$2,'[84]ERU-1'!$A$6:$BE$17,L$42,FALSE)</f>
        <v>0</v>
      </c>
      <c r="M124" s="85">
        <f>VLOOKUP($C$2,'[84]ERU-1'!$A$6:$BE$17,M$42,FALSE)</f>
        <v>349</v>
      </c>
      <c r="N124" s="85">
        <f>VLOOKUP($C$2,'[84]ERU-1'!$A$6:$BE$17,N$42,FALSE)</f>
        <v>0</v>
      </c>
      <c r="O124" s="85" t="s">
        <v>36</v>
      </c>
      <c r="P124" s="85">
        <f>VLOOKUP($C$2,'[84]ERU-1'!$A$6:$BE$17,P$42,FALSE)</f>
        <v>0</v>
      </c>
      <c r="Q124" s="85">
        <f>VLOOKUP($C$2,'[84]ERU-1'!$A$6:$BE$17,Q$42,FALSE)</f>
        <v>0</v>
      </c>
      <c r="R124" s="85">
        <f>VLOOKUP($C$2,'[84]ERU-1'!$A$6:$BE$17,R$42,FALSE)</f>
        <v>349</v>
      </c>
      <c r="S124" s="85">
        <f>VLOOKUP($C$2,'[84]ERU-1'!$A$6:$BE$17,S$42,FALSE)</f>
        <v>0</v>
      </c>
      <c r="T124" s="85">
        <f>VLOOKUP($C$2,'[84]ERU-1'!$A$6:$BE$17,T$42,FALSE)</f>
        <v>0</v>
      </c>
      <c r="U124" s="85">
        <f>VLOOKUP($C$2,'[84]ERU-1'!$A$6:$BE$17,U$42,FALSE)</f>
        <v>0</v>
      </c>
      <c r="V124" s="85">
        <f>VLOOKUP($C$2,'[84]ERU-1'!$A$6:$BE$17,V$42,FALSE)</f>
        <v>0</v>
      </c>
      <c r="W124" s="85">
        <f>VLOOKUP($C$2,'[84]ERU-1'!$A$6:$BE$17,W$42,FALSE)</f>
        <v>0</v>
      </c>
      <c r="X124" s="85">
        <f>VLOOKUP($C$2,'[84]ERU-1'!$A$6:$BE$17,X$42,FALSE)</f>
        <v>0</v>
      </c>
      <c r="Y124" s="85">
        <f>VLOOKUP($C$2,'[84]ERU-1'!$A$6:$BE$17,Y$42,FALSE)</f>
        <v>0</v>
      </c>
      <c r="Z124" s="85">
        <f>VLOOKUP($C$2,'[84]ERU-1'!$A$6:$BE$17,Z$42,FALSE)</f>
        <v>0</v>
      </c>
      <c r="AA124" s="85" t="str">
        <f>INDEX([16]Data!$BK$5:$BK$156,MATCH(A124,[16]Data!$A$5:$A$156,0))</f>
        <v>Ústecký</v>
      </c>
      <c r="AB124" s="86">
        <f>INDEX([16]Data!$BM$5:$BM$156,MATCH(A124,[16]Data!$A$5:$A$156,0))</f>
        <v>0.29099999999999998</v>
      </c>
      <c r="AC124" s="12"/>
      <c r="AD124" s="39">
        <f t="shared" si="20"/>
        <v>0.78109822858559896</v>
      </c>
    </row>
    <row r="125" spans="1:30" x14ac:dyDescent="0.25">
      <c r="A125">
        <v>3867</v>
      </c>
      <c r="B125" s="84" t="str">
        <f>INDEX([16]Data!$C$5:$C$156,MATCH(A125,[16]Data!$A$5:$A$156,0))</f>
        <v>KJ - Sedlčany, Na Severním sídlišti</v>
      </c>
      <c r="C125" s="85" t="str">
        <f>VLOOKUP($C$2,'[85]ERU-1'!$A$6:$BE$17,C$42,FALSE)</f>
        <v>Leden</v>
      </c>
      <c r="D125" s="85">
        <f>VLOOKUP($C$2,'[85]ERU-1'!$A$6:$BE$17,D$42,FALSE)</f>
        <v>1</v>
      </c>
      <c r="E125" s="85">
        <f>VLOOKUP($C$2,'[85]ERU-1'!$A$6:$BE$17,E$42,FALSE)</f>
        <v>774.83</v>
      </c>
      <c r="F125" s="85">
        <f>VLOOKUP($C$2,'[85]ERU-1'!$A$6:$BE$17,F$42,FALSE)</f>
        <v>419.286</v>
      </c>
      <c r="G125" s="85">
        <f>VLOOKUP($C$2,'[85]ERU-1'!$A$6:$BE$17,G$42,FALSE)</f>
        <v>35.353000000000002</v>
      </c>
      <c r="H125" s="85">
        <f>VLOOKUP($C$2,'[85]ERU-1'!$A$6:$BE$17,H$42,FALSE)</f>
        <v>1204</v>
      </c>
      <c r="I125" s="85">
        <f>VLOOKUP($C$2,'[85]ERU-1'!$A$6:$BE$17,I$42,FALSE)</f>
        <v>0</v>
      </c>
      <c r="J125" s="85">
        <f>VLOOKUP($C$2,'[85]ERU-1'!$A$6:$BE$17,J$42,FALSE)</f>
        <v>0</v>
      </c>
      <c r="K125" s="85">
        <f>VLOOKUP($C$2,'[85]ERU-1'!$A$6:$BE$17,K$42,FALSE)</f>
        <v>1204</v>
      </c>
      <c r="L125" s="85">
        <f>VLOOKUP($C$2,'[85]ERU-1'!$A$6:$BE$17,L$42,FALSE)</f>
        <v>0</v>
      </c>
      <c r="M125" s="85">
        <f>VLOOKUP($C$2,'[85]ERU-1'!$A$6:$BE$17,M$42,FALSE)</f>
        <v>1204</v>
      </c>
      <c r="N125" s="85">
        <f>VLOOKUP($C$2,'[85]ERU-1'!$A$6:$BE$17,N$42,FALSE)</f>
        <v>0</v>
      </c>
      <c r="O125" s="85" t="s">
        <v>36</v>
      </c>
      <c r="P125" s="85">
        <f>VLOOKUP($C$2,'[85]ERU-1'!$A$6:$BE$17,P$42,FALSE)</f>
        <v>0</v>
      </c>
      <c r="Q125" s="85">
        <f>VLOOKUP($C$2,'[85]ERU-1'!$A$6:$BE$17,Q$42,FALSE)</f>
        <v>0</v>
      </c>
      <c r="R125" s="85">
        <f>VLOOKUP($C$2,'[85]ERU-1'!$A$6:$BE$17,R$42,FALSE)</f>
        <v>1204</v>
      </c>
      <c r="S125" s="85">
        <f>VLOOKUP($C$2,'[85]ERU-1'!$A$6:$BE$17,S$42,FALSE)</f>
        <v>0</v>
      </c>
      <c r="T125" s="85">
        <f>VLOOKUP($C$2,'[85]ERU-1'!$A$6:$BE$17,T$42,FALSE)</f>
        <v>0</v>
      </c>
      <c r="U125" s="85">
        <f>VLOOKUP($C$2,'[85]ERU-1'!$A$6:$BE$17,U$42,FALSE)</f>
        <v>0</v>
      </c>
      <c r="V125" s="85">
        <f>VLOOKUP($C$2,'[85]ERU-1'!$A$6:$BE$17,V$42,FALSE)</f>
        <v>0</v>
      </c>
      <c r="W125" s="85">
        <f>VLOOKUP($C$2,'[85]ERU-1'!$A$6:$BE$17,W$42,FALSE)</f>
        <v>0</v>
      </c>
      <c r="X125" s="85">
        <f>VLOOKUP($C$2,'[85]ERU-1'!$A$6:$BE$17,X$42,FALSE)</f>
        <v>0</v>
      </c>
      <c r="Y125" s="85">
        <f>VLOOKUP($C$2,'[85]ERU-1'!$A$6:$BE$17,Y$42,FALSE)</f>
        <v>0</v>
      </c>
      <c r="Z125" s="85">
        <f>VLOOKUP($C$2,'[85]ERU-1'!$A$6:$BE$17,Z$42,FALSE)</f>
        <v>0</v>
      </c>
      <c r="AA125" s="85" t="str">
        <f>INDEX([16]Data!$BK$5:$BK$156,MATCH(A125,[16]Data!$A$5:$A$156,0))</f>
        <v>Středočeský</v>
      </c>
      <c r="AB125" s="86">
        <f>INDEX([16]Data!$BM$5:$BM$156,MATCH(A125,[16]Data!$A$5:$A$156,0))</f>
        <v>0.77300000000000002</v>
      </c>
      <c r="AC125" s="12"/>
      <c r="AD125" s="39">
        <f t="shared" si="20"/>
        <v>0.79765230521516206</v>
      </c>
    </row>
    <row r="126" spans="1:30" x14ac:dyDescent="0.25">
      <c r="A126" s="34">
        <v>4582</v>
      </c>
      <c r="B126" s="84" t="str">
        <f>INDEX([16]Data!$C$5:$C$156,MATCH(A126,[16]Data!$A$5:$A$156,0))</f>
        <v>KJ - Sušice, Kaštanová</v>
      </c>
      <c r="C126" s="85" t="str">
        <f>VLOOKUP($C$2,'[86]ERU-1'!$A$6:$BE$17,C$42,FALSE)</f>
        <v>Leden</v>
      </c>
      <c r="D126" s="85">
        <f>VLOOKUP($C$2,'[86]ERU-1'!$A$6:$BE$17,D$42,FALSE)</f>
        <v>1</v>
      </c>
      <c r="E126" s="85">
        <f>VLOOKUP($C$2,'[86]ERU-1'!$A$6:$BE$17,E$42,FALSE)</f>
        <v>595.78899999999999</v>
      </c>
      <c r="F126" s="85">
        <f>VLOOKUP($C$2,'[86]ERU-1'!$A$6:$BE$17,F$42,FALSE)</f>
        <v>337.43</v>
      </c>
      <c r="G126" s="85">
        <f>VLOOKUP($C$2,'[86]ERU-1'!$A$6:$BE$17,G$42,FALSE)</f>
        <v>35.343000000000004</v>
      </c>
      <c r="H126" s="85">
        <f>VLOOKUP($C$2,'[86]ERU-1'!$A$6:$BE$17,H$42,FALSE)</f>
        <v>1035</v>
      </c>
      <c r="I126" s="85">
        <f>VLOOKUP($C$2,'[86]ERU-1'!$A$6:$BE$17,I$42,FALSE)</f>
        <v>0</v>
      </c>
      <c r="J126" s="85">
        <f>VLOOKUP($C$2,'[86]ERU-1'!$A$6:$BE$17,J$42,FALSE)</f>
        <v>0</v>
      </c>
      <c r="K126" s="85">
        <f>VLOOKUP($C$2,'[86]ERU-1'!$A$6:$BE$17,K$42,FALSE)</f>
        <v>1035</v>
      </c>
      <c r="L126" s="85">
        <f>VLOOKUP($C$2,'[86]ERU-1'!$A$6:$BE$17,L$42,FALSE)</f>
        <v>0</v>
      </c>
      <c r="M126" s="85">
        <f>VLOOKUP($C$2,'[86]ERU-1'!$A$6:$BE$17,M$42,FALSE)</f>
        <v>1035</v>
      </c>
      <c r="N126" s="85">
        <f>VLOOKUP($C$2,'[86]ERU-1'!$A$6:$BE$17,N$42,FALSE)</f>
        <v>0</v>
      </c>
      <c r="O126" s="85" t="s">
        <v>36</v>
      </c>
      <c r="P126" s="85">
        <f>VLOOKUP($C$2,'[86]ERU-1'!$A$6:$BE$17,P$42,FALSE)</f>
        <v>0</v>
      </c>
      <c r="Q126" s="85">
        <f>VLOOKUP($C$2,'[86]ERU-1'!$A$6:$BE$17,Q$42,FALSE)</f>
        <v>0</v>
      </c>
      <c r="R126" s="85">
        <f>VLOOKUP($C$2,'[86]ERU-1'!$A$6:$BE$17,R$42,FALSE)</f>
        <v>1035</v>
      </c>
      <c r="S126" s="85">
        <f>VLOOKUP($C$2,'[86]ERU-1'!$A$6:$BE$17,S$42,FALSE)</f>
        <v>0</v>
      </c>
      <c r="T126" s="85">
        <f>VLOOKUP($C$2,'[86]ERU-1'!$A$6:$BE$17,T$42,FALSE)</f>
        <v>0</v>
      </c>
      <c r="U126" s="85">
        <f>VLOOKUP($C$2,'[86]ERU-1'!$A$6:$BE$17,U$42,FALSE)</f>
        <v>0</v>
      </c>
      <c r="V126" s="85">
        <f>VLOOKUP($C$2,'[86]ERU-1'!$A$6:$BE$17,V$42,FALSE)</f>
        <v>0</v>
      </c>
      <c r="W126" s="85">
        <f>VLOOKUP($C$2,'[86]ERU-1'!$A$6:$BE$17,W$42,FALSE)</f>
        <v>0</v>
      </c>
      <c r="X126" s="85">
        <f>VLOOKUP($C$2,'[86]ERU-1'!$A$6:$BE$17,X$42,FALSE)</f>
        <v>0</v>
      </c>
      <c r="Y126" s="85">
        <f>VLOOKUP($C$2,'[86]ERU-1'!$A$6:$BE$17,Y$42,FALSE)</f>
        <v>0</v>
      </c>
      <c r="Z126" s="85">
        <f>VLOOKUP($C$2,'[86]ERU-1'!$A$6:$BE$17,Z$42,FALSE)</f>
        <v>0</v>
      </c>
      <c r="AA126" s="85" t="str">
        <f>INDEX([16]Data!$BK$5:$BK$156,MATCH(A126,[16]Data!$A$5:$A$156,0))</f>
        <v>Plzeňský</v>
      </c>
      <c r="AB126" s="86">
        <f>INDEX([16]Data!$BM$5:$BM$156,MATCH(A126,[16]Data!$A$5:$A$156,0))</f>
        <v>0.66300000000000003</v>
      </c>
      <c r="AC126" s="12"/>
      <c r="AD126" s="39">
        <f>H126/(F126*3.6)</f>
        <v>0.85202856888836198</v>
      </c>
    </row>
    <row r="127" spans="1:30" x14ac:dyDescent="0.25">
      <c r="A127">
        <v>3631</v>
      </c>
      <c r="B127" s="84" t="str">
        <f>INDEX([16]Data!$C$5:$C$156,MATCH(A127,[16]Data!$A$5:$A$156,0))</f>
        <v>KJ - Sušice, Studentská</v>
      </c>
      <c r="C127" s="85" t="str">
        <f>VLOOKUP($C$2,'[87]ERU-1'!$A$6:$BE$17,C$42,FALSE)</f>
        <v>Leden</v>
      </c>
      <c r="D127" s="85">
        <f>VLOOKUP($C$2,'[87]ERU-1'!$A$6:$BE$17,D$42,FALSE)</f>
        <v>1</v>
      </c>
      <c r="E127" s="85">
        <f>VLOOKUP($C$2,'[87]ERU-1'!$A$6:$BE$17,E$42,FALSE)</f>
        <v>264.10399999999998</v>
      </c>
      <c r="F127" s="85">
        <f>VLOOKUP($C$2,'[87]ERU-1'!$A$6:$BE$17,F$42,FALSE)</f>
        <v>151.983</v>
      </c>
      <c r="G127" s="85">
        <f>VLOOKUP($C$2,'[87]ERU-1'!$A$6:$BE$17,G$42,FALSE)</f>
        <v>35.344999999999999</v>
      </c>
      <c r="H127" s="85">
        <f>VLOOKUP($C$2,'[87]ERU-1'!$A$6:$BE$17,H$42,FALSE)</f>
        <v>447</v>
      </c>
      <c r="I127" s="85">
        <f>VLOOKUP($C$2,'[87]ERU-1'!$A$6:$BE$17,I$42,FALSE)</f>
        <v>0</v>
      </c>
      <c r="J127" s="85">
        <f>VLOOKUP($C$2,'[87]ERU-1'!$A$6:$BE$17,J$42,FALSE)</f>
        <v>0</v>
      </c>
      <c r="K127" s="85">
        <f>VLOOKUP($C$2,'[87]ERU-1'!$A$6:$BE$17,K$42,FALSE)</f>
        <v>447</v>
      </c>
      <c r="L127" s="85">
        <f>VLOOKUP($C$2,'[87]ERU-1'!$A$6:$BE$17,L$42,FALSE)</f>
        <v>0</v>
      </c>
      <c r="M127" s="85">
        <f>VLOOKUP($C$2,'[87]ERU-1'!$A$6:$BE$17,M$42,FALSE)</f>
        <v>447</v>
      </c>
      <c r="N127" s="85">
        <f>VLOOKUP($C$2,'[87]ERU-1'!$A$6:$BE$17,N$42,FALSE)</f>
        <v>0</v>
      </c>
      <c r="O127" s="85" t="s">
        <v>36</v>
      </c>
      <c r="P127" s="85">
        <f>VLOOKUP($C$2,'[87]ERU-1'!$A$6:$BE$17,P$42,FALSE)</f>
        <v>0</v>
      </c>
      <c r="Q127" s="85">
        <f>VLOOKUP($C$2,'[87]ERU-1'!$A$6:$BE$17,Q$42,FALSE)</f>
        <v>0</v>
      </c>
      <c r="R127" s="85">
        <f>VLOOKUP($C$2,'[87]ERU-1'!$A$6:$BE$17,R$42,FALSE)</f>
        <v>0</v>
      </c>
      <c r="S127" s="85">
        <f>VLOOKUP($C$2,'[87]ERU-1'!$A$6:$BE$17,S$42,FALSE)</f>
        <v>0</v>
      </c>
      <c r="T127" s="85">
        <f>VLOOKUP($C$2,'[87]ERU-1'!$A$6:$BE$17,T$42,FALSE)</f>
        <v>447</v>
      </c>
      <c r="U127" s="85">
        <f>VLOOKUP($C$2,'[87]ERU-1'!$A$6:$BE$17,U$42,FALSE)</f>
        <v>0</v>
      </c>
      <c r="V127" s="85">
        <f>VLOOKUP($C$2,'[87]ERU-1'!$A$6:$BE$17,V$42,FALSE)</f>
        <v>0</v>
      </c>
      <c r="W127" s="85">
        <f>VLOOKUP($C$2,'[87]ERU-1'!$A$6:$BE$17,W$42,FALSE)</f>
        <v>0</v>
      </c>
      <c r="X127" s="85">
        <f>VLOOKUP($C$2,'[87]ERU-1'!$A$6:$BE$17,X$42,FALSE)</f>
        <v>0</v>
      </c>
      <c r="Y127" s="85">
        <f>VLOOKUP($C$2,'[87]ERU-1'!$A$6:$BE$17,Y$42,FALSE)</f>
        <v>0</v>
      </c>
      <c r="Z127" s="85">
        <f>VLOOKUP($C$2,'[87]ERU-1'!$A$6:$BE$17,Z$42,FALSE)</f>
        <v>0</v>
      </c>
      <c r="AA127" s="85" t="str">
        <f>INDEX([16]Data!$BK$5:$BK$156,MATCH(A127,[16]Data!$A$5:$A$156,0))</f>
        <v>Plzeňský</v>
      </c>
      <c r="AB127" s="86">
        <f>INDEX([16]Data!$BM$5:$BM$156,MATCH(A127,[16]Data!$A$5:$A$156,0))</f>
        <v>0.28599999999999998</v>
      </c>
      <c r="AC127" s="12"/>
      <c r="AD127" s="39">
        <f>H127/(F127*3.6)</f>
        <v>0.81697733737764522</v>
      </c>
    </row>
    <row r="128" spans="1:30" x14ac:dyDescent="0.25">
      <c r="A128" s="34">
        <v>4581</v>
      </c>
      <c r="B128" s="84" t="str">
        <f>INDEX([16]Data!$C$5:$C$156,MATCH(A128,[16]Data!$A$5:$A$156,0))</f>
        <v>KJ - Sušice, Na Hrázi</v>
      </c>
      <c r="C128" s="85" t="str">
        <f>VLOOKUP($C$2,'[88]ERU-1'!$A$6:$BE$17,C$42,FALSE)</f>
        <v>Leden</v>
      </c>
      <c r="D128" s="85">
        <f>VLOOKUP($C$2,'[88]ERU-1'!$A$6:$BE$17,D$42,FALSE)</f>
        <v>1</v>
      </c>
      <c r="E128" s="85">
        <f>VLOOKUP($C$2,'[88]ERU-1'!$A$6:$BE$17,E$42,FALSE)</f>
        <v>872.26199999999994</v>
      </c>
      <c r="F128" s="85">
        <f>VLOOKUP($C$2,'[88]ERU-1'!$A$6:$BE$17,F$42,FALSE)</f>
        <v>472.584</v>
      </c>
      <c r="G128" s="85">
        <f>VLOOKUP($C$2,'[88]ERU-1'!$A$6:$BE$17,G$42,FALSE)</f>
        <v>35.344000000000001</v>
      </c>
      <c r="H128" s="85">
        <f>VLOOKUP($C$2,'[88]ERU-1'!$A$6:$BE$17,H$42,FALSE)</f>
        <v>1348</v>
      </c>
      <c r="I128" s="85">
        <f>VLOOKUP($C$2,'[88]ERU-1'!$A$6:$BE$17,I$42,FALSE)</f>
        <v>0</v>
      </c>
      <c r="J128" s="85">
        <f>VLOOKUP($C$2,'[88]ERU-1'!$A$6:$BE$17,J$42,FALSE)</f>
        <v>0</v>
      </c>
      <c r="K128" s="85">
        <f>VLOOKUP($C$2,'[88]ERU-1'!$A$6:$BE$17,K$42,FALSE)</f>
        <v>1348</v>
      </c>
      <c r="L128" s="85">
        <f>VLOOKUP($C$2,'[88]ERU-1'!$A$6:$BE$17,L$42,FALSE)</f>
        <v>0</v>
      </c>
      <c r="M128" s="85">
        <f>VLOOKUP($C$2,'[88]ERU-1'!$A$6:$BE$17,M$42,FALSE)</f>
        <v>1348</v>
      </c>
      <c r="N128" s="85">
        <f>VLOOKUP($C$2,'[88]ERU-1'!$A$6:$BE$17,N$42,FALSE)</f>
        <v>0</v>
      </c>
      <c r="O128" s="85" t="s">
        <v>36</v>
      </c>
      <c r="P128" s="85">
        <f>VLOOKUP($C$2,'[88]ERU-1'!$A$6:$BE$17,P$42,FALSE)</f>
        <v>0</v>
      </c>
      <c r="Q128" s="85">
        <f>VLOOKUP($C$2,'[88]ERU-1'!$A$6:$BE$17,Q$42,FALSE)</f>
        <v>0</v>
      </c>
      <c r="R128" s="85">
        <f>VLOOKUP($C$2,'[88]ERU-1'!$A$6:$BE$17,R$42,FALSE)</f>
        <v>1348</v>
      </c>
      <c r="S128" s="85">
        <f>VLOOKUP($C$2,'[88]ERU-1'!$A$6:$BE$17,S$42,FALSE)</f>
        <v>0</v>
      </c>
      <c r="T128" s="85">
        <f>VLOOKUP($C$2,'[88]ERU-1'!$A$6:$BE$17,T$42,FALSE)</f>
        <v>0</v>
      </c>
      <c r="U128" s="85">
        <f>VLOOKUP($C$2,'[88]ERU-1'!$A$6:$BE$17,U$42,FALSE)</f>
        <v>0</v>
      </c>
      <c r="V128" s="85">
        <f>VLOOKUP($C$2,'[88]ERU-1'!$A$6:$BE$17,V$42,FALSE)</f>
        <v>0</v>
      </c>
      <c r="W128" s="85">
        <f>VLOOKUP($C$2,'[88]ERU-1'!$A$6:$BE$17,W$42,FALSE)</f>
        <v>0</v>
      </c>
      <c r="X128" s="85">
        <f>VLOOKUP($C$2,'[88]ERU-1'!$A$6:$BE$17,X$42,FALSE)</f>
        <v>0</v>
      </c>
      <c r="Y128" s="85">
        <f>VLOOKUP($C$2,'[88]ERU-1'!$A$6:$BE$17,Y$42,FALSE)</f>
        <v>0</v>
      </c>
      <c r="Z128" s="85">
        <f>VLOOKUP($C$2,'[88]ERU-1'!$A$6:$BE$17,Z$42,FALSE)</f>
        <v>0</v>
      </c>
      <c r="AA128" s="85" t="str">
        <f>INDEX([16]Data!$BK$5:$BK$156,MATCH(A128,[16]Data!$A$5:$A$156,0))</f>
        <v>Plzeňský</v>
      </c>
      <c r="AB128" s="86">
        <f>INDEX([16]Data!$BM$5:$BM$156,MATCH(A128,[16]Data!$A$5:$A$156,0))</f>
        <v>1.0389999999999999</v>
      </c>
      <c r="AC128" s="12"/>
      <c r="AD128" s="39">
        <f>H128/(F128*3.6)</f>
        <v>0.79233415529185169</v>
      </c>
    </row>
    <row r="129" spans="1:30" x14ac:dyDescent="0.25">
      <c r="A129" s="34">
        <v>4583</v>
      </c>
      <c r="B129" s="84" t="str">
        <f>INDEX([16]Data!$C$5:$C$156,MATCH(A129,[16]Data!$A$5:$A$156,0))</f>
        <v>KJ - Sušice, Pravdova</v>
      </c>
      <c r="C129" s="85" t="str">
        <f>VLOOKUP($C$2,'[89]ERU-1'!$A$6:$BE$17,C$42,FALSE)</f>
        <v>Leden</v>
      </c>
      <c r="D129" s="85">
        <f>VLOOKUP($C$2,'[89]ERU-1'!$A$6:$BE$17,D$42,FALSE)</f>
        <v>1</v>
      </c>
      <c r="E129" s="85">
        <f>VLOOKUP($C$2,'[89]ERU-1'!$A$6:$BE$17,E$42,FALSE)</f>
        <v>633.91300000000001</v>
      </c>
      <c r="F129" s="85">
        <f>VLOOKUP($C$2,'[89]ERU-1'!$A$6:$BE$17,F$42,FALSE)</f>
        <v>358.66800000000001</v>
      </c>
      <c r="G129" s="85">
        <f>VLOOKUP($C$2,'[89]ERU-1'!$A$6:$BE$17,G$42,FALSE)</f>
        <v>35.344000000000001</v>
      </c>
      <c r="H129" s="85">
        <f>VLOOKUP($C$2,'[89]ERU-1'!$A$6:$BE$17,H$42,FALSE)</f>
        <v>1098</v>
      </c>
      <c r="I129" s="85">
        <f>VLOOKUP($C$2,'[89]ERU-1'!$A$6:$BE$17,I$42,FALSE)</f>
        <v>0</v>
      </c>
      <c r="J129" s="85">
        <f>VLOOKUP($C$2,'[89]ERU-1'!$A$6:$BE$17,J$42,FALSE)</f>
        <v>0</v>
      </c>
      <c r="K129" s="85">
        <f>VLOOKUP($C$2,'[89]ERU-1'!$A$6:$BE$17,K$42,FALSE)</f>
        <v>1098</v>
      </c>
      <c r="L129" s="85">
        <f>VLOOKUP($C$2,'[89]ERU-1'!$A$6:$BE$17,L$42,FALSE)</f>
        <v>0</v>
      </c>
      <c r="M129" s="85">
        <f>VLOOKUP($C$2,'[89]ERU-1'!$A$6:$BE$17,M$42,FALSE)</f>
        <v>1098</v>
      </c>
      <c r="N129" s="85">
        <f>VLOOKUP($C$2,'[89]ERU-1'!$A$6:$BE$17,N$42,FALSE)</f>
        <v>0</v>
      </c>
      <c r="O129" s="85" t="s">
        <v>36</v>
      </c>
      <c r="P129" s="85">
        <f>VLOOKUP($C$2,'[89]ERU-1'!$A$6:$BE$17,P$42,FALSE)</f>
        <v>0</v>
      </c>
      <c r="Q129" s="85">
        <f>VLOOKUP($C$2,'[89]ERU-1'!$A$6:$BE$17,Q$42,FALSE)</f>
        <v>0</v>
      </c>
      <c r="R129" s="85">
        <f>VLOOKUP($C$2,'[89]ERU-1'!$A$6:$BE$17,R$42,FALSE)</f>
        <v>1098</v>
      </c>
      <c r="S129" s="85">
        <f>VLOOKUP($C$2,'[89]ERU-1'!$A$6:$BE$17,S$42,FALSE)</f>
        <v>0</v>
      </c>
      <c r="T129" s="85">
        <f>VLOOKUP($C$2,'[89]ERU-1'!$A$6:$BE$17,T$42,FALSE)</f>
        <v>0</v>
      </c>
      <c r="U129" s="85">
        <f>VLOOKUP($C$2,'[89]ERU-1'!$A$6:$BE$17,U$42,FALSE)</f>
        <v>0</v>
      </c>
      <c r="V129" s="85">
        <f>VLOOKUP($C$2,'[89]ERU-1'!$A$6:$BE$17,V$42,FALSE)</f>
        <v>0</v>
      </c>
      <c r="W129" s="85">
        <f>VLOOKUP($C$2,'[89]ERU-1'!$A$6:$BE$17,W$42,FALSE)</f>
        <v>0</v>
      </c>
      <c r="X129" s="85">
        <f>VLOOKUP($C$2,'[89]ERU-1'!$A$6:$BE$17,X$42,FALSE)</f>
        <v>0</v>
      </c>
      <c r="Y129" s="85">
        <f>VLOOKUP($C$2,'[89]ERU-1'!$A$6:$BE$17,Y$42,FALSE)</f>
        <v>0</v>
      </c>
      <c r="Z129" s="85">
        <f>VLOOKUP($C$2,'[89]ERU-1'!$A$6:$BE$17,Z$42,FALSE)</f>
        <v>0</v>
      </c>
      <c r="AA129" s="85" t="str">
        <f>INDEX([16]Data!$BK$5:$BK$156,MATCH(A129,[16]Data!$A$5:$A$156,0))</f>
        <v>Plzeňský</v>
      </c>
      <c r="AB129" s="86">
        <f>INDEX([16]Data!$BM$5:$BM$156,MATCH(A129,[16]Data!$A$5:$A$156,0))</f>
        <v>0.66300000000000003</v>
      </c>
      <c r="AC129" s="12">
        <f>K138-Q138-SUM(R138:Z138)</f>
        <v>0</v>
      </c>
      <c r="AD129" s="39">
        <f>H129/(F129*3.6)</f>
        <v>0.85036858599038667</v>
      </c>
    </row>
    <row r="130" spans="1:30" x14ac:dyDescent="0.25">
      <c r="A130" s="34">
        <v>4580</v>
      </c>
      <c r="B130" s="84" t="str">
        <f>INDEX([16]Data!$C$5:$C$156,MATCH(A130,[16]Data!$A$5:$A$156,0))</f>
        <v>KJ - Sušice, Sirkařská</v>
      </c>
      <c r="C130" s="85" t="str">
        <f>VLOOKUP($C$2,'[90]ERU-1'!$A$6:$BE$17,C$42,FALSE)</f>
        <v>Leden</v>
      </c>
      <c r="D130" s="85">
        <f>VLOOKUP($C$2,'[90]ERU-1'!$A$6:$BE$17,D$42,FALSE)</f>
        <v>1</v>
      </c>
      <c r="E130" s="85">
        <f>VLOOKUP($C$2,'[90]ERU-1'!$A$6:$BE$17,E$42,FALSE)</f>
        <v>627.06299999999999</v>
      </c>
      <c r="F130" s="85">
        <f>VLOOKUP($C$2,'[90]ERU-1'!$A$6:$BE$17,F$42,FALSE)</f>
        <v>353.12799999999999</v>
      </c>
      <c r="G130" s="85">
        <f>VLOOKUP($C$2,'[90]ERU-1'!$A$6:$BE$17,G$42,FALSE)</f>
        <v>35.344000000000001</v>
      </c>
      <c r="H130" s="85">
        <f>VLOOKUP($C$2,'[90]ERU-1'!$A$6:$BE$17,H$42,FALSE)</f>
        <v>1087</v>
      </c>
      <c r="I130" s="85">
        <f>VLOOKUP($C$2,'[90]ERU-1'!$A$6:$BE$17,I$42,FALSE)</f>
        <v>0</v>
      </c>
      <c r="J130" s="85">
        <f>VLOOKUP($C$2,'[90]ERU-1'!$A$6:$BE$17,J$42,FALSE)</f>
        <v>0</v>
      </c>
      <c r="K130" s="85">
        <f>VLOOKUP($C$2,'[90]ERU-1'!$A$6:$BE$17,K$42,FALSE)</f>
        <v>1087</v>
      </c>
      <c r="L130" s="85">
        <f>VLOOKUP($C$2,'[90]ERU-1'!$A$6:$BE$17,L$42,FALSE)</f>
        <v>0</v>
      </c>
      <c r="M130" s="85">
        <f>VLOOKUP($C$2,'[90]ERU-1'!$A$6:$BE$17,M$42,FALSE)</f>
        <v>1087</v>
      </c>
      <c r="N130" s="85">
        <f>VLOOKUP($C$2,'[90]ERU-1'!$A$6:$BE$17,N$42,FALSE)</f>
        <v>0</v>
      </c>
      <c r="O130" s="85" t="s">
        <v>36</v>
      </c>
      <c r="P130" s="85">
        <f>VLOOKUP($C$2,'[90]ERU-1'!$A$6:$BE$17,P$42,FALSE)</f>
        <v>0</v>
      </c>
      <c r="Q130" s="85">
        <f>VLOOKUP($C$2,'[90]ERU-1'!$A$6:$BE$17,Q$42,FALSE)</f>
        <v>0</v>
      </c>
      <c r="R130" s="85">
        <f>VLOOKUP($C$2,'[90]ERU-1'!$A$6:$BE$17,R$42,FALSE)</f>
        <v>1087</v>
      </c>
      <c r="S130" s="85">
        <f>VLOOKUP($C$2,'[90]ERU-1'!$A$6:$BE$17,S$42,FALSE)</f>
        <v>0</v>
      </c>
      <c r="T130" s="85">
        <f>VLOOKUP($C$2,'[90]ERU-1'!$A$6:$BE$17,T$42,FALSE)</f>
        <v>0</v>
      </c>
      <c r="U130" s="85">
        <f>VLOOKUP($C$2,'[90]ERU-1'!$A$6:$BE$17,U$42,FALSE)</f>
        <v>0</v>
      </c>
      <c r="V130" s="85">
        <f>VLOOKUP($C$2,'[90]ERU-1'!$A$6:$BE$17,V$42,FALSE)</f>
        <v>0</v>
      </c>
      <c r="W130" s="85">
        <f>VLOOKUP($C$2,'[90]ERU-1'!$A$6:$BE$17,W$42,FALSE)</f>
        <v>0</v>
      </c>
      <c r="X130" s="85">
        <f>VLOOKUP($C$2,'[90]ERU-1'!$A$6:$BE$17,X$42,FALSE)</f>
        <v>0</v>
      </c>
      <c r="Y130" s="85">
        <f>VLOOKUP($C$2,'[90]ERU-1'!$A$6:$BE$17,Y$42,FALSE)</f>
        <v>0</v>
      </c>
      <c r="Z130" s="85">
        <f>VLOOKUP($C$2,'[90]ERU-1'!$A$6:$BE$17,Z$42,FALSE)</f>
        <v>0</v>
      </c>
      <c r="AA130" s="85" t="str">
        <f>INDEX([16]Data!$BK$5:$BK$156,MATCH(A130,[16]Data!$A$5:$A$156,0))</f>
        <v>Plzeňský</v>
      </c>
      <c r="AB130" s="86">
        <f>INDEX([16]Data!$BM$5:$BM$156,MATCH(A130,[16]Data!$A$5:$A$156,0))</f>
        <v>0.748</v>
      </c>
      <c r="AD130" s="39">
        <f>H130/(F130*3.6)</f>
        <v>0.85505664927291081</v>
      </c>
    </row>
    <row r="131" spans="1:30" x14ac:dyDescent="0.25">
      <c r="A131">
        <v>3868</v>
      </c>
      <c r="B131" s="84" t="str">
        <f>INDEX([16]Data!$C$5:$C$156,MATCH(A131,[16]Data!$A$5:$A$156,0))</f>
        <v>KJ - Světlá nad Sázavou, Zámecká (areál sklárny)</v>
      </c>
      <c r="C131" s="85" t="str">
        <f>VLOOKUP($C$2,'[13]ERU-1'!$A$6:$BE$17,C$42,FALSE)</f>
        <v>Leden</v>
      </c>
      <c r="D131" s="85">
        <f>VLOOKUP($C$2,'[13]ERU-1'!$A$6:$BE$17,D$42,FALSE)</f>
        <v>1</v>
      </c>
      <c r="E131" s="85">
        <f>VLOOKUP($C$2,'[13]ERU-1'!$A$6:$BE$17,E$42,FALSE)</f>
        <v>1832.9690000000001</v>
      </c>
      <c r="F131" s="85">
        <f>VLOOKUP($C$2,'[13]ERU-1'!$A$6:$BE$17,F$42,FALSE)</f>
        <v>960.47</v>
      </c>
      <c r="G131" s="85">
        <f>VLOOKUP($C$2,'[13]ERU-1'!$A$6:$BE$17,G$42,FALSE)</f>
        <v>35.281999999999996</v>
      </c>
      <c r="H131" s="85">
        <f>VLOOKUP($C$2,'[13]ERU-1'!$A$6:$BE$17,H$42,FALSE)</f>
        <v>2886</v>
      </c>
      <c r="I131" s="85">
        <f>VLOOKUP($C$2,'[13]ERU-1'!$A$6:$BE$17,I$42,FALSE)</f>
        <v>0</v>
      </c>
      <c r="J131" s="85">
        <f>VLOOKUP($C$2,'[13]ERU-1'!$A$6:$BE$17,J$42,FALSE)</f>
        <v>0</v>
      </c>
      <c r="K131" s="85">
        <f>VLOOKUP($C$2,'[13]ERU-1'!$A$6:$BE$17,K$42,FALSE)</f>
        <v>2886</v>
      </c>
      <c r="L131" s="85">
        <f>VLOOKUP($C$2,'[13]ERU-1'!$A$6:$BE$17,L$42,FALSE)</f>
        <v>0</v>
      </c>
      <c r="M131" s="85">
        <f>VLOOKUP($C$2,'[13]ERU-1'!$A$6:$BE$17,M$42,FALSE)</f>
        <v>2886</v>
      </c>
      <c r="N131" s="85">
        <f>VLOOKUP($C$2,'[13]ERU-1'!$A$6:$BE$17,N$42,FALSE)</f>
        <v>0</v>
      </c>
      <c r="O131" s="85" t="s">
        <v>36</v>
      </c>
      <c r="P131" s="85">
        <f>VLOOKUP($C$2,'[13]ERU-1'!$A$6:$BE$17,P$42,FALSE)</f>
        <v>0</v>
      </c>
      <c r="Q131" s="85">
        <f>VLOOKUP($C$2,'[13]ERU-1'!$A$6:$BE$17,Q$42,FALSE)</f>
        <v>0</v>
      </c>
      <c r="R131" s="85">
        <f>VLOOKUP($C$2,'[13]ERU-1'!$A$6:$BE$17,R$42,FALSE)</f>
        <v>2886</v>
      </c>
      <c r="S131" s="85">
        <f>VLOOKUP($C$2,'[13]ERU-1'!$A$6:$BE$17,S$42,FALSE)</f>
        <v>0</v>
      </c>
      <c r="T131" s="85">
        <f>VLOOKUP($C$2,'[13]ERU-1'!$A$6:$BE$17,T$42,FALSE)</f>
        <v>0</v>
      </c>
      <c r="U131" s="85">
        <f>VLOOKUP($C$2,'[13]ERU-1'!$A$6:$BE$17,U$42,FALSE)</f>
        <v>0</v>
      </c>
      <c r="V131" s="85">
        <f>VLOOKUP($C$2,'[13]ERU-1'!$A$6:$BE$17,V$42,FALSE)</f>
        <v>0</v>
      </c>
      <c r="W131" s="85">
        <f>VLOOKUP($C$2,'[13]ERU-1'!$A$6:$BE$17,W$42,FALSE)</f>
        <v>0</v>
      </c>
      <c r="X131" s="85">
        <f>VLOOKUP($C$2,'[13]ERU-1'!$A$6:$BE$17,X$42,FALSE)</f>
        <v>0</v>
      </c>
      <c r="Y131" s="85">
        <f>VLOOKUP($C$2,'[13]ERU-1'!$A$6:$BE$17,Y$42,FALSE)</f>
        <v>0</v>
      </c>
      <c r="Z131" s="85">
        <f>VLOOKUP($C$2,'[13]ERU-1'!$A$6:$BE$17,Z$42,FALSE)</f>
        <v>0</v>
      </c>
      <c r="AA131" s="85" t="str">
        <f>INDEX([16]Data!$BK$5:$BK$156,MATCH(A131,[16]Data!$A$5:$A$156,0))</f>
        <v>Vysočina</v>
      </c>
      <c r="AB131" s="86">
        <f>INDEX([16]Data!$BM$5:$BM$156,MATCH(A131,[16]Data!$A$5:$A$156,0))</f>
        <v>1.2450000000000001</v>
      </c>
      <c r="AD131" s="39">
        <f t="shared" si="20"/>
        <v>0.83466080842365364</v>
      </c>
    </row>
    <row r="132" spans="1:30" x14ac:dyDescent="0.25">
      <c r="A132">
        <v>3531</v>
      </c>
      <c r="B132" s="84" t="str">
        <f>INDEX([16]Data!$C$5:$C$156,MATCH(A132,[16]Data!$A$5:$A$156,0))</f>
        <v>KJ - Šternberk</v>
      </c>
      <c r="C132" s="85" t="str">
        <f>VLOOKUP($C$2,'[91]ERU-1'!$A$6:$BE$17,C$42,FALSE)</f>
        <v>Leden</v>
      </c>
      <c r="D132" s="85">
        <f>VLOOKUP($C$2,'[91]ERU-1'!$A$6:$BE$17,D$42,FALSE)</f>
        <v>1</v>
      </c>
      <c r="E132" s="85">
        <f>VLOOKUP($C$2,'[91]ERU-1'!$A$6:$BE$17,E$42,FALSE)</f>
        <v>773.32100000000003</v>
      </c>
      <c r="F132" s="85">
        <f>VLOOKUP($C$2,'[91]ERU-1'!$A$6:$BE$17,F$42,FALSE)</f>
        <v>420.572</v>
      </c>
      <c r="G132" s="85">
        <f>VLOOKUP($C$2,'[91]ERU-1'!$A$6:$BE$17,G$42,FALSE)</f>
        <v>35.271999999999998</v>
      </c>
      <c r="H132" s="85">
        <f>VLOOKUP($C$2,'[91]ERU-1'!$A$6:$BE$17,H$42,FALSE)</f>
        <v>1217</v>
      </c>
      <c r="I132" s="85">
        <f>VLOOKUP($C$2,'[91]ERU-1'!$A$6:$BE$17,I$42,FALSE)</f>
        <v>0</v>
      </c>
      <c r="J132" s="85">
        <f>VLOOKUP($C$2,'[91]ERU-1'!$A$6:$BE$17,J$42,FALSE)</f>
        <v>0</v>
      </c>
      <c r="K132" s="85">
        <f>VLOOKUP($C$2,'[91]ERU-1'!$A$6:$BE$17,K$42,FALSE)</f>
        <v>1217</v>
      </c>
      <c r="L132" s="85">
        <f>VLOOKUP($C$2,'[91]ERU-1'!$A$6:$BE$17,L$42,FALSE)</f>
        <v>0</v>
      </c>
      <c r="M132" s="85">
        <f>VLOOKUP($C$2,'[91]ERU-1'!$A$6:$BE$17,M$42,FALSE)</f>
        <v>1217</v>
      </c>
      <c r="N132" s="85">
        <f>VLOOKUP($C$2,'[91]ERU-1'!$A$6:$BE$17,N$42,FALSE)</f>
        <v>0</v>
      </c>
      <c r="O132" s="85" t="s">
        <v>36</v>
      </c>
      <c r="P132" s="85">
        <f>VLOOKUP($C$2,'[91]ERU-1'!$A$6:$BE$17,P$42,FALSE)</f>
        <v>0</v>
      </c>
      <c r="Q132" s="85">
        <f>VLOOKUP($C$2,'[91]ERU-1'!$A$6:$BE$17,Q$42,FALSE)</f>
        <v>0</v>
      </c>
      <c r="R132" s="85">
        <f>VLOOKUP($C$2,'[91]ERU-1'!$A$6:$BE$17,R$42,FALSE)</f>
        <v>1217</v>
      </c>
      <c r="S132" s="85">
        <f>VLOOKUP($C$2,'[91]ERU-1'!$A$6:$BE$17,S$42,FALSE)</f>
        <v>0</v>
      </c>
      <c r="T132" s="85">
        <f>VLOOKUP($C$2,'[91]ERU-1'!$A$6:$BE$17,T$42,FALSE)</f>
        <v>0</v>
      </c>
      <c r="U132" s="85">
        <f>VLOOKUP($C$2,'[91]ERU-1'!$A$6:$BE$17,U$42,FALSE)</f>
        <v>0</v>
      </c>
      <c r="V132" s="85">
        <f>VLOOKUP($C$2,'[91]ERU-1'!$A$6:$BE$17,V$42,FALSE)</f>
        <v>0</v>
      </c>
      <c r="W132" s="85">
        <f>VLOOKUP($C$2,'[91]ERU-1'!$A$6:$BE$17,W$42,FALSE)</f>
        <v>0</v>
      </c>
      <c r="X132" s="85">
        <f>VLOOKUP($C$2,'[91]ERU-1'!$A$6:$BE$17,X$42,FALSE)</f>
        <v>0</v>
      </c>
      <c r="Y132" s="85">
        <f>VLOOKUP($C$2,'[91]ERU-1'!$A$6:$BE$17,Y$42,FALSE)</f>
        <v>0</v>
      </c>
      <c r="Z132" s="85">
        <f>VLOOKUP($C$2,'[91]ERU-1'!$A$6:$BE$17,Z$42,FALSE)</f>
        <v>0</v>
      </c>
      <c r="AA132" s="85" t="str">
        <f>INDEX([16]Data!$BK$5:$BK$156,MATCH(A132,[16]Data!$A$5:$A$156,0))</f>
        <v>Olomoucký</v>
      </c>
      <c r="AB132" s="86">
        <f>INDEX([16]Data!$BM$5:$BM$156,MATCH(A132,[16]Data!$A$5:$A$156,0))</f>
        <v>0.72299999999999998</v>
      </c>
      <c r="AD132" s="39">
        <f t="shared" si="20"/>
        <v>0.8037994815526367</v>
      </c>
    </row>
    <row r="133" spans="1:30" x14ac:dyDescent="0.25">
      <c r="A133">
        <v>2857</v>
      </c>
      <c r="B133" s="84" t="str">
        <f>INDEX([16]Data!$C$5:$C$156,MATCH(A133,[16]Data!$A$5:$A$156,0))</f>
        <v>KJ - Šumperk</v>
      </c>
      <c r="C133" s="85" t="str">
        <f>VLOOKUP($C$2,'[92]ERU-1'!$A$6:$BE$17,C$42,FALSE)</f>
        <v>Leden</v>
      </c>
      <c r="D133" s="85">
        <f>VLOOKUP($C$2,'[92]ERU-1'!$A$6:$BE$17,D$42,FALSE)</f>
        <v>1</v>
      </c>
      <c r="E133" s="85">
        <f>VLOOKUP($C$2,'[92]ERU-1'!$A$6:$BE$17,E$42,FALSE)</f>
        <v>1338.971</v>
      </c>
      <c r="F133" s="85">
        <f>VLOOKUP($C$2,'[92]ERU-1'!$A$6:$BE$17,F$42,FALSE)</f>
        <v>696.58600000000001</v>
      </c>
      <c r="G133" s="85">
        <f>VLOOKUP($C$2,'[92]ERU-1'!$A$6:$BE$17,G$42,FALSE)</f>
        <v>35.267000000000003</v>
      </c>
      <c r="H133" s="85">
        <f>VLOOKUP($C$2,'[92]ERU-1'!$A$6:$BE$17,H$42,FALSE)</f>
        <v>1956</v>
      </c>
      <c r="I133" s="85">
        <f>VLOOKUP($C$2,'[92]ERU-1'!$A$6:$BE$17,I$42,FALSE)</f>
        <v>0</v>
      </c>
      <c r="J133" s="85">
        <f>VLOOKUP($C$2,'[92]ERU-1'!$A$6:$BE$17,J$42,FALSE)</f>
        <v>0</v>
      </c>
      <c r="K133" s="85">
        <f>VLOOKUP($C$2,'[92]ERU-1'!$A$6:$BE$17,K$42,FALSE)</f>
        <v>1956</v>
      </c>
      <c r="L133" s="85">
        <f>VLOOKUP($C$2,'[92]ERU-1'!$A$6:$BE$17,L$42,FALSE)</f>
        <v>0</v>
      </c>
      <c r="M133" s="85">
        <f>VLOOKUP($C$2,'[92]ERU-1'!$A$6:$BE$17,M$42,FALSE)</f>
        <v>1956</v>
      </c>
      <c r="N133" s="85">
        <f>VLOOKUP($C$2,'[92]ERU-1'!$A$6:$BE$17,N$42,FALSE)</f>
        <v>0</v>
      </c>
      <c r="O133" s="85" t="s">
        <v>36</v>
      </c>
      <c r="P133" s="85">
        <f>VLOOKUP($C$2,'[92]ERU-1'!$A$6:$BE$17,P$42,FALSE)</f>
        <v>0</v>
      </c>
      <c r="Q133" s="85">
        <f>VLOOKUP($C$2,'[92]ERU-1'!$A$6:$BE$17,Q$42,FALSE)</f>
        <v>0</v>
      </c>
      <c r="R133" s="85">
        <f>VLOOKUP($C$2,'[92]ERU-1'!$A$6:$BE$17,R$42,FALSE)</f>
        <v>1956</v>
      </c>
      <c r="S133" s="85">
        <f>VLOOKUP($C$2,'[92]ERU-1'!$A$6:$BE$17,S$42,FALSE)</f>
        <v>0</v>
      </c>
      <c r="T133" s="85">
        <f>VLOOKUP($C$2,'[92]ERU-1'!$A$6:$BE$17,T$42,FALSE)</f>
        <v>0</v>
      </c>
      <c r="U133" s="85">
        <f>VLOOKUP($C$2,'[92]ERU-1'!$A$6:$BE$17,U$42,FALSE)</f>
        <v>0</v>
      </c>
      <c r="V133" s="85">
        <f>VLOOKUP($C$2,'[92]ERU-1'!$A$6:$BE$17,V$42,FALSE)</f>
        <v>0</v>
      </c>
      <c r="W133" s="85">
        <f>VLOOKUP($C$2,'[92]ERU-1'!$A$6:$BE$17,W$42,FALSE)</f>
        <v>0</v>
      </c>
      <c r="X133" s="85">
        <f>VLOOKUP($C$2,'[92]ERU-1'!$A$6:$BE$17,X$42,FALSE)</f>
        <v>0</v>
      </c>
      <c r="Y133" s="85">
        <f>VLOOKUP($C$2,'[92]ERU-1'!$A$6:$BE$17,Y$42,FALSE)</f>
        <v>0</v>
      </c>
      <c r="Z133" s="85">
        <f>VLOOKUP($C$2,'[92]ERU-1'!$A$6:$BE$17,Z$42,FALSE)</f>
        <v>0</v>
      </c>
      <c r="AA133" s="85" t="str">
        <f>INDEX([16]Data!$BK$5:$BK$156,MATCH(A133,[16]Data!$A$5:$A$156,0))</f>
        <v>Olomoucký</v>
      </c>
      <c r="AB133" s="86">
        <f>INDEX([16]Data!$BM$5:$BM$156,MATCH(A133,[16]Data!$A$5:$A$156,0))</f>
        <v>1.1619999999999999</v>
      </c>
      <c r="AD133" s="39">
        <f t="shared" si="20"/>
        <v>0.77999462138678255</v>
      </c>
    </row>
    <row r="134" spans="1:30" x14ac:dyDescent="0.25">
      <c r="A134">
        <v>3082</v>
      </c>
      <c r="B134" s="84" t="str">
        <f>INDEX([16]Data!$C$5:$C$156,MATCH(A134,[16]Data!$A$5:$A$156,0))</f>
        <v>KJ - Tanvald</v>
      </c>
      <c r="C134" s="85" t="str">
        <f>VLOOKUP($C$2,'[93]ERU-1'!$A$6:$BE$17,C$42,FALSE)</f>
        <v>Leden</v>
      </c>
      <c r="D134" s="85">
        <f>VLOOKUP($C$2,'[93]ERU-1'!$A$6:$BE$17,D$42,FALSE)</f>
        <v>1</v>
      </c>
      <c r="E134" s="85">
        <f>VLOOKUP($C$2,'[93]ERU-1'!$A$6:$BE$17,E$42,FALSE)</f>
        <v>2437.587</v>
      </c>
      <c r="F134" s="85">
        <f>VLOOKUP($C$2,'[93]ERU-1'!$A$6:$BE$17,F$42,FALSE)</f>
        <v>1280.529</v>
      </c>
      <c r="G134" s="85">
        <f>VLOOKUP($C$2,'[93]ERU-1'!$A$6:$BE$17,G$42,FALSE)</f>
        <v>35.155000000000001</v>
      </c>
      <c r="H134" s="85">
        <f>VLOOKUP($C$2,'[93]ERU-1'!$A$6:$BE$17,H$42,FALSE)</f>
        <v>3682</v>
      </c>
      <c r="I134" s="85">
        <f>VLOOKUP($C$2,'[93]ERU-1'!$A$6:$BE$17,I$42,FALSE)</f>
        <v>0</v>
      </c>
      <c r="J134" s="85">
        <f>VLOOKUP($C$2,'[93]ERU-1'!$A$6:$BE$17,J$42,FALSE)</f>
        <v>0</v>
      </c>
      <c r="K134" s="85">
        <f>VLOOKUP($C$2,'[93]ERU-1'!$A$6:$BE$17,K$42,FALSE)</f>
        <v>3682</v>
      </c>
      <c r="L134" s="85">
        <f>VLOOKUP($C$2,'[93]ERU-1'!$A$6:$BE$17,L$42,FALSE)</f>
        <v>0</v>
      </c>
      <c r="M134" s="85">
        <f>VLOOKUP($C$2,'[93]ERU-1'!$A$6:$BE$17,M$42,FALSE)</f>
        <v>3682</v>
      </c>
      <c r="N134" s="85">
        <f>VLOOKUP($C$2,'[93]ERU-1'!$A$6:$BE$17,N$42,FALSE)</f>
        <v>0</v>
      </c>
      <c r="O134" s="85" t="s">
        <v>36</v>
      </c>
      <c r="P134" s="85">
        <f>VLOOKUP($C$2,'[93]ERU-1'!$A$6:$BE$17,P$42,FALSE)</f>
        <v>0</v>
      </c>
      <c r="Q134" s="85">
        <f>VLOOKUP($C$2,'[93]ERU-1'!$A$6:$BE$17,Q$42,FALSE)</f>
        <v>0</v>
      </c>
      <c r="R134" s="85">
        <f>VLOOKUP($C$2,'[93]ERU-1'!$A$6:$BE$17,R$42,FALSE)</f>
        <v>3682</v>
      </c>
      <c r="S134" s="85">
        <f>VLOOKUP($C$2,'[93]ERU-1'!$A$6:$BE$17,S$42,FALSE)</f>
        <v>0</v>
      </c>
      <c r="T134" s="85">
        <f>VLOOKUP($C$2,'[93]ERU-1'!$A$6:$BE$17,T$42,FALSE)</f>
        <v>0</v>
      </c>
      <c r="U134" s="85">
        <f>VLOOKUP($C$2,'[93]ERU-1'!$A$6:$BE$17,U$42,FALSE)</f>
        <v>0</v>
      </c>
      <c r="V134" s="85">
        <f>VLOOKUP($C$2,'[93]ERU-1'!$A$6:$BE$17,V$42,FALSE)</f>
        <v>0</v>
      </c>
      <c r="W134" s="85">
        <f>VLOOKUP($C$2,'[93]ERU-1'!$A$6:$BE$17,W$42,FALSE)</f>
        <v>0</v>
      </c>
      <c r="X134" s="85">
        <f>VLOOKUP($C$2,'[93]ERU-1'!$A$6:$BE$17,X$42,FALSE)</f>
        <v>0</v>
      </c>
      <c r="Y134" s="85">
        <f>VLOOKUP($C$2,'[93]ERU-1'!$A$6:$BE$17,Y$42,FALSE)</f>
        <v>0</v>
      </c>
      <c r="Z134" s="85">
        <f>VLOOKUP($C$2,'[93]ERU-1'!$A$6:$BE$17,Z$42,FALSE)</f>
        <v>0</v>
      </c>
      <c r="AA134" s="85" t="str">
        <f>INDEX([16]Data!$BK$5:$BK$156,MATCH(A134,[16]Data!$A$5:$A$156,0))</f>
        <v>Liberecký</v>
      </c>
      <c r="AB134" s="86">
        <f>INDEX([16]Data!$BM$5:$BM$156,MATCH(A134,[16]Data!$A$5:$A$156,0))</f>
        <v>2.254</v>
      </c>
      <c r="AD134" s="39">
        <f t="shared" si="20"/>
        <v>0.79871504493672363</v>
      </c>
    </row>
    <row r="135" spans="1:30" x14ac:dyDescent="0.25">
      <c r="A135">
        <v>2881</v>
      </c>
      <c r="B135" s="84" t="str">
        <f>INDEX([16]Data!$C$5:$C$156,MATCH(A135,[16]Data!$A$5:$A$156,0))</f>
        <v>KJ - Ústí nad Orlicí</v>
      </c>
      <c r="C135" s="85" t="str">
        <f>VLOOKUP($C$2,'[94]ERU-1'!$A$6:$BE$17,C$42,FALSE)</f>
        <v>Leden</v>
      </c>
      <c r="D135" s="85">
        <f>VLOOKUP($C$2,'[94]ERU-1'!$A$6:$BE$17,D$42,FALSE)</f>
        <v>1</v>
      </c>
      <c r="E135" s="85">
        <f>VLOOKUP($C$2,'[94]ERU-1'!$A$6:$BE$17,E$42,FALSE)</f>
        <v>2374.7339999999999</v>
      </c>
      <c r="F135" s="85">
        <f>VLOOKUP($C$2,'[94]ERU-1'!$A$6:$BE$17,F$42,FALSE)</f>
        <v>1240.2629999999999</v>
      </c>
      <c r="G135" s="85">
        <f>VLOOKUP($C$2,'[94]ERU-1'!$A$6:$BE$17,G$42,FALSE)</f>
        <v>35.28</v>
      </c>
      <c r="H135" s="85">
        <f>VLOOKUP($C$2,'[94]ERU-1'!$A$6:$BE$17,H$42,FALSE)</f>
        <v>3490</v>
      </c>
      <c r="I135" s="85">
        <f>VLOOKUP($C$2,'[94]ERU-1'!$A$6:$BE$17,I$42,FALSE)</f>
        <v>0</v>
      </c>
      <c r="J135" s="85">
        <f>VLOOKUP($C$2,'[94]ERU-1'!$A$6:$BE$17,J$42,FALSE)</f>
        <v>0</v>
      </c>
      <c r="K135" s="85">
        <f>VLOOKUP($C$2,'[94]ERU-1'!$A$6:$BE$17,K$42,FALSE)</f>
        <v>3490</v>
      </c>
      <c r="L135" s="85">
        <f>VLOOKUP($C$2,'[94]ERU-1'!$A$6:$BE$17,L$42,FALSE)</f>
        <v>0</v>
      </c>
      <c r="M135" s="85">
        <f>VLOOKUP($C$2,'[94]ERU-1'!$A$6:$BE$17,M$42,FALSE)</f>
        <v>3490</v>
      </c>
      <c r="N135" s="85">
        <f>VLOOKUP($C$2,'[94]ERU-1'!$A$6:$BE$17,N$42,FALSE)</f>
        <v>0</v>
      </c>
      <c r="O135" s="85" t="s">
        <v>36</v>
      </c>
      <c r="P135" s="85">
        <f>VLOOKUP($C$2,'[94]ERU-1'!$A$6:$BE$17,P$42,FALSE)</f>
        <v>0</v>
      </c>
      <c r="Q135" s="85">
        <f>VLOOKUP($C$2,'[94]ERU-1'!$A$6:$BE$17,Q$42,FALSE)</f>
        <v>0</v>
      </c>
      <c r="R135" s="85">
        <f>VLOOKUP($C$2,'[94]ERU-1'!$A$6:$BE$17,R$42,FALSE)</f>
        <v>3490</v>
      </c>
      <c r="S135" s="85">
        <f>VLOOKUP($C$2,'[94]ERU-1'!$A$6:$BE$17,S$42,FALSE)</f>
        <v>0</v>
      </c>
      <c r="T135" s="85">
        <f>VLOOKUP($C$2,'[94]ERU-1'!$A$6:$BE$17,T$42,FALSE)</f>
        <v>0</v>
      </c>
      <c r="U135" s="85">
        <f>VLOOKUP($C$2,'[94]ERU-1'!$A$6:$BE$17,U$42,FALSE)</f>
        <v>0</v>
      </c>
      <c r="V135" s="85">
        <f>VLOOKUP($C$2,'[94]ERU-1'!$A$6:$BE$17,V$42,FALSE)</f>
        <v>0</v>
      </c>
      <c r="W135" s="85">
        <f>VLOOKUP($C$2,'[94]ERU-1'!$A$6:$BE$17,W$42,FALSE)</f>
        <v>0</v>
      </c>
      <c r="X135" s="85">
        <f>VLOOKUP($C$2,'[94]ERU-1'!$A$6:$BE$17,X$42,FALSE)</f>
        <v>0</v>
      </c>
      <c r="Y135" s="85">
        <f>VLOOKUP($C$2,'[94]ERU-1'!$A$6:$BE$17,Y$42,FALSE)</f>
        <v>0</v>
      </c>
      <c r="Z135" s="85">
        <f>VLOOKUP($C$2,'[94]ERU-1'!$A$6:$BE$17,Z$42,FALSE)</f>
        <v>0</v>
      </c>
      <c r="AA135" s="85" t="str">
        <f>INDEX([16]Data!$BK$5:$BK$156,MATCH(A135,[16]Data!$A$5:$A$156,0))</f>
        <v>Pardubický</v>
      </c>
      <c r="AB135" s="86">
        <f>INDEX([16]Data!$BM$5:$BM$156,MATCH(A135,[16]Data!$A$5:$A$156,0))</f>
        <v>1.7909999999999999</v>
      </c>
      <c r="AD135" s="39">
        <f t="shared" si="20"/>
        <v>0.78164425161795881</v>
      </c>
    </row>
    <row r="136" spans="1:30" x14ac:dyDescent="0.25">
      <c r="A136">
        <v>3081</v>
      </c>
      <c r="B136" s="84" t="str">
        <f>INDEX([16]Data!$C$5:$C$156,MATCH(A136,[16]Data!$A$5:$A$156,0))</f>
        <v>KJ - Ústí nad Orlicí, Okružní</v>
      </c>
      <c r="C136" s="85" t="str">
        <f>VLOOKUP($C$2,'[95]ERU-1'!$A$6:$BE$17,C$42,FALSE)</f>
        <v>Leden</v>
      </c>
      <c r="D136" s="85">
        <f>VLOOKUP($C$2,'[95]ERU-1'!$A$6:$BE$17,D$42,FALSE)</f>
        <v>1</v>
      </c>
      <c r="E136" s="85">
        <f>VLOOKUP($C$2,'[95]ERU-1'!$A$6:$BE$17,E$42,FALSE)</f>
        <v>681.31100000000004</v>
      </c>
      <c r="F136" s="85">
        <f>VLOOKUP($C$2,'[95]ERU-1'!$A$6:$BE$17,F$42,FALSE)</f>
        <v>370.16699999999997</v>
      </c>
      <c r="G136" s="85">
        <f>VLOOKUP($C$2,'[95]ERU-1'!$A$6:$BE$17,G$42,FALSE)</f>
        <v>35.284999999999997</v>
      </c>
      <c r="H136" s="85">
        <f>VLOOKUP($C$2,'[95]ERU-1'!$A$6:$BE$17,H$42,FALSE)</f>
        <v>1064</v>
      </c>
      <c r="I136" s="85">
        <f>VLOOKUP($C$2,'[95]ERU-1'!$A$6:$BE$17,I$42,FALSE)</f>
        <v>0</v>
      </c>
      <c r="J136" s="85">
        <f>VLOOKUP($C$2,'[95]ERU-1'!$A$6:$BE$17,J$42,FALSE)</f>
        <v>0</v>
      </c>
      <c r="K136" s="85">
        <f>VLOOKUP($C$2,'[95]ERU-1'!$A$6:$BE$17,K$42,FALSE)</f>
        <v>1064</v>
      </c>
      <c r="L136" s="85">
        <f>VLOOKUP($C$2,'[95]ERU-1'!$A$6:$BE$17,L$42,FALSE)</f>
        <v>0</v>
      </c>
      <c r="M136" s="85">
        <f>VLOOKUP($C$2,'[95]ERU-1'!$A$6:$BE$17,M$42,FALSE)</f>
        <v>1064</v>
      </c>
      <c r="N136" s="85">
        <f>VLOOKUP($C$2,'[95]ERU-1'!$A$6:$BE$17,N$42,FALSE)</f>
        <v>0</v>
      </c>
      <c r="O136" s="85" t="s">
        <v>36</v>
      </c>
      <c r="P136" s="85">
        <f>VLOOKUP($C$2,'[95]ERU-1'!$A$6:$BE$17,P$42,FALSE)</f>
        <v>0</v>
      </c>
      <c r="Q136" s="85">
        <f>VLOOKUP($C$2,'[95]ERU-1'!$A$6:$BE$17,Q$42,FALSE)</f>
        <v>0</v>
      </c>
      <c r="R136" s="85">
        <f>VLOOKUP($C$2,'[95]ERU-1'!$A$6:$BE$17,R$42,FALSE)</f>
        <v>1064</v>
      </c>
      <c r="S136" s="85">
        <f>VLOOKUP($C$2,'[95]ERU-1'!$A$6:$BE$17,S$42,FALSE)</f>
        <v>0</v>
      </c>
      <c r="T136" s="85">
        <f>VLOOKUP($C$2,'[95]ERU-1'!$A$6:$BE$17,T$42,FALSE)</f>
        <v>0</v>
      </c>
      <c r="U136" s="85">
        <f>VLOOKUP($C$2,'[95]ERU-1'!$A$6:$BE$17,U$42,FALSE)</f>
        <v>0</v>
      </c>
      <c r="V136" s="85">
        <f>VLOOKUP($C$2,'[95]ERU-1'!$A$6:$BE$17,V$42,FALSE)</f>
        <v>0</v>
      </c>
      <c r="W136" s="85">
        <f>VLOOKUP($C$2,'[95]ERU-1'!$A$6:$BE$17,W$42,FALSE)</f>
        <v>0</v>
      </c>
      <c r="X136" s="85">
        <f>VLOOKUP($C$2,'[95]ERU-1'!$A$6:$BE$17,X$42,FALSE)</f>
        <v>0</v>
      </c>
      <c r="Y136" s="85">
        <f>VLOOKUP($C$2,'[95]ERU-1'!$A$6:$BE$17,Y$42,FALSE)</f>
        <v>0</v>
      </c>
      <c r="Z136" s="85">
        <f>VLOOKUP($C$2,'[95]ERU-1'!$A$6:$BE$17,Z$42,FALSE)</f>
        <v>0</v>
      </c>
      <c r="AA136" s="85" t="str">
        <f>INDEX([16]Data!$BK$5:$BK$156,MATCH(A136,[16]Data!$A$5:$A$156,0))</f>
        <v>Pardubický</v>
      </c>
      <c r="AB136" s="86">
        <f>INDEX([16]Data!$BM$5:$BM$156,MATCH(A136,[16]Data!$A$5:$A$156,0))</f>
        <v>0.72299999999999998</v>
      </c>
      <c r="AD136" s="39">
        <f t="shared" si="20"/>
        <v>0.79843842253781561</v>
      </c>
    </row>
    <row r="137" spans="1:30" x14ac:dyDescent="0.25">
      <c r="A137">
        <v>2880</v>
      </c>
      <c r="B137" s="84" t="str">
        <f>INDEX([16]Data!$C$5:$C$156,MATCH(A137,[16]Data!$A$5:$A$156,0))</f>
        <v>KJ - Vamberk</v>
      </c>
      <c r="C137" s="85" t="str">
        <f>VLOOKUP($C$2,'[96]ERU-1'!$A$6:$BE$17,C$42,FALSE)</f>
        <v>Leden</v>
      </c>
      <c r="D137" s="85">
        <f>VLOOKUP($C$2,'[96]ERU-1'!$A$6:$BE$17,D$42,FALSE)</f>
        <v>1</v>
      </c>
      <c r="E137" s="85">
        <f>VLOOKUP($C$2,'[96]ERU-1'!$A$6:$BE$17,E$42,FALSE)</f>
        <v>1975.44</v>
      </c>
      <c r="F137" s="85">
        <f>VLOOKUP($C$2,'[96]ERU-1'!$A$6:$BE$17,F$42,FALSE)</f>
        <v>1049.5840000000001</v>
      </c>
      <c r="G137" s="85">
        <f>VLOOKUP($C$2,'[96]ERU-1'!$A$6:$BE$17,G$42,FALSE)</f>
        <v>35.280999999999999</v>
      </c>
      <c r="H137" s="85">
        <f>VLOOKUP($C$2,'[96]ERU-1'!$A$6:$BE$17,H$42,FALSE)</f>
        <v>2963</v>
      </c>
      <c r="I137" s="85">
        <f>VLOOKUP($C$2,'[96]ERU-1'!$A$6:$BE$17,I$42,FALSE)</f>
        <v>0</v>
      </c>
      <c r="J137" s="85">
        <f>VLOOKUP($C$2,'[96]ERU-1'!$A$6:$BE$17,J$42,FALSE)</f>
        <v>0</v>
      </c>
      <c r="K137" s="85">
        <f>VLOOKUP($C$2,'[96]ERU-1'!$A$6:$BE$17,K$42,FALSE)</f>
        <v>2963</v>
      </c>
      <c r="L137" s="85">
        <f>VLOOKUP($C$2,'[96]ERU-1'!$A$6:$BE$17,L$42,FALSE)</f>
        <v>0</v>
      </c>
      <c r="M137" s="85">
        <f>VLOOKUP($C$2,'[96]ERU-1'!$A$6:$BE$17,M$42,FALSE)</f>
        <v>2963</v>
      </c>
      <c r="N137" s="85">
        <f>VLOOKUP($C$2,'[96]ERU-1'!$A$6:$BE$17,N$42,FALSE)</f>
        <v>0</v>
      </c>
      <c r="O137" s="85" t="s">
        <v>36</v>
      </c>
      <c r="P137" s="85">
        <f>VLOOKUP($C$2,'[96]ERU-1'!$A$6:$BE$17,P$42,FALSE)</f>
        <v>0</v>
      </c>
      <c r="Q137" s="85">
        <f>VLOOKUP($C$2,'[96]ERU-1'!$A$6:$BE$17,Q$42,FALSE)</f>
        <v>0</v>
      </c>
      <c r="R137" s="85">
        <f>VLOOKUP($C$2,'[96]ERU-1'!$A$6:$BE$17,R$42,FALSE)</f>
        <v>2963</v>
      </c>
      <c r="S137" s="85">
        <f>VLOOKUP($C$2,'[96]ERU-1'!$A$6:$BE$17,S$42,FALSE)</f>
        <v>0</v>
      </c>
      <c r="T137" s="85">
        <f>VLOOKUP($C$2,'[96]ERU-1'!$A$6:$BE$17,T$42,FALSE)</f>
        <v>0</v>
      </c>
      <c r="U137" s="85">
        <f>VLOOKUP($C$2,'[96]ERU-1'!$A$6:$BE$17,U$42,FALSE)</f>
        <v>0</v>
      </c>
      <c r="V137" s="85">
        <f>VLOOKUP($C$2,'[96]ERU-1'!$A$6:$BE$17,V$42,FALSE)</f>
        <v>0</v>
      </c>
      <c r="W137" s="85">
        <f>VLOOKUP($C$2,'[96]ERU-1'!$A$6:$BE$17,W$42,FALSE)</f>
        <v>0</v>
      </c>
      <c r="X137" s="85">
        <f>VLOOKUP($C$2,'[96]ERU-1'!$A$6:$BE$17,X$42,FALSE)</f>
        <v>0</v>
      </c>
      <c r="Y137" s="85">
        <f>VLOOKUP($C$2,'[96]ERU-1'!$A$6:$BE$17,Y$42,FALSE)</f>
        <v>0</v>
      </c>
      <c r="Z137" s="85">
        <f>VLOOKUP($C$2,'[96]ERU-1'!$A$6:$BE$17,Z$42,FALSE)</f>
        <v>0</v>
      </c>
      <c r="AA137" s="85" t="str">
        <f>INDEX([16]Data!$BK$5:$BK$156,MATCH(A137,[16]Data!$A$5:$A$156,0))</f>
        <v>Královéhradecký</v>
      </c>
      <c r="AB137" s="86">
        <f>INDEX([16]Data!$BM$5:$BM$156,MATCH(A137,[16]Data!$A$5:$A$156,0))</f>
        <v>1.7909999999999999</v>
      </c>
      <c r="AD137" s="39">
        <f t="shared" si="20"/>
        <v>0.78417311578259152</v>
      </c>
    </row>
    <row r="138" spans="1:30" x14ac:dyDescent="0.25">
      <c r="A138">
        <v>2478</v>
      </c>
      <c r="B138" s="84" t="str">
        <f>INDEX([16]Data!$C$5:$C$156,MATCH(A138,[16]Data!$A$5:$A$156,0))</f>
        <v>Kotelna Votice</v>
      </c>
      <c r="C138" s="85" t="str">
        <f>VLOOKUP($C$2,'[57]ERU-1'!$A$6:$BE$17,C$42,FALSE)</f>
        <v>Leden</v>
      </c>
      <c r="D138" s="85">
        <f>VLOOKUP($C$2,'[57]ERU-1'!$A$6:$BE$17,D$42,FALSE)</f>
        <v>1</v>
      </c>
      <c r="E138" s="85">
        <f>VLOOKUP($C$2,'[57]ERU-1'!$A$6:$BE$17,E$42,FALSE)</f>
        <v>818.26499999999999</v>
      </c>
      <c r="F138" s="85">
        <f>VLOOKUP($C$2,'[57]ERU-1'!$A$6:$BE$17,F$42,FALSE)</f>
        <v>439.56599999999997</v>
      </c>
      <c r="G138" s="85">
        <f>VLOOKUP($C$2,'[57]ERU-1'!$A$6:$BE$17,G$42,FALSE)</f>
        <v>35.319000000000003</v>
      </c>
      <c r="H138" s="85">
        <f>VLOOKUP($C$2,'[57]ERU-1'!$A$6:$BE$17,H$42,FALSE)</f>
        <v>1229</v>
      </c>
      <c r="I138" s="85">
        <f>VLOOKUP($C$2,'[57]ERU-1'!$A$6:$BE$17,I$42,FALSE)</f>
        <v>0</v>
      </c>
      <c r="J138" s="85">
        <f>VLOOKUP($C$2,'[57]ERU-1'!$A$6:$BE$17,J$42,FALSE)</f>
        <v>0</v>
      </c>
      <c r="K138" s="85">
        <f>VLOOKUP($C$2,'[57]ERU-1'!$A$6:$BE$17,K$42,FALSE)</f>
        <v>1229</v>
      </c>
      <c r="L138" s="85">
        <f>VLOOKUP($C$2,'[57]ERU-1'!$A$6:$BE$17,L$42,FALSE)</f>
        <v>0</v>
      </c>
      <c r="M138" s="85">
        <f>VLOOKUP($C$2,'[57]ERU-1'!$A$6:$BE$17,M$42,FALSE)</f>
        <v>1229</v>
      </c>
      <c r="N138" s="85">
        <f>VLOOKUP($C$2,'[57]ERU-1'!$A$6:$BE$17,N$42,FALSE)</f>
        <v>0</v>
      </c>
      <c r="O138" s="85" t="s">
        <v>36</v>
      </c>
      <c r="P138" s="85">
        <f>VLOOKUP($C$2,'[57]ERU-1'!$A$6:$BE$17,P$42,FALSE)</f>
        <v>0</v>
      </c>
      <c r="Q138" s="85">
        <f>VLOOKUP($C$2,'[57]ERU-1'!$A$6:$BE$17,Q$42,FALSE)</f>
        <v>0</v>
      </c>
      <c r="R138" s="85">
        <f>VLOOKUP($C$2,'[57]ERU-1'!$A$6:$BE$17,R$42,FALSE)</f>
        <v>1229</v>
      </c>
      <c r="S138" s="85">
        <f>VLOOKUP($C$2,'[57]ERU-1'!$A$6:$BE$17,S$42,FALSE)</f>
        <v>0</v>
      </c>
      <c r="T138" s="85">
        <f>VLOOKUP($C$2,'[57]ERU-1'!$A$6:$BE$17,T$42,FALSE)</f>
        <v>0</v>
      </c>
      <c r="U138" s="85">
        <f>VLOOKUP($C$2,'[57]ERU-1'!$A$6:$BE$17,U$42,FALSE)</f>
        <v>0</v>
      </c>
      <c r="V138" s="85">
        <f>VLOOKUP($C$2,'[57]ERU-1'!$A$6:$BE$17,V$42,FALSE)</f>
        <v>0</v>
      </c>
      <c r="W138" s="85">
        <f>VLOOKUP($C$2,'[57]ERU-1'!$A$6:$BE$17,W$42,FALSE)</f>
        <v>0</v>
      </c>
      <c r="X138" s="85">
        <f>VLOOKUP($C$2,'[57]ERU-1'!$A$6:$BE$17,X$42,FALSE)</f>
        <v>0</v>
      </c>
      <c r="Y138" s="85">
        <f>VLOOKUP($C$2,'[57]ERU-1'!$A$6:$BE$17,Y$42,FALSE)</f>
        <v>0</v>
      </c>
      <c r="Z138" s="85">
        <f>VLOOKUP($C$2,'[57]ERU-1'!$A$6:$BE$17,Z$42,FALSE)</f>
        <v>0</v>
      </c>
      <c r="AA138" s="85" t="str">
        <f>INDEX([16]Data!$BK$5:$BK$156,MATCH(A138,[16]Data!$A$5:$A$156,0))</f>
        <v>Středočeský</v>
      </c>
      <c r="AB138" s="86">
        <f>INDEX([16]Data!$BM$5:$BM$156,MATCH(A138,[16]Data!$A$5:$A$156,0))</f>
        <v>0.28000000000000003</v>
      </c>
      <c r="AD138" s="39">
        <f t="shared" si="20"/>
        <v>0.77664989760101755</v>
      </c>
    </row>
    <row r="139" spans="1:30" x14ac:dyDescent="0.25">
      <c r="A139">
        <v>2641</v>
      </c>
      <c r="B139" s="84" t="str">
        <f>INDEX([16]Data!$C$5:$C$156,MATCH(A139,[16]Data!$A$5:$A$156,0))</f>
        <v>KJ - Vrchlabí, Žižkova NKTC</v>
      </c>
      <c r="C139" s="85" t="str">
        <f>VLOOKUP($C$2,'[12]ERU-1'!$A$28:$BE$39,C$42,FALSE)</f>
        <v>Leden</v>
      </c>
      <c r="D139" s="85">
        <f>VLOOKUP($C$2,'[12]ERU-1'!$A$6:$BE$17,D$42,FALSE)</f>
        <v>1</v>
      </c>
      <c r="E139" s="85">
        <f>VLOOKUP($C$2,'[12]ERU-1'!$A$28:$BE$39,E$42,FALSE)</f>
        <v>1992.616</v>
      </c>
      <c r="F139" s="85">
        <f>VLOOKUP($C$2,'[12]ERU-1'!$A$28:$BE$39,F$42,FALSE)</f>
        <v>1055.403</v>
      </c>
      <c r="G139" s="85">
        <f>VLOOKUP($C$2,'[12]ERU-1'!$A$28:$BE$39,G$42,FALSE)</f>
        <v>35.28</v>
      </c>
      <c r="H139" s="85">
        <f>VLOOKUP($C$2,'[12]ERU-1'!$A$28:$BE$39,H$42,FALSE)</f>
        <v>3019</v>
      </c>
      <c r="I139" s="85">
        <f>VLOOKUP($C$2,'[12]ERU-1'!$A$28:$BE$39,I$42,FALSE)</f>
        <v>0</v>
      </c>
      <c r="J139" s="85">
        <f>VLOOKUP($C$2,'[12]ERU-1'!$A$28:$BE$39,J$42,FALSE)</f>
        <v>0</v>
      </c>
      <c r="K139" s="85">
        <f>VLOOKUP($C$2,'[12]ERU-1'!$A$28:$BE$39,K$42,FALSE)</f>
        <v>3019</v>
      </c>
      <c r="L139" s="85">
        <f>VLOOKUP($C$2,'[12]ERU-1'!$A$28:$BE$39,L$42,FALSE)</f>
        <v>0</v>
      </c>
      <c r="M139" s="85">
        <f>VLOOKUP($C$2,'[12]ERU-1'!$A$28:$BE$39,M$42,FALSE)</f>
        <v>3019</v>
      </c>
      <c r="N139" s="85">
        <f>VLOOKUP($C$2,'[12]ERU-1'!$A$28:$BE$39,N$42,FALSE)</f>
        <v>0</v>
      </c>
      <c r="O139" s="85" t="s">
        <v>36</v>
      </c>
      <c r="P139" s="85">
        <f>VLOOKUP($C$2,'[12]ERU-1'!$A$28:$BE$39,P$42,FALSE)</f>
        <v>0</v>
      </c>
      <c r="Q139" s="85">
        <f>VLOOKUP($C$2,'[12]ERU-1'!$A$28:$BE$39,Q$42,FALSE)</f>
        <v>0</v>
      </c>
      <c r="R139" s="85">
        <f>VLOOKUP($C$2,'[12]ERU-1'!$A$28:$BE$39,R$42,FALSE)</f>
        <v>3019</v>
      </c>
      <c r="S139" s="85">
        <f>VLOOKUP($C$2,'[12]ERU-1'!$A$28:$BE$39,S$42,FALSE)</f>
        <v>0</v>
      </c>
      <c r="T139" s="85">
        <f>VLOOKUP($C$2,'[12]ERU-1'!$A$28:$BE$39,T$42,FALSE)</f>
        <v>0</v>
      </c>
      <c r="U139" s="85">
        <f>VLOOKUP($C$2,'[12]ERU-1'!$A$28:$BE$39,U$42,FALSE)</f>
        <v>0</v>
      </c>
      <c r="V139" s="85">
        <f>VLOOKUP($C$2,'[12]ERU-1'!$A$28:$BE$39,V$42,FALSE)</f>
        <v>0</v>
      </c>
      <c r="W139" s="85">
        <f>VLOOKUP($C$2,'[12]ERU-1'!$A$28:$BE$39,W$42,FALSE)</f>
        <v>0</v>
      </c>
      <c r="X139" s="85">
        <f>VLOOKUP($C$2,'[12]ERU-1'!$A$28:$BE$39,X$42,FALSE)</f>
        <v>0</v>
      </c>
      <c r="Y139" s="85">
        <f>VLOOKUP($C$2,'[12]ERU-1'!$A$28:$BE$39,Y$42,FALSE)</f>
        <v>0</v>
      </c>
      <c r="Z139" s="85">
        <f>VLOOKUP($C$2,'[12]ERU-1'!$A$28:$BE$39,Z$42,FALSE)</f>
        <v>0</v>
      </c>
      <c r="AA139" s="85" t="str">
        <f>INDEX([16]Data!$BK$5:$BK$156,MATCH(A139,[16]Data!$A$5:$A$156,0))</f>
        <v>Královéhradecký</v>
      </c>
      <c r="AB139" s="86">
        <f>INDEX([16]Data!$BM$5:$BM$156,MATCH(A139,[16]Data!$A$5:$A$156,0))</f>
        <v>1.9950000000000001</v>
      </c>
      <c r="AD139" s="39">
        <f t="shared" si="20"/>
        <v>0.79458852316234752</v>
      </c>
    </row>
    <row r="140" spans="1:30" x14ac:dyDescent="0.25">
      <c r="A140">
        <v>2642</v>
      </c>
      <c r="B140" s="84" t="str">
        <f>INDEX([16]Data!$C$5:$C$156,MATCH(A140,[16]Data!$A$5:$A$156,0))</f>
        <v>KJ - Vrchlabí, připojení Liščí kopec</v>
      </c>
      <c r="C140" s="85" t="str">
        <f>VLOOKUP($C$2,'[12]ERU-1'!$A$28:$BE$39,C$42,FALSE)</f>
        <v>Leden</v>
      </c>
      <c r="D140" s="85">
        <f>VLOOKUP($C$2,'[12]ERU-1'!$A$6:$BE$17,D$42,FALSE)</f>
        <v>1</v>
      </c>
      <c r="E140" s="85">
        <f>VLOOKUP($C$2,'[12]ERU-1'!$A$6:$BE$17,E$42,FALSE)</f>
        <v>2018.204</v>
      </c>
      <c r="F140" s="85">
        <f>VLOOKUP($C$2,'[12]ERU-1'!$A$6:$BE$17,F$42,FALSE)</f>
        <v>1107.8230000000001</v>
      </c>
      <c r="G140" s="85">
        <f>VLOOKUP($C$2,'[12]ERU-1'!$A$6:$BE$17,G$42,FALSE)</f>
        <v>35.28</v>
      </c>
      <c r="H140" s="85">
        <f>VLOOKUP($C$2,'[12]ERU-1'!$A$6:$BE$17,H$42,FALSE)</f>
        <v>3326</v>
      </c>
      <c r="I140" s="85">
        <f>VLOOKUP($C$2,'[12]ERU-1'!$A$6:$BE$17,I$42,FALSE)</f>
        <v>0</v>
      </c>
      <c r="J140" s="85">
        <f>VLOOKUP($C$2,'[12]ERU-1'!$A$6:$BE$17,J$42,FALSE)</f>
        <v>0</v>
      </c>
      <c r="K140" s="85">
        <f>VLOOKUP($C$2,'[12]ERU-1'!$A$6:$BE$17,K$42,FALSE)</f>
        <v>3326</v>
      </c>
      <c r="L140" s="85">
        <f>VLOOKUP($C$2,'[12]ERU-1'!$A$6:$BE$17,L$42,FALSE)</f>
        <v>0</v>
      </c>
      <c r="M140" s="85">
        <f>VLOOKUP($C$2,'[12]ERU-1'!$A$6:$BE$17,M$42,FALSE)</f>
        <v>3326</v>
      </c>
      <c r="N140" s="85">
        <f>VLOOKUP($C$2,'[12]ERU-1'!$A$6:$BE$17,N$42,FALSE)</f>
        <v>0</v>
      </c>
      <c r="O140" s="85" t="s">
        <v>36</v>
      </c>
      <c r="P140" s="85">
        <f>VLOOKUP($C$2,'[12]ERU-1'!$A$6:$BE$17,P$42,FALSE)</f>
        <v>0</v>
      </c>
      <c r="Q140" s="85">
        <f>VLOOKUP($C$2,'[12]ERU-1'!$A$6:$BE$17,Q$42,FALSE)</f>
        <v>0</v>
      </c>
      <c r="R140" s="85">
        <f>VLOOKUP($C$2,'[12]ERU-1'!$A$6:$BE$17,R$42,FALSE)</f>
        <v>3326</v>
      </c>
      <c r="S140" s="85">
        <f>VLOOKUP($C$2,'[12]ERU-1'!$A$6:$BE$17,S$42,FALSE)</f>
        <v>0</v>
      </c>
      <c r="T140" s="85">
        <f>VLOOKUP($C$2,'[12]ERU-1'!$A$6:$BE$17,T$42,FALSE)</f>
        <v>0</v>
      </c>
      <c r="U140" s="85">
        <f>VLOOKUP($C$2,'[12]ERU-1'!$A$6:$BE$17,U$42,FALSE)</f>
        <v>0</v>
      </c>
      <c r="V140" s="85">
        <f>VLOOKUP($C$2,'[12]ERU-1'!$A$6:$BE$17,V$42,FALSE)</f>
        <v>0</v>
      </c>
      <c r="W140" s="85">
        <f>VLOOKUP($C$2,'[12]ERU-1'!$A$6:$BE$17,W$42,FALSE)</f>
        <v>0</v>
      </c>
      <c r="X140" s="85">
        <f>VLOOKUP($C$2,'[12]ERU-1'!$A$6:$BE$17,X$42,FALSE)</f>
        <v>0</v>
      </c>
      <c r="Y140" s="85">
        <f>VLOOKUP($C$2,'[12]ERU-1'!$A$6:$BE$17,Y$42,FALSE)</f>
        <v>0</v>
      </c>
      <c r="Z140" s="85">
        <f>VLOOKUP($C$2,'[12]ERU-1'!$A$6:$BE$17,Z$42,FALSE)</f>
        <v>0</v>
      </c>
      <c r="AA140" s="85" t="str">
        <f>INDEX([16]Data!$BK$5:$BK$156,MATCH(A140,[16]Data!$A$5:$A$156,0))</f>
        <v>Královéhradecký</v>
      </c>
      <c r="AB140" s="86">
        <f>INDEX([16]Data!$BM$5:$BM$156,MATCH(A140,[16]Data!$A$5:$A$156,0))</f>
        <v>1.7909999999999999</v>
      </c>
      <c r="AD140" s="39">
        <f t="shared" si="20"/>
        <v>0.83396796138813578</v>
      </c>
    </row>
    <row r="141" spans="1:30" x14ac:dyDescent="0.25">
      <c r="A141">
        <v>2703</v>
      </c>
      <c r="B141" s="84" t="str">
        <f>INDEX([16]Data!$C$5:$C$156,MATCH(A141,[16]Data!$A$5:$A$156,0))</f>
        <v>KJ - Vysoké Mýto, Generála Svatoně (kotelna Vanice)</v>
      </c>
      <c r="C141" s="85" t="str">
        <f>VLOOKUP($C$2,'[97]ERU-1'!$A$6:$BE$17,C$42,FALSE)</f>
        <v>Leden</v>
      </c>
      <c r="D141" s="85">
        <f>VLOOKUP($C$2,'[97]ERU-1'!$A$6:$BE$17,D$42,FALSE)</f>
        <v>1</v>
      </c>
      <c r="E141" s="85">
        <f>VLOOKUP($C$2,'[97]ERU-1'!$A$6:$BE$17,E$42,FALSE)</f>
        <v>623.90599999999995</v>
      </c>
      <c r="F141" s="85">
        <f>VLOOKUP($C$2,'[97]ERU-1'!$A$6:$BE$17,F$42,FALSE)</f>
        <v>347.476</v>
      </c>
      <c r="G141" s="85">
        <f>VLOOKUP($C$2,'[97]ERU-1'!$A$6:$BE$17,G$42,FALSE)</f>
        <v>35.28</v>
      </c>
      <c r="H141" s="85">
        <f>VLOOKUP($C$2,'[97]ERU-1'!$A$6:$BE$17,H$42,FALSE)</f>
        <v>1031</v>
      </c>
      <c r="I141" s="85">
        <f>VLOOKUP($C$2,'[97]ERU-1'!$A$6:$BE$17,I$42,FALSE)</f>
        <v>0</v>
      </c>
      <c r="J141" s="85">
        <f>VLOOKUP($C$2,'[97]ERU-1'!$A$6:$BE$17,J$42,FALSE)</f>
        <v>0</v>
      </c>
      <c r="K141" s="85">
        <f>VLOOKUP($C$2,'[97]ERU-1'!$A$6:$BE$17,K$42,FALSE)</f>
        <v>1031</v>
      </c>
      <c r="L141" s="85">
        <f>VLOOKUP($C$2,'[97]ERU-1'!$A$6:$BE$17,L$42,FALSE)</f>
        <v>0</v>
      </c>
      <c r="M141" s="85">
        <f>VLOOKUP($C$2,'[97]ERU-1'!$A$6:$BE$17,M$42,FALSE)</f>
        <v>1031</v>
      </c>
      <c r="N141" s="85">
        <f>VLOOKUP($C$2,'[97]ERU-1'!$A$6:$BE$17,N$42,FALSE)</f>
        <v>0</v>
      </c>
      <c r="O141" s="85" t="s">
        <v>36</v>
      </c>
      <c r="P141" s="85">
        <f>VLOOKUP($C$2,'[97]ERU-1'!$A$6:$BE$17,P$42,FALSE)</f>
        <v>0</v>
      </c>
      <c r="Q141" s="85">
        <f>VLOOKUP($C$2,'[97]ERU-1'!$A$6:$BE$17,Q$42,FALSE)</f>
        <v>0</v>
      </c>
      <c r="R141" s="85">
        <f>VLOOKUP($C$2,'[97]ERU-1'!$A$6:$BE$17,R$42,FALSE)</f>
        <v>1031</v>
      </c>
      <c r="S141" s="85">
        <f>VLOOKUP($C$2,'[97]ERU-1'!$A$6:$BE$17,S$42,FALSE)</f>
        <v>0</v>
      </c>
      <c r="T141" s="85">
        <f>VLOOKUP($C$2,'[97]ERU-1'!$A$6:$BE$17,T$42,FALSE)</f>
        <v>0</v>
      </c>
      <c r="U141" s="85">
        <f>VLOOKUP($C$2,'[97]ERU-1'!$A$6:$BE$17,U$42,FALSE)</f>
        <v>0</v>
      </c>
      <c r="V141" s="85">
        <f>VLOOKUP($C$2,'[97]ERU-1'!$A$6:$BE$17,V$42,FALSE)</f>
        <v>0</v>
      </c>
      <c r="W141" s="85">
        <f>VLOOKUP($C$2,'[97]ERU-1'!$A$6:$BE$17,W$42,FALSE)</f>
        <v>0</v>
      </c>
      <c r="X141" s="85">
        <f>VLOOKUP($C$2,'[97]ERU-1'!$A$6:$BE$17,X$42,FALSE)</f>
        <v>0</v>
      </c>
      <c r="Y141" s="85">
        <f>VLOOKUP($C$2,'[97]ERU-1'!$A$6:$BE$17,Y$42,FALSE)</f>
        <v>0</v>
      </c>
      <c r="Z141" s="85">
        <f>VLOOKUP($C$2,'[97]ERU-1'!$A$6:$BE$17,Z$42,FALSE)</f>
        <v>0</v>
      </c>
      <c r="AA141" s="85" t="str">
        <f>INDEX([16]Data!$BK$5:$BK$156,MATCH(A141,[16]Data!$A$5:$A$156,0))</f>
        <v>Pardubický</v>
      </c>
      <c r="AB141" s="86">
        <f>INDEX([16]Data!$BM$5:$BM$156,MATCH(A141,[16]Data!$A$5:$A$156,0))</f>
        <v>0.80800000000000005</v>
      </c>
      <c r="AD141" s="39">
        <f t="shared" si="20"/>
        <v>0.82419761045047391</v>
      </c>
    </row>
    <row r="142" spans="1:30" x14ac:dyDescent="0.25">
      <c r="A142">
        <v>2704</v>
      </c>
      <c r="B142" s="84" t="str">
        <f>INDEX([16]Data!$C$5:$C$156,MATCH(A142,[16]Data!$A$5:$A$156,0))</f>
        <v>KJ - Vysoké Mýto, Prokopa Velikého (kotelna Družba)</v>
      </c>
      <c r="C142" s="85" t="str">
        <f>VLOOKUP($C$2,'[98]ERU-1'!$A$6:$BE$17,C$42,FALSE)</f>
        <v>Leden</v>
      </c>
      <c r="D142" s="85">
        <f>VLOOKUP($C$2,'[98]ERU-1'!$A$6:$BE$17,D$42,FALSE)</f>
        <v>1</v>
      </c>
      <c r="E142" s="85">
        <f>VLOOKUP($C$2,'[98]ERU-1'!$A$6:$BE$17,E$42,FALSE)</f>
        <v>476.69400000000002</v>
      </c>
      <c r="F142" s="85">
        <f>VLOOKUP($C$2,'[98]ERU-1'!$A$6:$BE$17,F$42,FALSE)</f>
        <v>253.255</v>
      </c>
      <c r="G142" s="85">
        <f>VLOOKUP($C$2,'[98]ERU-1'!$A$6:$BE$17,G$42,FALSE)</f>
        <v>35.283000000000001</v>
      </c>
      <c r="H142" s="85">
        <f>VLOOKUP($C$2,'[98]ERU-1'!$A$6:$BE$17,H$42,FALSE)</f>
        <v>715</v>
      </c>
      <c r="I142" s="85">
        <f>VLOOKUP($C$2,'[98]ERU-1'!$A$6:$BE$17,I$42,FALSE)</f>
        <v>0</v>
      </c>
      <c r="J142" s="85">
        <f>VLOOKUP($C$2,'[98]ERU-1'!$A$6:$BE$17,J$42,FALSE)</f>
        <v>0</v>
      </c>
      <c r="K142" s="85">
        <f>VLOOKUP($C$2,'[98]ERU-1'!$A$6:$BE$17,K$42,FALSE)</f>
        <v>715</v>
      </c>
      <c r="L142" s="85">
        <f>VLOOKUP($C$2,'[98]ERU-1'!$A$6:$BE$17,L$42,FALSE)</f>
        <v>0</v>
      </c>
      <c r="M142" s="85">
        <f>VLOOKUP($C$2,'[98]ERU-1'!$A$6:$BE$17,M$42,FALSE)</f>
        <v>715</v>
      </c>
      <c r="N142" s="85">
        <f>VLOOKUP($C$2,'[98]ERU-1'!$A$6:$BE$17,N$42,FALSE)</f>
        <v>0</v>
      </c>
      <c r="O142" s="85" t="s">
        <v>36</v>
      </c>
      <c r="P142" s="85">
        <f>VLOOKUP($C$2,'[98]ERU-1'!$A$6:$BE$17,P$42,FALSE)</f>
        <v>0</v>
      </c>
      <c r="Q142" s="85">
        <f>VLOOKUP($C$2,'[98]ERU-1'!$A$6:$BE$17,Q$42,FALSE)</f>
        <v>0</v>
      </c>
      <c r="R142" s="85">
        <f>VLOOKUP($C$2,'[98]ERU-1'!$A$6:$BE$17,R$42,FALSE)</f>
        <v>715</v>
      </c>
      <c r="S142" s="85">
        <f>VLOOKUP($C$2,'[98]ERU-1'!$A$6:$BE$17,S$42,FALSE)</f>
        <v>0</v>
      </c>
      <c r="T142" s="85">
        <f>VLOOKUP($C$2,'[98]ERU-1'!$A$6:$BE$17,T$42,FALSE)</f>
        <v>0</v>
      </c>
      <c r="U142" s="85">
        <f>VLOOKUP($C$2,'[98]ERU-1'!$A$6:$BE$17,U$42,FALSE)</f>
        <v>0</v>
      </c>
      <c r="V142" s="85">
        <f>VLOOKUP($C$2,'[98]ERU-1'!$A$6:$BE$17,V$42,FALSE)</f>
        <v>0</v>
      </c>
      <c r="W142" s="85">
        <f>VLOOKUP($C$2,'[98]ERU-1'!$A$6:$BE$17,W$42,FALSE)</f>
        <v>0</v>
      </c>
      <c r="X142" s="85">
        <f>VLOOKUP($C$2,'[98]ERU-1'!$A$6:$BE$17,X$42,FALSE)</f>
        <v>0</v>
      </c>
      <c r="Y142" s="85">
        <f>VLOOKUP($C$2,'[98]ERU-1'!$A$6:$BE$17,Y$42,FALSE)</f>
        <v>0</v>
      </c>
      <c r="Z142" s="85">
        <f>VLOOKUP($C$2,'[98]ERU-1'!$A$6:$BE$17,Z$42,FALSE)</f>
        <v>0</v>
      </c>
      <c r="AA142" s="85" t="str">
        <f>INDEX([16]Data!$BK$5:$BK$156,MATCH(A142,[16]Data!$A$5:$A$156,0))</f>
        <v>Pardubický</v>
      </c>
      <c r="AB142" s="86">
        <f>INDEX([16]Data!$BM$5:$BM$156,MATCH(A142,[16]Data!$A$5:$A$156,0))</f>
        <v>0.52900000000000003</v>
      </c>
      <c r="AD142" s="39">
        <f t="shared" si="20"/>
        <v>0.78423372139192171</v>
      </c>
    </row>
    <row r="143" spans="1:30" x14ac:dyDescent="0.25">
      <c r="A143">
        <v>3939</v>
      </c>
      <c r="B143" s="84" t="str">
        <f>INDEX([16]Data!$C$5:$C$156,MATCH(A143,[16]Data!$A$5:$A$156,0))</f>
        <v>KJ - Zákupy</v>
      </c>
      <c r="C143" s="85" t="str">
        <f>VLOOKUP($C$2,'[99]ERU-1'!$A$6:$BE$17,C$42,FALSE)</f>
        <v>Leden</v>
      </c>
      <c r="D143" s="85">
        <f>VLOOKUP($C$2,'[99]ERU-1'!$A$6:$BE$17,D$42,FALSE)</f>
        <v>1</v>
      </c>
      <c r="E143" s="85">
        <f>VLOOKUP($C$2,'[99]ERU-1'!$A$6:$BE$17,E$42,FALSE)</f>
        <v>286.22399999999999</v>
      </c>
      <c r="F143" s="85">
        <f>VLOOKUP($C$2,'[99]ERU-1'!$A$6:$BE$17,F$42,FALSE)</f>
        <v>159.631</v>
      </c>
      <c r="G143" s="85">
        <f>VLOOKUP($C$2,'[99]ERU-1'!$A$6:$BE$17,G$42,FALSE)</f>
        <v>35.369999999999997</v>
      </c>
      <c r="H143" s="85">
        <f>VLOOKUP($C$2,'[99]ERU-1'!$A$6:$BE$17,H$42,FALSE)</f>
        <v>452</v>
      </c>
      <c r="I143" s="85">
        <f>VLOOKUP($C$2,'[99]ERU-1'!$A$6:$BE$17,I$42,FALSE)</f>
        <v>0</v>
      </c>
      <c r="J143" s="85">
        <f>VLOOKUP($C$2,'[99]ERU-1'!$A$6:$BE$17,J$42,FALSE)</f>
        <v>0</v>
      </c>
      <c r="K143" s="85">
        <f>VLOOKUP($C$2,'[99]ERU-1'!$A$6:$BE$17,K$42,FALSE)</f>
        <v>452</v>
      </c>
      <c r="L143" s="85">
        <f>VLOOKUP($C$2,'[99]ERU-1'!$A$6:$BE$17,L$42,FALSE)</f>
        <v>0</v>
      </c>
      <c r="M143" s="85">
        <f>VLOOKUP($C$2,'[99]ERU-1'!$A$6:$BE$17,M$42,FALSE)</f>
        <v>452</v>
      </c>
      <c r="N143" s="85">
        <f>VLOOKUP($C$2,'[99]ERU-1'!$A$6:$BE$17,N$42,FALSE)</f>
        <v>0</v>
      </c>
      <c r="O143" s="85" t="s">
        <v>36</v>
      </c>
      <c r="P143" s="85">
        <f>VLOOKUP($C$2,'[99]ERU-1'!$A$6:$BE$17,P$42,FALSE)</f>
        <v>0</v>
      </c>
      <c r="Q143" s="85">
        <f>VLOOKUP($C$2,'[99]ERU-1'!$A$6:$BE$17,Q$42,FALSE)</f>
        <v>0</v>
      </c>
      <c r="R143" s="85">
        <f>VLOOKUP($C$2,'[99]ERU-1'!$A$6:$BE$17,R$42,FALSE)</f>
        <v>452</v>
      </c>
      <c r="S143" s="85">
        <f>VLOOKUP($C$2,'[99]ERU-1'!$A$6:$BE$17,S$42,FALSE)</f>
        <v>0</v>
      </c>
      <c r="T143" s="85">
        <f>VLOOKUP($C$2,'[99]ERU-1'!$A$6:$BE$17,T$42,FALSE)</f>
        <v>0</v>
      </c>
      <c r="U143" s="85">
        <f>VLOOKUP($C$2,'[99]ERU-1'!$A$6:$BE$17,U$42,FALSE)</f>
        <v>0</v>
      </c>
      <c r="V143" s="85">
        <f>VLOOKUP($C$2,'[99]ERU-1'!$A$6:$BE$17,V$42,FALSE)</f>
        <v>0</v>
      </c>
      <c r="W143" s="85">
        <f>VLOOKUP($C$2,'[99]ERU-1'!$A$6:$BE$17,W$42,FALSE)</f>
        <v>0</v>
      </c>
      <c r="X143" s="85">
        <f>VLOOKUP($C$2,'[99]ERU-1'!$A$6:$BE$17,X$42,FALSE)</f>
        <v>0</v>
      </c>
      <c r="Y143" s="85">
        <f>VLOOKUP($C$2,'[99]ERU-1'!$A$6:$BE$17,Y$42,FALSE)</f>
        <v>0</v>
      </c>
      <c r="Z143" s="85">
        <f>VLOOKUP($C$2,'[99]ERU-1'!$A$6:$BE$17,Z$42,FALSE)</f>
        <v>0</v>
      </c>
      <c r="AA143" s="85" t="str">
        <f>INDEX([16]Data!$BK$5:$BK$156,MATCH(A143,[16]Data!$A$5:$A$156,0))</f>
        <v>Liberecký</v>
      </c>
      <c r="AB143" s="86">
        <f>INDEX([16]Data!$BM$5:$BM$156,MATCH(A143,[16]Data!$A$5:$A$156,0))</f>
        <v>0.28599999999999998</v>
      </c>
      <c r="AD143" s="39">
        <f t="shared" si="20"/>
        <v>0.78653617126720721</v>
      </c>
    </row>
    <row r="144" spans="1:30" x14ac:dyDescent="0.25">
      <c r="A144">
        <v>3943</v>
      </c>
      <c r="B144" s="84" t="str">
        <f>INDEX([16]Data!$C$5:$C$156,MATCH(A144,[16]Data!$A$5:$A$156,0))</f>
        <v>KJ - Bochov</v>
      </c>
      <c r="C144" s="85" t="str">
        <f>VLOOKUP($C$2,'[100]ERU-1'!$A$6:$BE$17,C$42,FALSE)</f>
        <v>Leden</v>
      </c>
      <c r="D144" s="85">
        <f>VLOOKUP($C$2,'[100]ERU-1'!$A$6:$BE$17,D$42,FALSE)</f>
        <v>1</v>
      </c>
      <c r="E144" s="85">
        <f>VLOOKUP($C$2,'[100]ERU-1'!$A$6:$BE$17,E$42,FALSE)</f>
        <v>270.351</v>
      </c>
      <c r="F144" s="85">
        <f>VLOOKUP($C$2,'[100]ERU-1'!$A$6:$BE$17,F$42,FALSE)</f>
        <v>150.02699999999999</v>
      </c>
      <c r="G144" s="85">
        <f>VLOOKUP($C$2,'[100]ERU-1'!$A$6:$BE$17,G$42,FALSE)</f>
        <v>35.344000000000001</v>
      </c>
      <c r="H144" s="85">
        <f>VLOOKUP($C$2,'[100]ERU-1'!$A$6:$BE$17,H$42,FALSE)</f>
        <v>423</v>
      </c>
      <c r="I144" s="85">
        <f>VLOOKUP($C$2,'[100]ERU-1'!$A$6:$BE$17,I$42,FALSE)</f>
        <v>0</v>
      </c>
      <c r="J144" s="85">
        <f>VLOOKUP($C$2,'[100]ERU-1'!$A$6:$BE$17,J$42,FALSE)</f>
        <v>0</v>
      </c>
      <c r="K144" s="85">
        <f>VLOOKUP($C$2,'[100]ERU-1'!$A$6:$BE$17,K$42,FALSE)</f>
        <v>423</v>
      </c>
      <c r="L144" s="85">
        <f>VLOOKUP($C$2,'[100]ERU-1'!$A$6:$BE$17,L$42,FALSE)</f>
        <v>0</v>
      </c>
      <c r="M144" s="85">
        <f>VLOOKUP($C$2,'[100]ERU-1'!$A$6:$BE$17,M$42,FALSE)</f>
        <v>423</v>
      </c>
      <c r="N144" s="85">
        <f>VLOOKUP($C$2,'[100]ERU-1'!$A$6:$BE$17,N$42,FALSE)</f>
        <v>0</v>
      </c>
      <c r="O144" s="85" t="s">
        <v>36</v>
      </c>
      <c r="P144" s="85">
        <f>VLOOKUP($C$2,'[100]ERU-1'!$A$6:$BE$17,P$42,FALSE)</f>
        <v>0</v>
      </c>
      <c r="Q144" s="85">
        <f>VLOOKUP($C$2,'[100]ERU-1'!$A$6:$BE$17,Q$42,FALSE)</f>
        <v>0</v>
      </c>
      <c r="R144" s="85">
        <f>VLOOKUP($C$2,'[100]ERU-1'!$A$6:$BE$17,R$42,FALSE)</f>
        <v>423</v>
      </c>
      <c r="S144" s="85">
        <f>VLOOKUP($C$2,'[100]ERU-1'!$A$6:$BE$17,S$42,FALSE)</f>
        <v>0</v>
      </c>
      <c r="T144" s="85">
        <f>VLOOKUP($C$2,'[100]ERU-1'!$A$6:$BE$17,T$42,FALSE)</f>
        <v>0</v>
      </c>
      <c r="U144" s="85">
        <f>VLOOKUP($C$2,'[100]ERU-1'!$A$6:$BE$17,U$42,FALSE)</f>
        <v>0</v>
      </c>
      <c r="V144" s="85">
        <f>VLOOKUP($C$2,'[100]ERU-1'!$A$6:$BE$17,V$42,FALSE)</f>
        <v>0</v>
      </c>
      <c r="W144" s="85">
        <f>VLOOKUP($C$2,'[100]ERU-1'!$A$6:$BE$17,W$42,FALSE)</f>
        <v>0</v>
      </c>
      <c r="X144" s="85">
        <f>VLOOKUP($C$2,'[100]ERU-1'!$A$6:$BE$17,X$42,FALSE)</f>
        <v>0</v>
      </c>
      <c r="Y144" s="85">
        <f>VLOOKUP($C$2,'[100]ERU-1'!$A$6:$BE$17,Y$42,FALSE)</f>
        <v>0</v>
      </c>
      <c r="Z144" s="85">
        <f>VLOOKUP($C$2,'[100]ERU-1'!$A$6:$BE$17,Z$42,FALSE)</f>
        <v>0</v>
      </c>
      <c r="AA144" s="85" t="str">
        <f>INDEX([16]Data!$BK$5:$BK$156,MATCH(A144,[16]Data!$A$5:$A$156,0))</f>
        <v>Karlovarský</v>
      </c>
      <c r="AB144" s="86">
        <f>INDEX([16]Data!$BM$5:$BM$156,MATCH(A144,[16]Data!$A$5:$A$156,0))</f>
        <v>0.28599999999999998</v>
      </c>
      <c r="AD144" s="39">
        <f t="shared" si="20"/>
        <v>0.78319235870876591</v>
      </c>
    </row>
    <row r="145" spans="1:30" x14ac:dyDescent="0.25">
      <c r="A145" s="34">
        <v>4078</v>
      </c>
      <c r="B145" s="84" t="str">
        <f>INDEX([16]Data!$C$5:$C$156,MATCH(A145,[16]Data!$A$5:$A$156,0))</f>
        <v>KJ - Horní Slavkov</v>
      </c>
      <c r="C145" s="85" t="str">
        <f>VLOOKUP($C$2,'[101]ERU-1'!$A$6:$BE$17,C$42,FALSE)</f>
        <v>Leden</v>
      </c>
      <c r="D145" s="85">
        <f>VLOOKUP($C$2,'[101]ERU-1'!$A$6:$BE$17,D$42,FALSE)</f>
        <v>1</v>
      </c>
      <c r="E145" s="85">
        <f>VLOOKUP($C$2,'[101]ERU-1'!$A$6:$BE$17,E$42,FALSE)</f>
        <v>4583.893</v>
      </c>
      <c r="F145" s="85">
        <f>VLOOKUP($C$2,'[101]ERU-1'!$A$6:$BE$17,F$42,FALSE)</f>
        <v>2379.2759999999998</v>
      </c>
      <c r="G145" s="85">
        <f>VLOOKUP($C$2,'[101]ERU-1'!$A$6:$BE$17,G$42,FALSE)</f>
        <v>35.348999999999997</v>
      </c>
      <c r="H145" s="85">
        <f>VLOOKUP($C$2,'[101]ERU-1'!$A$6:$BE$17,H$42,FALSE)</f>
        <v>6857</v>
      </c>
      <c r="I145" s="85">
        <f>VLOOKUP($C$2,'[101]ERU-1'!$A$6:$BE$17,I$42,FALSE)</f>
        <v>0</v>
      </c>
      <c r="J145" s="85">
        <f>VLOOKUP($C$2,'[101]ERU-1'!$A$6:$BE$17,J$42,FALSE)</f>
        <v>0</v>
      </c>
      <c r="K145" s="85">
        <f>VLOOKUP($C$2,'[101]ERU-1'!$A$6:$BE$17,K$42,FALSE)</f>
        <v>6857</v>
      </c>
      <c r="L145" s="85">
        <f>VLOOKUP($C$2,'[101]ERU-1'!$A$6:$BE$17,L$42,FALSE)</f>
        <v>0</v>
      </c>
      <c r="M145" s="85">
        <f>VLOOKUP($C$2,'[101]ERU-1'!$A$6:$BE$17,M$42,FALSE)</f>
        <v>6857</v>
      </c>
      <c r="N145" s="85">
        <f>VLOOKUP($C$2,'[101]ERU-1'!$A$6:$BE$17,N$42,FALSE)</f>
        <v>0</v>
      </c>
      <c r="O145" s="85" t="s">
        <v>36</v>
      </c>
      <c r="P145" s="85">
        <f>VLOOKUP($C$2,'[101]ERU-1'!$A$6:$BE$17,P$42,FALSE)</f>
        <v>0</v>
      </c>
      <c r="Q145" s="85">
        <f>VLOOKUP($C$2,'[101]ERU-1'!$A$6:$BE$17,Q$42,FALSE)</f>
        <v>0</v>
      </c>
      <c r="R145" s="85">
        <f>VLOOKUP($C$2,'[101]ERU-1'!$A$6:$BE$17,R$42,FALSE)</f>
        <v>6857</v>
      </c>
      <c r="S145" s="85">
        <f>VLOOKUP($C$2,'[101]ERU-1'!$A$6:$BE$17,S$42,FALSE)</f>
        <v>0</v>
      </c>
      <c r="T145" s="85">
        <f>VLOOKUP($C$2,'[101]ERU-1'!$A$6:$BE$17,T$42,FALSE)</f>
        <v>0</v>
      </c>
      <c r="U145" s="85">
        <f>VLOOKUP($C$2,'[101]ERU-1'!$A$6:$BE$17,U$42,FALSE)</f>
        <v>0</v>
      </c>
      <c r="V145" s="85">
        <f>VLOOKUP($C$2,'[101]ERU-1'!$A$6:$BE$17,V$42,FALSE)</f>
        <v>0</v>
      </c>
      <c r="W145" s="85">
        <f>VLOOKUP($C$2,'[101]ERU-1'!$A$6:$BE$17,W$42,FALSE)</f>
        <v>0</v>
      </c>
      <c r="X145" s="85">
        <f>VLOOKUP($C$2,'[101]ERU-1'!$A$6:$BE$17,X$42,FALSE)</f>
        <v>0</v>
      </c>
      <c r="Y145" s="85">
        <f>VLOOKUP($C$2,'[101]ERU-1'!$A$6:$BE$17,Y$42,FALSE)</f>
        <v>0</v>
      </c>
      <c r="Z145" s="85">
        <f>VLOOKUP($C$2,'[101]ERU-1'!$A$6:$BE$17,Z$42,FALSE)</f>
        <v>0</v>
      </c>
      <c r="AA145" s="85" t="str">
        <f>INDEX([16]Data!$BK$5:$BK$156,MATCH(A145,[16]Data!$A$5:$A$156,0))</f>
        <v>Karlovarský</v>
      </c>
      <c r="AB145" s="86">
        <f>INDEX([16]Data!$BM$5:$BM$156,MATCH(A145,[16]Data!$A$5:$A$156,0))</f>
        <v>4.8</v>
      </c>
      <c r="AD145" s="39">
        <f t="shared" si="20"/>
        <v>0.8005469824527387</v>
      </c>
    </row>
    <row r="146" spans="1:30" x14ac:dyDescent="0.25">
      <c r="A146">
        <v>4108</v>
      </c>
      <c r="B146" s="84" t="str">
        <f>INDEX([16]Data!$C$5:$C$156,MATCH(A146,[16]Data!$A$5:$A$156,0))</f>
        <v>KJ - Jáchymov</v>
      </c>
      <c r="C146" s="85" t="str">
        <f>VLOOKUP($C$2,'[102]ERU-1'!$A$6:$BE$17,C$42,FALSE)</f>
        <v>Leden</v>
      </c>
      <c r="D146" s="85">
        <f>VLOOKUP($C$2,'[102]ERU-1'!$A$6:$BE$17,D$42,FALSE)</f>
        <v>1</v>
      </c>
      <c r="E146" s="85">
        <f>VLOOKUP($C$2,'[102]ERU-1'!$A$6:$BE$17,E$42,FALSE)</f>
        <v>708.84400000000005</v>
      </c>
      <c r="F146" s="85">
        <f>VLOOKUP($C$2,'[102]ERU-1'!$A$6:$BE$17,F$42,FALSE)</f>
        <v>382.40199999999999</v>
      </c>
      <c r="G146" s="85">
        <f>VLOOKUP($C$2,'[102]ERU-1'!$A$6:$BE$17,G$42,FALSE)</f>
        <v>35.344999999999999</v>
      </c>
      <c r="H146" s="85">
        <f>VLOOKUP($C$2,'[102]ERU-1'!$A$6:$BE$17,H$42,FALSE)</f>
        <v>1062</v>
      </c>
      <c r="I146" s="85">
        <f>VLOOKUP($C$2,'[102]ERU-1'!$A$6:$BE$17,I$42,FALSE)</f>
        <v>0</v>
      </c>
      <c r="J146" s="85">
        <f>VLOOKUP($C$2,'[102]ERU-1'!$A$6:$BE$17,J$42,FALSE)</f>
        <v>0</v>
      </c>
      <c r="K146" s="85">
        <f>VLOOKUP($C$2,'[102]ERU-1'!$A$6:$BE$17,K$42,FALSE)</f>
        <v>1062</v>
      </c>
      <c r="L146" s="85">
        <f>VLOOKUP($C$2,'[102]ERU-1'!$A$6:$BE$17,L$42,FALSE)</f>
        <v>0</v>
      </c>
      <c r="M146" s="85">
        <f>VLOOKUP($C$2,'[102]ERU-1'!$A$6:$BE$17,M$42,FALSE)</f>
        <v>1062</v>
      </c>
      <c r="N146" s="85">
        <f>VLOOKUP($C$2,'[102]ERU-1'!$A$6:$BE$17,N$42,FALSE)</f>
        <v>0</v>
      </c>
      <c r="O146" s="85" t="s">
        <v>36</v>
      </c>
      <c r="P146" s="85">
        <f>VLOOKUP($C$2,'[102]ERU-1'!$A$6:$BE$17,P$42,FALSE)</f>
        <v>0</v>
      </c>
      <c r="Q146" s="85">
        <f>VLOOKUP($C$2,'[102]ERU-1'!$A$6:$BE$17,Q$42,FALSE)</f>
        <v>0</v>
      </c>
      <c r="R146" s="85">
        <f>VLOOKUP($C$2,'[102]ERU-1'!$A$6:$BE$17,R$42,FALSE)</f>
        <v>1062</v>
      </c>
      <c r="S146" s="85">
        <f>VLOOKUP($C$2,'[102]ERU-1'!$A$6:$BE$17,S$42,FALSE)</f>
        <v>0</v>
      </c>
      <c r="T146" s="85">
        <f>VLOOKUP($C$2,'[102]ERU-1'!$A$6:$BE$17,T$42,FALSE)</f>
        <v>0</v>
      </c>
      <c r="U146" s="85">
        <f>VLOOKUP($C$2,'[102]ERU-1'!$A$6:$BE$17,U$42,FALSE)</f>
        <v>0</v>
      </c>
      <c r="V146" s="85">
        <f>VLOOKUP($C$2,'[102]ERU-1'!$A$6:$BE$17,V$42,FALSE)</f>
        <v>0</v>
      </c>
      <c r="W146" s="85">
        <f>VLOOKUP($C$2,'[102]ERU-1'!$A$6:$BE$17,W$42,FALSE)</f>
        <v>0</v>
      </c>
      <c r="X146" s="85">
        <f>VLOOKUP($C$2,'[102]ERU-1'!$A$6:$BE$17,X$42,FALSE)</f>
        <v>0</v>
      </c>
      <c r="Y146" s="85">
        <f>VLOOKUP($C$2,'[102]ERU-1'!$A$6:$BE$17,Y$42,FALSE)</f>
        <v>0</v>
      </c>
      <c r="Z146" s="85">
        <f>VLOOKUP($C$2,'[102]ERU-1'!$A$6:$BE$17,Z$42,FALSE)</f>
        <v>0</v>
      </c>
      <c r="AA146" s="85" t="str">
        <f>INDEX([16]Data!$BK$5:$BK$156,MATCH(A146,[16]Data!$A$5:$A$156,0))</f>
        <v>Karlovarský</v>
      </c>
      <c r="AB146" s="86">
        <f>INDEX([16]Data!$BM$5:$BM$156,MATCH(A146,[16]Data!$A$5:$A$156,0))</f>
        <v>0.748</v>
      </c>
      <c r="AD146" s="39">
        <f t="shared" si="20"/>
        <v>0.77143947991903816</v>
      </c>
    </row>
    <row r="147" spans="1:30" x14ac:dyDescent="0.25">
      <c r="A147">
        <v>4153</v>
      </c>
      <c r="B147" s="84" t="str">
        <f>INDEX([16]Data!$C$5:$C$156,MATCH(A147,[16]Data!$A$5:$A$156,0))</f>
        <v>KJ - Kdyně</v>
      </c>
      <c r="C147" s="85" t="str">
        <f>VLOOKUP($C$2,'[103]ERU-1'!$A$6:$BE$17,C$42,FALSE)</f>
        <v>Leden</v>
      </c>
      <c r="D147" s="85">
        <f>VLOOKUP($C$2,'[103]ERU-1'!$A$6:$BE$17,D$42,FALSE)</f>
        <v>1</v>
      </c>
      <c r="E147" s="85">
        <f>VLOOKUP($C$2,'[103]ERU-1'!$A$6:$BE$17,E$42,FALSE)</f>
        <v>0.70899999999999996</v>
      </c>
      <c r="F147" s="85">
        <f>VLOOKUP($C$2,'[103]ERU-1'!$A$6:$BE$17,F$42,FALSE)</f>
        <v>0</v>
      </c>
      <c r="G147" s="85">
        <f>VLOOKUP($C$2,'[103]ERU-1'!$A$6:$BE$17,G$42,FALSE)</f>
        <v>35.344999999999999</v>
      </c>
      <c r="H147" s="85">
        <f>VLOOKUP($C$2,'[103]ERU-1'!$A$6:$BE$17,H$42,FALSE)</f>
        <v>0</v>
      </c>
      <c r="I147" s="85">
        <f>VLOOKUP($C$2,'[103]ERU-1'!$A$6:$BE$17,I$42,FALSE)</f>
        <v>0</v>
      </c>
      <c r="J147" s="85">
        <f>VLOOKUP($C$2,'[103]ERU-1'!$A$6:$BE$17,J$42,FALSE)</f>
        <v>0</v>
      </c>
      <c r="K147" s="85">
        <f>VLOOKUP($C$2,'[103]ERU-1'!$A$6:$BE$17,K$42,FALSE)</f>
        <v>0</v>
      </c>
      <c r="L147" s="85">
        <f>VLOOKUP($C$2,'[103]ERU-1'!$A$6:$BE$17,L$42,FALSE)</f>
        <v>0</v>
      </c>
      <c r="M147" s="85">
        <f>VLOOKUP($C$2,'[103]ERU-1'!$A$6:$BE$17,M$42,FALSE)</f>
        <v>0</v>
      </c>
      <c r="N147" s="85">
        <f>VLOOKUP($C$2,'[103]ERU-1'!$A$6:$BE$17,N$42,FALSE)</f>
        <v>0</v>
      </c>
      <c r="O147" s="85" t="s">
        <v>36</v>
      </c>
      <c r="P147" s="85">
        <f>VLOOKUP($C$2,'[103]ERU-1'!$A$6:$BE$17,P$42,FALSE)</f>
        <v>0</v>
      </c>
      <c r="Q147" s="85">
        <f>VLOOKUP($C$2,'[103]ERU-1'!$A$6:$BE$17,Q$42,FALSE)</f>
        <v>0</v>
      </c>
      <c r="R147" s="85">
        <f>VLOOKUP($C$2,'[103]ERU-1'!$A$6:$BE$17,R$42,FALSE)</f>
        <v>0</v>
      </c>
      <c r="S147" s="85">
        <f>VLOOKUP($C$2,'[103]ERU-1'!$A$6:$BE$17,S$42,FALSE)</f>
        <v>0</v>
      </c>
      <c r="T147" s="85">
        <f>VLOOKUP($C$2,'[103]ERU-1'!$A$6:$BE$17,T$42,FALSE)</f>
        <v>0</v>
      </c>
      <c r="U147" s="85">
        <f>VLOOKUP($C$2,'[103]ERU-1'!$A$6:$BE$17,U$42,FALSE)</f>
        <v>0</v>
      </c>
      <c r="V147" s="85">
        <f>VLOOKUP($C$2,'[103]ERU-1'!$A$6:$BE$17,V$42,FALSE)</f>
        <v>0</v>
      </c>
      <c r="W147" s="85">
        <f>VLOOKUP($C$2,'[103]ERU-1'!$A$6:$BE$17,W$42,FALSE)</f>
        <v>0</v>
      </c>
      <c r="X147" s="85">
        <f>VLOOKUP($C$2,'[103]ERU-1'!$A$6:$BE$17,X$42,FALSE)</f>
        <v>0</v>
      </c>
      <c r="Y147" s="85">
        <f>VLOOKUP($C$2,'[103]ERU-1'!$A$6:$BE$17,Y$42,FALSE)</f>
        <v>0</v>
      </c>
      <c r="Z147" s="85">
        <f>VLOOKUP($C$2,'[103]ERU-1'!$A$6:$BE$17,Z$42,FALSE)</f>
        <v>0</v>
      </c>
      <c r="AA147" s="85" t="str">
        <f>INDEX([16]Data!$BK$5:$BK$156,MATCH(A147,[16]Data!$A$5:$A$156,0))</f>
        <v>Plzeňský</v>
      </c>
      <c r="AB147" s="86">
        <f>INDEX([16]Data!$BM$5:$BM$156,MATCH(A147,[16]Data!$A$5:$A$156,0))</f>
        <v>1.2070000000000001</v>
      </c>
      <c r="AD147" s="39" t="e">
        <f t="shared" si="20"/>
        <v>#DIV/0!</v>
      </c>
    </row>
    <row r="148" spans="1:30" x14ac:dyDescent="0.25">
      <c r="A148">
        <v>3849</v>
      </c>
      <c r="B148" s="84" t="str">
        <f>INDEX([16]Data!$C$5:$C$156,MATCH(A148,[16]Data!$A$5:$A$156,0))</f>
        <v>KJ - Krásná Lípa</v>
      </c>
      <c r="C148" s="85" t="str">
        <f>VLOOKUP($C$2,'[104]ERU-1'!$A$6:$BE$17,C$42,FALSE)</f>
        <v>Leden</v>
      </c>
      <c r="D148" s="85">
        <f>VLOOKUP($C$2,'[104]ERU-1'!$A$6:$BE$17,D$42,FALSE)</f>
        <v>1</v>
      </c>
      <c r="E148" s="85">
        <f>VLOOKUP($C$2,'[104]ERU-1'!$A$6:$BE$17,E$42,FALSE)</f>
        <v>278.00400000000002</v>
      </c>
      <c r="F148" s="85">
        <f>VLOOKUP($C$2,'[104]ERU-1'!$A$6:$BE$17,F$42,FALSE)</f>
        <v>156.09899999999999</v>
      </c>
      <c r="G148" s="85">
        <f>VLOOKUP($C$2,'[104]ERU-1'!$A$6:$BE$17,G$42,FALSE)</f>
        <v>35.149000000000001</v>
      </c>
      <c r="H148" s="85">
        <f>VLOOKUP($C$2,'[104]ERU-1'!$A$6:$BE$17,H$42,FALSE)</f>
        <v>445</v>
      </c>
      <c r="I148" s="85">
        <f>VLOOKUP($C$2,'[104]ERU-1'!$A$6:$BE$17,I$42,FALSE)</f>
        <v>0</v>
      </c>
      <c r="J148" s="85">
        <f>VLOOKUP($C$2,'[104]ERU-1'!$A$6:$BE$17,J$42,FALSE)</f>
        <v>0</v>
      </c>
      <c r="K148" s="85">
        <f>VLOOKUP($C$2,'[104]ERU-1'!$A$6:$BE$17,K$42,FALSE)</f>
        <v>445</v>
      </c>
      <c r="L148" s="85">
        <f>VLOOKUP($C$2,'[104]ERU-1'!$A$6:$BE$17,L$42,FALSE)</f>
        <v>0</v>
      </c>
      <c r="M148" s="85">
        <f>VLOOKUP($C$2,'[104]ERU-1'!$A$6:$BE$17,M$42,FALSE)</f>
        <v>445</v>
      </c>
      <c r="N148" s="85">
        <f>VLOOKUP($C$2,'[104]ERU-1'!$A$6:$BE$17,N$42,FALSE)</f>
        <v>0</v>
      </c>
      <c r="O148" s="85" t="s">
        <v>36</v>
      </c>
      <c r="P148" s="85">
        <f>VLOOKUP($C$2,'[104]ERU-1'!$A$6:$BE$17,P$42,FALSE)</f>
        <v>0</v>
      </c>
      <c r="Q148" s="85">
        <f>VLOOKUP($C$2,'[104]ERU-1'!$A$6:$BE$17,Q$42,FALSE)</f>
        <v>0</v>
      </c>
      <c r="R148" s="85">
        <f>VLOOKUP($C$2,'[104]ERU-1'!$A$6:$BE$17,R$42,FALSE)</f>
        <v>445</v>
      </c>
      <c r="S148" s="85">
        <f>VLOOKUP($C$2,'[104]ERU-1'!$A$6:$BE$17,S$42,FALSE)</f>
        <v>0</v>
      </c>
      <c r="T148" s="85">
        <f>VLOOKUP($C$2,'[104]ERU-1'!$A$6:$BE$17,T$42,FALSE)</f>
        <v>0</v>
      </c>
      <c r="U148" s="85">
        <f>VLOOKUP($C$2,'[104]ERU-1'!$A$6:$BE$17,U$42,FALSE)</f>
        <v>0</v>
      </c>
      <c r="V148" s="85">
        <f>VLOOKUP($C$2,'[104]ERU-1'!$A$6:$BE$17,V$42,FALSE)</f>
        <v>0</v>
      </c>
      <c r="W148" s="85">
        <f>VLOOKUP($C$2,'[104]ERU-1'!$A$6:$BE$17,W$42,FALSE)</f>
        <v>0</v>
      </c>
      <c r="X148" s="85">
        <f>VLOOKUP($C$2,'[104]ERU-1'!$A$6:$BE$17,X$42,FALSE)</f>
        <v>0</v>
      </c>
      <c r="Y148" s="85">
        <f>VLOOKUP($C$2,'[104]ERU-1'!$A$6:$BE$17,Y$42,FALSE)</f>
        <v>0</v>
      </c>
      <c r="Z148" s="85">
        <f>VLOOKUP($C$2,'[104]ERU-1'!$A$6:$BE$17,Z$42,FALSE)</f>
        <v>0</v>
      </c>
      <c r="AA148" s="85" t="str">
        <f>INDEX([16]Data!$BK$5:$BK$156,MATCH(A148,[16]Data!$A$5:$A$156,0))</f>
        <v>Ústecký</v>
      </c>
      <c r="AB148" s="86">
        <f>INDEX([16]Data!$BM$5:$BM$156,MATCH(A148,[16]Data!$A$5:$A$156,0))</f>
        <v>0.28000000000000003</v>
      </c>
      <c r="AD148" s="39">
        <f t="shared" si="20"/>
        <v>0.79187638044517328</v>
      </c>
    </row>
    <row r="149" spans="1:30" x14ac:dyDescent="0.25">
      <c r="A149">
        <v>4109</v>
      </c>
      <c r="B149" s="84" t="str">
        <f>INDEX([16]Data!$C$5:$C$156,MATCH(A149,[16]Data!$A$5:$A$156,0))</f>
        <v>KJ - Příbor</v>
      </c>
      <c r="C149" s="85" t="str">
        <f>VLOOKUP($C$2,'[105]ERU-1'!$A$6:$BE$17,C$42,FALSE)</f>
        <v>Leden</v>
      </c>
      <c r="D149" s="85">
        <f>VLOOKUP($C$2,'[105]ERU-1'!$A$6:$BE$17,D$42,FALSE)</f>
        <v>1</v>
      </c>
      <c r="E149" s="85">
        <f>VLOOKUP($C$2,'[105]ERU-1'!$A$6:$BE$17,E$42,FALSE)</f>
        <v>888.41300000000001</v>
      </c>
      <c r="F149" s="85">
        <f>VLOOKUP($C$2,'[105]ERU-1'!$A$6:$BE$17,F$42,FALSE)</f>
        <v>491.33300000000003</v>
      </c>
      <c r="G149" s="85">
        <f>VLOOKUP($C$2,'[105]ERU-1'!$A$6:$BE$17,G$42,FALSE)</f>
        <v>34.917000000000002</v>
      </c>
      <c r="H149" s="85">
        <f>VLOOKUP($C$2,'[105]ERU-1'!$A$6:$BE$17,H$42,FALSE)</f>
        <v>1365</v>
      </c>
      <c r="I149" s="85">
        <f>VLOOKUP($C$2,'[105]ERU-1'!$A$6:$BE$17,I$42,FALSE)</f>
        <v>0</v>
      </c>
      <c r="J149" s="85">
        <f>VLOOKUP($C$2,'[105]ERU-1'!$A$6:$BE$17,J$42,FALSE)</f>
        <v>0</v>
      </c>
      <c r="K149" s="85">
        <f>VLOOKUP($C$2,'[105]ERU-1'!$A$6:$BE$17,K$42,FALSE)</f>
        <v>1365</v>
      </c>
      <c r="L149" s="85">
        <f>VLOOKUP($C$2,'[105]ERU-1'!$A$6:$BE$17,L$42,FALSE)</f>
        <v>0</v>
      </c>
      <c r="M149" s="85">
        <f>VLOOKUP($C$2,'[105]ERU-1'!$A$6:$BE$17,M$42,FALSE)</f>
        <v>1365</v>
      </c>
      <c r="N149" s="85">
        <f>VLOOKUP($C$2,'[105]ERU-1'!$A$6:$BE$17,N$42,FALSE)</f>
        <v>0</v>
      </c>
      <c r="O149" s="85" t="s">
        <v>36</v>
      </c>
      <c r="P149" s="85">
        <f>VLOOKUP($C$2,'[105]ERU-1'!$A$6:$BE$17,P$42,FALSE)</f>
        <v>0</v>
      </c>
      <c r="Q149" s="85">
        <f>VLOOKUP($C$2,'[105]ERU-1'!$A$6:$BE$17,Q$42,FALSE)</f>
        <v>0</v>
      </c>
      <c r="R149" s="85">
        <f>VLOOKUP($C$2,'[105]ERU-1'!$A$6:$BE$17,R$42,FALSE)</f>
        <v>1365</v>
      </c>
      <c r="S149" s="85">
        <f>VLOOKUP($C$2,'[105]ERU-1'!$A$6:$BE$17,S$42,FALSE)</f>
        <v>0</v>
      </c>
      <c r="T149" s="85">
        <f>VLOOKUP($C$2,'[105]ERU-1'!$A$6:$BE$17,T$42,FALSE)</f>
        <v>0</v>
      </c>
      <c r="U149" s="85">
        <f>VLOOKUP($C$2,'[105]ERU-1'!$A$6:$BE$17,U$42,FALSE)</f>
        <v>0</v>
      </c>
      <c r="V149" s="85">
        <f>VLOOKUP($C$2,'[105]ERU-1'!$A$6:$BE$17,V$42,FALSE)</f>
        <v>0</v>
      </c>
      <c r="W149" s="85">
        <f>VLOOKUP($C$2,'[105]ERU-1'!$A$6:$BE$17,W$42,FALSE)</f>
        <v>0</v>
      </c>
      <c r="X149" s="85">
        <f>VLOOKUP($C$2,'[105]ERU-1'!$A$6:$BE$17,X$42,FALSE)</f>
        <v>0</v>
      </c>
      <c r="Y149" s="85">
        <f>VLOOKUP($C$2,'[105]ERU-1'!$A$6:$BE$17,Y$42,FALSE)</f>
        <v>0</v>
      </c>
      <c r="Z149" s="85">
        <f>VLOOKUP($C$2,'[105]ERU-1'!$A$6:$BE$17,Z$42,FALSE)</f>
        <v>0</v>
      </c>
      <c r="AA149" s="85" t="str">
        <f>INDEX([16]Data!$BK$5:$BK$156,MATCH(A149,[16]Data!$A$5:$A$156,0))</f>
        <v>Moravskoslezský</v>
      </c>
      <c r="AB149" s="86">
        <f>INDEX([16]Data!$BM$5:$BM$156,MATCH(A149,[16]Data!$A$5:$A$156,0))</f>
        <v>0.80100000000000005</v>
      </c>
      <c r="AD149" s="39">
        <f t="shared" si="20"/>
        <v>0.77171015719820701</v>
      </c>
    </row>
    <row r="150" spans="1:30" x14ac:dyDescent="0.25">
      <c r="A150">
        <v>4110</v>
      </c>
      <c r="B150" s="84" t="str">
        <f>INDEX([16]Data!$C$5:$C$156,MATCH(A150,[16]Data!$A$5:$A$156,0))</f>
        <v>KJ - Rakovník</v>
      </c>
      <c r="C150" s="85" t="str">
        <f>VLOOKUP($C$2,'[106]ERU-1'!$A$6:$BE$17,C$42,FALSE)</f>
        <v>Leden</v>
      </c>
      <c r="D150" s="85">
        <f>VLOOKUP($C$2,'[106]ERU-1'!$A$6:$BE$17,D$42,FALSE)</f>
        <v>1</v>
      </c>
      <c r="E150" s="85">
        <f>VLOOKUP($C$2,'[106]ERU-1'!$A$6:$BE$17,E$42,FALSE)</f>
        <v>963.68600000000004</v>
      </c>
      <c r="F150" s="85">
        <f>VLOOKUP($C$2,'[106]ERU-1'!$A$6:$BE$17,F$42,FALSE)</f>
        <v>517.30899999999997</v>
      </c>
      <c r="G150" s="85">
        <f>VLOOKUP($C$2,'[106]ERU-1'!$A$6:$BE$17,G$42,FALSE)</f>
        <v>35.320999999999998</v>
      </c>
      <c r="H150" s="85">
        <f>VLOOKUP($C$2,'[106]ERU-1'!$A$6:$BE$17,H$42,FALSE)</f>
        <v>1645</v>
      </c>
      <c r="I150" s="85">
        <f>VLOOKUP($C$2,'[106]ERU-1'!$A$6:$BE$17,I$42,FALSE)</f>
        <v>0</v>
      </c>
      <c r="J150" s="85">
        <f>VLOOKUP($C$2,'[106]ERU-1'!$A$6:$BE$17,J$42,FALSE)</f>
        <v>0</v>
      </c>
      <c r="K150" s="85">
        <f>VLOOKUP($C$2,'[106]ERU-1'!$A$6:$BE$17,K$42,FALSE)</f>
        <v>1645</v>
      </c>
      <c r="L150" s="85">
        <f>VLOOKUP($C$2,'[106]ERU-1'!$A$6:$BE$17,L$42,FALSE)</f>
        <v>0</v>
      </c>
      <c r="M150" s="85">
        <f>VLOOKUP($C$2,'[106]ERU-1'!$A$6:$BE$17,M$42,FALSE)</f>
        <v>1645</v>
      </c>
      <c r="N150" s="85">
        <f>VLOOKUP($C$2,'[106]ERU-1'!$A$6:$BE$17,N$42,FALSE)</f>
        <v>0</v>
      </c>
      <c r="O150" s="85" t="s">
        <v>36</v>
      </c>
      <c r="P150" s="85">
        <f>VLOOKUP($C$2,'[106]ERU-1'!$A$6:$BE$17,P$42,FALSE)</f>
        <v>0</v>
      </c>
      <c r="Q150" s="85">
        <f>VLOOKUP($C$2,'[106]ERU-1'!$A$6:$BE$17,Q$42,FALSE)</f>
        <v>0</v>
      </c>
      <c r="R150" s="85">
        <f>VLOOKUP($C$2,'[106]ERU-1'!$A$6:$BE$17,R$42,FALSE)</f>
        <v>1645</v>
      </c>
      <c r="S150" s="85">
        <f>VLOOKUP($C$2,'[106]ERU-1'!$A$6:$BE$17,S$42,FALSE)</f>
        <v>0</v>
      </c>
      <c r="T150" s="85">
        <f>VLOOKUP($C$2,'[106]ERU-1'!$A$6:$BE$17,T$42,FALSE)</f>
        <v>0</v>
      </c>
      <c r="U150" s="85">
        <f>VLOOKUP($C$2,'[106]ERU-1'!$A$6:$BE$17,U$42,FALSE)</f>
        <v>0</v>
      </c>
      <c r="V150" s="85">
        <f>VLOOKUP($C$2,'[106]ERU-1'!$A$6:$BE$17,V$42,FALSE)</f>
        <v>0</v>
      </c>
      <c r="W150" s="85">
        <f>VLOOKUP($C$2,'[106]ERU-1'!$A$6:$BE$17,W$42,FALSE)</f>
        <v>0</v>
      </c>
      <c r="X150" s="85">
        <f>VLOOKUP($C$2,'[106]ERU-1'!$A$6:$BE$17,X$42,FALSE)</f>
        <v>0</v>
      </c>
      <c r="Y150" s="85">
        <f>VLOOKUP($C$2,'[106]ERU-1'!$A$6:$BE$17,Y$42,FALSE)</f>
        <v>0</v>
      </c>
      <c r="Z150" s="85">
        <f>VLOOKUP($C$2,'[106]ERU-1'!$A$6:$BE$17,Z$42,FALSE)</f>
        <v>0</v>
      </c>
      <c r="AA150" s="85" t="str">
        <f>INDEX([16]Data!$BK$5:$BK$156,MATCH(A150,[16]Data!$A$5:$A$156,0))</f>
        <v>Středočeský</v>
      </c>
      <c r="AB150" s="86">
        <f>INDEX([16]Data!$BM$5:$BM$156,MATCH(A150,[16]Data!$A$5:$A$156,0))</f>
        <v>1.268</v>
      </c>
      <c r="AD150" s="39">
        <f t="shared" si="20"/>
        <v>0.88331044780671597</v>
      </c>
    </row>
    <row r="151" spans="1:30" x14ac:dyDescent="0.25">
      <c r="A151">
        <v>3869</v>
      </c>
      <c r="B151" s="84" t="str">
        <f>INDEX([16]Data!$C$5:$C$156,MATCH(A151,[16]Data!$A$5:$A$156,0))</f>
        <v>KJ - Sedlčany, Žižkova</v>
      </c>
      <c r="C151" s="85" t="str">
        <f>VLOOKUP($C$2,'[107]ERU-1'!$A$6:$BE$17,C$42,FALSE)</f>
        <v>Leden</v>
      </c>
      <c r="D151" s="85">
        <f>VLOOKUP($C$2,'[107]ERU-1'!$A$6:$BE$17,D$42,FALSE)</f>
        <v>1</v>
      </c>
      <c r="E151" s="85">
        <f>VLOOKUP($C$2,'[107]ERU-1'!$A$6:$BE$17,E$42,FALSE)</f>
        <v>794.60199999999998</v>
      </c>
      <c r="F151" s="85">
        <f>VLOOKUP($C$2,'[107]ERU-1'!$A$6:$BE$17,F$42,FALSE)</f>
        <v>425.98</v>
      </c>
      <c r="G151" s="85">
        <f>VLOOKUP($C$2,'[107]ERU-1'!$A$6:$BE$17,G$42,FALSE)</f>
        <v>35.351999999999997</v>
      </c>
      <c r="H151" s="85">
        <f>VLOOKUP($C$2,'[107]ERU-1'!$A$6:$BE$17,H$42,FALSE)</f>
        <v>1201</v>
      </c>
      <c r="I151" s="85">
        <f>VLOOKUP($C$2,'[107]ERU-1'!$A$6:$BE$17,I$42,FALSE)</f>
        <v>0</v>
      </c>
      <c r="J151" s="85">
        <f>VLOOKUP($C$2,'[107]ERU-1'!$A$6:$BE$17,J$42,FALSE)</f>
        <v>0</v>
      </c>
      <c r="K151" s="85">
        <f>VLOOKUP($C$2,'[107]ERU-1'!$A$6:$BE$17,K$42,FALSE)</f>
        <v>1201</v>
      </c>
      <c r="L151" s="85">
        <f>VLOOKUP($C$2,'[107]ERU-1'!$A$6:$BE$17,L$42,FALSE)</f>
        <v>0</v>
      </c>
      <c r="M151" s="85">
        <f>VLOOKUP($C$2,'[107]ERU-1'!$A$6:$BE$17,M$42,FALSE)</f>
        <v>1201</v>
      </c>
      <c r="N151" s="85">
        <f>VLOOKUP($C$2,'[107]ERU-1'!$A$6:$BE$17,N$42,FALSE)</f>
        <v>0</v>
      </c>
      <c r="O151" s="85" t="s">
        <v>36</v>
      </c>
      <c r="P151" s="85">
        <f>VLOOKUP($C$2,'[107]ERU-1'!$A$6:$BE$17,P$42,FALSE)</f>
        <v>0</v>
      </c>
      <c r="Q151" s="85">
        <f>VLOOKUP($C$2,'[107]ERU-1'!$A$6:$BE$17,Q$42,FALSE)</f>
        <v>0</v>
      </c>
      <c r="R151" s="85">
        <f>VLOOKUP($C$2,'[107]ERU-1'!$A$6:$BE$17,R$42,FALSE)</f>
        <v>1201</v>
      </c>
      <c r="S151" s="85">
        <f>VLOOKUP($C$2,'[107]ERU-1'!$A$6:$BE$17,S$42,FALSE)</f>
        <v>0</v>
      </c>
      <c r="T151" s="85">
        <f>VLOOKUP($C$2,'[107]ERU-1'!$A$6:$BE$17,T$42,FALSE)</f>
        <v>0</v>
      </c>
      <c r="U151" s="85">
        <f>VLOOKUP($C$2,'[107]ERU-1'!$A$6:$BE$17,U$42,FALSE)</f>
        <v>0</v>
      </c>
      <c r="V151" s="85">
        <f>VLOOKUP($C$2,'[107]ERU-1'!$A$6:$BE$17,V$42,FALSE)</f>
        <v>0</v>
      </c>
      <c r="W151" s="85">
        <f>VLOOKUP($C$2,'[107]ERU-1'!$A$6:$BE$17,W$42,FALSE)</f>
        <v>0</v>
      </c>
      <c r="X151" s="85">
        <f>VLOOKUP($C$2,'[107]ERU-1'!$A$6:$BE$17,X$42,FALSE)</f>
        <v>0</v>
      </c>
      <c r="Y151" s="85">
        <f>VLOOKUP($C$2,'[107]ERU-1'!$A$6:$BE$17,Y$42,FALSE)</f>
        <v>0</v>
      </c>
      <c r="Z151" s="85">
        <f>VLOOKUP($C$2,'[107]ERU-1'!$A$6:$BE$17,Z$42,FALSE)</f>
        <v>0</v>
      </c>
      <c r="AA151" s="85" t="str">
        <f>INDEX([16]Data!$BK$5:$BK$156,MATCH(A151,[16]Data!$A$5:$A$156,0))</f>
        <v>Středočeský</v>
      </c>
      <c r="AB151" s="86">
        <f>INDEX([16]Data!$BM$5:$BM$156,MATCH(A151,[16]Data!$A$5:$A$156,0))</f>
        <v>0.80100000000000005</v>
      </c>
      <c r="AD151" s="39">
        <f t="shared" si="20"/>
        <v>0.78316144211256655</v>
      </c>
    </row>
    <row r="152" spans="1:30" x14ac:dyDescent="0.25">
      <c r="A152">
        <v>3928</v>
      </c>
      <c r="B152" s="84" t="str">
        <f>INDEX([16]Data!$C$5:$C$156,MATCH(A152,[16]Data!$A$5:$A$156,0))</f>
        <v>KJ - Tanvald ul. Vítězná</v>
      </c>
      <c r="C152" s="85" t="str">
        <f>VLOOKUP($C$2,'[108]ERU-1'!$A$6:$BE$17,C$42,FALSE)</f>
        <v>Leden</v>
      </c>
      <c r="D152" s="85">
        <f>VLOOKUP($C$2,'[108]ERU-1'!$A$6:$BE$17,D$42,FALSE)</f>
        <v>1</v>
      </c>
      <c r="E152" s="85">
        <f>VLOOKUP($C$2,'[108]ERU-1'!$A$6:$BE$17,E$42,FALSE)</f>
        <v>282.29500000000002</v>
      </c>
      <c r="F152" s="85">
        <f>VLOOKUP($C$2,'[108]ERU-1'!$A$6:$BE$17,F$42,FALSE)</f>
        <v>162.26900000000001</v>
      </c>
      <c r="G152" s="85">
        <f>VLOOKUP($C$2,'[108]ERU-1'!$A$6:$BE$17,G$42,FALSE)</f>
        <v>35.149000000000001</v>
      </c>
      <c r="H152" s="85">
        <f>VLOOKUP($C$2,'[108]ERU-1'!$A$6:$BE$17,H$42,FALSE)</f>
        <v>479</v>
      </c>
      <c r="I152" s="85">
        <f>VLOOKUP($C$2,'[108]ERU-1'!$A$6:$BE$17,I$42,FALSE)</f>
        <v>0</v>
      </c>
      <c r="J152" s="85">
        <f>VLOOKUP($C$2,'[108]ERU-1'!$A$6:$BE$17,J$42,FALSE)</f>
        <v>0</v>
      </c>
      <c r="K152" s="85">
        <f>VLOOKUP($C$2,'[108]ERU-1'!$A$6:$BE$17,K$42,FALSE)</f>
        <v>479</v>
      </c>
      <c r="L152" s="85">
        <f>VLOOKUP($C$2,'[108]ERU-1'!$A$6:$BE$17,L$42,FALSE)</f>
        <v>0</v>
      </c>
      <c r="M152" s="85">
        <f>VLOOKUP($C$2,'[108]ERU-1'!$A$6:$BE$17,M$42,FALSE)</f>
        <v>479</v>
      </c>
      <c r="N152" s="85">
        <f>VLOOKUP($C$2,'[108]ERU-1'!$A$6:$BE$17,N$42,FALSE)</f>
        <v>0</v>
      </c>
      <c r="O152" s="85" t="s">
        <v>36</v>
      </c>
      <c r="P152" s="85">
        <f>VLOOKUP($C$2,'[108]ERU-1'!$A$6:$BE$17,P$42,FALSE)</f>
        <v>0</v>
      </c>
      <c r="Q152" s="85">
        <f>VLOOKUP($C$2,'[108]ERU-1'!$A$6:$BE$17,Q$42,FALSE)</f>
        <v>0</v>
      </c>
      <c r="R152" s="85">
        <f>VLOOKUP($C$2,'[108]ERU-1'!$A$6:$BE$17,R$42,FALSE)</f>
        <v>479</v>
      </c>
      <c r="S152" s="85">
        <f>VLOOKUP($C$2,'[108]ERU-1'!$A$6:$BE$17,S$42,FALSE)</f>
        <v>0</v>
      </c>
      <c r="T152" s="85">
        <f>VLOOKUP($C$2,'[108]ERU-1'!$A$6:$BE$17,T$42,FALSE)</f>
        <v>0</v>
      </c>
      <c r="U152" s="85">
        <f>VLOOKUP($C$2,'[108]ERU-1'!$A$6:$BE$17,U$42,FALSE)</f>
        <v>0</v>
      </c>
      <c r="V152" s="85">
        <f>VLOOKUP($C$2,'[108]ERU-1'!$A$6:$BE$17,V$42,FALSE)</f>
        <v>0</v>
      </c>
      <c r="W152" s="85">
        <f>VLOOKUP($C$2,'[108]ERU-1'!$A$6:$BE$17,W$42,FALSE)</f>
        <v>0</v>
      </c>
      <c r="X152" s="85">
        <f>VLOOKUP($C$2,'[108]ERU-1'!$A$6:$BE$17,X$42,FALSE)</f>
        <v>0</v>
      </c>
      <c r="Y152" s="85">
        <f>VLOOKUP($C$2,'[108]ERU-1'!$A$6:$BE$17,Y$42,FALSE)</f>
        <v>0</v>
      </c>
      <c r="Z152" s="85">
        <f>VLOOKUP($C$2,'[108]ERU-1'!$A$6:$BE$17,Z$42,FALSE)</f>
        <v>0</v>
      </c>
      <c r="AA152" s="85" t="str">
        <f>INDEX([16]Data!$BK$5:$BK$156,MATCH(A152,[16]Data!$A$5:$A$156,0))</f>
        <v>Liberecký</v>
      </c>
      <c r="AB152" s="86">
        <f>INDEX([16]Data!$BM$5:$BM$156,MATCH(A152,[16]Data!$A$5:$A$156,0))</f>
        <v>0.3</v>
      </c>
      <c r="AD152" s="39">
        <f t="shared" si="20"/>
        <v>0.81996903632582652</v>
      </c>
    </row>
    <row r="153" spans="1:30" x14ac:dyDescent="0.25">
      <c r="A153">
        <v>3974</v>
      </c>
      <c r="B153" s="84" t="str">
        <f>INDEX([16]Data!$C$5:$C$156,MATCH(A153,[16]Data!$A$5:$A$156,0))</f>
        <v>KJ - Energocentrum Vítkovice III</v>
      </c>
      <c r="C153" s="85" t="str">
        <f>VLOOKUP($C$2,'[109]ERU-1'!$A$6:$BE$17,C$42,FALSE)</f>
        <v>Leden</v>
      </c>
      <c r="D153" s="85">
        <f>VLOOKUP($C$2,'[109]ERU-1'!$A$6:$BE$17,D$42,FALSE)</f>
        <v>1</v>
      </c>
      <c r="E153" s="85">
        <f>VLOOKUP($C$2,'[109]ERU-1'!$A$6:$BE$17,E$42,FALSE)</f>
        <v>0.98</v>
      </c>
      <c r="F153" s="85">
        <f>VLOOKUP($C$2,'[109]ERU-1'!$A$6:$BE$17,F$42,FALSE)</f>
        <v>0.46300000000000002</v>
      </c>
      <c r="G153" s="85">
        <f>VLOOKUP($C$2,'[109]ERU-1'!$A$6:$BE$17,G$42,FALSE)</f>
        <v>35.28</v>
      </c>
      <c r="H153" s="85">
        <f>VLOOKUP($C$2,'[109]ERU-1'!$A$6:$BE$17,H$42,FALSE)</f>
        <v>1</v>
      </c>
      <c r="I153" s="85">
        <f>VLOOKUP($C$2,'[109]ERU-1'!$A$6:$BE$17,I$42,FALSE)</f>
        <v>0</v>
      </c>
      <c r="J153" s="85">
        <f>VLOOKUP($C$2,'[109]ERU-1'!$A$6:$BE$17,J$42,FALSE)</f>
        <v>0</v>
      </c>
      <c r="K153" s="85">
        <f>VLOOKUP($C$2,'[109]ERU-1'!$A$6:$BE$17,K$42,FALSE)</f>
        <v>1</v>
      </c>
      <c r="L153" s="85">
        <f>VLOOKUP($C$2,'[109]ERU-1'!$A$6:$BE$17,L$42,FALSE)</f>
        <v>0</v>
      </c>
      <c r="M153" s="85">
        <f>VLOOKUP($C$2,'[109]ERU-1'!$A$6:$BE$17,M$42,FALSE)</f>
        <v>1</v>
      </c>
      <c r="N153" s="85">
        <f>VLOOKUP($C$2,'[109]ERU-1'!$A$6:$BE$17,N$42,FALSE)</f>
        <v>0</v>
      </c>
      <c r="O153" s="85" t="s">
        <v>36</v>
      </c>
      <c r="P153" s="85">
        <f>VLOOKUP($C$2,'[109]ERU-1'!$A$6:$BE$17,P$42,FALSE)</f>
        <v>0</v>
      </c>
      <c r="Q153" s="85">
        <f>VLOOKUP($C$2,'[109]ERU-1'!$A$6:$BE$17,Q$42,FALSE)</f>
        <v>0</v>
      </c>
      <c r="R153" s="85">
        <f>VLOOKUP($C$2,'[109]ERU-1'!$A$6:$BE$17,R$42,FALSE)</f>
        <v>0</v>
      </c>
      <c r="S153" s="85">
        <f>VLOOKUP($C$2,'[109]ERU-1'!$A$6:$BE$17,S$42,FALSE)</f>
        <v>0</v>
      </c>
      <c r="T153" s="85">
        <f>VLOOKUP($C$2,'[109]ERU-1'!$A$6:$BE$17,T$42,FALSE)</f>
        <v>1</v>
      </c>
      <c r="U153" s="85">
        <f>VLOOKUP($C$2,'[109]ERU-1'!$A$6:$BE$17,U$42,FALSE)</f>
        <v>0</v>
      </c>
      <c r="V153" s="85">
        <f>VLOOKUP($C$2,'[109]ERU-1'!$A$6:$BE$17,V$42,FALSE)</f>
        <v>0</v>
      </c>
      <c r="W153" s="85">
        <f>VLOOKUP($C$2,'[109]ERU-1'!$A$6:$BE$17,W$42,FALSE)</f>
        <v>0</v>
      </c>
      <c r="X153" s="85">
        <f>VLOOKUP($C$2,'[109]ERU-1'!$A$6:$BE$17,X$42,FALSE)</f>
        <v>0</v>
      </c>
      <c r="Y153" s="85">
        <f>VLOOKUP($C$2,'[109]ERU-1'!$A$6:$BE$17,Y$42,FALSE)</f>
        <v>0</v>
      </c>
      <c r="Z153" s="85">
        <f>VLOOKUP($C$2,'[109]ERU-1'!$A$6:$BE$17,Z$42,FALSE)</f>
        <v>0</v>
      </c>
      <c r="AA153" s="85" t="str">
        <f>INDEX([16]Data!$BK$5:$BK$156,MATCH(A153,[16]Data!$A$5:$A$156,0))</f>
        <v>Moravskoslezský</v>
      </c>
      <c r="AB153" s="86">
        <f>INDEX([16]Data!$BM$5:$BM$156,MATCH(A153,[16]Data!$A$5:$A$156,0))</f>
        <v>1.966</v>
      </c>
      <c r="AD153" s="39">
        <f t="shared" si="20"/>
        <v>0.59995200383969283</v>
      </c>
    </row>
    <row r="154" spans="1:30" x14ac:dyDescent="0.25">
      <c r="A154">
        <v>3929</v>
      </c>
      <c r="B154" s="84" t="str">
        <f>INDEX([16]Data!$C$5:$C$156,MATCH(A154,[16]Data!$A$5:$A$156,0))</f>
        <v>KJ - Česká Třebová na Milíři</v>
      </c>
      <c r="C154" s="85" t="str">
        <f>VLOOKUP($C$2,'[110]ERU-1'!$A$6:$BE$17,C$42,FALSE)</f>
        <v>Leden</v>
      </c>
      <c r="D154" s="85">
        <f>VLOOKUP($C$2,'[110]ERU-1'!$A$6:$BE$17,D$42,FALSE)</f>
        <v>1</v>
      </c>
      <c r="E154" s="85">
        <f>VLOOKUP($C$2,'[110]ERU-1'!$A$6:$BE$17,E$42,FALSE)</f>
        <v>284.48</v>
      </c>
      <c r="F154" s="85">
        <f>VLOOKUP($C$2,'[110]ERU-1'!$A$6:$BE$17,F$42,FALSE)</f>
        <v>164.434</v>
      </c>
      <c r="G154" s="85">
        <f>VLOOKUP($C$2,'[110]ERU-1'!$A$6:$BE$17,G$42,FALSE)</f>
        <v>35.281999999999996</v>
      </c>
      <c r="H154" s="85">
        <f>VLOOKUP($C$2,'[110]ERU-1'!$A$6:$BE$17,H$42,FALSE)</f>
        <v>487</v>
      </c>
      <c r="I154" s="85">
        <f>VLOOKUP($C$2,'[110]ERU-1'!$A$6:$BE$17,I$42,FALSE)</f>
        <v>0</v>
      </c>
      <c r="J154" s="85">
        <f>VLOOKUP($C$2,'[110]ERU-1'!$A$6:$BE$17,J$42,FALSE)</f>
        <v>0</v>
      </c>
      <c r="K154" s="85">
        <f>VLOOKUP($C$2,'[110]ERU-1'!$A$6:$BE$17,K$42,FALSE)</f>
        <v>487</v>
      </c>
      <c r="L154" s="85">
        <f>VLOOKUP($C$2,'[110]ERU-1'!$A$6:$BE$17,L$42,FALSE)</f>
        <v>0</v>
      </c>
      <c r="M154" s="85">
        <f>VLOOKUP($C$2,'[110]ERU-1'!$A$6:$BE$17,M$42,FALSE)</f>
        <v>487</v>
      </c>
      <c r="N154" s="85">
        <f>VLOOKUP($C$2,'[110]ERU-1'!$A$6:$BE$17,N$42,FALSE)</f>
        <v>0</v>
      </c>
      <c r="O154" s="85" t="s">
        <v>36</v>
      </c>
      <c r="P154" s="85">
        <f>VLOOKUP($C$2,'[110]ERU-1'!$A$6:$BE$17,P$42,FALSE)</f>
        <v>0</v>
      </c>
      <c r="Q154" s="85">
        <f>VLOOKUP($C$2,'[110]ERU-1'!$A$6:$BE$17,Q$42,FALSE)</f>
        <v>0</v>
      </c>
      <c r="R154" s="85">
        <f>VLOOKUP($C$2,'[110]ERU-1'!$A$6:$BE$17,R$42,FALSE)</f>
        <v>487</v>
      </c>
      <c r="S154" s="85">
        <f>VLOOKUP($C$2,'[110]ERU-1'!$A$6:$BE$17,S$42,FALSE)</f>
        <v>0</v>
      </c>
      <c r="T154" s="85">
        <f>VLOOKUP($C$2,'[110]ERU-1'!$A$6:$BE$17,T$42,FALSE)</f>
        <v>0</v>
      </c>
      <c r="U154" s="85">
        <f>VLOOKUP($C$2,'[110]ERU-1'!$A$6:$BE$17,U$42,FALSE)</f>
        <v>0</v>
      </c>
      <c r="V154" s="85">
        <f>VLOOKUP($C$2,'[110]ERU-1'!$A$6:$BE$17,V$42,FALSE)</f>
        <v>0</v>
      </c>
      <c r="W154" s="85">
        <f>VLOOKUP($C$2,'[110]ERU-1'!$A$6:$BE$17,W$42,FALSE)</f>
        <v>0</v>
      </c>
      <c r="X154" s="85">
        <f>VLOOKUP($C$2,'[110]ERU-1'!$A$6:$BE$17,X$42,FALSE)</f>
        <v>0</v>
      </c>
      <c r="Y154" s="85">
        <f>VLOOKUP($C$2,'[110]ERU-1'!$A$6:$BE$17,Y$42,FALSE)</f>
        <v>0</v>
      </c>
      <c r="Z154" s="85">
        <f>VLOOKUP($C$2,'[110]ERU-1'!$A$6:$BE$17,Z$42,FALSE)</f>
        <v>0</v>
      </c>
      <c r="AA154" s="85" t="str">
        <f>INDEX([16]Data!$BK$5:$BK$156,MATCH(A154,[16]Data!$A$5:$A$156,0))</f>
        <v>Pardubický</v>
      </c>
      <c r="AB154" s="86">
        <f>INDEX([16]Data!$BM$5:$BM$156,MATCH(A154,[16]Data!$A$5:$A$156,0))</f>
        <v>0.28000000000000003</v>
      </c>
      <c r="AD154" s="39">
        <f t="shared" si="20"/>
        <v>0.82268738690160048</v>
      </c>
    </row>
    <row r="155" spans="1:30" x14ac:dyDescent="0.25">
      <c r="A155">
        <v>4026</v>
      </c>
      <c r="B155" s="84" t="str">
        <f>INDEX([16]Data!$C$5:$C$156,MATCH(A155,[16]Data!$A$5:$A$156,0))</f>
        <v>KJ - Řež ÚJV</v>
      </c>
      <c r="C155" s="85" t="str">
        <f>VLOOKUP($C$2,'[111]ERU-1'!$A$6:$BE$17,C$42,FALSE)</f>
        <v>Leden</v>
      </c>
      <c r="D155" s="85">
        <f>VLOOKUP($C$2,'[111]ERU-1'!$A$6:$BE$17,D$42,FALSE)</f>
        <v>1</v>
      </c>
      <c r="E155" s="85">
        <f>VLOOKUP($C$2,'[111]ERU-1'!$A$6:$BE$17,E$42,FALSE)</f>
        <v>1192.9849999999999</v>
      </c>
      <c r="F155" s="85">
        <f>VLOOKUP($C$2,'[111]ERU-1'!$A$6:$BE$17,F$42,FALSE)</f>
        <v>645.63499999999999</v>
      </c>
      <c r="G155" s="85">
        <f>VLOOKUP($C$2,'[111]ERU-1'!$A$6:$BE$17,G$42,FALSE)</f>
        <v>35.322000000000003</v>
      </c>
      <c r="H155" s="85">
        <f>VLOOKUP($C$2,'[111]ERU-1'!$A$6:$BE$17,H$42,FALSE)</f>
        <v>1819</v>
      </c>
      <c r="I155" s="85">
        <f>VLOOKUP($C$2,'[111]ERU-1'!$A$6:$BE$17,I$42,FALSE)</f>
        <v>0</v>
      </c>
      <c r="J155" s="85">
        <f>VLOOKUP($C$2,'[111]ERU-1'!$A$6:$BE$17,J$42,FALSE)</f>
        <v>0</v>
      </c>
      <c r="K155" s="85">
        <f>VLOOKUP($C$2,'[111]ERU-1'!$A$6:$BE$17,K$42,FALSE)</f>
        <v>1819</v>
      </c>
      <c r="L155" s="85">
        <f>VLOOKUP($C$2,'[111]ERU-1'!$A$6:$BE$17,L$42,FALSE)</f>
        <v>0</v>
      </c>
      <c r="M155" s="85">
        <f>VLOOKUP($C$2,'[111]ERU-1'!$A$6:$BE$17,M$42,FALSE)</f>
        <v>1819</v>
      </c>
      <c r="N155" s="85">
        <f>VLOOKUP($C$2,'[111]ERU-1'!$A$6:$BE$17,N$42,FALSE)</f>
        <v>0</v>
      </c>
      <c r="O155" s="85" t="s">
        <v>36</v>
      </c>
      <c r="P155" s="85">
        <f>VLOOKUP($C$2,'[111]ERU-1'!$A$6:$BE$17,P$42,FALSE)</f>
        <v>0</v>
      </c>
      <c r="Q155" s="85">
        <f>VLOOKUP($C$2,'[111]ERU-1'!$A$6:$BE$17,Q$42,FALSE)</f>
        <v>0</v>
      </c>
      <c r="R155" s="85">
        <f>VLOOKUP($C$2,'[111]ERU-1'!$A$6:$BE$17,R$42,FALSE)</f>
        <v>1819</v>
      </c>
      <c r="S155" s="85">
        <f>VLOOKUP($C$2,'[111]ERU-1'!$A$6:$BE$17,S$42,FALSE)</f>
        <v>0</v>
      </c>
      <c r="T155" s="85">
        <f>VLOOKUP($C$2,'[111]ERU-1'!$A$6:$BE$17,T$42,FALSE)</f>
        <v>0</v>
      </c>
      <c r="U155" s="85">
        <f>VLOOKUP($C$2,'[111]ERU-1'!$A$6:$BE$17,U$42,FALSE)</f>
        <v>0</v>
      </c>
      <c r="V155" s="85">
        <f>VLOOKUP($C$2,'[111]ERU-1'!$A$6:$BE$17,V$42,FALSE)</f>
        <v>0</v>
      </c>
      <c r="W155" s="85">
        <f>VLOOKUP($C$2,'[111]ERU-1'!$A$6:$BE$17,W$42,FALSE)</f>
        <v>0</v>
      </c>
      <c r="X155" s="85">
        <f>VLOOKUP($C$2,'[111]ERU-1'!$A$6:$BE$17,X$42,FALSE)</f>
        <v>0</v>
      </c>
      <c r="Y155" s="85">
        <f>VLOOKUP($C$2,'[111]ERU-1'!$A$6:$BE$17,Y$42,FALSE)</f>
        <v>0</v>
      </c>
      <c r="Z155" s="85">
        <f>VLOOKUP($C$2,'[111]ERU-1'!$A$6:$BE$17,Z$42,FALSE)</f>
        <v>0</v>
      </c>
      <c r="AA155" s="85" t="str">
        <f>INDEX([16]Data!$BK$5:$BK$156,MATCH(A155,[16]Data!$A$5:$A$156,0))</f>
        <v>Středočeský</v>
      </c>
      <c r="AB155" s="86">
        <f>INDEX([16]Data!$BM$5:$BM$156,MATCH(A155,[16]Data!$A$5:$A$156,0))</f>
        <v>1.268</v>
      </c>
      <c r="AD155" s="39">
        <f t="shared" si="20"/>
        <v>0.78260592715354305</v>
      </c>
    </row>
    <row r="156" spans="1:30" x14ac:dyDescent="0.25">
      <c r="A156">
        <v>4027</v>
      </c>
      <c r="B156" s="84" t="str">
        <f>INDEX([16]Data!$C$5:$C$156,MATCH(A156,[16]Data!$A$5:$A$156,0))</f>
        <v>KJ - ŠumerkK2</v>
      </c>
      <c r="C156" s="85" t="str">
        <f>VLOOKUP($C$2,'[112]ERU-1'!$A$6:$BE$17,C$42,FALSE)</f>
        <v>Leden</v>
      </c>
      <c r="D156" s="85">
        <f>VLOOKUP($C$2,'[112]ERU-1'!$A$6:$BE$17,D$42,FALSE)</f>
        <v>1</v>
      </c>
      <c r="E156" s="85">
        <f>VLOOKUP($C$2,'[112]ERU-1'!$A$6:$BE$17,E$42,FALSE)</f>
        <v>670.43700000000001</v>
      </c>
      <c r="F156" s="85">
        <f>VLOOKUP($C$2,'[112]ERU-1'!$A$6:$BE$17,F$42,FALSE)</f>
        <v>360.11799999999999</v>
      </c>
      <c r="G156" s="85">
        <f>VLOOKUP($C$2,'[112]ERU-1'!$A$6:$BE$17,G$42,FALSE)</f>
        <v>35.270000000000003</v>
      </c>
      <c r="H156" s="85">
        <f>VLOOKUP($C$2,'[112]ERU-1'!$A$6:$BE$17,H$42,FALSE)</f>
        <v>1024</v>
      </c>
      <c r="I156" s="85">
        <f>VLOOKUP($C$2,'[112]ERU-1'!$A$6:$BE$17,I$42,FALSE)</f>
        <v>0</v>
      </c>
      <c r="J156" s="85">
        <f>VLOOKUP($C$2,'[112]ERU-1'!$A$6:$BE$17,J$42,FALSE)</f>
        <v>0</v>
      </c>
      <c r="K156" s="85">
        <f>VLOOKUP($C$2,'[112]ERU-1'!$A$6:$BE$17,K$42,FALSE)</f>
        <v>1024</v>
      </c>
      <c r="L156" s="85">
        <f>VLOOKUP($C$2,'[112]ERU-1'!$A$6:$BE$17,L$42,FALSE)</f>
        <v>0</v>
      </c>
      <c r="M156" s="85">
        <f>VLOOKUP($C$2,'[112]ERU-1'!$A$6:$BE$17,M$42,FALSE)</f>
        <v>1024</v>
      </c>
      <c r="N156" s="85">
        <f>VLOOKUP($C$2,'[112]ERU-1'!$A$6:$BE$17,N$42,FALSE)</f>
        <v>0</v>
      </c>
      <c r="O156" s="85" t="s">
        <v>36</v>
      </c>
      <c r="P156" s="85">
        <f>VLOOKUP($C$2,'[112]ERU-1'!$A$6:$BE$17,P$42,FALSE)</f>
        <v>0</v>
      </c>
      <c r="Q156" s="85">
        <f>VLOOKUP($C$2,'[112]ERU-1'!$A$6:$BE$17,Q$42,FALSE)</f>
        <v>0</v>
      </c>
      <c r="R156" s="85">
        <f>VLOOKUP($C$2,'[112]ERU-1'!$A$6:$BE$17,R$42,FALSE)</f>
        <v>1024</v>
      </c>
      <c r="S156" s="85">
        <f>VLOOKUP($C$2,'[112]ERU-1'!$A$6:$BE$17,S$42,FALSE)</f>
        <v>0</v>
      </c>
      <c r="T156" s="85">
        <f>VLOOKUP($C$2,'[112]ERU-1'!$A$6:$BE$17,T$42,FALSE)</f>
        <v>0</v>
      </c>
      <c r="U156" s="85">
        <f>VLOOKUP($C$2,'[112]ERU-1'!$A$6:$BE$17,U$42,FALSE)</f>
        <v>0</v>
      </c>
      <c r="V156" s="85">
        <f>VLOOKUP($C$2,'[112]ERU-1'!$A$6:$BE$17,V$42,FALSE)</f>
        <v>0</v>
      </c>
      <c r="W156" s="85">
        <f>VLOOKUP($C$2,'[112]ERU-1'!$A$6:$BE$17,W$42,FALSE)</f>
        <v>0</v>
      </c>
      <c r="X156" s="85">
        <f>VLOOKUP($C$2,'[112]ERU-1'!$A$6:$BE$17,X$42,FALSE)</f>
        <v>0</v>
      </c>
      <c r="Y156" s="85">
        <f>VLOOKUP($C$2,'[112]ERU-1'!$A$6:$BE$17,Y$42,FALSE)</f>
        <v>0</v>
      </c>
      <c r="Z156" s="85">
        <f>VLOOKUP($C$2,'[112]ERU-1'!$A$6:$BE$17,Z$42,FALSE)</f>
        <v>0</v>
      </c>
      <c r="AA156" s="85" t="str">
        <f>INDEX([16]Data!$BK$5:$BK$156,MATCH(A156,[16]Data!$A$5:$A$156,0))</f>
        <v>Olomoucký</v>
      </c>
      <c r="AB156" s="86">
        <f>INDEX([16]Data!$BM$5:$BM$156,MATCH(A156,[16]Data!$A$5:$A$156,0))</f>
        <v>1.268</v>
      </c>
      <c r="AD156" s="39">
        <f t="shared" si="20"/>
        <v>0.78986455674096945</v>
      </c>
    </row>
    <row r="157" spans="1:30" x14ac:dyDescent="0.25">
      <c r="A157">
        <v>4028</v>
      </c>
      <c r="B157" s="84" t="str">
        <f>INDEX([16]Data!$C$5:$C$156,MATCH(A157,[16]Data!$A$5:$A$156,0))</f>
        <v>KJ - Šumerk K3</v>
      </c>
      <c r="C157" s="85" t="str">
        <f>VLOOKUP($C$2,'[113]ERU-1'!$A$6:$BE$17,C$42,FALSE)</f>
        <v>Leden</v>
      </c>
      <c r="D157" s="85">
        <f>VLOOKUP($C$2,'[113]ERU-1'!$A$6:$BE$17,D$42,FALSE)</f>
        <v>1</v>
      </c>
      <c r="E157" s="85">
        <f>VLOOKUP($C$2,'[113]ERU-1'!$A$6:$BE$17,E$42,FALSE)</f>
        <v>1325.4459999999999</v>
      </c>
      <c r="F157" s="85">
        <f>VLOOKUP($C$2,'[113]ERU-1'!$A$6:$BE$17,F$42,FALSE)</f>
        <v>721.39400000000001</v>
      </c>
      <c r="G157" s="85">
        <f>VLOOKUP($C$2,'[113]ERU-1'!$A$6:$BE$17,G$42,FALSE)</f>
        <v>35.267000000000003</v>
      </c>
      <c r="H157" s="85">
        <f>VLOOKUP($C$2,'[113]ERU-1'!$A$6:$BE$17,H$42,FALSE)</f>
        <v>2039</v>
      </c>
      <c r="I157" s="85">
        <f>VLOOKUP($C$2,'[113]ERU-1'!$A$6:$BE$17,I$42,FALSE)</f>
        <v>0</v>
      </c>
      <c r="J157" s="85">
        <f>VLOOKUP($C$2,'[113]ERU-1'!$A$6:$BE$17,J$42,FALSE)</f>
        <v>0</v>
      </c>
      <c r="K157" s="85">
        <f>VLOOKUP($C$2,'[113]ERU-1'!$A$6:$BE$17,K$42,FALSE)</f>
        <v>2039</v>
      </c>
      <c r="L157" s="85">
        <f>VLOOKUP($C$2,'[113]ERU-1'!$A$6:$BE$17,L$42,FALSE)</f>
        <v>0</v>
      </c>
      <c r="M157" s="85">
        <f>VLOOKUP($C$2,'[113]ERU-1'!$A$6:$BE$17,M$42,FALSE)</f>
        <v>2039</v>
      </c>
      <c r="N157" s="85">
        <f>VLOOKUP($C$2,'[113]ERU-1'!$A$6:$BE$17,N$42,FALSE)</f>
        <v>0</v>
      </c>
      <c r="O157" s="85" t="s">
        <v>36</v>
      </c>
      <c r="P157" s="85">
        <f>VLOOKUP($C$2,'[113]ERU-1'!$A$6:$BE$17,P$42,FALSE)</f>
        <v>0</v>
      </c>
      <c r="Q157" s="85">
        <f>VLOOKUP($C$2,'[113]ERU-1'!$A$6:$BE$17,Q$42,FALSE)</f>
        <v>0</v>
      </c>
      <c r="R157" s="85">
        <f>VLOOKUP($C$2,'[113]ERU-1'!$A$6:$BE$17,R$42,FALSE)</f>
        <v>2039</v>
      </c>
      <c r="S157" s="85">
        <f>VLOOKUP($C$2,'[113]ERU-1'!$A$6:$BE$17,S$42,FALSE)</f>
        <v>0</v>
      </c>
      <c r="T157" s="85">
        <f>VLOOKUP($C$2,'[113]ERU-1'!$A$6:$BE$17,T$42,FALSE)</f>
        <v>0</v>
      </c>
      <c r="U157" s="85">
        <f>VLOOKUP($C$2,'[113]ERU-1'!$A$6:$BE$17,U$42,FALSE)</f>
        <v>0</v>
      </c>
      <c r="V157" s="85">
        <f>VLOOKUP($C$2,'[113]ERU-1'!$A$6:$BE$17,V$42,FALSE)</f>
        <v>0</v>
      </c>
      <c r="W157" s="85">
        <f>VLOOKUP($C$2,'[113]ERU-1'!$A$6:$BE$17,W$42,FALSE)</f>
        <v>0</v>
      </c>
      <c r="X157" s="85">
        <f>VLOOKUP($C$2,'[113]ERU-1'!$A$6:$BE$17,X$42,FALSE)</f>
        <v>0</v>
      </c>
      <c r="Y157" s="85">
        <f>VLOOKUP($C$2,'[113]ERU-1'!$A$6:$BE$17,Y$42,FALSE)</f>
        <v>0</v>
      </c>
      <c r="Z157" s="85">
        <f>VLOOKUP($C$2,'[113]ERU-1'!$A$6:$BE$17,Z$42,FALSE)</f>
        <v>0</v>
      </c>
      <c r="AA157" s="85" t="str">
        <f>INDEX([16]Data!$BK$5:$BK$156,MATCH(A157,[16]Data!$A$5:$A$156,0))</f>
        <v>Olomoucký</v>
      </c>
      <c r="AB157" s="86">
        <f>INDEX([16]Data!$BM$5:$BM$156,MATCH(A157,[16]Data!$A$5:$A$156,0))</f>
        <v>1.268</v>
      </c>
      <c r="AD157" s="39">
        <f t="shared" si="20"/>
        <v>0.78513113345673646</v>
      </c>
    </row>
    <row r="158" spans="1:30" x14ac:dyDescent="0.25">
      <c r="A158">
        <v>4278</v>
      </c>
      <c r="B158" s="84" t="str">
        <f>INDEX([16]Data!$C$5:$C$156,MATCH(A158,[16]Data!$A$5:$A$156,0))</f>
        <v>KJ - Helvikovice</v>
      </c>
      <c r="C158" s="85" t="str">
        <f>VLOOKUP($C$2,'[114]ERU-1'!$A$6:$BE$17,C$42,FALSE)</f>
        <v>Leden</v>
      </c>
      <c r="D158" s="85">
        <f>VLOOKUP($C$2,'[114]ERU-1'!$A$6:$BE$17,D$42,FALSE)</f>
        <v>1</v>
      </c>
      <c r="E158" s="85">
        <f>VLOOKUP($C$2,'[114]ERU-1'!$A$6:$BE$17,E$42,FALSE)</f>
        <v>274.66500000000002</v>
      </c>
      <c r="F158" s="85">
        <f>VLOOKUP($C$2,'[114]ERU-1'!$A$6:$BE$17,F$42,FALSE)</f>
        <v>155.20099999999999</v>
      </c>
      <c r="G158" s="85">
        <f>VLOOKUP($C$2,'[114]ERU-1'!$A$6:$BE$17,G$42,FALSE)</f>
        <v>35.258000000000003</v>
      </c>
      <c r="H158" s="85">
        <f>VLOOKUP($C$2,'[114]ERU-1'!$A$6:$BE$17,H$42,FALSE)</f>
        <v>435</v>
      </c>
      <c r="I158" s="85">
        <f>VLOOKUP($C$2,'[114]ERU-1'!$A$6:$BE$17,I$42,FALSE)</f>
        <v>0</v>
      </c>
      <c r="J158" s="85">
        <f>VLOOKUP($C$2,'[114]ERU-1'!$A$6:$BE$17,J$42,FALSE)</f>
        <v>0</v>
      </c>
      <c r="K158" s="85">
        <f>VLOOKUP($C$2,'[114]ERU-1'!$A$6:$BE$17,K$42,FALSE)</f>
        <v>435</v>
      </c>
      <c r="L158" s="85">
        <f>VLOOKUP($C$2,'[114]ERU-1'!$A$6:$BE$17,L$42,FALSE)</f>
        <v>0</v>
      </c>
      <c r="M158" s="85">
        <f>VLOOKUP($C$2,'[114]ERU-1'!$A$6:$BE$17,M$42,FALSE)</f>
        <v>435</v>
      </c>
      <c r="N158" s="85">
        <f>VLOOKUP($C$2,'[114]ERU-1'!$A$6:$BE$17,N$42,FALSE)</f>
        <v>0</v>
      </c>
      <c r="O158" s="85" t="s">
        <v>36</v>
      </c>
      <c r="P158" s="85">
        <f>VLOOKUP($C$2,'[114]ERU-1'!$A$6:$BE$17,P$42,FALSE)</f>
        <v>0</v>
      </c>
      <c r="Q158" s="85">
        <f>VLOOKUP($C$2,'[114]ERU-1'!$A$6:$BE$17,Q$42,FALSE)</f>
        <v>0</v>
      </c>
      <c r="R158" s="85">
        <f>VLOOKUP($C$2,'[114]ERU-1'!$A$6:$BE$17,R$42,FALSE)</f>
        <v>435</v>
      </c>
      <c r="S158" s="85">
        <f>VLOOKUP($C$2,'[114]ERU-1'!$A$6:$BE$17,S$42,FALSE)</f>
        <v>0</v>
      </c>
      <c r="T158" s="85">
        <f>VLOOKUP($C$2,'[114]ERU-1'!$A$6:$BE$17,T$42,FALSE)</f>
        <v>0</v>
      </c>
      <c r="U158" s="85">
        <f>VLOOKUP($C$2,'[114]ERU-1'!$A$6:$BE$17,U$42,FALSE)</f>
        <v>0</v>
      </c>
      <c r="V158" s="85">
        <f>VLOOKUP($C$2,'[114]ERU-1'!$A$6:$BE$17,V$42,FALSE)</f>
        <v>0</v>
      </c>
      <c r="W158" s="85">
        <f>VLOOKUP($C$2,'[114]ERU-1'!$A$6:$BE$17,W$42,FALSE)</f>
        <v>0</v>
      </c>
      <c r="X158" s="85">
        <f>VLOOKUP($C$2,'[114]ERU-1'!$A$6:$BE$17,X$42,FALSE)</f>
        <v>0</v>
      </c>
      <c r="Y158" s="85">
        <f>VLOOKUP($C$2,'[114]ERU-1'!$A$6:$BE$17,Y$42,FALSE)</f>
        <v>0</v>
      </c>
      <c r="Z158" s="85">
        <f>VLOOKUP($C$2,'[114]ERU-1'!$A$6:$BE$17,Z$42,FALSE)</f>
        <v>0</v>
      </c>
      <c r="AA158" s="85" t="str">
        <f>INDEX([16]Data!$BK$5:$BK$156,MATCH(A158,[16]Data!$A$5:$A$156,0))</f>
        <v>Pardubický</v>
      </c>
      <c r="AB158" s="86">
        <f>INDEX([16]Data!$BM$5:$BM$156,MATCH(A158,[16]Data!$A$5:$A$156,0))</f>
        <v>0.3</v>
      </c>
      <c r="AD158" s="39">
        <f t="shared" si="20"/>
        <v>0.77856027559959873</v>
      </c>
    </row>
    <row r="159" spans="1:30" x14ac:dyDescent="0.25">
      <c r="A159">
        <v>3971</v>
      </c>
      <c r="B159" s="84" t="str">
        <f>INDEX([16]Data!$C$5:$C$156,MATCH(A159,[16]Data!$A$5:$A$156,0))</f>
        <v>KJ - Luby ul. Tovární</v>
      </c>
      <c r="C159" s="85" t="str">
        <f>VLOOKUP($C$2,'[115]ERU-1'!$A$6:$BE$17,C$42,FALSE)</f>
        <v>Leden</v>
      </c>
      <c r="D159" s="85">
        <f>VLOOKUP($C$2,'[115]ERU-1'!$A$6:$BE$17,D$42,FALSE)</f>
        <v>1</v>
      </c>
      <c r="E159" s="85">
        <f>VLOOKUP($C$2,'[115]ERU-1'!$A$6:$BE$17,E$42,FALSE)</f>
        <v>274.19799999999998</v>
      </c>
      <c r="F159" s="85">
        <f>VLOOKUP($C$2,'[115]ERU-1'!$A$6:$BE$17,F$42,FALSE)</f>
        <v>153.131</v>
      </c>
      <c r="G159" s="85">
        <f>VLOOKUP($C$2,'[115]ERU-1'!$A$6:$BE$17,G$42,FALSE)</f>
        <v>34.667999999999999</v>
      </c>
      <c r="H159" s="85">
        <f>VLOOKUP($C$2,'[115]ERU-1'!$A$6:$BE$17,H$42,FALSE)</f>
        <v>439</v>
      </c>
      <c r="I159" s="85">
        <f>VLOOKUP($C$2,'[115]ERU-1'!$A$6:$BE$17,I$42,FALSE)</f>
        <v>0</v>
      </c>
      <c r="J159" s="85">
        <f>VLOOKUP($C$2,'[115]ERU-1'!$A$6:$BE$17,J$42,FALSE)</f>
        <v>0</v>
      </c>
      <c r="K159" s="85">
        <f>VLOOKUP($C$2,'[115]ERU-1'!$A$6:$BE$17,K$42,FALSE)</f>
        <v>439</v>
      </c>
      <c r="L159" s="85">
        <f>VLOOKUP($C$2,'[115]ERU-1'!$A$6:$BE$17,L$42,FALSE)</f>
        <v>0</v>
      </c>
      <c r="M159" s="85">
        <f>VLOOKUP($C$2,'[115]ERU-1'!$A$6:$BE$17,M$42,FALSE)</f>
        <v>439</v>
      </c>
      <c r="N159" s="85">
        <f>VLOOKUP($C$2,'[115]ERU-1'!$A$6:$BE$17,N$42,FALSE)</f>
        <v>0</v>
      </c>
      <c r="O159" s="85" t="s">
        <v>36</v>
      </c>
      <c r="P159" s="85">
        <f>VLOOKUP($C$2,'[115]ERU-1'!$A$6:$BE$17,P$42,FALSE)</f>
        <v>0</v>
      </c>
      <c r="Q159" s="85">
        <f>VLOOKUP($C$2,'[115]ERU-1'!$A$6:$BE$17,Q$42,FALSE)</f>
        <v>0</v>
      </c>
      <c r="R159" s="85">
        <f>VLOOKUP($C$2,'[115]ERU-1'!$A$6:$BE$17,R$42,FALSE)</f>
        <v>439</v>
      </c>
      <c r="S159" s="85">
        <f>VLOOKUP($C$2,'[115]ERU-1'!$A$6:$BE$17,S$42,FALSE)</f>
        <v>0</v>
      </c>
      <c r="T159" s="85">
        <f>VLOOKUP($C$2,'[115]ERU-1'!$A$6:$BE$17,T$42,FALSE)</f>
        <v>0</v>
      </c>
      <c r="U159" s="85">
        <f>VLOOKUP($C$2,'[115]ERU-1'!$A$6:$BE$17,U$42,FALSE)</f>
        <v>0</v>
      </c>
      <c r="V159" s="85">
        <f>VLOOKUP($C$2,'[115]ERU-1'!$A$6:$BE$17,V$42,FALSE)</f>
        <v>0</v>
      </c>
      <c r="W159" s="85">
        <f>VLOOKUP($C$2,'[115]ERU-1'!$A$6:$BE$17,W$42,FALSE)</f>
        <v>0</v>
      </c>
      <c r="X159" s="85">
        <f>VLOOKUP($C$2,'[115]ERU-1'!$A$6:$BE$17,X$42,FALSE)</f>
        <v>0</v>
      </c>
      <c r="Y159" s="85">
        <f>VLOOKUP($C$2,'[115]ERU-1'!$A$6:$BE$17,Y$42,FALSE)</f>
        <v>0</v>
      </c>
      <c r="Z159" s="85">
        <f>VLOOKUP($C$2,'[115]ERU-1'!$A$6:$BE$17,Z$42,FALSE)</f>
        <v>0</v>
      </c>
      <c r="AA159" s="85" t="str">
        <f>INDEX([16]Data!$BK$5:$BK$156,MATCH(A159,[16]Data!$A$5:$A$156,0))</f>
        <v>Karlovarský</v>
      </c>
      <c r="AB159" s="86">
        <f>INDEX([16]Data!$BM$5:$BM$156,MATCH(A159,[16]Data!$A$5:$A$156,0))</f>
        <v>0.28599999999999998</v>
      </c>
      <c r="AD159" s="39">
        <f t="shared" si="20"/>
        <v>0.79634067853304968</v>
      </c>
    </row>
    <row r="160" spans="1:30" x14ac:dyDescent="0.25">
      <c r="A160">
        <v>3972</v>
      </c>
      <c r="B160" s="84" t="str">
        <f>INDEX([16]Data!$C$5:$C$156,MATCH(A160,[16]Data!$A$5:$A$156,0))</f>
        <v>KJ - Luby U Pily</v>
      </c>
      <c r="C160" s="85" t="str">
        <f>VLOOKUP($C$2,'[116]ERU-1'!$A$6:$BE$17,C$42,FALSE)</f>
        <v>Leden</v>
      </c>
      <c r="D160" s="85">
        <f>VLOOKUP($C$2,'[116]ERU-1'!$A$6:$BE$17,D$42,FALSE)</f>
        <v>1</v>
      </c>
      <c r="E160" s="85">
        <f>VLOOKUP($C$2,'[116]ERU-1'!$A$6:$BE$17,E$42,FALSE)</f>
        <v>271.947</v>
      </c>
      <c r="F160" s="85">
        <f>VLOOKUP($C$2,'[116]ERU-1'!$A$6:$BE$17,F$42,FALSE)</f>
        <v>152.01599999999999</v>
      </c>
      <c r="G160" s="85">
        <f>VLOOKUP($C$2,'[116]ERU-1'!$A$6:$BE$17,G$42,FALSE)</f>
        <v>35.343000000000004</v>
      </c>
      <c r="H160" s="85">
        <f>VLOOKUP($C$2,'[116]ERU-1'!$A$6:$BE$17,H$42,FALSE)</f>
        <v>432</v>
      </c>
      <c r="I160" s="85">
        <f>VLOOKUP($C$2,'[116]ERU-1'!$A$6:$BE$17,I$42,FALSE)</f>
        <v>0</v>
      </c>
      <c r="J160" s="85">
        <f>VLOOKUP($C$2,'[116]ERU-1'!$A$6:$BE$17,J$42,FALSE)</f>
        <v>0</v>
      </c>
      <c r="K160" s="85">
        <f>VLOOKUP($C$2,'[116]ERU-1'!$A$6:$BE$17,K$42,FALSE)</f>
        <v>432</v>
      </c>
      <c r="L160" s="85">
        <f>VLOOKUP($C$2,'[116]ERU-1'!$A$6:$BE$17,L$42,FALSE)</f>
        <v>0</v>
      </c>
      <c r="M160" s="85">
        <f>VLOOKUP($C$2,'[116]ERU-1'!$A$6:$BE$17,M$42,FALSE)</f>
        <v>432</v>
      </c>
      <c r="N160" s="85">
        <f>VLOOKUP($C$2,'[116]ERU-1'!$A$6:$BE$17,N$42,FALSE)</f>
        <v>0</v>
      </c>
      <c r="O160" s="85" t="s">
        <v>36</v>
      </c>
      <c r="P160" s="85">
        <f>VLOOKUP($C$2,'[116]ERU-1'!$A$6:$BE$17,P$42,FALSE)</f>
        <v>0</v>
      </c>
      <c r="Q160" s="85">
        <f>VLOOKUP($C$2,'[116]ERU-1'!$A$6:$BE$17,Q$42,FALSE)</f>
        <v>0</v>
      </c>
      <c r="R160" s="85">
        <f>VLOOKUP($C$2,'[116]ERU-1'!$A$6:$BE$17,R$42,FALSE)</f>
        <v>432</v>
      </c>
      <c r="S160" s="85">
        <f>VLOOKUP($C$2,'[116]ERU-1'!$A$6:$BE$17,S$42,FALSE)</f>
        <v>0</v>
      </c>
      <c r="T160" s="85">
        <f>VLOOKUP($C$2,'[116]ERU-1'!$A$6:$BE$17,T$42,FALSE)</f>
        <v>0</v>
      </c>
      <c r="U160" s="85">
        <f>VLOOKUP($C$2,'[116]ERU-1'!$A$6:$BE$17,U$42,FALSE)</f>
        <v>0</v>
      </c>
      <c r="V160" s="85">
        <f>VLOOKUP($C$2,'[116]ERU-1'!$A$6:$BE$17,V$42,FALSE)</f>
        <v>0</v>
      </c>
      <c r="W160" s="85">
        <f>VLOOKUP($C$2,'[116]ERU-1'!$A$6:$BE$17,W$42,FALSE)</f>
        <v>0</v>
      </c>
      <c r="X160" s="85">
        <f>VLOOKUP($C$2,'[116]ERU-1'!$A$6:$BE$17,X$42,FALSE)</f>
        <v>0</v>
      </c>
      <c r="Y160" s="85">
        <f>VLOOKUP($C$2,'[116]ERU-1'!$A$6:$BE$17,Y$42,FALSE)</f>
        <v>0</v>
      </c>
      <c r="Z160" s="85">
        <f>VLOOKUP($C$2,'[116]ERU-1'!$A$6:$BE$17,Z$42,FALSE)</f>
        <v>0</v>
      </c>
      <c r="AA160" s="85" t="str">
        <f>INDEX([16]Data!$BK$5:$BK$156,MATCH(A160,[16]Data!$A$5:$A$156,0))</f>
        <v>Karlovarský</v>
      </c>
      <c r="AB160" s="86">
        <f>INDEX([16]Data!$BM$5:$BM$156,MATCH(A160,[16]Data!$A$5:$A$156,0))</f>
        <v>0.28599999999999998</v>
      </c>
      <c r="AD160" s="39">
        <f t="shared" si="20"/>
        <v>0.7893905904641616</v>
      </c>
    </row>
    <row r="161" spans="1:30" x14ac:dyDescent="0.25">
      <c r="A161">
        <v>4295</v>
      </c>
      <c r="B161" s="84" t="str">
        <f>INDEX([16]Data!$C$5:$C$156,MATCH(A161,[16]Data!$A$5:$A$156,0))</f>
        <v>KJ - Mondelez Opava</v>
      </c>
      <c r="C161" s="85" t="str">
        <f>VLOOKUP($C$2,'[14]ERU-1'!$A$6:$BE$17,C$42,FALSE)</f>
        <v>Leden</v>
      </c>
      <c r="D161" s="85">
        <f>VLOOKUP($C$2,'[14]ERU-1'!$A$6:$BE$17,D$42,FALSE)</f>
        <v>1</v>
      </c>
      <c r="E161" s="85">
        <f>VLOOKUP($C$2,'[14]ERU-1'!$A$6:$BE$17,E$42,FALSE)</f>
        <v>922.57899999999995</v>
      </c>
      <c r="F161" s="85">
        <f>VLOOKUP($C$2,'[14]ERU-1'!$A$6:$BE$17,F$42,FALSE)</f>
        <v>488.238</v>
      </c>
      <c r="G161" s="85">
        <f>VLOOKUP($C$2,'[14]ERU-1'!$A$6:$BE$17,G$42,FALSE)</f>
        <v>35.276000000000003</v>
      </c>
      <c r="H161" s="85">
        <f>VLOOKUP($C$2,'[14]ERU-1'!$A$6:$BE$17,H$42,FALSE)</f>
        <v>1373</v>
      </c>
      <c r="I161" s="85">
        <f>VLOOKUP($C$2,'[14]ERU-1'!$A$6:$BE$17,I$42,FALSE)</f>
        <v>0</v>
      </c>
      <c r="J161" s="85">
        <f>VLOOKUP($C$2,'[14]ERU-1'!$A$6:$BE$17,J$42,FALSE)</f>
        <v>0</v>
      </c>
      <c r="K161" s="85">
        <f>VLOOKUP($C$2,'[14]ERU-1'!$A$6:$BE$17,K$42,FALSE)</f>
        <v>1373</v>
      </c>
      <c r="L161" s="85">
        <f>VLOOKUP($C$2,'[14]ERU-1'!$A$6:$BE$17,L$42,FALSE)</f>
        <v>0</v>
      </c>
      <c r="M161" s="85">
        <f>VLOOKUP($C$2,'[14]ERU-1'!$A$6:$BE$17,M$42,FALSE)</f>
        <v>1373</v>
      </c>
      <c r="N161" s="85">
        <f>VLOOKUP($C$2,'[14]ERU-1'!$A$6:$BE$17,N$42,FALSE)</f>
        <v>0</v>
      </c>
      <c r="O161" s="85" t="s">
        <v>36</v>
      </c>
      <c r="P161" s="85">
        <f>VLOOKUP($C$2,'[14]ERU-1'!$A$6:$BE$17,P$42,FALSE)</f>
        <v>0</v>
      </c>
      <c r="Q161" s="85">
        <f>VLOOKUP($C$2,'[14]ERU-1'!$A$6:$BE$17,Q$42,FALSE)</f>
        <v>0</v>
      </c>
      <c r="R161" s="85">
        <f>VLOOKUP($C$2,'[14]ERU-1'!$A$6:$BE$17,R$42,FALSE)</f>
        <v>1373</v>
      </c>
      <c r="S161" s="85">
        <f>VLOOKUP($C$2,'[14]ERU-1'!$A$6:$BE$17,S$42,FALSE)</f>
        <v>0</v>
      </c>
      <c r="T161" s="85">
        <f>VLOOKUP($C$2,'[14]ERU-1'!$A$6:$BE$17,T$42,FALSE)</f>
        <v>0</v>
      </c>
      <c r="U161" s="85">
        <f>VLOOKUP($C$2,'[14]ERU-1'!$A$6:$BE$17,U$42,FALSE)</f>
        <v>0</v>
      </c>
      <c r="V161" s="85">
        <f>VLOOKUP($C$2,'[14]ERU-1'!$A$6:$BE$17,V$42,FALSE)</f>
        <v>0</v>
      </c>
      <c r="W161" s="85">
        <f>VLOOKUP($C$2,'[14]ERU-1'!$A$6:$BE$17,W$42,FALSE)</f>
        <v>0</v>
      </c>
      <c r="X161" s="85">
        <f>VLOOKUP($C$2,'[14]ERU-1'!$A$6:$BE$17,X$42,FALSE)</f>
        <v>0</v>
      </c>
      <c r="Y161" s="85">
        <f>VLOOKUP($C$2,'[14]ERU-1'!$A$6:$BE$17,Y$42,FALSE)</f>
        <v>0</v>
      </c>
      <c r="Z161" s="85">
        <f>VLOOKUP($C$2,'[14]ERU-1'!$A$6:$BE$17,Z$42,FALSE)</f>
        <v>0</v>
      </c>
      <c r="AA161" s="85" t="str">
        <f>INDEX([16]Data!$BK$5:$BK$156,MATCH(A161,[16]Data!$A$5:$A$156,0))</f>
        <v>Moravskoslezský</v>
      </c>
      <c r="AB161" s="86">
        <f>INDEX([16]Data!$BM$5:$BM$156,MATCH(A161,[16]Data!$A$5:$A$156,0))</f>
        <v>1.2070000000000001</v>
      </c>
      <c r="AD161" s="39">
        <f t="shared" si="20"/>
        <v>0.78115363590889875</v>
      </c>
    </row>
    <row r="162" spans="1:30" x14ac:dyDescent="0.25">
      <c r="A162">
        <v>4296</v>
      </c>
      <c r="B162" s="84" t="str">
        <f>INDEX([16]Data!$C$5:$C$156,MATCH(A162,[16]Data!$A$5:$A$156,0))</f>
        <v>KJ - Rýmařov</v>
      </c>
      <c r="C162" s="85" t="str">
        <f>VLOOKUP($C$2,'[117]ERU-1'!$A$6:$BE$17,C$42,FALSE)</f>
        <v>Leden</v>
      </c>
      <c r="D162" s="85">
        <f>VLOOKUP($C$2,'[117]ERU-1'!$A$6:$BE$17,D$42,FALSE)</f>
        <v>1</v>
      </c>
      <c r="E162" s="85">
        <f>VLOOKUP($C$2,'[117]ERU-1'!$A$6:$BE$17,E$42,FALSE)</f>
        <v>1130.2929999999999</v>
      </c>
      <c r="F162" s="85">
        <f>VLOOKUP($C$2,'[117]ERU-1'!$A$6:$BE$17,F$42,FALSE)</f>
        <v>613.91</v>
      </c>
      <c r="G162" s="85">
        <f>VLOOKUP($C$2,'[117]ERU-1'!$A$6:$BE$17,G$42,FALSE)</f>
        <v>35.277999999999999</v>
      </c>
      <c r="H162" s="85">
        <f>VLOOKUP($C$2,'[117]ERU-1'!$A$6:$BE$17,H$42,FALSE)</f>
        <v>1773</v>
      </c>
      <c r="I162" s="85">
        <f>VLOOKUP($C$2,'[117]ERU-1'!$A$6:$BE$17,I$42,FALSE)</f>
        <v>0</v>
      </c>
      <c r="J162" s="85">
        <f>VLOOKUP($C$2,'[117]ERU-1'!$A$6:$BE$17,J$42,FALSE)</f>
        <v>0</v>
      </c>
      <c r="K162" s="85">
        <f>VLOOKUP($C$2,'[117]ERU-1'!$A$6:$BE$17,K$42,FALSE)</f>
        <v>1773</v>
      </c>
      <c r="L162" s="85">
        <f>VLOOKUP($C$2,'[117]ERU-1'!$A$6:$BE$17,L$42,FALSE)</f>
        <v>0</v>
      </c>
      <c r="M162" s="85">
        <f>VLOOKUP($C$2,'[117]ERU-1'!$A$6:$BE$17,M$42,FALSE)</f>
        <v>1773</v>
      </c>
      <c r="N162" s="85">
        <f>VLOOKUP($C$2,'[117]ERU-1'!$A$6:$BE$17,N$42,FALSE)</f>
        <v>0</v>
      </c>
      <c r="O162" s="85" t="s">
        <v>36</v>
      </c>
      <c r="P162" s="85">
        <f>VLOOKUP($C$2,'[117]ERU-1'!$A$6:$BE$17,P$42,FALSE)</f>
        <v>0</v>
      </c>
      <c r="Q162" s="85">
        <f>VLOOKUP($C$2,'[117]ERU-1'!$A$6:$BE$17,Q$42,FALSE)</f>
        <v>0</v>
      </c>
      <c r="R162" s="85">
        <f>VLOOKUP($C$2,'[117]ERU-1'!$A$6:$BE$17,R$42,FALSE)</f>
        <v>1773</v>
      </c>
      <c r="S162" s="85">
        <f>VLOOKUP($C$2,'[117]ERU-1'!$A$6:$BE$17,S$42,FALSE)</f>
        <v>0</v>
      </c>
      <c r="T162" s="85">
        <f>VLOOKUP($C$2,'[117]ERU-1'!$A$6:$BE$17,T$42,FALSE)</f>
        <v>0</v>
      </c>
      <c r="U162" s="85">
        <f>VLOOKUP($C$2,'[117]ERU-1'!$A$6:$BE$17,U$42,FALSE)</f>
        <v>0</v>
      </c>
      <c r="V162" s="85">
        <f>VLOOKUP($C$2,'[117]ERU-1'!$A$6:$BE$17,V$42,FALSE)</f>
        <v>0</v>
      </c>
      <c r="W162" s="85">
        <f>VLOOKUP($C$2,'[117]ERU-1'!$A$6:$BE$17,W$42,FALSE)</f>
        <v>0</v>
      </c>
      <c r="X162" s="85">
        <f>VLOOKUP($C$2,'[117]ERU-1'!$A$6:$BE$17,X$42,FALSE)</f>
        <v>0</v>
      </c>
      <c r="Y162" s="85">
        <f>VLOOKUP($C$2,'[117]ERU-1'!$A$6:$BE$17,Y$42,FALSE)</f>
        <v>0</v>
      </c>
      <c r="Z162" s="85">
        <f>VLOOKUP($C$2,'[117]ERU-1'!$A$6:$BE$17,Z$42,FALSE)</f>
        <v>0</v>
      </c>
      <c r="AA162" s="85" t="str">
        <f>INDEX([16]Data!$BK$5:$BK$156,MATCH(A162,[16]Data!$A$5:$A$156,0))</f>
        <v>Moravskoslezský</v>
      </c>
      <c r="AB162" s="86">
        <f>INDEX([16]Data!$BM$5:$BM$156,MATCH(A162,[16]Data!$A$5:$A$156,0))</f>
        <v>1.2689999999999999</v>
      </c>
      <c r="AD162" s="39">
        <f t="shared" si="20"/>
        <v>0.80223485527194538</v>
      </c>
    </row>
    <row r="163" spans="1:30" x14ac:dyDescent="0.25">
      <c r="A163">
        <v>4243</v>
      </c>
      <c r="B163" s="84" t="str">
        <f>INDEX([16]Data!$C$5:$C$156,MATCH(A163,[16]Data!$A$5:$A$156,0))</f>
        <v>KJ - Veselí nad Lužnicí</v>
      </c>
      <c r="C163" s="85" t="str">
        <f>VLOOKUP($C$2,'[118]ERU-1'!$A$6:$BE$17,C$42,FALSE)</f>
        <v>Leden</v>
      </c>
      <c r="D163" s="85">
        <f>VLOOKUP($C$2,'[118]ERU-1'!$A$6:$BE$17,D$42,FALSE)</f>
        <v>1</v>
      </c>
      <c r="E163" s="85">
        <f>VLOOKUP($C$2,'[118]ERU-1'!$A$6:$BE$17,E$42,FALSE)</f>
        <v>1047.5129999999999</v>
      </c>
      <c r="F163" s="85">
        <f>VLOOKUP($C$2,'[118]ERU-1'!$A$6:$BE$17,F$42,FALSE)</f>
        <v>571.04300000000001</v>
      </c>
      <c r="G163" s="85">
        <f>VLOOKUP($C$2,'[118]ERU-1'!$A$6:$BE$17,G$42,FALSE)</f>
        <v>35.302</v>
      </c>
      <c r="H163" s="85">
        <f>VLOOKUP($C$2,'[118]ERU-1'!$A$6:$BE$17,H$42,FALSE)</f>
        <v>1641</v>
      </c>
      <c r="I163" s="85">
        <f>VLOOKUP($C$2,'[118]ERU-1'!$A$6:$BE$17,I$42,FALSE)</f>
        <v>0</v>
      </c>
      <c r="J163" s="85">
        <f>VLOOKUP($C$2,'[118]ERU-1'!$A$6:$BE$17,J$42,FALSE)</f>
        <v>0</v>
      </c>
      <c r="K163" s="85">
        <f>VLOOKUP($C$2,'[118]ERU-1'!$A$6:$BE$17,K$42,FALSE)</f>
        <v>1641</v>
      </c>
      <c r="L163" s="85">
        <f>VLOOKUP($C$2,'[118]ERU-1'!$A$6:$BE$17,L$42,FALSE)</f>
        <v>0</v>
      </c>
      <c r="M163" s="85">
        <f>VLOOKUP($C$2,'[118]ERU-1'!$A$6:$BE$17,M$42,FALSE)</f>
        <v>1641</v>
      </c>
      <c r="N163" s="85">
        <f>VLOOKUP($C$2,'[118]ERU-1'!$A$6:$BE$17,N$42,FALSE)</f>
        <v>0</v>
      </c>
      <c r="O163" s="85" t="s">
        <v>36</v>
      </c>
      <c r="P163" s="85">
        <f>VLOOKUP($C$2,'[118]ERU-1'!$A$6:$BE$17,P$42,FALSE)</f>
        <v>0</v>
      </c>
      <c r="Q163" s="85">
        <f>VLOOKUP($C$2,'[118]ERU-1'!$A$6:$BE$17,Q$42,FALSE)</f>
        <v>0</v>
      </c>
      <c r="R163" s="85">
        <f>VLOOKUP($C$2,'[118]ERU-1'!$A$6:$BE$17,R$42,FALSE)</f>
        <v>0</v>
      </c>
      <c r="S163" s="85">
        <f>VLOOKUP($C$2,'[118]ERU-1'!$A$6:$BE$17,S$42,FALSE)</f>
        <v>0</v>
      </c>
      <c r="T163" s="85">
        <f>VLOOKUP($C$2,'[118]ERU-1'!$A$6:$BE$17,T$42,FALSE)</f>
        <v>0</v>
      </c>
      <c r="U163" s="85">
        <f>VLOOKUP($C$2,'[118]ERU-1'!$A$6:$BE$17,U$42,FALSE)</f>
        <v>0</v>
      </c>
      <c r="V163" s="85">
        <f>VLOOKUP($C$2,'[118]ERU-1'!$A$6:$BE$17,V$42,FALSE)</f>
        <v>0</v>
      </c>
      <c r="W163" s="85">
        <f>VLOOKUP($C$2,'[118]ERU-1'!$A$6:$BE$17,W$42,FALSE)</f>
        <v>0</v>
      </c>
      <c r="X163" s="85">
        <f>VLOOKUP($C$2,'[118]ERU-1'!$A$6:$BE$17,X$42,FALSE)</f>
        <v>1641</v>
      </c>
      <c r="Y163" s="85">
        <f>VLOOKUP($C$2,'[118]ERU-1'!$A$6:$BE$17,Y$42,FALSE)</f>
        <v>0</v>
      </c>
      <c r="Z163" s="85">
        <f>VLOOKUP($C$2,'[118]ERU-1'!$A$6:$BE$17,Z$42,FALSE)</f>
        <v>0</v>
      </c>
      <c r="AA163" s="85" t="str">
        <f>INDEX([16]Data!$BK$5:$BK$156,MATCH(A163,[16]Data!$A$5:$A$156,0))</f>
        <v>Jihočeský</v>
      </c>
      <c r="AB163" s="86">
        <f>INDEX([16]Data!$BM$5:$BM$156,MATCH(A163,[16]Data!$A$5:$A$156,0))</f>
        <v>0.94499999999999995</v>
      </c>
      <c r="AD163" s="39">
        <f t="shared" si="20"/>
        <v>0.7982469504631583</v>
      </c>
    </row>
    <row r="164" spans="1:30" x14ac:dyDescent="0.25">
      <c r="A164">
        <v>4316</v>
      </c>
      <c r="B164" s="84" t="str">
        <f>INDEX([16]Data!$C$5:$C$156,MATCH(A164,[16]Data!$A$5:$A$156,0))</f>
        <v>KJ- Modelárna Třinec</v>
      </c>
      <c r="C164" s="85" t="str">
        <f>VLOOKUP($C$2,'[119]ERU-1'!$A$6:$BE$17,C$42,FALSE)</f>
        <v>Leden</v>
      </c>
      <c r="D164" s="85">
        <f>VLOOKUP($C$2,'[119]ERU-1'!$A$6:$BE$17,D$42,FALSE)</f>
        <v>1</v>
      </c>
      <c r="E164" s="85">
        <f>VLOOKUP($C$2,'[119]ERU-1'!$A$6:$BE$17,E$42,FALSE)</f>
        <v>260.51100000000002</v>
      </c>
      <c r="F164" s="85">
        <f>VLOOKUP($C$2,'[119]ERU-1'!$A$6:$BE$17,F$42,FALSE)</f>
        <v>152.06700000000001</v>
      </c>
      <c r="G164" s="85">
        <f>VLOOKUP($C$2,'[119]ERU-1'!$A$6:$BE$17,G$42,FALSE)</f>
        <v>35.277999999999999</v>
      </c>
      <c r="H164" s="85">
        <f>VLOOKUP($C$2,'[119]ERU-1'!$A$6:$BE$17,H$42,FALSE)</f>
        <v>430</v>
      </c>
      <c r="I164" s="85">
        <f>VLOOKUP($C$2,'[119]ERU-1'!$A$6:$BE$17,I$42,FALSE)</f>
        <v>0</v>
      </c>
      <c r="J164" s="85">
        <f>VLOOKUP($C$2,'[119]ERU-1'!$A$6:$BE$17,J$42,FALSE)</f>
        <v>0</v>
      </c>
      <c r="K164" s="85">
        <f>VLOOKUP($C$2,'[119]ERU-1'!$A$6:$BE$17,K$42,FALSE)</f>
        <v>430</v>
      </c>
      <c r="L164" s="85">
        <f>VLOOKUP($C$2,'[119]ERU-1'!$A$6:$BE$17,L$42,FALSE)</f>
        <v>0</v>
      </c>
      <c r="M164" s="85">
        <f>VLOOKUP($C$2,'[119]ERU-1'!$A$6:$BE$17,M$42,FALSE)</f>
        <v>430</v>
      </c>
      <c r="N164" s="85">
        <f>VLOOKUP($C$2,'[119]ERU-1'!$A$6:$BE$17,N$42,FALSE)</f>
        <v>0</v>
      </c>
      <c r="O164" s="85" t="s">
        <v>36</v>
      </c>
      <c r="P164" s="85">
        <f>VLOOKUP($C$2,'[119]ERU-1'!$A$6:$BE$17,P$42,FALSE)</f>
        <v>0</v>
      </c>
      <c r="Q164" s="85">
        <f>VLOOKUP($C$2,'[119]ERU-1'!$A$6:$BE$17,Q$42,FALSE)</f>
        <v>0</v>
      </c>
      <c r="R164" s="85">
        <f>VLOOKUP($C$2,'[119]ERU-1'!$A$6:$BE$17,R$42,FALSE)</f>
        <v>430</v>
      </c>
      <c r="S164" s="85">
        <f>VLOOKUP($C$2,'[119]ERU-1'!$A$6:$BE$17,S$42,FALSE)</f>
        <v>0</v>
      </c>
      <c r="T164" s="85">
        <f>VLOOKUP($C$2,'[119]ERU-1'!$A$6:$BE$17,T$42,FALSE)</f>
        <v>0</v>
      </c>
      <c r="U164" s="85">
        <f>VLOOKUP($C$2,'[119]ERU-1'!$A$6:$BE$17,U$42,FALSE)</f>
        <v>0</v>
      </c>
      <c r="V164" s="85">
        <f>VLOOKUP($C$2,'[119]ERU-1'!$A$6:$BE$17,V$42,FALSE)</f>
        <v>0</v>
      </c>
      <c r="W164" s="85">
        <f>VLOOKUP($C$2,'[119]ERU-1'!$A$6:$BE$17,W$42,FALSE)</f>
        <v>0</v>
      </c>
      <c r="X164" s="85">
        <f>VLOOKUP($C$2,'[119]ERU-1'!$A$6:$BE$17,X$42,FALSE)</f>
        <v>0</v>
      </c>
      <c r="Y164" s="85">
        <f>VLOOKUP($C$2,'[119]ERU-1'!$A$6:$BE$17,Y$42,FALSE)</f>
        <v>0</v>
      </c>
      <c r="Z164" s="85">
        <f>VLOOKUP($C$2,'[119]ERU-1'!$A$6:$BE$17,Z$42,FALSE)</f>
        <v>0</v>
      </c>
      <c r="AA164" s="85" t="str">
        <f>INDEX([16]Data!$BK$5:$BK$156,MATCH(A164,[16]Data!$A$5:$A$156,0))</f>
        <v>Moravskoslezský</v>
      </c>
      <c r="AB164" s="86">
        <f>INDEX([16]Data!$BM$5:$BM$156,MATCH(A164,[16]Data!$A$5:$A$156,0))</f>
        <v>0.27800000000000002</v>
      </c>
      <c r="AD164" s="39">
        <f t="shared" si="20"/>
        <v>0.78547248544683868</v>
      </c>
    </row>
    <row r="165" spans="1:30" x14ac:dyDescent="0.25">
      <c r="A165">
        <v>4276</v>
      </c>
      <c r="B165" s="84" t="str">
        <f>INDEX([16]Data!$C$5:$C$156,MATCH(A165,[16]Data!$A$5:$A$156,0))</f>
        <v>KJ - Jablonec – Boženy Němcové</v>
      </c>
      <c r="C165" s="85" t="str">
        <f>VLOOKUP($C$2,'[120]ERU-1'!$A$6:$BE$17,C$42,FALSE)</f>
        <v>Leden</v>
      </c>
      <c r="D165" s="85">
        <f>VLOOKUP($C$2,'[120]ERU-1'!$A$6:$BE$17,D$42,FALSE)</f>
        <v>1</v>
      </c>
      <c r="E165" s="85">
        <f>VLOOKUP($C$2,'[120]ERU-1'!$A$6:$BE$17,E$42,FALSE)</f>
        <v>502.18400000000003</v>
      </c>
      <c r="F165" s="85">
        <f>VLOOKUP($C$2,'[120]ERU-1'!$A$6:$BE$17,F$42,FALSE)</f>
        <v>295.83800000000002</v>
      </c>
      <c r="G165" s="85">
        <f>VLOOKUP($C$2,'[120]ERU-1'!$A$6:$BE$17,G$42,FALSE)</f>
        <v>35.146999999999998</v>
      </c>
      <c r="H165" s="85">
        <f>VLOOKUP($C$2,'[120]ERU-1'!$A$6:$BE$17,H$42,FALSE)</f>
        <v>867</v>
      </c>
      <c r="I165" s="85">
        <f>VLOOKUP($C$2,'[120]ERU-1'!$A$6:$BE$17,I$42,FALSE)</f>
        <v>0</v>
      </c>
      <c r="J165" s="85">
        <f>VLOOKUP($C$2,'[120]ERU-1'!$A$6:$BE$17,J$42,FALSE)</f>
        <v>0</v>
      </c>
      <c r="K165" s="85">
        <f>VLOOKUP($C$2,'[120]ERU-1'!$A$6:$BE$17,K$42,FALSE)</f>
        <v>867</v>
      </c>
      <c r="L165" s="85">
        <f>VLOOKUP($C$2,'[120]ERU-1'!$A$6:$BE$17,L$42,FALSE)</f>
        <v>0</v>
      </c>
      <c r="M165" s="85">
        <f>VLOOKUP($C$2,'[120]ERU-1'!$A$6:$BE$17,M$42,FALSE)</f>
        <v>867</v>
      </c>
      <c r="N165" s="85">
        <f>VLOOKUP($C$2,'[120]ERU-1'!$A$6:$BE$17,N$42,FALSE)</f>
        <v>0</v>
      </c>
      <c r="O165" s="85" t="s">
        <v>36</v>
      </c>
      <c r="P165" s="85">
        <f>VLOOKUP($C$2,'[120]ERU-1'!$A$6:$BE$17,P$42,FALSE)</f>
        <v>0</v>
      </c>
      <c r="Q165" s="85">
        <f>VLOOKUP($C$2,'[120]ERU-1'!$A$6:$BE$17,Q$42,FALSE)</f>
        <v>0</v>
      </c>
      <c r="R165" s="85">
        <f>VLOOKUP($C$2,'[120]ERU-1'!$A$6:$BE$17,R$42,FALSE)</f>
        <v>867</v>
      </c>
      <c r="S165" s="85">
        <f>VLOOKUP($C$2,'[120]ERU-1'!$A$6:$BE$17,S$42,FALSE)</f>
        <v>0</v>
      </c>
      <c r="T165" s="85">
        <f>VLOOKUP($C$2,'[120]ERU-1'!$A$6:$BE$17,T$42,FALSE)</f>
        <v>0</v>
      </c>
      <c r="U165" s="85">
        <f>VLOOKUP($C$2,'[120]ERU-1'!$A$6:$BE$17,U$42,FALSE)</f>
        <v>0</v>
      </c>
      <c r="V165" s="85">
        <f>VLOOKUP($C$2,'[120]ERU-1'!$A$6:$BE$17,V$42,FALSE)</f>
        <v>0</v>
      </c>
      <c r="W165" s="85">
        <f>VLOOKUP($C$2,'[120]ERU-1'!$A$6:$BE$17,W$42,FALSE)</f>
        <v>0</v>
      </c>
      <c r="X165" s="85">
        <f>VLOOKUP($C$2,'[120]ERU-1'!$A$6:$BE$17,X$42,FALSE)</f>
        <v>0</v>
      </c>
      <c r="Y165" s="85">
        <f>VLOOKUP($C$2,'[120]ERU-1'!$A$6:$BE$17,Y$42,FALSE)</f>
        <v>0</v>
      </c>
      <c r="Z165" s="85">
        <f>VLOOKUP($C$2,'[120]ERU-1'!$A$6:$BE$17,Z$42,FALSE)</f>
        <v>0</v>
      </c>
      <c r="AA165" s="85" t="str">
        <f>INDEX([16]Data!$BK$5:$BK$156,MATCH(A165,[16]Data!$A$5:$A$156,0))</f>
        <v>Liberecký</v>
      </c>
      <c r="AB165" s="86">
        <f>INDEX([16]Data!$BM$5:$BM$156,MATCH(A165,[16]Data!$A$5:$A$156,0))</f>
        <v>0.6</v>
      </c>
      <c r="AD165" s="39">
        <f t="shared" si="20"/>
        <v>0.81407166534837749</v>
      </c>
    </row>
    <row r="166" spans="1:30" x14ac:dyDescent="0.25">
      <c r="A166">
        <v>4274</v>
      </c>
      <c r="B166" s="84" t="str">
        <f>INDEX([16]Data!$C$5:$C$156,MATCH(A166,[16]Data!$A$5:$A$156,0))</f>
        <v>KJ - Jablonec – Josefa Hory</v>
      </c>
      <c r="C166" s="85" t="str">
        <f>VLOOKUP($C$2,'[121]ERU-1'!$A$6:$BE$17,C$42,FALSE)</f>
        <v>Leden</v>
      </c>
      <c r="D166" s="85">
        <f>VLOOKUP($C$2,'[121]ERU-1'!$A$6:$BE$17,D$42,FALSE)</f>
        <v>1</v>
      </c>
      <c r="E166" s="85">
        <f>VLOOKUP($C$2,'[121]ERU-1'!$A$6:$BE$17,E$42,FALSE)</f>
        <v>0</v>
      </c>
      <c r="F166" s="85">
        <f>VLOOKUP($C$2,'[121]ERU-1'!$A$6:$BE$17,F$42,FALSE)</f>
        <v>0</v>
      </c>
      <c r="G166" s="85">
        <f>VLOOKUP($C$2,'[121]ERU-1'!$A$6:$BE$17,G$42,FALSE)</f>
        <v>34.667999999999999</v>
      </c>
      <c r="H166" s="85">
        <f>VLOOKUP($C$2,'[121]ERU-1'!$A$6:$BE$17,H$42,FALSE)</f>
        <v>0</v>
      </c>
      <c r="I166" s="85">
        <f>VLOOKUP($C$2,'[121]ERU-1'!$A$6:$BE$17,I$42,FALSE)</f>
        <v>0</v>
      </c>
      <c r="J166" s="85">
        <f>VLOOKUP($C$2,'[121]ERU-1'!$A$6:$BE$17,J$42,FALSE)</f>
        <v>0</v>
      </c>
      <c r="K166" s="85">
        <f>VLOOKUP($C$2,'[121]ERU-1'!$A$6:$BE$17,K$42,FALSE)</f>
        <v>0</v>
      </c>
      <c r="L166" s="85">
        <f>VLOOKUP($C$2,'[121]ERU-1'!$A$6:$BE$17,L$42,FALSE)</f>
        <v>0</v>
      </c>
      <c r="M166" s="85">
        <f>VLOOKUP($C$2,'[121]ERU-1'!$A$6:$BE$17,M$42,FALSE)</f>
        <v>0</v>
      </c>
      <c r="N166" s="85">
        <f>VLOOKUP($C$2,'[121]ERU-1'!$A$6:$BE$17,N$42,FALSE)</f>
        <v>0</v>
      </c>
      <c r="O166" s="85" t="s">
        <v>36</v>
      </c>
      <c r="P166" s="85">
        <f>VLOOKUP($C$2,'[121]ERU-1'!$A$6:$BE$17,P$42,FALSE)</f>
        <v>0</v>
      </c>
      <c r="Q166" s="85">
        <f>VLOOKUP($C$2,'[121]ERU-1'!$A$6:$BE$17,Q$42,FALSE)</f>
        <v>0</v>
      </c>
      <c r="R166" s="85">
        <f>VLOOKUP($C$2,'[121]ERU-1'!$A$6:$BE$17,R$42,FALSE)</f>
        <v>0</v>
      </c>
      <c r="S166" s="85">
        <f>VLOOKUP($C$2,'[121]ERU-1'!$A$6:$BE$17,S$42,FALSE)</f>
        <v>0</v>
      </c>
      <c r="T166" s="85">
        <f>VLOOKUP($C$2,'[121]ERU-1'!$A$6:$BE$17,T$42,FALSE)</f>
        <v>0</v>
      </c>
      <c r="U166" s="85">
        <f>VLOOKUP($C$2,'[121]ERU-1'!$A$6:$BE$17,U$42,FALSE)</f>
        <v>0</v>
      </c>
      <c r="V166" s="85">
        <f>VLOOKUP($C$2,'[121]ERU-1'!$A$6:$BE$17,V$42,FALSE)</f>
        <v>0</v>
      </c>
      <c r="W166" s="85">
        <f>VLOOKUP($C$2,'[121]ERU-1'!$A$6:$BE$17,W$42,FALSE)</f>
        <v>0</v>
      </c>
      <c r="X166" s="85">
        <f>VLOOKUP($C$2,'[121]ERU-1'!$A$6:$BE$17,X$42,FALSE)</f>
        <v>0</v>
      </c>
      <c r="Y166" s="85">
        <f>VLOOKUP($C$2,'[121]ERU-1'!$A$6:$BE$17,Y$42,FALSE)</f>
        <v>0</v>
      </c>
      <c r="Z166" s="85">
        <f>VLOOKUP($C$2,'[121]ERU-1'!$A$6:$BE$17,Z$42,FALSE)</f>
        <v>0</v>
      </c>
      <c r="AA166" s="85" t="str">
        <f>INDEX([16]Data!$BK$5:$BK$156,MATCH(A166,[16]Data!$A$5:$A$156,0))</f>
        <v>Liberecký</v>
      </c>
      <c r="AB166" s="86">
        <f>INDEX([16]Data!$BM$5:$BM$156,MATCH(A166,[16]Data!$A$5:$A$156,0))</f>
        <v>0.28000000000000003</v>
      </c>
      <c r="AD166" s="39" t="e">
        <f t="shared" si="20"/>
        <v>#DIV/0!</v>
      </c>
    </row>
    <row r="167" spans="1:30" x14ac:dyDescent="0.25">
      <c r="A167">
        <v>4154</v>
      </c>
      <c r="B167" s="84" t="str">
        <f>INDEX([16]Data!$C$5:$C$156,MATCH(A167,[16]Data!$A$5:$A$156,0))</f>
        <v>KJ - Jablonec – Liberecká</v>
      </c>
      <c r="C167" s="85" t="str">
        <f>VLOOKUP($C$2,'[122]ERU-1'!$A$6:$BE$17,C$42,FALSE)</f>
        <v>Leden</v>
      </c>
      <c r="D167" s="85">
        <f>VLOOKUP($C$2,'[122]ERU-1'!$A$6:$BE$17,D$42,FALSE)</f>
        <v>1</v>
      </c>
      <c r="E167" s="85">
        <f>VLOOKUP($C$2,'[122]ERU-1'!$A$6:$BE$17,E$42,FALSE)</f>
        <v>1330.519</v>
      </c>
      <c r="F167" s="85">
        <f>VLOOKUP($C$2,'[122]ERU-1'!$A$6:$BE$17,F$42,FALSE)</f>
        <v>736.38499999999999</v>
      </c>
      <c r="G167" s="85">
        <f>VLOOKUP($C$2,'[122]ERU-1'!$A$6:$BE$17,G$42,FALSE)</f>
        <v>35.15</v>
      </c>
      <c r="H167" s="85">
        <f>VLOOKUP($C$2,'[122]ERU-1'!$A$6:$BE$17,H$42,FALSE)</f>
        <v>2178</v>
      </c>
      <c r="I167" s="85">
        <f>VLOOKUP($C$2,'[122]ERU-1'!$A$6:$BE$17,I$42,FALSE)</f>
        <v>0</v>
      </c>
      <c r="J167" s="85">
        <f>VLOOKUP($C$2,'[122]ERU-1'!$A$6:$BE$17,J$42,FALSE)</f>
        <v>0</v>
      </c>
      <c r="K167" s="85">
        <f>VLOOKUP($C$2,'[122]ERU-1'!$A$6:$BE$17,K$42,FALSE)</f>
        <v>2178</v>
      </c>
      <c r="L167" s="85">
        <f>VLOOKUP($C$2,'[122]ERU-1'!$A$6:$BE$17,L$42,FALSE)</f>
        <v>0</v>
      </c>
      <c r="M167" s="85">
        <f>VLOOKUP($C$2,'[122]ERU-1'!$A$6:$BE$17,M$42,FALSE)</f>
        <v>2178</v>
      </c>
      <c r="N167" s="85">
        <f>VLOOKUP($C$2,'[122]ERU-1'!$A$6:$BE$17,N$42,FALSE)</f>
        <v>0</v>
      </c>
      <c r="O167" s="85" t="s">
        <v>36</v>
      </c>
      <c r="P167" s="85">
        <f>VLOOKUP($C$2,'[122]ERU-1'!$A$6:$BE$17,P$42,FALSE)</f>
        <v>0</v>
      </c>
      <c r="Q167" s="85">
        <f>VLOOKUP($C$2,'[122]ERU-1'!$A$6:$BE$17,Q$42,FALSE)</f>
        <v>0</v>
      </c>
      <c r="R167" s="85">
        <f>VLOOKUP($C$2,'[122]ERU-1'!$A$6:$BE$17,R$42,FALSE)</f>
        <v>2178</v>
      </c>
      <c r="S167" s="85">
        <f>VLOOKUP($C$2,'[122]ERU-1'!$A$6:$BE$17,S$42,FALSE)</f>
        <v>0</v>
      </c>
      <c r="T167" s="85">
        <f>VLOOKUP($C$2,'[122]ERU-1'!$A$6:$BE$17,T$42,FALSE)</f>
        <v>0</v>
      </c>
      <c r="U167" s="85">
        <f>VLOOKUP($C$2,'[122]ERU-1'!$A$6:$BE$17,U$42,FALSE)</f>
        <v>0</v>
      </c>
      <c r="V167" s="85">
        <f>VLOOKUP($C$2,'[122]ERU-1'!$A$6:$BE$17,V$42,FALSE)</f>
        <v>0</v>
      </c>
      <c r="W167" s="85">
        <f>VLOOKUP($C$2,'[122]ERU-1'!$A$6:$BE$17,W$42,FALSE)</f>
        <v>0</v>
      </c>
      <c r="X167" s="85">
        <f>VLOOKUP($C$2,'[122]ERU-1'!$A$6:$BE$17,X$42,FALSE)</f>
        <v>0</v>
      </c>
      <c r="Y167" s="85">
        <f>VLOOKUP($C$2,'[122]ERU-1'!$A$6:$BE$17,Y$42,FALSE)</f>
        <v>0</v>
      </c>
      <c r="Z167" s="85">
        <f>VLOOKUP($C$2,'[122]ERU-1'!$A$6:$BE$17,Z$42,FALSE)</f>
        <v>0</v>
      </c>
      <c r="AA167" s="85" t="str">
        <f>INDEX([16]Data!$BK$5:$BK$156,MATCH(A167,[16]Data!$A$5:$A$156,0))</f>
        <v>Liberecký</v>
      </c>
      <c r="AB167" s="86">
        <f>INDEX([16]Data!$BM$5:$BM$156,MATCH(A167,[16]Data!$A$5:$A$156,0))</f>
        <v>1.268</v>
      </c>
      <c r="AD167" s="39">
        <f t="shared" si="20"/>
        <v>0.82158110227666237</v>
      </c>
    </row>
    <row r="168" spans="1:30" x14ac:dyDescent="0.25">
      <c r="A168">
        <v>4277</v>
      </c>
      <c r="B168" s="84" t="str">
        <f>INDEX([16]Data!$C$5:$C$156,MATCH(A168,[16]Data!$A$5:$A$156,0))</f>
        <v>KJ - Hanušovice</v>
      </c>
      <c r="C168" s="85" t="str">
        <f>VLOOKUP($C$2,'[123]ERU-1'!$A$6:$BE$17,C$42,FALSE)</f>
        <v>Leden</v>
      </c>
      <c r="D168" s="85">
        <f>VLOOKUP($C$2,'[123]ERU-1'!$A$6:$BE$17,D$42,FALSE)</f>
        <v>1</v>
      </c>
      <c r="E168" s="85">
        <f>VLOOKUP($C$2,'[123]ERU-1'!$A$6:$BE$17,E$42,FALSE)</f>
        <v>303.05599999999998</v>
      </c>
      <c r="F168" s="85">
        <f>VLOOKUP($C$2,'[123]ERU-1'!$A$6:$BE$17,F$42,FALSE)</f>
        <v>175.11500000000001</v>
      </c>
      <c r="G168" s="85">
        <f>VLOOKUP($C$2,'[123]ERU-1'!$A$6:$BE$17,G$42,FALSE)</f>
        <v>34.667999999999999</v>
      </c>
      <c r="H168" s="85">
        <f>VLOOKUP($C$2,'[123]ERU-1'!$A$6:$BE$17,H$42,FALSE)</f>
        <v>506</v>
      </c>
      <c r="I168" s="85">
        <f>VLOOKUP($C$2,'[123]ERU-1'!$A$6:$BE$17,I$42,FALSE)</f>
        <v>0</v>
      </c>
      <c r="J168" s="85">
        <f>VLOOKUP($C$2,'[123]ERU-1'!$A$6:$BE$17,J$42,FALSE)</f>
        <v>0</v>
      </c>
      <c r="K168" s="85">
        <f>VLOOKUP($C$2,'[123]ERU-1'!$A$6:$BE$17,K$42,FALSE)</f>
        <v>506</v>
      </c>
      <c r="L168" s="85">
        <f>VLOOKUP($C$2,'[123]ERU-1'!$A$6:$BE$17,L$42,FALSE)</f>
        <v>0</v>
      </c>
      <c r="M168" s="85">
        <f>VLOOKUP($C$2,'[123]ERU-1'!$A$6:$BE$17,M$42,FALSE)</f>
        <v>506</v>
      </c>
      <c r="N168" s="85">
        <f>VLOOKUP($C$2,'[123]ERU-1'!$A$6:$BE$17,N$42,FALSE)</f>
        <v>0</v>
      </c>
      <c r="O168" s="85" t="s">
        <v>36</v>
      </c>
      <c r="P168" s="85">
        <f>VLOOKUP($C$2,'[123]ERU-1'!$A$6:$BE$17,P$42,FALSE)</f>
        <v>0</v>
      </c>
      <c r="Q168" s="85">
        <f>VLOOKUP($C$2,'[123]ERU-1'!$A$6:$BE$17,Q$42,FALSE)</f>
        <v>0</v>
      </c>
      <c r="R168" s="85">
        <f>VLOOKUP($C$2,'[123]ERU-1'!$A$6:$BE$17,R$42,FALSE)</f>
        <v>506</v>
      </c>
      <c r="S168" s="85">
        <f>VLOOKUP($C$2,'[123]ERU-1'!$A$6:$BE$17,S$42,FALSE)</f>
        <v>0</v>
      </c>
      <c r="T168" s="85">
        <f>VLOOKUP($C$2,'[123]ERU-1'!$A$6:$BE$17,T$42,FALSE)</f>
        <v>0</v>
      </c>
      <c r="U168" s="85">
        <f>VLOOKUP($C$2,'[123]ERU-1'!$A$6:$BE$17,U$42,FALSE)</f>
        <v>0</v>
      </c>
      <c r="V168" s="85">
        <f>VLOOKUP($C$2,'[123]ERU-1'!$A$6:$BE$17,V$42,FALSE)</f>
        <v>0</v>
      </c>
      <c r="W168" s="85">
        <f>VLOOKUP($C$2,'[123]ERU-1'!$A$6:$BE$17,W$42,FALSE)</f>
        <v>0</v>
      </c>
      <c r="X168" s="85">
        <f>VLOOKUP($C$2,'[123]ERU-1'!$A$6:$BE$17,X$42,FALSE)</f>
        <v>0</v>
      </c>
      <c r="Y168" s="85">
        <f>VLOOKUP($C$2,'[123]ERU-1'!$A$6:$BE$17,Y$42,FALSE)</f>
        <v>0</v>
      </c>
      <c r="Z168" s="85">
        <f>VLOOKUP($C$2,'[123]ERU-1'!$A$6:$BE$17,Z$42,FALSE)</f>
        <v>0</v>
      </c>
      <c r="AA168" s="85" t="str">
        <f>INDEX([16]Data!$BK$5:$BK$156,MATCH(A168,[16]Data!$A$5:$A$156,0))</f>
        <v>Olomoucký</v>
      </c>
      <c r="AB168" s="86">
        <f>INDEX([16]Data!$BM$5:$BM$156,MATCH(A168,[16]Data!$A$5:$A$156,0))</f>
        <v>0.28399999999999997</v>
      </c>
      <c r="AD168" s="39">
        <f t="shared" si="20"/>
        <v>0.80264714933361236</v>
      </c>
    </row>
    <row r="169" spans="1:30" x14ac:dyDescent="0.25">
      <c r="A169">
        <v>4265</v>
      </c>
      <c r="B169" s="84" t="str">
        <f>INDEX([16]Data!$C$5:$C$156,MATCH(A169,[16]Data!$A$5:$A$156,0))</f>
        <v>KJ - Jablonec - Březová</v>
      </c>
      <c r="C169" s="85" t="str">
        <f>VLOOKUP($C$2,'[124]ERU-1'!$A$6:$BE$17,C$42,FALSE)</f>
        <v>Leden</v>
      </c>
      <c r="D169" s="85">
        <f>VLOOKUP($C$2,'[124]ERU-1'!$A$6:$BE$17,D$42,FALSE)</f>
        <v>1</v>
      </c>
      <c r="E169" s="85">
        <f>VLOOKUP($C$2,'[124]ERU-1'!$A$6:$BE$17,E$42,FALSE)</f>
        <v>1293.7170000000001</v>
      </c>
      <c r="F169" s="85">
        <f>VLOOKUP($C$2,'[124]ERU-1'!$A$6:$BE$17,F$42,FALSE)</f>
        <v>705.40200000000004</v>
      </c>
      <c r="G169" s="85">
        <f>VLOOKUP($C$2,'[124]ERU-1'!$A$6:$BE$17,G$42,FALSE)</f>
        <v>35.149000000000001</v>
      </c>
      <c r="H169" s="85">
        <f>VLOOKUP($C$2,'[124]ERU-1'!$A$6:$BE$17,H$42,FALSE)</f>
        <v>2053</v>
      </c>
      <c r="I169" s="85">
        <f>VLOOKUP($C$2,'[124]ERU-1'!$A$6:$BE$17,I$42,FALSE)</f>
        <v>0</v>
      </c>
      <c r="J169" s="85">
        <f>VLOOKUP($C$2,'[124]ERU-1'!$A$6:$BE$17,J$42,FALSE)</f>
        <v>0</v>
      </c>
      <c r="K169" s="85">
        <f>VLOOKUP($C$2,'[124]ERU-1'!$A$6:$BE$17,K$42,FALSE)</f>
        <v>2053</v>
      </c>
      <c r="L169" s="85">
        <f>VLOOKUP($C$2,'[124]ERU-1'!$A$6:$BE$17,L$42,FALSE)</f>
        <v>0</v>
      </c>
      <c r="M169" s="85">
        <f>VLOOKUP($C$2,'[124]ERU-1'!$A$6:$BE$17,M$42,FALSE)</f>
        <v>2053</v>
      </c>
      <c r="N169" s="85">
        <f>VLOOKUP($C$2,'[124]ERU-1'!$A$6:$BE$17,N$42,FALSE)</f>
        <v>0</v>
      </c>
      <c r="O169" s="85" t="s">
        <v>36</v>
      </c>
      <c r="P169" s="85">
        <f>VLOOKUP($C$2,'[124]ERU-1'!$A$6:$BE$17,P$42,FALSE)</f>
        <v>0</v>
      </c>
      <c r="Q169" s="85">
        <f>VLOOKUP($C$2,'[124]ERU-1'!$A$6:$BE$17,Q$42,FALSE)</f>
        <v>0</v>
      </c>
      <c r="R169" s="85">
        <f>VLOOKUP($C$2,'[124]ERU-1'!$A$6:$BE$17,R$42,FALSE)</f>
        <v>2053</v>
      </c>
      <c r="S169" s="85">
        <f>VLOOKUP($C$2,'[124]ERU-1'!$A$6:$BE$17,S$42,FALSE)</f>
        <v>0</v>
      </c>
      <c r="T169" s="85">
        <f>VLOOKUP($C$2,'[124]ERU-1'!$A$6:$BE$17,T$42,FALSE)</f>
        <v>0</v>
      </c>
      <c r="U169" s="85">
        <f>VLOOKUP($C$2,'[124]ERU-1'!$A$6:$BE$17,U$42,FALSE)</f>
        <v>0</v>
      </c>
      <c r="V169" s="85">
        <f>VLOOKUP($C$2,'[124]ERU-1'!$A$6:$BE$17,V$42,FALSE)</f>
        <v>0</v>
      </c>
      <c r="W169" s="85">
        <f>VLOOKUP($C$2,'[124]ERU-1'!$A$6:$BE$17,W$42,FALSE)</f>
        <v>0</v>
      </c>
      <c r="X169" s="85">
        <f>VLOOKUP($C$2,'[124]ERU-1'!$A$6:$BE$17,X$42,FALSE)</f>
        <v>0</v>
      </c>
      <c r="Y169" s="85">
        <f>VLOOKUP($C$2,'[124]ERU-1'!$A$6:$BE$17,Y$42,FALSE)</f>
        <v>0</v>
      </c>
      <c r="Z169" s="85">
        <f>VLOOKUP($C$2,'[124]ERU-1'!$A$6:$BE$17,Z$42,FALSE)</f>
        <v>0</v>
      </c>
      <c r="AA169" s="85" t="str">
        <f>INDEX([16]Data!$BK$5:$BK$156,MATCH(A169,[16]Data!$A$5:$A$156,0))</f>
        <v>Liberecký</v>
      </c>
      <c r="AB169" s="86">
        <f>INDEX([16]Data!$BM$5:$BM$156,MATCH(A169,[16]Data!$A$5:$A$156,0))</f>
        <v>1.268</v>
      </c>
      <c r="AD169" s="39">
        <f t="shared" si="20"/>
        <v>0.80844366443216453</v>
      </c>
    </row>
    <row r="170" spans="1:30" x14ac:dyDescent="0.25">
      <c r="A170">
        <v>4349</v>
      </c>
      <c r="B170" s="84" t="str">
        <f>INDEX([16]Data!$C$5:$C$156,MATCH(A170,[16]Data!$A$5:$A$156,0))</f>
        <v>KJ - nemocnice Pelhřimov</v>
      </c>
      <c r="C170" s="85" t="str">
        <f>VLOOKUP($C$2,'[125]ERU-1'!$A$6:$BE$17,C$42,FALSE)</f>
        <v>Leden</v>
      </c>
      <c r="D170" s="85">
        <f>VLOOKUP($C$2,'[125]ERU-1'!$A$6:$BE$17,D$42,FALSE)</f>
        <v>1</v>
      </c>
      <c r="E170" s="85">
        <f>VLOOKUP($C$2,'[125]ERU-1'!$A$6:$BE$17,E$42,FALSE)</f>
        <v>1131.019</v>
      </c>
      <c r="F170" s="85">
        <f>VLOOKUP($C$2,'[125]ERU-1'!$A$6:$BE$17,F$42,FALSE)</f>
        <v>613.62699999999995</v>
      </c>
      <c r="G170" s="85">
        <f>VLOOKUP($C$2,'[125]ERU-1'!$A$6:$BE$17,G$42,FALSE)</f>
        <v>35.301000000000002</v>
      </c>
      <c r="H170" s="85">
        <f>VLOOKUP($C$2,'[125]ERU-1'!$A$6:$BE$17,H$42,FALSE)</f>
        <v>1787</v>
      </c>
      <c r="I170" s="85">
        <f>VLOOKUP($C$2,'[125]ERU-1'!$A$6:$BE$17,I$42,FALSE)</f>
        <v>0</v>
      </c>
      <c r="J170" s="85">
        <f>VLOOKUP($C$2,'[125]ERU-1'!$A$6:$BE$17,J$42,FALSE)</f>
        <v>0</v>
      </c>
      <c r="K170" s="85">
        <f>VLOOKUP($C$2,'[125]ERU-1'!$A$6:$BE$17,K$42,FALSE)</f>
        <v>1787</v>
      </c>
      <c r="L170" s="85">
        <f>VLOOKUP($C$2,'[125]ERU-1'!$A$6:$BE$17,L$42,FALSE)</f>
        <v>0</v>
      </c>
      <c r="M170" s="85">
        <f>VLOOKUP($C$2,'[125]ERU-1'!$A$6:$BE$17,M$42,FALSE)</f>
        <v>1787</v>
      </c>
      <c r="N170" s="85">
        <f>VLOOKUP($C$2,'[125]ERU-1'!$A$6:$BE$17,N$42,FALSE)</f>
        <v>0</v>
      </c>
      <c r="O170" s="85" t="s">
        <v>36</v>
      </c>
      <c r="P170" s="85">
        <f>VLOOKUP($C$2,'[125]ERU-1'!$A$6:$BE$17,P$42,FALSE)</f>
        <v>0</v>
      </c>
      <c r="Q170" s="85">
        <f>VLOOKUP($C$2,'[125]ERU-1'!$A$6:$BE$17,Q$42,FALSE)</f>
        <v>0</v>
      </c>
      <c r="R170" s="85">
        <f>VLOOKUP($C$2,'[125]ERU-1'!$A$6:$BE$17,R$42,FALSE)</f>
        <v>0</v>
      </c>
      <c r="S170" s="85">
        <f>VLOOKUP($C$2,'[125]ERU-1'!$A$6:$BE$17,S$42,FALSE)</f>
        <v>0</v>
      </c>
      <c r="T170" s="85">
        <f>VLOOKUP($C$2,'[125]ERU-1'!$A$6:$BE$17,T$42,FALSE)</f>
        <v>0</v>
      </c>
      <c r="U170" s="85">
        <f>VLOOKUP($C$2,'[125]ERU-1'!$A$6:$BE$17,U$42,FALSE)</f>
        <v>0</v>
      </c>
      <c r="V170" s="85">
        <f>VLOOKUP($C$2,'[125]ERU-1'!$A$6:$BE$17,V$42,FALSE)</f>
        <v>0</v>
      </c>
      <c r="W170" s="85">
        <f>VLOOKUP($C$2,'[125]ERU-1'!$A$6:$BE$17,W$42,FALSE)</f>
        <v>0</v>
      </c>
      <c r="X170" s="85">
        <f>VLOOKUP($C$2,'[125]ERU-1'!$A$6:$BE$17,X$42,FALSE)</f>
        <v>1787</v>
      </c>
      <c r="Y170" s="85">
        <f>VLOOKUP($C$2,'[125]ERU-1'!$A$6:$BE$17,Y$42,FALSE)</f>
        <v>0</v>
      </c>
      <c r="Z170" s="85">
        <f>VLOOKUP($C$2,'[125]ERU-1'!$A$6:$BE$17,Z$42,FALSE)</f>
        <v>0</v>
      </c>
      <c r="AA170" s="85" t="str">
        <f>INDEX([16]Data!$BK$5:$BK$156,MATCH(A170,[16]Data!$A$5:$A$156,0))</f>
        <v>Vysočina</v>
      </c>
      <c r="AB170" s="86">
        <f>INDEX([16]Data!$BM$5:$BM$156,MATCH(A170,[16]Data!$A$5:$A$156,0))</f>
        <v>1.268</v>
      </c>
      <c r="AD170" s="39">
        <f t="shared" si="20"/>
        <v>0.80894238501384219</v>
      </c>
    </row>
    <row r="171" spans="1:30" x14ac:dyDescent="0.25">
      <c r="A171">
        <v>4352</v>
      </c>
      <c r="B171" s="84" t="str">
        <f>INDEX([16]Data!$C$5:$C$156,MATCH(A171,[16]Data!$A$5:$A$156,0))</f>
        <v>KJ - nemocnice HB</v>
      </c>
      <c r="C171" s="85" t="str">
        <f>VLOOKUP($C$2,'[126]ERU-1'!$A$6:$BE$17,C$42,FALSE)</f>
        <v>Leden</v>
      </c>
      <c r="D171" s="85">
        <f>VLOOKUP($C$2,'[126]ERU-1'!$A$6:$BE$17,D$42,FALSE)</f>
        <v>1</v>
      </c>
      <c r="E171" s="85">
        <f>VLOOKUP($C$2,'[126]ERU-1'!$A$6:$BE$17,E$42,FALSE)</f>
        <v>1330.3610000000001</v>
      </c>
      <c r="F171" s="85">
        <f>VLOOKUP($C$2,'[126]ERU-1'!$A$6:$BE$17,F$42,FALSE)</f>
        <v>728.59</v>
      </c>
      <c r="G171" s="85">
        <f>VLOOKUP($C$2,'[126]ERU-1'!$A$6:$BE$17,G$42,FALSE)</f>
        <v>35.280999999999999</v>
      </c>
      <c r="H171" s="85">
        <f>VLOOKUP($C$2,'[126]ERU-1'!$A$6:$BE$17,H$42,FALSE)</f>
        <v>2126</v>
      </c>
      <c r="I171" s="85">
        <f>VLOOKUP($C$2,'[126]ERU-1'!$A$6:$BE$17,I$42,FALSE)</f>
        <v>0</v>
      </c>
      <c r="J171" s="85">
        <f>VLOOKUP($C$2,'[126]ERU-1'!$A$6:$BE$17,J$42,FALSE)</f>
        <v>0</v>
      </c>
      <c r="K171" s="85">
        <f>VLOOKUP($C$2,'[126]ERU-1'!$A$6:$BE$17,K$42,FALSE)</f>
        <v>2126</v>
      </c>
      <c r="L171" s="85">
        <f>VLOOKUP($C$2,'[126]ERU-1'!$A$6:$BE$17,L$42,FALSE)</f>
        <v>0</v>
      </c>
      <c r="M171" s="85">
        <f>VLOOKUP($C$2,'[126]ERU-1'!$A$6:$BE$17,M$42,FALSE)</f>
        <v>2126</v>
      </c>
      <c r="N171" s="85">
        <f>VLOOKUP($C$2,'[126]ERU-1'!$A$6:$BE$17,N$42,FALSE)</f>
        <v>0</v>
      </c>
      <c r="O171" s="85" t="s">
        <v>36</v>
      </c>
      <c r="P171" s="85">
        <f>VLOOKUP($C$2,'[126]ERU-1'!$A$6:$BE$17,P$42,FALSE)</f>
        <v>0</v>
      </c>
      <c r="Q171" s="85">
        <f>VLOOKUP($C$2,'[126]ERU-1'!$A$6:$BE$17,Q$42,FALSE)</f>
        <v>0</v>
      </c>
      <c r="R171" s="85">
        <f>VLOOKUP($C$2,'[126]ERU-1'!$A$6:$BE$17,R$42,FALSE)</f>
        <v>2126</v>
      </c>
      <c r="S171" s="85">
        <f>VLOOKUP($C$2,'[126]ERU-1'!$A$6:$BE$17,S$42,FALSE)</f>
        <v>0</v>
      </c>
      <c r="T171" s="85">
        <f>VLOOKUP($C$2,'[126]ERU-1'!$A$6:$BE$17,T$42,FALSE)</f>
        <v>0</v>
      </c>
      <c r="U171" s="85">
        <f>VLOOKUP($C$2,'[126]ERU-1'!$A$6:$BE$17,U$42,FALSE)</f>
        <v>0</v>
      </c>
      <c r="V171" s="85">
        <f>VLOOKUP($C$2,'[126]ERU-1'!$A$6:$BE$17,V$42,FALSE)</f>
        <v>0</v>
      </c>
      <c r="W171" s="85">
        <f>VLOOKUP($C$2,'[126]ERU-1'!$A$6:$BE$17,W$42,FALSE)</f>
        <v>0</v>
      </c>
      <c r="X171" s="85">
        <f>VLOOKUP($C$2,'[126]ERU-1'!$A$6:$BE$17,X$42,FALSE)</f>
        <v>0</v>
      </c>
      <c r="Y171" s="85">
        <f>VLOOKUP($C$2,'[126]ERU-1'!$A$6:$BE$17,Y$42,FALSE)</f>
        <v>0</v>
      </c>
      <c r="Z171" s="85">
        <f>VLOOKUP($C$2,'[126]ERU-1'!$A$6:$BE$17,Z$42,FALSE)</f>
        <v>0</v>
      </c>
      <c r="AA171" s="85" t="str">
        <f>INDEX([16]Data!$BK$5:$BK$156,MATCH(A171,[16]Data!$A$5:$A$156,0))</f>
        <v>Vysočina</v>
      </c>
      <c r="AB171" s="86">
        <f>INDEX([16]Data!$BM$5:$BM$156,MATCH(A171,[16]Data!$A$5:$A$156,0))</f>
        <v>1.268</v>
      </c>
      <c r="AD171" s="39">
        <f t="shared" si="20"/>
        <v>0.81054578783068054</v>
      </c>
    </row>
    <row r="172" spans="1:30" x14ac:dyDescent="0.25">
      <c r="A172">
        <v>4406</v>
      </c>
      <c r="B172" s="84" t="str">
        <f>INDEX([16]Data!$C$5:$C$156,MATCH(A172,[16]Data!$A$5:$A$156,0))</f>
        <v>KJ - Česká Třebová ul. Semanínská</v>
      </c>
      <c r="C172" s="85" t="str">
        <f>VLOOKUP($C$2,'[127]ERU-1'!$A$6:$BE$17,C$42,FALSE)</f>
        <v>Leden</v>
      </c>
      <c r="D172" s="85">
        <f>VLOOKUP($C$2,'[127]ERU-1'!$A$6:$BE$17,D$42,FALSE)</f>
        <v>1</v>
      </c>
      <c r="E172" s="85">
        <f>VLOOKUP($C$2,'[127]ERU-1'!$A$6:$BE$17,E$42,FALSE)</f>
        <v>313.12599999999998</v>
      </c>
      <c r="F172" s="85">
        <f>VLOOKUP($C$2,'[127]ERU-1'!$A$6:$BE$17,F$42,FALSE)</f>
        <v>184.054</v>
      </c>
      <c r="G172" s="85">
        <f>VLOOKUP($C$2,'[127]ERU-1'!$A$6:$BE$17,G$42,FALSE)</f>
        <v>35.281999999999996</v>
      </c>
      <c r="H172" s="85">
        <f>VLOOKUP($C$2,'[127]ERU-1'!$A$6:$BE$17,H$42,FALSE)</f>
        <v>546</v>
      </c>
      <c r="I172" s="85">
        <f>VLOOKUP($C$2,'[127]ERU-1'!$A$6:$BE$17,I$42,FALSE)</f>
        <v>0</v>
      </c>
      <c r="J172" s="85">
        <f>VLOOKUP($C$2,'[127]ERU-1'!$A$6:$BE$17,J$42,FALSE)</f>
        <v>0</v>
      </c>
      <c r="K172" s="85">
        <f>VLOOKUP($C$2,'[127]ERU-1'!$A$6:$BE$17,K$42,FALSE)</f>
        <v>546</v>
      </c>
      <c r="L172" s="85">
        <f>VLOOKUP($C$2,'[127]ERU-1'!$A$6:$BE$17,L$42,FALSE)</f>
        <v>0</v>
      </c>
      <c r="M172" s="85">
        <f>VLOOKUP($C$2,'[127]ERU-1'!$A$6:$BE$17,M$42,FALSE)</f>
        <v>546</v>
      </c>
      <c r="N172" s="85">
        <f>VLOOKUP($C$2,'[127]ERU-1'!$A$6:$BE$17,N$42,FALSE)</f>
        <v>0</v>
      </c>
      <c r="O172" s="85" t="s">
        <v>36</v>
      </c>
      <c r="P172" s="85">
        <f>VLOOKUP($C$2,'[127]ERU-1'!$A$6:$BE$17,P$42,FALSE)</f>
        <v>0</v>
      </c>
      <c r="Q172" s="85">
        <f>VLOOKUP($C$2,'[127]ERU-1'!$A$6:$BE$17,Q$42,FALSE)</f>
        <v>0</v>
      </c>
      <c r="R172" s="85">
        <f>VLOOKUP($C$2,'[127]ERU-1'!$A$6:$BE$17,R$42,FALSE)</f>
        <v>546</v>
      </c>
      <c r="S172" s="85">
        <f>VLOOKUP($C$2,'[127]ERU-1'!$A$6:$BE$17,S$42,FALSE)</f>
        <v>0</v>
      </c>
      <c r="T172" s="85">
        <f>VLOOKUP($C$2,'[127]ERU-1'!$A$6:$BE$17,T$42,FALSE)</f>
        <v>0</v>
      </c>
      <c r="U172" s="85">
        <f>VLOOKUP($C$2,'[127]ERU-1'!$A$6:$BE$17,U$42,FALSE)</f>
        <v>0</v>
      </c>
      <c r="V172" s="85">
        <f>VLOOKUP($C$2,'[127]ERU-1'!$A$6:$BE$17,V$42,FALSE)</f>
        <v>0</v>
      </c>
      <c r="W172" s="85">
        <f>VLOOKUP($C$2,'[127]ERU-1'!$A$6:$BE$17,W$42,FALSE)</f>
        <v>0</v>
      </c>
      <c r="X172" s="85">
        <f>VLOOKUP($C$2,'[127]ERU-1'!$A$6:$BE$17,X$42,FALSE)</f>
        <v>0</v>
      </c>
      <c r="Y172" s="85">
        <f>VLOOKUP($C$2,'[127]ERU-1'!$A$6:$BE$17,Y$42,FALSE)</f>
        <v>0</v>
      </c>
      <c r="Z172" s="85">
        <f>VLOOKUP($C$2,'[127]ERU-1'!$A$6:$BE$17,Z$42,FALSE)</f>
        <v>0</v>
      </c>
      <c r="AA172" s="85" t="str">
        <f>INDEX([16]Data!$BK$5:$BK$156,MATCH(A172,[16]Data!$A$5:$A$156,0))</f>
        <v>Pardubický</v>
      </c>
      <c r="AB172" s="86">
        <f>INDEX([16]Data!$BM$5:$BM$156,MATCH(A172,[16]Data!$A$5:$A$156,0))</f>
        <v>0.28000000000000003</v>
      </c>
      <c r="AD172" s="39">
        <f t="shared" ref="AD172:AD183" si="21">H172/(F172*3.6)</f>
        <v>0.82403352639261662</v>
      </c>
    </row>
    <row r="173" spans="1:30" x14ac:dyDescent="0.25">
      <c r="A173">
        <v>4405</v>
      </c>
      <c r="B173" s="84" t="str">
        <f>INDEX([16]Data!$C$5:$C$156,MATCH(A173,[16]Data!$A$5:$A$156,0))</f>
        <v>KJ - FRUTA Kunovice</v>
      </c>
      <c r="C173" s="85" t="str">
        <f>VLOOKUP($C$2,'[128]ERU-1'!$A$6:$BE$17,C$42,FALSE)</f>
        <v>Leden</v>
      </c>
      <c r="D173" s="85">
        <f>VLOOKUP($C$2,'[128]ERU-1'!$A$6:$BE$17,D$42,FALSE)</f>
        <v>1</v>
      </c>
      <c r="E173" s="85">
        <f>VLOOKUP($C$2,'[128]ERU-1'!$A$6:$BE$17,E$42,FALSE)</f>
        <v>211.79400000000001</v>
      </c>
      <c r="F173" s="85">
        <f>VLOOKUP($C$2,'[128]ERU-1'!$A$6:$BE$17,F$42,FALSE)</f>
        <v>124.864</v>
      </c>
      <c r="G173" s="85">
        <f>VLOOKUP($C$2,'[128]ERU-1'!$A$6:$BE$17,G$42,FALSE)</f>
        <v>35.283000000000001</v>
      </c>
      <c r="H173" s="85">
        <f>VLOOKUP($C$2,'[128]ERU-1'!$A$6:$BE$17,H$42,FALSE)</f>
        <v>369</v>
      </c>
      <c r="I173" s="85">
        <f>VLOOKUP($C$2,'[128]ERU-1'!$A$6:$BE$17,I$42,FALSE)</f>
        <v>0</v>
      </c>
      <c r="J173" s="85">
        <f>VLOOKUP($C$2,'[128]ERU-1'!$A$6:$BE$17,J$42,FALSE)</f>
        <v>0</v>
      </c>
      <c r="K173" s="85">
        <f>VLOOKUP($C$2,'[128]ERU-1'!$A$6:$BE$17,K$42,FALSE)</f>
        <v>369</v>
      </c>
      <c r="L173" s="85">
        <f>VLOOKUP($C$2,'[128]ERU-1'!$A$6:$BE$17,L$42,FALSE)</f>
        <v>0</v>
      </c>
      <c r="M173" s="85">
        <f>VLOOKUP($C$2,'[128]ERU-1'!$A$6:$BE$17,M$42,FALSE)</f>
        <v>369</v>
      </c>
      <c r="N173" s="85">
        <f>VLOOKUP($C$2,'[128]ERU-1'!$A$6:$BE$17,N$42,FALSE)</f>
        <v>0</v>
      </c>
      <c r="O173" s="85" t="s">
        <v>36</v>
      </c>
      <c r="P173" s="85">
        <f>VLOOKUP($C$2,'[128]ERU-1'!$A$6:$BE$17,P$42,FALSE)</f>
        <v>0</v>
      </c>
      <c r="Q173" s="85">
        <f>VLOOKUP($C$2,'[128]ERU-1'!$A$6:$BE$17,Q$42,FALSE)</f>
        <v>0</v>
      </c>
      <c r="R173" s="85">
        <f>VLOOKUP($C$2,'[128]ERU-1'!$A$6:$BE$17,R$42,FALSE)</f>
        <v>369</v>
      </c>
      <c r="S173" s="85">
        <f>VLOOKUP($C$2,'[128]ERU-1'!$A$6:$BE$17,S$42,FALSE)</f>
        <v>0</v>
      </c>
      <c r="T173" s="85">
        <f>VLOOKUP($C$2,'[128]ERU-1'!$A$6:$BE$17,T$42,FALSE)</f>
        <v>0</v>
      </c>
      <c r="U173" s="85">
        <f>VLOOKUP($C$2,'[128]ERU-1'!$A$6:$BE$17,U$42,FALSE)</f>
        <v>0</v>
      </c>
      <c r="V173" s="85">
        <f>VLOOKUP($C$2,'[128]ERU-1'!$A$6:$BE$17,V$42,FALSE)</f>
        <v>0</v>
      </c>
      <c r="W173" s="85">
        <f>VLOOKUP($C$2,'[128]ERU-1'!$A$6:$BE$17,W$42,FALSE)</f>
        <v>0</v>
      </c>
      <c r="X173" s="85">
        <f>VLOOKUP($C$2,'[128]ERU-1'!$A$6:$BE$17,X$42,FALSE)</f>
        <v>0</v>
      </c>
      <c r="Y173" s="85">
        <f>VLOOKUP($C$2,'[128]ERU-1'!$A$6:$BE$17,Y$42,FALSE)</f>
        <v>0</v>
      </c>
      <c r="Z173" s="85">
        <f>VLOOKUP($C$2,'[128]ERU-1'!$A$6:$BE$17,Z$42,FALSE)</f>
        <v>0</v>
      </c>
      <c r="AA173" s="85" t="str">
        <f>INDEX([16]Data!$BK$5:$BK$156,MATCH(A173,[16]Data!$A$5:$A$156,0))</f>
        <v>Zlínský</v>
      </c>
      <c r="AB173" s="86">
        <f>INDEX([16]Data!$BM$5:$BM$156,MATCH(A173,[16]Data!$A$5:$A$156,0))</f>
        <v>0.28000000000000003</v>
      </c>
      <c r="AD173" s="39">
        <f t="shared" si="21"/>
        <v>0.82089313172731937</v>
      </c>
    </row>
    <row r="174" spans="1:30" x14ac:dyDescent="0.25">
      <c r="A174">
        <v>4404</v>
      </c>
      <c r="B174" s="84" t="str">
        <f>INDEX([16]Data!$C$5:$C$156,MATCH(A174,[16]Data!$A$5:$A$156,0))</f>
        <v>KJ - Špindlerův mlýn</v>
      </c>
      <c r="C174" s="85" t="str">
        <f>VLOOKUP($C$2,'[129]ERU-1'!$A$6:$BE$17,C$42,FALSE)</f>
        <v>Leden</v>
      </c>
      <c r="D174" s="85">
        <f>VLOOKUP($C$2,'[129]ERU-1'!$A$6:$BE$17,D$42,FALSE)</f>
        <v>1</v>
      </c>
      <c r="E174" s="85">
        <f>VLOOKUP($C$2,'[129]ERU-1'!$A$6:$BE$17,E$42,FALSE)</f>
        <v>271.85899999999998</v>
      </c>
      <c r="F174" s="85">
        <f>VLOOKUP($C$2,'[129]ERU-1'!$A$6:$BE$17,F$42,FALSE)</f>
        <v>159.77199999999999</v>
      </c>
      <c r="G174" s="85">
        <f>VLOOKUP($C$2,'[129]ERU-1'!$A$6:$BE$17,G$42,FALSE)</f>
        <v>35.280999999999999</v>
      </c>
      <c r="H174" s="85">
        <f>VLOOKUP($C$2,'[129]ERU-1'!$A$6:$BE$17,H$42,FALSE)</f>
        <v>472</v>
      </c>
      <c r="I174" s="85">
        <f>VLOOKUP($C$2,'[129]ERU-1'!$A$6:$BE$17,I$42,FALSE)</f>
        <v>0</v>
      </c>
      <c r="J174" s="85">
        <f>VLOOKUP($C$2,'[129]ERU-1'!$A$6:$BE$17,J$42,FALSE)</f>
        <v>0</v>
      </c>
      <c r="K174" s="85">
        <f>VLOOKUP($C$2,'[129]ERU-1'!$A$6:$BE$17,K$42,FALSE)</f>
        <v>472</v>
      </c>
      <c r="L174" s="85">
        <f>VLOOKUP($C$2,'[129]ERU-1'!$A$6:$BE$17,L$42,FALSE)</f>
        <v>0</v>
      </c>
      <c r="M174" s="85">
        <f>VLOOKUP($C$2,'[129]ERU-1'!$A$6:$BE$17,M$42,FALSE)</f>
        <v>472</v>
      </c>
      <c r="N174" s="85">
        <f>VLOOKUP($C$2,'[129]ERU-1'!$A$6:$BE$17,N$42,FALSE)</f>
        <v>0</v>
      </c>
      <c r="O174" s="85" t="s">
        <v>36</v>
      </c>
      <c r="P174" s="85">
        <f>VLOOKUP($C$2,'[129]ERU-1'!$A$6:$BE$17,P$42,FALSE)</f>
        <v>0</v>
      </c>
      <c r="Q174" s="85">
        <f>VLOOKUP($C$2,'[129]ERU-1'!$A$6:$BE$17,Q$42,FALSE)</f>
        <v>0</v>
      </c>
      <c r="R174" s="85">
        <f>VLOOKUP($C$2,'[129]ERU-1'!$A$6:$BE$17,R$42,FALSE)</f>
        <v>472</v>
      </c>
      <c r="S174" s="85">
        <f>VLOOKUP($C$2,'[129]ERU-1'!$A$6:$BE$17,S$42,FALSE)</f>
        <v>0</v>
      </c>
      <c r="T174" s="85">
        <f>VLOOKUP($C$2,'[129]ERU-1'!$A$6:$BE$17,T$42,FALSE)</f>
        <v>0</v>
      </c>
      <c r="U174" s="85">
        <f>VLOOKUP($C$2,'[129]ERU-1'!$A$6:$BE$17,U$42,FALSE)</f>
        <v>0</v>
      </c>
      <c r="V174" s="85">
        <f>VLOOKUP($C$2,'[129]ERU-1'!$A$6:$BE$17,V$42,FALSE)</f>
        <v>0</v>
      </c>
      <c r="W174" s="85">
        <f>VLOOKUP($C$2,'[129]ERU-1'!$A$6:$BE$17,W$42,FALSE)</f>
        <v>0</v>
      </c>
      <c r="X174" s="85">
        <f>VLOOKUP($C$2,'[129]ERU-1'!$A$6:$BE$17,X$42,FALSE)</f>
        <v>0</v>
      </c>
      <c r="Y174" s="85">
        <f>VLOOKUP($C$2,'[129]ERU-1'!$A$6:$BE$17,Y$42,FALSE)</f>
        <v>0</v>
      </c>
      <c r="Z174" s="85">
        <f>VLOOKUP($C$2,'[129]ERU-1'!$A$6:$BE$17,Z$42,FALSE)</f>
        <v>0</v>
      </c>
      <c r="AA174" s="85" t="str">
        <f>INDEX([16]Data!$BK$5:$BK$156,MATCH(A174,[16]Data!$A$5:$A$156,0))</f>
        <v>Královéhradecký</v>
      </c>
      <c r="AB174" s="86">
        <f>INDEX([16]Data!$BM$5:$BM$156,MATCH(A174,[16]Data!$A$5:$A$156,0))</f>
        <v>0.28299999999999997</v>
      </c>
      <c r="AD174" s="39">
        <f t="shared" si="21"/>
        <v>0.82061381913671416</v>
      </c>
    </row>
    <row r="175" spans="1:30" x14ac:dyDescent="0.25">
      <c r="A175">
        <v>4381</v>
      </c>
      <c r="B175" s="84" t="str">
        <f>INDEX([16]Data!$C$5:$C$156,MATCH(A175,[16]Data!$A$5:$A$156,0))</f>
        <v>KJ - Lysá nad Labem</v>
      </c>
      <c r="C175" s="85" t="str">
        <f>VLOOKUP($C$2,'[130]ERU-1'!$A$6:$BE$17,C$42,FALSE)</f>
        <v>Leden</v>
      </c>
      <c r="D175" s="85">
        <f>VLOOKUP($C$2,'[130]ERU-1'!$A$6:$BE$17,D$42,FALSE)</f>
        <v>1</v>
      </c>
      <c r="E175" s="85">
        <f>VLOOKUP($C$2,'[130]ERU-1'!$A$6:$BE$17,E$42,FALSE)</f>
        <v>1042.133</v>
      </c>
      <c r="F175" s="85">
        <f>VLOOKUP($C$2,'[130]ERU-1'!$A$6:$BE$17,F$42,FALSE)</f>
        <v>588.92399999999998</v>
      </c>
      <c r="G175" s="85">
        <f>VLOOKUP($C$2,'[130]ERU-1'!$A$6:$BE$17,G$42,FALSE)</f>
        <v>35.320999999999998</v>
      </c>
      <c r="H175" s="85">
        <f>VLOOKUP($C$2,'[130]ERU-1'!$A$6:$BE$17,H$42,FALSE)</f>
        <v>1800</v>
      </c>
      <c r="I175" s="85">
        <f>VLOOKUP($C$2,'[130]ERU-1'!$A$6:$BE$17,I$42,FALSE)</f>
        <v>0</v>
      </c>
      <c r="J175" s="85">
        <f>VLOOKUP($C$2,'[130]ERU-1'!$A$6:$BE$17,J$42,FALSE)</f>
        <v>0</v>
      </c>
      <c r="K175" s="85">
        <f>VLOOKUP($C$2,'[130]ERU-1'!$A$6:$BE$17,K$42,FALSE)</f>
        <v>1800</v>
      </c>
      <c r="L175" s="85">
        <f>VLOOKUP($C$2,'[130]ERU-1'!$A$6:$BE$17,L$42,FALSE)</f>
        <v>0</v>
      </c>
      <c r="M175" s="85">
        <f>VLOOKUP($C$2,'[130]ERU-1'!$A$6:$BE$17,M$42,FALSE)</f>
        <v>1800</v>
      </c>
      <c r="N175" s="85">
        <f>VLOOKUP($C$2,'[130]ERU-1'!$A$6:$BE$17,N$42,FALSE)</f>
        <v>0</v>
      </c>
      <c r="O175" s="85" t="s">
        <v>36</v>
      </c>
      <c r="P175" s="85">
        <f>VLOOKUP($C$2,'[130]ERU-1'!$A$6:$BE$17,P$42,FALSE)</f>
        <v>0</v>
      </c>
      <c r="Q175" s="85">
        <f>VLOOKUP($C$2,'[130]ERU-1'!$A$6:$BE$17,Q$42,FALSE)</f>
        <v>0</v>
      </c>
      <c r="R175" s="85">
        <f>VLOOKUP($C$2,'[130]ERU-1'!$A$6:$BE$17,R$42,FALSE)</f>
        <v>1800</v>
      </c>
      <c r="S175" s="85">
        <f>VLOOKUP($C$2,'[130]ERU-1'!$A$6:$BE$17,S$42,FALSE)</f>
        <v>0</v>
      </c>
      <c r="T175" s="85">
        <f>VLOOKUP($C$2,'[130]ERU-1'!$A$6:$BE$17,T$42,FALSE)</f>
        <v>0</v>
      </c>
      <c r="U175" s="85">
        <f>VLOOKUP($C$2,'[130]ERU-1'!$A$6:$BE$17,U$42,FALSE)</f>
        <v>0</v>
      </c>
      <c r="V175" s="85">
        <f>VLOOKUP($C$2,'[130]ERU-1'!$A$6:$BE$17,V$42,FALSE)</f>
        <v>0</v>
      </c>
      <c r="W175" s="85">
        <f>VLOOKUP($C$2,'[130]ERU-1'!$A$6:$BE$17,W$42,FALSE)</f>
        <v>0</v>
      </c>
      <c r="X175" s="85">
        <f>VLOOKUP($C$2,'[130]ERU-1'!$A$6:$BE$17,X$42,FALSE)</f>
        <v>0</v>
      </c>
      <c r="Y175" s="85">
        <f>VLOOKUP($C$2,'[130]ERU-1'!$A$6:$BE$17,Y$42,FALSE)</f>
        <v>0</v>
      </c>
      <c r="Z175" s="85">
        <f>VLOOKUP($C$2,'[130]ERU-1'!$A$6:$BE$17,Z$42,FALSE)</f>
        <v>0</v>
      </c>
      <c r="AA175" s="85" t="str">
        <f>INDEX([16]Data!$BK$5:$BK$156,MATCH(A175,[16]Data!$A$5:$A$156,0))</f>
        <v>Středočeský</v>
      </c>
      <c r="AB175" s="86">
        <f>INDEX([16]Data!$BM$5:$BM$156,MATCH(A175,[16]Data!$A$5:$A$156,0))</f>
        <v>0.99299999999999999</v>
      </c>
      <c r="AD175" s="39">
        <f t="shared" si="21"/>
        <v>0.84900598379417369</v>
      </c>
    </row>
    <row r="176" spans="1:30" x14ac:dyDescent="0.25">
      <c r="A176">
        <v>4410</v>
      </c>
      <c r="B176" s="84" t="str">
        <f>INDEX([16]Data!$C$5:$C$156,MATCH(A176,[16]Data!$A$5:$A$156,0))</f>
        <v>KJ - JOB AIR TECHNIC</v>
      </c>
      <c r="C176" s="85" t="str">
        <f>VLOOKUP($C$2,'[131]ERU-1'!$A$6:$BE$17,C$42,FALSE)</f>
        <v>Leden</v>
      </c>
      <c r="D176" s="85">
        <f>VLOOKUP($C$2,'[131]ERU-1'!$A$6:$BE$17,D$42,FALSE)</f>
        <v>1</v>
      </c>
      <c r="E176" s="85">
        <f>VLOOKUP($C$2,'[131]ERU-1'!$A$6:$BE$17,E$42,FALSE)</f>
        <v>304.34699999999998</v>
      </c>
      <c r="F176" s="85">
        <f>VLOOKUP($C$2,'[131]ERU-1'!$A$6:$BE$17,F$42,FALSE)</f>
        <v>187.66200000000001</v>
      </c>
      <c r="G176" s="85">
        <f>VLOOKUP($C$2,'[131]ERU-1'!$A$6:$BE$17,G$42,FALSE)</f>
        <v>35.277999999999999</v>
      </c>
      <c r="H176" s="85">
        <f>VLOOKUP($C$2,'[131]ERU-1'!$A$6:$BE$17,H$42,FALSE)</f>
        <v>562</v>
      </c>
      <c r="I176" s="85">
        <f>VLOOKUP($C$2,'[131]ERU-1'!$A$6:$BE$17,I$42,FALSE)</f>
        <v>0</v>
      </c>
      <c r="J176" s="85">
        <f>VLOOKUP($C$2,'[131]ERU-1'!$A$6:$BE$17,J$42,FALSE)</f>
        <v>0</v>
      </c>
      <c r="K176" s="85">
        <f>VLOOKUP($C$2,'[131]ERU-1'!$A$6:$BE$17,K$42,FALSE)</f>
        <v>562</v>
      </c>
      <c r="L176" s="85">
        <f>VLOOKUP($C$2,'[131]ERU-1'!$A$6:$BE$17,L$42,FALSE)</f>
        <v>0</v>
      </c>
      <c r="M176" s="85">
        <f>VLOOKUP($C$2,'[131]ERU-1'!$A$6:$BE$17,M$42,FALSE)</f>
        <v>562</v>
      </c>
      <c r="N176" s="85">
        <f>VLOOKUP($C$2,'[131]ERU-1'!$A$6:$BE$17,N$42,FALSE)</f>
        <v>0</v>
      </c>
      <c r="O176" s="85" t="s">
        <v>36</v>
      </c>
      <c r="P176" s="85">
        <f>VLOOKUP($C$2,'[131]ERU-1'!$A$6:$BE$17,P$42,FALSE)</f>
        <v>0</v>
      </c>
      <c r="Q176" s="85">
        <f>VLOOKUP($C$2,'[131]ERU-1'!$A$6:$BE$17,Q$42,FALSE)</f>
        <v>0</v>
      </c>
      <c r="R176" s="85">
        <f>VLOOKUP($C$2,'[131]ERU-1'!$A$6:$BE$17,R$42,FALSE)</f>
        <v>562</v>
      </c>
      <c r="S176" s="85">
        <f>VLOOKUP($C$2,'[131]ERU-1'!$A$6:$BE$17,S$42,FALSE)</f>
        <v>0</v>
      </c>
      <c r="T176" s="85">
        <f>VLOOKUP($C$2,'[131]ERU-1'!$A$6:$BE$17,T$42,FALSE)</f>
        <v>0</v>
      </c>
      <c r="U176" s="85">
        <f>VLOOKUP($C$2,'[131]ERU-1'!$A$6:$BE$17,U$42,FALSE)</f>
        <v>0</v>
      </c>
      <c r="V176" s="85">
        <f>VLOOKUP($C$2,'[131]ERU-1'!$A$6:$BE$17,V$42,FALSE)</f>
        <v>0</v>
      </c>
      <c r="W176" s="85">
        <f>VLOOKUP($C$2,'[131]ERU-1'!$A$6:$BE$17,W$42,FALSE)</f>
        <v>0</v>
      </c>
      <c r="X176" s="85">
        <f>VLOOKUP($C$2,'[131]ERU-1'!$A$6:$BE$17,X$42,FALSE)</f>
        <v>0</v>
      </c>
      <c r="Y176" s="85">
        <f>VLOOKUP($C$2,'[131]ERU-1'!$A$6:$BE$17,Y$42,FALSE)</f>
        <v>0</v>
      </c>
      <c r="Z176" s="85">
        <f>VLOOKUP($C$2,'[131]ERU-1'!$A$6:$BE$17,Z$42,FALSE)</f>
        <v>0</v>
      </c>
      <c r="AA176" s="85" t="str">
        <f>INDEX([16]Data!$BK$5:$BK$156,MATCH(A176,[16]Data!$A$5:$A$156,0))</f>
        <v>Moravskoslezský</v>
      </c>
      <c r="AB176" s="86">
        <f>INDEX([16]Data!$BM$5:$BM$156,MATCH(A176,[16]Data!$A$5:$A$156,0))</f>
        <v>0.3</v>
      </c>
      <c r="AD176" s="39">
        <f t="shared" si="21"/>
        <v>0.83187385358309673</v>
      </c>
    </row>
    <row r="177" spans="1:30" x14ac:dyDescent="0.25">
      <c r="A177">
        <v>4492</v>
      </c>
      <c r="B177" s="84" t="str">
        <f>INDEX([16]Data!$C$5:$C$156,MATCH(A177,[16]Data!$A$5:$A$156,0))</f>
        <v>KJ - Prostějov Anglická</v>
      </c>
      <c r="C177" s="85" t="str">
        <f>VLOOKUP($C$2,'[132]ERU-1'!$A$6:$BE$17,C$42,FALSE)</f>
        <v>Leden</v>
      </c>
      <c r="D177" s="85">
        <f>VLOOKUP($C$2,'[132]ERU-1'!$A$6:$BE$17,D$42,FALSE)</f>
        <v>1</v>
      </c>
      <c r="E177" s="85">
        <f>VLOOKUP($C$2,'[132]ERU-1'!$A$6:$BE$17,E$42,FALSE)</f>
        <v>443.43200000000002</v>
      </c>
      <c r="F177" s="85">
        <f>VLOOKUP($C$2,'[132]ERU-1'!$A$6:$BE$17,F$42,FALSE)</f>
        <v>254.08099999999999</v>
      </c>
      <c r="G177" s="85">
        <f>VLOOKUP($C$2,'[132]ERU-1'!$A$6:$BE$17,G$42,FALSE)</f>
        <v>35.284999999999997</v>
      </c>
      <c r="H177" s="85">
        <f>VLOOKUP($C$2,'[132]ERU-1'!$A$6:$BE$17,H$42,FALSE)</f>
        <v>747</v>
      </c>
      <c r="I177" s="85">
        <f>VLOOKUP($C$2,'[132]ERU-1'!$A$6:$BE$17,I$42,FALSE)</f>
        <v>0</v>
      </c>
      <c r="J177" s="85">
        <f>VLOOKUP($C$2,'[132]ERU-1'!$A$6:$BE$17,J$42,FALSE)</f>
        <v>0</v>
      </c>
      <c r="K177" s="85">
        <f>VLOOKUP($C$2,'[132]ERU-1'!$A$6:$BE$17,K$42,FALSE)</f>
        <v>747</v>
      </c>
      <c r="L177" s="85">
        <f>VLOOKUP($C$2,'[132]ERU-1'!$A$6:$BE$17,L$42,FALSE)</f>
        <v>0</v>
      </c>
      <c r="M177" s="85">
        <f>VLOOKUP($C$2,'[132]ERU-1'!$A$6:$BE$17,M$42,FALSE)</f>
        <v>747</v>
      </c>
      <c r="N177" s="85">
        <f>VLOOKUP($C$2,'[132]ERU-1'!$A$6:$BE$17,N$42,FALSE)</f>
        <v>0</v>
      </c>
      <c r="O177" s="85" t="s">
        <v>36</v>
      </c>
      <c r="P177" s="85">
        <f>VLOOKUP($C$2,'[132]ERU-1'!$A$6:$BE$17,P$42,FALSE)</f>
        <v>0</v>
      </c>
      <c r="Q177" s="85">
        <f>VLOOKUP($C$2,'[132]ERU-1'!$A$6:$BE$17,Q$42,FALSE)</f>
        <v>0</v>
      </c>
      <c r="R177" s="85">
        <f>VLOOKUP($C$2,'[132]ERU-1'!$A$6:$BE$17,R$42,FALSE)</f>
        <v>747</v>
      </c>
      <c r="S177" s="85">
        <f>VLOOKUP($C$2,'[132]ERU-1'!$A$6:$BE$17,S$42,FALSE)</f>
        <v>0</v>
      </c>
      <c r="T177" s="85">
        <f>VLOOKUP($C$2,'[132]ERU-1'!$A$6:$BE$17,T$42,FALSE)</f>
        <v>0</v>
      </c>
      <c r="U177" s="85">
        <f>VLOOKUP($C$2,'[132]ERU-1'!$A$6:$BE$17,U$42,FALSE)</f>
        <v>0</v>
      </c>
      <c r="V177" s="85">
        <f>VLOOKUP($C$2,'[132]ERU-1'!$A$6:$BE$17,V$42,FALSE)</f>
        <v>0</v>
      </c>
      <c r="W177" s="85">
        <f>VLOOKUP($C$2,'[132]ERU-1'!$A$6:$BE$17,W$42,FALSE)</f>
        <v>0</v>
      </c>
      <c r="X177" s="85">
        <f>VLOOKUP($C$2,'[132]ERU-1'!$A$6:$BE$17,X$42,FALSE)</f>
        <v>0</v>
      </c>
      <c r="Y177" s="85">
        <f>VLOOKUP($C$2,'[132]ERU-1'!$A$6:$BE$17,Y$42,FALSE)</f>
        <v>0</v>
      </c>
      <c r="Z177" s="85">
        <f>VLOOKUP($C$2,'[132]ERU-1'!$A$6:$BE$17,Z$42,FALSE)</f>
        <v>0</v>
      </c>
      <c r="AA177" s="85" t="str">
        <f>INDEX([16]Data!$BK$5:$BK$156,MATCH(A177,[16]Data!$A$5:$A$156,0))</f>
        <v>Olomoucký</v>
      </c>
      <c r="AB177" s="86">
        <f>INDEX([16]Data!$BM$5:$BM$156,MATCH(A177,[16]Data!$A$5:$A$156,0))</f>
        <v>0.46500000000000002</v>
      </c>
      <c r="AD177" s="39">
        <f t="shared" si="21"/>
        <v>0.81666870013893211</v>
      </c>
    </row>
    <row r="178" spans="1:30" x14ac:dyDescent="0.25">
      <c r="A178">
        <v>4536</v>
      </c>
      <c r="B178" s="84" t="str">
        <f>INDEX([16]Data!$C$5:$C$156,MATCH(A178,[16]Data!$A$5:$A$156,0))</f>
        <v>KJ - Police nad Metují</v>
      </c>
      <c r="C178" s="85" t="str">
        <f>VLOOKUP($C$2,'[132]ERU-1'!$A$6:$BE$17,C$42,FALSE)</f>
        <v>Leden</v>
      </c>
      <c r="D178" s="85">
        <f>VLOOKUP($C$2,'[132]ERU-1'!$A$6:$BE$17,D$42,FALSE)</f>
        <v>1</v>
      </c>
      <c r="E178" s="85">
        <f>VLOOKUP($C$2,'[133]ERU-1'!$A$6:$BE$17,E$42,FALSE)</f>
        <v>515.11500000000001</v>
      </c>
      <c r="F178" s="85">
        <f>VLOOKUP($C$2,'[133]ERU-1'!$A$6:$BE$17,F$42,FALSE)</f>
        <v>284.20299999999997</v>
      </c>
      <c r="G178" s="85">
        <f>VLOOKUP($C$2,'[133]ERU-1'!$A$6:$BE$17,G$42,FALSE)</f>
        <v>35.28</v>
      </c>
      <c r="H178" s="85">
        <f>VLOOKUP($C$2,'[133]ERU-1'!$A$6:$BE$17,H$42,FALSE)</f>
        <v>860</v>
      </c>
      <c r="I178" s="85">
        <f>VLOOKUP($C$2,'[133]ERU-1'!$A$6:$BE$17,I$42,FALSE)</f>
        <v>0</v>
      </c>
      <c r="J178" s="85">
        <f>VLOOKUP($C$2,'[133]ERU-1'!$A$6:$BE$17,J$42,FALSE)</f>
        <v>0</v>
      </c>
      <c r="K178" s="85">
        <f>VLOOKUP($C$2,'[133]ERU-1'!$A$6:$BE$17,K$42,FALSE)</f>
        <v>860</v>
      </c>
      <c r="L178" s="85">
        <f>VLOOKUP($C$2,'[133]ERU-1'!$A$6:$BE$17,L$42,FALSE)</f>
        <v>0</v>
      </c>
      <c r="M178" s="85">
        <f>VLOOKUP($C$2,'[133]ERU-1'!$A$6:$BE$17,M$42,FALSE)</f>
        <v>860</v>
      </c>
      <c r="N178" s="85">
        <f>VLOOKUP($C$2,'[133]ERU-1'!$A$6:$BE$17,N$42,FALSE)</f>
        <v>0</v>
      </c>
      <c r="O178" s="85" t="s">
        <v>36</v>
      </c>
      <c r="P178" s="85">
        <f>VLOOKUP($C$2,'[133]ERU-1'!$A$6:$BE$17,P$42,FALSE)</f>
        <v>0</v>
      </c>
      <c r="Q178" s="85">
        <f>VLOOKUP($C$2,'[133]ERU-1'!$A$6:$BE$17,Q$42,FALSE)</f>
        <v>0</v>
      </c>
      <c r="R178" s="85">
        <f>VLOOKUP($C$2,'[133]ERU-1'!$A$6:$BE$17,R$42,FALSE)</f>
        <v>860</v>
      </c>
      <c r="S178" s="85">
        <f>VLOOKUP($C$2,'[133]ERU-1'!$A$6:$BE$17,S$42,FALSE)</f>
        <v>0</v>
      </c>
      <c r="T178" s="85">
        <f>VLOOKUP($C$2,'[133]ERU-1'!$A$6:$BE$17,T$42,FALSE)</f>
        <v>0</v>
      </c>
      <c r="U178" s="85">
        <f>VLOOKUP($C$2,'[133]ERU-1'!$A$6:$BE$17,U$42,FALSE)</f>
        <v>0</v>
      </c>
      <c r="V178" s="85">
        <f>VLOOKUP($C$2,'[133]ERU-1'!$A$6:$BE$17,V$42,FALSE)</f>
        <v>0</v>
      </c>
      <c r="W178" s="85">
        <f>VLOOKUP($C$2,'[133]ERU-1'!$A$6:$BE$17,W$42,FALSE)</f>
        <v>0</v>
      </c>
      <c r="X178" s="85">
        <f>VLOOKUP($C$2,'[133]ERU-1'!$A$6:$BE$17,X$42,FALSE)</f>
        <v>0</v>
      </c>
      <c r="Y178" s="85">
        <f>VLOOKUP($C$2,'[133]ERU-1'!$A$6:$BE$17,Y$42,FALSE)</f>
        <v>0</v>
      </c>
      <c r="Z178" s="85">
        <f>VLOOKUP($C$2,'[133]ERU-1'!$A$6:$BE$17,Z$42,FALSE)</f>
        <v>0</v>
      </c>
      <c r="AA178" s="85" t="str">
        <f>INDEX([16]Data!$BK$5:$BK$156,MATCH(A178,[16]Data!$A$5:$A$156,0))</f>
        <v>Královéhradecký</v>
      </c>
      <c r="AB178" s="86">
        <f>INDEX([16]Data!$BM$5:$BM$156,MATCH(A178,[16]Data!$A$5:$A$156,0))</f>
        <v>0.47799999999999998</v>
      </c>
      <c r="AD178" s="39">
        <f t="shared" si="21"/>
        <v>0.84055723862481713</v>
      </c>
    </row>
    <row r="179" spans="1:30" x14ac:dyDescent="0.25">
      <c r="A179">
        <v>4524</v>
      </c>
      <c r="B179" s="84" t="str">
        <f>INDEX([16]Data!$C$5:$C$156,MATCH(A179,[16]Data!$A$5:$A$156,0))</f>
        <v>KJ - Poděbrady</v>
      </c>
      <c r="C179" s="85" t="str">
        <f>VLOOKUP($C$2,'[132]ERU-1'!$A$6:$BE$17,C$42,FALSE)</f>
        <v>Leden</v>
      </c>
      <c r="D179" s="85">
        <f>VLOOKUP($C$2,'[132]ERU-1'!$A$6:$BE$17,D$42,FALSE)</f>
        <v>1</v>
      </c>
      <c r="E179" s="85">
        <f>VLOOKUP($C$2,'[134]ERU-1'!$A$6:$BE$17,E$42,FALSE)</f>
        <v>522.29700000000003</v>
      </c>
      <c r="F179" s="85">
        <f>VLOOKUP($C$2,'[134]ERU-1'!$A$6:$BE$17,F$42,FALSE)</f>
        <v>279.79300000000001</v>
      </c>
      <c r="G179" s="85">
        <f>VLOOKUP($C$2,'[134]ERU-1'!$A$6:$BE$17,G$42,FALSE)</f>
        <v>35.320999999999998</v>
      </c>
      <c r="H179" s="85">
        <f>VLOOKUP($C$2,'[134]ERU-1'!$A$6:$BE$17,H$42,FALSE)</f>
        <v>806</v>
      </c>
      <c r="I179" s="85">
        <f>VLOOKUP($C$2,'[134]ERU-1'!$A$6:$BE$17,I$42,FALSE)</f>
        <v>0</v>
      </c>
      <c r="J179" s="85">
        <f>VLOOKUP($C$2,'[134]ERU-1'!$A$6:$BE$17,J$42,FALSE)</f>
        <v>0</v>
      </c>
      <c r="K179" s="85">
        <f>VLOOKUP($C$2,'[134]ERU-1'!$A$6:$BE$17,K$42,FALSE)</f>
        <v>806</v>
      </c>
      <c r="L179" s="85">
        <f>VLOOKUP($C$2,'[134]ERU-1'!$A$6:$BE$17,L$42,FALSE)</f>
        <v>0</v>
      </c>
      <c r="M179" s="85">
        <f>VLOOKUP($C$2,'[134]ERU-1'!$A$6:$BE$17,M$42,FALSE)</f>
        <v>806</v>
      </c>
      <c r="N179" s="85">
        <f>VLOOKUP($C$2,'[134]ERU-1'!$A$6:$BE$17,N$42,FALSE)</f>
        <v>0</v>
      </c>
      <c r="O179" s="85" t="s">
        <v>36</v>
      </c>
      <c r="P179" s="85">
        <f>VLOOKUP($C$2,'[134]ERU-1'!$A$6:$BE$17,P$42,FALSE)</f>
        <v>0</v>
      </c>
      <c r="Q179" s="85">
        <f>VLOOKUP($C$2,'[134]ERU-1'!$A$6:$BE$17,Q$42,FALSE)</f>
        <v>0</v>
      </c>
      <c r="R179" s="85">
        <f>VLOOKUP($C$2,'[134]ERU-1'!$A$6:$BE$17,R$42,FALSE)</f>
        <v>806</v>
      </c>
      <c r="S179" s="85">
        <f>VLOOKUP($C$2,'[134]ERU-1'!$A$6:$BE$17,S$42,FALSE)</f>
        <v>0</v>
      </c>
      <c r="T179" s="85">
        <f>VLOOKUP($C$2,'[134]ERU-1'!$A$6:$BE$17,T$42,FALSE)</f>
        <v>0</v>
      </c>
      <c r="U179" s="85">
        <f>VLOOKUP($C$2,'[134]ERU-1'!$A$6:$BE$17,U$42,FALSE)</f>
        <v>0</v>
      </c>
      <c r="V179" s="85">
        <f>VLOOKUP($C$2,'[134]ERU-1'!$A$6:$BE$17,V$42,FALSE)</f>
        <v>0</v>
      </c>
      <c r="W179" s="85">
        <f>VLOOKUP($C$2,'[134]ERU-1'!$A$6:$BE$17,W$42,FALSE)</f>
        <v>0</v>
      </c>
      <c r="X179" s="85">
        <f>VLOOKUP($C$2,'[134]ERU-1'!$A$6:$BE$17,X$42,FALSE)</f>
        <v>0</v>
      </c>
      <c r="Y179" s="85">
        <f>VLOOKUP($C$2,'[134]ERU-1'!$A$6:$BE$17,Y$42,FALSE)</f>
        <v>0</v>
      </c>
      <c r="Z179" s="85">
        <f>VLOOKUP($C$2,'[134]ERU-1'!$A$6:$BE$17,Z$42,FALSE)</f>
        <v>0</v>
      </c>
      <c r="AA179" s="85" t="str">
        <f>INDEX([16]Data!$BK$5:$BK$156,MATCH(A179,[16]Data!$A$5:$A$156,0))</f>
        <v>Středočeský</v>
      </c>
      <c r="AB179" s="86">
        <f>INDEX([16]Data!$BM$5:$BM$156,MATCH(A179,[16]Data!$A$5:$A$156,0))</f>
        <v>0.47799999999999998</v>
      </c>
      <c r="AD179" s="39">
        <f t="shared" si="21"/>
        <v>0.80019474714838779</v>
      </c>
    </row>
    <row r="180" spans="1:30" x14ac:dyDescent="0.25">
      <c r="A180">
        <v>4629</v>
      </c>
      <c r="B180" s="84" t="str">
        <f>INDEX([16]Data!$C$5:$C$156,MATCH(A180,[16]Data!$A$5:$A$156,0))</f>
        <v>KJ - Heřmanův Městec V Lukách</v>
      </c>
      <c r="C180" s="85" t="str">
        <f>VLOOKUP($C$2,'[132]ERU-1'!$A$6:$BE$17,C$42,FALSE)</f>
        <v>Leden</v>
      </c>
      <c r="D180" s="85">
        <f>VLOOKUP($C$2,'[132]ERU-1'!$A$6:$BE$17,D$42,FALSE)</f>
        <v>1</v>
      </c>
      <c r="E180" s="85">
        <f>VLOOKUP($C$2,'[135]ERU-1'!$A$6:$BE$17,E$42,FALSE)</f>
        <v>275.94400000000002</v>
      </c>
      <c r="F180" s="85">
        <f>VLOOKUP($C$2,'[135]ERU-1'!$A$6:$BE$17,F$42,FALSE)</f>
        <v>156.06100000000001</v>
      </c>
      <c r="G180" s="85">
        <f>VLOOKUP($C$2,'[135]ERU-1'!$A$6:$BE$17,G$42,FALSE)</f>
        <v>35.28</v>
      </c>
      <c r="H180" s="85">
        <f>VLOOKUP($C$2,'[135]ERU-1'!$A$6:$BE$17,H$42,FALSE)</f>
        <v>439</v>
      </c>
      <c r="I180" s="85">
        <f>VLOOKUP($C$2,'[135]ERU-1'!$A$6:$BE$17,I$42,FALSE)</f>
        <v>0</v>
      </c>
      <c r="J180" s="85">
        <f>VLOOKUP($C$2,'[135]ERU-1'!$A$6:$BE$17,J$42,FALSE)</f>
        <v>0</v>
      </c>
      <c r="K180" s="85">
        <f>VLOOKUP($C$2,'[135]ERU-1'!$A$6:$BE$17,K$42,FALSE)</f>
        <v>439</v>
      </c>
      <c r="L180" s="85">
        <f>VLOOKUP($C$2,'[135]ERU-1'!$A$6:$BE$17,L$42,FALSE)</f>
        <v>0</v>
      </c>
      <c r="M180" s="85">
        <f>VLOOKUP($C$2,'[135]ERU-1'!$A$6:$BE$17,M$42,FALSE)</f>
        <v>439</v>
      </c>
      <c r="N180" s="85">
        <f>VLOOKUP($C$2,'[135]ERU-1'!$A$6:$BE$17,N$42,FALSE)</f>
        <v>0</v>
      </c>
      <c r="O180" s="85" t="s">
        <v>36</v>
      </c>
      <c r="P180" s="85">
        <f>VLOOKUP($C$2,'[135]ERU-1'!$A$6:$BE$17,P$42,FALSE)</f>
        <v>0</v>
      </c>
      <c r="Q180" s="85">
        <f>VLOOKUP($C$2,'[135]ERU-1'!$A$6:$BE$17,Q$42,FALSE)</f>
        <v>0</v>
      </c>
      <c r="R180" s="85">
        <f>VLOOKUP($C$2,'[135]ERU-1'!$A$6:$BE$17,R$42,FALSE)</f>
        <v>439</v>
      </c>
      <c r="S180" s="85">
        <f>VLOOKUP($C$2,'[135]ERU-1'!$A$6:$BE$17,S$42,FALSE)</f>
        <v>0</v>
      </c>
      <c r="T180" s="85">
        <f>VLOOKUP($C$2,'[135]ERU-1'!$A$6:$BE$17,T$42,FALSE)</f>
        <v>0</v>
      </c>
      <c r="U180" s="85">
        <f>VLOOKUP($C$2,'[135]ERU-1'!$A$6:$BE$17,U$42,FALSE)</f>
        <v>0</v>
      </c>
      <c r="V180" s="85">
        <f>VLOOKUP($C$2,'[135]ERU-1'!$A$6:$BE$17,V$42,FALSE)</f>
        <v>0</v>
      </c>
      <c r="W180" s="85">
        <f>VLOOKUP($C$2,'[135]ERU-1'!$A$6:$BE$17,W$42,FALSE)</f>
        <v>0</v>
      </c>
      <c r="X180" s="85">
        <f>VLOOKUP($C$2,'[135]ERU-1'!$A$6:$BE$17,X$42,FALSE)</f>
        <v>0</v>
      </c>
      <c r="Y180" s="85">
        <f>VLOOKUP($C$2,'[135]ERU-1'!$A$6:$BE$17,Y$42,FALSE)</f>
        <v>0</v>
      </c>
      <c r="Z180" s="85">
        <f>VLOOKUP($C$2,'[135]ERU-1'!$A$6:$BE$17,Z$42,FALSE)</f>
        <v>0</v>
      </c>
      <c r="AA180" s="85" t="str">
        <f>INDEX([16]Data!$BK$5:$BK$156,MATCH(A180,[16]Data!$A$5:$A$156,0))</f>
        <v>Pardubický</v>
      </c>
      <c r="AB180" s="86">
        <f>INDEX([16]Data!$BM$5:$BM$156,MATCH(A180,[16]Data!$A$5:$A$156,0))</f>
        <v>0.28000000000000003</v>
      </c>
      <c r="AD180" s="39">
        <f t="shared" si="21"/>
        <v>0.7813896133207171</v>
      </c>
    </row>
    <row r="181" spans="1:30" x14ac:dyDescent="0.25">
      <c r="A181">
        <v>4631</v>
      </c>
      <c r="B181" s="84" t="str">
        <f>INDEX([16]Data!$C$5:$C$156,MATCH(A181,[16]Data!$A$5:$A$156,0))</f>
        <v>KJ - Heřmanův Městec U Bažantnice</v>
      </c>
      <c r="C181" s="85" t="str">
        <f>VLOOKUP($C$2,'[132]ERU-1'!$A$6:$BE$17,C$42,FALSE)</f>
        <v>Leden</v>
      </c>
      <c r="D181" s="85">
        <f>VLOOKUP($C$2,'[132]ERU-1'!$A$6:$BE$17,D$42,FALSE)</f>
        <v>1</v>
      </c>
      <c r="E181" s="85">
        <f>VLOOKUP($C$2,'[136]ERU-1'!$A$6:$BE$17,E$42,FALSE)</f>
        <v>278.84100000000001</v>
      </c>
      <c r="F181" s="85">
        <f>VLOOKUP($C$2,'[136]ERU-1'!$A$6:$BE$17,F$42,FALSE)</f>
        <v>156.852</v>
      </c>
      <c r="G181" s="85">
        <f>VLOOKUP($C$2,'[136]ERU-1'!$A$6:$BE$17,G$42,FALSE)</f>
        <v>35.28</v>
      </c>
      <c r="H181" s="85">
        <f>VLOOKUP($C$2,'[136]ERU-1'!$A$6:$BE$17,H$42,FALSE)</f>
        <v>440</v>
      </c>
      <c r="I181" s="85">
        <f>VLOOKUP($C$2,'[136]ERU-1'!$A$6:$BE$17,I$42,FALSE)</f>
        <v>0</v>
      </c>
      <c r="J181" s="85">
        <f>VLOOKUP($C$2,'[136]ERU-1'!$A$6:$BE$17,J$42,FALSE)</f>
        <v>0</v>
      </c>
      <c r="K181" s="85">
        <f>VLOOKUP($C$2,'[136]ERU-1'!$A$6:$BE$17,K$42,FALSE)</f>
        <v>440</v>
      </c>
      <c r="L181" s="85">
        <f>VLOOKUP($C$2,'[136]ERU-1'!$A$6:$BE$17,L$42,FALSE)</f>
        <v>0</v>
      </c>
      <c r="M181" s="85">
        <f>VLOOKUP($C$2,'[136]ERU-1'!$A$6:$BE$17,M$42,FALSE)</f>
        <v>440</v>
      </c>
      <c r="N181" s="85">
        <f>VLOOKUP($C$2,'[136]ERU-1'!$A$6:$BE$17,N$42,FALSE)</f>
        <v>0</v>
      </c>
      <c r="O181" s="85" t="s">
        <v>36</v>
      </c>
      <c r="P181" s="85">
        <f>VLOOKUP($C$2,'[136]ERU-1'!$A$6:$BE$17,P$42,FALSE)</f>
        <v>0</v>
      </c>
      <c r="Q181" s="85">
        <f>VLOOKUP($C$2,'[136]ERU-1'!$A$6:$BE$17,Q$42,FALSE)</f>
        <v>0</v>
      </c>
      <c r="R181" s="85">
        <f>VLOOKUP($C$2,'[136]ERU-1'!$A$6:$BE$17,R$42,FALSE)</f>
        <v>440</v>
      </c>
      <c r="S181" s="85">
        <f>VLOOKUP($C$2,'[136]ERU-1'!$A$6:$BE$17,S$42,FALSE)</f>
        <v>0</v>
      </c>
      <c r="T181" s="85">
        <f>VLOOKUP($C$2,'[136]ERU-1'!$A$6:$BE$17,T$42,FALSE)</f>
        <v>0</v>
      </c>
      <c r="U181" s="85">
        <f>VLOOKUP($C$2,'[136]ERU-1'!$A$6:$BE$17,U$42,FALSE)</f>
        <v>0</v>
      </c>
      <c r="V181" s="85">
        <f>VLOOKUP($C$2,'[136]ERU-1'!$A$6:$BE$17,V$42,FALSE)</f>
        <v>0</v>
      </c>
      <c r="W181" s="85">
        <f>VLOOKUP($C$2,'[136]ERU-1'!$A$6:$BE$17,W$42,FALSE)</f>
        <v>0</v>
      </c>
      <c r="X181" s="85">
        <f>VLOOKUP($C$2,'[136]ERU-1'!$A$6:$BE$17,X$42,FALSE)</f>
        <v>0</v>
      </c>
      <c r="Y181" s="85">
        <f>VLOOKUP($C$2,'[136]ERU-1'!$A$6:$BE$17,Y$42,FALSE)</f>
        <v>0</v>
      </c>
      <c r="Z181" s="85">
        <f>VLOOKUP($C$2,'[136]ERU-1'!$A$6:$BE$17,Z$42,FALSE)</f>
        <v>0</v>
      </c>
      <c r="AA181" s="85" t="str">
        <f>INDEX([16]Data!$BK$5:$BK$156,MATCH(A181,[16]Data!$A$5:$A$156,0))</f>
        <v>Pardubický</v>
      </c>
      <c r="AB181" s="86">
        <f>INDEX([16]Data!$BM$5:$BM$156,MATCH(A181,[16]Data!$A$5:$A$156,0))</f>
        <v>0.28000000000000003</v>
      </c>
      <c r="AD181" s="39">
        <f t="shared" si="21"/>
        <v>0.77922004323962857</v>
      </c>
    </row>
    <row r="182" spans="1:30" x14ac:dyDescent="0.25">
      <c r="A182">
        <v>4632</v>
      </c>
      <c r="B182" s="84" t="str">
        <f>INDEX([16]Data!$C$5:$C$156,MATCH(A182,[16]Data!$A$5:$A$156,0))</f>
        <v>KJ - Nové Zákupy</v>
      </c>
      <c r="C182" s="85" t="str">
        <f>VLOOKUP($C$2,'[132]ERU-1'!$A$6:$BE$17,C$42,FALSE)</f>
        <v>Leden</v>
      </c>
      <c r="D182" s="85">
        <f>VLOOKUP($C$2,'[132]ERU-1'!$A$6:$BE$17,D$42,FALSE)</f>
        <v>1</v>
      </c>
      <c r="E182" s="85">
        <f>VLOOKUP($C$2,'[137]ERU-1'!$A$6:$BE$17,E$42,FALSE)</f>
        <v>275.71800000000002</v>
      </c>
      <c r="F182" s="85">
        <f>VLOOKUP($C$2,'[137]ERU-1'!$A$6:$BE$17,F$42,FALSE)</f>
        <v>161.47200000000001</v>
      </c>
      <c r="G182" s="85">
        <f>VLOOKUP($C$2,'[137]ERU-1'!$A$6:$BE$17,G$42,FALSE)</f>
        <v>34.667999999999999</v>
      </c>
      <c r="H182" s="85">
        <f>VLOOKUP($C$2,'[137]ERU-1'!$A$6:$BE$17,H$42,FALSE)</f>
        <v>488</v>
      </c>
      <c r="I182" s="85">
        <f>VLOOKUP($C$2,'[137]ERU-1'!$A$6:$BE$17,I$42,FALSE)</f>
        <v>0</v>
      </c>
      <c r="J182" s="85">
        <f>VLOOKUP($C$2,'[137]ERU-1'!$A$6:$BE$17,J$42,FALSE)</f>
        <v>0</v>
      </c>
      <c r="K182" s="85">
        <f>VLOOKUP($C$2,'[137]ERU-1'!$A$6:$BE$17,K$42,FALSE)</f>
        <v>488</v>
      </c>
      <c r="L182" s="85">
        <f>VLOOKUP($C$2,'[137]ERU-1'!$A$6:$BE$17,L$42,FALSE)</f>
        <v>0</v>
      </c>
      <c r="M182" s="85">
        <f>VLOOKUP($C$2,'[137]ERU-1'!$A$6:$BE$17,M$42,FALSE)</f>
        <v>488</v>
      </c>
      <c r="N182" s="85">
        <f>VLOOKUP($C$2,'[137]ERU-1'!$A$6:$BE$17,N$42,FALSE)</f>
        <v>0</v>
      </c>
      <c r="O182" s="85" t="s">
        <v>36</v>
      </c>
      <c r="P182" s="85">
        <f>VLOOKUP($C$2,'[137]ERU-1'!$A$6:$BE$17,P$42,FALSE)</f>
        <v>0</v>
      </c>
      <c r="Q182" s="85">
        <f>VLOOKUP($C$2,'[137]ERU-1'!$A$6:$BE$17,Q$42,FALSE)</f>
        <v>0</v>
      </c>
      <c r="R182" s="85">
        <f>VLOOKUP($C$2,'[137]ERU-1'!$A$6:$BE$17,R$42,FALSE)</f>
        <v>488</v>
      </c>
      <c r="S182" s="85">
        <f>VLOOKUP($C$2,'[137]ERU-1'!$A$6:$BE$17,S$42,FALSE)</f>
        <v>0</v>
      </c>
      <c r="T182" s="85">
        <f>VLOOKUP($C$2,'[137]ERU-1'!$A$6:$BE$17,T$42,FALSE)</f>
        <v>0</v>
      </c>
      <c r="U182" s="85">
        <f>VLOOKUP($C$2,'[137]ERU-1'!$A$6:$BE$17,U$42,FALSE)</f>
        <v>0</v>
      </c>
      <c r="V182" s="85">
        <f>VLOOKUP($C$2,'[137]ERU-1'!$A$6:$BE$17,V$42,FALSE)</f>
        <v>0</v>
      </c>
      <c r="W182" s="85">
        <f>VLOOKUP($C$2,'[137]ERU-1'!$A$6:$BE$17,W$42,FALSE)</f>
        <v>0</v>
      </c>
      <c r="X182" s="85">
        <f>VLOOKUP($C$2,'[137]ERU-1'!$A$6:$BE$17,X$42,FALSE)</f>
        <v>0</v>
      </c>
      <c r="Y182" s="85">
        <f>VLOOKUP($C$2,'[137]ERU-1'!$A$6:$BE$17,Y$42,FALSE)</f>
        <v>0</v>
      </c>
      <c r="Z182" s="85">
        <f>VLOOKUP($C$2,'[137]ERU-1'!$A$6:$BE$17,Z$42,FALSE)</f>
        <v>0</v>
      </c>
      <c r="AA182" s="85" t="str">
        <f>INDEX([16]Data!$BK$5:$BK$156,MATCH(A182,[16]Data!$A$5:$A$156,0))</f>
        <v>Liberecký</v>
      </c>
      <c r="AB182" s="86">
        <f>INDEX([16]Data!$BM$5:$BM$156,MATCH(A182,[16]Data!$A$5:$A$156,0))</f>
        <v>0.3</v>
      </c>
      <c r="AD182" s="39">
        <f t="shared" si="21"/>
        <v>0.83949883295899941</v>
      </c>
    </row>
    <row r="183" spans="1:30" x14ac:dyDescent="0.25">
      <c r="A183">
        <v>4589</v>
      </c>
      <c r="B183" s="84" t="str">
        <f>INDEX([16]Data!$C$5:$C$156,MATCH(A183,[16]Data!$A$5:$A$156,0))</f>
        <v>KJ - Klatovy</v>
      </c>
      <c r="C183" s="85" t="str">
        <f>VLOOKUP($C$2,'[132]ERU-1'!$A$6:$BE$17,C$42,FALSE)</f>
        <v>Leden</v>
      </c>
      <c r="D183" s="85">
        <f>VLOOKUP($C$2,'[132]ERU-1'!$A$6:$BE$17,D$42,FALSE)</f>
        <v>1</v>
      </c>
      <c r="E183" s="85">
        <f>VLOOKUP($C$2,'[138]ERU-1'!$A$6:$BE$17,E$42,FALSE)</f>
        <v>1016.5650000000001</v>
      </c>
      <c r="F183" s="85">
        <f>VLOOKUP($C$2,'[138]ERU-1'!$A$6:$BE$17,F$42,FALSE)</f>
        <v>534.52700000000004</v>
      </c>
      <c r="G183" s="85">
        <f>VLOOKUP($C$2,'[138]ERU-1'!$A$6:$BE$17,G$42,FALSE)</f>
        <v>35.344000000000001</v>
      </c>
      <c r="H183" s="85">
        <f>VLOOKUP($C$2,'[138]ERU-1'!$A$6:$BE$17,H$42,FALSE)</f>
        <v>1522</v>
      </c>
      <c r="I183" s="85">
        <f>VLOOKUP($C$2,'[138]ERU-1'!$A$6:$BE$17,I$42,FALSE)</f>
        <v>0</v>
      </c>
      <c r="J183" s="85">
        <f>VLOOKUP($C$2,'[138]ERU-1'!$A$6:$BE$17,J$42,FALSE)</f>
        <v>0</v>
      </c>
      <c r="K183" s="85">
        <f>VLOOKUP($C$2,'[138]ERU-1'!$A$6:$BE$17,K$42,FALSE)</f>
        <v>1522</v>
      </c>
      <c r="L183" s="85">
        <f>VLOOKUP($C$2,'[138]ERU-1'!$A$6:$BE$17,L$42,FALSE)</f>
        <v>0</v>
      </c>
      <c r="M183" s="85">
        <f>VLOOKUP($C$2,'[138]ERU-1'!$A$6:$BE$17,M$42,FALSE)</f>
        <v>1522</v>
      </c>
      <c r="N183" s="85">
        <f>VLOOKUP($C$2,'[138]ERU-1'!$A$6:$BE$17,N$42,FALSE)</f>
        <v>0</v>
      </c>
      <c r="O183" s="85" t="s">
        <v>36</v>
      </c>
      <c r="P183" s="85">
        <f>VLOOKUP($C$2,'[138]ERU-1'!$A$6:$BE$17,P$42,FALSE)</f>
        <v>0</v>
      </c>
      <c r="Q183" s="85">
        <f>VLOOKUP($C$2,'[138]ERU-1'!$A$6:$BE$17,Q$42,FALSE)</f>
        <v>0</v>
      </c>
      <c r="R183" s="85">
        <f>VLOOKUP($C$2,'[138]ERU-1'!$A$6:$BE$17,R$42,FALSE)</f>
        <v>1522</v>
      </c>
      <c r="S183" s="85">
        <f>VLOOKUP($C$2,'[138]ERU-1'!$A$6:$BE$17,S$42,FALSE)</f>
        <v>0</v>
      </c>
      <c r="T183" s="85">
        <f>VLOOKUP($C$2,'[138]ERU-1'!$A$6:$BE$17,T$42,FALSE)</f>
        <v>0</v>
      </c>
      <c r="U183" s="85">
        <f>VLOOKUP($C$2,'[138]ERU-1'!$A$6:$BE$17,U$42,FALSE)</f>
        <v>0</v>
      </c>
      <c r="V183" s="85">
        <f>VLOOKUP($C$2,'[138]ERU-1'!$A$6:$BE$17,V$42,FALSE)</f>
        <v>0</v>
      </c>
      <c r="W183" s="85">
        <f>VLOOKUP($C$2,'[138]ERU-1'!$A$6:$BE$17,W$42,FALSE)</f>
        <v>0</v>
      </c>
      <c r="X183" s="85">
        <f>VLOOKUP($C$2,'[138]ERU-1'!$A$6:$BE$17,X$42,FALSE)</f>
        <v>0</v>
      </c>
      <c r="Y183" s="85">
        <f>VLOOKUP($C$2,'[138]ERU-1'!$A$6:$BE$17,Y$42,FALSE)</f>
        <v>0</v>
      </c>
      <c r="Z183" s="85">
        <f>VLOOKUP($C$2,'[138]ERU-1'!$A$6:$BE$17,Z$42,FALSE)</f>
        <v>0</v>
      </c>
      <c r="AA183" s="85" t="str">
        <f>INDEX([16]Data!$BK$5:$BK$156,MATCH(A183,[16]Data!$A$5:$A$156,0))</f>
        <v>Plzeňský</v>
      </c>
      <c r="AB183" s="86">
        <f>INDEX([16]Data!$BM$5:$BM$156,MATCH(A183,[16]Data!$A$5:$A$156,0))</f>
        <v>0.99299999999999999</v>
      </c>
      <c r="AD183" s="39">
        <f t="shared" si="21"/>
        <v>0.79093811496477773</v>
      </c>
    </row>
    <row r="184" spans="1:30" x14ac:dyDescent="0.25">
      <c r="A184">
        <v>4630</v>
      </c>
      <c r="B184" s="84" t="str">
        <f>INDEX([16]Data!$C$5:$C$156,MATCH(A184,[16]Data!$A$5:$A$156,0))</f>
        <v>KJ - Jihlava SAPELI</v>
      </c>
      <c r="C184" s="85" t="str">
        <f>VLOOKUP($C$2,'[139]ERU-1'!$A$6:$BE$17,C$42,FALSE)</f>
        <v>Leden</v>
      </c>
      <c r="D184" s="85">
        <f>ROUND(VLOOKUP($C$2,'[139]ERU-1'!$A$6:$BE$17,D$42,FALSE),3)</f>
        <v>1</v>
      </c>
      <c r="E184" s="85">
        <f>ROUND(VLOOKUP($C$2,'[139]ERU-1'!$A$6:$BE$17,E$42,FALSE),3)</f>
        <v>189.535</v>
      </c>
      <c r="F184" s="85">
        <f>ROUND(VLOOKUP($C$2,'[139]ERU-1'!$A$6:$BE$17,F$42,FALSE),3)</f>
        <v>107.846</v>
      </c>
      <c r="G184" s="85">
        <f>ROUND(VLOOKUP($C$2,'[139]ERU-1'!$A$6:$BE$17,G$42,FALSE),3)</f>
        <v>35.289000000000001</v>
      </c>
      <c r="H184" s="85">
        <f>ROUND(VLOOKUP($C$2,'[139]ERU-1'!$A$6:$BE$17,H$42,FALSE),3)</f>
        <v>314</v>
      </c>
      <c r="I184" s="85">
        <f>ROUND(VLOOKUP($C$2,'[139]ERU-1'!$A$6:$BE$17,I$42,FALSE),3)</f>
        <v>0</v>
      </c>
      <c r="J184" s="85">
        <f>ROUND(VLOOKUP($C$2,'[139]ERU-1'!$A$6:$BE$17,J$42,FALSE),3)</f>
        <v>0</v>
      </c>
      <c r="K184" s="85">
        <f>ROUND(VLOOKUP($C$2,'[139]ERU-1'!$A$6:$BE$17,K$42,FALSE),3)</f>
        <v>314</v>
      </c>
      <c r="L184" s="85">
        <f>ROUND(VLOOKUP($C$2,'[139]ERU-1'!$A$6:$BE$17,L$42,FALSE),3)</f>
        <v>0</v>
      </c>
      <c r="M184" s="85">
        <f>ROUND(VLOOKUP($C$2,'[139]ERU-1'!$A$6:$BE$17,M$42,FALSE),3)</f>
        <v>314</v>
      </c>
      <c r="N184" s="85">
        <f>ROUND(VLOOKUP($C$2,'[139]ERU-1'!$A$6:$BE$17,N$42,FALSE),3)</f>
        <v>0</v>
      </c>
      <c r="O184" s="85" t="s">
        <v>36</v>
      </c>
      <c r="P184" s="85">
        <f>ROUND(VLOOKUP($C$2,'[139]ERU-1'!$A$6:$BE$17,P$42,FALSE),3)</f>
        <v>0</v>
      </c>
      <c r="Q184" s="85">
        <f>ROUND(VLOOKUP($C$2,'[139]ERU-1'!$A$6:$BE$17,Q$42,FALSE),3)</f>
        <v>0</v>
      </c>
      <c r="R184" s="85">
        <f>ROUND(VLOOKUP($C$2,'[139]ERU-1'!$A$6:$BE$17,R$42,FALSE),3)</f>
        <v>314</v>
      </c>
      <c r="S184" s="85">
        <f>ROUND(VLOOKUP($C$2,'[139]ERU-1'!$A$6:$BE$17,S$42,FALSE),3)</f>
        <v>0</v>
      </c>
      <c r="T184" s="85">
        <f>ROUND(VLOOKUP($C$2,'[139]ERU-1'!$A$6:$BE$17,T$42,FALSE),3)</f>
        <v>0</v>
      </c>
      <c r="U184" s="85">
        <f>ROUND(VLOOKUP($C$2,'[139]ERU-1'!$A$6:$BE$17,U$42,FALSE),3)</f>
        <v>0</v>
      </c>
      <c r="V184" s="85">
        <f>ROUND(VLOOKUP($C$2,'[139]ERU-1'!$A$6:$BE$17,V$42,FALSE),3)</f>
        <v>0</v>
      </c>
      <c r="W184" s="85">
        <f>ROUND(VLOOKUP($C$2,'[139]ERU-1'!$A$6:$BE$17,W$42,FALSE),3)</f>
        <v>0</v>
      </c>
      <c r="X184" s="85">
        <f>ROUND(VLOOKUP($C$2,'[139]ERU-1'!$A$6:$BE$17,X$42,FALSE),3)</f>
        <v>0</v>
      </c>
      <c r="Y184" s="85">
        <f>ROUND(VLOOKUP($C$2,'[139]ERU-1'!$A$6:$BE$17,Y$42,FALSE),3)</f>
        <v>0</v>
      </c>
      <c r="Z184" s="85">
        <f>ROUND(VLOOKUP($C$2,'[139]ERU-1'!$A$6:$BE$17,Z$42,FALSE),3)</f>
        <v>0</v>
      </c>
      <c r="AA184" s="85" t="str">
        <f>INDEX([16]Data!$BK$5:$BK$156,MATCH(A184,[16]Data!$A$5:$A$156,0))</f>
        <v>Vysočina</v>
      </c>
      <c r="AB184" s="86">
        <f>INDEX([16]Data!$BM$5:$BM$156,MATCH(A184,[16]Data!$A$5:$A$156,0))</f>
        <v>0.28000000000000003</v>
      </c>
    </row>
    <row r="185" spans="1:30" x14ac:dyDescent="0.25">
      <c r="A185">
        <v>4475</v>
      </c>
      <c r="B185" s="84" t="str">
        <f>INDEX([16]Data!$C$5:$C$156,MATCH(A185,[16]Data!$A$5:$A$156,0))</f>
        <v>KJ - Rokycany, na Pátku</v>
      </c>
      <c r="C185" s="85" t="str">
        <f>VLOOKUP($C$2,'[139]ERU-1'!$A$6:$BE$17,C$42,FALSE)</f>
        <v>Leden</v>
      </c>
      <c r="D185" s="85">
        <f>ROUND(VLOOKUP($C$2,'[140]ERU-1'!$A$6:$BE$17,D$42,FALSE),3)</f>
        <v>1</v>
      </c>
      <c r="E185" s="85">
        <f>ROUND(VLOOKUP($C$2,'[140]ERU-1'!$A$6:$BE$17,E$42,FALSE),3)</f>
        <v>471.96699999999998</v>
      </c>
      <c r="F185" s="85">
        <f>ROUND(VLOOKUP($C$2,'[140]ERU-1'!$A$6:$BE$17,F$42,FALSE),3)</f>
        <v>250.72499999999999</v>
      </c>
      <c r="G185" s="85">
        <f>ROUND(VLOOKUP($C$2,'[140]ERU-1'!$A$6:$BE$17,G$42,FALSE),3)</f>
        <v>35.344000000000001</v>
      </c>
      <c r="H185" s="85">
        <f>ROUND(VLOOKUP($C$2,'[140]ERU-1'!$A$6:$BE$17,H$42,FALSE),3)</f>
        <v>789</v>
      </c>
      <c r="I185" s="85">
        <f>ROUND(VLOOKUP($C$2,'[140]ERU-1'!$A$6:$BE$17,I$42,FALSE),3)</f>
        <v>0</v>
      </c>
      <c r="J185" s="85">
        <f>ROUND(VLOOKUP($C$2,'[140]ERU-1'!$A$6:$BE$17,J$42,FALSE),3)</f>
        <v>0</v>
      </c>
      <c r="K185" s="85">
        <f>ROUND(VLOOKUP($C$2,'[140]ERU-1'!$A$6:$BE$17,K$42,FALSE),3)</f>
        <v>789</v>
      </c>
      <c r="L185" s="85">
        <f>ROUND(VLOOKUP($C$2,'[140]ERU-1'!$A$6:$BE$17,L$42,FALSE),3)</f>
        <v>0</v>
      </c>
      <c r="M185" s="85">
        <f>ROUND(VLOOKUP($C$2,'[140]ERU-1'!$A$6:$BE$17,M$42,FALSE),3)</f>
        <v>789</v>
      </c>
      <c r="N185" s="85">
        <f>ROUND(VLOOKUP($C$2,'[140]ERU-1'!$A$6:$BE$17,N$42,FALSE),3)</f>
        <v>0</v>
      </c>
      <c r="O185" s="85" t="s">
        <v>36</v>
      </c>
      <c r="P185" s="85">
        <f>ROUND(VLOOKUP($C$2,'[140]ERU-1'!$A$6:$BE$17,P$42,FALSE),3)</f>
        <v>0</v>
      </c>
      <c r="Q185" s="85">
        <f>ROUND(VLOOKUP($C$2,'[140]ERU-1'!$A$6:$BE$17,Q$42,FALSE),3)</f>
        <v>0</v>
      </c>
      <c r="R185" s="85">
        <f>ROUND(VLOOKUP($C$2,'[140]ERU-1'!$A$6:$BE$17,R$42,FALSE),3)</f>
        <v>789</v>
      </c>
      <c r="S185" s="85">
        <f>ROUND(VLOOKUP($C$2,'[140]ERU-1'!$A$6:$BE$17,S$42,FALSE),3)</f>
        <v>0</v>
      </c>
      <c r="T185" s="85">
        <f>ROUND(VLOOKUP($C$2,'[140]ERU-1'!$A$6:$BE$17,T$42,FALSE),3)</f>
        <v>0</v>
      </c>
      <c r="U185" s="85">
        <f>ROUND(VLOOKUP($C$2,'[140]ERU-1'!$A$6:$BE$17,U$42,FALSE),3)</f>
        <v>0</v>
      </c>
      <c r="V185" s="85">
        <f>ROUND(VLOOKUP($C$2,'[140]ERU-1'!$A$6:$BE$17,V$42,FALSE),3)</f>
        <v>0</v>
      </c>
      <c r="W185" s="85">
        <f>ROUND(VLOOKUP($C$2,'[140]ERU-1'!$A$6:$BE$17,W$42,FALSE),3)</f>
        <v>0</v>
      </c>
      <c r="X185" s="85">
        <f>ROUND(VLOOKUP($C$2,'[140]ERU-1'!$A$6:$BE$17,X$42,FALSE),3)</f>
        <v>0</v>
      </c>
      <c r="Y185" s="85">
        <f>ROUND(VLOOKUP($C$2,'[140]ERU-1'!$A$6:$BE$17,Y$42,FALSE),3)</f>
        <v>0</v>
      </c>
      <c r="Z185" s="85">
        <f>ROUND(VLOOKUP($C$2,'[140]ERU-1'!$A$6:$BE$17,Z$42,FALSE),3)</f>
        <v>0</v>
      </c>
      <c r="AA185" s="85" t="str">
        <f>INDEX([16]Data!$BK$5:$BK$156,MATCH(A185,[16]Data!$A$5:$A$156,0))</f>
        <v>Plzeňský</v>
      </c>
      <c r="AB185" s="86">
        <f>INDEX([16]Data!$BM$5:$BM$156,MATCH(A185,[16]Data!$A$5:$A$156,0))</f>
        <v>0.47799999999999998</v>
      </c>
    </row>
    <row r="186" spans="1:30" x14ac:dyDescent="0.25">
      <c r="A186">
        <v>4579</v>
      </c>
      <c r="B186" s="84" t="str">
        <f>INDEX([16]Data!$C$5:$C$156,MATCH(A186,[16]Data!$A$5:$A$156,0))</f>
        <v>KJ - COLORLAK</v>
      </c>
      <c r="C186" s="85" t="str">
        <f>VLOOKUP($C$2,'[139]ERU-1'!$A$6:$BE$17,C$42,FALSE)</f>
        <v>Leden</v>
      </c>
      <c r="D186" s="85">
        <f>ROUND(VLOOKUP($C$2,'[141]ERU-1'!$A$6:$BE$17,D$42,FALSE),3)</f>
        <v>1</v>
      </c>
      <c r="E186" s="85">
        <f>ROUND(VLOOKUP($C$2,'[141]ERU-1'!$A$6:$BE$17,E$42,FALSE),3)</f>
        <v>373.03899999999999</v>
      </c>
      <c r="F186" s="85">
        <f>ROUND(VLOOKUP($C$2,'[141]ERU-1'!$A$6:$BE$17,F$42,FALSE),3)</f>
        <v>200.65799999999999</v>
      </c>
      <c r="G186" s="85">
        <f>ROUND(VLOOKUP($C$2,'[141]ERU-1'!$A$6:$BE$17,G$42,FALSE),3)</f>
        <v>35.290999999999997</v>
      </c>
      <c r="H186" s="85">
        <f>ROUND(VLOOKUP($C$2,'[141]ERU-1'!$A$6:$BE$17,H$42,FALSE),3)</f>
        <v>569</v>
      </c>
      <c r="I186" s="85">
        <f>ROUND(VLOOKUP($C$2,'[141]ERU-1'!$A$6:$BE$17,I$42,FALSE),3)</f>
        <v>0</v>
      </c>
      <c r="J186" s="85">
        <f>ROUND(VLOOKUP($C$2,'[141]ERU-1'!$A$6:$BE$17,J$42,FALSE),3)</f>
        <v>0</v>
      </c>
      <c r="K186" s="85">
        <f>ROUND(VLOOKUP($C$2,'[141]ERU-1'!$A$6:$BE$17,K$42,FALSE),3)</f>
        <v>569</v>
      </c>
      <c r="L186" s="85">
        <f>ROUND(VLOOKUP($C$2,'[141]ERU-1'!$A$6:$BE$17,L$42,FALSE),3)</f>
        <v>0</v>
      </c>
      <c r="M186" s="85">
        <f>ROUND(VLOOKUP($C$2,'[141]ERU-1'!$A$6:$BE$17,M$42,FALSE),3)</f>
        <v>569</v>
      </c>
      <c r="N186" s="85">
        <f>ROUND(VLOOKUP($C$2,'[141]ERU-1'!$A$6:$BE$17,N$42,FALSE),3)</f>
        <v>0</v>
      </c>
      <c r="O186" s="85" t="s">
        <v>36</v>
      </c>
      <c r="P186" s="85">
        <f>ROUND(VLOOKUP($C$2,'[141]ERU-1'!$A$6:$BE$17,P$42,FALSE),3)</f>
        <v>0</v>
      </c>
      <c r="Q186" s="85">
        <f>ROUND(VLOOKUP($C$2,'[141]ERU-1'!$A$6:$BE$17,Q$42,FALSE),3)</f>
        <v>0</v>
      </c>
      <c r="R186" s="85">
        <f>ROUND(VLOOKUP($C$2,'[141]ERU-1'!$A$6:$BE$17,R$42,FALSE),3)</f>
        <v>569</v>
      </c>
      <c r="S186" s="85">
        <f>ROUND(VLOOKUP($C$2,'[141]ERU-1'!$A$6:$BE$17,S$42,FALSE),3)</f>
        <v>0</v>
      </c>
      <c r="T186" s="85">
        <f>ROUND(VLOOKUP($C$2,'[141]ERU-1'!$A$6:$BE$17,T$42,FALSE),3)</f>
        <v>0</v>
      </c>
      <c r="U186" s="85">
        <f>ROUND(VLOOKUP($C$2,'[141]ERU-1'!$A$6:$BE$17,U$42,FALSE),3)</f>
        <v>0</v>
      </c>
      <c r="V186" s="85">
        <f>ROUND(VLOOKUP($C$2,'[141]ERU-1'!$A$6:$BE$17,V$42,FALSE),3)</f>
        <v>0</v>
      </c>
      <c r="W186" s="85">
        <f>ROUND(VLOOKUP($C$2,'[141]ERU-1'!$A$6:$BE$17,W$42,FALSE),3)</f>
        <v>0</v>
      </c>
      <c r="X186" s="85">
        <f>ROUND(VLOOKUP($C$2,'[141]ERU-1'!$A$6:$BE$17,X$42,FALSE),3)</f>
        <v>0</v>
      </c>
      <c r="Y186" s="85">
        <f>ROUND(VLOOKUP($C$2,'[141]ERU-1'!$A$6:$BE$17,Y$42,FALSE),3)</f>
        <v>0</v>
      </c>
      <c r="Z186" s="85">
        <f>ROUND(VLOOKUP($C$2,'[141]ERU-1'!$A$6:$BE$17,Z$42,FALSE),3)</f>
        <v>0</v>
      </c>
      <c r="AA186" s="85" t="str">
        <f>INDEX([16]Data!$BK$5:$BK$156,MATCH(A186,[16]Data!$A$5:$A$156,0))</f>
        <v>Zlínský</v>
      </c>
      <c r="AB186" s="86">
        <f>INDEX([16]Data!$BM$5:$BM$156,MATCH(A186,[16]Data!$A$5:$A$156,0))</f>
        <v>0.47799999999999998</v>
      </c>
    </row>
    <row r="187" spans="1:30" x14ac:dyDescent="0.25">
      <c r="A187">
        <v>4928</v>
      </c>
      <c r="B187" s="84" t="str">
        <f>INDEX([16]Data!$C$5:$C$156,MATCH(A187,[16]Data!$A$5:$A$156,0))</f>
        <v>KJ - Horaždovice ul. Okružní</v>
      </c>
      <c r="C187" s="85" t="str">
        <f>VLOOKUP($C$2,'[139]ERU-1'!$A$6:$BE$17,C$42,FALSE)</f>
        <v>Leden</v>
      </c>
      <c r="D187" s="85">
        <f>ROUND(VLOOKUP($C$2,'[142]ERU-1'!$A$6:$BE$17,D$42,FALSE),3)</f>
        <v>1</v>
      </c>
      <c r="E187" s="85">
        <f>ROUND(VLOOKUP($C$2,'[142]ERU-1'!$A$6:$BE$17,E$42,FALSE),3)</f>
        <v>971.09699999999998</v>
      </c>
      <c r="F187" s="85">
        <f>ROUND(VLOOKUP($C$2,'[142]ERU-1'!$A$6:$BE$17,F$42,FALSE),3)</f>
        <v>543.54200000000003</v>
      </c>
      <c r="G187" s="85">
        <f>ROUND(VLOOKUP($C$2,'[142]ERU-1'!$A$6:$BE$17,G$42,FALSE),3)</f>
        <v>35.343000000000004</v>
      </c>
      <c r="H187" s="85">
        <f>ROUND(VLOOKUP($C$2,'[142]ERU-1'!$A$6:$BE$17,H$42,FALSE),3)</f>
        <v>1662</v>
      </c>
      <c r="I187" s="85">
        <f>ROUND(VLOOKUP($C$2,'[142]ERU-1'!$A$6:$BE$17,I$42,FALSE),3)</f>
        <v>0</v>
      </c>
      <c r="J187" s="85">
        <f>ROUND(VLOOKUP($C$2,'[142]ERU-1'!$A$6:$BE$17,J$42,FALSE),3)</f>
        <v>0</v>
      </c>
      <c r="K187" s="85">
        <f>ROUND(VLOOKUP($C$2,'[142]ERU-1'!$A$6:$BE$17,K$42,FALSE),3)</f>
        <v>1662</v>
      </c>
      <c r="L187" s="85">
        <f>ROUND(VLOOKUP($C$2,'[142]ERU-1'!$A$6:$BE$17,L$42,FALSE),3)</f>
        <v>0</v>
      </c>
      <c r="M187" s="85">
        <f>ROUND(VLOOKUP($C$2,'[142]ERU-1'!$A$6:$BE$17,M$42,FALSE),3)</f>
        <v>1662</v>
      </c>
      <c r="N187" s="85">
        <f>ROUND(VLOOKUP($C$2,'[142]ERU-1'!$A$6:$BE$17,N$42,FALSE),3)</f>
        <v>0</v>
      </c>
      <c r="O187" s="85" t="s">
        <v>36</v>
      </c>
      <c r="P187" s="85">
        <f>ROUND(VLOOKUP($C$2,'[142]ERU-1'!$A$6:$BE$17,P$42,FALSE),3)</f>
        <v>0</v>
      </c>
      <c r="Q187" s="85">
        <f>ROUND(VLOOKUP($C$2,'[142]ERU-1'!$A$6:$BE$17,Q$42,FALSE),3)</f>
        <v>0</v>
      </c>
      <c r="R187" s="85">
        <f>ROUND(VLOOKUP($C$2,'[142]ERU-1'!$A$6:$BE$17,R$42,FALSE),3)</f>
        <v>0</v>
      </c>
      <c r="S187" s="85">
        <f>ROUND(VLOOKUP($C$2,'[142]ERU-1'!$A$6:$BE$17,S$42,FALSE),3)</f>
        <v>0</v>
      </c>
      <c r="T187" s="85">
        <f>ROUND(VLOOKUP($C$2,'[142]ERU-1'!$A$6:$BE$17,T$42,FALSE),3)</f>
        <v>0</v>
      </c>
      <c r="U187" s="85">
        <f>ROUND(VLOOKUP($C$2,'[142]ERU-1'!$A$6:$BE$17,U$42,FALSE),3)</f>
        <v>0</v>
      </c>
      <c r="V187" s="85">
        <f>ROUND(VLOOKUP($C$2,'[142]ERU-1'!$A$6:$BE$17,V$42,FALSE),3)</f>
        <v>0</v>
      </c>
      <c r="W187" s="85">
        <f>ROUND(VLOOKUP($C$2,'[142]ERU-1'!$A$6:$BE$17,W$42,FALSE),3)</f>
        <v>0</v>
      </c>
      <c r="X187" s="85">
        <f>ROUND(VLOOKUP($C$2,'[142]ERU-1'!$A$6:$BE$17,X$42,FALSE),3)</f>
        <v>1662</v>
      </c>
      <c r="Y187" s="85">
        <f>ROUND(VLOOKUP($C$2,'[142]ERU-1'!$A$6:$BE$17,Y$42,FALSE),3)</f>
        <v>0</v>
      </c>
      <c r="Z187" s="85">
        <f>ROUND(VLOOKUP($C$2,'[142]ERU-1'!$A$6:$BE$17,Z$42,FALSE),3)</f>
        <v>0</v>
      </c>
      <c r="AA187" s="85" t="str">
        <f>INDEX([16]Data!$BK$5:$BK$156,MATCH(A187,[16]Data!$A$5:$A$156,0))</f>
        <v>Plzeňský</v>
      </c>
      <c r="AB187" s="86">
        <f>INDEX([16]Data!$BM$5:$BM$156,MATCH(A187,[16]Data!$A$5:$A$156,0))</f>
        <v>0.99299999999999999</v>
      </c>
    </row>
    <row r="188" spans="1:30" x14ac:dyDescent="0.25">
      <c r="A188">
        <v>4627</v>
      </c>
      <c r="B188" s="84" t="str">
        <f>INDEX([16]Data!$C$5:$C$156,MATCH(A188,[16]Data!$A$5:$A$156,0))</f>
        <v>KJ - Kraslice Soukenická</v>
      </c>
      <c r="C188" s="85" t="str">
        <f>VLOOKUP($C$2,'[139]ERU-1'!$A$6:$BE$17,C$42,FALSE)</f>
        <v>Leden</v>
      </c>
      <c r="D188" s="85">
        <f>ROUND(VLOOKUP($C$2,'[143]ERU-1'!$A$6:$BE$17,D$42,FALSE),3)</f>
        <v>1</v>
      </c>
      <c r="E188" s="85">
        <f>ROUND(VLOOKUP($C$2,'[143]ERU-1'!$A$6:$BE$17,E$42,FALSE),3)</f>
        <v>221.255</v>
      </c>
      <c r="F188" s="85">
        <f>ROUND(VLOOKUP($C$2,'[143]ERU-1'!$A$6:$BE$17,F$42,FALSE),3)</f>
        <v>127.123</v>
      </c>
      <c r="G188" s="85">
        <f>ROUND(VLOOKUP($C$2,'[143]ERU-1'!$A$6:$BE$17,G$42,FALSE),3)</f>
        <v>34.667999999999999</v>
      </c>
      <c r="H188" s="85">
        <f>ROUND(VLOOKUP($C$2,'[143]ERU-1'!$A$6:$BE$17,H$42,FALSE),3)</f>
        <v>376</v>
      </c>
      <c r="I188" s="85">
        <f>ROUND(VLOOKUP($C$2,'[143]ERU-1'!$A$6:$BE$17,I$42,FALSE),3)</f>
        <v>0</v>
      </c>
      <c r="J188" s="85">
        <f>ROUND(VLOOKUP($C$2,'[143]ERU-1'!$A$6:$BE$17,J$42,FALSE),3)</f>
        <v>0</v>
      </c>
      <c r="K188" s="85">
        <f>ROUND(VLOOKUP($C$2,'[143]ERU-1'!$A$6:$BE$17,K$42,FALSE),3)</f>
        <v>376</v>
      </c>
      <c r="L188" s="85">
        <f>ROUND(VLOOKUP($C$2,'[143]ERU-1'!$A$6:$BE$17,L$42,FALSE),3)</f>
        <v>0</v>
      </c>
      <c r="M188" s="85">
        <f>ROUND(VLOOKUP($C$2,'[143]ERU-1'!$A$6:$BE$17,M$42,FALSE),3)</f>
        <v>376</v>
      </c>
      <c r="N188" s="85">
        <f>ROUND(VLOOKUP($C$2,'[143]ERU-1'!$A$6:$BE$17,N$42,FALSE),3)</f>
        <v>0</v>
      </c>
      <c r="O188" s="85" t="s">
        <v>36</v>
      </c>
      <c r="P188" s="85">
        <f>ROUND(VLOOKUP($C$2,'[143]ERU-1'!$A$6:$BE$17,P$42,FALSE),3)</f>
        <v>0</v>
      </c>
      <c r="Q188" s="85">
        <f>ROUND(VLOOKUP($C$2,'[143]ERU-1'!$A$6:$BE$17,Q$42,FALSE),3)</f>
        <v>0</v>
      </c>
      <c r="R188" s="85">
        <f>ROUND(VLOOKUP($C$2,'[143]ERU-1'!$A$6:$BE$17,R$42,FALSE),3)</f>
        <v>376</v>
      </c>
      <c r="S188" s="85">
        <f>ROUND(VLOOKUP($C$2,'[143]ERU-1'!$A$6:$BE$17,S$42,FALSE),3)</f>
        <v>0</v>
      </c>
      <c r="T188" s="85">
        <f>ROUND(VLOOKUP($C$2,'[143]ERU-1'!$A$6:$BE$17,T$42,FALSE),3)</f>
        <v>0</v>
      </c>
      <c r="U188" s="85">
        <f>ROUND(VLOOKUP($C$2,'[143]ERU-1'!$A$6:$BE$17,U$42,FALSE),3)</f>
        <v>0</v>
      </c>
      <c r="V188" s="85">
        <f>ROUND(VLOOKUP($C$2,'[143]ERU-1'!$A$6:$BE$17,V$42,FALSE),3)</f>
        <v>0</v>
      </c>
      <c r="W188" s="85">
        <f>ROUND(VLOOKUP($C$2,'[143]ERU-1'!$A$6:$BE$17,W$42,FALSE),3)</f>
        <v>0</v>
      </c>
      <c r="X188" s="85">
        <f>ROUND(VLOOKUP($C$2,'[143]ERU-1'!$A$6:$BE$17,X$42,FALSE),3)</f>
        <v>0</v>
      </c>
      <c r="Y188" s="85">
        <f>ROUND(VLOOKUP($C$2,'[143]ERU-1'!$A$6:$BE$17,Y$42,FALSE),3)</f>
        <v>0</v>
      </c>
      <c r="Z188" s="85">
        <f>ROUND(VLOOKUP($C$2,'[143]ERU-1'!$A$6:$BE$17,Z$42,FALSE),3)</f>
        <v>0</v>
      </c>
      <c r="AA188" s="85" t="str">
        <f>INDEX([16]Data!$BK$5:$BK$156,MATCH(A188,[16]Data!$A$5:$A$156,0))</f>
        <v>Karlovarský</v>
      </c>
      <c r="AB188" s="86">
        <f>INDEX([16]Data!$BM$5:$BM$156,MATCH(A188,[16]Data!$A$5:$A$156,0))</f>
        <v>0.28000000000000003</v>
      </c>
    </row>
    <row r="189" spans="1:30" x14ac:dyDescent="0.25">
      <c r="A189">
        <v>4723</v>
      </c>
      <c r="B189" s="84" t="str">
        <f>INDEX([16]Data!$C$5:$C$156,MATCH(A189,[16]Data!$A$5:$A$156,0))</f>
        <v>KJ - Horažďovice ul. Sportovní</v>
      </c>
      <c r="C189" s="85" t="str">
        <f>VLOOKUP($C$2,'[139]ERU-1'!$A$6:$BE$17,C$42,FALSE)</f>
        <v>Leden</v>
      </c>
      <c r="D189" s="85">
        <f>ROUND(VLOOKUP($C$2,'[144]ERU-1'!$A$6:$BE$17,D$42,FALSE),3)</f>
        <v>1</v>
      </c>
      <c r="E189" s="85">
        <f>ROUND(VLOOKUP($C$2,'[144]ERU-1'!$A$6:$BE$17,E$42,FALSE),3)</f>
        <v>0</v>
      </c>
      <c r="F189" s="85">
        <f>ROUND(VLOOKUP($C$2,'[144]ERU-1'!$A$6:$BE$17,F$42,FALSE),3)</f>
        <v>0</v>
      </c>
      <c r="G189" s="85">
        <f>ROUND(VLOOKUP($C$2,'[144]ERU-1'!$A$6:$BE$17,G$42,FALSE),3)</f>
        <v>34.667999999999999</v>
      </c>
      <c r="H189" s="85">
        <f>ROUND(VLOOKUP($C$2,'[144]ERU-1'!$A$6:$BE$17,H$42,FALSE),3)</f>
        <v>0</v>
      </c>
      <c r="I189" s="85">
        <f>ROUND(VLOOKUP($C$2,'[144]ERU-1'!$A$6:$BE$17,I$42,FALSE),3)</f>
        <v>0</v>
      </c>
      <c r="J189" s="85">
        <f>ROUND(VLOOKUP($C$2,'[144]ERU-1'!$A$6:$BE$17,J$42,FALSE),3)</f>
        <v>0</v>
      </c>
      <c r="K189" s="85">
        <f>ROUND(VLOOKUP($C$2,'[144]ERU-1'!$A$6:$BE$17,K$42,FALSE),3)</f>
        <v>0</v>
      </c>
      <c r="L189" s="85">
        <f>ROUND(VLOOKUP($C$2,'[144]ERU-1'!$A$6:$BE$17,L$42,FALSE),3)</f>
        <v>0</v>
      </c>
      <c r="M189" s="85">
        <f>ROUND(VLOOKUP($C$2,'[144]ERU-1'!$A$6:$BE$17,M$42,FALSE),3)</f>
        <v>0</v>
      </c>
      <c r="N189" s="85">
        <f>ROUND(VLOOKUP($C$2,'[144]ERU-1'!$A$6:$BE$17,N$42,FALSE),3)</f>
        <v>0</v>
      </c>
      <c r="O189" s="85" t="s">
        <v>36</v>
      </c>
      <c r="P189" s="85">
        <f>ROUND(VLOOKUP($C$2,'[144]ERU-1'!$A$6:$BE$17,P$42,FALSE),3)</f>
        <v>0</v>
      </c>
      <c r="Q189" s="85">
        <f>ROUND(VLOOKUP($C$2,'[144]ERU-1'!$A$6:$BE$17,Q$42,FALSE),3)</f>
        <v>0</v>
      </c>
      <c r="R189" s="85">
        <f>ROUND(VLOOKUP($C$2,'[144]ERU-1'!$A$6:$BE$17,R$42,FALSE),3)</f>
        <v>0</v>
      </c>
      <c r="S189" s="85">
        <f>ROUND(VLOOKUP($C$2,'[144]ERU-1'!$A$6:$BE$17,S$42,FALSE),3)</f>
        <v>0</v>
      </c>
      <c r="T189" s="85">
        <f>ROUND(VLOOKUP($C$2,'[144]ERU-1'!$A$6:$BE$17,T$42,FALSE),3)</f>
        <v>0</v>
      </c>
      <c r="U189" s="85">
        <f>ROUND(VLOOKUP($C$2,'[144]ERU-1'!$A$6:$BE$17,U$42,FALSE),3)</f>
        <v>0</v>
      </c>
      <c r="V189" s="85">
        <f>ROUND(VLOOKUP($C$2,'[144]ERU-1'!$A$6:$BE$17,V$42,FALSE),3)</f>
        <v>0</v>
      </c>
      <c r="W189" s="85">
        <f>ROUND(VLOOKUP($C$2,'[144]ERU-1'!$A$6:$BE$17,W$42,FALSE),3)</f>
        <v>0</v>
      </c>
      <c r="X189" s="85">
        <f>ROUND(VLOOKUP($C$2,'[144]ERU-1'!$A$6:$BE$17,X$42,FALSE),3)</f>
        <v>0</v>
      </c>
      <c r="Y189" s="85">
        <f>ROUND(VLOOKUP($C$2,'[144]ERU-1'!$A$6:$BE$17,Y$42,FALSE),3)</f>
        <v>0</v>
      </c>
      <c r="Z189" s="85">
        <f>ROUND(VLOOKUP($C$2,'[144]ERU-1'!$A$6:$BE$17,Z$42,FALSE),3)</f>
        <v>0</v>
      </c>
      <c r="AA189" s="85" t="str">
        <f>INDEX([16]Data!$BK$5:$BK$156,MATCH(A189,[16]Data!$A$5:$A$156,0))</f>
        <v>Plzeňský</v>
      </c>
      <c r="AB189" s="86">
        <f>INDEX([16]Data!$BM$5:$BM$156,MATCH(A189,[16]Data!$A$5:$A$156,0))</f>
        <v>0.221</v>
      </c>
    </row>
    <row r="190" spans="1:30" x14ac:dyDescent="0.25">
      <c r="A190">
        <v>4600</v>
      </c>
      <c r="B190" s="84" t="str">
        <f>INDEX([16]Data!$C$5:$C$156,MATCH(A190,[16]Data!$A$5:$A$156,0))</f>
        <v>KJ - Veselí nad Lužnicí Blatské sídliště</v>
      </c>
      <c r="C190" s="85" t="str">
        <f>VLOOKUP($C$2,'[139]ERU-1'!$A$6:$BE$17,C$42,FALSE)</f>
        <v>Leden</v>
      </c>
      <c r="D190" s="85">
        <f>ROUND(VLOOKUP($C$2,'[145]ERU-1'!$A$6:$BE$17,D$42,FALSE),3)</f>
        <v>1</v>
      </c>
      <c r="E190" s="85">
        <f>ROUND(VLOOKUP($C$2,'[145]ERU-1'!$A$6:$BE$17,E$42,FALSE),3)</f>
        <v>1057.105</v>
      </c>
      <c r="F190" s="85">
        <f>ROUND(VLOOKUP($C$2,'[145]ERU-1'!$A$6:$BE$17,F$42,FALSE),3)</f>
        <v>587.40599999999995</v>
      </c>
      <c r="G190" s="85">
        <f>ROUND(VLOOKUP($C$2,'[145]ERU-1'!$A$6:$BE$17,G$42,FALSE),3)</f>
        <v>35.301000000000002</v>
      </c>
      <c r="H190" s="85">
        <f>ROUND(VLOOKUP($C$2,'[145]ERU-1'!$A$6:$BE$17,H$42,FALSE),3)</f>
        <v>1755</v>
      </c>
      <c r="I190" s="85">
        <f>ROUND(VLOOKUP($C$2,'[145]ERU-1'!$A$6:$BE$17,I$42,FALSE),3)</f>
        <v>0</v>
      </c>
      <c r="J190" s="85">
        <f>ROUND(VLOOKUP($C$2,'[145]ERU-1'!$A$6:$BE$17,J$42,FALSE),3)</f>
        <v>0</v>
      </c>
      <c r="K190" s="85">
        <f>ROUND(VLOOKUP($C$2,'[145]ERU-1'!$A$6:$BE$17,K$42,FALSE),3)</f>
        <v>1755</v>
      </c>
      <c r="L190" s="85">
        <f>ROUND(VLOOKUP($C$2,'[145]ERU-1'!$A$6:$BE$17,L$42,FALSE),3)</f>
        <v>0</v>
      </c>
      <c r="M190" s="85">
        <f>ROUND(VLOOKUP($C$2,'[145]ERU-1'!$A$6:$BE$17,M$42,FALSE),3)</f>
        <v>1755</v>
      </c>
      <c r="N190" s="85">
        <f>ROUND(VLOOKUP($C$2,'[145]ERU-1'!$A$6:$BE$17,N$42,FALSE),3)</f>
        <v>0</v>
      </c>
      <c r="O190" s="85" t="s">
        <v>36</v>
      </c>
      <c r="P190" s="85">
        <f>ROUND(VLOOKUP($C$2,'[145]ERU-1'!$A$6:$BE$17,P$42,FALSE),3)</f>
        <v>0</v>
      </c>
      <c r="Q190" s="85">
        <f>ROUND(VLOOKUP($C$2,'[145]ERU-1'!$A$6:$BE$17,Q$42,FALSE),3)</f>
        <v>0</v>
      </c>
      <c r="R190" s="85">
        <f>ROUND(VLOOKUP($C$2,'[145]ERU-1'!$A$6:$BE$17,R$42,FALSE),3)</f>
        <v>0</v>
      </c>
      <c r="S190" s="85">
        <f>ROUND(VLOOKUP($C$2,'[145]ERU-1'!$A$6:$BE$17,S$42,FALSE),3)</f>
        <v>0</v>
      </c>
      <c r="T190" s="85">
        <f>ROUND(VLOOKUP($C$2,'[145]ERU-1'!$A$6:$BE$17,T$42,FALSE),3)</f>
        <v>0</v>
      </c>
      <c r="U190" s="85">
        <f>ROUND(VLOOKUP($C$2,'[145]ERU-1'!$A$6:$BE$17,U$42,FALSE),3)</f>
        <v>0</v>
      </c>
      <c r="V190" s="85">
        <f>ROUND(VLOOKUP($C$2,'[145]ERU-1'!$A$6:$BE$17,V$42,FALSE),3)</f>
        <v>0</v>
      </c>
      <c r="W190" s="85">
        <f>ROUND(VLOOKUP($C$2,'[145]ERU-1'!$A$6:$BE$17,W$42,FALSE),3)</f>
        <v>0</v>
      </c>
      <c r="X190" s="85">
        <f>ROUND(VLOOKUP($C$2,'[145]ERU-1'!$A$6:$BE$17,X$42,FALSE),3)</f>
        <v>1755</v>
      </c>
      <c r="Y190" s="85">
        <f>ROUND(VLOOKUP($C$2,'[145]ERU-1'!$A$6:$BE$17,Y$42,FALSE),3)</f>
        <v>0</v>
      </c>
      <c r="Z190" s="85">
        <f>ROUND(VLOOKUP($C$2,'[145]ERU-1'!$A$6:$BE$17,Z$42,FALSE),3)</f>
        <v>0</v>
      </c>
      <c r="AA190" s="85" t="str">
        <f>INDEX([16]Data!$BK$5:$BK$156,MATCH(A190,[16]Data!$A$5:$A$156,0))</f>
        <v>Jihočeský</v>
      </c>
      <c r="AB190" s="86">
        <f>INDEX([16]Data!$BM$5:$BM$156,MATCH(A190,[16]Data!$A$5:$A$156,0))</f>
        <v>0.99299999999999999</v>
      </c>
    </row>
    <row r="191" spans="1:30" x14ac:dyDescent="0.25">
      <c r="A191">
        <v>4906</v>
      </c>
      <c r="B191" s="84" t="str">
        <f>INDEX([16]Data!$C$5:$C$156,MATCH(A191,[16]Data!$A$5:$A$156,0))</f>
        <v>KJ - Česká Třebová bazén</v>
      </c>
      <c r="C191" s="85" t="str">
        <f>VLOOKUP($C$2,'[139]ERU-1'!$A$6:$BE$17,C$42,FALSE)</f>
        <v>Leden</v>
      </c>
      <c r="D191" s="85">
        <f>ROUND(VLOOKUP($C$2,'[146]ERU-1'!$A$6:$BE$17,D$42,FALSE),3)</f>
        <v>1</v>
      </c>
      <c r="E191" s="85">
        <f>ROUND(VLOOKUP($C$2,'[146]ERU-1'!$A$6:$BE$17,E$42,FALSE),3)</f>
        <v>0</v>
      </c>
      <c r="F191" s="85">
        <f>ROUND(VLOOKUP($C$2,'[146]ERU-1'!$A$6:$BE$17,F$42,FALSE),3)</f>
        <v>0</v>
      </c>
      <c r="G191" s="85">
        <f>ROUND(VLOOKUP($C$2,'[146]ERU-1'!$A$6:$BE$17,G$42,FALSE),3)</f>
        <v>35.281999999999996</v>
      </c>
      <c r="H191" s="85">
        <f>ROUND(VLOOKUP($C$2,'[146]ERU-1'!$A$6:$BE$17,H$42,FALSE),3)</f>
        <v>0</v>
      </c>
      <c r="I191" s="85">
        <f>ROUND(VLOOKUP($C$2,'[146]ERU-1'!$A$6:$BE$17,I$42,FALSE),3)</f>
        <v>0</v>
      </c>
      <c r="J191" s="85">
        <f>ROUND(VLOOKUP($C$2,'[146]ERU-1'!$A$6:$BE$17,J$42,FALSE),3)</f>
        <v>0</v>
      </c>
      <c r="K191" s="85">
        <f>ROUND(VLOOKUP($C$2,'[146]ERU-1'!$A$6:$BE$17,K$42,FALSE),3)</f>
        <v>0</v>
      </c>
      <c r="L191" s="85">
        <f>ROUND(VLOOKUP($C$2,'[146]ERU-1'!$A$6:$BE$17,L$42,FALSE),3)</f>
        <v>0</v>
      </c>
      <c r="M191" s="85">
        <f>ROUND(VLOOKUP($C$2,'[146]ERU-1'!$A$6:$BE$17,M$42,FALSE),3)</f>
        <v>0</v>
      </c>
      <c r="N191" s="85">
        <f>ROUND(VLOOKUP($C$2,'[146]ERU-1'!$A$6:$BE$17,N$42,FALSE),3)</f>
        <v>0</v>
      </c>
      <c r="O191" s="85" t="s">
        <v>36</v>
      </c>
      <c r="P191" s="85">
        <f>ROUND(VLOOKUP($C$2,'[146]ERU-1'!$A$6:$BE$17,P$42,FALSE),3)</f>
        <v>0</v>
      </c>
      <c r="Q191" s="85">
        <f>ROUND(VLOOKUP($C$2,'[146]ERU-1'!$A$6:$BE$17,Q$42,FALSE),3)</f>
        <v>0</v>
      </c>
      <c r="R191" s="85">
        <f>ROUND(VLOOKUP($C$2,'[146]ERU-1'!$A$6:$BE$17,R$42,FALSE),3)</f>
        <v>0</v>
      </c>
      <c r="S191" s="85">
        <f>ROUND(VLOOKUP($C$2,'[146]ERU-1'!$A$6:$BE$17,S$42,FALSE),3)</f>
        <v>0</v>
      </c>
      <c r="T191" s="85">
        <f>ROUND(VLOOKUP($C$2,'[146]ERU-1'!$A$6:$BE$17,T$42,FALSE),3)</f>
        <v>0</v>
      </c>
      <c r="U191" s="85">
        <f>ROUND(VLOOKUP($C$2,'[146]ERU-1'!$A$6:$BE$17,U$42,FALSE),3)</f>
        <v>0</v>
      </c>
      <c r="V191" s="85">
        <f>ROUND(VLOOKUP($C$2,'[146]ERU-1'!$A$6:$BE$17,V$42,FALSE),3)</f>
        <v>0</v>
      </c>
      <c r="W191" s="85">
        <f>ROUND(VLOOKUP($C$2,'[146]ERU-1'!$A$6:$BE$17,W$42,FALSE),3)</f>
        <v>0</v>
      </c>
      <c r="X191" s="85">
        <f>ROUND(VLOOKUP($C$2,'[146]ERU-1'!$A$6:$BE$17,X$42,FALSE),3)</f>
        <v>0</v>
      </c>
      <c r="Y191" s="85">
        <f>ROUND(VLOOKUP($C$2,'[146]ERU-1'!$A$6:$BE$17,Y$42,FALSE),3)</f>
        <v>0</v>
      </c>
      <c r="Z191" s="85">
        <f>ROUND(VLOOKUP($C$2,'[146]ERU-1'!$A$6:$BE$17,Z$42,FALSE),3)</f>
        <v>0</v>
      </c>
      <c r="AA191" s="85" t="str">
        <f>INDEX([16]Data!$BK$5:$BK$156,MATCH(A191,[16]Data!$A$5:$A$156,0))</f>
        <v>Pardubický</v>
      </c>
      <c r="AB191" s="86">
        <f>INDEX([16]Data!$BM$5:$BM$156,MATCH(A191,[16]Data!$A$5:$A$156,0))</f>
        <v>0.221</v>
      </c>
    </row>
    <row r="192" spans="1:30" x14ac:dyDescent="0.25">
      <c r="A192">
        <v>4626</v>
      </c>
      <c r="B192" s="84" t="str">
        <f>INDEX([16]Data!$C$5:$C$156,MATCH(A192,[16]Data!$A$5:$A$156,0))</f>
        <v>KJ - Broumov Energo</v>
      </c>
      <c r="C192" s="85" t="str">
        <f>VLOOKUP($C$2,'[139]ERU-1'!$A$6:$BE$17,C$42,FALSE)</f>
        <v>Leden</v>
      </c>
      <c r="D192" s="85">
        <f>ROUND(VLOOKUP($C$2,'[147]ERU-1'!$A$6:$BE$17,D$42,FALSE),3)</f>
        <v>1</v>
      </c>
      <c r="E192" s="85">
        <f>ROUND(VLOOKUP($C$2,'[147]ERU-1'!$A$6:$BE$17,E$42,FALSE),3)</f>
        <v>1.873</v>
      </c>
      <c r="F192" s="85">
        <f>ROUND(VLOOKUP($C$2,'[147]ERU-1'!$A$6:$BE$17,F$42,FALSE),3)</f>
        <v>0</v>
      </c>
      <c r="G192" s="85">
        <f>ROUND(VLOOKUP($C$2,'[147]ERU-1'!$A$6:$BE$17,G$42,FALSE),3)</f>
        <v>35.281999999999996</v>
      </c>
      <c r="H192" s="85">
        <f>ROUND(VLOOKUP($C$2,'[147]ERU-1'!$A$6:$BE$17,H$42,FALSE),3)</f>
        <v>0</v>
      </c>
      <c r="I192" s="85">
        <f>ROUND(VLOOKUP($C$2,'[147]ERU-1'!$A$6:$BE$17,I$42,FALSE),3)</f>
        <v>0</v>
      </c>
      <c r="J192" s="85">
        <f>ROUND(VLOOKUP($C$2,'[147]ERU-1'!$A$6:$BE$17,J$42,FALSE),3)</f>
        <v>0</v>
      </c>
      <c r="K192" s="85">
        <f>ROUND(VLOOKUP($C$2,'[147]ERU-1'!$A$6:$BE$17,K$42,FALSE),3)</f>
        <v>0</v>
      </c>
      <c r="L192" s="85">
        <f>ROUND(VLOOKUP($C$2,'[147]ERU-1'!$A$6:$BE$17,L$42,FALSE),3)</f>
        <v>0</v>
      </c>
      <c r="M192" s="85">
        <f>ROUND(VLOOKUP($C$2,'[147]ERU-1'!$A$6:$BE$17,M$42,FALSE),3)</f>
        <v>0</v>
      </c>
      <c r="N192" s="85">
        <f>ROUND(VLOOKUP($C$2,'[147]ERU-1'!$A$6:$BE$17,N$42,FALSE),3)</f>
        <v>0</v>
      </c>
      <c r="O192" s="85" t="s">
        <v>36</v>
      </c>
      <c r="P192" s="85">
        <f>ROUND(VLOOKUP($C$2,'[147]ERU-1'!$A$6:$BE$17,P$42,FALSE),3)</f>
        <v>0</v>
      </c>
      <c r="Q192" s="85">
        <f>ROUND(VLOOKUP($C$2,'[147]ERU-1'!$A$6:$BE$17,Q$42,FALSE),3)</f>
        <v>0</v>
      </c>
      <c r="R192" s="85">
        <f>ROUND(VLOOKUP($C$2,'[147]ERU-1'!$A$6:$BE$17,R$42,FALSE),3)</f>
        <v>0</v>
      </c>
      <c r="S192" s="85">
        <f>ROUND(VLOOKUP($C$2,'[147]ERU-1'!$A$6:$BE$17,S$42,FALSE),3)</f>
        <v>0</v>
      </c>
      <c r="T192" s="85">
        <f>ROUND(VLOOKUP($C$2,'[147]ERU-1'!$A$6:$BE$17,T$42,FALSE),3)</f>
        <v>0</v>
      </c>
      <c r="U192" s="85">
        <f>ROUND(VLOOKUP($C$2,'[147]ERU-1'!$A$6:$BE$17,U$42,FALSE),3)</f>
        <v>0</v>
      </c>
      <c r="V192" s="85">
        <f>ROUND(VLOOKUP($C$2,'[147]ERU-1'!$A$6:$BE$17,V$42,FALSE),3)</f>
        <v>0</v>
      </c>
      <c r="W192" s="85">
        <f>ROUND(VLOOKUP($C$2,'[147]ERU-1'!$A$6:$BE$17,W$42,FALSE),3)</f>
        <v>0</v>
      </c>
      <c r="X192" s="85">
        <f>ROUND(VLOOKUP($C$2,'[147]ERU-1'!$A$6:$BE$17,X$42,FALSE),3)</f>
        <v>0</v>
      </c>
      <c r="Y192" s="85">
        <f>ROUND(VLOOKUP($C$2,'[147]ERU-1'!$A$6:$BE$17,Y$42,FALSE),3)</f>
        <v>0</v>
      </c>
      <c r="Z192" s="85">
        <f>ROUND(VLOOKUP($C$2,'[147]ERU-1'!$A$6:$BE$17,Z$42,FALSE),3)</f>
        <v>0</v>
      </c>
      <c r="AA192" s="85" t="str">
        <f>INDEX([16]Data!$BK$5:$BK$156,MATCH(A192,[16]Data!$A$5:$A$156,0))</f>
        <v>Královéhradecký</v>
      </c>
      <c r="AB192" s="86">
        <f>INDEX([16]Data!$BM$5:$BM$156,MATCH(A192,[16]Data!$A$5:$A$156,0))</f>
        <v>0.156</v>
      </c>
    </row>
    <row r="193" spans="1:28" x14ac:dyDescent="0.25">
      <c r="A193">
        <v>4910</v>
      </c>
      <c r="B193" s="84" t="str">
        <f>INDEX([16]Data!$C$5:$C$156,MATCH(A193,[16]Data!$A$5:$A$156,0))</f>
        <v>KJ - TEPLICE NAD METUJÍ</v>
      </c>
      <c r="C193" s="85" t="str">
        <f>VLOOKUP($C$2,'[139]ERU-1'!$A$6:$BE$17,C$42,FALSE)</f>
        <v>Leden</v>
      </c>
      <c r="D193" s="85">
        <f>ROUND(VLOOKUP($C$2,'[148]ERU-1'!$A$6:$BE$17,D$42,FALSE),3)</f>
        <v>1</v>
      </c>
      <c r="E193" s="85">
        <f>ROUND(VLOOKUP($C$2,'[148]ERU-1'!$A$6:$BE$17,E$42,FALSE),3)</f>
        <v>0</v>
      </c>
      <c r="F193" s="85">
        <f>ROUND(VLOOKUP($C$2,'[148]ERU-1'!$A$6:$BE$17,F$42,FALSE),3)</f>
        <v>0</v>
      </c>
      <c r="G193" s="85">
        <f>ROUND(VLOOKUP($C$2,'[148]ERU-1'!$A$6:$BE$17,G$42,FALSE),3)</f>
        <v>35.134999999999998</v>
      </c>
      <c r="H193" s="85">
        <f>ROUND(VLOOKUP($C$2,'[148]ERU-1'!$A$6:$BE$17,H$42,FALSE),3)</f>
        <v>0</v>
      </c>
      <c r="I193" s="85">
        <f>ROUND(VLOOKUP($C$2,'[148]ERU-1'!$A$6:$BE$17,I$42,FALSE),3)</f>
        <v>0</v>
      </c>
      <c r="J193" s="85">
        <f>ROUND(VLOOKUP($C$2,'[148]ERU-1'!$A$6:$BE$17,J$42,FALSE),3)</f>
        <v>0</v>
      </c>
      <c r="K193" s="85">
        <f>ROUND(VLOOKUP($C$2,'[148]ERU-1'!$A$6:$BE$17,K$42,FALSE),3)</f>
        <v>0</v>
      </c>
      <c r="L193" s="85">
        <f>ROUND(VLOOKUP($C$2,'[148]ERU-1'!$A$6:$BE$17,L$42,FALSE),3)</f>
        <v>0</v>
      </c>
      <c r="M193" s="85">
        <f>ROUND(VLOOKUP($C$2,'[148]ERU-1'!$A$6:$BE$17,M$42,FALSE),3)</f>
        <v>0</v>
      </c>
      <c r="N193" s="85">
        <f>ROUND(VLOOKUP($C$2,'[148]ERU-1'!$A$6:$BE$17,N$42,FALSE),3)</f>
        <v>0</v>
      </c>
      <c r="O193" s="85" t="s">
        <v>36</v>
      </c>
      <c r="P193" s="85">
        <f>ROUND(VLOOKUP($C$2,'[148]ERU-1'!$A$6:$BE$17,P$42,FALSE),3)</f>
        <v>0</v>
      </c>
      <c r="Q193" s="85">
        <f>ROUND(VLOOKUP($C$2,'[148]ERU-1'!$A$6:$BE$17,Q$42,FALSE),3)</f>
        <v>0</v>
      </c>
      <c r="R193" s="85">
        <f>ROUND(VLOOKUP($C$2,'[148]ERU-1'!$A$6:$BE$17,R$42,FALSE),3)</f>
        <v>0</v>
      </c>
      <c r="S193" s="85">
        <f>ROUND(VLOOKUP($C$2,'[148]ERU-1'!$A$6:$BE$17,S$42,FALSE),3)</f>
        <v>0</v>
      </c>
      <c r="T193" s="85">
        <f>ROUND(VLOOKUP($C$2,'[148]ERU-1'!$A$6:$BE$17,T$42,FALSE),3)</f>
        <v>0</v>
      </c>
      <c r="U193" s="85">
        <f>ROUND(VLOOKUP($C$2,'[148]ERU-1'!$A$6:$BE$17,U$42,FALSE),3)</f>
        <v>0</v>
      </c>
      <c r="V193" s="85">
        <f>ROUND(VLOOKUP($C$2,'[148]ERU-1'!$A$6:$BE$17,V$42,FALSE),3)</f>
        <v>0</v>
      </c>
      <c r="W193" s="85">
        <f>ROUND(VLOOKUP($C$2,'[148]ERU-1'!$A$6:$BE$17,W$42,FALSE),3)</f>
        <v>0</v>
      </c>
      <c r="X193" s="85">
        <f>ROUND(VLOOKUP($C$2,'[148]ERU-1'!$A$6:$BE$17,X$42,FALSE),3)</f>
        <v>0</v>
      </c>
      <c r="Y193" s="85">
        <f>ROUND(VLOOKUP($C$2,'[148]ERU-1'!$A$6:$BE$17,Y$42,FALSE),3)</f>
        <v>0</v>
      </c>
      <c r="Z193" s="85">
        <f>ROUND(VLOOKUP($C$2,'[148]ERU-1'!$A$6:$BE$17,Z$42,FALSE),3)</f>
        <v>0</v>
      </c>
      <c r="AA193" s="85" t="str">
        <f>INDEX([16]Data!$BK$5:$BK$156,MATCH(A193,[16]Data!$A$5:$A$156,0))</f>
        <v>Královéhradecký</v>
      </c>
      <c r="AB193" s="86">
        <f>INDEX([16]Data!$BM$5:$BM$156,MATCH(A193,[16]Data!$A$5:$A$156,0))</f>
        <v>0.28000000000000003</v>
      </c>
    </row>
    <row r="194" spans="1:28" x14ac:dyDescent="0.25">
      <c r="A194">
        <v>4585</v>
      </c>
      <c r="B194" s="84" t="str">
        <f>INDEX([16]Data!$C$5:$C$156,MATCH(A194,[16]Data!$A$5:$A$156,0))</f>
        <v>KJ - PROSTĚJOV BENEŠOVA</v>
      </c>
      <c r="C194" s="85" t="str">
        <f>VLOOKUP($C$2,'[139]ERU-1'!$A$6:$BE$17,C$42,FALSE)</f>
        <v>Leden</v>
      </c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 t="str">
        <f>INDEX([16]Data!$BK$5:$BK$156,MATCH(A194,[16]Data!$A$5:$A$156,0))</f>
        <v>Olomoucký</v>
      </c>
      <c r="AB194" s="86">
        <f>INDEX([16]Data!$BM$5:$BM$156,MATCH(A194,[16]Data!$A$5:$A$156,0))</f>
        <v>0.46500000000000002</v>
      </c>
    </row>
    <row r="195" spans="1:28" x14ac:dyDescent="0.25">
      <c r="E195" s="34"/>
    </row>
    <row r="196" spans="1:28" x14ac:dyDescent="0.25">
      <c r="AB196" t="s">
        <v>282</v>
      </c>
    </row>
    <row r="208" spans="1:28" x14ac:dyDescent="0.25">
      <c r="R208" t="s">
        <v>173</v>
      </c>
    </row>
  </sheetData>
  <autoFilter ref="A42:AB183" xr:uid="{00000000-0001-0000-0100-000000000000}"/>
  <sortState xmlns:xlrd2="http://schemas.microsoft.com/office/spreadsheetml/2017/richdata2" ref="B44:AD121">
    <sortCondition ref="B43"/>
  </sortState>
  <mergeCells count="7">
    <mergeCell ref="R2:Z2"/>
    <mergeCell ref="E1:G1"/>
    <mergeCell ref="H1:K1"/>
    <mergeCell ref="L1:Z1"/>
    <mergeCell ref="E2:G2"/>
    <mergeCell ref="H2:K2"/>
    <mergeCell ref="L2:Q2"/>
  </mergeCells>
  <phoneticPr fontId="8" type="noConversion"/>
  <pageMargins left="0.7" right="0.7" top="0.78740157499999996" bottom="0.78740157499999996" header="0.3" footer="0.3"/>
  <pageSetup paperSize="9" orientation="portrait" r:id="rId1"/>
  <headerFooter>
    <oddHeader>&amp;R&amp;"Calibri"&amp;10&amp;K000000 Interní&amp;1#_x000D_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List4">
    <tabColor theme="8" tint="0.79998168889431442"/>
  </sheetPr>
  <dimension ref="A1:AD194"/>
  <sheetViews>
    <sheetView zoomScale="70" zoomScaleNormal="70" workbookViewId="0">
      <pane ySplit="4" topLeftCell="A145" activePane="bottomLeft" state="frozen"/>
      <selection activeCell="E193" sqref="E193"/>
      <selection pane="bottomLeft" activeCell="E193" sqref="E193"/>
    </sheetView>
  </sheetViews>
  <sheetFormatPr defaultRowHeight="15" x14ac:dyDescent="0.25"/>
  <cols>
    <col min="2" max="2" width="26.140625" customWidth="1"/>
    <col min="4" max="4" width="9.28515625" bestFit="1" customWidth="1"/>
    <col min="5" max="5" width="11.42578125" bestFit="1" customWidth="1"/>
    <col min="6" max="6" width="11.28515625" customWidth="1"/>
    <col min="7" max="14" width="9.28515625" bestFit="1" customWidth="1"/>
    <col min="16" max="16" width="9.28515625" bestFit="1" customWidth="1"/>
    <col min="17" max="17" width="9.85546875" bestFit="1" customWidth="1"/>
    <col min="18" max="26" width="9.28515625" bestFit="1" customWidth="1"/>
    <col min="27" max="27" width="12.85546875" customWidth="1"/>
    <col min="28" max="28" width="18.5703125" bestFit="1" customWidth="1"/>
  </cols>
  <sheetData>
    <row r="1" spans="2:29" ht="17.25" x14ac:dyDescent="0.25">
      <c r="B1" s="106" t="s">
        <v>0</v>
      </c>
      <c r="C1" s="107" t="e">
        <f>[15]XQ2024!A3</f>
        <v>#REF!</v>
      </c>
      <c r="D1" s="107"/>
      <c r="E1" s="157" t="s">
        <v>51</v>
      </c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08"/>
      <c r="AB1" s="109"/>
    </row>
    <row r="2" spans="2:29" x14ac:dyDescent="0.25">
      <c r="B2" s="110" t="s">
        <v>1</v>
      </c>
      <c r="C2" s="103" t="s">
        <v>49</v>
      </c>
      <c r="D2" s="103"/>
      <c r="E2" s="156" t="s">
        <v>3</v>
      </c>
      <c r="F2" s="156"/>
      <c r="G2" s="156"/>
      <c r="H2" s="156" t="s">
        <v>4</v>
      </c>
      <c r="I2" s="156"/>
      <c r="J2" s="156"/>
      <c r="K2" s="156"/>
      <c r="L2" s="156" t="s">
        <v>4</v>
      </c>
      <c r="M2" s="156"/>
      <c r="N2" s="156"/>
      <c r="O2" s="156"/>
      <c r="P2" s="156"/>
      <c r="Q2" s="156"/>
      <c r="R2" s="156" t="s">
        <v>4</v>
      </c>
      <c r="S2" s="156"/>
      <c r="T2" s="156"/>
      <c r="U2" s="156"/>
      <c r="V2" s="156"/>
      <c r="W2" s="156"/>
      <c r="X2" s="156"/>
      <c r="Y2" s="156"/>
      <c r="Z2" s="156"/>
      <c r="AA2" s="104"/>
      <c r="AB2" s="111"/>
    </row>
    <row r="3" spans="2:29" ht="94.5" x14ac:dyDescent="0.25">
      <c r="B3" s="112"/>
      <c r="C3" s="103"/>
      <c r="D3" s="103"/>
      <c r="E3" s="105" t="s">
        <v>5</v>
      </c>
      <c r="F3" s="105" t="s">
        <v>6</v>
      </c>
      <c r="G3" s="105" t="s">
        <v>7</v>
      </c>
      <c r="H3" s="105" t="s">
        <v>8</v>
      </c>
      <c r="I3" s="105" t="s">
        <v>9</v>
      </c>
      <c r="J3" s="105" t="s">
        <v>10</v>
      </c>
      <c r="K3" s="105" t="s">
        <v>11</v>
      </c>
      <c r="L3" s="105" t="s">
        <v>12</v>
      </c>
      <c r="M3" s="105" t="s">
        <v>8</v>
      </c>
      <c r="N3" s="105" t="s">
        <v>13</v>
      </c>
      <c r="O3" s="105" t="s">
        <v>14</v>
      </c>
      <c r="P3" s="105" t="s">
        <v>15</v>
      </c>
      <c r="Q3" s="105" t="s">
        <v>10</v>
      </c>
      <c r="R3" s="105" t="s">
        <v>16</v>
      </c>
      <c r="S3" s="105" t="s">
        <v>17</v>
      </c>
      <c r="T3" s="105" t="s">
        <v>18</v>
      </c>
      <c r="U3" s="105" t="s">
        <v>19</v>
      </c>
      <c r="V3" s="105" t="s">
        <v>20</v>
      </c>
      <c r="W3" s="105" t="s">
        <v>21</v>
      </c>
      <c r="X3" s="105" t="s">
        <v>22</v>
      </c>
      <c r="Y3" s="105" t="s">
        <v>23</v>
      </c>
      <c r="Z3" s="105" t="s">
        <v>24</v>
      </c>
      <c r="AA3" s="105" t="s">
        <v>25</v>
      </c>
      <c r="AB3" s="113" t="s">
        <v>26</v>
      </c>
    </row>
    <row r="4" spans="2:29" ht="21" x14ac:dyDescent="0.25">
      <c r="B4" s="114" t="s">
        <v>27</v>
      </c>
      <c r="C4" s="105" t="s">
        <v>28</v>
      </c>
      <c r="D4" s="105" t="s">
        <v>29</v>
      </c>
      <c r="E4" s="105" t="s">
        <v>30</v>
      </c>
      <c r="F4" s="105"/>
      <c r="G4" s="105" t="s">
        <v>30</v>
      </c>
      <c r="H4" s="105" t="s">
        <v>31</v>
      </c>
      <c r="I4" s="105" t="s">
        <v>31</v>
      </c>
      <c r="J4" s="105" t="s">
        <v>31</v>
      </c>
      <c r="K4" s="105" t="s">
        <v>31</v>
      </c>
      <c r="L4" s="105" t="s">
        <v>31</v>
      </c>
      <c r="M4" s="105" t="s">
        <v>31</v>
      </c>
      <c r="N4" s="105" t="s">
        <v>31</v>
      </c>
      <c r="O4" s="105" t="s">
        <v>31</v>
      </c>
      <c r="P4" s="105" t="s">
        <v>31</v>
      </c>
      <c r="Q4" s="105" t="s">
        <v>31</v>
      </c>
      <c r="R4" s="105" t="s">
        <v>31</v>
      </c>
      <c r="S4" s="105" t="s">
        <v>31</v>
      </c>
      <c r="T4" s="105" t="s">
        <v>31</v>
      </c>
      <c r="U4" s="105" t="s">
        <v>31</v>
      </c>
      <c r="V4" s="105" t="s">
        <v>31</v>
      </c>
      <c r="W4" s="105" t="s">
        <v>31</v>
      </c>
      <c r="X4" s="105" t="s">
        <v>31</v>
      </c>
      <c r="Y4" s="105" t="s">
        <v>31</v>
      </c>
      <c r="Z4" s="105" t="s">
        <v>31</v>
      </c>
      <c r="AA4" s="105" t="s">
        <v>31</v>
      </c>
      <c r="AB4" s="113"/>
    </row>
    <row r="5" spans="2:29" x14ac:dyDescent="0.25">
      <c r="B5" s="95" t="s">
        <v>47</v>
      </c>
      <c r="C5" s="34"/>
      <c r="D5" s="35"/>
      <c r="E5" s="36">
        <f t="shared" ref="E5:F18" si="0">SUMIFS(E$23:E$39,$AA$23:$AA$39,$B5)+SUMIFS(E$43:E$200,$AA$43:$AA$200,$B5)</f>
        <v>2293.9949999999999</v>
      </c>
      <c r="F5" s="36">
        <f t="shared" si="0"/>
        <v>1274.3</v>
      </c>
      <c r="G5" s="36">
        <f t="shared" ref="G5:G18" si="1">ROUND(AVERAGEIFS($G$54:$G$192,$AA$54:$AA$192,$B5),4)</f>
        <v>35.298000000000002</v>
      </c>
      <c r="H5" s="37">
        <f t="shared" ref="H5:Q18" si="2">SUMIFS(H$23:H$39,$AA$23:$AA$39,$B5)+SUMIFS(H$43:H$200,$AA$43:$AA$200,$B5)</f>
        <v>3752.8580000000002</v>
      </c>
      <c r="I5" s="37">
        <f t="shared" si="2"/>
        <v>0</v>
      </c>
      <c r="J5" s="37">
        <f t="shared" si="2"/>
        <v>0</v>
      </c>
      <c r="K5" s="37">
        <f t="shared" si="2"/>
        <v>3752.8580000000002</v>
      </c>
      <c r="L5" s="37">
        <f t="shared" si="2"/>
        <v>0</v>
      </c>
      <c r="M5" s="37">
        <f t="shared" si="2"/>
        <v>3752.8580000000002</v>
      </c>
      <c r="N5" s="37">
        <f t="shared" si="2"/>
        <v>0</v>
      </c>
      <c r="O5" s="37">
        <f t="shared" si="2"/>
        <v>0</v>
      </c>
      <c r="P5" s="37">
        <f t="shared" si="2"/>
        <v>0</v>
      </c>
      <c r="Q5" s="37">
        <f t="shared" si="2"/>
        <v>0</v>
      </c>
      <c r="R5" s="37">
        <f t="shared" ref="R5:Z18" si="3">SUMIFS(R$23:R$39,$AA$23:$AA$39,$B5)+SUMIFS(R$43:R$200,$AA$43:$AA$200,$B5)</f>
        <v>216</v>
      </c>
      <c r="S5" s="37">
        <f t="shared" si="3"/>
        <v>0</v>
      </c>
      <c r="T5" s="37">
        <f t="shared" si="3"/>
        <v>0</v>
      </c>
      <c r="U5" s="37">
        <f t="shared" si="3"/>
        <v>0</v>
      </c>
      <c r="V5" s="37">
        <f t="shared" si="3"/>
        <v>0</v>
      </c>
      <c r="W5" s="37">
        <f t="shared" si="3"/>
        <v>0</v>
      </c>
      <c r="X5" s="37">
        <f t="shared" si="3"/>
        <v>2596.6799999999998</v>
      </c>
      <c r="Y5" s="37">
        <f t="shared" si="3"/>
        <v>940.32</v>
      </c>
      <c r="Z5" s="37">
        <f t="shared" si="3"/>
        <v>0</v>
      </c>
      <c r="AA5" s="34"/>
      <c r="AB5" s="96">
        <f>SUMIFS(AB$43:AB$138,$AA$43:$AA$138,$B5)+SUMIFS($AB$23:$AB$39,$AA$23:$AA$39,$B5)</f>
        <v>3.0920000000000001</v>
      </c>
      <c r="AC5" s="12">
        <f>K5-SUM(R5:Z5)</f>
        <v>-0.14199999999982538</v>
      </c>
    </row>
    <row r="6" spans="2:29" x14ac:dyDescent="0.25">
      <c r="B6" s="95" t="s">
        <v>37</v>
      </c>
      <c r="C6" s="34"/>
      <c r="D6" s="35"/>
      <c r="E6" s="36">
        <f t="shared" si="0"/>
        <v>7439.9788999999992</v>
      </c>
      <c r="F6" s="36">
        <f t="shared" si="0"/>
        <v>4120.4806199999994</v>
      </c>
      <c r="G6" s="36">
        <f t="shared" si="1"/>
        <v>35.234099999999998</v>
      </c>
      <c r="H6" s="37">
        <f t="shared" si="2"/>
        <v>12277</v>
      </c>
      <c r="I6" s="37">
        <f t="shared" si="2"/>
        <v>0</v>
      </c>
      <c r="J6" s="37">
        <f t="shared" si="2"/>
        <v>0</v>
      </c>
      <c r="K6" s="37">
        <f t="shared" si="2"/>
        <v>11495</v>
      </c>
      <c r="L6" s="37">
        <f t="shared" si="2"/>
        <v>0</v>
      </c>
      <c r="M6" s="37">
        <f t="shared" si="2"/>
        <v>12277</v>
      </c>
      <c r="N6" s="37">
        <f t="shared" si="2"/>
        <v>0</v>
      </c>
      <c r="O6" s="37">
        <f t="shared" si="2"/>
        <v>0</v>
      </c>
      <c r="P6" s="37">
        <f t="shared" si="2"/>
        <v>0</v>
      </c>
      <c r="Q6" s="37">
        <f t="shared" si="2"/>
        <v>0</v>
      </c>
      <c r="R6" s="37">
        <f t="shared" si="3"/>
        <v>7654</v>
      </c>
      <c r="S6" s="37">
        <f t="shared" si="3"/>
        <v>0</v>
      </c>
      <c r="T6" s="37">
        <f t="shared" si="3"/>
        <v>0</v>
      </c>
      <c r="U6" s="37">
        <f t="shared" si="3"/>
        <v>0</v>
      </c>
      <c r="V6" s="37">
        <f t="shared" si="3"/>
        <v>0</v>
      </c>
      <c r="W6" s="37">
        <f t="shared" si="3"/>
        <v>0</v>
      </c>
      <c r="X6" s="37">
        <f t="shared" si="3"/>
        <v>2560</v>
      </c>
      <c r="Y6" s="37">
        <f t="shared" si="3"/>
        <v>1281</v>
      </c>
      <c r="Z6" s="37">
        <f t="shared" si="3"/>
        <v>0</v>
      </c>
      <c r="AA6" s="34"/>
      <c r="AB6" s="96">
        <f t="shared" ref="AB6:AB18" si="4">SUMIFS(AB$43:AB$138,$AA$43:$AA$138,$B6)+SUMIFS($AB$23:$AB$39,$AA$23:$AA$39,$B6)</f>
        <v>18.084</v>
      </c>
      <c r="AC6" s="12">
        <f t="shared" ref="AC6:AC18" si="5">K6-SUM(R6:Z6)</f>
        <v>0</v>
      </c>
    </row>
    <row r="7" spans="2:29" x14ac:dyDescent="0.25">
      <c r="B7" s="95" t="s">
        <v>48</v>
      </c>
      <c r="C7" s="34"/>
      <c r="D7" s="35"/>
      <c r="E7" s="36">
        <f t="shared" si="0"/>
        <v>8278.4970000000012</v>
      </c>
      <c r="F7" s="36">
        <f t="shared" si="0"/>
        <v>4438.7130000000006</v>
      </c>
      <c r="G7" s="36">
        <f t="shared" si="1"/>
        <v>35.244599999999998</v>
      </c>
      <c r="H7" s="37">
        <f t="shared" si="2"/>
        <v>12843</v>
      </c>
      <c r="I7" s="37">
        <f t="shared" si="2"/>
        <v>0</v>
      </c>
      <c r="J7" s="37">
        <f t="shared" si="2"/>
        <v>0</v>
      </c>
      <c r="K7" s="37">
        <f t="shared" si="2"/>
        <v>12843</v>
      </c>
      <c r="L7" s="37">
        <f t="shared" si="2"/>
        <v>0</v>
      </c>
      <c r="M7" s="37">
        <f t="shared" si="2"/>
        <v>12843</v>
      </c>
      <c r="N7" s="37">
        <f t="shared" si="2"/>
        <v>0</v>
      </c>
      <c r="O7" s="37">
        <f t="shared" si="2"/>
        <v>0</v>
      </c>
      <c r="P7" s="37">
        <f t="shared" si="2"/>
        <v>0</v>
      </c>
      <c r="Q7" s="37">
        <f t="shared" si="2"/>
        <v>0</v>
      </c>
      <c r="R7" s="37">
        <f t="shared" si="3"/>
        <v>12843</v>
      </c>
      <c r="S7" s="37">
        <f t="shared" si="3"/>
        <v>0</v>
      </c>
      <c r="T7" s="37">
        <f t="shared" si="3"/>
        <v>0</v>
      </c>
      <c r="U7" s="37">
        <f t="shared" si="3"/>
        <v>0</v>
      </c>
      <c r="V7" s="37">
        <f t="shared" si="3"/>
        <v>0</v>
      </c>
      <c r="W7" s="37">
        <f t="shared" si="3"/>
        <v>0</v>
      </c>
      <c r="X7" s="37">
        <f t="shared" si="3"/>
        <v>0</v>
      </c>
      <c r="Y7" s="37">
        <f t="shared" si="3"/>
        <v>0</v>
      </c>
      <c r="Z7" s="37">
        <f t="shared" si="3"/>
        <v>0</v>
      </c>
      <c r="AA7" s="34"/>
      <c r="AB7" s="96">
        <f t="shared" si="4"/>
        <v>2.3200000000000003</v>
      </c>
      <c r="AC7" s="12">
        <f t="shared" si="5"/>
        <v>0</v>
      </c>
    </row>
    <row r="8" spans="2:29" x14ac:dyDescent="0.25">
      <c r="B8" s="95" t="s">
        <v>264</v>
      </c>
      <c r="C8" s="34"/>
      <c r="D8" s="35"/>
      <c r="E8" s="36" t="e">
        <f t="shared" si="0"/>
        <v>#N/A</v>
      </c>
      <c r="F8" s="36" t="e">
        <f t="shared" si="0"/>
        <v>#N/A</v>
      </c>
      <c r="G8" s="36" t="e">
        <f t="shared" si="1"/>
        <v>#N/A</v>
      </c>
      <c r="H8" s="37">
        <f t="shared" si="2"/>
        <v>13601.143</v>
      </c>
      <c r="I8" s="37">
        <f t="shared" si="2"/>
        <v>0</v>
      </c>
      <c r="J8" s="37">
        <f t="shared" si="2"/>
        <v>15</v>
      </c>
      <c r="K8" s="37">
        <f t="shared" si="2"/>
        <v>13492.743</v>
      </c>
      <c r="L8" s="37">
        <f t="shared" si="2"/>
        <v>0</v>
      </c>
      <c r="M8" s="37">
        <f t="shared" si="2"/>
        <v>13601.143</v>
      </c>
      <c r="N8" s="37">
        <f t="shared" si="2"/>
        <v>0</v>
      </c>
      <c r="O8" s="37">
        <f t="shared" si="2"/>
        <v>0</v>
      </c>
      <c r="P8" s="37">
        <f t="shared" si="2"/>
        <v>0</v>
      </c>
      <c r="Q8" s="37">
        <f t="shared" si="2"/>
        <v>15</v>
      </c>
      <c r="R8" s="37">
        <f t="shared" si="3"/>
        <v>11990</v>
      </c>
      <c r="S8" s="37">
        <f t="shared" si="3"/>
        <v>0</v>
      </c>
      <c r="T8" s="37">
        <f t="shared" si="3"/>
        <v>-0.25700000000000001</v>
      </c>
      <c r="U8" s="37">
        <f t="shared" si="3"/>
        <v>0</v>
      </c>
      <c r="V8" s="37">
        <f t="shared" si="3"/>
        <v>0</v>
      </c>
      <c r="W8" s="37">
        <f t="shared" si="3"/>
        <v>0</v>
      </c>
      <c r="X8" s="37">
        <f t="shared" si="3"/>
        <v>393</v>
      </c>
      <c r="Y8" s="37">
        <f t="shared" si="3"/>
        <v>1110</v>
      </c>
      <c r="Z8" s="37">
        <f t="shared" si="3"/>
        <v>0</v>
      </c>
      <c r="AA8" s="34"/>
      <c r="AB8" s="96">
        <f t="shared" si="4"/>
        <v>15.453999999999999</v>
      </c>
      <c r="AC8" s="12">
        <f t="shared" si="5"/>
        <v>0</v>
      </c>
    </row>
    <row r="9" spans="2:29" x14ac:dyDescent="0.25">
      <c r="B9" s="95" t="s">
        <v>43</v>
      </c>
      <c r="C9" s="34"/>
      <c r="D9" s="35"/>
      <c r="E9" s="36">
        <f t="shared" si="0"/>
        <v>11285.731000000002</v>
      </c>
      <c r="F9" s="36">
        <f t="shared" si="0"/>
        <v>6029.9039999999995</v>
      </c>
      <c r="G9" s="36">
        <f t="shared" si="1"/>
        <v>35.277500000000003</v>
      </c>
      <c r="H9" s="37">
        <f t="shared" si="2"/>
        <v>17454</v>
      </c>
      <c r="I9" s="37">
        <f t="shared" si="2"/>
        <v>0</v>
      </c>
      <c r="J9" s="37">
        <f t="shared" si="2"/>
        <v>0</v>
      </c>
      <c r="K9" s="37">
        <f t="shared" si="2"/>
        <v>17454</v>
      </c>
      <c r="L9" s="37">
        <f t="shared" si="2"/>
        <v>0</v>
      </c>
      <c r="M9" s="37">
        <f t="shared" si="2"/>
        <v>17454</v>
      </c>
      <c r="N9" s="37">
        <f t="shared" si="2"/>
        <v>0</v>
      </c>
      <c r="O9" s="37">
        <f t="shared" si="2"/>
        <v>0</v>
      </c>
      <c r="P9" s="37">
        <f t="shared" si="2"/>
        <v>0</v>
      </c>
      <c r="Q9" s="37">
        <f t="shared" si="2"/>
        <v>0</v>
      </c>
      <c r="R9" s="37">
        <f t="shared" si="3"/>
        <v>17454</v>
      </c>
      <c r="S9" s="37">
        <f t="shared" si="3"/>
        <v>0</v>
      </c>
      <c r="T9" s="37">
        <f t="shared" si="3"/>
        <v>0</v>
      </c>
      <c r="U9" s="37">
        <f t="shared" si="3"/>
        <v>0</v>
      </c>
      <c r="V9" s="37">
        <f t="shared" si="3"/>
        <v>0</v>
      </c>
      <c r="W9" s="37">
        <f t="shared" si="3"/>
        <v>0</v>
      </c>
      <c r="X9" s="37">
        <f t="shared" si="3"/>
        <v>0</v>
      </c>
      <c r="Y9" s="37">
        <f t="shared" si="3"/>
        <v>0</v>
      </c>
      <c r="Z9" s="37">
        <f t="shared" si="3"/>
        <v>0</v>
      </c>
      <c r="AA9" s="34"/>
      <c r="AB9" s="96">
        <f t="shared" si="4"/>
        <v>9.8619999999999983</v>
      </c>
      <c r="AC9" s="12">
        <f t="shared" si="5"/>
        <v>0</v>
      </c>
    </row>
    <row r="10" spans="2:29" x14ac:dyDescent="0.25">
      <c r="B10" s="95" t="s">
        <v>44</v>
      </c>
      <c r="C10" s="34"/>
      <c r="D10" s="35"/>
      <c r="E10" s="36">
        <f t="shared" si="0"/>
        <v>8512.4669999999987</v>
      </c>
      <c r="F10" s="36">
        <f t="shared" si="0"/>
        <v>4579.9779999999992</v>
      </c>
      <c r="G10" s="36">
        <f t="shared" si="1"/>
        <v>35.099600000000002</v>
      </c>
      <c r="H10" s="37">
        <f t="shared" si="2"/>
        <v>13004</v>
      </c>
      <c r="I10" s="37">
        <f t="shared" si="2"/>
        <v>0</v>
      </c>
      <c r="J10" s="37">
        <f t="shared" si="2"/>
        <v>0</v>
      </c>
      <c r="K10" s="37">
        <f t="shared" si="2"/>
        <v>13004</v>
      </c>
      <c r="L10" s="37">
        <f t="shared" si="2"/>
        <v>0</v>
      </c>
      <c r="M10" s="37">
        <f t="shared" si="2"/>
        <v>13004</v>
      </c>
      <c r="N10" s="37">
        <f t="shared" si="2"/>
        <v>0</v>
      </c>
      <c r="O10" s="37">
        <f t="shared" si="2"/>
        <v>0</v>
      </c>
      <c r="P10" s="37">
        <f t="shared" si="2"/>
        <v>0</v>
      </c>
      <c r="Q10" s="37">
        <f t="shared" si="2"/>
        <v>0</v>
      </c>
      <c r="R10" s="37">
        <f t="shared" si="3"/>
        <v>10102</v>
      </c>
      <c r="S10" s="37">
        <f t="shared" si="3"/>
        <v>0</v>
      </c>
      <c r="T10" s="37">
        <f t="shared" si="3"/>
        <v>0</v>
      </c>
      <c r="U10" s="37">
        <f t="shared" si="3"/>
        <v>0</v>
      </c>
      <c r="V10" s="37">
        <f t="shared" si="3"/>
        <v>0</v>
      </c>
      <c r="W10" s="37">
        <f t="shared" si="3"/>
        <v>0</v>
      </c>
      <c r="X10" s="37">
        <f t="shared" si="3"/>
        <v>2902</v>
      </c>
      <c r="Y10" s="37">
        <f t="shared" si="3"/>
        <v>0</v>
      </c>
      <c r="Z10" s="37">
        <f t="shared" si="3"/>
        <v>0</v>
      </c>
      <c r="AA10" s="34"/>
      <c r="AB10" s="96">
        <f t="shared" si="4"/>
        <v>26.307000000000002</v>
      </c>
      <c r="AC10" s="12">
        <f t="shared" si="5"/>
        <v>0</v>
      </c>
    </row>
    <row r="11" spans="2:29" x14ac:dyDescent="0.25">
      <c r="B11" s="95" t="s">
        <v>46</v>
      </c>
      <c r="C11" s="34"/>
      <c r="D11" s="35"/>
      <c r="E11" s="36">
        <f t="shared" si="0"/>
        <v>17803.11</v>
      </c>
      <c r="F11" s="36">
        <f t="shared" si="0"/>
        <v>9572.3659999999982</v>
      </c>
      <c r="G11" s="36">
        <f t="shared" si="1"/>
        <v>35.154899999999998</v>
      </c>
      <c r="H11" s="37">
        <f t="shared" si="2"/>
        <v>27335.200000000001</v>
      </c>
      <c r="I11" s="37">
        <f t="shared" si="2"/>
        <v>7.6999999999999886</v>
      </c>
      <c r="J11" s="37">
        <f t="shared" si="2"/>
        <v>0</v>
      </c>
      <c r="K11" s="37">
        <f t="shared" si="2"/>
        <v>27335.200000000001</v>
      </c>
      <c r="L11" s="37">
        <f t="shared" si="2"/>
        <v>0</v>
      </c>
      <c r="M11" s="37">
        <f t="shared" si="2"/>
        <v>27335.200000000001</v>
      </c>
      <c r="N11" s="37">
        <f t="shared" si="2"/>
        <v>7.6999999999999886</v>
      </c>
      <c r="O11" s="37">
        <f t="shared" si="2"/>
        <v>0</v>
      </c>
      <c r="P11" s="37">
        <f t="shared" si="2"/>
        <v>0</v>
      </c>
      <c r="Q11" s="37">
        <f t="shared" si="2"/>
        <v>0</v>
      </c>
      <c r="R11" s="37">
        <f t="shared" si="3"/>
        <v>26642</v>
      </c>
      <c r="S11" s="37">
        <f t="shared" si="3"/>
        <v>0</v>
      </c>
      <c r="T11" s="37">
        <f t="shared" si="3"/>
        <v>693.2</v>
      </c>
      <c r="U11" s="37">
        <f t="shared" si="3"/>
        <v>0</v>
      </c>
      <c r="V11" s="37">
        <f t="shared" si="3"/>
        <v>0</v>
      </c>
      <c r="W11" s="37">
        <f t="shared" si="3"/>
        <v>0</v>
      </c>
      <c r="X11" s="37">
        <f t="shared" si="3"/>
        <v>0</v>
      </c>
      <c r="Y11" s="37">
        <f t="shared" si="3"/>
        <v>0</v>
      </c>
      <c r="Z11" s="37">
        <f t="shared" si="3"/>
        <v>0</v>
      </c>
      <c r="AA11" s="34"/>
      <c r="AB11" s="96">
        <f t="shared" si="4"/>
        <v>21.911999999999999</v>
      </c>
      <c r="AC11" s="12">
        <f t="shared" si="5"/>
        <v>0</v>
      </c>
    </row>
    <row r="12" spans="2:29" x14ac:dyDescent="0.25">
      <c r="B12" s="95" t="s">
        <v>41</v>
      </c>
      <c r="C12" s="34"/>
      <c r="D12" s="35"/>
      <c r="E12" s="36">
        <f t="shared" si="0"/>
        <v>12372.921999999999</v>
      </c>
      <c r="F12" s="36">
        <f t="shared" si="0"/>
        <v>7101.6020000000008</v>
      </c>
      <c r="G12" s="36">
        <f t="shared" si="1"/>
        <v>35.268500000000003</v>
      </c>
      <c r="H12" s="37">
        <f t="shared" si="2"/>
        <v>22642.11</v>
      </c>
      <c r="I12" s="37">
        <f t="shared" si="2"/>
        <v>0</v>
      </c>
      <c r="J12" s="37">
        <f t="shared" si="2"/>
        <v>581.49826373272276</v>
      </c>
      <c r="K12" s="37">
        <f t="shared" si="2"/>
        <v>21958.046999999999</v>
      </c>
      <c r="L12" s="37">
        <f t="shared" si="2"/>
        <v>0</v>
      </c>
      <c r="M12" s="37">
        <f t="shared" si="2"/>
        <v>22642.11</v>
      </c>
      <c r="N12" s="37">
        <f t="shared" si="2"/>
        <v>0</v>
      </c>
      <c r="O12" s="37">
        <f t="shared" si="2"/>
        <v>0</v>
      </c>
      <c r="P12" s="37">
        <f t="shared" si="2"/>
        <v>0</v>
      </c>
      <c r="Q12" s="37">
        <f t="shared" si="2"/>
        <v>581.49826373272276</v>
      </c>
      <c r="R12" s="37">
        <f t="shared" si="3"/>
        <v>12553</v>
      </c>
      <c r="S12" s="37">
        <f t="shared" si="3"/>
        <v>0</v>
      </c>
      <c r="T12" s="37">
        <f t="shared" si="3"/>
        <v>0</v>
      </c>
      <c r="U12" s="37">
        <f t="shared" si="3"/>
        <v>0</v>
      </c>
      <c r="V12" s="37">
        <f t="shared" si="3"/>
        <v>0</v>
      </c>
      <c r="W12" s="37">
        <f t="shared" si="3"/>
        <v>0</v>
      </c>
      <c r="X12" s="37">
        <f t="shared" si="3"/>
        <v>1123</v>
      </c>
      <c r="Y12" s="37">
        <f t="shared" si="3"/>
        <v>8282</v>
      </c>
      <c r="Z12" s="37">
        <f t="shared" si="3"/>
        <v>0</v>
      </c>
      <c r="AA12" s="34"/>
      <c r="AB12" s="96">
        <f t="shared" si="4"/>
        <v>33.259</v>
      </c>
      <c r="AC12" s="12">
        <f t="shared" si="5"/>
        <v>4.6999999998661224E-2</v>
      </c>
    </row>
    <row r="13" spans="2:29" x14ac:dyDescent="0.25">
      <c r="B13" s="95" t="s">
        <v>45</v>
      </c>
      <c r="C13" s="34"/>
      <c r="D13" s="35"/>
      <c r="E13" s="36">
        <f t="shared" si="0"/>
        <v>9929.7540000000008</v>
      </c>
      <c r="F13" s="36">
        <f t="shared" si="0"/>
        <v>5528.6719999999996</v>
      </c>
      <c r="G13" s="36">
        <f t="shared" si="1"/>
        <v>35.326900000000002</v>
      </c>
      <c r="H13" s="37">
        <f t="shared" si="2"/>
        <v>16012.905000000001</v>
      </c>
      <c r="I13" s="37">
        <f t="shared" si="2"/>
        <v>0</v>
      </c>
      <c r="J13" s="37">
        <f t="shared" si="2"/>
        <v>51.437976656639876</v>
      </c>
      <c r="K13" s="37">
        <f t="shared" si="2"/>
        <v>15963.6</v>
      </c>
      <c r="L13" s="37">
        <f t="shared" si="2"/>
        <v>0</v>
      </c>
      <c r="M13" s="37">
        <f t="shared" si="2"/>
        <v>16012.905000000001</v>
      </c>
      <c r="N13" s="37">
        <f t="shared" si="2"/>
        <v>0</v>
      </c>
      <c r="O13" s="37">
        <f t="shared" si="2"/>
        <v>0</v>
      </c>
      <c r="P13" s="37">
        <f t="shared" si="2"/>
        <v>0</v>
      </c>
      <c r="Q13" s="37">
        <f t="shared" si="2"/>
        <v>51.437976656639876</v>
      </c>
      <c r="R13" s="37">
        <f t="shared" si="3"/>
        <v>11685</v>
      </c>
      <c r="S13" s="37">
        <f t="shared" si="3"/>
        <v>0</v>
      </c>
      <c r="T13" s="37">
        <f t="shared" si="3"/>
        <v>1660</v>
      </c>
      <c r="U13" s="37">
        <f t="shared" si="3"/>
        <v>0</v>
      </c>
      <c r="V13" s="37">
        <f t="shared" si="3"/>
        <v>0</v>
      </c>
      <c r="W13" s="37">
        <f t="shared" si="3"/>
        <v>0</v>
      </c>
      <c r="X13" s="37">
        <f t="shared" si="3"/>
        <v>1760</v>
      </c>
      <c r="Y13" s="37">
        <f t="shared" si="3"/>
        <v>859</v>
      </c>
      <c r="Z13" s="37">
        <f t="shared" si="3"/>
        <v>0</v>
      </c>
      <c r="AA13" s="34"/>
      <c r="AB13" s="96">
        <f t="shared" si="4"/>
        <v>14.214999999999998</v>
      </c>
      <c r="AC13" s="12">
        <f t="shared" si="5"/>
        <v>-0.3999999999996362</v>
      </c>
    </row>
    <row r="14" spans="2:29" x14ac:dyDescent="0.25">
      <c r="B14" s="95" t="s">
        <v>265</v>
      </c>
      <c r="C14" s="34"/>
      <c r="D14" s="35"/>
      <c r="E14" s="36">
        <f t="shared" si="0"/>
        <v>56.173000000000002</v>
      </c>
      <c r="F14" s="36">
        <f t="shared" si="0"/>
        <v>37.241999999999997</v>
      </c>
      <c r="G14" s="36">
        <f t="shared" si="1"/>
        <v>35.378</v>
      </c>
      <c r="H14" s="37">
        <f t="shared" si="2"/>
        <v>110.9</v>
      </c>
      <c r="I14" s="37">
        <f t="shared" si="2"/>
        <v>0</v>
      </c>
      <c r="J14" s="37">
        <f t="shared" si="2"/>
        <v>0</v>
      </c>
      <c r="K14" s="37">
        <f t="shared" si="2"/>
        <v>110.9</v>
      </c>
      <c r="L14" s="37">
        <f t="shared" si="2"/>
        <v>0</v>
      </c>
      <c r="M14" s="37">
        <f t="shared" si="2"/>
        <v>110.9</v>
      </c>
      <c r="N14" s="37">
        <f t="shared" si="2"/>
        <v>0</v>
      </c>
      <c r="O14" s="37">
        <f t="shared" si="2"/>
        <v>0</v>
      </c>
      <c r="P14" s="37">
        <f t="shared" si="2"/>
        <v>0</v>
      </c>
      <c r="Q14" s="37">
        <f t="shared" si="2"/>
        <v>0</v>
      </c>
      <c r="R14" s="37">
        <f t="shared" si="3"/>
        <v>110</v>
      </c>
      <c r="S14" s="37">
        <f t="shared" si="3"/>
        <v>0</v>
      </c>
      <c r="T14" s="37">
        <f t="shared" si="3"/>
        <v>0</v>
      </c>
      <c r="U14" s="37">
        <f t="shared" si="3"/>
        <v>0</v>
      </c>
      <c r="V14" s="37">
        <f t="shared" si="3"/>
        <v>0</v>
      </c>
      <c r="W14" s="37">
        <f t="shared" si="3"/>
        <v>0</v>
      </c>
      <c r="X14" s="37">
        <f t="shared" si="3"/>
        <v>0.9</v>
      </c>
      <c r="Y14" s="37">
        <f t="shared" si="3"/>
        <v>0</v>
      </c>
      <c r="Z14" s="37">
        <f t="shared" si="3"/>
        <v>0</v>
      </c>
      <c r="AA14" s="34"/>
      <c r="AB14" s="96">
        <f t="shared" si="4"/>
        <v>0.20799999999999999</v>
      </c>
      <c r="AC14" s="12">
        <f t="shared" si="5"/>
        <v>0</v>
      </c>
    </row>
    <row r="15" spans="2:29" x14ac:dyDescent="0.25">
      <c r="B15" s="95" t="s">
        <v>39</v>
      </c>
      <c r="C15" s="34"/>
      <c r="D15" s="35"/>
      <c r="E15" s="36">
        <f t="shared" si="0"/>
        <v>13251.054999999997</v>
      </c>
      <c r="F15" s="36">
        <f t="shared" si="0"/>
        <v>7166.2079999999987</v>
      </c>
      <c r="G15" s="36">
        <f t="shared" si="1"/>
        <v>35.3551</v>
      </c>
      <c r="H15" s="37">
        <f t="shared" si="2"/>
        <v>20772</v>
      </c>
      <c r="I15" s="37">
        <f t="shared" si="2"/>
        <v>0</v>
      </c>
      <c r="J15" s="37">
        <f t="shared" si="2"/>
        <v>0</v>
      </c>
      <c r="K15" s="37">
        <f t="shared" si="2"/>
        <v>20772</v>
      </c>
      <c r="L15" s="37">
        <f t="shared" si="2"/>
        <v>0</v>
      </c>
      <c r="M15" s="37">
        <f t="shared" si="2"/>
        <v>20772</v>
      </c>
      <c r="N15" s="37">
        <f t="shared" si="2"/>
        <v>0</v>
      </c>
      <c r="O15" s="37">
        <f t="shared" si="2"/>
        <v>0</v>
      </c>
      <c r="P15" s="37">
        <f t="shared" si="2"/>
        <v>0</v>
      </c>
      <c r="Q15" s="37">
        <f t="shared" si="2"/>
        <v>0</v>
      </c>
      <c r="R15" s="37">
        <f t="shared" si="3"/>
        <v>19438</v>
      </c>
      <c r="S15" s="37">
        <f t="shared" si="3"/>
        <v>0</v>
      </c>
      <c r="T15" s="37">
        <f t="shared" si="3"/>
        <v>0</v>
      </c>
      <c r="U15" s="37">
        <f t="shared" si="3"/>
        <v>0</v>
      </c>
      <c r="V15" s="37">
        <f t="shared" si="3"/>
        <v>0</v>
      </c>
      <c r="W15" s="37">
        <f t="shared" si="3"/>
        <v>0</v>
      </c>
      <c r="X15" s="37">
        <f t="shared" si="3"/>
        <v>1329</v>
      </c>
      <c r="Y15" s="37">
        <f t="shared" si="3"/>
        <v>5</v>
      </c>
      <c r="Z15" s="37">
        <f t="shared" si="3"/>
        <v>0</v>
      </c>
      <c r="AA15" s="34"/>
      <c r="AB15" s="96">
        <f t="shared" si="4"/>
        <v>25.205999999999996</v>
      </c>
      <c r="AC15" s="12">
        <f t="shared" si="5"/>
        <v>0</v>
      </c>
    </row>
    <row r="16" spans="2:29" x14ac:dyDescent="0.25">
      <c r="B16" s="95" t="s">
        <v>42</v>
      </c>
      <c r="C16" s="34"/>
      <c r="D16" s="35"/>
      <c r="E16" s="36">
        <f t="shared" si="0"/>
        <v>8543.9750000000004</v>
      </c>
      <c r="F16" s="36">
        <f t="shared" si="0"/>
        <v>4594.8090000000002</v>
      </c>
      <c r="G16" s="36">
        <f t="shared" si="1"/>
        <v>35.435000000000002</v>
      </c>
      <c r="H16" s="37">
        <f t="shared" si="2"/>
        <v>13062</v>
      </c>
      <c r="I16" s="37">
        <f t="shared" si="2"/>
        <v>0</v>
      </c>
      <c r="J16" s="37">
        <f t="shared" si="2"/>
        <v>0</v>
      </c>
      <c r="K16" s="37">
        <f t="shared" si="2"/>
        <v>13062</v>
      </c>
      <c r="L16" s="37">
        <f t="shared" si="2"/>
        <v>0</v>
      </c>
      <c r="M16" s="37">
        <f t="shared" si="2"/>
        <v>13062</v>
      </c>
      <c r="N16" s="37">
        <f t="shared" si="2"/>
        <v>0</v>
      </c>
      <c r="O16" s="37">
        <f t="shared" si="2"/>
        <v>0</v>
      </c>
      <c r="P16" s="37">
        <f t="shared" si="2"/>
        <v>0</v>
      </c>
      <c r="Q16" s="37">
        <f t="shared" si="2"/>
        <v>0</v>
      </c>
      <c r="R16" s="37">
        <f t="shared" si="3"/>
        <v>13062</v>
      </c>
      <c r="S16" s="37">
        <f t="shared" si="3"/>
        <v>0</v>
      </c>
      <c r="T16" s="37">
        <f t="shared" si="3"/>
        <v>0</v>
      </c>
      <c r="U16" s="37">
        <f t="shared" si="3"/>
        <v>0</v>
      </c>
      <c r="V16" s="37">
        <f t="shared" si="3"/>
        <v>0</v>
      </c>
      <c r="W16" s="37">
        <f t="shared" si="3"/>
        <v>0</v>
      </c>
      <c r="X16" s="37">
        <f t="shared" si="3"/>
        <v>0</v>
      </c>
      <c r="Y16" s="37">
        <f t="shared" si="3"/>
        <v>0</v>
      </c>
      <c r="Z16" s="37">
        <f t="shared" si="3"/>
        <v>0</v>
      </c>
      <c r="AA16" s="34"/>
      <c r="AB16" s="96">
        <f t="shared" si="4"/>
        <v>12.96</v>
      </c>
      <c r="AC16" s="12">
        <f t="shared" si="5"/>
        <v>0</v>
      </c>
    </row>
    <row r="17" spans="2:30" x14ac:dyDescent="0.25">
      <c r="B17" s="95" t="s">
        <v>40</v>
      </c>
      <c r="C17" s="34"/>
      <c r="D17" s="35"/>
      <c r="E17" s="36">
        <f t="shared" si="0"/>
        <v>14782.635</v>
      </c>
      <c r="F17" s="36">
        <f t="shared" si="0"/>
        <v>8105.8769999999995</v>
      </c>
      <c r="G17" s="36">
        <f t="shared" si="1"/>
        <v>35.273499999999999</v>
      </c>
      <c r="H17" s="37">
        <f t="shared" si="2"/>
        <v>23724.972999999998</v>
      </c>
      <c r="I17" s="37">
        <f t="shared" si="2"/>
        <v>0.80000000000001137</v>
      </c>
      <c r="J17" s="37">
        <f t="shared" si="2"/>
        <v>88.687277710399997</v>
      </c>
      <c r="K17" s="37">
        <f t="shared" si="2"/>
        <v>23265.01</v>
      </c>
      <c r="L17" s="37">
        <f t="shared" si="2"/>
        <v>0</v>
      </c>
      <c r="M17" s="37">
        <f t="shared" si="2"/>
        <v>23724.972999999998</v>
      </c>
      <c r="N17" s="37">
        <f t="shared" si="2"/>
        <v>0.80000000000001137</v>
      </c>
      <c r="O17" s="37">
        <f t="shared" si="2"/>
        <v>0</v>
      </c>
      <c r="P17" s="37">
        <f t="shared" si="2"/>
        <v>0</v>
      </c>
      <c r="Q17" s="37">
        <f t="shared" si="2"/>
        <v>88.687277710399997</v>
      </c>
      <c r="R17" s="37">
        <f t="shared" si="3"/>
        <v>16167</v>
      </c>
      <c r="S17" s="37">
        <f t="shared" si="3"/>
        <v>0</v>
      </c>
      <c r="T17" s="37">
        <f t="shared" si="3"/>
        <v>384.01</v>
      </c>
      <c r="U17" s="37">
        <f t="shared" si="3"/>
        <v>0</v>
      </c>
      <c r="V17" s="37">
        <f t="shared" si="3"/>
        <v>0</v>
      </c>
      <c r="W17" s="37">
        <f t="shared" si="3"/>
        <v>0</v>
      </c>
      <c r="X17" s="37">
        <f t="shared" si="3"/>
        <v>4397</v>
      </c>
      <c r="Y17" s="37">
        <f t="shared" si="3"/>
        <v>2317</v>
      </c>
      <c r="Z17" s="37">
        <f t="shared" si="3"/>
        <v>0</v>
      </c>
      <c r="AA17" s="34"/>
      <c r="AB17" s="96">
        <f t="shared" si="4"/>
        <v>25.477999999999998</v>
      </c>
      <c r="AC17" s="12">
        <f t="shared" si="5"/>
        <v>0</v>
      </c>
    </row>
    <row r="18" spans="2:30" ht="15.75" thickBot="1" x14ac:dyDescent="0.3">
      <c r="B18" s="97" t="s">
        <v>38</v>
      </c>
      <c r="C18" s="98"/>
      <c r="D18" s="99"/>
      <c r="E18" s="100">
        <f t="shared" si="0"/>
        <v>2722.0250000000001</v>
      </c>
      <c r="F18" s="100">
        <f t="shared" si="0"/>
        <v>1441.502</v>
      </c>
      <c r="G18" s="100">
        <f t="shared" si="1"/>
        <v>35.2348</v>
      </c>
      <c r="H18" s="101">
        <f t="shared" si="2"/>
        <v>4056</v>
      </c>
      <c r="I18" s="101">
        <f t="shared" si="2"/>
        <v>0</v>
      </c>
      <c r="J18" s="101">
        <f t="shared" si="2"/>
        <v>0</v>
      </c>
      <c r="K18" s="101">
        <f t="shared" si="2"/>
        <v>4056</v>
      </c>
      <c r="L18" s="101">
        <f t="shared" si="2"/>
        <v>0</v>
      </c>
      <c r="M18" s="101">
        <f t="shared" si="2"/>
        <v>4056</v>
      </c>
      <c r="N18" s="101">
        <f t="shared" si="2"/>
        <v>0</v>
      </c>
      <c r="O18" s="101">
        <f t="shared" si="2"/>
        <v>0</v>
      </c>
      <c r="P18" s="101">
        <f t="shared" si="2"/>
        <v>0</v>
      </c>
      <c r="Q18" s="101">
        <f t="shared" si="2"/>
        <v>0</v>
      </c>
      <c r="R18" s="101">
        <f t="shared" si="3"/>
        <v>1381</v>
      </c>
      <c r="S18" s="101">
        <f t="shared" si="3"/>
        <v>0</v>
      </c>
      <c r="T18" s="101">
        <f t="shared" si="3"/>
        <v>2675</v>
      </c>
      <c r="U18" s="101">
        <f t="shared" si="3"/>
        <v>0</v>
      </c>
      <c r="V18" s="101">
        <f t="shared" si="3"/>
        <v>0</v>
      </c>
      <c r="W18" s="101">
        <f t="shared" si="3"/>
        <v>0</v>
      </c>
      <c r="X18" s="101">
        <f t="shared" si="3"/>
        <v>0</v>
      </c>
      <c r="Y18" s="101">
        <f t="shared" si="3"/>
        <v>0</v>
      </c>
      <c r="Z18" s="101">
        <f t="shared" si="3"/>
        <v>0</v>
      </c>
      <c r="AA18" s="98"/>
      <c r="AB18" s="102">
        <f t="shared" si="4"/>
        <v>3.8380000000000001</v>
      </c>
      <c r="AC18" s="12">
        <f t="shared" si="5"/>
        <v>0</v>
      </c>
    </row>
    <row r="19" spans="2:30" ht="15.75" thickBot="1" x14ac:dyDescent="0.3">
      <c r="D19" s="11"/>
      <c r="E19">
        <v>3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>
        <v>13</v>
      </c>
      <c r="R19">
        <v>15</v>
      </c>
      <c r="S19">
        <v>16</v>
      </c>
      <c r="T19">
        <v>17</v>
      </c>
      <c r="U19">
        <v>18</v>
      </c>
      <c r="V19">
        <v>19</v>
      </c>
      <c r="W19">
        <v>20</v>
      </c>
      <c r="X19">
        <v>21</v>
      </c>
      <c r="Y19">
        <v>22</v>
      </c>
      <c r="Z19">
        <v>23</v>
      </c>
      <c r="AC19" s="12"/>
    </row>
    <row r="20" spans="2:30" x14ac:dyDescent="0.25">
      <c r="B20" s="87" t="s">
        <v>279</v>
      </c>
      <c r="C20" s="88"/>
      <c r="D20" s="89"/>
      <c r="E20" s="88" t="e">
        <f>SUM(E5:E18)</f>
        <v>#N/A</v>
      </c>
      <c r="F20" s="88" t="e">
        <f>SUM(F5:F18)</f>
        <v>#N/A</v>
      </c>
      <c r="G20" s="88"/>
      <c r="H20" s="88">
        <f t="shared" ref="H20:Z20" si="6">SUM(H5:H18)</f>
        <v>200648.08900000001</v>
      </c>
      <c r="I20" s="88">
        <f t="shared" si="6"/>
        <v>8.5</v>
      </c>
      <c r="J20" s="88">
        <f t="shared" si="6"/>
        <v>736.62351809976258</v>
      </c>
      <c r="K20" s="88">
        <f t="shared" si="6"/>
        <v>198564.35800000001</v>
      </c>
      <c r="L20" s="88">
        <f t="shared" si="6"/>
        <v>0</v>
      </c>
      <c r="M20" s="88">
        <f t="shared" si="6"/>
        <v>200648.08900000001</v>
      </c>
      <c r="N20" s="88">
        <f t="shared" si="6"/>
        <v>8.5</v>
      </c>
      <c r="O20" s="88">
        <f t="shared" si="6"/>
        <v>0</v>
      </c>
      <c r="P20" s="88">
        <f t="shared" si="6"/>
        <v>0</v>
      </c>
      <c r="Q20" s="88">
        <f t="shared" si="6"/>
        <v>736.62351809976258</v>
      </c>
      <c r="R20" s="88">
        <f t="shared" si="6"/>
        <v>161297</v>
      </c>
      <c r="S20" s="88">
        <f t="shared" si="6"/>
        <v>0</v>
      </c>
      <c r="T20" s="88">
        <f t="shared" si="6"/>
        <v>5411.9530000000004</v>
      </c>
      <c r="U20" s="88">
        <f t="shared" si="6"/>
        <v>0</v>
      </c>
      <c r="V20" s="88">
        <f t="shared" si="6"/>
        <v>0</v>
      </c>
      <c r="W20" s="88">
        <f t="shared" si="6"/>
        <v>0</v>
      </c>
      <c r="X20" s="88">
        <f t="shared" si="6"/>
        <v>17061.580000000002</v>
      </c>
      <c r="Y20" s="88">
        <f t="shared" si="6"/>
        <v>14794.32</v>
      </c>
      <c r="Z20" s="88">
        <f t="shared" si="6"/>
        <v>0</v>
      </c>
      <c r="AA20" s="88"/>
      <c r="AB20" s="90">
        <f t="shared" ref="AB20" si="7">SUM(AB5:AB18)</f>
        <v>212.19500000000002</v>
      </c>
      <c r="AC20" s="12"/>
    </row>
    <row r="21" spans="2:30" ht="15.75" thickBot="1" x14ac:dyDescent="0.3">
      <c r="B21" s="91" t="s">
        <v>280</v>
      </c>
      <c r="C21" s="92"/>
      <c r="D21" s="93"/>
      <c r="E21" s="92" t="e">
        <f>SUM(E43:E192)</f>
        <v>#N/A</v>
      </c>
      <c r="F21" s="92" t="e">
        <f t="shared" ref="F21:Z21" si="8">SUM(F43:F192)</f>
        <v>#N/A</v>
      </c>
      <c r="G21" s="92"/>
      <c r="H21" s="92">
        <f t="shared" si="8"/>
        <v>191775</v>
      </c>
      <c r="I21" s="92">
        <f t="shared" si="8"/>
        <v>0</v>
      </c>
      <c r="J21" s="92">
        <f t="shared" si="8"/>
        <v>0</v>
      </c>
      <c r="K21" s="92">
        <f t="shared" si="8"/>
        <v>191775</v>
      </c>
      <c r="L21" s="92">
        <f t="shared" si="8"/>
        <v>0</v>
      </c>
      <c r="M21" s="92">
        <f t="shared" si="8"/>
        <v>191775</v>
      </c>
      <c r="N21" s="92">
        <f t="shared" si="8"/>
        <v>0</v>
      </c>
      <c r="O21" s="92">
        <f t="shared" si="8"/>
        <v>0</v>
      </c>
      <c r="P21" s="92">
        <f t="shared" si="8"/>
        <v>0</v>
      </c>
      <c r="Q21" s="92">
        <f t="shared" si="8"/>
        <v>0</v>
      </c>
      <c r="R21" s="92">
        <f t="shared" si="8"/>
        <v>161297</v>
      </c>
      <c r="S21" s="92">
        <f t="shared" si="8"/>
        <v>0</v>
      </c>
      <c r="T21" s="92">
        <f t="shared" si="8"/>
        <v>4335</v>
      </c>
      <c r="U21" s="92">
        <f t="shared" si="8"/>
        <v>0</v>
      </c>
      <c r="V21" s="92">
        <f t="shared" si="8"/>
        <v>0</v>
      </c>
      <c r="W21" s="92">
        <f t="shared" si="8"/>
        <v>0</v>
      </c>
      <c r="X21" s="92">
        <f t="shared" si="8"/>
        <v>16015.68</v>
      </c>
      <c r="Y21" s="92">
        <f t="shared" si="8"/>
        <v>10127.32</v>
      </c>
      <c r="Z21" s="92">
        <f t="shared" si="8"/>
        <v>0</v>
      </c>
      <c r="AA21" s="92"/>
      <c r="AB21" s="94">
        <f>SUM(AB43:AB138)</f>
        <v>115.40199999999997</v>
      </c>
      <c r="AC21" s="12"/>
    </row>
    <row r="22" spans="2:30" ht="15.75" thickBot="1" x14ac:dyDescent="0.3">
      <c r="B22" t="s">
        <v>52</v>
      </c>
      <c r="AC22" s="12">
        <f>K22-Q22-SUM(R22:Z22)</f>
        <v>0</v>
      </c>
    </row>
    <row r="23" spans="2:30" x14ac:dyDescent="0.25">
      <c r="B23" s="115" t="s">
        <v>32</v>
      </c>
      <c r="C23" s="116" t="s">
        <v>49</v>
      </c>
      <c r="D23" s="117">
        <v>2</v>
      </c>
      <c r="E23" s="118">
        <f>ROUND(INDEX('CZT Data'!$A:$W,MATCH($B23,'CZT Data'!$B:$B,0)+1+$D23,E$19),3)</f>
        <v>208.239</v>
      </c>
      <c r="F23" s="118">
        <f>ROUND(INDEX('CZT Data'!$A:$W,MATCH($B23,'CZT Data'!$B:$B,0)+1+$D23,F$19),3)</f>
        <v>208.239</v>
      </c>
      <c r="G23" s="119">
        <f>ROUND(INDEX('CZT Data'!$A:$W,MATCH($B23,'CZT Data'!$B:$B,0)+1+$D23,G$19),3)</f>
        <v>35.234000000000002</v>
      </c>
      <c r="H23" s="118">
        <f>ROUND(INDEX('CZT Data'!$A:$W,MATCH($B23,'CZT Data'!$B:$B,0)+1+$D23,H$19),3)</f>
        <v>991</v>
      </c>
      <c r="I23" s="118">
        <f>'CZT Data'!F13</f>
        <v>0</v>
      </c>
      <c r="J23" s="118">
        <f>'CZT Data'!G13</f>
        <v>0</v>
      </c>
      <c r="K23" s="118">
        <f>ROUND(INDEX('CZT Data'!$A:$W,MATCH($B23,'CZT Data'!$B:$B,0)+1+$D23,K$19),3)</f>
        <v>209</v>
      </c>
      <c r="L23" s="118">
        <f>'CZT Data'!I13</f>
        <v>0</v>
      </c>
      <c r="M23" s="118">
        <f>H23</f>
        <v>991</v>
      </c>
      <c r="N23" s="118">
        <f>'CZT Data'!K13</f>
        <v>0</v>
      </c>
      <c r="O23" s="118">
        <f>'CZT Data'!L13</f>
        <v>0</v>
      </c>
      <c r="P23" s="118">
        <f>'CZT Data'!M13</f>
        <v>0</v>
      </c>
      <c r="Q23" s="118">
        <f>J23</f>
        <v>0</v>
      </c>
      <c r="R23" s="118">
        <f>ROUND(INDEX('CZT Data'!$A:$W,MATCH($B23,'CZT Data'!$B:$B,0)+1+$D23,R$19),3)</f>
        <v>0</v>
      </c>
      <c r="S23" s="118">
        <f>ROUND(INDEX('CZT Data'!$A:$W,MATCH($B23,'CZT Data'!$B:$B,0)+1+$D23,S$19),3)</f>
        <v>0</v>
      </c>
      <c r="T23" s="118">
        <f>ROUND(INDEX('CZT Data'!$A:$W,MATCH($B23,'CZT Data'!$B:$B,0)+1+$D23,T$19),3)</f>
        <v>0</v>
      </c>
      <c r="U23" s="118">
        <f>ROUND(INDEX('CZT Data'!$A:$W,MATCH($B23,'CZT Data'!$B:$B,0)+1+$D23,U$19),3)</f>
        <v>0</v>
      </c>
      <c r="V23" s="118">
        <f>ROUND(INDEX('CZT Data'!$A:$W,MATCH($B23,'CZT Data'!$B:$B,0)+1+$D23,V$19),3)</f>
        <v>0</v>
      </c>
      <c r="W23" s="118">
        <f>ROUND(INDEX('CZT Data'!$A:$W,MATCH($B23,'CZT Data'!$B:$B,0)+1+$D23,W$19),3)</f>
        <v>0</v>
      </c>
      <c r="X23" s="118">
        <f>ROUND(INDEX('CZT Data'!$A:$W,MATCH($B23,'CZT Data'!$B:$B,0)+1+$D23,X$19),3)</f>
        <v>139</v>
      </c>
      <c r="Y23" s="118">
        <f>ROUND(INDEX('CZT Data'!$A:$W,MATCH($B23,'CZT Data'!$B:$B,0)+1+$D23,Y$19),3)</f>
        <v>70</v>
      </c>
      <c r="Z23" s="118">
        <f>ROUND(INDEX('CZT Data'!$A:$W,MATCH($B23,'CZT Data'!$B:$B,0)+1+$D23,Z$19),3)</f>
        <v>0</v>
      </c>
      <c r="AA23" s="120" t="str">
        <f>'CZT Data'!B21</f>
        <v>Jihomoravský</v>
      </c>
      <c r="AB23" s="121">
        <f>'CZT Data'!D21</f>
        <v>7.47</v>
      </c>
      <c r="AC23" s="12">
        <f>K23-SUM(R23:Z23)</f>
        <v>0</v>
      </c>
      <c r="AD23" s="39">
        <f>H23/(F23*3.6)</f>
        <v>1.3219319040995097</v>
      </c>
    </row>
    <row r="24" spans="2:30" x14ac:dyDescent="0.25">
      <c r="B24" s="122" t="s">
        <v>33</v>
      </c>
      <c r="C24" s="123" t="s">
        <v>49</v>
      </c>
      <c r="D24" s="124">
        <v>2</v>
      </c>
      <c r="E24" s="125">
        <f>ROUND(INDEX('CZT Data'!$A:$W,MATCH($B24,'CZT Data'!$B:$B,0)+1+$D24,E$19),3)</f>
        <v>8.6170000000000009</v>
      </c>
      <c r="F24" s="125">
        <f>ROUND(INDEX('CZT Data'!$A:$W,MATCH($B24,'CZT Data'!$B:$B,0)+1+$D24,F$19),3)</f>
        <v>8.6170000000000009</v>
      </c>
      <c r="G24" s="126">
        <f>ROUND(INDEX('CZT Data'!$A:$W,MATCH($B24,'CZT Data'!$B:$B,0)+1+$D24,G$19),3)</f>
        <v>35.298000000000002</v>
      </c>
      <c r="H24" s="125">
        <f>ROUND(INDEX('CZT Data'!$A:$W,MATCH($B24,'CZT Data'!$B:$B,0)+1+$D24,H$19),3)</f>
        <v>23.858000000000001</v>
      </c>
      <c r="I24" s="125">
        <f>'CZT Data'!F167</f>
        <v>0</v>
      </c>
      <c r="J24" s="125">
        <f>'CZT Data'!G167</f>
        <v>0</v>
      </c>
      <c r="K24" s="125">
        <f>ROUND(INDEX('CZT Data'!$A:$W,MATCH($B24,'CZT Data'!$B:$B,0)+1+$D24,K$19),3)</f>
        <v>23.858000000000001</v>
      </c>
      <c r="L24" s="125">
        <f>'CZT Data'!I167</f>
        <v>0</v>
      </c>
      <c r="M24" s="125">
        <f t="shared" ref="M24:M37" si="9">H24</f>
        <v>23.858000000000001</v>
      </c>
      <c r="N24" s="125">
        <f>'CZT Data'!K167</f>
        <v>0</v>
      </c>
      <c r="O24" s="125">
        <f>'CZT Data'!L167</f>
        <v>0</v>
      </c>
      <c r="P24" s="125">
        <f>'CZT Data'!M167</f>
        <v>0</v>
      </c>
      <c r="Q24" s="125">
        <f t="shared" ref="Q24:Q37" si="10">J24</f>
        <v>0</v>
      </c>
      <c r="R24" s="125">
        <f>ROUND(INDEX('CZT Data'!$A:$W,MATCH($B24,'CZT Data'!$B:$B,0)+1+$D24,R$19),3)</f>
        <v>0</v>
      </c>
      <c r="S24" s="125">
        <f>ROUND(INDEX('CZT Data'!$A:$W,MATCH($B24,'CZT Data'!$B:$B,0)+1+$D24,S$19),3)</f>
        <v>0</v>
      </c>
      <c r="T24" s="125">
        <f>ROUND(INDEX('CZT Data'!$A:$W,MATCH($B24,'CZT Data'!$B:$B,0)+1+$D24,T$19),3)</f>
        <v>0</v>
      </c>
      <c r="U24" s="125">
        <f>ROUND(INDEX('CZT Data'!$A:$W,MATCH($B24,'CZT Data'!$B:$B,0)+1+$D24,U$19),3)</f>
        <v>0</v>
      </c>
      <c r="V24" s="125">
        <f>ROUND(INDEX('CZT Data'!$A:$W,MATCH($B24,'CZT Data'!$B:$B,0)+1+$D24,V$19),3)</f>
        <v>0</v>
      </c>
      <c r="W24" s="125">
        <f>ROUND(INDEX('CZT Data'!$A:$W,MATCH($B24,'CZT Data'!$B:$B,0)+1+$D24,W$19),3)</f>
        <v>0</v>
      </c>
      <c r="X24" s="125">
        <f>ROUND(INDEX('CZT Data'!$A:$W,MATCH($B24,'CZT Data'!$B:$B,0)+1+$D24,X$19),3)</f>
        <v>6</v>
      </c>
      <c r="Y24" s="125">
        <f>ROUND(INDEX('CZT Data'!$A:$W,MATCH($B24,'CZT Data'!$B:$B,0)+1+$D24,Y$19),3)</f>
        <v>18</v>
      </c>
      <c r="Z24" s="125">
        <f>ROUND(INDEX('CZT Data'!$A:$W,MATCH($B24,'CZT Data'!$B:$B,0)+1+$D24,Z$19),3)</f>
        <v>0</v>
      </c>
      <c r="AA24" s="127" t="str">
        <f>'CZT Data'!B175</f>
        <v>Jihočeský</v>
      </c>
      <c r="AB24" s="128">
        <f>'CZT Data'!D175</f>
        <v>2.1379999999999999</v>
      </c>
      <c r="AC24" s="12">
        <f t="shared" ref="AC24:AC39" si="11">K24-SUM(R24:Z24)</f>
        <v>-0.14199999999999946</v>
      </c>
      <c r="AD24" s="39">
        <f t="shared" ref="AD24:AD37" si="12">H24/(F24*3.6)</f>
        <v>0.76908694699108993</v>
      </c>
    </row>
    <row r="25" spans="2:30" x14ac:dyDescent="0.25">
      <c r="B25" s="122" t="s">
        <v>34</v>
      </c>
      <c r="C25" s="123" t="s">
        <v>49</v>
      </c>
      <c r="D25" s="124">
        <v>2</v>
      </c>
      <c r="E25" s="125">
        <f>ROUND(INDEX('CZT Data'!$A:$W,MATCH($B25,'CZT Data'!$B:$B,0)+1+$D25,E$19),3)</f>
        <v>0</v>
      </c>
      <c r="F25" s="125">
        <f>ROUND(INDEX('CZT Data'!$A:$W,MATCH($B25,'CZT Data'!$B:$B,0)+1+$D25,F$19),3)</f>
        <v>0</v>
      </c>
      <c r="G25" s="126">
        <f>ROUND(INDEX('CZT Data'!$A:$W,MATCH($B25,'CZT Data'!$B:$B,0)+1+$D25,G$19),3)</f>
        <v>0</v>
      </c>
      <c r="H25" s="125">
        <f>ROUND(INDEX('CZT Data'!$A:$W,MATCH($B25,'CZT Data'!$B:$B,0)+1+$D25,H$19),3)</f>
        <v>0</v>
      </c>
      <c r="I25" s="125">
        <f>'CZT Data'!F35</f>
        <v>0</v>
      </c>
      <c r="J25" s="125">
        <f>'CZT Data'!G35</f>
        <v>0</v>
      </c>
      <c r="K25" s="125">
        <f>ROUND(INDEX('CZT Data'!$A:$W,MATCH($B25,'CZT Data'!$B:$B,0)+1+$D25,K$19),3)</f>
        <v>0</v>
      </c>
      <c r="L25" s="125">
        <f>'CZT Data'!I35</f>
        <v>0</v>
      </c>
      <c r="M25" s="125">
        <f t="shared" si="9"/>
        <v>0</v>
      </c>
      <c r="N25" s="125">
        <f>'CZT Data'!K35</f>
        <v>0</v>
      </c>
      <c r="O25" s="125">
        <f>'CZT Data'!L35</f>
        <v>0</v>
      </c>
      <c r="P25" s="125">
        <f>'CZT Data'!M35</f>
        <v>0</v>
      </c>
      <c r="Q25" s="125">
        <f t="shared" si="10"/>
        <v>0</v>
      </c>
      <c r="R25" s="125">
        <f>ROUND(INDEX('CZT Data'!$A:$W,MATCH($B25,'CZT Data'!$B:$B,0)+1+$D25,R$19),3)</f>
        <v>0</v>
      </c>
      <c r="S25" s="125">
        <f>ROUND(INDEX('CZT Data'!$A:$W,MATCH($B25,'CZT Data'!$B:$B,0)+1+$D25,S$19),3)</f>
        <v>0</v>
      </c>
      <c r="T25" s="125">
        <f>ROUND(INDEX('CZT Data'!$A:$W,MATCH($B25,'CZT Data'!$B:$B,0)+1+$D25,T$19),3)</f>
        <v>0</v>
      </c>
      <c r="U25" s="125">
        <f>ROUND(INDEX('CZT Data'!$A:$W,MATCH($B25,'CZT Data'!$B:$B,0)+1+$D25,U$19),3)</f>
        <v>0</v>
      </c>
      <c r="V25" s="125">
        <f>ROUND(INDEX('CZT Data'!$A:$W,MATCH($B25,'CZT Data'!$B:$B,0)+1+$D25,V$19),3)</f>
        <v>0</v>
      </c>
      <c r="W25" s="125">
        <f>ROUND(INDEX('CZT Data'!$A:$W,MATCH($B25,'CZT Data'!$B:$B,0)+1+$D25,W$19),3)</f>
        <v>0</v>
      </c>
      <c r="X25" s="125">
        <f>ROUND(INDEX('CZT Data'!$A:$W,MATCH($B25,'CZT Data'!$B:$B,0)+1+$D25,X$19),3)</f>
        <v>0</v>
      </c>
      <c r="Y25" s="125">
        <f>ROUND(INDEX('CZT Data'!$A:$W,MATCH($B25,'CZT Data'!$B:$B,0)+1+$D25,Y$19),3)</f>
        <v>0</v>
      </c>
      <c r="Z25" s="125">
        <f>ROUND(INDEX('CZT Data'!$A:$W,MATCH($B25,'CZT Data'!$B:$B,0)+1+$D25,Z$19),3)</f>
        <v>0</v>
      </c>
      <c r="AA25" s="127" t="str">
        <f>'CZT Data'!B43</f>
        <v>Moravskoslezský</v>
      </c>
      <c r="AB25" s="128">
        <f>'CZT Data'!D43</f>
        <v>4.8</v>
      </c>
      <c r="AC25" s="12">
        <f t="shared" si="11"/>
        <v>0</v>
      </c>
      <c r="AD25" s="39" t="e">
        <f t="shared" si="12"/>
        <v>#DIV/0!</v>
      </c>
    </row>
    <row r="26" spans="2:30" x14ac:dyDescent="0.25">
      <c r="B26" s="122" t="s">
        <v>65</v>
      </c>
      <c r="C26" s="123" t="s">
        <v>49</v>
      </c>
      <c r="D26" s="124">
        <v>2</v>
      </c>
      <c r="E26" s="125">
        <f>ROUND(INDEX('CZT Data'!$A:$W,MATCH($B26,'CZT Data'!$B:$B,0)+1+$D26,E$19),3)</f>
        <v>510.82499999999999</v>
      </c>
      <c r="F26" s="125">
        <f>ROUND(INDEX('CZT Data'!$A:$W,MATCH($B26,'CZT Data'!$B:$B,0)+1+$D26,F$19),3)</f>
        <v>510.82499999999999</v>
      </c>
      <c r="G26" s="126">
        <f>ROUND(INDEX('CZT Data'!$A:$W,MATCH($B26,'CZT Data'!$B:$B,0)+1+$D26,G$19),3)</f>
        <v>35.287999999999997</v>
      </c>
      <c r="H26" s="125">
        <f>ROUND(INDEX('CZT Data'!$A:$W,MATCH($B26,'CZT Data'!$B:$B,0)+1+$D26,H$19),3)</f>
        <v>2855.01</v>
      </c>
      <c r="I26" s="125">
        <f>'CZT Data'!F145</f>
        <v>0</v>
      </c>
      <c r="J26" s="125">
        <f>'CZT Data'!G145</f>
        <v>509.17526373272312</v>
      </c>
      <c r="K26" s="125">
        <f>ROUND(INDEX('CZT Data'!$A:$W,MATCH($B26,'CZT Data'!$B:$B,0)+1+$D26,K$19),3)</f>
        <v>2300.4470000000001</v>
      </c>
      <c r="L26" s="125">
        <f>'CZT Data'!I145</f>
        <v>0</v>
      </c>
      <c r="M26" s="125">
        <f t="shared" si="9"/>
        <v>2855.01</v>
      </c>
      <c r="N26" s="125">
        <f>'CZT Data'!K145</f>
        <v>0</v>
      </c>
      <c r="O26" s="125">
        <f>'CZT Data'!L145</f>
        <v>0</v>
      </c>
      <c r="P26" s="125">
        <f>'CZT Data'!M145</f>
        <v>0</v>
      </c>
      <c r="Q26" s="125">
        <f t="shared" si="10"/>
        <v>509.17526373272312</v>
      </c>
      <c r="R26" s="125">
        <f>ROUND(INDEX('CZT Data'!$A:$W,MATCH($B26,'CZT Data'!$B:$B,0)+1+$D26,R$19),3)</f>
        <v>0</v>
      </c>
      <c r="S26" s="125">
        <f>ROUND(INDEX('CZT Data'!$A:$W,MATCH($B26,'CZT Data'!$B:$B,0)+1+$D26,S$19),3)</f>
        <v>0</v>
      </c>
      <c r="T26" s="125">
        <f>ROUND(INDEX('CZT Data'!$A:$W,MATCH($B26,'CZT Data'!$B:$B,0)+1+$D26,T$19),3)</f>
        <v>0</v>
      </c>
      <c r="U26" s="125">
        <f>ROUND(INDEX('CZT Data'!$A:$W,MATCH($B26,'CZT Data'!$B:$B,0)+1+$D26,U$19),3)</f>
        <v>0</v>
      </c>
      <c r="V26" s="125">
        <f>ROUND(INDEX('CZT Data'!$A:$W,MATCH($B26,'CZT Data'!$B:$B,0)+1+$D26,V$19),3)</f>
        <v>0</v>
      </c>
      <c r="W26" s="125">
        <f>ROUND(INDEX('CZT Data'!$A:$W,MATCH($B26,'CZT Data'!$B:$B,0)+1+$D26,W$19),3)</f>
        <v>0</v>
      </c>
      <c r="X26" s="125">
        <f>ROUND(INDEX('CZT Data'!$A:$W,MATCH($B26,'CZT Data'!$B:$B,0)+1+$D26,X$19),3)</f>
        <v>230</v>
      </c>
      <c r="Y26" s="125">
        <f>ROUND(INDEX('CZT Data'!$A:$W,MATCH($B26,'CZT Data'!$B:$B,0)+1+$D26,Y$19),3)</f>
        <v>2070</v>
      </c>
      <c r="Z26" s="125">
        <f>ROUND(INDEX('CZT Data'!$A:$W,MATCH($B26,'CZT Data'!$B:$B,0)+1+$D26,Z$19),3)</f>
        <v>0</v>
      </c>
      <c r="AA26" s="127" t="str">
        <f>'CZT Data'!B153</f>
        <v>Pardubický</v>
      </c>
      <c r="AB26" s="128">
        <f>'CZT Data'!D153</f>
        <v>21.355999999999998</v>
      </c>
      <c r="AC26" s="12">
        <f t="shared" si="11"/>
        <v>0.44700000000011642</v>
      </c>
      <c r="AD26" s="39">
        <f t="shared" si="12"/>
        <v>1.5525049348276483</v>
      </c>
    </row>
    <row r="27" spans="2:30" x14ac:dyDescent="0.25">
      <c r="B27" s="122" t="s">
        <v>66</v>
      </c>
      <c r="C27" s="123" t="s">
        <v>49</v>
      </c>
      <c r="D27" s="124">
        <v>2</v>
      </c>
      <c r="E27" s="125">
        <f>ROUND(INDEX('CZT Data'!$A:$W,MATCH($B27,'CZT Data'!$B:$B,0)+1+$D27,E$19),3)</f>
        <v>256.06200000000001</v>
      </c>
      <c r="F27" s="125">
        <f>ROUND(INDEX('CZT Data'!$A:$W,MATCH($B27,'CZT Data'!$B:$B,0)+1+$D27,F$19),3)</f>
        <v>256.06200000000001</v>
      </c>
      <c r="G27" s="126">
        <f>ROUND(INDEX('CZT Data'!$A:$W,MATCH($B27,'CZT Data'!$B:$B,0)+1+$D27,G$19),3)</f>
        <v>35.292999999999999</v>
      </c>
      <c r="H27" s="125">
        <f>ROUND(INDEX('CZT Data'!$A:$W,MATCH($B27,'CZT Data'!$B:$B,0)+1+$D27,H$19),3)</f>
        <v>787.96299999999997</v>
      </c>
      <c r="I27" s="125">
        <f>'CZT Data'!F123</f>
        <v>0</v>
      </c>
      <c r="J27" s="125">
        <f>'CZT Data'!G123</f>
        <v>89.487277710400008</v>
      </c>
      <c r="K27" s="125">
        <f>ROUND(INDEX('CZT Data'!$A:$W,MATCH($B27,'CZT Data'!$B:$B,0)+1+$D27,K$19),3)</f>
        <v>328</v>
      </c>
      <c r="L27" s="125">
        <f>'CZT Data'!I123</f>
        <v>0</v>
      </c>
      <c r="M27" s="125">
        <f t="shared" si="9"/>
        <v>787.96299999999997</v>
      </c>
      <c r="N27" s="125">
        <f>'CZT Data'!K123</f>
        <v>0</v>
      </c>
      <c r="O27" s="125">
        <f>'CZT Data'!L123</f>
        <v>0</v>
      </c>
      <c r="P27" s="125">
        <f>'CZT Data'!M123</f>
        <v>0</v>
      </c>
      <c r="Q27" s="125">
        <f t="shared" si="10"/>
        <v>89.487277710400008</v>
      </c>
      <c r="R27" s="125">
        <f>ROUND(INDEX('CZT Data'!$A:$W,MATCH($B27,'CZT Data'!$B:$B,0)+1+$D27,R$19),3)</f>
        <v>0</v>
      </c>
      <c r="S27" s="125">
        <f>ROUND(INDEX('CZT Data'!$A:$W,MATCH($B27,'CZT Data'!$B:$B,0)+1+$D27,S$19),3)</f>
        <v>0</v>
      </c>
      <c r="T27" s="125">
        <f>ROUND(INDEX('CZT Data'!$A:$W,MATCH($B27,'CZT Data'!$B:$B,0)+1+$D27,T$19),3)</f>
        <v>0</v>
      </c>
      <c r="U27" s="125">
        <f>ROUND(INDEX('CZT Data'!$A:$W,MATCH($B27,'CZT Data'!$B:$B,0)+1+$D27,U$19),3)</f>
        <v>0</v>
      </c>
      <c r="V27" s="125">
        <f>ROUND(INDEX('CZT Data'!$A:$W,MATCH($B27,'CZT Data'!$B:$B,0)+1+$D27,V$19),3)</f>
        <v>0</v>
      </c>
      <c r="W27" s="125">
        <f>ROUND(INDEX('CZT Data'!$A:$W,MATCH($B27,'CZT Data'!$B:$B,0)+1+$D27,W$19),3)</f>
        <v>0</v>
      </c>
      <c r="X27" s="125">
        <f>ROUND(INDEX('CZT Data'!$A:$W,MATCH($B27,'CZT Data'!$B:$B,0)+1+$D27,X$19),3)</f>
        <v>131</v>
      </c>
      <c r="Y27" s="125">
        <f>ROUND(INDEX('CZT Data'!$A:$W,MATCH($B27,'CZT Data'!$B:$B,0)+1+$D27,Y$19),3)</f>
        <v>197</v>
      </c>
      <c r="Z27" s="125">
        <f>ROUND(INDEX('CZT Data'!$A:$W,MATCH($B27,'CZT Data'!$B:$B,0)+1+$D27,Z$19),3)</f>
        <v>0</v>
      </c>
      <c r="AA27" s="127" t="str">
        <f>'CZT Data'!B131</f>
        <v>Vysočina</v>
      </c>
      <c r="AB27" s="128">
        <f>'CZT Data'!D131</f>
        <v>6.25</v>
      </c>
      <c r="AC27" s="12">
        <f t="shared" si="11"/>
        <v>0</v>
      </c>
      <c r="AD27" s="39">
        <f t="shared" si="12"/>
        <v>0.85478755579160937</v>
      </c>
    </row>
    <row r="28" spans="2:30" x14ac:dyDescent="0.25">
      <c r="B28" s="122" t="s">
        <v>67</v>
      </c>
      <c r="C28" s="123" t="s">
        <v>49</v>
      </c>
      <c r="D28" s="124">
        <v>2</v>
      </c>
      <c r="E28" s="125">
        <f>ROUND(INDEX('CZT Data'!$A:$W,MATCH($B28,'CZT Data'!$B:$B,0)+1+$D28,E$19),3)</f>
        <v>0</v>
      </c>
      <c r="F28" s="125">
        <f>ROUND(INDEX('CZT Data'!$A:$W,MATCH($B28,'CZT Data'!$B:$B,0)+1+$D28,F$19),3)</f>
        <v>0</v>
      </c>
      <c r="G28" s="126">
        <f>ROUND(INDEX('CZT Data'!$A:$W,MATCH($B28,'CZT Data'!$B:$B,0)+1+$D28,G$19),3)</f>
        <v>35.335000000000001</v>
      </c>
      <c r="H28" s="125">
        <f>ROUND(INDEX('CZT Data'!$A:$W,MATCH($B28,'CZT Data'!$B:$B,0)+1+$D28,H$19),3)</f>
        <v>0</v>
      </c>
      <c r="I28" s="125">
        <f>'CZT Data'!F189</f>
        <v>0</v>
      </c>
      <c r="J28" s="125">
        <f>'CZT Data'!G189</f>
        <v>0</v>
      </c>
      <c r="K28" s="125">
        <f>ROUND(INDEX('CZT Data'!$A:$W,MATCH($B28,'CZT Data'!$B:$B,0)+1+$D28,K$19),3)</f>
        <v>0</v>
      </c>
      <c r="L28" s="125">
        <f>'CZT Data'!I189</f>
        <v>0</v>
      </c>
      <c r="M28" s="125">
        <f t="shared" si="9"/>
        <v>0</v>
      </c>
      <c r="N28" s="125">
        <f>'CZT Data'!K189</f>
        <v>0</v>
      </c>
      <c r="O28" s="125">
        <f>'CZT Data'!L189</f>
        <v>0</v>
      </c>
      <c r="P28" s="125">
        <f>'CZT Data'!M189</f>
        <v>0</v>
      </c>
      <c r="Q28" s="125">
        <f t="shared" si="10"/>
        <v>0</v>
      </c>
      <c r="R28" s="125">
        <f>ROUND(INDEX('CZT Data'!$A:$W,MATCH($B28,'CZT Data'!$B:$B,0)+1+$D28,R$19),3)</f>
        <v>0</v>
      </c>
      <c r="S28" s="125">
        <f>ROUND(INDEX('CZT Data'!$A:$W,MATCH($B28,'CZT Data'!$B:$B,0)+1+$D28,S$19),3)</f>
        <v>0</v>
      </c>
      <c r="T28" s="125">
        <f>ROUND(INDEX('CZT Data'!$A:$W,MATCH($B28,'CZT Data'!$B:$B,0)+1+$D28,T$19),3)</f>
        <v>0</v>
      </c>
      <c r="U28" s="125">
        <f>ROUND(INDEX('CZT Data'!$A:$W,MATCH($B28,'CZT Data'!$B:$B,0)+1+$D28,U$19),3)</f>
        <v>0</v>
      </c>
      <c r="V28" s="125">
        <f>ROUND(INDEX('CZT Data'!$A:$W,MATCH($B28,'CZT Data'!$B:$B,0)+1+$D28,V$19),3)</f>
        <v>0</v>
      </c>
      <c r="W28" s="125">
        <f>ROUND(INDEX('CZT Data'!$A:$W,MATCH($B28,'CZT Data'!$B:$B,0)+1+$D28,W$19),3)</f>
        <v>0</v>
      </c>
      <c r="X28" s="125">
        <f>ROUND(INDEX('CZT Data'!$A:$W,MATCH($B28,'CZT Data'!$B:$B,0)+1+$D28,X$19),3)</f>
        <v>0</v>
      </c>
      <c r="Y28" s="125">
        <f>ROUND(INDEX('CZT Data'!$A:$W,MATCH($B28,'CZT Data'!$B:$B,0)+1+$D28,Y$19),3)</f>
        <v>0</v>
      </c>
      <c r="Z28" s="125">
        <f>ROUND(INDEX('CZT Data'!$A:$W,MATCH($B28,'CZT Data'!$B:$B,0)+1+$D28,Z$19),3)</f>
        <v>0</v>
      </c>
      <c r="AA28" s="127" t="str">
        <f>'CZT Data'!B197</f>
        <v>Středočeský</v>
      </c>
      <c r="AB28" s="128">
        <f>'CZT Data'!D197</f>
        <v>11.337</v>
      </c>
      <c r="AC28" s="12">
        <f t="shared" si="11"/>
        <v>0</v>
      </c>
      <c r="AD28" s="39" t="e">
        <f t="shared" si="12"/>
        <v>#DIV/0!</v>
      </c>
    </row>
    <row r="29" spans="2:30" x14ac:dyDescent="0.25">
      <c r="B29" s="122" t="s">
        <v>68</v>
      </c>
      <c r="C29" s="123" t="s">
        <v>49</v>
      </c>
      <c r="D29" s="124">
        <v>2</v>
      </c>
      <c r="E29" s="125">
        <f>ROUND(INDEX('CZT Data'!$A:$W,MATCH($B29,'CZT Data'!$B:$B,0)+1+$D29,E$19),3)</f>
        <v>315.476</v>
      </c>
      <c r="F29" s="125">
        <f>ROUND(INDEX('CZT Data'!$A:$W,MATCH($B29,'CZT Data'!$B:$B,0)+1+$D29,F$19),3)</f>
        <v>315.476</v>
      </c>
      <c r="G29" s="126">
        <f>ROUND(INDEX('CZT Data'!$A:$W,MATCH($B29,'CZT Data'!$B:$B,0)+1+$D29,G$19),3)</f>
        <v>35.328000000000003</v>
      </c>
      <c r="H29" s="125">
        <f>ROUND(INDEX('CZT Data'!$A:$W,MATCH($B29,'CZT Data'!$B:$B,0)+1+$D29,H$19),3)</f>
        <v>969.90499999999997</v>
      </c>
      <c r="I29" s="125">
        <f>'CZT Data'!F79</f>
        <v>0</v>
      </c>
      <c r="J29" s="125">
        <f>'CZT Data'!G79</f>
        <v>51.437976656639876</v>
      </c>
      <c r="K29" s="125">
        <f>ROUND(INDEX('CZT Data'!$A:$W,MATCH($B29,'CZT Data'!$B:$B,0)+1+$D29,K$19),3)</f>
        <v>920.6</v>
      </c>
      <c r="L29" s="125">
        <f>'CZT Data'!I79</f>
        <v>0</v>
      </c>
      <c r="M29" s="125">
        <f t="shared" si="9"/>
        <v>969.90499999999997</v>
      </c>
      <c r="N29" s="125">
        <f>'CZT Data'!K79</f>
        <v>0</v>
      </c>
      <c r="O29" s="125">
        <f>'CZT Data'!L79</f>
        <v>0</v>
      </c>
      <c r="P29" s="125">
        <f>'CZT Data'!M79</f>
        <v>0</v>
      </c>
      <c r="Q29" s="125">
        <f t="shared" si="10"/>
        <v>51.437976656639876</v>
      </c>
      <c r="R29" s="125">
        <f>ROUND(INDEX('CZT Data'!$A:$W,MATCH($B29,'CZT Data'!$B:$B,0)+1+$D29,R$19),3)</f>
        <v>0</v>
      </c>
      <c r="S29" s="125">
        <f>ROUND(INDEX('CZT Data'!$A:$W,MATCH($B29,'CZT Data'!$B:$B,0)+1+$D29,S$19),3)</f>
        <v>0</v>
      </c>
      <c r="T29" s="125">
        <f>ROUND(INDEX('CZT Data'!$A:$W,MATCH($B29,'CZT Data'!$B:$B,0)+1+$D29,T$19),3)</f>
        <v>0</v>
      </c>
      <c r="U29" s="125">
        <f>ROUND(INDEX('CZT Data'!$A:$W,MATCH($B29,'CZT Data'!$B:$B,0)+1+$D29,U$19),3)</f>
        <v>0</v>
      </c>
      <c r="V29" s="125">
        <f>ROUND(INDEX('CZT Data'!$A:$W,MATCH($B29,'CZT Data'!$B:$B,0)+1+$D29,V$19),3)</f>
        <v>0</v>
      </c>
      <c r="W29" s="125">
        <f>ROUND(INDEX('CZT Data'!$A:$W,MATCH($B29,'CZT Data'!$B:$B,0)+1+$D29,W$19),3)</f>
        <v>0</v>
      </c>
      <c r="X29" s="125">
        <f>ROUND(INDEX('CZT Data'!$A:$W,MATCH($B29,'CZT Data'!$B:$B,0)+1+$D29,X$19),3)</f>
        <v>92</v>
      </c>
      <c r="Y29" s="125">
        <f>ROUND(INDEX('CZT Data'!$A:$W,MATCH($B29,'CZT Data'!$B:$B,0)+1+$D29,Y$19),3)</f>
        <v>829</v>
      </c>
      <c r="Z29" s="125">
        <f>ROUND(INDEX('CZT Data'!$A:$W,MATCH($B29,'CZT Data'!$B:$B,0)+1+$D29,Z$19),3)</f>
        <v>0</v>
      </c>
      <c r="AA29" s="127" t="str">
        <f>'CZT Data'!B87</f>
        <v>Plzeňský</v>
      </c>
      <c r="AB29" s="128">
        <f>'CZT Data'!D87</f>
        <v>3.9399999999999995</v>
      </c>
      <c r="AC29" s="12">
        <f t="shared" si="11"/>
        <v>-0.39999999999997726</v>
      </c>
      <c r="AD29" s="39">
        <f t="shared" si="12"/>
        <v>0.85400491814133417</v>
      </c>
    </row>
    <row r="30" spans="2:30" x14ac:dyDescent="0.25">
      <c r="B30" s="122" t="s">
        <v>69</v>
      </c>
      <c r="C30" s="123" t="s">
        <v>49</v>
      </c>
      <c r="D30" s="124">
        <v>2</v>
      </c>
      <c r="E30" s="125">
        <f>ROUND(INDEX('CZT Data'!$A:$W,MATCH($B30,'CZT Data'!$B:$B,0)+1+$D30,E$19),3)</f>
        <v>298.62799999999999</v>
      </c>
      <c r="F30" s="125">
        <f>ROUND(INDEX('CZT Data'!$A:$W,MATCH($B30,'CZT Data'!$B:$B,0)+1+$D30,F$19),3)</f>
        <v>298.62799999999999</v>
      </c>
      <c r="G30" s="126">
        <f>ROUND(INDEX('CZT Data'!$A:$W,MATCH($B30,'CZT Data'!$B:$B,0)+1+$D30,G$19),3)</f>
        <v>35.286999999999999</v>
      </c>
      <c r="H30" s="125">
        <f>ROUND(INDEX('CZT Data'!$A:$W,MATCH($B30,'CZT Data'!$B:$B,0)+1+$D30,H$19),3)</f>
        <v>1174</v>
      </c>
      <c r="I30" s="125">
        <f>'CZT Data'!F101</f>
        <v>0</v>
      </c>
      <c r="J30" s="125">
        <f>'CZT Data'!G101</f>
        <v>15</v>
      </c>
      <c r="K30" s="125">
        <f>ROUND(INDEX('CZT Data'!$A:$W,MATCH($B30,'CZT Data'!$B:$B,0)+1+$D30,K$19),3)</f>
        <v>1067</v>
      </c>
      <c r="L30" s="125">
        <f>'CZT Data'!I101</f>
        <v>0</v>
      </c>
      <c r="M30" s="125">
        <f t="shared" si="9"/>
        <v>1174</v>
      </c>
      <c r="N30" s="125">
        <f>'CZT Data'!K101</f>
        <v>0</v>
      </c>
      <c r="O30" s="125">
        <f>'CZT Data'!L101</f>
        <v>0</v>
      </c>
      <c r="P30" s="125">
        <f>'CZT Data'!M101</f>
        <v>0</v>
      </c>
      <c r="Q30" s="125">
        <f t="shared" si="10"/>
        <v>15</v>
      </c>
      <c r="R30" s="125">
        <f>ROUND(INDEX('CZT Data'!$A:$W,MATCH($B30,'CZT Data'!$B:$B,0)+1+$D30,R$19),3)</f>
        <v>0</v>
      </c>
      <c r="S30" s="125">
        <f>ROUND(INDEX('CZT Data'!$A:$W,MATCH($B30,'CZT Data'!$B:$B,0)+1+$D30,S$19),3)</f>
        <v>0</v>
      </c>
      <c r="T30" s="125">
        <f>ROUND(INDEX('CZT Data'!$A:$W,MATCH($B30,'CZT Data'!$B:$B,0)+1+$D30,T$19),3)</f>
        <v>0</v>
      </c>
      <c r="U30" s="125">
        <f>ROUND(INDEX('CZT Data'!$A:$W,MATCH($B30,'CZT Data'!$B:$B,0)+1+$D30,U$19),3)</f>
        <v>0</v>
      </c>
      <c r="V30" s="125">
        <f>ROUND(INDEX('CZT Data'!$A:$W,MATCH($B30,'CZT Data'!$B:$B,0)+1+$D30,V$19),3)</f>
        <v>0</v>
      </c>
      <c r="W30" s="125">
        <f>ROUND(INDEX('CZT Data'!$A:$W,MATCH($B30,'CZT Data'!$B:$B,0)+1+$D30,W$19),3)</f>
        <v>0</v>
      </c>
      <c r="X30" s="125">
        <f>ROUND(INDEX('CZT Data'!$A:$W,MATCH($B30,'CZT Data'!$B:$B,0)+1+$D30,X$19),3)</f>
        <v>274</v>
      </c>
      <c r="Y30" s="125">
        <f>ROUND(INDEX('CZT Data'!$A:$W,MATCH($B30,'CZT Data'!$B:$B,0)+1+$D30,Y$19),3)</f>
        <v>793</v>
      </c>
      <c r="Z30" s="125">
        <f>ROUND(INDEX('CZT Data'!$A:$W,MATCH($B30,'CZT Data'!$B:$B,0)+1+$D30,Z$19),3)</f>
        <v>0</v>
      </c>
      <c r="AA30" s="127" t="str">
        <f>'CZT Data'!B109</f>
        <v>Královéhradecký</v>
      </c>
      <c r="AB30" s="128">
        <f>'CZT Data'!D109</f>
        <v>3.99</v>
      </c>
      <c r="AC30" s="12">
        <f t="shared" si="11"/>
        <v>0</v>
      </c>
      <c r="AD30" s="39">
        <f t="shared" si="12"/>
        <v>1.0920312599994344</v>
      </c>
    </row>
    <row r="31" spans="2:30" x14ac:dyDescent="0.25">
      <c r="B31" s="122" t="s">
        <v>35</v>
      </c>
      <c r="C31" s="123" t="s">
        <v>49</v>
      </c>
      <c r="D31" s="124">
        <v>2</v>
      </c>
      <c r="E31" s="125">
        <f>ROUND(INDEX('CZT Data'!$A:$W,MATCH($B31,'CZT Data'!$B:$B,0)+1+$D31,E$19),3)</f>
        <v>312.036</v>
      </c>
      <c r="F31" s="125">
        <f>ROUND(INDEX('CZT Data'!$A:$W,MATCH($B31,'CZT Data'!$B:$B,0)+1+$D31,F$19),3)</f>
        <v>312.036</v>
      </c>
      <c r="G31" s="126">
        <f>ROUND(INDEX('CZT Data'!$A:$W,MATCH($B31,'CZT Data'!$B:$B,0)+1+$D31,G$19),3)</f>
        <v>35.284999999999997</v>
      </c>
      <c r="H31" s="125">
        <f>ROUND(INDEX('CZT Data'!$A:$W,MATCH($B31,'CZT Data'!$B:$B,0)+1+$D31,H$19),3)</f>
        <v>992.1</v>
      </c>
      <c r="I31" s="125">
        <f>'CZT Data'!F57</f>
        <v>0</v>
      </c>
      <c r="J31" s="125">
        <f>'CZT Data'!G57</f>
        <v>72.322999999999581</v>
      </c>
      <c r="K31" s="125">
        <f>ROUND(INDEX('CZT Data'!$A:$W,MATCH($B31,'CZT Data'!$B:$B,0)+1+$D31,K$19),3)</f>
        <v>862.6</v>
      </c>
      <c r="L31" s="125">
        <f>'CZT Data'!I57</f>
        <v>0</v>
      </c>
      <c r="M31" s="125">
        <f t="shared" si="9"/>
        <v>992.1</v>
      </c>
      <c r="N31" s="125">
        <f>'CZT Data'!K57</f>
        <v>0</v>
      </c>
      <c r="O31" s="125">
        <f>'CZT Data'!L57</f>
        <v>0</v>
      </c>
      <c r="P31" s="125">
        <f>'CZT Data'!M57</f>
        <v>0</v>
      </c>
      <c r="Q31" s="125">
        <f t="shared" si="10"/>
        <v>72.322999999999581</v>
      </c>
      <c r="R31" s="125">
        <f>ROUND(INDEX('CZT Data'!$A:$W,MATCH($B31,'CZT Data'!$B:$B,0)+1+$D31,R$19),3)</f>
        <v>0</v>
      </c>
      <c r="S31" s="125">
        <f>ROUND(INDEX('CZT Data'!$A:$W,MATCH($B31,'CZT Data'!$B:$B,0)+1+$D31,S$19),3)</f>
        <v>0</v>
      </c>
      <c r="T31" s="125">
        <f>ROUND(INDEX('CZT Data'!$A:$W,MATCH($B31,'CZT Data'!$B:$B,0)+1+$D31,T$19),3)</f>
        <v>0</v>
      </c>
      <c r="U31" s="125">
        <f>ROUND(INDEX('CZT Data'!$A:$W,MATCH($B31,'CZT Data'!$B:$B,0)+1+$D31,U$19),3)</f>
        <v>0</v>
      </c>
      <c r="V31" s="125">
        <f>ROUND(INDEX('CZT Data'!$A:$W,MATCH($B31,'CZT Data'!$B:$B,0)+1+$D31,V$19),3)</f>
        <v>0</v>
      </c>
      <c r="W31" s="125">
        <f>ROUND(INDEX('CZT Data'!$A:$W,MATCH($B31,'CZT Data'!$B:$B,0)+1+$D31,W$19),3)</f>
        <v>0</v>
      </c>
      <c r="X31" s="125">
        <f>ROUND(INDEX('CZT Data'!$A:$W,MATCH($B31,'CZT Data'!$B:$B,0)+1+$D31,X$19),3)</f>
        <v>173</v>
      </c>
      <c r="Y31" s="125">
        <f>ROUND(INDEX('CZT Data'!$A:$W,MATCH($B31,'CZT Data'!$B:$B,0)+1+$D31,Y$19),3)</f>
        <v>690</v>
      </c>
      <c r="Z31" s="125">
        <f>ROUND(INDEX('CZT Data'!$A:$W,MATCH($B31,'CZT Data'!$B:$B,0)+1+$D31,Z$19),3)</f>
        <v>0</v>
      </c>
      <c r="AA31" s="127" t="str">
        <f>'CZT Data'!B65</f>
        <v>Pardubický</v>
      </c>
      <c r="AB31" s="128">
        <f>'CZT Data'!D65</f>
        <v>4.9369999999999994</v>
      </c>
      <c r="AC31" s="12">
        <f t="shared" si="11"/>
        <v>-0.39999999999997726</v>
      </c>
      <c r="AD31" s="39">
        <f t="shared" si="12"/>
        <v>0.88317800937498669</v>
      </c>
    </row>
    <row r="32" spans="2:30" x14ac:dyDescent="0.25">
      <c r="B32" s="122" t="s">
        <v>70</v>
      </c>
      <c r="C32" s="123" t="s">
        <v>49</v>
      </c>
      <c r="D32" s="124">
        <v>2</v>
      </c>
      <c r="E32" s="125">
        <f>ROUND(INDEX('CZT Data'!$A:$W,MATCH($B32,'CZT Data'!$B:$B,0)+1+$D32,E$19),3)</f>
        <v>-1.2829999999999999</v>
      </c>
      <c r="F32" s="125">
        <f>ROUND(INDEX('CZT Data'!$A:$W,MATCH($B32,'CZT Data'!$B:$B,0)+1+$D32,F$19),3)</f>
        <v>-1.2829999999999999</v>
      </c>
      <c r="G32" s="126">
        <f>ROUND(INDEX('CZT Data'!$A:$W,MATCH($B32,'CZT Data'!$B:$B,0)+1+$D32,G$19),3)</f>
        <v>35.378</v>
      </c>
      <c r="H32" s="125">
        <f>ROUND(INDEX('CZT Data'!$A:$W,MATCH($B32,'CZT Data'!$B:$B,0)+1+$D32,H$19),3)</f>
        <v>0.9</v>
      </c>
      <c r="I32" s="125">
        <f>'CZT Data'!F211</f>
        <v>0</v>
      </c>
      <c r="J32" s="125">
        <f>'CZT Data'!G211</f>
        <v>0</v>
      </c>
      <c r="K32" s="125">
        <f>ROUND(INDEX('CZT Data'!$A:$W,MATCH($B32,'CZT Data'!$B:$B,0)+1+$D32,K$19),3)</f>
        <v>0.9</v>
      </c>
      <c r="L32" s="125">
        <f>'CZT Data'!I211</f>
        <v>0</v>
      </c>
      <c r="M32" s="125">
        <f t="shared" si="9"/>
        <v>0.9</v>
      </c>
      <c r="N32" s="125">
        <f>'CZT Data'!K211</f>
        <v>0</v>
      </c>
      <c r="O32" s="125">
        <f>'CZT Data'!L211</f>
        <v>0</v>
      </c>
      <c r="P32" s="125">
        <f>'CZT Data'!M211</f>
        <v>0</v>
      </c>
      <c r="Q32" s="125">
        <f t="shared" si="10"/>
        <v>0</v>
      </c>
      <c r="R32" s="125">
        <f>ROUND(INDEX('CZT Data'!$A:$W,MATCH($B32,'CZT Data'!$B:$B,0)+1+$D32,R$19),3)</f>
        <v>0</v>
      </c>
      <c r="S32" s="125">
        <f>ROUND(INDEX('CZT Data'!$A:$W,MATCH($B32,'CZT Data'!$B:$B,0)+1+$D32,S$19),3)</f>
        <v>0</v>
      </c>
      <c r="T32" s="125">
        <f>ROUND(INDEX('CZT Data'!$A:$W,MATCH($B32,'CZT Data'!$B:$B,0)+1+$D32,T$19),3)</f>
        <v>0</v>
      </c>
      <c r="U32" s="125">
        <f>ROUND(INDEX('CZT Data'!$A:$W,MATCH($B32,'CZT Data'!$B:$B,0)+1+$D32,U$19),3)</f>
        <v>0</v>
      </c>
      <c r="V32" s="125">
        <f>ROUND(INDEX('CZT Data'!$A:$W,MATCH($B32,'CZT Data'!$B:$B,0)+1+$D32,V$19),3)</f>
        <v>0</v>
      </c>
      <c r="W32" s="125">
        <f>ROUND(INDEX('CZT Data'!$A:$W,MATCH($B32,'CZT Data'!$B:$B,0)+1+$D32,W$19),3)</f>
        <v>0</v>
      </c>
      <c r="X32" s="125">
        <f>ROUND(INDEX('CZT Data'!$A:$W,MATCH($B32,'CZT Data'!$B:$B,0)+1+$D32,X$19),3)</f>
        <v>0.9</v>
      </c>
      <c r="Y32" s="125">
        <f>ROUND(INDEX('CZT Data'!$A:$W,MATCH($B32,'CZT Data'!$B:$B,0)+1+$D32,Y$19),3)</f>
        <v>0</v>
      </c>
      <c r="Z32" s="125">
        <f>ROUND(INDEX('CZT Data'!$A:$W,MATCH($B32,'CZT Data'!$B:$B,0)+1+$D32,Z$19),3)</f>
        <v>0</v>
      </c>
      <c r="AA32" s="127" t="str">
        <f>'CZT Data'!B219</f>
        <v>Hlavní město Praha</v>
      </c>
      <c r="AB32" s="128">
        <f>'CZT Data'!D219</f>
        <v>0.14599999999999999</v>
      </c>
      <c r="AC32" s="12">
        <f t="shared" si="11"/>
        <v>0</v>
      </c>
      <c r="AD32" s="39">
        <f t="shared" si="12"/>
        <v>-0.19485580670303976</v>
      </c>
    </row>
    <row r="33" spans="1:30" x14ac:dyDescent="0.25">
      <c r="B33" s="122" t="s">
        <v>71</v>
      </c>
      <c r="C33" s="123" t="s">
        <v>49</v>
      </c>
      <c r="D33" s="124">
        <v>2</v>
      </c>
      <c r="E33" s="125">
        <f>ROUND(INDEX('CZT Data'!$A:$W,MATCH($B33,'CZT Data'!$B:$B,0)+1+$D33,E$19),3)</f>
        <v>29.952999999999999</v>
      </c>
      <c r="F33" s="125">
        <f>ROUND(INDEX('CZT Data'!$A:$W,MATCH($B33,'CZT Data'!$B:$B,0)+1+$D33,F$19),3)</f>
        <v>29.952999999999999</v>
      </c>
      <c r="G33" s="126">
        <f>ROUND(INDEX('CZT Data'!$A:$W,MATCH($B33,'CZT Data'!$B:$B,0)+1+$D33,G$19),3)</f>
        <v>35.430999999999997</v>
      </c>
      <c r="H33" s="125">
        <f>ROUND(INDEX('CZT Data'!$A:$W,MATCH($B33,'CZT Data'!$B:$B,0)+1+$D33,H$19),3)</f>
        <v>0</v>
      </c>
      <c r="I33" s="125">
        <f>'CZT Data'!F233</f>
        <v>0</v>
      </c>
      <c r="J33" s="125">
        <f>'CZT Data'!G233</f>
        <v>0</v>
      </c>
      <c r="K33" s="125">
        <f>ROUND(INDEX('CZT Data'!$A:$W,MATCH($B33,'CZT Data'!$B:$B,0)+1+$D33,K$19),3)</f>
        <v>0</v>
      </c>
      <c r="L33" s="125">
        <f>'CZT Data'!I233</f>
        <v>0</v>
      </c>
      <c r="M33" s="125">
        <f t="shared" si="9"/>
        <v>0</v>
      </c>
      <c r="N33" s="125">
        <f>'CZT Data'!K233</f>
        <v>0</v>
      </c>
      <c r="O33" s="125">
        <f>'CZT Data'!L233</f>
        <v>0</v>
      </c>
      <c r="P33" s="125">
        <f>'CZT Data'!M233</f>
        <v>0</v>
      </c>
      <c r="Q33" s="125">
        <f t="shared" si="10"/>
        <v>0</v>
      </c>
      <c r="R33" s="125">
        <f>ROUND(INDEX('CZT Data'!$A:$W,MATCH($B33,'CZT Data'!$B:$B,0)+1+$D33,R$19),3)</f>
        <v>0</v>
      </c>
      <c r="S33" s="125">
        <f>ROUND(INDEX('CZT Data'!$A:$W,MATCH($B33,'CZT Data'!$B:$B,0)+1+$D33,S$19),3)</f>
        <v>0</v>
      </c>
      <c r="T33" s="125">
        <f>ROUND(INDEX('CZT Data'!$A:$W,MATCH($B33,'CZT Data'!$B:$B,0)+1+$D33,T$19),3)</f>
        <v>0</v>
      </c>
      <c r="U33" s="125">
        <f>ROUND(INDEX('CZT Data'!$A:$W,MATCH($B33,'CZT Data'!$B:$B,0)+1+$D33,U$19),3)</f>
        <v>0</v>
      </c>
      <c r="V33" s="125">
        <f>ROUND(INDEX('CZT Data'!$A:$W,MATCH($B33,'CZT Data'!$B:$B,0)+1+$D33,V$19),3)</f>
        <v>0</v>
      </c>
      <c r="W33" s="125">
        <f>ROUND(INDEX('CZT Data'!$A:$W,MATCH($B33,'CZT Data'!$B:$B,0)+1+$D33,W$19),3)</f>
        <v>0</v>
      </c>
      <c r="X33" s="125">
        <f>ROUND(INDEX('CZT Data'!$A:$W,MATCH($B33,'CZT Data'!$B:$B,0)+1+$D33,X$19),3)</f>
        <v>0</v>
      </c>
      <c r="Y33" s="125">
        <f>ROUND(INDEX('CZT Data'!$A:$W,MATCH($B33,'CZT Data'!$B:$B,0)+1+$D33,Y$19),3)</f>
        <v>0</v>
      </c>
      <c r="Z33" s="125">
        <f>ROUND(INDEX('CZT Data'!$A:$W,MATCH($B33,'CZT Data'!$B:$B,0)+1+$D33,Z$19),3)</f>
        <v>0</v>
      </c>
      <c r="AA33" s="127" t="str">
        <f>'CZT Data'!B241</f>
        <v>Ústecký</v>
      </c>
      <c r="AB33" s="128">
        <f>'CZT Data'!D241</f>
        <v>1.29</v>
      </c>
      <c r="AC33" s="12">
        <f t="shared" si="11"/>
        <v>0</v>
      </c>
      <c r="AD33" s="39">
        <f t="shared" si="12"/>
        <v>0</v>
      </c>
    </row>
    <row r="34" spans="1:30" x14ac:dyDescent="0.25">
      <c r="B34" s="122" t="s">
        <v>74</v>
      </c>
      <c r="C34" s="123" t="s">
        <v>49</v>
      </c>
      <c r="D34" s="124">
        <v>2</v>
      </c>
      <c r="E34" s="125">
        <f>ROUND(INDEX('CZT Data'!$A:$W,MATCH($B34,'CZT Data'!$B:$B,0)+1+$D34,E$19),3)</f>
        <v>0</v>
      </c>
      <c r="F34" s="125">
        <f>ROUND(INDEX('CZT Data'!$A:$W,MATCH($B34,'CZT Data'!$B:$B,0)+1+$D34,F$19),3)</f>
        <v>0</v>
      </c>
      <c r="G34" s="126">
        <f>ROUND(INDEX('CZT Data'!$A:$W,MATCH($B34,'CZT Data'!$B:$B,0)+1+$D34,G$19),3)</f>
        <v>35.124000000000002</v>
      </c>
      <c r="H34" s="125">
        <f>ROUND(INDEX('CZT Data'!$A:$W,MATCH($B34,'CZT Data'!$B:$B,0)+1+$D34,H$19),3)</f>
        <v>0</v>
      </c>
      <c r="I34" s="125">
        <f>'CZT Data'!F255</f>
        <v>0</v>
      </c>
      <c r="J34" s="125">
        <f>'CZT Data'!G255</f>
        <v>0</v>
      </c>
      <c r="K34" s="125">
        <f>ROUND(INDEX('CZT Data'!$A:$W,MATCH($B34,'CZT Data'!$B:$B,0)+1+$D34,K$19),3)</f>
        <v>0</v>
      </c>
      <c r="L34" s="125">
        <f>'CZT Data'!I255</f>
        <v>0</v>
      </c>
      <c r="M34" s="125">
        <f t="shared" si="9"/>
        <v>0</v>
      </c>
      <c r="N34" s="125">
        <f>'CZT Data'!K255</f>
        <v>0</v>
      </c>
      <c r="O34" s="125">
        <f>'CZT Data'!L255</f>
        <v>0</v>
      </c>
      <c r="P34" s="125">
        <f>'CZT Data'!M255</f>
        <v>0</v>
      </c>
      <c r="Q34" s="125">
        <f t="shared" si="10"/>
        <v>0</v>
      </c>
      <c r="R34" s="125">
        <f>ROUND(INDEX('CZT Data'!$A:$W,MATCH($B34,'CZT Data'!$B:$B,0)+1+$D34,R$19),3)</f>
        <v>0</v>
      </c>
      <c r="S34" s="125">
        <f>ROUND(INDEX('CZT Data'!$A:$W,MATCH($B34,'CZT Data'!$B:$B,0)+1+$D34,S$19),3)</f>
        <v>0</v>
      </c>
      <c r="T34" s="125">
        <f>ROUND(INDEX('CZT Data'!$A:$W,MATCH($B34,'CZT Data'!$B:$B,0)+1+$D34,T$19),3)</f>
        <v>0</v>
      </c>
      <c r="U34" s="125">
        <f>ROUND(INDEX('CZT Data'!$A:$W,MATCH($B34,'CZT Data'!$B:$B,0)+1+$D34,U$19),3)</f>
        <v>0</v>
      </c>
      <c r="V34" s="125">
        <f>ROUND(INDEX('CZT Data'!$A:$W,MATCH($B34,'CZT Data'!$B:$B,0)+1+$D34,V$19),3)</f>
        <v>0</v>
      </c>
      <c r="W34" s="125">
        <f>ROUND(INDEX('CZT Data'!$A:$W,MATCH($B34,'CZT Data'!$B:$B,0)+1+$D34,W$19),3)</f>
        <v>0</v>
      </c>
      <c r="X34" s="125">
        <f>ROUND(INDEX('CZT Data'!$A:$W,MATCH($B34,'CZT Data'!$B:$B,0)+1+$D34,X$19),3)</f>
        <v>0</v>
      </c>
      <c r="Y34" s="125">
        <f>ROUND(INDEX('CZT Data'!$A:$W,MATCH($B34,'CZT Data'!$B:$B,0)+1+$D34,Y$19),3)</f>
        <v>0</v>
      </c>
      <c r="Z34" s="125">
        <f>ROUND(INDEX('CZT Data'!$A:$W,MATCH($B34,'CZT Data'!$B:$B,0)+1+$D34,Z$19),3)</f>
        <v>0</v>
      </c>
      <c r="AA34" s="127" t="str">
        <f>'CZT Data'!B263</f>
        <v>Moravskoslezský</v>
      </c>
      <c r="AB34" s="128">
        <f>'CZT Data'!D263</f>
        <v>11.337</v>
      </c>
      <c r="AC34" s="12">
        <f t="shared" si="11"/>
        <v>0</v>
      </c>
      <c r="AD34" s="39" t="e">
        <f t="shared" si="12"/>
        <v>#DIV/0!</v>
      </c>
    </row>
    <row r="35" spans="1:30" x14ac:dyDescent="0.25">
      <c r="B35" s="122" t="s">
        <v>73</v>
      </c>
      <c r="C35" s="123" t="s">
        <v>49</v>
      </c>
      <c r="D35" s="124">
        <v>2</v>
      </c>
      <c r="E35" s="125">
        <f>ROUND(INDEX('CZT Data'!$A:$W,MATCH($B35,'CZT Data'!$B:$B,0)+1+$D35,E$19),3)</f>
        <v>0.38800000000000001</v>
      </c>
      <c r="F35" s="125">
        <f>ROUND(INDEX('CZT Data'!$A:$W,MATCH($B35,'CZT Data'!$B:$B,0)+1+$D35,F$19),3)</f>
        <v>0.38800000000000001</v>
      </c>
      <c r="G35" s="126">
        <f>ROUND(INDEX('CZT Data'!$A:$W,MATCH($B35,'CZT Data'!$B:$B,0)+1+$D35,G$19),3)</f>
        <v>35.286999999999999</v>
      </c>
      <c r="H35" s="125">
        <f>ROUND(INDEX('CZT Data'!$A:$W,MATCH($B35,'CZT Data'!$B:$B,0)+1+$D35,H$19),3)</f>
        <v>1.143</v>
      </c>
      <c r="I35" s="125">
        <f>'CZT Data'!F278</f>
        <v>0</v>
      </c>
      <c r="J35" s="125">
        <f>'CZT Data'!G278</f>
        <v>0</v>
      </c>
      <c r="K35" s="125">
        <f>ROUND(INDEX('CZT Data'!$A:$W,MATCH($B35,'CZT Data'!$B:$B,0)+1+$D35,K$19),3)</f>
        <v>-0.25700000000000001</v>
      </c>
      <c r="L35" s="125">
        <f>'CZT Data'!I278</f>
        <v>0</v>
      </c>
      <c r="M35" s="125">
        <f t="shared" si="9"/>
        <v>1.143</v>
      </c>
      <c r="N35" s="125">
        <f>'CZT Data'!K278</f>
        <v>0</v>
      </c>
      <c r="O35" s="125">
        <f>'CZT Data'!L278</f>
        <v>0</v>
      </c>
      <c r="P35" s="125">
        <f>'CZT Data'!M278</f>
        <v>0</v>
      </c>
      <c r="Q35" s="125">
        <f t="shared" si="10"/>
        <v>0</v>
      </c>
      <c r="R35" s="125">
        <f>ROUND(INDEX('CZT Data'!$A:$W,MATCH($B35,'CZT Data'!$B:$B,0)+1+$D35,R$19),3)</f>
        <v>0</v>
      </c>
      <c r="S35" s="125">
        <f>ROUND(INDEX('CZT Data'!$A:$W,MATCH($B35,'CZT Data'!$B:$B,0)+1+$D35,S$19),3)</f>
        <v>0</v>
      </c>
      <c r="T35" s="125">
        <f>ROUND(INDEX('CZT Data'!$A:$W,MATCH($B35,'CZT Data'!$B:$B,0)+1+$D35,T$19),3)</f>
        <v>-0.25700000000000001</v>
      </c>
      <c r="U35" s="125">
        <f>ROUND(INDEX('CZT Data'!$A:$W,MATCH($B35,'CZT Data'!$B:$B,0)+1+$D35,U$19),3)</f>
        <v>0</v>
      </c>
      <c r="V35" s="125">
        <f>ROUND(INDEX('CZT Data'!$A:$W,MATCH($B35,'CZT Data'!$B:$B,0)+1+$D35,V$19),3)</f>
        <v>0</v>
      </c>
      <c r="W35" s="125">
        <f>ROUND(INDEX('CZT Data'!$A:$W,MATCH($B35,'CZT Data'!$B:$B,0)+1+$D35,W$19),3)</f>
        <v>0</v>
      </c>
      <c r="X35" s="125">
        <f>ROUND(INDEX('CZT Data'!$A:$W,MATCH($B35,'CZT Data'!$B:$B,0)+1+$D35,X$19),3)</f>
        <v>0</v>
      </c>
      <c r="Y35" s="125">
        <f>ROUND(INDEX('CZT Data'!$A:$W,MATCH($B35,'CZT Data'!$B:$B,0)+1+$D35,Y$19),3)</f>
        <v>0</v>
      </c>
      <c r="Z35" s="125">
        <f>ROUND(INDEX('CZT Data'!$A:$W,MATCH($B35,'CZT Data'!$B:$B,0)+1+$D35,Z$19),3)</f>
        <v>0</v>
      </c>
      <c r="AA35" s="127" t="str">
        <f>'CZT Data'!B286</f>
        <v>Královéhradecký</v>
      </c>
      <c r="AB35" s="128">
        <f>'CZT Data'!D286</f>
        <v>6.3</v>
      </c>
      <c r="AC35" s="12">
        <f t="shared" si="11"/>
        <v>0</v>
      </c>
      <c r="AD35" s="39">
        <f t="shared" si="12"/>
        <v>0.81829896907216493</v>
      </c>
    </row>
    <row r="36" spans="1:30" x14ac:dyDescent="0.25">
      <c r="B36" s="122" t="s">
        <v>276</v>
      </c>
      <c r="C36" s="123" t="str">
        <f t="shared" ref="C36:C37" si="13">$C$2</f>
        <v>Únor</v>
      </c>
      <c r="D36" s="125">
        <f t="shared" ref="D36:D37" si="14">D35</f>
        <v>2</v>
      </c>
      <c r="E36" s="129">
        <f>ROUND(INDEX('CZT Data'!$A:$W,MATCH($B36,'CZT Data'!$B:$B,0)+1+$D36,E$19),3)</f>
        <v>118.39</v>
      </c>
      <c r="F36" s="129">
        <f>ROUND(INDEX('CZT Data'!$A:$W,MATCH($B36,'CZT Data'!$B:$B,0)+1+$D36,F$19),3)</f>
        <v>118.39</v>
      </c>
      <c r="G36" s="125">
        <f>ROUND(INDEX('CZT Data'!$A:$W,MATCH($B36,'CZT Data'!$B:$B,0)+1+$D36,G$19),3)</f>
        <v>35.284999999999997</v>
      </c>
      <c r="H36" s="125">
        <f>ROUND(INDEX('CZT Data'!$A:$W,MATCH($B36,'CZT Data'!$B:$B,0)+1+$D36,H$19),3)</f>
        <v>384.01</v>
      </c>
      <c r="I36" s="125">
        <f>'CZT Data'!F279</f>
        <v>0.80000000000001137</v>
      </c>
      <c r="J36" s="125">
        <f>'CZT Data'!G279</f>
        <v>-0.80000000000001137</v>
      </c>
      <c r="K36" s="125">
        <f>ROUND(INDEX('CZT Data'!$A:$W,MATCH($B36,'CZT Data'!$B:$B,0)+1+$D36,K$19),3)</f>
        <v>384.01</v>
      </c>
      <c r="L36" s="125">
        <f>'CZT Data'!I279</f>
        <v>0</v>
      </c>
      <c r="M36" s="125">
        <f t="shared" si="9"/>
        <v>384.01</v>
      </c>
      <c r="N36" s="125">
        <f>'CZT Data'!K279</f>
        <v>0.80000000000001137</v>
      </c>
      <c r="O36" s="125">
        <f>'CZT Data'!L279</f>
        <v>0</v>
      </c>
      <c r="P36" s="125">
        <f>'CZT Data'!M279</f>
        <v>0</v>
      </c>
      <c r="Q36" s="125">
        <f t="shared" si="10"/>
        <v>-0.80000000000001137</v>
      </c>
      <c r="R36" s="125">
        <f>ROUND(INDEX('CZT Data'!$A:$W,MATCH($B36,'CZT Data'!$B:$B,0)+1+$D36,R$19),3)</f>
        <v>0</v>
      </c>
      <c r="S36" s="125">
        <f>ROUND(INDEX('CZT Data'!$A:$W,MATCH($B36,'CZT Data'!$B:$B,0)+1+$D36,S$19),3)</f>
        <v>0</v>
      </c>
      <c r="T36" s="125">
        <f>ROUND(INDEX('CZT Data'!$A:$W,MATCH($B36,'CZT Data'!$B:$B,0)+1+$D36,T$19),3)</f>
        <v>384.01</v>
      </c>
      <c r="U36" s="125">
        <f>ROUND(INDEX('CZT Data'!$A:$W,MATCH($B36,'CZT Data'!$B:$B,0)+1+$D36,U$19),3)</f>
        <v>0</v>
      </c>
      <c r="V36" s="125">
        <f>ROUND(INDEX('CZT Data'!$A:$W,MATCH($B36,'CZT Data'!$B:$B,0)+1+$D36,V$19),3)</f>
        <v>0</v>
      </c>
      <c r="W36" s="125">
        <f>ROUND(INDEX('CZT Data'!$A:$W,MATCH($B36,'CZT Data'!$B:$B,0)+1+$D36,W$19),3)</f>
        <v>0</v>
      </c>
      <c r="X36" s="125">
        <f>ROUND(INDEX('CZT Data'!$A:$W,MATCH($B36,'CZT Data'!$B:$B,0)+1+$D36,X$19),3)</f>
        <v>0</v>
      </c>
      <c r="Y36" s="125">
        <f>ROUND(INDEX('CZT Data'!$A:$W,MATCH($B36,'CZT Data'!$B:$B,0)+1+$D36,Y$19),3)</f>
        <v>0</v>
      </c>
      <c r="Z36" s="125">
        <f>ROUND(INDEX('CZT Data'!$A:$W,MATCH($B36,'CZT Data'!$B:$B,0)+1+$D36,Z$19),3)</f>
        <v>0</v>
      </c>
      <c r="AA36" s="127" t="s">
        <v>40</v>
      </c>
      <c r="AB36" s="128">
        <v>7.0949999999999998</v>
      </c>
      <c r="AC36" s="12"/>
      <c r="AD36" s="39">
        <f t="shared" si="12"/>
        <v>0.9010004598736755</v>
      </c>
    </row>
    <row r="37" spans="1:30" x14ac:dyDescent="0.25">
      <c r="B37" s="122" t="s">
        <v>277</v>
      </c>
      <c r="C37" s="123" t="str">
        <f t="shared" si="13"/>
        <v>Únor</v>
      </c>
      <c r="D37" s="125">
        <f t="shared" si="14"/>
        <v>2</v>
      </c>
      <c r="E37" s="129">
        <f>ROUND(INDEX('CZT Data'!$A:$W,MATCH($B37,'CZT Data'!$B:$B,0)+1+$D37,E$19),3)</f>
        <v>225.483</v>
      </c>
      <c r="F37" s="129">
        <f>ROUND(INDEX('CZT Data'!$A:$W,MATCH($B37,'CZT Data'!$B:$B,0)+1+$D37,F$19),3)</f>
        <v>225.483</v>
      </c>
      <c r="G37" s="125">
        <f>ROUND(INDEX('CZT Data'!$A:$W,MATCH($B37,'CZT Data'!$B:$B,0)+1+$D37,G$19),3)</f>
        <v>35.131999999999998</v>
      </c>
      <c r="H37" s="125">
        <f>ROUND(INDEX('CZT Data'!$A:$W,MATCH($B37,'CZT Data'!$B:$B,0)+1+$D37,H$19),3)</f>
        <v>693.2</v>
      </c>
      <c r="I37" s="125">
        <f>'CZT Data'!F280</f>
        <v>7.6999999999999886</v>
      </c>
      <c r="J37" s="125">
        <f>'CZT Data'!G280</f>
        <v>0</v>
      </c>
      <c r="K37" s="125">
        <f>ROUND(INDEX('CZT Data'!$A:$W,MATCH($B37,'CZT Data'!$B:$B,0)+1+$D37,K$19),3)</f>
        <v>693.2</v>
      </c>
      <c r="L37" s="125">
        <f>'CZT Data'!I280</f>
        <v>0</v>
      </c>
      <c r="M37" s="125">
        <f t="shared" si="9"/>
        <v>693.2</v>
      </c>
      <c r="N37" s="125">
        <f>'CZT Data'!K280</f>
        <v>7.6999999999999886</v>
      </c>
      <c r="O37" s="125">
        <f>'CZT Data'!L280</f>
        <v>0</v>
      </c>
      <c r="P37" s="125">
        <f>'CZT Data'!M280</f>
        <v>0</v>
      </c>
      <c r="Q37" s="125">
        <f t="shared" si="10"/>
        <v>0</v>
      </c>
      <c r="R37" s="125">
        <f>ROUND(INDEX('CZT Data'!$A:$W,MATCH($B37,'CZT Data'!$B:$B,0)+1+$D37,R$19),3)</f>
        <v>0</v>
      </c>
      <c r="S37" s="125">
        <f>ROUND(INDEX('CZT Data'!$A:$W,MATCH($B37,'CZT Data'!$B:$B,0)+1+$D37,S$19),3)</f>
        <v>0</v>
      </c>
      <c r="T37" s="125">
        <f>ROUND(INDEX('CZT Data'!$A:$W,MATCH($B37,'CZT Data'!$B:$B,0)+1+$D37,T$19),3)</f>
        <v>693.2</v>
      </c>
      <c r="U37" s="125">
        <f>ROUND(INDEX('CZT Data'!$A:$W,MATCH($B37,'CZT Data'!$B:$B,0)+1+$D37,U$19),3)</f>
        <v>0</v>
      </c>
      <c r="V37" s="125">
        <f>ROUND(INDEX('CZT Data'!$A:$W,MATCH($B37,'CZT Data'!$B:$B,0)+1+$D37,V$19),3)</f>
        <v>0</v>
      </c>
      <c r="W37" s="125">
        <f>ROUND(INDEX('CZT Data'!$A:$W,MATCH($B37,'CZT Data'!$B:$B,0)+1+$D37,W$19),3)</f>
        <v>0</v>
      </c>
      <c r="X37" s="125">
        <f>ROUND(INDEX('CZT Data'!$A:$W,MATCH($B37,'CZT Data'!$B:$B,0)+1+$D37,X$19),3)</f>
        <v>0</v>
      </c>
      <c r="Y37" s="125">
        <f>ROUND(INDEX('CZT Data'!$A:$W,MATCH($B37,'CZT Data'!$B:$B,0)+1+$D37,Y$19),3)</f>
        <v>0</v>
      </c>
      <c r="Z37" s="125">
        <f>ROUND(INDEX('CZT Data'!$A:$W,MATCH($B37,'CZT Data'!$B:$B,0)+1+$D37,Z$19),3)</f>
        <v>0</v>
      </c>
      <c r="AA37" s="127" t="s">
        <v>46</v>
      </c>
      <c r="AB37" s="128">
        <v>4.407</v>
      </c>
      <c r="AC37" s="12"/>
      <c r="AD37" s="39">
        <f t="shared" si="12"/>
        <v>0.85396928174432463</v>
      </c>
    </row>
    <row r="38" spans="1:30" x14ac:dyDescent="0.25">
      <c r="B38" s="122" t="s">
        <v>75</v>
      </c>
      <c r="C38" s="123"/>
      <c r="D38" s="123"/>
      <c r="E38" s="123">
        <f>'CZT Data'!C293</f>
        <v>373.50000000000006</v>
      </c>
      <c r="F38" s="125">
        <f t="shared" ref="F38:F39" si="15">E38</f>
        <v>373.50000000000006</v>
      </c>
      <c r="G38" s="123">
        <f>'CZT Data'!D293</f>
        <v>12.324260722891568</v>
      </c>
      <c r="H38" s="135">
        <f>'CZT Data'!E293</f>
        <v>3181.0206674748565</v>
      </c>
      <c r="I38" s="135">
        <f>'CZT Data'!F293</f>
        <v>0</v>
      </c>
      <c r="J38" s="135">
        <f>'CZT Data'!G293</f>
        <v>0</v>
      </c>
      <c r="K38" s="135">
        <f>'CZT Data'!H293</f>
        <v>3181.0206674748565</v>
      </c>
      <c r="L38" s="135">
        <f>'CZT Data'!I293</f>
        <v>0</v>
      </c>
      <c r="M38" s="135">
        <f>'CZT Data'!J293</f>
        <v>3181.0206674748565</v>
      </c>
      <c r="N38" s="135">
        <f>'CZT Data'!K293</f>
        <v>0</v>
      </c>
      <c r="O38" s="135">
        <f>'CZT Data'!L293</f>
        <v>0</v>
      </c>
      <c r="P38" s="135">
        <f>'CZT Data'!M293</f>
        <v>0</v>
      </c>
      <c r="Q38" s="135">
        <f>'CZT Data'!N293</f>
        <v>0</v>
      </c>
      <c r="R38" s="135">
        <f>'CZT Data'!O293</f>
        <v>0</v>
      </c>
      <c r="S38" s="135">
        <f>'CZT Data'!P293</f>
        <v>0</v>
      </c>
      <c r="T38" s="135">
        <f>'CZT Data'!Q293</f>
        <v>0</v>
      </c>
      <c r="U38" s="135">
        <f>'CZT Data'!R293</f>
        <v>0</v>
      </c>
      <c r="V38" s="135">
        <f>'CZT Data'!S293</f>
        <v>0</v>
      </c>
      <c r="W38" s="135">
        <f>'CZT Data'!T293</f>
        <v>0</v>
      </c>
      <c r="X38" s="135">
        <f>'CZT Data'!U293</f>
        <v>1590.5103337374283</v>
      </c>
      <c r="Y38" s="135">
        <f>'CZT Data'!V293</f>
        <v>1590.5103337374283</v>
      </c>
      <c r="Z38" s="123">
        <f>'CZT Data'!W293</f>
        <v>0</v>
      </c>
      <c r="AA38" s="123"/>
      <c r="AB38" s="128"/>
      <c r="AC38" s="12">
        <f t="shared" si="11"/>
        <v>0</v>
      </c>
    </row>
    <row r="39" spans="1:30" ht="15.75" thickBot="1" x14ac:dyDescent="0.3">
      <c r="B39" s="130" t="s">
        <v>77</v>
      </c>
      <c r="C39" s="131"/>
      <c r="D39" s="131"/>
      <c r="E39" s="131">
        <f>'CZT Data'!C315</f>
        <v>139.13</v>
      </c>
      <c r="F39" s="132">
        <f t="shared" si="15"/>
        <v>139.13</v>
      </c>
      <c r="G39" s="131">
        <f>'CZT Data'!D315</f>
        <v>14.28</v>
      </c>
      <c r="H39" s="136">
        <f>'CZT Data'!E315</f>
        <v>1372.979332525143</v>
      </c>
      <c r="I39" s="136">
        <f>'CZT Data'!F315</f>
        <v>0</v>
      </c>
      <c r="J39" s="136">
        <f>'CZT Data'!G315</f>
        <v>0</v>
      </c>
      <c r="K39" s="136">
        <f>'CZT Data'!H315</f>
        <v>1372.979332525143</v>
      </c>
      <c r="L39" s="136">
        <f>'CZT Data'!I315</f>
        <v>0</v>
      </c>
      <c r="M39" s="136">
        <f>'CZT Data'!J315</f>
        <v>1372.979332525143</v>
      </c>
      <c r="N39" s="136">
        <f>'CZT Data'!K315</f>
        <v>0</v>
      </c>
      <c r="O39" s="136">
        <f>'CZT Data'!L315</f>
        <v>0</v>
      </c>
      <c r="P39" s="136">
        <f>'CZT Data'!M315</f>
        <v>0</v>
      </c>
      <c r="Q39" s="136">
        <f>'CZT Data'!N315</f>
        <v>0</v>
      </c>
      <c r="R39" s="136">
        <f>'CZT Data'!O315</f>
        <v>0</v>
      </c>
      <c r="S39" s="136">
        <f>'CZT Data'!P315</f>
        <v>0</v>
      </c>
      <c r="T39" s="136">
        <f>'CZT Data'!Q315</f>
        <v>0</v>
      </c>
      <c r="U39" s="136">
        <f>'CZT Data'!R315</f>
        <v>0</v>
      </c>
      <c r="V39" s="136">
        <f>'CZT Data'!S315</f>
        <v>0</v>
      </c>
      <c r="W39" s="136">
        <f>'CZT Data'!T315</f>
        <v>0</v>
      </c>
      <c r="X39" s="136">
        <f>'CZT Data'!U315</f>
        <v>686.48966626257152</v>
      </c>
      <c r="Y39" s="136">
        <f>'CZT Data'!V315</f>
        <v>686.48966626257152</v>
      </c>
      <c r="Z39" s="131">
        <f>'CZT Data'!W315</f>
        <v>0</v>
      </c>
      <c r="AA39" s="131"/>
      <c r="AB39" s="133"/>
      <c r="AC39" s="12">
        <f t="shared" si="11"/>
        <v>0</v>
      </c>
    </row>
    <row r="40" spans="1:30" x14ac:dyDescent="0.25">
      <c r="D40" s="11"/>
      <c r="AC40" s="12"/>
    </row>
    <row r="41" spans="1:30" ht="15.75" thickBot="1" x14ac:dyDescent="0.3">
      <c r="D41" s="11"/>
      <c r="AC41" s="12"/>
    </row>
    <row r="42" spans="1:30" ht="15.75" thickBot="1" x14ac:dyDescent="0.3">
      <c r="B42" s="78"/>
      <c r="C42" s="79">
        <v>1</v>
      </c>
      <c r="D42" s="80">
        <v>2</v>
      </c>
      <c r="E42" s="81">
        <v>4</v>
      </c>
      <c r="F42" s="81">
        <v>6</v>
      </c>
      <c r="G42" s="81">
        <v>7</v>
      </c>
      <c r="H42" s="81">
        <v>16</v>
      </c>
      <c r="I42" s="81">
        <v>19</v>
      </c>
      <c r="J42" s="81">
        <v>20</v>
      </c>
      <c r="K42" s="81">
        <v>21</v>
      </c>
      <c r="L42" s="81">
        <v>30</v>
      </c>
      <c r="M42" s="81">
        <v>31</v>
      </c>
      <c r="N42" s="81">
        <v>32</v>
      </c>
      <c r="O42" s="81"/>
      <c r="P42" s="81">
        <v>34</v>
      </c>
      <c r="Q42" s="81">
        <v>35</v>
      </c>
      <c r="R42" s="81">
        <v>45</v>
      </c>
      <c r="S42" s="81">
        <v>46</v>
      </c>
      <c r="T42" s="81">
        <v>47</v>
      </c>
      <c r="U42" s="81">
        <v>48</v>
      </c>
      <c r="V42" s="81">
        <v>49</v>
      </c>
      <c r="W42" s="81">
        <v>50</v>
      </c>
      <c r="X42" s="81">
        <v>51</v>
      </c>
      <c r="Y42" s="81">
        <v>52</v>
      </c>
      <c r="Z42" s="81">
        <v>53</v>
      </c>
      <c r="AA42" s="81">
        <v>63</v>
      </c>
      <c r="AB42" s="82">
        <v>65</v>
      </c>
      <c r="AC42" s="12"/>
    </row>
    <row r="43" spans="1:30" x14ac:dyDescent="0.25">
      <c r="A43">
        <v>3290</v>
      </c>
      <c r="B43" s="140" t="str">
        <f>INDEX([16]Data!$C$5:$C$156,MATCH(A43,[16]Data!$A$5:$A$156,0))</f>
        <v>KJ - Ivančice</v>
      </c>
      <c r="C43" s="141" t="str">
        <f>VLOOKUP($C$2,'[1]ERU-1'!$A$6:$BE$17,C$42,FALSE)</f>
        <v>Únor</v>
      </c>
      <c r="D43" s="141">
        <f>VLOOKUP($C$2,'[1]ERU-1'!$A$6:$BE$17,D$42,FALSE)</f>
        <v>2</v>
      </c>
      <c r="E43" s="141">
        <f>VLOOKUP($C$2,'[1]ERU-1'!$A$6:$BE$17,E$42,FALSE)</f>
        <v>2202.3780000000002</v>
      </c>
      <c r="F43" s="141">
        <f>VLOOKUP($C$2,'[1]ERU-1'!$A$6:$BE$17,F$42,FALSE)</f>
        <v>1226.5630000000001</v>
      </c>
      <c r="G43" s="141">
        <f>VLOOKUP($C$2,'[1]ERU-1'!$A$6:$BE$17,G$42,FALSE)</f>
        <v>35.234000000000002</v>
      </c>
      <c r="H43" s="141">
        <f>VLOOKUP($C$2,'[1]ERU-1'!$A$6:$BE$17,H$42,FALSE)</f>
        <v>3632</v>
      </c>
      <c r="I43" s="141">
        <f>VLOOKUP($C$2,'[1]ERU-1'!$A$6:$BE$17,I$42,FALSE)</f>
        <v>0</v>
      </c>
      <c r="J43" s="141">
        <f>VLOOKUP($C$2,'[1]ERU-1'!$A$6:$BE$17,J$42,FALSE)</f>
        <v>0</v>
      </c>
      <c r="K43" s="141">
        <f>VLOOKUP($C$2,'[1]ERU-1'!$A$6:$BE$17,K$42,FALSE)</f>
        <v>3632</v>
      </c>
      <c r="L43" s="141">
        <f>VLOOKUP($C$2,'[1]ERU-1'!$A$6:$BE$17,L$42,FALSE)</f>
        <v>0</v>
      </c>
      <c r="M43" s="141">
        <f>VLOOKUP($C$2,'[1]ERU-1'!$A$6:$BE$17,M$42,FALSE)</f>
        <v>3632</v>
      </c>
      <c r="N43" s="141">
        <f>VLOOKUP($C$2,'[1]ERU-1'!$A$6:$BE$17,N$42,FALSE)</f>
        <v>0</v>
      </c>
      <c r="O43" s="141" t="s">
        <v>36</v>
      </c>
      <c r="P43" s="141">
        <f>VLOOKUP($C$2,'[1]ERU-1'!$A$6:$BE$17,P$42,FALSE)</f>
        <v>0</v>
      </c>
      <c r="Q43" s="141">
        <f>VLOOKUP($C$2,'[1]ERU-1'!$A$6:$BE$17,Q$42,FALSE)</f>
        <v>0</v>
      </c>
      <c r="R43" s="141">
        <f>VLOOKUP($C$2,'[1]ERU-1'!$A$6:$BE$17,R$42,FALSE)</f>
        <v>0</v>
      </c>
      <c r="S43" s="141">
        <f>VLOOKUP($C$2,'[1]ERU-1'!$A$6:$BE$17,S$42,FALSE)</f>
        <v>0</v>
      </c>
      <c r="T43" s="141">
        <f>VLOOKUP($C$2,'[1]ERU-1'!$A$6:$BE$17,T$42,FALSE)</f>
        <v>0</v>
      </c>
      <c r="U43" s="141">
        <f>VLOOKUP($C$2,'[1]ERU-1'!$A$6:$BE$17,U$42,FALSE)</f>
        <v>0</v>
      </c>
      <c r="V43" s="141">
        <f>VLOOKUP($C$2,'[1]ERU-1'!$A$6:$BE$17,V$42,FALSE)</f>
        <v>0</v>
      </c>
      <c r="W43" s="141">
        <f>VLOOKUP($C$2,'[1]ERU-1'!$A$6:$BE$17,W$42,FALSE)</f>
        <v>0</v>
      </c>
      <c r="X43" s="141">
        <f>VLOOKUP($C$2,'[1]ERU-1'!$A$6:$BE$17,X$42,FALSE)</f>
        <v>2421</v>
      </c>
      <c r="Y43" s="141">
        <f>VLOOKUP($C$2,'[1]ERU-1'!$A$6:$BE$17,Y$42,FALSE)</f>
        <v>1211</v>
      </c>
      <c r="Z43" s="141">
        <f>VLOOKUP($C$2,'[1]ERU-1'!$A$6:$BE$17,Z$42,FALSE)</f>
        <v>0</v>
      </c>
      <c r="AA43" s="141" t="str">
        <f>INDEX([16]Data!$BK$5:$BK$156,MATCH(A43,[16]Data!$A$5:$A$156,0))</f>
        <v>Jihomoravský</v>
      </c>
      <c r="AB43" s="141">
        <f>INDEX([16]Data!$BM$5:$BM$156,MATCH(A43,[16]Data!$A$5:$A$156,0))</f>
        <v>2.5129999999999999</v>
      </c>
      <c r="AC43" s="12"/>
      <c r="AD43" s="39">
        <f>H43/(F43*3.6)</f>
        <v>0.82253328111877555</v>
      </c>
    </row>
    <row r="44" spans="1:30" x14ac:dyDescent="0.25">
      <c r="A44">
        <v>2658</v>
      </c>
      <c r="B44" s="142" t="str">
        <f>INDEX([16]Data!$C$5:$C$156,MATCH(A44,[16]Data!$A$5:$A$156,0))</f>
        <v>Kotelna Svitavy - Dimitrovova</v>
      </c>
      <c r="C44" s="83" t="str">
        <f>VLOOKUP($C$2,'[6]ERU-1'!$A$50:$BE$61,C$42,FALSE)</f>
        <v>Únor</v>
      </c>
      <c r="D44" s="83">
        <f>VLOOKUP($C$2,'[6]ERU-1'!$A$50:$BE$61,D$42,FALSE)</f>
        <v>2</v>
      </c>
      <c r="E44" s="83">
        <f>VLOOKUP($C$2,'[6]ERU-1'!$A$50:$BE$61,E$42,FALSE)</f>
        <v>301.20299999999997</v>
      </c>
      <c r="F44" s="83">
        <f>VLOOKUP($C$2,'[6]ERU-1'!$A$50:$BE$61,F$42,FALSE)</f>
        <v>177.208</v>
      </c>
      <c r="G44" s="83">
        <f>VLOOKUP($C$2,'[6]ERU-1'!$A$50:$BE$61,G$42,FALSE)</f>
        <v>35.287999999999997</v>
      </c>
      <c r="H44" s="83">
        <f>VLOOKUP($C$2,'[6]ERU-1'!$A$50:$BE$61,H$42,FALSE)</f>
        <v>588</v>
      </c>
      <c r="I44" s="83">
        <f>VLOOKUP($C$2,'[6]ERU-1'!$A$50:$BE$61,I$42,FALSE)</f>
        <v>0</v>
      </c>
      <c r="J44" s="83">
        <f>VLOOKUP($C$2,'[6]ERU-1'!$A$50:$BE$61,J$42,FALSE)</f>
        <v>0</v>
      </c>
      <c r="K44" s="83">
        <f>VLOOKUP($C$2,'[6]ERU-1'!$A$50:$BE$61,K$42,FALSE)</f>
        <v>588</v>
      </c>
      <c r="L44" s="83">
        <f>VLOOKUP($C$2,'[6]ERU-1'!$A$50:$BE$61,L$42,FALSE)</f>
        <v>0</v>
      </c>
      <c r="M44" s="83">
        <f>VLOOKUP($C$2,'[6]ERU-1'!$A$50:$BE$61,M$42,FALSE)</f>
        <v>588</v>
      </c>
      <c r="N44" s="83">
        <f>VLOOKUP($C$2,'[6]ERU-1'!$A$50:$BE$61,N$42,FALSE)</f>
        <v>0</v>
      </c>
      <c r="O44" s="83" t="s">
        <v>36</v>
      </c>
      <c r="P44" s="83">
        <f>VLOOKUP($C$2,'[6]ERU-1'!$A$50:$BE$61,P$42,FALSE)</f>
        <v>0</v>
      </c>
      <c r="Q44" s="83">
        <f>VLOOKUP($C$2,'[6]ERU-1'!$A$50:$BE$61,Q$42,FALSE)</f>
        <v>0</v>
      </c>
      <c r="R44" s="83">
        <f>VLOOKUP($C$2,'[6]ERU-1'!$A$50:$BE$61,R$42,FALSE)</f>
        <v>0</v>
      </c>
      <c r="S44" s="83">
        <f>VLOOKUP($C$2,'[6]ERU-1'!$A$50:$BE$61,S$42,FALSE)</f>
        <v>0</v>
      </c>
      <c r="T44" s="83">
        <f>VLOOKUP($C$2,'[6]ERU-1'!$A$50:$BE$61,T$42,FALSE)</f>
        <v>0</v>
      </c>
      <c r="U44" s="83">
        <f>VLOOKUP($C$2,'[6]ERU-1'!$A$50:$BE$61,U$42,FALSE)</f>
        <v>0</v>
      </c>
      <c r="V44" s="83">
        <f>VLOOKUP($C$2,'[6]ERU-1'!$A$50:$BE$61,V$42,FALSE)</f>
        <v>0</v>
      </c>
      <c r="W44" s="83">
        <f>VLOOKUP($C$2,'[6]ERU-1'!$A$50:$BE$61,W$42,FALSE)</f>
        <v>0</v>
      </c>
      <c r="X44" s="83">
        <f>VLOOKUP($C$2,'[6]ERU-1'!$A$50:$BE$61,X$42,FALSE)</f>
        <v>118</v>
      </c>
      <c r="Y44" s="83">
        <f>VLOOKUP($C$2,'[6]ERU-1'!$A$50:$BE$61,Y$42,FALSE)</f>
        <v>470</v>
      </c>
      <c r="Z44" s="83">
        <f>VLOOKUP($C$2,'[6]ERU-1'!$A$50:$BE$61,Z$42,FALSE)</f>
        <v>0</v>
      </c>
      <c r="AA44" s="83" t="str">
        <f>INDEX([16]Data!$BK$5:$BK$156,MATCH(A44,[16]Data!$A$5:$A$156,0))</f>
        <v>Pardubický</v>
      </c>
      <c r="AB44" s="83">
        <f>INDEX([16]Data!$BM$5:$BM$156,MATCH(A44,[16]Data!$A$5:$A$156,0))</f>
        <v>0.28000000000000003</v>
      </c>
      <c r="AC44" s="12"/>
      <c r="AD44" s="39">
        <f t="shared" ref="AD44:AD108" si="16">H44/(F44*3.6)</f>
        <v>0.92170406151716244</v>
      </c>
    </row>
    <row r="45" spans="1:30" x14ac:dyDescent="0.25">
      <c r="A45">
        <v>4380</v>
      </c>
      <c r="B45" s="142" t="str">
        <f>INDEX([16]Data!$C$5:$C$156,MATCH(A45,[16]Data!$A$5:$A$156,0))</f>
        <v>Kotelna Svitavy - Tovární</v>
      </c>
      <c r="C45" s="83" t="str">
        <f>VLOOKUP($C$2,'[6]ERU-1'!$A$28:$BE$39,C$42,FALSE)</f>
        <v>Únor</v>
      </c>
      <c r="D45" s="83">
        <f>VLOOKUP($C$2,'[6]ERU-1'!$A$28:$BE$39,D$42,FALSE)</f>
        <v>2</v>
      </c>
      <c r="E45" s="83">
        <f>VLOOKUP($C$2,'[6]ERU-1'!$A$28:$BE$39,E$42,FALSE)</f>
        <v>739.33900000000006</v>
      </c>
      <c r="F45" s="83">
        <f>VLOOKUP($C$2,'[6]ERU-1'!$A$28:$BE$39,F$42,FALSE)</f>
        <v>419.59300000000002</v>
      </c>
      <c r="G45" s="83">
        <f>VLOOKUP($C$2,'[6]ERU-1'!$A$28:$BE$39,G$42,FALSE)</f>
        <v>35.284999999999997</v>
      </c>
      <c r="H45" s="83">
        <f>VLOOKUP($C$2,'[6]ERU-1'!$A$28:$BE$39,H$42,FALSE)</f>
        <v>1425</v>
      </c>
      <c r="I45" s="83">
        <f>VLOOKUP($C$2,'[6]ERU-1'!$A$28:$BE$39,I$42,FALSE)</f>
        <v>0</v>
      </c>
      <c r="J45" s="83">
        <f>VLOOKUP($C$2,'[6]ERU-1'!$A$28:$BE$39,J$42,FALSE)</f>
        <v>0</v>
      </c>
      <c r="K45" s="83">
        <f>VLOOKUP($C$2,'[6]ERU-1'!$A$28:$BE$39,K$42,FALSE)</f>
        <v>1425</v>
      </c>
      <c r="L45" s="83">
        <f>VLOOKUP($C$2,'[6]ERU-1'!$A$28:$BE$39,L$42,FALSE)</f>
        <v>0</v>
      </c>
      <c r="M45" s="83">
        <f>VLOOKUP($C$2,'[6]ERU-1'!$A$28:$BE$39,M$42,FALSE)</f>
        <v>1425</v>
      </c>
      <c r="N45" s="83">
        <f>VLOOKUP($C$2,'[6]ERU-1'!$A$28:$BE$39,N$42,FALSE)</f>
        <v>0</v>
      </c>
      <c r="O45" s="83" t="s">
        <v>36</v>
      </c>
      <c r="P45" s="83">
        <f>VLOOKUP($C$2,'[6]ERU-1'!$A$28:$BE$39,P$42,FALSE)</f>
        <v>0</v>
      </c>
      <c r="Q45" s="83">
        <f>VLOOKUP($C$2,'[6]ERU-1'!$A$28:$BE$39,Q$42,FALSE)</f>
        <v>0</v>
      </c>
      <c r="R45" s="83">
        <f>VLOOKUP($C$2,'[6]ERU-1'!$A$28:$BE$39,R$42,FALSE)</f>
        <v>0</v>
      </c>
      <c r="S45" s="83">
        <f>VLOOKUP($C$2,'[6]ERU-1'!$A$28:$BE$39,S$42,FALSE)</f>
        <v>0</v>
      </c>
      <c r="T45" s="83">
        <f>VLOOKUP($C$2,'[6]ERU-1'!$A$28:$BE$39,T$42,FALSE)</f>
        <v>0</v>
      </c>
      <c r="U45" s="83">
        <f>VLOOKUP($C$2,'[6]ERU-1'!$A$28:$BE$39,U$42,FALSE)</f>
        <v>0</v>
      </c>
      <c r="V45" s="83">
        <f>VLOOKUP($C$2,'[6]ERU-1'!$A$28:$BE$39,V$42,FALSE)</f>
        <v>0</v>
      </c>
      <c r="W45" s="83">
        <f>VLOOKUP($C$2,'[6]ERU-1'!$A$28:$BE$39,W$42,FALSE)</f>
        <v>0</v>
      </c>
      <c r="X45" s="83">
        <f>VLOOKUP($C$2,'[6]ERU-1'!$A$28:$BE$39,X$42,FALSE)</f>
        <v>142</v>
      </c>
      <c r="Y45" s="83">
        <f>VLOOKUP($C$2,'[6]ERU-1'!$A$28:$BE$39,Y$42,FALSE)</f>
        <v>1283</v>
      </c>
      <c r="Z45" s="83">
        <f>VLOOKUP($C$2,'[6]ERU-1'!$A$28:$BE$39,Z$42,FALSE)</f>
        <v>0</v>
      </c>
      <c r="AA45" s="83" t="str">
        <f>INDEX([16]Data!$BK$5:$BK$156,MATCH(A45,[16]Data!$A$5:$A$156,0))</f>
        <v>Pardubický</v>
      </c>
      <c r="AB45" s="83">
        <f>INDEX([16]Data!$BM$5:$BM$156,MATCH(A45,[16]Data!$A$5:$A$156,0))</f>
        <v>0.748</v>
      </c>
      <c r="AC45" s="12"/>
      <c r="AD45" s="39">
        <f t="shared" si="16"/>
        <v>0.94337449226591796</v>
      </c>
    </row>
    <row r="46" spans="1:30" x14ac:dyDescent="0.25">
      <c r="A46">
        <v>2658</v>
      </c>
      <c r="B46" s="142" t="str">
        <f>INDEX([16]Data!$C$5:$C$156,MATCH(A46,[16]Data!$A$5:$A$156,0))</f>
        <v>Kotelna Svitavy - Dimitrovova</v>
      </c>
      <c r="C46" s="83" t="str">
        <f>VLOOKUP($C$2,'[6]ERU-1'!$A$6:$BE$17,C$42,FALSE)</f>
        <v>Únor</v>
      </c>
      <c r="D46" s="83">
        <f>VLOOKUP($C$2,'[6]ERU-1'!$A$6:$BE$17,D$42,FALSE)</f>
        <v>2</v>
      </c>
      <c r="E46" s="83">
        <f>VLOOKUP($C$2,'[6]ERU-1'!$A$6:$BE$17,E$42,FALSE)</f>
        <v>2443.6329999999998</v>
      </c>
      <c r="F46" s="83">
        <f>VLOOKUP($C$2,'[6]ERU-1'!$A$6:$BE$17,F$42,FALSE)</f>
        <v>1256.0150000000001</v>
      </c>
      <c r="G46" s="83">
        <f>VLOOKUP($C$2,'[6]ERU-1'!$A$6:$BE$17,G$42,FALSE)</f>
        <v>35.286000000000001</v>
      </c>
      <c r="H46" s="83">
        <f>VLOOKUP($C$2,'[6]ERU-1'!$A$6:$BE$17,H$42,FALSE)</f>
        <v>3858</v>
      </c>
      <c r="I46" s="83">
        <f>VLOOKUP($C$2,'[6]ERU-1'!$A$6:$BE$17,I$42,FALSE)</f>
        <v>0</v>
      </c>
      <c r="J46" s="83">
        <f>VLOOKUP($C$2,'[6]ERU-1'!$A$6:$BE$17,J$42,FALSE)</f>
        <v>0</v>
      </c>
      <c r="K46" s="83">
        <f>VLOOKUP($C$2,'[6]ERU-1'!$A$6:$BE$17,K$42,FALSE)</f>
        <v>3858</v>
      </c>
      <c r="L46" s="83">
        <f>VLOOKUP($C$2,'[6]ERU-1'!$A$6:$BE$17,L$42,FALSE)</f>
        <v>0</v>
      </c>
      <c r="M46" s="83">
        <f>VLOOKUP($C$2,'[6]ERU-1'!$A$6:$BE$17,M$42,FALSE)</f>
        <v>3858</v>
      </c>
      <c r="N46" s="83">
        <f>VLOOKUP($C$2,'[6]ERU-1'!$A$6:$BE$17,N$42,FALSE)</f>
        <v>0</v>
      </c>
      <c r="O46" s="83" t="s">
        <v>36</v>
      </c>
      <c r="P46" s="83">
        <f>VLOOKUP($C$2,'[6]ERU-1'!$A$6:$BE$17,P$42,FALSE)</f>
        <v>0</v>
      </c>
      <c r="Q46" s="83">
        <f>VLOOKUP($C$2,'[6]ERU-1'!$A$6:$BE$17,Q$42,FALSE)</f>
        <v>0</v>
      </c>
      <c r="R46" s="83">
        <f>VLOOKUP($C$2,'[6]ERU-1'!$A$6:$BE$17,R$42,FALSE)</f>
        <v>0</v>
      </c>
      <c r="S46" s="83">
        <f>VLOOKUP($C$2,'[6]ERU-1'!$A$6:$BE$17,S$42,FALSE)</f>
        <v>0</v>
      </c>
      <c r="T46" s="83">
        <f>VLOOKUP($C$2,'[6]ERU-1'!$A$6:$BE$17,T$42,FALSE)</f>
        <v>0</v>
      </c>
      <c r="U46" s="83">
        <f>VLOOKUP($C$2,'[6]ERU-1'!$A$6:$BE$17,U$42,FALSE)</f>
        <v>0</v>
      </c>
      <c r="V46" s="83">
        <f>VLOOKUP($C$2,'[6]ERU-1'!$A$6:$BE$17,V$42,FALSE)</f>
        <v>0</v>
      </c>
      <c r="W46" s="83">
        <f>VLOOKUP($C$2,'[6]ERU-1'!$A$6:$BE$17,W$42,FALSE)</f>
        <v>0</v>
      </c>
      <c r="X46" s="83">
        <f>VLOOKUP($C$2,'[6]ERU-1'!$A$6:$BE$17,X$42,FALSE)</f>
        <v>386</v>
      </c>
      <c r="Y46" s="83">
        <f>VLOOKUP($C$2,'[6]ERU-1'!$A$6:$BE$17,Y$42,FALSE)</f>
        <v>3472</v>
      </c>
      <c r="Z46" s="83">
        <f>VLOOKUP($C$2,'[6]ERU-1'!$A$6:$BE$17,Z$42,FALSE)</f>
        <v>0</v>
      </c>
      <c r="AA46" s="83" t="str">
        <f>INDEX([16]Data!$BK$5:$BK$156,MATCH(A46,[16]Data!$A$5:$A$156,0))</f>
        <v>Pardubický</v>
      </c>
      <c r="AB46" s="83">
        <f>INDEX([16]Data!$BM$5:$BM$156,MATCH(A46,[16]Data!$A$5:$A$156,0))</f>
        <v>0.28000000000000003</v>
      </c>
      <c r="AC46" s="12"/>
      <c r="AD46" s="39">
        <f t="shared" si="16"/>
        <v>0.85322760211197046</v>
      </c>
    </row>
    <row r="47" spans="1:30" x14ac:dyDescent="0.25">
      <c r="A47">
        <v>3279</v>
      </c>
      <c r="B47" s="142" t="str">
        <f>INDEX([16]Data!$C$5:$C$156,MATCH(A47,[16]Data!$A$5:$A$156,0))</f>
        <v>KJ - Přelouč, 17. listopadu</v>
      </c>
      <c r="C47" s="83" t="str">
        <f>VLOOKUP($C$2,'[2]ERU-1'!$A$6:$BE$17,C$42,FALSE)</f>
        <v>Únor</v>
      </c>
      <c r="D47" s="83">
        <f>VLOOKUP($C$2,'[2]ERU-1'!$A$6:$BE$17,D$42,FALSE)</f>
        <v>2</v>
      </c>
      <c r="E47" s="83">
        <f>VLOOKUP($C$2,'[2]ERU-1'!$A$6:$BE$17,E$42,FALSE)</f>
        <v>207.18899999999999</v>
      </c>
      <c r="F47" s="83">
        <f>VLOOKUP($C$2,'[2]ERU-1'!$A$6:$BE$17,F$42,FALSE)</f>
        <v>118.315</v>
      </c>
      <c r="G47" s="83">
        <f>VLOOKUP($C$2,'[2]ERU-1'!$A$6:$BE$17,G$42,FALSE)</f>
        <v>35.284999999999997</v>
      </c>
      <c r="H47" s="83">
        <f>VLOOKUP($C$2,'[2]ERU-1'!$A$6:$BE$17,H$42,FALSE)</f>
        <v>371</v>
      </c>
      <c r="I47" s="83">
        <f>VLOOKUP($C$2,'[2]ERU-1'!$A$6:$BE$17,I$42,FALSE)</f>
        <v>0</v>
      </c>
      <c r="J47" s="83">
        <f>VLOOKUP($C$2,'[2]ERU-1'!$A$6:$BE$17,J$42,FALSE)</f>
        <v>0</v>
      </c>
      <c r="K47" s="83">
        <f>VLOOKUP($C$2,'[2]ERU-1'!$A$6:$BE$17,K$42,FALSE)</f>
        <v>371</v>
      </c>
      <c r="L47" s="83">
        <f>VLOOKUP($C$2,'[2]ERU-1'!$A$6:$BE$17,L$42,FALSE)</f>
        <v>0</v>
      </c>
      <c r="M47" s="83">
        <f>VLOOKUP($C$2,'[2]ERU-1'!$A$6:$BE$17,M$42,FALSE)</f>
        <v>371</v>
      </c>
      <c r="N47" s="83">
        <f>VLOOKUP($C$2,'[2]ERU-1'!$A$6:$BE$17,N$42,FALSE)</f>
        <v>0</v>
      </c>
      <c r="O47" s="83" t="s">
        <v>36</v>
      </c>
      <c r="P47" s="83">
        <f>VLOOKUP($C$2,'[2]ERU-1'!$A$6:$BE$17,P$42,FALSE)</f>
        <v>0</v>
      </c>
      <c r="Q47" s="83">
        <f>VLOOKUP($C$2,'[2]ERU-1'!$A$6:$BE$17,Q$42,FALSE)</f>
        <v>0</v>
      </c>
      <c r="R47" s="83">
        <f>VLOOKUP($C$2,'[2]ERU-1'!$A$6:$BE$17,R$42,FALSE)</f>
        <v>0</v>
      </c>
      <c r="S47" s="83">
        <f>VLOOKUP($C$2,'[2]ERU-1'!$A$6:$BE$17,S$42,FALSE)</f>
        <v>0</v>
      </c>
      <c r="T47" s="83">
        <f>VLOOKUP($C$2,'[2]ERU-1'!$A$6:$BE$17,T$42,FALSE)</f>
        <v>0</v>
      </c>
      <c r="U47" s="83">
        <f>VLOOKUP($C$2,'[2]ERU-1'!$A$6:$BE$17,U$42,FALSE)</f>
        <v>0</v>
      </c>
      <c r="V47" s="83">
        <f>VLOOKUP($C$2,'[2]ERU-1'!$A$6:$BE$17,V$42,FALSE)</f>
        <v>0</v>
      </c>
      <c r="W47" s="83">
        <f>VLOOKUP($C$2,'[2]ERU-1'!$A$6:$BE$17,W$42,FALSE)</f>
        <v>0</v>
      </c>
      <c r="X47" s="83">
        <f>VLOOKUP($C$2,'[2]ERU-1'!$A$6:$BE$17,X$42,FALSE)</f>
        <v>74</v>
      </c>
      <c r="Y47" s="83">
        <f>VLOOKUP($C$2,'[2]ERU-1'!$A$6:$BE$17,Y$42,FALSE)</f>
        <v>297</v>
      </c>
      <c r="Z47" s="83">
        <f>VLOOKUP($C$2,'[2]ERU-1'!$A$6:$BE$17,Z$42,FALSE)</f>
        <v>0</v>
      </c>
      <c r="AA47" s="83" t="str">
        <f>INDEX([16]Data!$BK$5:$BK$156,MATCH(A47,[16]Data!$A$5:$A$156,0))</f>
        <v>Pardubický</v>
      </c>
      <c r="AB47" s="83">
        <f>INDEX([16]Data!$BM$5:$BM$156,MATCH(A47,[16]Data!$A$5:$A$156,0))</f>
        <v>0.29099999999999998</v>
      </c>
      <c r="AC47" s="12"/>
      <c r="AD47" s="39">
        <f t="shared" si="16"/>
        <v>0.87102696661924139</v>
      </c>
    </row>
    <row r="48" spans="1:30" x14ac:dyDescent="0.25">
      <c r="A48">
        <v>1746</v>
      </c>
      <c r="B48" s="142" t="str">
        <f>INDEX([16]Data!$C$5:$C$156,MATCH(A48,[16]Data!$A$5:$A$156,0))</f>
        <v>Kotelna Krátká - Železná Ruda</v>
      </c>
      <c r="C48" s="83" t="str">
        <f>VLOOKUP($C$2,'[3]ERU-1'!$A$6:$BE$17,C$42,FALSE)</f>
        <v>Únor</v>
      </c>
      <c r="D48" s="83">
        <f>VLOOKUP($C$2,'[3]ERU-1'!$A$6:$BE$17,D$42,FALSE)</f>
        <v>2</v>
      </c>
      <c r="E48" s="83">
        <f>VLOOKUP($C$2,'[3]ERU-1'!$A$6:$BE$17,E$42,FALSE)</f>
        <v>13.817</v>
      </c>
      <c r="F48" s="83">
        <f>VLOOKUP($C$2,'[3]ERU-1'!$A$6:$BE$17,F$42,FALSE)</f>
        <v>11.047000000000001</v>
      </c>
      <c r="G48" s="83">
        <f>VLOOKUP($C$2,'[3]ERU-1'!$A$6:$BE$17,G$42,FALSE)</f>
        <v>35.328000000000003</v>
      </c>
      <c r="H48" s="83">
        <f>VLOOKUP($C$2,'[3]ERU-1'!$A$6:$BE$17,H$42,FALSE)</f>
        <v>33</v>
      </c>
      <c r="I48" s="83">
        <f>VLOOKUP($C$2,'[3]ERU-1'!$A$6:$BE$17,I$42,FALSE)</f>
        <v>0</v>
      </c>
      <c r="J48" s="83">
        <f>VLOOKUP($C$2,'[3]ERU-1'!$A$6:$BE$17,J$42,FALSE)</f>
        <v>0</v>
      </c>
      <c r="K48" s="83">
        <f>VLOOKUP($C$2,'[3]ERU-1'!$A$6:$BE$17,K$42,FALSE)</f>
        <v>33</v>
      </c>
      <c r="L48" s="83">
        <f>VLOOKUP($C$2,'[3]ERU-1'!$A$6:$BE$17,L$42,FALSE)</f>
        <v>0</v>
      </c>
      <c r="M48" s="83">
        <f>VLOOKUP($C$2,'[3]ERU-1'!$A$6:$BE$17,M$42,FALSE)</f>
        <v>33</v>
      </c>
      <c r="N48" s="83">
        <f>VLOOKUP($C$2,'[3]ERU-1'!$A$6:$BE$17,N$42,FALSE)</f>
        <v>0</v>
      </c>
      <c r="O48" s="83" t="s">
        <v>36</v>
      </c>
      <c r="P48" s="83">
        <f>VLOOKUP($C$2,'[3]ERU-1'!$A$6:$BE$17,P$42,FALSE)</f>
        <v>0</v>
      </c>
      <c r="Q48" s="83">
        <f>VLOOKUP($C$2,'[3]ERU-1'!$A$6:$BE$17,Q$42,FALSE)</f>
        <v>0</v>
      </c>
      <c r="R48" s="83">
        <f>VLOOKUP($C$2,'[3]ERU-1'!$A$6:$BE$17,R$42,FALSE)</f>
        <v>0</v>
      </c>
      <c r="S48" s="83">
        <f>VLOOKUP($C$2,'[3]ERU-1'!$A$6:$BE$17,S$42,FALSE)</f>
        <v>0</v>
      </c>
      <c r="T48" s="83">
        <f>VLOOKUP($C$2,'[3]ERU-1'!$A$6:$BE$17,T$42,FALSE)</f>
        <v>0</v>
      </c>
      <c r="U48" s="83">
        <f>VLOOKUP($C$2,'[3]ERU-1'!$A$6:$BE$17,U$42,FALSE)</f>
        <v>0</v>
      </c>
      <c r="V48" s="83">
        <f>VLOOKUP($C$2,'[3]ERU-1'!$A$6:$BE$17,V$42,FALSE)</f>
        <v>0</v>
      </c>
      <c r="W48" s="83">
        <f>VLOOKUP($C$2,'[3]ERU-1'!$A$6:$BE$17,W$42,FALSE)</f>
        <v>0</v>
      </c>
      <c r="X48" s="83">
        <f>VLOOKUP($C$2,'[3]ERU-1'!$A$6:$BE$17,X$42,FALSE)</f>
        <v>3</v>
      </c>
      <c r="Y48" s="83">
        <f>VLOOKUP($C$2,'[3]ERU-1'!$A$6:$BE$17,Y$42,FALSE)</f>
        <v>30</v>
      </c>
      <c r="Z48" s="83">
        <f>VLOOKUP($C$2,'[3]ERU-1'!$A$6:$BE$17,Z$42,FALSE)</f>
        <v>0</v>
      </c>
      <c r="AA48" s="83" t="str">
        <f>INDEX([16]Data!$BK$5:$BK$156,MATCH(A48,[16]Data!$A$5:$A$156,0))</f>
        <v>Plzeňský</v>
      </c>
      <c r="AB48" s="83">
        <f>INDEX([16]Data!$BM$5:$BM$156,MATCH(A48,[16]Data!$A$5:$A$156,0))</f>
        <v>0.253</v>
      </c>
      <c r="AC48" s="12"/>
      <c r="AD48" s="39">
        <f t="shared" si="16"/>
        <v>0.82978787604477822</v>
      </c>
    </row>
    <row r="49" spans="1:30" x14ac:dyDescent="0.25">
      <c r="A49">
        <v>1747</v>
      </c>
      <c r="B49" s="142" t="str">
        <f>INDEX([16]Data!$C$5:$C$156,MATCH(A49,[16]Data!$A$5:$A$156,0))</f>
        <v>Kotelna Govorova - Smiřice</v>
      </c>
      <c r="C49" s="83" t="str">
        <f>VLOOKUP($C$2,'[4]ERU-1'!$A$6:$BE$17,C$42,FALSE)</f>
        <v>Únor</v>
      </c>
      <c r="D49" s="83">
        <f>VLOOKUP($C$2,'[4]ERU-1'!$A$6:$BE$17,D$42,FALSE)</f>
        <v>2</v>
      </c>
      <c r="E49" s="83">
        <f>VLOOKUP($C$2,'[4]ERU-1'!$A$6:$BE$17,E$42,FALSE)</f>
        <v>253.279</v>
      </c>
      <c r="F49" s="83">
        <f>VLOOKUP($C$2,'[4]ERU-1'!$A$6:$BE$17,F$42,FALSE)</f>
        <v>151.03100000000001</v>
      </c>
      <c r="G49" s="83">
        <f>VLOOKUP($C$2,'[4]ERU-1'!$A$6:$BE$17,G$42,FALSE)</f>
        <v>35.286999999999999</v>
      </c>
      <c r="H49" s="83">
        <f>VLOOKUP($C$2,'[4]ERU-1'!$A$6:$BE$17,H$42,FALSE)</f>
        <v>423</v>
      </c>
      <c r="I49" s="83">
        <f>VLOOKUP($C$2,'[4]ERU-1'!$A$6:$BE$17,I$42,FALSE)</f>
        <v>0</v>
      </c>
      <c r="J49" s="83">
        <f>VLOOKUP($C$2,'[4]ERU-1'!$A$6:$BE$17,J$42,FALSE)</f>
        <v>0</v>
      </c>
      <c r="K49" s="83">
        <f>VLOOKUP($C$2,'[4]ERU-1'!$A$6:$BE$17,K$42,FALSE)</f>
        <v>423</v>
      </c>
      <c r="L49" s="83">
        <f>VLOOKUP($C$2,'[4]ERU-1'!$A$6:$BE$17,L$42,FALSE)</f>
        <v>0</v>
      </c>
      <c r="M49" s="83">
        <f>VLOOKUP($C$2,'[4]ERU-1'!$A$6:$BE$17,M$42,FALSE)</f>
        <v>423</v>
      </c>
      <c r="N49" s="83">
        <f>VLOOKUP($C$2,'[4]ERU-1'!$A$6:$BE$17,N$42,FALSE)</f>
        <v>0</v>
      </c>
      <c r="O49" s="83" t="s">
        <v>36</v>
      </c>
      <c r="P49" s="83">
        <f>VLOOKUP($C$2,'[4]ERU-1'!$A$6:$BE$17,P$42,FALSE)</f>
        <v>0</v>
      </c>
      <c r="Q49" s="83">
        <f>VLOOKUP($C$2,'[4]ERU-1'!$A$6:$BE$17,Q$42,FALSE)</f>
        <v>0</v>
      </c>
      <c r="R49" s="83">
        <f>VLOOKUP($C$2,'[4]ERU-1'!$A$6:$BE$17,R$42,FALSE)</f>
        <v>0</v>
      </c>
      <c r="S49" s="83">
        <f>VLOOKUP($C$2,'[4]ERU-1'!$A$6:$BE$17,S$42,FALSE)</f>
        <v>0</v>
      </c>
      <c r="T49" s="83">
        <f>VLOOKUP($C$2,'[4]ERU-1'!$A$6:$BE$17,T$42,FALSE)</f>
        <v>0</v>
      </c>
      <c r="U49" s="83">
        <f>VLOOKUP($C$2,'[4]ERU-1'!$A$6:$BE$17,U$42,FALSE)</f>
        <v>0</v>
      </c>
      <c r="V49" s="83">
        <f>VLOOKUP($C$2,'[4]ERU-1'!$A$6:$BE$17,V$42,FALSE)</f>
        <v>0</v>
      </c>
      <c r="W49" s="83">
        <f>VLOOKUP($C$2,'[4]ERU-1'!$A$6:$BE$17,W$42,FALSE)</f>
        <v>0</v>
      </c>
      <c r="X49" s="83">
        <f>VLOOKUP($C$2,'[4]ERU-1'!$A$6:$BE$17,X$42,FALSE)</f>
        <v>106</v>
      </c>
      <c r="Y49" s="83">
        <f>VLOOKUP($C$2,'[4]ERU-1'!$A$6:$BE$17,Y$42,FALSE)</f>
        <v>317</v>
      </c>
      <c r="Z49" s="83">
        <f>VLOOKUP($C$2,'[4]ERU-1'!$A$6:$BE$17,Z$42,FALSE)</f>
        <v>0</v>
      </c>
      <c r="AA49" s="83" t="str">
        <f>INDEX([16]Data!$BK$5:$BK$156,MATCH(A49,[16]Data!$A$5:$A$156,0))</f>
        <v>Královéhradecký</v>
      </c>
      <c r="AB49" s="83">
        <f>INDEX([16]Data!$BM$5:$BM$156,MATCH(A49,[16]Data!$A$5:$A$156,0))</f>
        <v>0.23400000000000001</v>
      </c>
      <c r="AC49" s="12"/>
      <c r="AD49" s="39">
        <f t="shared" si="16"/>
        <v>0.77798597638895317</v>
      </c>
    </row>
    <row r="50" spans="1:30" x14ac:dyDescent="0.25">
      <c r="A50">
        <v>2043</v>
      </c>
      <c r="B50" s="142" t="str">
        <f>INDEX([16]Data!$C$5:$C$156,MATCH(A50,[16]Data!$A$5:$A$156,0))</f>
        <v>Kotelna Bradlo</v>
      </c>
      <c r="C50" s="83" t="str">
        <f>VLOOKUP($C$2,'[5]ERU-1'!$A$6:$BE$17,C$42,FALSE)</f>
        <v>Únor</v>
      </c>
      <c r="D50" s="83">
        <f>VLOOKUP($C$2,'[5]ERU-1'!$A$6:$BE$17,D$42,FALSE)</f>
        <v>2</v>
      </c>
      <c r="E50" s="83">
        <f>VLOOKUP($C$2,'[5]ERU-1'!$A$6:$BE$17,E$42,FALSE)</f>
        <v>2292.0659999999998</v>
      </c>
      <c r="F50" s="83">
        <f>VLOOKUP($C$2,'[5]ERU-1'!$A$6:$BE$17,F$42,FALSE)</f>
        <v>1185.8150000000001</v>
      </c>
      <c r="G50" s="83">
        <f>VLOOKUP($C$2,'[5]ERU-1'!$A$6:$BE$17,G$42,FALSE)</f>
        <v>35.284999999999997</v>
      </c>
      <c r="H50" s="83">
        <f>VLOOKUP($C$2,'[5]ERU-1'!$A$6:$BE$17,H$42,FALSE)</f>
        <v>3534</v>
      </c>
      <c r="I50" s="83">
        <f>VLOOKUP($C$2,'[5]ERU-1'!$A$6:$BE$17,I$42,FALSE)</f>
        <v>0</v>
      </c>
      <c r="J50" s="83">
        <f>VLOOKUP($C$2,'[5]ERU-1'!$A$6:$BE$17,J$42,FALSE)</f>
        <v>0</v>
      </c>
      <c r="K50" s="83">
        <f>VLOOKUP($C$2,'[5]ERU-1'!$A$6:$BE$17,K$42,FALSE)</f>
        <v>3534</v>
      </c>
      <c r="L50" s="83">
        <f>VLOOKUP($C$2,'[5]ERU-1'!$A$6:$BE$17,L$42,FALSE)</f>
        <v>0</v>
      </c>
      <c r="M50" s="83">
        <f>VLOOKUP($C$2,'[5]ERU-1'!$A$6:$BE$17,M$42,FALSE)</f>
        <v>3534</v>
      </c>
      <c r="N50" s="83">
        <f>VLOOKUP($C$2,'[5]ERU-1'!$A$6:$BE$17,N$42,FALSE)</f>
        <v>0</v>
      </c>
      <c r="O50" s="83" t="s">
        <v>36</v>
      </c>
      <c r="P50" s="83">
        <f>VLOOKUP($C$2,'[5]ERU-1'!$A$6:$BE$17,P$42,FALSE)</f>
        <v>0</v>
      </c>
      <c r="Q50" s="83">
        <f>VLOOKUP($C$2,'[5]ERU-1'!$A$6:$BE$17,Q$42,FALSE)</f>
        <v>0</v>
      </c>
      <c r="R50" s="83">
        <f>VLOOKUP($C$2,'[5]ERU-1'!$A$6:$BE$17,R$42,FALSE)</f>
        <v>0</v>
      </c>
      <c r="S50" s="83">
        <f>VLOOKUP($C$2,'[5]ERU-1'!$A$6:$BE$17,S$42,FALSE)</f>
        <v>0</v>
      </c>
      <c r="T50" s="83">
        <f>VLOOKUP($C$2,'[5]ERU-1'!$A$6:$BE$17,T$42,FALSE)</f>
        <v>0</v>
      </c>
      <c r="U50" s="83">
        <f>VLOOKUP($C$2,'[5]ERU-1'!$A$6:$BE$17,U$42,FALSE)</f>
        <v>0</v>
      </c>
      <c r="V50" s="83">
        <f>VLOOKUP($C$2,'[5]ERU-1'!$A$6:$BE$17,V$42,FALSE)</f>
        <v>0</v>
      </c>
      <c r="W50" s="83">
        <f>VLOOKUP($C$2,'[5]ERU-1'!$A$6:$BE$17,W$42,FALSE)</f>
        <v>0</v>
      </c>
      <c r="X50" s="83">
        <f>VLOOKUP($C$2,'[5]ERU-1'!$A$6:$BE$17,X$42,FALSE)</f>
        <v>1414</v>
      </c>
      <c r="Y50" s="83">
        <f>VLOOKUP($C$2,'[5]ERU-1'!$A$6:$BE$17,Y$42,FALSE)</f>
        <v>2120</v>
      </c>
      <c r="Z50" s="83">
        <f>VLOOKUP($C$2,'[5]ERU-1'!$A$6:$BE$17,Z$42,FALSE)</f>
        <v>0</v>
      </c>
      <c r="AA50" s="83" t="str">
        <f>INDEX([16]Data!$BK$5:$BK$156,MATCH(A50,[16]Data!$A$5:$A$156,0))</f>
        <v>Vysočina</v>
      </c>
      <c r="AB50" s="83">
        <f>INDEX([16]Data!$BM$5:$BM$156,MATCH(A50,[16]Data!$A$5:$A$156,0))</f>
        <v>2.161</v>
      </c>
      <c r="AC50" s="12"/>
      <c r="AD50" s="39">
        <f t="shared" si="16"/>
        <v>0.82784132994325976</v>
      </c>
    </row>
    <row r="51" spans="1:30" x14ac:dyDescent="0.25">
      <c r="A51">
        <v>3468</v>
      </c>
      <c r="B51" s="142" t="str">
        <f>INDEX([16]Data!$C$5:$C$156,MATCH(A51,[16]Data!$A$5:$A$156,0))</f>
        <v>Kotelna Zruč - Na Výsluní</v>
      </c>
      <c r="C51" s="83" t="str">
        <f>VLOOKUP($C$2,'[8]ERU-1'!$A$28:$BE$39,C$42,FALSE)</f>
        <v>Únor</v>
      </c>
      <c r="D51" s="83">
        <f>VLOOKUP($C$2,'[8]ERU-1'!$A$28:$BE$39,D$42,FALSE)</f>
        <v>2</v>
      </c>
      <c r="E51" s="83">
        <f>VLOOKUP($C$2,'[8]ERU-1'!$A$28:$BE$39,E$42,FALSE)</f>
        <v>6.4009999999999998</v>
      </c>
      <c r="F51" s="83">
        <f>VLOOKUP($C$2,'[8]ERU-1'!$A$28:$BE$39,F$42,FALSE)</f>
        <v>3.4860000000000002</v>
      </c>
      <c r="G51" s="83">
        <f>VLOOKUP($C$2,'[8]ERU-1'!$A$28:$BE$39,G$42,FALSE)</f>
        <v>35.335000000000001</v>
      </c>
      <c r="H51" s="83">
        <f>VLOOKUP($C$2,'[8]ERU-1'!$A$28:$BE$39,H$42,FALSE)</f>
        <v>10</v>
      </c>
      <c r="I51" s="83">
        <f>VLOOKUP($C$2,'[8]ERU-1'!$A$28:$BE$39,I$42,FALSE)</f>
        <v>0</v>
      </c>
      <c r="J51" s="83">
        <f>VLOOKUP($C$2,'[8]ERU-1'!$A$28:$BE$39,J$42,FALSE)</f>
        <v>0</v>
      </c>
      <c r="K51" s="83">
        <f>VLOOKUP($C$2,'[8]ERU-1'!$A$28:$BE$39,K$42,FALSE)</f>
        <v>10</v>
      </c>
      <c r="L51" s="83">
        <f>VLOOKUP($C$2,'[8]ERU-1'!$A$28:$BE$39,L$42,FALSE)</f>
        <v>0</v>
      </c>
      <c r="M51" s="83">
        <f>VLOOKUP($C$2,'[8]ERU-1'!$A$28:$BE$39,M$42,FALSE)</f>
        <v>10</v>
      </c>
      <c r="N51" s="83">
        <f>VLOOKUP($C$2,'[8]ERU-1'!$A$28:$BE$39,N$42,FALSE)</f>
        <v>0</v>
      </c>
      <c r="O51" s="83" t="s">
        <v>36</v>
      </c>
      <c r="P51" s="83">
        <f>VLOOKUP($C$2,'[8]ERU-1'!$A$28:$BE$39,P$42,FALSE)</f>
        <v>0</v>
      </c>
      <c r="Q51" s="83">
        <f>VLOOKUP($C$2,'[8]ERU-1'!$A$28:$BE$39,Q$42,FALSE)</f>
        <v>0</v>
      </c>
      <c r="R51" s="83">
        <f>VLOOKUP($C$2,'[8]ERU-1'!$A$28:$BE$39,R$42,FALSE)</f>
        <v>0</v>
      </c>
      <c r="S51" s="83">
        <f>VLOOKUP($C$2,'[8]ERU-1'!$A$28:$BE$39,S$42,FALSE)</f>
        <v>0</v>
      </c>
      <c r="T51" s="83">
        <f>VLOOKUP($C$2,'[8]ERU-1'!$A$28:$BE$39,T$42,FALSE)</f>
        <v>0</v>
      </c>
      <c r="U51" s="83">
        <f>VLOOKUP($C$2,'[8]ERU-1'!$A$28:$BE$39,U$42,FALSE)</f>
        <v>0</v>
      </c>
      <c r="V51" s="83">
        <f>VLOOKUP($C$2,'[8]ERU-1'!$A$28:$BE$39,V$42,FALSE)</f>
        <v>0</v>
      </c>
      <c r="W51" s="83">
        <f>VLOOKUP($C$2,'[8]ERU-1'!$A$28:$BE$39,W$42,FALSE)</f>
        <v>0</v>
      </c>
      <c r="X51" s="83">
        <f>VLOOKUP($C$2,'[8]ERU-1'!$A$28:$BE$39,X$42,FALSE)</f>
        <v>5</v>
      </c>
      <c r="Y51" s="83">
        <f>VLOOKUP($C$2,'[8]ERU-1'!$A$28:$BE$39,Y$42,FALSE)</f>
        <v>5</v>
      </c>
      <c r="Z51" s="83">
        <f>VLOOKUP($C$2,'[8]ERU-1'!$A$28:$BE$39,Z$42,FALSE)</f>
        <v>0</v>
      </c>
      <c r="AA51" s="83" t="str">
        <f>INDEX([16]Data!$BK$5:$BK$156,MATCH(A51,[16]Data!$A$5:$A$156,0))</f>
        <v>Středočeský</v>
      </c>
      <c r="AB51" s="83">
        <f>INDEX([16]Data!$BM$5:$BM$156,MATCH(A51,[16]Data!$A$5:$A$156,0))</f>
        <v>1.0629999999999999</v>
      </c>
      <c r="AC51" s="12"/>
      <c r="AD51" s="39">
        <f t="shared" si="16"/>
        <v>0.79683814623573646</v>
      </c>
    </row>
    <row r="52" spans="1:30" x14ac:dyDescent="0.25">
      <c r="A52">
        <v>1747</v>
      </c>
      <c r="B52" s="142" t="str">
        <f>INDEX([16]Data!$C$5:$C$156,MATCH(A52,[16]Data!$A$5:$A$156,0))</f>
        <v>Kotelna Govorova - Smiřice</v>
      </c>
      <c r="C52" s="83" t="str">
        <f>VLOOKUP($C$2,'[4]ERU-1'!$A$28:$BE$39,C$42,FALSE)</f>
        <v>Únor</v>
      </c>
      <c r="D52" s="83">
        <f>VLOOKUP($C$2,'[4]ERU-1'!$A$28:$BE$39,D$42,FALSE)</f>
        <v>2</v>
      </c>
      <c r="E52" s="83">
        <f>VLOOKUP($C$2,'[4]ERU-1'!$A$28:$BE$39,E$42,FALSE)</f>
        <v>6.0529999999999999</v>
      </c>
      <c r="F52" s="83">
        <f>VLOOKUP($C$2,'[4]ERU-1'!$A$28:$BE$39,F$42,FALSE)</f>
        <v>4.3609999999999998</v>
      </c>
      <c r="G52" s="83">
        <f>VLOOKUP($C$2,'[4]ERU-1'!$A$28:$BE$39,G$42,FALSE)</f>
        <v>35.284999999999997</v>
      </c>
      <c r="H52" s="83">
        <f>VLOOKUP($C$2,'[4]ERU-1'!$A$28:$BE$39,H$42,FALSE)</f>
        <v>13</v>
      </c>
      <c r="I52" s="83">
        <f>VLOOKUP($C$2,'[4]ERU-1'!$A$28:$BE$39,I$42,FALSE)</f>
        <v>0</v>
      </c>
      <c r="J52" s="83">
        <f>VLOOKUP($C$2,'[4]ERU-1'!$A$28:$BE$39,J$42,FALSE)</f>
        <v>0</v>
      </c>
      <c r="K52" s="83">
        <f>VLOOKUP($C$2,'[4]ERU-1'!$A$28:$BE$39,K$42,FALSE)</f>
        <v>13</v>
      </c>
      <c r="L52" s="83">
        <f>VLOOKUP($C$2,'[4]ERU-1'!$A$28:$BE$39,L$42,FALSE)</f>
        <v>0</v>
      </c>
      <c r="M52" s="83">
        <f>VLOOKUP($C$2,'[4]ERU-1'!$A$28:$BE$39,M$42,FALSE)</f>
        <v>13</v>
      </c>
      <c r="N52" s="83">
        <f>VLOOKUP($C$2,'[4]ERU-1'!$A$28:$BE$39,N$42,FALSE)</f>
        <v>0</v>
      </c>
      <c r="O52" s="83" t="s">
        <v>36</v>
      </c>
      <c r="P52" s="83">
        <f>VLOOKUP($C$2,'[4]ERU-1'!$A$28:$BE$39,P$42,FALSE)</f>
        <v>0</v>
      </c>
      <c r="Q52" s="83">
        <f>VLOOKUP($C$2,'[4]ERU-1'!$A$28:$BE$39,Q$42,FALSE)</f>
        <v>0</v>
      </c>
      <c r="R52" s="83">
        <f>VLOOKUP($C$2,'[4]ERU-1'!$A$28:$BE$39,R$42,FALSE)</f>
        <v>0</v>
      </c>
      <c r="S52" s="83">
        <f>VLOOKUP($C$2,'[4]ERU-1'!$A$28:$BE$39,S$42,FALSE)</f>
        <v>0</v>
      </c>
      <c r="T52" s="83">
        <f>VLOOKUP($C$2,'[4]ERU-1'!$A$28:$BE$39,T$42,FALSE)</f>
        <v>0</v>
      </c>
      <c r="U52" s="83">
        <f>VLOOKUP($C$2,'[4]ERU-1'!$A$28:$BE$39,U$42,FALSE)</f>
        <v>0</v>
      </c>
      <c r="V52" s="83">
        <f>VLOOKUP($C$2,'[4]ERU-1'!$A$28:$BE$39,V$42,FALSE)</f>
        <v>0</v>
      </c>
      <c r="W52" s="83">
        <f>VLOOKUP($C$2,'[4]ERU-1'!$A$28:$BE$39,W$42,FALSE)</f>
        <v>0</v>
      </c>
      <c r="X52" s="83">
        <f>VLOOKUP($C$2,'[4]ERU-1'!$A$28:$BE$39,X$42,FALSE)</f>
        <v>13</v>
      </c>
      <c r="Y52" s="83">
        <f>VLOOKUP($C$2,'[4]ERU-1'!$A$28:$BE$39,Y$42,FALSE)</f>
        <v>0</v>
      </c>
      <c r="Z52" s="83">
        <f>VLOOKUP($C$2,'[4]ERU-1'!$A$28:$BE$39,Z$42,FALSE)</f>
        <v>0</v>
      </c>
      <c r="AA52" s="83" t="str">
        <f>INDEX([16]Data!$BK$5:$BK$156,MATCH(A52,[16]Data!$A$5:$A$156,0))</f>
        <v>Královéhradecký</v>
      </c>
      <c r="AB52" s="83">
        <f>INDEX([16]Data!$BM$5:$BM$156,MATCH(A52,[16]Data!$A$5:$A$156,0))</f>
        <v>0.23400000000000001</v>
      </c>
      <c r="AC52" s="12"/>
      <c r="AD52" s="39">
        <f t="shared" si="16"/>
        <v>0.82804657443501739</v>
      </c>
    </row>
    <row r="53" spans="1:30" x14ac:dyDescent="0.25">
      <c r="A53">
        <v>3282</v>
      </c>
      <c r="B53" s="143" t="str">
        <f>INDEX([16]Data!$C$5:$C$156,MATCH(A53,[16]Data!$A$5:$A$156,0))</f>
        <v>Kotelna Volyně</v>
      </c>
      <c r="C53" s="83" t="str">
        <f>VLOOKUP($C$2,'[7]ERU-1'!$A$6:$BE$17,C$42,FALSE)</f>
        <v>Únor</v>
      </c>
      <c r="D53" s="83">
        <f>VLOOKUP($C$2,'[7]ERU-1'!$A$6:$BE$17,D$42,FALSE)</f>
        <v>2</v>
      </c>
      <c r="E53" s="83">
        <f>VLOOKUP($C$2,'[7]ERU-1'!$A$6:$BE$17,E$42,FALSE)</f>
        <v>761.38699999999994</v>
      </c>
      <c r="F53" s="83">
        <f>VLOOKUP($C$2,'[7]ERU-1'!$A$6:$BE$17,F$42,FALSE)</f>
        <v>415.54399999999998</v>
      </c>
      <c r="G53" s="83">
        <f>VLOOKUP($C$2,'[7]ERU-1'!$A$6:$BE$17,G$42,FALSE)</f>
        <v>35.298000000000002</v>
      </c>
      <c r="H53" s="83">
        <f>VLOOKUP($C$2,'[7]ERU-1'!$A$6:$BE$17,H$42,FALSE)</f>
        <v>1220</v>
      </c>
      <c r="I53" s="83">
        <f>VLOOKUP($C$2,'[7]ERU-1'!$A$6:$BE$17,I$42,FALSE)</f>
        <v>0</v>
      </c>
      <c r="J53" s="83">
        <f>VLOOKUP($C$2,'[7]ERU-1'!$A$6:$BE$17,J$42,FALSE)</f>
        <v>0</v>
      </c>
      <c r="K53" s="83">
        <f>VLOOKUP($C$2,'[7]ERU-1'!$A$6:$BE$17,K$42,FALSE)</f>
        <v>1220</v>
      </c>
      <c r="L53" s="83">
        <f>VLOOKUP($C$2,'[7]ERU-1'!$A$6:$BE$17,L$42,FALSE)</f>
        <v>0</v>
      </c>
      <c r="M53" s="83">
        <f>VLOOKUP($C$2,'[7]ERU-1'!$A$6:$BE$17,M$42,FALSE)</f>
        <v>1220</v>
      </c>
      <c r="N53" s="83">
        <f>VLOOKUP($C$2,'[7]ERU-1'!$A$6:$BE$17,N$42,FALSE)</f>
        <v>0</v>
      </c>
      <c r="O53" s="83" t="s">
        <v>36</v>
      </c>
      <c r="P53" s="83">
        <f>VLOOKUP($C$2,'[7]ERU-1'!$A$6:$BE$17,P$42,FALSE)</f>
        <v>0</v>
      </c>
      <c r="Q53" s="83">
        <f>VLOOKUP($C$2,'[7]ERU-1'!$A$6:$BE$17,Q$42,FALSE)</f>
        <v>0</v>
      </c>
      <c r="R53" s="83">
        <f>VLOOKUP($C$2,'[7]ERU-1'!$A$6:$BE$17,R$42,FALSE)</f>
        <v>0</v>
      </c>
      <c r="S53" s="83">
        <f>VLOOKUP($C$2,'[7]ERU-1'!$A$6:$BE$17,S$42,FALSE)</f>
        <v>0</v>
      </c>
      <c r="T53" s="83">
        <f>VLOOKUP($C$2,'[7]ERU-1'!$A$6:$BE$17,T$42,FALSE)</f>
        <v>0</v>
      </c>
      <c r="U53" s="83">
        <f>VLOOKUP($C$2,'[7]ERU-1'!$A$6:$BE$17,U$42,FALSE)</f>
        <v>0</v>
      </c>
      <c r="V53" s="83">
        <f>VLOOKUP($C$2,'[7]ERU-1'!$A$6:$BE$17,V$42,FALSE)</f>
        <v>0</v>
      </c>
      <c r="W53" s="83">
        <f>VLOOKUP($C$2,'[7]ERU-1'!$A$6:$BE$17,W$42,FALSE)</f>
        <v>0</v>
      </c>
      <c r="X53" s="83">
        <f>VLOOKUP($C$2,'[7]ERU-1'!$A$6:$BE$17,X$42,FALSE)</f>
        <v>297.67999999999995</v>
      </c>
      <c r="Y53" s="83">
        <f>VLOOKUP($C$2,'[7]ERU-1'!$A$6:$BE$17,Y$42,FALSE)</f>
        <v>922.32</v>
      </c>
      <c r="Z53" s="83">
        <f>VLOOKUP($C$2,'[7]ERU-1'!$A$6:$BE$17,Z$42,FALSE)</f>
        <v>0</v>
      </c>
      <c r="AA53" s="83" t="str">
        <f>INDEX([16]Data!$BK$5:$BK$156,MATCH(A53,[16]Data!$A$5:$A$156,0))</f>
        <v>Jihočeský</v>
      </c>
      <c r="AB53" s="83">
        <f>INDEX([16]Data!$BM$5:$BM$156,MATCH(A53,[16]Data!$A$5:$A$156,0))</f>
        <v>0.79</v>
      </c>
      <c r="AD53" s="39">
        <f>H53/(F53*3.6)</f>
        <v>0.81553069924939092</v>
      </c>
    </row>
    <row r="54" spans="1:30" x14ac:dyDescent="0.25">
      <c r="A54">
        <v>2548</v>
      </c>
      <c r="B54" s="84" t="str">
        <f>INDEX([16]Data!$C$5:$C$156,MATCH(A54,[16]Data!$A$5:$A$156,0))</f>
        <v>KJ - Nádražní, Adamov</v>
      </c>
      <c r="C54" s="85" t="str">
        <f>VLOOKUP($C$2,'[17]ERU-1'!$A$6:$BE$17,C$42,FALSE)</f>
        <v>Únor</v>
      </c>
      <c r="D54" s="85">
        <f>VLOOKUP($C$2,'[17]ERU-1'!$A$6:$BE$17,D$42,FALSE)</f>
        <v>2</v>
      </c>
      <c r="E54" s="85">
        <f>VLOOKUP($C$2,'[17]ERU-1'!$A$6:$BE$17,E$42,FALSE)</f>
        <v>1956.0829000000001</v>
      </c>
      <c r="F54" s="85">
        <f>VLOOKUP($C$2,'[17]ERU-1'!$A$6:$BE$17,F$42,FALSE)</f>
        <v>1035.1496199999999</v>
      </c>
      <c r="G54" s="85">
        <f>VLOOKUP($C$2,'[17]ERU-1'!$A$6:$BE$17,G$42,FALSE)</f>
        <v>35.234349999999999</v>
      </c>
      <c r="H54" s="85">
        <f>VLOOKUP($C$2,'[17]ERU-1'!$A$6:$BE$17,H$42,FALSE)</f>
        <v>2852</v>
      </c>
      <c r="I54" s="85">
        <f>VLOOKUP($C$2,'[17]ERU-1'!$A$6:$BE$17,I$42,FALSE)</f>
        <v>0</v>
      </c>
      <c r="J54" s="85">
        <f>VLOOKUP($C$2,'[17]ERU-1'!$A$6:$BE$17,J$42,FALSE)</f>
        <v>0</v>
      </c>
      <c r="K54" s="85">
        <f>VLOOKUP($C$2,'[17]ERU-1'!$A$6:$BE$17,K$42,FALSE)</f>
        <v>2852</v>
      </c>
      <c r="L54" s="85">
        <f>VLOOKUP($C$2,'[17]ERU-1'!$A$6:$BE$17,L$42,FALSE)</f>
        <v>0</v>
      </c>
      <c r="M54" s="85">
        <f>VLOOKUP($C$2,'[17]ERU-1'!$A$6:$BE$17,M$42,FALSE)</f>
        <v>2852</v>
      </c>
      <c r="N54" s="85">
        <f>VLOOKUP($C$2,'[17]ERU-1'!$A$6:$BE$17,N$42,FALSE)</f>
        <v>0</v>
      </c>
      <c r="O54" s="85" t="s">
        <v>36</v>
      </c>
      <c r="P54" s="85">
        <f>VLOOKUP($C$2,'[17]ERU-1'!$A$6:$BE$17,P$42,FALSE)</f>
        <v>0</v>
      </c>
      <c r="Q54" s="85">
        <f>VLOOKUP($C$2,'[17]ERU-1'!$A$6:$BE$17,Q$42,FALSE)</f>
        <v>0</v>
      </c>
      <c r="R54" s="85">
        <f>VLOOKUP($C$2,'[17]ERU-1'!$A$6:$BE$17,R$42,FALSE)</f>
        <v>2852</v>
      </c>
      <c r="S54" s="85">
        <f>VLOOKUP($C$2,'[17]ERU-1'!$A$6:$BE$17,S$42,FALSE)</f>
        <v>0</v>
      </c>
      <c r="T54" s="85">
        <f>VLOOKUP($C$2,'[17]ERU-1'!$A$6:$BE$17,T$42,FALSE)</f>
        <v>0</v>
      </c>
      <c r="U54" s="85">
        <f>VLOOKUP($C$2,'[17]ERU-1'!$A$6:$BE$17,U$42,FALSE)</f>
        <v>0</v>
      </c>
      <c r="V54" s="85">
        <f>VLOOKUP($C$2,'[17]ERU-1'!$A$6:$BE$17,V$42,FALSE)</f>
        <v>0</v>
      </c>
      <c r="W54" s="85">
        <f>VLOOKUP($C$2,'[17]ERU-1'!$A$6:$BE$17,W$42,FALSE)</f>
        <v>0</v>
      </c>
      <c r="X54" s="85">
        <f>VLOOKUP($C$2,'[17]ERU-1'!$A$6:$BE$17,X$42,FALSE)</f>
        <v>0</v>
      </c>
      <c r="Y54" s="85">
        <f>VLOOKUP($C$2,'[17]ERU-1'!$A$6:$BE$17,Y$42,FALSE)</f>
        <v>0</v>
      </c>
      <c r="Z54" s="85">
        <f>VLOOKUP($C$2,'[17]ERU-1'!$A$6:$BE$17,Z$42,FALSE)</f>
        <v>0</v>
      </c>
      <c r="AA54" s="85" t="str">
        <f>INDEX([16]Data!$BK$5:$BK$156,MATCH(A54,[16]Data!$A$5:$A$156,0))</f>
        <v>Jihomoravský</v>
      </c>
      <c r="AB54" s="86">
        <f>INDEX([16]Data!$BM$5:$BM$156,MATCH(A54,[16]Data!$A$5:$A$156,0))</f>
        <v>2.2029999999999998</v>
      </c>
      <c r="AC54" s="12"/>
      <c r="AD54" s="39">
        <f t="shared" si="16"/>
        <v>0.76532146359887787</v>
      </c>
    </row>
    <row r="55" spans="1:30" x14ac:dyDescent="0.25">
      <c r="A55">
        <v>3375</v>
      </c>
      <c r="B55" s="84" t="str">
        <f>INDEX([16]Data!$C$5:$C$156,MATCH(A55,[16]Data!$A$5:$A$156,0))</f>
        <v>KJ - Babice (areál Hamé)</v>
      </c>
      <c r="C55" s="85" t="str">
        <f>VLOOKUP($C$2,'[18]ERU-1'!$A$6:$BE$17,C$42,FALSE)</f>
        <v>Únor</v>
      </c>
      <c r="D55" s="85">
        <f>VLOOKUP($C$2,'[18]ERU-1'!$A$6:$BE$17,D$42,FALSE)</f>
        <v>2</v>
      </c>
      <c r="E55" s="85">
        <f>VLOOKUP($C$2,'[18]ERU-1'!$A$6:$BE$17,E$42,FALSE)</f>
        <v>418.851</v>
      </c>
      <c r="F55" s="85">
        <f>VLOOKUP($C$2,'[18]ERU-1'!$A$6:$BE$17,F$42,FALSE)</f>
        <v>212.703</v>
      </c>
      <c r="G55" s="85">
        <f>VLOOKUP($C$2,'[18]ERU-1'!$A$6:$BE$17,G$42,FALSE)</f>
        <v>35.237000000000002</v>
      </c>
      <c r="H55" s="85">
        <f>VLOOKUP($C$2,'[18]ERU-1'!$A$6:$BE$17,H$42,FALSE)</f>
        <v>575</v>
      </c>
      <c r="I55" s="85">
        <f>VLOOKUP($C$2,'[18]ERU-1'!$A$6:$BE$17,I$42,FALSE)</f>
        <v>0</v>
      </c>
      <c r="J55" s="85">
        <f>VLOOKUP($C$2,'[18]ERU-1'!$A$6:$BE$17,J$42,FALSE)</f>
        <v>0</v>
      </c>
      <c r="K55" s="85">
        <f>VLOOKUP($C$2,'[18]ERU-1'!$A$6:$BE$17,K$42,FALSE)</f>
        <v>575</v>
      </c>
      <c r="L55" s="85">
        <f>VLOOKUP($C$2,'[18]ERU-1'!$A$6:$BE$17,L$42,FALSE)</f>
        <v>0</v>
      </c>
      <c r="M55" s="85">
        <f>VLOOKUP($C$2,'[18]ERU-1'!$A$6:$BE$17,M$42,FALSE)</f>
        <v>575</v>
      </c>
      <c r="N55" s="85">
        <f>VLOOKUP($C$2,'[18]ERU-1'!$A$6:$BE$17,N$42,FALSE)</f>
        <v>0</v>
      </c>
      <c r="O55" s="85" t="s">
        <v>36</v>
      </c>
      <c r="P55" s="85">
        <f>VLOOKUP($C$2,'[18]ERU-1'!$A$6:$BE$17,P$42,FALSE)</f>
        <v>0</v>
      </c>
      <c r="Q55" s="85">
        <f>VLOOKUP($C$2,'[18]ERU-1'!$A$6:$BE$17,Q$42,FALSE)</f>
        <v>0</v>
      </c>
      <c r="R55" s="85">
        <f>VLOOKUP($C$2,'[18]ERU-1'!$A$6:$BE$17,R$42,FALSE)</f>
        <v>575</v>
      </c>
      <c r="S55" s="85">
        <f>VLOOKUP($C$2,'[18]ERU-1'!$A$6:$BE$17,S$42,FALSE)</f>
        <v>0</v>
      </c>
      <c r="T55" s="85">
        <f>VLOOKUP($C$2,'[18]ERU-1'!$A$6:$BE$17,T$42,FALSE)</f>
        <v>0</v>
      </c>
      <c r="U55" s="85">
        <f>VLOOKUP($C$2,'[18]ERU-1'!$A$6:$BE$17,U$42,FALSE)</f>
        <v>0</v>
      </c>
      <c r="V55" s="85">
        <f>VLOOKUP($C$2,'[18]ERU-1'!$A$6:$BE$17,V$42,FALSE)</f>
        <v>0</v>
      </c>
      <c r="W55" s="85">
        <f>VLOOKUP($C$2,'[18]ERU-1'!$A$6:$BE$17,W$42,FALSE)</f>
        <v>0</v>
      </c>
      <c r="X55" s="85">
        <f>VLOOKUP($C$2,'[18]ERU-1'!$A$6:$BE$17,X$42,FALSE)</f>
        <v>0</v>
      </c>
      <c r="Y55" s="85">
        <f>VLOOKUP($C$2,'[18]ERU-1'!$A$6:$BE$17,Y$42,FALSE)</f>
        <v>0</v>
      </c>
      <c r="Z55" s="85">
        <f>VLOOKUP($C$2,'[18]ERU-1'!$A$6:$BE$17,Z$42,FALSE)</f>
        <v>0</v>
      </c>
      <c r="AA55" s="85" t="str">
        <f>INDEX([16]Data!$BK$5:$BK$156,MATCH(A55,[16]Data!$A$5:$A$156,0))</f>
        <v>Zlínský</v>
      </c>
      <c r="AB55" s="86">
        <f>INDEX([16]Data!$BM$5:$BM$156,MATCH(A55,[16]Data!$A$5:$A$156,0))</f>
        <v>1.29</v>
      </c>
      <c r="AC55" s="12"/>
      <c r="AD55" s="39">
        <f t="shared" si="16"/>
        <v>0.75091664067842112</v>
      </c>
    </row>
    <row r="56" spans="1:30" x14ac:dyDescent="0.25">
      <c r="A56">
        <v>3520</v>
      </c>
      <c r="B56" s="84" t="str">
        <f>INDEX([16]Data!$C$5:$C$156,MATCH(A56,[16]Data!$A$5:$A$156,0))</f>
        <v>KJ - Bečov</v>
      </c>
      <c r="C56" s="85" t="str">
        <f>VLOOKUP($C$2,'[19]ERU-1'!$A$6:$BE$17,C$42,FALSE)</f>
        <v>Únor</v>
      </c>
      <c r="D56" s="85">
        <f>VLOOKUP($C$2,'[19]ERU-1'!$A$6:$BE$17,D$42,FALSE)</f>
        <v>2</v>
      </c>
      <c r="E56" s="85">
        <f>VLOOKUP($C$2,'[19]ERU-1'!$A$6:$BE$17,E$42,FALSE)</f>
        <v>969.41800000000001</v>
      </c>
      <c r="F56" s="85">
        <f>VLOOKUP($C$2,'[19]ERU-1'!$A$6:$BE$17,F$42,FALSE)</f>
        <v>512.89400000000001</v>
      </c>
      <c r="G56" s="85">
        <f>VLOOKUP($C$2,'[19]ERU-1'!$A$6:$BE$17,G$42,FALSE)</f>
        <v>35.432000000000002</v>
      </c>
      <c r="H56" s="85">
        <f>VLOOKUP($C$2,'[19]ERU-1'!$A$6:$BE$17,H$42,FALSE)</f>
        <v>1479</v>
      </c>
      <c r="I56" s="85">
        <f>VLOOKUP($C$2,'[19]ERU-1'!$A$6:$BE$17,I$42,FALSE)</f>
        <v>0</v>
      </c>
      <c r="J56" s="85">
        <f>VLOOKUP($C$2,'[19]ERU-1'!$A$6:$BE$17,J$42,FALSE)</f>
        <v>0</v>
      </c>
      <c r="K56" s="85">
        <f>VLOOKUP($C$2,'[19]ERU-1'!$A$6:$BE$17,K$42,FALSE)</f>
        <v>1479</v>
      </c>
      <c r="L56" s="85">
        <f>VLOOKUP($C$2,'[19]ERU-1'!$A$6:$BE$17,L$42,FALSE)</f>
        <v>0</v>
      </c>
      <c r="M56" s="85">
        <f>VLOOKUP($C$2,'[19]ERU-1'!$A$6:$BE$17,M$42,FALSE)</f>
        <v>1479</v>
      </c>
      <c r="N56" s="85">
        <f>VLOOKUP($C$2,'[19]ERU-1'!$A$6:$BE$17,N$42,FALSE)</f>
        <v>0</v>
      </c>
      <c r="O56" s="85" t="s">
        <v>36</v>
      </c>
      <c r="P56" s="85">
        <f>VLOOKUP($C$2,'[19]ERU-1'!$A$6:$BE$17,P$42,FALSE)</f>
        <v>0</v>
      </c>
      <c r="Q56" s="85">
        <f>VLOOKUP($C$2,'[19]ERU-1'!$A$6:$BE$17,Q$42,FALSE)</f>
        <v>0</v>
      </c>
      <c r="R56" s="85">
        <f>VLOOKUP($C$2,'[19]ERU-1'!$A$6:$BE$17,R$42,FALSE)</f>
        <v>1479</v>
      </c>
      <c r="S56" s="85">
        <f>VLOOKUP($C$2,'[19]ERU-1'!$A$6:$BE$17,S$42,FALSE)</f>
        <v>0</v>
      </c>
      <c r="T56" s="85">
        <f>VLOOKUP($C$2,'[19]ERU-1'!$A$6:$BE$17,T$42,FALSE)</f>
        <v>0</v>
      </c>
      <c r="U56" s="85">
        <f>VLOOKUP($C$2,'[19]ERU-1'!$A$6:$BE$17,U$42,FALSE)</f>
        <v>0</v>
      </c>
      <c r="V56" s="85">
        <f>VLOOKUP($C$2,'[19]ERU-1'!$A$6:$BE$17,V$42,FALSE)</f>
        <v>0</v>
      </c>
      <c r="W56" s="85">
        <f>VLOOKUP($C$2,'[19]ERU-1'!$A$6:$BE$17,W$42,FALSE)</f>
        <v>0</v>
      </c>
      <c r="X56" s="85">
        <f>VLOOKUP($C$2,'[19]ERU-1'!$A$6:$BE$17,X$42,FALSE)</f>
        <v>0</v>
      </c>
      <c r="Y56" s="85">
        <f>VLOOKUP($C$2,'[19]ERU-1'!$A$6:$BE$17,Y$42,FALSE)</f>
        <v>0</v>
      </c>
      <c r="Z56" s="85">
        <f>VLOOKUP($C$2,'[19]ERU-1'!$A$6:$BE$17,Z$42,FALSE)</f>
        <v>0</v>
      </c>
      <c r="AA56" s="85" t="str">
        <f>INDEX([16]Data!$BK$5:$BK$156,MATCH(A56,[16]Data!$A$5:$A$156,0))</f>
        <v>Ústecký</v>
      </c>
      <c r="AB56" s="86">
        <f>INDEX([16]Data!$BM$5:$BM$156,MATCH(A56,[16]Data!$A$5:$A$156,0))</f>
        <v>1.29</v>
      </c>
      <c r="AC56" s="12"/>
      <c r="AD56" s="39">
        <f t="shared" si="16"/>
        <v>0.80101021523615668</v>
      </c>
    </row>
    <row r="57" spans="1:30" x14ac:dyDescent="0.25">
      <c r="A57">
        <v>3435</v>
      </c>
      <c r="B57" s="84" t="str">
        <f>INDEX([16]Data!$C$5:$C$156,MATCH(A57,[16]Data!$A$5:$A$156,0))</f>
        <v>KJ - Benešov</v>
      </c>
      <c r="C57" s="85" t="str">
        <f>VLOOKUP($C$2,'[20]ERU-1'!$A$6:$BE$17,C$42,FALSE)</f>
        <v>Únor</v>
      </c>
      <c r="D57" s="85">
        <f>VLOOKUP($C$2,'[20]ERU-1'!$A$6:$BE$17,D$42,FALSE)</f>
        <v>2</v>
      </c>
      <c r="E57" s="85">
        <f>VLOOKUP($C$2,'[20]ERU-1'!$A$6:$BE$17,E$42,FALSE)</f>
        <v>512.69299999999998</v>
      </c>
      <c r="F57" s="85">
        <f>VLOOKUP($C$2,'[20]ERU-1'!$A$6:$BE$17,F$42,FALSE)</f>
        <v>268.24799999999999</v>
      </c>
      <c r="G57" s="85">
        <f>VLOOKUP($C$2,'[20]ERU-1'!$A$6:$BE$17,G$42,FALSE)</f>
        <v>35.332000000000001</v>
      </c>
      <c r="H57" s="85">
        <f>VLOOKUP($C$2,'[20]ERU-1'!$A$6:$BE$17,H$42,FALSE)</f>
        <v>748</v>
      </c>
      <c r="I57" s="85">
        <f>VLOOKUP($C$2,'[20]ERU-1'!$A$6:$BE$17,I$42,FALSE)</f>
        <v>0</v>
      </c>
      <c r="J57" s="85">
        <f>VLOOKUP($C$2,'[20]ERU-1'!$A$6:$BE$17,J$42,FALSE)</f>
        <v>0</v>
      </c>
      <c r="K57" s="85">
        <f>VLOOKUP($C$2,'[20]ERU-1'!$A$6:$BE$17,K$42,FALSE)</f>
        <v>748</v>
      </c>
      <c r="L57" s="85">
        <f>VLOOKUP($C$2,'[20]ERU-1'!$A$6:$BE$17,L$42,FALSE)</f>
        <v>0</v>
      </c>
      <c r="M57" s="85">
        <f>VLOOKUP($C$2,'[20]ERU-1'!$A$6:$BE$17,M$42,FALSE)</f>
        <v>748</v>
      </c>
      <c r="N57" s="85">
        <f>VLOOKUP($C$2,'[20]ERU-1'!$A$6:$BE$17,N$42,FALSE)</f>
        <v>0</v>
      </c>
      <c r="O57" s="85" t="s">
        <v>36</v>
      </c>
      <c r="P57" s="85">
        <f>VLOOKUP($C$2,'[20]ERU-1'!$A$6:$BE$17,P$42,FALSE)</f>
        <v>0</v>
      </c>
      <c r="Q57" s="85">
        <f>VLOOKUP($C$2,'[20]ERU-1'!$A$6:$BE$17,Q$42,FALSE)</f>
        <v>0</v>
      </c>
      <c r="R57" s="85">
        <f>VLOOKUP($C$2,'[20]ERU-1'!$A$6:$BE$17,R$42,FALSE)</f>
        <v>748</v>
      </c>
      <c r="S57" s="85">
        <f>VLOOKUP($C$2,'[20]ERU-1'!$A$6:$BE$17,S$42,FALSE)</f>
        <v>0</v>
      </c>
      <c r="T57" s="85">
        <f>VLOOKUP($C$2,'[20]ERU-1'!$A$6:$BE$17,T$42,FALSE)</f>
        <v>0</v>
      </c>
      <c r="U57" s="85">
        <f>VLOOKUP($C$2,'[20]ERU-1'!$A$6:$BE$17,U$42,FALSE)</f>
        <v>0</v>
      </c>
      <c r="V57" s="85">
        <f>VLOOKUP($C$2,'[20]ERU-1'!$A$6:$BE$17,V$42,FALSE)</f>
        <v>0</v>
      </c>
      <c r="W57" s="85">
        <f>VLOOKUP($C$2,'[20]ERU-1'!$A$6:$BE$17,W$42,FALSE)</f>
        <v>0</v>
      </c>
      <c r="X57" s="85">
        <f>VLOOKUP($C$2,'[20]ERU-1'!$A$6:$BE$17,X$42,FALSE)</f>
        <v>0</v>
      </c>
      <c r="Y57" s="85">
        <f>VLOOKUP($C$2,'[20]ERU-1'!$A$6:$BE$17,Y$42,FALSE)</f>
        <v>0</v>
      </c>
      <c r="Z57" s="85">
        <f>VLOOKUP($C$2,'[20]ERU-1'!$A$6:$BE$17,Z$42,FALSE)</f>
        <v>0</v>
      </c>
      <c r="AA57" s="85" t="str">
        <f>INDEX([16]Data!$BK$5:$BK$156,MATCH(A57,[16]Data!$A$5:$A$156,0))</f>
        <v>Středočeský</v>
      </c>
      <c r="AB57" s="86">
        <f>INDEX([16]Data!$BM$5:$BM$156,MATCH(A57,[16]Data!$A$5:$A$156,0))</f>
        <v>1.274</v>
      </c>
      <c r="AC57" s="12"/>
      <c r="AD57" s="39">
        <f t="shared" si="16"/>
        <v>0.77457344613110912</v>
      </c>
    </row>
    <row r="58" spans="1:30" x14ac:dyDescent="0.25">
      <c r="A58">
        <v>2967</v>
      </c>
      <c r="B58" s="84" t="str">
        <f>INDEX([16]Data!$C$5:$C$156,MATCH(A58,[16]Data!$A$5:$A$156,0))</f>
        <v>KJ - Bojkovice</v>
      </c>
      <c r="C58" s="85" t="str">
        <f>VLOOKUP($C$2,'[21]ERU-1'!$A$6:$BE$17,C$42,FALSE)</f>
        <v>Únor</v>
      </c>
      <c r="D58" s="85">
        <f>VLOOKUP($C$2,'[21]ERU-1'!$A$6:$BE$17,D$42,FALSE)</f>
        <v>2</v>
      </c>
      <c r="E58" s="85">
        <f>VLOOKUP($C$2,'[21]ERU-1'!$A$6:$BE$17,E$42,FALSE)</f>
        <v>908.322</v>
      </c>
      <c r="F58" s="85">
        <f>VLOOKUP($C$2,'[21]ERU-1'!$A$6:$BE$17,F$42,FALSE)</f>
        <v>481.654</v>
      </c>
      <c r="G58" s="85">
        <f>VLOOKUP($C$2,'[21]ERU-1'!$A$6:$BE$17,G$42,FALSE)</f>
        <v>35.234999999999999</v>
      </c>
      <c r="H58" s="85">
        <f>VLOOKUP($C$2,'[21]ERU-1'!$A$6:$BE$17,H$42,FALSE)</f>
        <v>1362</v>
      </c>
      <c r="I58" s="85">
        <f>VLOOKUP($C$2,'[21]ERU-1'!$A$6:$BE$17,I$42,FALSE)</f>
        <v>0</v>
      </c>
      <c r="J58" s="85">
        <f>VLOOKUP($C$2,'[21]ERU-1'!$A$6:$BE$17,J$42,FALSE)</f>
        <v>0</v>
      </c>
      <c r="K58" s="85">
        <f>VLOOKUP($C$2,'[21]ERU-1'!$A$6:$BE$17,K$42,FALSE)</f>
        <v>1362</v>
      </c>
      <c r="L58" s="85">
        <f>VLOOKUP($C$2,'[21]ERU-1'!$A$6:$BE$17,L$42,FALSE)</f>
        <v>0</v>
      </c>
      <c r="M58" s="85">
        <f>VLOOKUP($C$2,'[21]ERU-1'!$A$6:$BE$17,M$42,FALSE)</f>
        <v>1362</v>
      </c>
      <c r="N58" s="85">
        <f>VLOOKUP($C$2,'[21]ERU-1'!$A$6:$BE$17,N$42,FALSE)</f>
        <v>0</v>
      </c>
      <c r="O58" s="85" t="s">
        <v>36</v>
      </c>
      <c r="P58" s="85">
        <f>VLOOKUP($C$2,'[21]ERU-1'!$A$6:$BE$17,P$42,FALSE)</f>
        <v>0</v>
      </c>
      <c r="Q58" s="85">
        <f>VLOOKUP($C$2,'[21]ERU-1'!$A$6:$BE$17,Q$42,FALSE)</f>
        <v>0</v>
      </c>
      <c r="R58" s="85">
        <f>VLOOKUP($C$2,'[21]ERU-1'!$A$6:$BE$17,R$42,FALSE)</f>
        <v>0</v>
      </c>
      <c r="S58" s="85">
        <f>VLOOKUP($C$2,'[21]ERU-1'!$A$6:$BE$17,S$42,FALSE)</f>
        <v>0</v>
      </c>
      <c r="T58" s="85">
        <f>VLOOKUP($C$2,'[21]ERU-1'!$A$6:$BE$17,T$42,FALSE)</f>
        <v>1362</v>
      </c>
      <c r="U58" s="85">
        <f>VLOOKUP($C$2,'[21]ERU-1'!$A$6:$BE$17,U$42,FALSE)</f>
        <v>0</v>
      </c>
      <c r="V58" s="85">
        <f>VLOOKUP($C$2,'[21]ERU-1'!$A$6:$BE$17,V$42,FALSE)</f>
        <v>0</v>
      </c>
      <c r="W58" s="85">
        <f>VLOOKUP($C$2,'[21]ERU-1'!$A$6:$BE$17,W$42,FALSE)</f>
        <v>0</v>
      </c>
      <c r="X58" s="85">
        <f>VLOOKUP($C$2,'[21]ERU-1'!$A$6:$BE$17,X$42,FALSE)</f>
        <v>0</v>
      </c>
      <c r="Y58" s="85">
        <f>VLOOKUP($C$2,'[21]ERU-1'!$A$6:$BE$17,Y$42,FALSE)</f>
        <v>0</v>
      </c>
      <c r="Z58" s="85">
        <f>VLOOKUP($C$2,'[21]ERU-1'!$A$6:$BE$17,Z$42,FALSE)</f>
        <v>0</v>
      </c>
      <c r="AA58" s="85" t="str">
        <f>INDEX([16]Data!$BK$5:$BK$156,MATCH(A58,[16]Data!$A$5:$A$156,0))</f>
        <v>Zlínský</v>
      </c>
      <c r="AB58" s="86">
        <f>INDEX([16]Data!$BM$5:$BM$156,MATCH(A58,[16]Data!$A$5:$A$156,0))</f>
        <v>1.274</v>
      </c>
      <c r="AC58" s="12"/>
      <c r="AD58" s="39">
        <f t="shared" si="16"/>
        <v>0.78548778445384715</v>
      </c>
    </row>
    <row r="59" spans="1:30" x14ac:dyDescent="0.25">
      <c r="A59">
        <v>2448</v>
      </c>
      <c r="B59" s="84" t="str">
        <f>INDEX([16]Data!$C$5:$C$156,MATCH(A59,[16]Data!$A$5:$A$156,0))</f>
        <v>KJ - Broumov</v>
      </c>
      <c r="C59" s="85" t="str">
        <f>VLOOKUP($C$2,'[22]ERU-1'!$A$6:$BE$17,C$42,FALSE)</f>
        <v>Únor</v>
      </c>
      <c r="D59" s="85">
        <f>VLOOKUP($C$2,'[22]ERU-1'!$A$6:$BE$17,D$42,FALSE)</f>
        <v>2</v>
      </c>
      <c r="E59" s="85">
        <f>VLOOKUP($C$2,'[22]ERU-1'!$A$6:$BE$17,E$42,FALSE)</f>
        <v>478.38900000000001</v>
      </c>
      <c r="F59" s="85">
        <f>VLOOKUP($C$2,'[22]ERU-1'!$A$6:$BE$17,F$42,FALSE)</f>
        <v>264.85000000000002</v>
      </c>
      <c r="G59" s="85">
        <f>VLOOKUP($C$2,'[22]ERU-1'!$A$6:$BE$17,G$42,FALSE)</f>
        <v>35.283000000000001</v>
      </c>
      <c r="H59" s="85">
        <f>VLOOKUP($C$2,'[22]ERU-1'!$A$6:$BE$17,H$42,FALSE)</f>
        <v>780</v>
      </c>
      <c r="I59" s="85">
        <f>VLOOKUP($C$2,'[22]ERU-1'!$A$6:$BE$17,I$42,FALSE)</f>
        <v>0</v>
      </c>
      <c r="J59" s="85">
        <f>VLOOKUP($C$2,'[22]ERU-1'!$A$6:$BE$17,J$42,FALSE)</f>
        <v>0</v>
      </c>
      <c r="K59" s="85">
        <f>VLOOKUP($C$2,'[22]ERU-1'!$A$6:$BE$17,K$42,FALSE)</f>
        <v>780</v>
      </c>
      <c r="L59" s="85">
        <f>VLOOKUP($C$2,'[22]ERU-1'!$A$6:$BE$17,L$42,FALSE)</f>
        <v>0</v>
      </c>
      <c r="M59" s="85">
        <f>VLOOKUP($C$2,'[22]ERU-1'!$A$6:$BE$17,M$42,FALSE)</f>
        <v>780</v>
      </c>
      <c r="N59" s="85">
        <f>VLOOKUP($C$2,'[22]ERU-1'!$A$6:$BE$17,N$42,FALSE)</f>
        <v>0</v>
      </c>
      <c r="O59" s="85" t="s">
        <v>36</v>
      </c>
      <c r="P59" s="85">
        <f>VLOOKUP($C$2,'[22]ERU-1'!$A$6:$BE$17,P$42,FALSE)</f>
        <v>0</v>
      </c>
      <c r="Q59" s="85">
        <f>VLOOKUP($C$2,'[22]ERU-1'!$A$6:$BE$17,Q$42,FALSE)</f>
        <v>0</v>
      </c>
      <c r="R59" s="85">
        <f>VLOOKUP($C$2,'[22]ERU-1'!$A$6:$BE$17,R$42,FALSE)</f>
        <v>780</v>
      </c>
      <c r="S59" s="85">
        <f>VLOOKUP($C$2,'[22]ERU-1'!$A$6:$BE$17,S$42,FALSE)</f>
        <v>0</v>
      </c>
      <c r="T59" s="85">
        <f>VLOOKUP($C$2,'[22]ERU-1'!$A$6:$BE$17,T$42,FALSE)</f>
        <v>0</v>
      </c>
      <c r="U59" s="85">
        <f>VLOOKUP($C$2,'[22]ERU-1'!$A$6:$BE$17,U$42,FALSE)</f>
        <v>0</v>
      </c>
      <c r="V59" s="85">
        <f>VLOOKUP($C$2,'[22]ERU-1'!$A$6:$BE$17,V$42,FALSE)</f>
        <v>0</v>
      </c>
      <c r="W59" s="85">
        <f>VLOOKUP($C$2,'[22]ERU-1'!$A$6:$BE$17,W$42,FALSE)</f>
        <v>0</v>
      </c>
      <c r="X59" s="85">
        <f>VLOOKUP($C$2,'[22]ERU-1'!$A$6:$BE$17,X$42,FALSE)</f>
        <v>0</v>
      </c>
      <c r="Y59" s="85">
        <f>VLOOKUP($C$2,'[22]ERU-1'!$A$6:$BE$17,Y$42,FALSE)</f>
        <v>0</v>
      </c>
      <c r="Z59" s="85">
        <f>VLOOKUP($C$2,'[22]ERU-1'!$A$6:$BE$17,Z$42,FALSE)</f>
        <v>0</v>
      </c>
      <c r="AA59" s="85" t="str">
        <f>INDEX([16]Data!$BK$5:$BK$156,MATCH(A59,[16]Data!$A$5:$A$156,0))</f>
        <v>Královéhradecký</v>
      </c>
      <c r="AB59" s="86">
        <f>INDEX([16]Data!$BM$5:$BM$156,MATCH(A59,[16]Data!$A$5:$A$156,0))</f>
        <v>0.72299999999999998</v>
      </c>
      <c r="AC59" s="12"/>
      <c r="AD59" s="39">
        <f t="shared" si="16"/>
        <v>0.81807312315146929</v>
      </c>
    </row>
    <row r="60" spans="1:30" x14ac:dyDescent="0.25">
      <c r="A60">
        <v>540</v>
      </c>
      <c r="B60" s="84" t="str">
        <f>INDEX([16]Data!$C$5:$C$156,MATCH(A60,[16]Data!$A$5:$A$156,0))</f>
        <v>KJ - Brtnice</v>
      </c>
      <c r="C60" s="85" t="str">
        <f>VLOOKUP($C$2,'[23]ERU-1'!$A$6:$BE$17,C$42,FALSE)</f>
        <v>Únor</v>
      </c>
      <c r="D60" s="85">
        <f>VLOOKUP($C$2,'[23]ERU-1'!$A$6:$BE$17,D$42,FALSE)</f>
        <v>2</v>
      </c>
      <c r="E60" s="85">
        <f>VLOOKUP($C$2,'[23]ERU-1'!$A$6:$BE$17,E$42,FALSE)</f>
        <v>342.98599999999999</v>
      </c>
      <c r="F60" s="85">
        <f>VLOOKUP($C$2,'[23]ERU-1'!$A$6:$BE$17,F$42,FALSE)</f>
        <v>202.73099999999999</v>
      </c>
      <c r="G60" s="85">
        <f>VLOOKUP($C$2,'[23]ERU-1'!$A$6:$BE$17,G$42,FALSE)</f>
        <v>35.234000000000002</v>
      </c>
      <c r="H60" s="85">
        <f>VLOOKUP($C$2,'[23]ERU-1'!$A$6:$BE$17,H$42,FALSE)</f>
        <v>575</v>
      </c>
      <c r="I60" s="85">
        <f>VLOOKUP($C$2,'[23]ERU-1'!$A$6:$BE$17,I$42,FALSE)</f>
        <v>0</v>
      </c>
      <c r="J60" s="85">
        <f>VLOOKUP($C$2,'[23]ERU-1'!$A$6:$BE$17,J$42,FALSE)</f>
        <v>0</v>
      </c>
      <c r="K60" s="85">
        <f>VLOOKUP($C$2,'[23]ERU-1'!$A$6:$BE$17,K$42,FALSE)</f>
        <v>575</v>
      </c>
      <c r="L60" s="85">
        <f>VLOOKUP($C$2,'[23]ERU-1'!$A$6:$BE$17,L$42,FALSE)</f>
        <v>0</v>
      </c>
      <c r="M60" s="85">
        <f>VLOOKUP($C$2,'[23]ERU-1'!$A$6:$BE$17,M$42,FALSE)</f>
        <v>575</v>
      </c>
      <c r="N60" s="85">
        <f>VLOOKUP($C$2,'[23]ERU-1'!$A$6:$BE$17,N$42,FALSE)</f>
        <v>0</v>
      </c>
      <c r="O60" s="85" t="s">
        <v>36</v>
      </c>
      <c r="P60" s="85">
        <f>VLOOKUP($C$2,'[23]ERU-1'!$A$6:$BE$17,P$42,FALSE)</f>
        <v>0</v>
      </c>
      <c r="Q60" s="85">
        <f>VLOOKUP($C$2,'[23]ERU-1'!$A$6:$BE$17,Q$42,FALSE)</f>
        <v>0</v>
      </c>
      <c r="R60" s="85">
        <f>VLOOKUP($C$2,'[23]ERU-1'!$A$6:$BE$17,R$42,FALSE)</f>
        <v>575</v>
      </c>
      <c r="S60" s="85">
        <f>VLOOKUP($C$2,'[23]ERU-1'!$A$6:$BE$17,S$42,FALSE)</f>
        <v>0</v>
      </c>
      <c r="T60" s="85">
        <f>VLOOKUP($C$2,'[23]ERU-1'!$A$6:$BE$17,T$42,FALSE)</f>
        <v>0</v>
      </c>
      <c r="U60" s="85">
        <f>VLOOKUP($C$2,'[23]ERU-1'!$A$6:$BE$17,U$42,FALSE)</f>
        <v>0</v>
      </c>
      <c r="V60" s="85">
        <f>VLOOKUP($C$2,'[23]ERU-1'!$A$6:$BE$17,V$42,FALSE)</f>
        <v>0</v>
      </c>
      <c r="W60" s="85">
        <f>VLOOKUP($C$2,'[23]ERU-1'!$A$6:$BE$17,W$42,FALSE)</f>
        <v>0</v>
      </c>
      <c r="X60" s="85">
        <f>VLOOKUP($C$2,'[23]ERU-1'!$A$6:$BE$17,X$42,FALSE)</f>
        <v>0</v>
      </c>
      <c r="Y60" s="85">
        <f>VLOOKUP($C$2,'[23]ERU-1'!$A$6:$BE$17,Y$42,FALSE)</f>
        <v>0</v>
      </c>
      <c r="Z60" s="85">
        <f>VLOOKUP($C$2,'[23]ERU-1'!$A$6:$BE$17,Z$42,FALSE)</f>
        <v>0</v>
      </c>
      <c r="AA60" s="85" t="str">
        <f>INDEX([16]Data!$BK$5:$BK$156,MATCH(A60,[16]Data!$A$5:$A$156,0))</f>
        <v>Vysočina</v>
      </c>
      <c r="AB60" s="86">
        <f>INDEX([16]Data!$BM$5:$BM$156,MATCH(A60,[16]Data!$A$5:$A$156,0))</f>
        <v>0.41699999999999998</v>
      </c>
      <c r="AC60" s="12"/>
      <c r="AD60" s="39">
        <f t="shared" si="16"/>
        <v>0.78785297868713822</v>
      </c>
    </row>
    <row r="61" spans="1:30" x14ac:dyDescent="0.25">
      <c r="A61">
        <v>2477</v>
      </c>
      <c r="B61" s="84" t="str">
        <f>INDEX([16]Data!$C$5:$C$156,MATCH(A61,[16]Data!$A$5:$A$156,0))</f>
        <v>KJ - Bystřice nad Pernštejnem</v>
      </c>
      <c r="C61" s="85" t="str">
        <f>VLOOKUP($C$2,'[24]ERU-1'!$A$6:$BE$17,C$42,FALSE)</f>
        <v>Únor</v>
      </c>
      <c r="D61" s="85">
        <f>VLOOKUP($C$2,'[24]ERU-1'!$A$6:$BE$17,D$42,FALSE)</f>
        <v>2</v>
      </c>
      <c r="E61" s="85">
        <f>VLOOKUP($C$2,'[24]ERU-1'!$A$6:$BE$17,E$42,FALSE)</f>
        <v>2307.6030000000001</v>
      </c>
      <c r="F61" s="85">
        <f>VLOOKUP($C$2,'[24]ERU-1'!$A$6:$BE$17,F$42,FALSE)</f>
        <v>1216.0419999999999</v>
      </c>
      <c r="G61" s="85">
        <f>VLOOKUP($C$2,'[24]ERU-1'!$A$6:$BE$17,G$42,FALSE)</f>
        <v>35.234999999999999</v>
      </c>
      <c r="H61" s="85">
        <f>VLOOKUP($C$2,'[24]ERU-1'!$A$6:$BE$17,H$42,FALSE)</f>
        <v>3452</v>
      </c>
      <c r="I61" s="85">
        <f>VLOOKUP($C$2,'[24]ERU-1'!$A$6:$BE$17,I$42,FALSE)</f>
        <v>0</v>
      </c>
      <c r="J61" s="85">
        <f>VLOOKUP($C$2,'[24]ERU-1'!$A$6:$BE$17,J$42,FALSE)</f>
        <v>0</v>
      </c>
      <c r="K61" s="85">
        <f>VLOOKUP($C$2,'[24]ERU-1'!$A$6:$BE$17,K$42,FALSE)</f>
        <v>3452</v>
      </c>
      <c r="L61" s="85">
        <f>VLOOKUP($C$2,'[24]ERU-1'!$A$6:$BE$17,L$42,FALSE)</f>
        <v>0</v>
      </c>
      <c r="M61" s="85">
        <f>VLOOKUP($C$2,'[24]ERU-1'!$A$6:$BE$17,M$42,FALSE)</f>
        <v>3452</v>
      </c>
      <c r="N61" s="85">
        <f>VLOOKUP($C$2,'[24]ERU-1'!$A$6:$BE$17,N$42,FALSE)</f>
        <v>0</v>
      </c>
      <c r="O61" s="85" t="s">
        <v>36</v>
      </c>
      <c r="P61" s="85">
        <f>VLOOKUP($C$2,'[24]ERU-1'!$A$6:$BE$17,P$42,FALSE)</f>
        <v>0</v>
      </c>
      <c r="Q61" s="85">
        <f>VLOOKUP($C$2,'[24]ERU-1'!$A$6:$BE$17,Q$42,FALSE)</f>
        <v>0</v>
      </c>
      <c r="R61" s="85">
        <f>VLOOKUP($C$2,'[24]ERU-1'!$A$6:$BE$17,R$42,FALSE)</f>
        <v>3452</v>
      </c>
      <c r="S61" s="85">
        <f>VLOOKUP($C$2,'[24]ERU-1'!$A$6:$BE$17,S$42,FALSE)</f>
        <v>0</v>
      </c>
      <c r="T61" s="85">
        <f>VLOOKUP($C$2,'[24]ERU-1'!$A$6:$BE$17,T$42,FALSE)</f>
        <v>0</v>
      </c>
      <c r="U61" s="85">
        <f>VLOOKUP($C$2,'[24]ERU-1'!$A$6:$BE$17,U$42,FALSE)</f>
        <v>0</v>
      </c>
      <c r="V61" s="85">
        <f>VLOOKUP($C$2,'[24]ERU-1'!$A$6:$BE$17,V$42,FALSE)</f>
        <v>0</v>
      </c>
      <c r="W61" s="85">
        <f>VLOOKUP($C$2,'[24]ERU-1'!$A$6:$BE$17,W$42,FALSE)</f>
        <v>0</v>
      </c>
      <c r="X61" s="85">
        <f>VLOOKUP($C$2,'[24]ERU-1'!$A$6:$BE$17,X$42,FALSE)</f>
        <v>0</v>
      </c>
      <c r="Y61" s="85">
        <f>VLOOKUP($C$2,'[24]ERU-1'!$A$6:$BE$17,Y$42,FALSE)</f>
        <v>0</v>
      </c>
      <c r="Z61" s="85">
        <f>VLOOKUP($C$2,'[24]ERU-1'!$A$6:$BE$17,Z$42,FALSE)</f>
        <v>0</v>
      </c>
      <c r="AA61" s="85" t="str">
        <f>INDEX([16]Data!$BK$5:$BK$156,MATCH(A61,[16]Data!$A$5:$A$156,0))</f>
        <v>Vysočina</v>
      </c>
      <c r="AB61" s="86">
        <f>INDEX([16]Data!$BM$5:$BM$156,MATCH(A61,[16]Data!$A$5:$A$156,0))</f>
        <v>2.254</v>
      </c>
      <c r="AC61" s="12"/>
      <c r="AD61" s="39">
        <f t="shared" si="16"/>
        <v>0.78853270601581926</v>
      </c>
    </row>
    <row r="62" spans="1:30" x14ac:dyDescent="0.25">
      <c r="A62">
        <v>3124</v>
      </c>
      <c r="B62" s="84" t="str">
        <f>INDEX([16]Data!$C$5:$C$156,MATCH(A62,[16]Data!$A$5:$A$156,0))</f>
        <v>KJ - Česká Třebová, Křib</v>
      </c>
      <c r="C62" s="85" t="str">
        <f>VLOOKUP($C$2,'[25]ERU-1'!$A$6:$BE$17,C$42,FALSE)</f>
        <v>Únor</v>
      </c>
      <c r="D62" s="85">
        <f>VLOOKUP($C$2,'[25]ERU-1'!$A$6:$BE$17,D$42,FALSE)</f>
        <v>2</v>
      </c>
      <c r="E62" s="85">
        <f>VLOOKUP($C$2,'[25]ERU-1'!$A$6:$BE$17,E$42,FALSE)</f>
        <v>280.40199999999999</v>
      </c>
      <c r="F62" s="85">
        <f>VLOOKUP($C$2,'[25]ERU-1'!$A$6:$BE$17,F$42,FALSE)</f>
        <v>163.351</v>
      </c>
      <c r="G62" s="85">
        <f>VLOOKUP($C$2,'[25]ERU-1'!$A$6:$BE$17,G$42,FALSE)</f>
        <v>35.289000000000001</v>
      </c>
      <c r="H62" s="85">
        <f>VLOOKUP($C$2,'[25]ERU-1'!$A$6:$BE$17,H$42,FALSE)</f>
        <v>492</v>
      </c>
      <c r="I62" s="85">
        <f>VLOOKUP($C$2,'[25]ERU-1'!$A$6:$BE$17,I$42,FALSE)</f>
        <v>0</v>
      </c>
      <c r="J62" s="85">
        <f>VLOOKUP($C$2,'[25]ERU-1'!$A$6:$BE$17,J$42,FALSE)</f>
        <v>0</v>
      </c>
      <c r="K62" s="85">
        <f>VLOOKUP($C$2,'[25]ERU-1'!$A$6:$BE$17,K$42,FALSE)</f>
        <v>492</v>
      </c>
      <c r="L62" s="85">
        <f>VLOOKUP($C$2,'[25]ERU-1'!$A$6:$BE$17,L$42,FALSE)</f>
        <v>0</v>
      </c>
      <c r="M62" s="85">
        <f>VLOOKUP($C$2,'[25]ERU-1'!$A$6:$BE$17,M$42,FALSE)</f>
        <v>492</v>
      </c>
      <c r="N62" s="85">
        <f>VLOOKUP($C$2,'[25]ERU-1'!$A$6:$BE$17,N$42,FALSE)</f>
        <v>0</v>
      </c>
      <c r="O62" s="85" t="s">
        <v>36</v>
      </c>
      <c r="P62" s="85">
        <f>VLOOKUP($C$2,'[25]ERU-1'!$A$6:$BE$17,P$42,FALSE)</f>
        <v>0</v>
      </c>
      <c r="Q62" s="85">
        <f>VLOOKUP($C$2,'[25]ERU-1'!$A$6:$BE$17,Q$42,FALSE)</f>
        <v>0</v>
      </c>
      <c r="R62" s="85">
        <f>VLOOKUP($C$2,'[25]ERU-1'!$A$6:$BE$17,R$42,FALSE)</f>
        <v>492</v>
      </c>
      <c r="S62" s="85">
        <f>VLOOKUP($C$2,'[25]ERU-1'!$A$6:$BE$17,S$42,FALSE)</f>
        <v>0</v>
      </c>
      <c r="T62" s="85">
        <f>VLOOKUP($C$2,'[25]ERU-1'!$A$6:$BE$17,T$42,FALSE)</f>
        <v>0</v>
      </c>
      <c r="U62" s="85">
        <f>VLOOKUP($C$2,'[25]ERU-1'!$A$6:$BE$17,U$42,FALSE)</f>
        <v>0</v>
      </c>
      <c r="V62" s="85">
        <f>VLOOKUP($C$2,'[25]ERU-1'!$A$6:$BE$17,V$42,FALSE)</f>
        <v>0</v>
      </c>
      <c r="W62" s="85">
        <f>VLOOKUP($C$2,'[25]ERU-1'!$A$6:$BE$17,W$42,FALSE)</f>
        <v>0</v>
      </c>
      <c r="X62" s="85">
        <f>VLOOKUP($C$2,'[25]ERU-1'!$A$6:$BE$17,X$42,FALSE)</f>
        <v>0</v>
      </c>
      <c r="Y62" s="85">
        <f>VLOOKUP($C$2,'[25]ERU-1'!$A$6:$BE$17,Y$42,FALSE)</f>
        <v>0</v>
      </c>
      <c r="Z62" s="85">
        <f>VLOOKUP($C$2,'[25]ERU-1'!$A$6:$BE$17,Z$42,FALSE)</f>
        <v>0</v>
      </c>
      <c r="AA62" s="85" t="str">
        <f>INDEX([16]Data!$BK$5:$BK$156,MATCH(A62,[16]Data!$A$5:$A$156,0))</f>
        <v>Pardubický</v>
      </c>
      <c r="AB62" s="86">
        <f>INDEX([16]Data!$BM$5:$BM$156,MATCH(A62,[16]Data!$A$5:$A$156,0))</f>
        <v>0.28599999999999998</v>
      </c>
      <c r="AC62" s="12"/>
      <c r="AD62" s="39">
        <f t="shared" si="16"/>
        <v>0.83664419970901094</v>
      </c>
    </row>
    <row r="63" spans="1:30" x14ac:dyDescent="0.25">
      <c r="A63">
        <v>3242</v>
      </c>
      <c r="B63" s="84" t="str">
        <f>INDEX([16]Data!$C$5:$C$156,MATCH(A63,[16]Data!$A$5:$A$156,0))</f>
        <v>KJ - Česká Třebová, Lhotka</v>
      </c>
      <c r="C63" s="85" t="str">
        <f>VLOOKUP($C$2,'[26]ERU-1'!$A$6:$BE$17,C$42,FALSE)</f>
        <v>Únor</v>
      </c>
      <c r="D63" s="85">
        <f>VLOOKUP($C$2,'[26]ERU-1'!$A$6:$BE$17,D$42,FALSE)</f>
        <v>2</v>
      </c>
      <c r="E63" s="85">
        <f>VLOOKUP($C$2,'[26]ERU-1'!$A$6:$BE$17,E$42,FALSE)</f>
        <v>830.25800000000004</v>
      </c>
      <c r="F63" s="85">
        <f>VLOOKUP($C$2,'[26]ERU-1'!$A$6:$BE$17,F$42,FALSE)</f>
        <v>459.19799999999998</v>
      </c>
      <c r="G63" s="85">
        <f>VLOOKUP($C$2,'[26]ERU-1'!$A$6:$BE$17,G$42,FALSE)</f>
        <v>35.287999999999997</v>
      </c>
      <c r="H63" s="85">
        <f>VLOOKUP($C$2,'[26]ERU-1'!$A$6:$BE$17,H$42,FALSE)</f>
        <v>1380</v>
      </c>
      <c r="I63" s="85">
        <f>VLOOKUP($C$2,'[26]ERU-1'!$A$6:$BE$17,I$42,FALSE)</f>
        <v>0</v>
      </c>
      <c r="J63" s="85">
        <f>VLOOKUP($C$2,'[26]ERU-1'!$A$6:$BE$17,J$42,FALSE)</f>
        <v>0</v>
      </c>
      <c r="K63" s="85">
        <f>VLOOKUP($C$2,'[26]ERU-1'!$A$6:$BE$17,K$42,FALSE)</f>
        <v>1380</v>
      </c>
      <c r="L63" s="85">
        <f>VLOOKUP($C$2,'[26]ERU-1'!$A$6:$BE$17,L$42,FALSE)</f>
        <v>0</v>
      </c>
      <c r="M63" s="85">
        <f>VLOOKUP($C$2,'[26]ERU-1'!$A$6:$BE$17,M$42,FALSE)</f>
        <v>1380</v>
      </c>
      <c r="N63" s="85">
        <f>VLOOKUP($C$2,'[26]ERU-1'!$A$6:$BE$17,N$42,FALSE)</f>
        <v>0</v>
      </c>
      <c r="O63" s="85" t="s">
        <v>36</v>
      </c>
      <c r="P63" s="85">
        <f>VLOOKUP($C$2,'[26]ERU-1'!$A$6:$BE$17,P$42,FALSE)</f>
        <v>0</v>
      </c>
      <c r="Q63" s="85">
        <f>VLOOKUP($C$2,'[26]ERU-1'!$A$6:$BE$17,Q$42,FALSE)</f>
        <v>0</v>
      </c>
      <c r="R63" s="85">
        <f>VLOOKUP($C$2,'[26]ERU-1'!$A$6:$BE$17,R$42,FALSE)</f>
        <v>1380</v>
      </c>
      <c r="S63" s="85">
        <f>VLOOKUP($C$2,'[26]ERU-1'!$A$6:$BE$17,S$42,FALSE)</f>
        <v>0</v>
      </c>
      <c r="T63" s="85">
        <f>VLOOKUP($C$2,'[26]ERU-1'!$A$6:$BE$17,T$42,FALSE)</f>
        <v>0</v>
      </c>
      <c r="U63" s="85">
        <f>VLOOKUP($C$2,'[26]ERU-1'!$A$6:$BE$17,U$42,FALSE)</f>
        <v>0</v>
      </c>
      <c r="V63" s="85">
        <f>VLOOKUP($C$2,'[26]ERU-1'!$A$6:$BE$17,V$42,FALSE)</f>
        <v>0</v>
      </c>
      <c r="W63" s="85">
        <f>VLOOKUP($C$2,'[26]ERU-1'!$A$6:$BE$17,W$42,FALSE)</f>
        <v>0</v>
      </c>
      <c r="X63" s="85">
        <f>VLOOKUP($C$2,'[26]ERU-1'!$A$6:$BE$17,X$42,FALSE)</f>
        <v>0</v>
      </c>
      <c r="Y63" s="85">
        <f>VLOOKUP($C$2,'[26]ERU-1'!$A$6:$BE$17,Y$42,FALSE)</f>
        <v>0</v>
      </c>
      <c r="Z63" s="85">
        <f>VLOOKUP($C$2,'[26]ERU-1'!$A$6:$BE$17,Z$42,FALSE)</f>
        <v>0</v>
      </c>
      <c r="AA63" s="85" t="str">
        <f>INDEX([16]Data!$BK$5:$BK$156,MATCH(A63,[16]Data!$A$5:$A$156,0))</f>
        <v>Pardubický</v>
      </c>
      <c r="AB63" s="86">
        <f>INDEX([16]Data!$BM$5:$BM$156,MATCH(A63,[16]Data!$A$5:$A$156,0))</f>
        <v>1.046</v>
      </c>
      <c r="AC63" s="12"/>
      <c r="AD63" s="39">
        <f t="shared" si="16"/>
        <v>0.83478876940520941</v>
      </c>
    </row>
    <row r="64" spans="1:30" x14ac:dyDescent="0.25">
      <c r="A64">
        <v>3040</v>
      </c>
      <c r="B64" s="84" t="str">
        <f>INDEX([16]Data!$C$5:$C$156,MATCH(A64,[16]Data!$A$5:$A$156,0))</f>
        <v>KJ - Duchcov</v>
      </c>
      <c r="C64" s="85" t="str">
        <f>VLOOKUP($C$2,'[27]ERU-1'!$A$6:$BE$17,C$42,FALSE)</f>
        <v>Únor</v>
      </c>
      <c r="D64" s="85">
        <f>VLOOKUP($C$2,'[27]ERU-1'!$A$6:$BE$17,D$42,FALSE)</f>
        <v>2</v>
      </c>
      <c r="E64" s="85">
        <f>VLOOKUP($C$2,'[27]ERU-1'!$A$6:$BE$17,E$42,FALSE)</f>
        <v>1370.3630000000001</v>
      </c>
      <c r="F64" s="85">
        <f>VLOOKUP($C$2,'[27]ERU-1'!$A$6:$BE$17,F$42,FALSE)</f>
        <v>723.38599999999997</v>
      </c>
      <c r="G64" s="85">
        <f>VLOOKUP($C$2,'[27]ERU-1'!$A$6:$BE$17,G$42,FALSE)</f>
        <v>35.433999999999997</v>
      </c>
      <c r="H64" s="85">
        <f>VLOOKUP($C$2,'[27]ERU-1'!$A$6:$BE$17,H$42,FALSE)</f>
        <v>1908</v>
      </c>
      <c r="I64" s="85">
        <f>VLOOKUP($C$2,'[27]ERU-1'!$A$6:$BE$17,I$42,FALSE)</f>
        <v>0</v>
      </c>
      <c r="J64" s="85">
        <f>VLOOKUP($C$2,'[27]ERU-1'!$A$6:$BE$17,J$42,FALSE)</f>
        <v>0</v>
      </c>
      <c r="K64" s="85">
        <f>VLOOKUP($C$2,'[27]ERU-1'!$A$6:$BE$17,K$42,FALSE)</f>
        <v>1908</v>
      </c>
      <c r="L64" s="85">
        <f>VLOOKUP($C$2,'[27]ERU-1'!$A$6:$BE$17,L$42,FALSE)</f>
        <v>0</v>
      </c>
      <c r="M64" s="85">
        <f>VLOOKUP($C$2,'[27]ERU-1'!$A$6:$BE$17,M$42,FALSE)</f>
        <v>1908</v>
      </c>
      <c r="N64" s="85">
        <f>VLOOKUP($C$2,'[27]ERU-1'!$A$6:$BE$17,N$42,FALSE)</f>
        <v>0</v>
      </c>
      <c r="O64" s="85" t="s">
        <v>36</v>
      </c>
      <c r="P64" s="85">
        <f>VLOOKUP($C$2,'[27]ERU-1'!$A$6:$BE$17,P$42,FALSE)</f>
        <v>0</v>
      </c>
      <c r="Q64" s="85">
        <f>VLOOKUP($C$2,'[27]ERU-1'!$A$6:$BE$17,Q$42,FALSE)</f>
        <v>0</v>
      </c>
      <c r="R64" s="85">
        <f>VLOOKUP($C$2,'[27]ERU-1'!$A$6:$BE$17,R$42,FALSE)</f>
        <v>1908</v>
      </c>
      <c r="S64" s="85">
        <f>VLOOKUP($C$2,'[27]ERU-1'!$A$6:$BE$17,S$42,FALSE)</f>
        <v>0</v>
      </c>
      <c r="T64" s="85">
        <f>VLOOKUP($C$2,'[27]ERU-1'!$A$6:$BE$17,T$42,FALSE)</f>
        <v>0</v>
      </c>
      <c r="U64" s="85">
        <f>VLOOKUP($C$2,'[27]ERU-1'!$A$6:$BE$17,U$42,FALSE)</f>
        <v>0</v>
      </c>
      <c r="V64" s="85">
        <f>VLOOKUP($C$2,'[27]ERU-1'!$A$6:$BE$17,V$42,FALSE)</f>
        <v>0</v>
      </c>
      <c r="W64" s="85">
        <f>VLOOKUP($C$2,'[27]ERU-1'!$A$6:$BE$17,W$42,FALSE)</f>
        <v>0</v>
      </c>
      <c r="X64" s="85">
        <f>VLOOKUP($C$2,'[27]ERU-1'!$A$6:$BE$17,X$42,FALSE)</f>
        <v>0</v>
      </c>
      <c r="Y64" s="85">
        <f>VLOOKUP($C$2,'[27]ERU-1'!$A$6:$BE$17,Y$42,FALSE)</f>
        <v>0</v>
      </c>
      <c r="Z64" s="85">
        <f>VLOOKUP($C$2,'[27]ERU-1'!$A$6:$BE$17,Z$42,FALSE)</f>
        <v>0</v>
      </c>
      <c r="AA64" s="85" t="str">
        <f>INDEX([16]Data!$BK$5:$BK$156,MATCH(A64,[16]Data!$A$5:$A$156,0))</f>
        <v>Ústecký</v>
      </c>
      <c r="AB64" s="86">
        <f>INDEX([16]Data!$BM$5:$BM$156,MATCH(A64,[16]Data!$A$5:$A$156,0))</f>
        <v>2.5129999999999999</v>
      </c>
      <c r="AC64" s="12"/>
      <c r="AD64" s="39">
        <f t="shared" si="16"/>
        <v>0.7326655478541193</v>
      </c>
    </row>
    <row r="65" spans="1:30" x14ac:dyDescent="0.25">
      <c r="A65">
        <v>2479</v>
      </c>
      <c r="B65" s="84" t="str">
        <f>INDEX([16]Data!$C$5:$C$156,MATCH(A65,[16]Data!$A$5:$A$156,0))</f>
        <v>KJ - Fügnerova, Vrchlabí</v>
      </c>
      <c r="C65" s="85" t="str">
        <f>VLOOKUP($C$2,'[28]ERU-1'!$A$6:$BE$17,C$42,FALSE)</f>
        <v>Únor</v>
      </c>
      <c r="D65" s="85">
        <f>VLOOKUP($C$2,'[28]ERU-1'!$A$6:$BE$17,D$42,FALSE)</f>
        <v>2</v>
      </c>
      <c r="E65" s="85" t="e">
        <f>VLOOKUP($C$2,'[28]ERU-1'!$A$6:$BE$17,E$42,FALSE)</f>
        <v>#N/A</v>
      </c>
      <c r="F65" s="85" t="e">
        <f>VLOOKUP($C$2,'[28]ERU-1'!$A$6:$BE$17,F$42,FALSE)</f>
        <v>#N/A</v>
      </c>
      <c r="G65" s="85" t="e">
        <f>VLOOKUP($C$2,'[28]ERU-1'!$A$6:$BE$17,G$42,FALSE)</f>
        <v>#N/A</v>
      </c>
      <c r="H65" s="85">
        <f>VLOOKUP($C$2,'[28]ERU-1'!$A$6:$BE$17,H$42,FALSE)</f>
        <v>0</v>
      </c>
      <c r="I65" s="85">
        <f>VLOOKUP($C$2,'[28]ERU-1'!$A$6:$BE$17,I$42,FALSE)</f>
        <v>0</v>
      </c>
      <c r="J65" s="85">
        <f>VLOOKUP($C$2,'[28]ERU-1'!$A$6:$BE$17,J$42,FALSE)</f>
        <v>0</v>
      </c>
      <c r="K65" s="85">
        <f>VLOOKUP($C$2,'[28]ERU-1'!$A$6:$BE$17,K$42,FALSE)</f>
        <v>0</v>
      </c>
      <c r="L65" s="85">
        <f>VLOOKUP($C$2,'[28]ERU-1'!$A$6:$BE$17,L$42,FALSE)</f>
        <v>0</v>
      </c>
      <c r="M65" s="85">
        <f>VLOOKUP($C$2,'[28]ERU-1'!$A$6:$BE$17,M$42,FALSE)</f>
        <v>0</v>
      </c>
      <c r="N65" s="85">
        <f>VLOOKUP($C$2,'[28]ERU-1'!$A$6:$BE$17,N$42,FALSE)</f>
        <v>0</v>
      </c>
      <c r="O65" s="85" t="s">
        <v>36</v>
      </c>
      <c r="P65" s="85">
        <f>VLOOKUP($C$2,'[28]ERU-1'!$A$6:$BE$17,P$42,FALSE)</f>
        <v>0</v>
      </c>
      <c r="Q65" s="85">
        <f>VLOOKUP($C$2,'[28]ERU-1'!$A$6:$BE$17,Q$42,FALSE)</f>
        <v>0</v>
      </c>
      <c r="R65" s="85">
        <f>VLOOKUP($C$2,'[28]ERU-1'!$A$6:$BE$17,R$42,FALSE)</f>
        <v>0</v>
      </c>
      <c r="S65" s="85">
        <f>VLOOKUP($C$2,'[28]ERU-1'!$A$6:$BE$17,S$42,FALSE)</f>
        <v>0</v>
      </c>
      <c r="T65" s="85">
        <f>VLOOKUP($C$2,'[28]ERU-1'!$A$6:$BE$17,T$42,FALSE)</f>
        <v>0</v>
      </c>
      <c r="U65" s="85">
        <f>VLOOKUP($C$2,'[28]ERU-1'!$A$6:$BE$17,U$42,FALSE)</f>
        <v>0</v>
      </c>
      <c r="V65" s="85">
        <f>VLOOKUP($C$2,'[28]ERU-1'!$A$6:$BE$17,V$42,FALSE)</f>
        <v>0</v>
      </c>
      <c r="W65" s="85">
        <f>VLOOKUP($C$2,'[28]ERU-1'!$A$6:$BE$17,W$42,FALSE)</f>
        <v>0</v>
      </c>
      <c r="X65" s="85">
        <f>VLOOKUP($C$2,'[28]ERU-1'!$A$6:$BE$17,X$42,FALSE)</f>
        <v>0</v>
      </c>
      <c r="Y65" s="85">
        <f>VLOOKUP($C$2,'[28]ERU-1'!$A$6:$BE$17,Y$42,FALSE)</f>
        <v>0</v>
      </c>
      <c r="Z65" s="85">
        <f>VLOOKUP($C$2,'[28]ERU-1'!$A$6:$BE$17,Z$42,FALSE)</f>
        <v>0</v>
      </c>
      <c r="AA65" s="85" t="str">
        <f>INDEX([16]Data!$BK$5:$BK$156,MATCH(A65,[16]Data!$A$5:$A$156,0))</f>
        <v>Královéhradecký</v>
      </c>
      <c r="AB65" s="86">
        <f>INDEX([16]Data!$BM$5:$BM$156,MATCH(A65,[16]Data!$A$5:$A$156,0))</f>
        <v>0.95199999999999996</v>
      </c>
      <c r="AC65" s="12"/>
      <c r="AD65" s="39" t="e">
        <f t="shared" si="16"/>
        <v>#N/A</v>
      </c>
    </row>
    <row r="66" spans="1:30" x14ac:dyDescent="0.25">
      <c r="A66">
        <v>3515</v>
      </c>
      <c r="B66" s="84" t="str">
        <f>INDEX([16]Data!$C$5:$C$156,MATCH(A66,[16]Data!$A$5:$A$156,0))</f>
        <v>KJ - Havlíčkův Brod, Rozkošská</v>
      </c>
      <c r="C66" s="85" t="str">
        <f>VLOOKUP($C$2,'[29]ERU-1'!$A$6:$BE$17,C$42,FALSE)</f>
        <v>Únor</v>
      </c>
      <c r="D66" s="85">
        <f>VLOOKUP($C$2,'[29]ERU-1'!$A$6:$BE$17,D$42,FALSE)</f>
        <v>2</v>
      </c>
      <c r="E66" s="85">
        <f>VLOOKUP($C$2,'[29]ERU-1'!$A$6:$BE$17,E$42,FALSE)</f>
        <v>213.84399999999999</v>
      </c>
      <c r="F66" s="85">
        <f>VLOOKUP($C$2,'[29]ERU-1'!$A$6:$BE$17,F$42,FALSE)</f>
        <v>116.584</v>
      </c>
      <c r="G66" s="85">
        <f>VLOOKUP($C$2,'[29]ERU-1'!$A$6:$BE$17,G$42,FALSE)</f>
        <v>35.284999999999997</v>
      </c>
      <c r="H66" s="85">
        <f>VLOOKUP($C$2,'[29]ERU-1'!$A$6:$BE$17,H$42,FALSE)</f>
        <v>351</v>
      </c>
      <c r="I66" s="85">
        <f>VLOOKUP($C$2,'[29]ERU-1'!$A$6:$BE$17,I$42,FALSE)</f>
        <v>0</v>
      </c>
      <c r="J66" s="85">
        <f>VLOOKUP($C$2,'[29]ERU-1'!$A$6:$BE$17,J$42,FALSE)</f>
        <v>0</v>
      </c>
      <c r="K66" s="85">
        <f>VLOOKUP($C$2,'[29]ERU-1'!$A$6:$BE$17,K$42,FALSE)</f>
        <v>351</v>
      </c>
      <c r="L66" s="85">
        <f>VLOOKUP($C$2,'[29]ERU-1'!$A$6:$BE$17,L$42,FALSE)</f>
        <v>0</v>
      </c>
      <c r="M66" s="85">
        <f>VLOOKUP($C$2,'[29]ERU-1'!$A$6:$BE$17,M$42,FALSE)</f>
        <v>351</v>
      </c>
      <c r="N66" s="85">
        <f>VLOOKUP($C$2,'[29]ERU-1'!$A$6:$BE$17,N$42,FALSE)</f>
        <v>0</v>
      </c>
      <c r="O66" s="85" t="s">
        <v>36</v>
      </c>
      <c r="P66" s="85">
        <f>VLOOKUP($C$2,'[29]ERU-1'!$A$6:$BE$17,P$42,FALSE)</f>
        <v>0</v>
      </c>
      <c r="Q66" s="85">
        <f>VLOOKUP($C$2,'[29]ERU-1'!$A$6:$BE$17,Q$42,FALSE)</f>
        <v>0</v>
      </c>
      <c r="R66" s="85">
        <f>VLOOKUP($C$2,'[29]ERU-1'!$A$6:$BE$17,R$42,FALSE)</f>
        <v>0</v>
      </c>
      <c r="S66" s="85">
        <f>VLOOKUP($C$2,'[29]ERU-1'!$A$6:$BE$17,S$42,FALSE)</f>
        <v>0</v>
      </c>
      <c r="T66" s="85">
        <f>VLOOKUP($C$2,'[29]ERU-1'!$A$6:$BE$17,T$42,FALSE)</f>
        <v>0</v>
      </c>
      <c r="U66" s="85">
        <f>VLOOKUP($C$2,'[29]ERU-1'!$A$6:$BE$17,U$42,FALSE)</f>
        <v>0</v>
      </c>
      <c r="V66" s="85">
        <f>VLOOKUP($C$2,'[29]ERU-1'!$A$6:$BE$17,V$42,FALSE)</f>
        <v>0</v>
      </c>
      <c r="W66" s="85">
        <f>VLOOKUP($C$2,'[29]ERU-1'!$A$6:$BE$17,W$42,FALSE)</f>
        <v>0</v>
      </c>
      <c r="X66" s="85">
        <f>VLOOKUP($C$2,'[29]ERU-1'!$A$6:$BE$17,X$42,FALSE)</f>
        <v>351</v>
      </c>
      <c r="Y66" s="85">
        <f>VLOOKUP($C$2,'[29]ERU-1'!$A$6:$BE$17,Y$42,FALSE)</f>
        <v>0</v>
      </c>
      <c r="Z66" s="85">
        <f>VLOOKUP($C$2,'[29]ERU-1'!$A$6:$BE$17,Z$42,FALSE)</f>
        <v>0</v>
      </c>
      <c r="AA66" s="85" t="str">
        <f>INDEX([16]Data!$BK$5:$BK$156,MATCH(A66,[16]Data!$A$5:$A$156,0))</f>
        <v>Vysočina</v>
      </c>
      <c r="AB66" s="86">
        <f>INDEX([16]Data!$BM$5:$BM$156,MATCH(A66,[16]Data!$A$5:$A$156,0))</f>
        <v>0.28599999999999998</v>
      </c>
      <c r="AC66" s="12"/>
      <c r="AD66" s="39">
        <f t="shared" si="16"/>
        <v>0.83630686886708294</v>
      </c>
    </row>
    <row r="67" spans="1:30" x14ac:dyDescent="0.25">
      <c r="A67" s="34">
        <v>3503</v>
      </c>
      <c r="B67" s="84" t="str">
        <f>INDEX([16]Data!$C$5:$C$156,MATCH(A67,[16]Data!$A$5:$A$156,0))</f>
        <v>KJ - Havlíčkův Brod, Na Výšině</v>
      </c>
      <c r="C67" s="85" t="str">
        <f>VLOOKUP($C$2,'[30]ERU-1'!$A$6:$BE$17,C$42,FALSE)</f>
        <v>Únor</v>
      </c>
      <c r="D67" s="85">
        <f>VLOOKUP($C$2,'[30]ERU-1'!$A$6:$BE$17,D$42,FALSE)</f>
        <v>2</v>
      </c>
      <c r="E67" s="85">
        <f>VLOOKUP($C$2,'[30]ERU-1'!$A$6:$BE$17,E$42,FALSE)</f>
        <v>638.24800000000005</v>
      </c>
      <c r="F67" s="85">
        <f>VLOOKUP($C$2,'[30]ERU-1'!$A$6:$BE$17,F$42,FALSE)</f>
        <v>339.39100000000002</v>
      </c>
      <c r="G67" s="85">
        <f>VLOOKUP($C$2,'[30]ERU-1'!$A$6:$BE$17,G$42,FALSE)</f>
        <v>35.284999999999997</v>
      </c>
      <c r="H67" s="85">
        <f>VLOOKUP($C$2,'[30]ERU-1'!$A$6:$BE$17,H$42,FALSE)</f>
        <v>983</v>
      </c>
      <c r="I67" s="85">
        <f>VLOOKUP($C$2,'[30]ERU-1'!$A$6:$BE$17,I$42,FALSE)</f>
        <v>0</v>
      </c>
      <c r="J67" s="85">
        <f>VLOOKUP($C$2,'[30]ERU-1'!$A$6:$BE$17,J$42,FALSE)</f>
        <v>0</v>
      </c>
      <c r="K67" s="85">
        <f>VLOOKUP($C$2,'[30]ERU-1'!$A$6:$BE$17,K$42,FALSE)</f>
        <v>983</v>
      </c>
      <c r="L67" s="85">
        <f>VLOOKUP($C$2,'[30]ERU-1'!$A$6:$BE$17,L$42,FALSE)</f>
        <v>0</v>
      </c>
      <c r="M67" s="85">
        <f>VLOOKUP($C$2,'[30]ERU-1'!$A$6:$BE$17,M$42,FALSE)</f>
        <v>983</v>
      </c>
      <c r="N67" s="85">
        <f>VLOOKUP($C$2,'[30]ERU-1'!$A$6:$BE$17,N$42,FALSE)</f>
        <v>0</v>
      </c>
      <c r="O67" s="85" t="s">
        <v>36</v>
      </c>
      <c r="P67" s="85">
        <f>VLOOKUP($C$2,'[30]ERU-1'!$A$6:$BE$17,P$42,FALSE)</f>
        <v>0</v>
      </c>
      <c r="Q67" s="85">
        <f>VLOOKUP($C$2,'[30]ERU-1'!$A$6:$BE$17,Q$42,FALSE)</f>
        <v>0</v>
      </c>
      <c r="R67" s="85">
        <f>VLOOKUP($C$2,'[30]ERU-1'!$A$6:$BE$17,R$42,FALSE)</f>
        <v>983</v>
      </c>
      <c r="S67" s="85">
        <f>VLOOKUP($C$2,'[30]ERU-1'!$A$6:$BE$17,S$42,FALSE)</f>
        <v>0</v>
      </c>
      <c r="T67" s="85">
        <f>VLOOKUP($C$2,'[30]ERU-1'!$A$6:$BE$17,T$42,FALSE)</f>
        <v>0</v>
      </c>
      <c r="U67" s="85">
        <f>VLOOKUP($C$2,'[30]ERU-1'!$A$6:$BE$17,U$42,FALSE)</f>
        <v>0</v>
      </c>
      <c r="V67" s="85">
        <f>VLOOKUP($C$2,'[30]ERU-1'!$A$6:$BE$17,V$42,FALSE)</f>
        <v>0</v>
      </c>
      <c r="W67" s="85">
        <f>VLOOKUP($C$2,'[30]ERU-1'!$A$6:$BE$17,W$42,FALSE)</f>
        <v>0</v>
      </c>
      <c r="X67" s="85">
        <f>VLOOKUP($C$2,'[30]ERU-1'!$A$6:$BE$17,X$42,FALSE)</f>
        <v>0</v>
      </c>
      <c r="Y67" s="85">
        <f>VLOOKUP($C$2,'[30]ERU-1'!$A$6:$BE$17,Y$42,FALSE)</f>
        <v>0</v>
      </c>
      <c r="Z67" s="85">
        <f>VLOOKUP($C$2,'[30]ERU-1'!$A$6:$BE$17,Z$42,FALSE)</f>
        <v>0</v>
      </c>
      <c r="AA67" s="85" t="str">
        <f>INDEX([16]Data!$BK$5:$BK$156,MATCH(A67,[16]Data!$A$5:$A$156,0))</f>
        <v>Vysočina</v>
      </c>
      <c r="AB67" s="86">
        <f>INDEX([16]Data!$BM$5:$BM$156,MATCH(A67,[16]Data!$A$5:$A$156,0))</f>
        <v>0.73499999999999999</v>
      </c>
      <c r="AC67" s="12"/>
      <c r="AD67" s="39">
        <f t="shared" si="16"/>
        <v>0.80454565841626779</v>
      </c>
    </row>
    <row r="68" spans="1:30" x14ac:dyDescent="0.25">
      <c r="A68">
        <v>2681</v>
      </c>
      <c r="B68" s="84" t="str">
        <f>INDEX([16]Data!$C$5:$C$156,MATCH(A68,[16]Data!$A$5:$A$156,0))</f>
        <v>KJ - Havlíčkův Brod, Smetanovo náměstí</v>
      </c>
      <c r="C68" s="85" t="str">
        <f>VLOOKUP($C$2,'[31]ERU-1'!$A$6:$BE$17,C$42,FALSE)</f>
        <v>Únor</v>
      </c>
      <c r="D68" s="85">
        <f>VLOOKUP($C$2,'[31]ERU-1'!$A$6:$BE$17,D$42,FALSE)</f>
        <v>2</v>
      </c>
      <c r="E68" s="85">
        <f>VLOOKUP($C$2,'[31]ERU-1'!$A$6:$BE$17,E$42,FALSE)</f>
        <v>480.709</v>
      </c>
      <c r="F68" s="85">
        <f>VLOOKUP($C$2,'[31]ERU-1'!$A$6:$BE$17,F$42,FALSE)</f>
        <v>255.27699999999999</v>
      </c>
      <c r="G68" s="85">
        <f>VLOOKUP($C$2,'[31]ERU-1'!$A$6:$BE$17,G$42,FALSE)</f>
        <v>35.284999999999997</v>
      </c>
      <c r="H68" s="85">
        <f>VLOOKUP($C$2,'[31]ERU-1'!$A$6:$BE$17,H$42,FALSE)</f>
        <v>726</v>
      </c>
      <c r="I68" s="85">
        <f>VLOOKUP($C$2,'[31]ERU-1'!$A$6:$BE$17,I$42,FALSE)</f>
        <v>0</v>
      </c>
      <c r="J68" s="85">
        <f>VLOOKUP($C$2,'[31]ERU-1'!$A$6:$BE$17,J$42,FALSE)</f>
        <v>0</v>
      </c>
      <c r="K68" s="85">
        <f>VLOOKUP($C$2,'[31]ERU-1'!$A$6:$BE$17,K$42,FALSE)</f>
        <v>726</v>
      </c>
      <c r="L68" s="85">
        <f>VLOOKUP($C$2,'[31]ERU-1'!$A$6:$BE$17,L$42,FALSE)</f>
        <v>0</v>
      </c>
      <c r="M68" s="85">
        <f>VLOOKUP($C$2,'[31]ERU-1'!$A$6:$BE$17,M$42,FALSE)</f>
        <v>726</v>
      </c>
      <c r="N68" s="85">
        <f>VLOOKUP($C$2,'[31]ERU-1'!$A$6:$BE$17,N$42,FALSE)</f>
        <v>0</v>
      </c>
      <c r="O68" s="85" t="s">
        <v>36</v>
      </c>
      <c r="P68" s="85">
        <f>VLOOKUP($C$2,'[31]ERU-1'!$A$6:$BE$17,P$42,FALSE)</f>
        <v>0</v>
      </c>
      <c r="Q68" s="85">
        <f>VLOOKUP($C$2,'[31]ERU-1'!$A$6:$BE$17,Q$42,FALSE)</f>
        <v>0</v>
      </c>
      <c r="R68" s="85">
        <f>VLOOKUP($C$2,'[31]ERU-1'!$A$6:$BE$17,R$42,FALSE)</f>
        <v>726</v>
      </c>
      <c r="S68" s="85">
        <f>VLOOKUP($C$2,'[31]ERU-1'!$A$6:$BE$17,S$42,FALSE)</f>
        <v>0</v>
      </c>
      <c r="T68" s="85">
        <f>VLOOKUP($C$2,'[31]ERU-1'!$A$6:$BE$17,T$42,FALSE)</f>
        <v>0</v>
      </c>
      <c r="U68" s="85">
        <f>VLOOKUP($C$2,'[31]ERU-1'!$A$6:$BE$17,U$42,FALSE)</f>
        <v>0</v>
      </c>
      <c r="V68" s="85">
        <f>VLOOKUP($C$2,'[31]ERU-1'!$A$6:$BE$17,V$42,FALSE)</f>
        <v>0</v>
      </c>
      <c r="W68" s="85">
        <f>VLOOKUP($C$2,'[31]ERU-1'!$A$6:$BE$17,W$42,FALSE)</f>
        <v>0</v>
      </c>
      <c r="X68" s="85">
        <f>VLOOKUP($C$2,'[31]ERU-1'!$A$6:$BE$17,X$42,FALSE)</f>
        <v>0</v>
      </c>
      <c r="Y68" s="85">
        <f>VLOOKUP($C$2,'[31]ERU-1'!$A$6:$BE$17,Y$42,FALSE)</f>
        <v>0</v>
      </c>
      <c r="Z68" s="85">
        <f>VLOOKUP($C$2,'[31]ERU-1'!$A$6:$BE$17,Z$42,FALSE)</f>
        <v>0</v>
      </c>
      <c r="AA68" s="85" t="str">
        <f>INDEX([16]Data!$BK$5:$BK$156,MATCH(A68,[16]Data!$A$5:$A$156,0))</f>
        <v>Vysočina</v>
      </c>
      <c r="AB68" s="86">
        <f>INDEX([16]Data!$BM$5:$BM$156,MATCH(A68,[16]Data!$A$5:$A$156,0))</f>
        <v>0.47199999999999998</v>
      </c>
      <c r="AC68" s="12"/>
      <c r="AD68" s="39">
        <f t="shared" si="16"/>
        <v>0.78999152554545327</v>
      </c>
    </row>
    <row r="69" spans="1:30" x14ac:dyDescent="0.25">
      <c r="A69">
        <v>2683</v>
      </c>
      <c r="B69" s="84" t="str">
        <f>INDEX([16]Data!$C$5:$C$156,MATCH(A69,[16]Data!$A$5:$A$156,0))</f>
        <v>KJ - Havlíčkův Brod, Žižkov II</v>
      </c>
      <c r="C69" s="85" t="str">
        <f>VLOOKUP($C$2,'[32]ERU-1'!$A$6:$BE$17,C$42,FALSE)</f>
        <v>Únor</v>
      </c>
      <c r="D69" s="85">
        <f>VLOOKUP($C$2,'[32]ERU-1'!$A$6:$BE$17,D$42,FALSE)</f>
        <v>2</v>
      </c>
      <c r="E69" s="85">
        <f>VLOOKUP($C$2,'[32]ERU-1'!$A$6:$BE$17,E$42,FALSE)</f>
        <v>464.21</v>
      </c>
      <c r="F69" s="85">
        <f>VLOOKUP($C$2,'[32]ERU-1'!$A$6:$BE$17,F$42,FALSE)</f>
        <v>239.2</v>
      </c>
      <c r="G69" s="85">
        <f>VLOOKUP($C$2,'[32]ERU-1'!$A$6:$BE$17,G$42,FALSE)</f>
        <v>35.284999999999997</v>
      </c>
      <c r="H69" s="85">
        <f>VLOOKUP($C$2,'[32]ERU-1'!$A$6:$BE$17,H$42,FALSE)</f>
        <v>663</v>
      </c>
      <c r="I69" s="85">
        <f>VLOOKUP($C$2,'[32]ERU-1'!$A$6:$BE$17,I$42,FALSE)</f>
        <v>0</v>
      </c>
      <c r="J69" s="85">
        <f>VLOOKUP($C$2,'[32]ERU-1'!$A$6:$BE$17,J$42,FALSE)</f>
        <v>0</v>
      </c>
      <c r="K69" s="85">
        <f>VLOOKUP($C$2,'[32]ERU-1'!$A$6:$BE$17,K$42,FALSE)</f>
        <v>663</v>
      </c>
      <c r="L69" s="85">
        <f>VLOOKUP($C$2,'[32]ERU-1'!$A$6:$BE$17,L$42,FALSE)</f>
        <v>0</v>
      </c>
      <c r="M69" s="85">
        <f>VLOOKUP($C$2,'[32]ERU-1'!$A$6:$BE$17,M$42,FALSE)</f>
        <v>663</v>
      </c>
      <c r="N69" s="85">
        <f>VLOOKUP($C$2,'[32]ERU-1'!$A$6:$BE$17,N$42,FALSE)</f>
        <v>0</v>
      </c>
      <c r="O69" s="85" t="s">
        <v>36</v>
      </c>
      <c r="P69" s="85">
        <f>VLOOKUP($C$2,'[32]ERU-1'!$A$6:$BE$17,P$42,FALSE)</f>
        <v>0</v>
      </c>
      <c r="Q69" s="85">
        <f>VLOOKUP($C$2,'[32]ERU-1'!$A$6:$BE$17,Q$42,FALSE)</f>
        <v>0</v>
      </c>
      <c r="R69" s="85">
        <f>VLOOKUP($C$2,'[32]ERU-1'!$A$6:$BE$17,R$42,FALSE)</f>
        <v>663</v>
      </c>
      <c r="S69" s="85">
        <f>VLOOKUP($C$2,'[32]ERU-1'!$A$6:$BE$17,S$42,FALSE)</f>
        <v>0</v>
      </c>
      <c r="T69" s="85">
        <f>VLOOKUP($C$2,'[32]ERU-1'!$A$6:$BE$17,T$42,FALSE)</f>
        <v>0</v>
      </c>
      <c r="U69" s="85">
        <f>VLOOKUP($C$2,'[32]ERU-1'!$A$6:$BE$17,U$42,FALSE)</f>
        <v>0</v>
      </c>
      <c r="V69" s="85">
        <f>VLOOKUP($C$2,'[32]ERU-1'!$A$6:$BE$17,V$42,FALSE)</f>
        <v>0</v>
      </c>
      <c r="W69" s="85">
        <f>VLOOKUP($C$2,'[32]ERU-1'!$A$6:$BE$17,W$42,FALSE)</f>
        <v>0</v>
      </c>
      <c r="X69" s="85">
        <f>VLOOKUP($C$2,'[32]ERU-1'!$A$6:$BE$17,X$42,FALSE)</f>
        <v>0</v>
      </c>
      <c r="Y69" s="85">
        <f>VLOOKUP($C$2,'[32]ERU-1'!$A$6:$BE$17,Y$42,FALSE)</f>
        <v>0</v>
      </c>
      <c r="Z69" s="85">
        <f>VLOOKUP($C$2,'[32]ERU-1'!$A$6:$BE$17,Z$42,FALSE)</f>
        <v>0</v>
      </c>
      <c r="AA69" s="85" t="str">
        <f>INDEX([16]Data!$BK$5:$BK$156,MATCH(A69,[16]Data!$A$5:$A$156,0))</f>
        <v>Vysočina</v>
      </c>
      <c r="AB69" s="86">
        <f>INDEX([16]Data!$BM$5:$BM$156,MATCH(A69,[16]Data!$A$5:$A$156,0))</f>
        <v>0.47199999999999998</v>
      </c>
      <c r="AC69" s="12"/>
      <c r="AD69" s="39">
        <f t="shared" si="16"/>
        <v>0.76992753623188404</v>
      </c>
    </row>
    <row r="70" spans="1:30" x14ac:dyDescent="0.25">
      <c r="A70">
        <v>2879</v>
      </c>
      <c r="B70" s="84" t="str">
        <f>INDEX([16]Data!$C$5:$C$156,MATCH(A70,[16]Data!$A$5:$A$156,0))</f>
        <v>KJ - Hlučín</v>
      </c>
      <c r="C70" s="85" t="str">
        <f>VLOOKUP($C$2,'[33]ERU-1'!$A$6:$BE$17,C$42,FALSE)</f>
        <v>Únor</v>
      </c>
      <c r="D70" s="85">
        <f>VLOOKUP($C$2,'[33]ERU-1'!$A$6:$BE$17,D$42,FALSE)</f>
        <v>2</v>
      </c>
      <c r="E70" s="85">
        <f>VLOOKUP($C$2,'[33]ERU-1'!$A$6:$BE$17,E$42,FALSE)</f>
        <v>1483.287</v>
      </c>
      <c r="F70" s="85">
        <f>VLOOKUP($C$2,'[33]ERU-1'!$A$6:$BE$17,F$42,FALSE)</f>
        <v>783.87599999999998</v>
      </c>
      <c r="G70" s="85">
        <f>VLOOKUP($C$2,'[33]ERU-1'!$A$6:$BE$17,G$42,FALSE)</f>
        <v>35.128</v>
      </c>
      <c r="H70" s="85">
        <f>VLOOKUP($C$2,'[33]ERU-1'!$A$6:$BE$17,H$42,FALSE)</f>
        <v>2192</v>
      </c>
      <c r="I70" s="85">
        <f>VLOOKUP($C$2,'[33]ERU-1'!$A$6:$BE$17,I$42,FALSE)</f>
        <v>0</v>
      </c>
      <c r="J70" s="85">
        <f>VLOOKUP($C$2,'[33]ERU-1'!$A$6:$BE$17,J$42,FALSE)</f>
        <v>0</v>
      </c>
      <c r="K70" s="85">
        <f>VLOOKUP($C$2,'[33]ERU-1'!$A$6:$BE$17,K$42,FALSE)</f>
        <v>2192</v>
      </c>
      <c r="L70" s="85">
        <f>VLOOKUP($C$2,'[33]ERU-1'!$A$6:$BE$17,L$42,FALSE)</f>
        <v>0</v>
      </c>
      <c r="M70" s="85">
        <f>VLOOKUP($C$2,'[33]ERU-1'!$A$6:$BE$17,M$42,FALSE)</f>
        <v>2192</v>
      </c>
      <c r="N70" s="85">
        <f>VLOOKUP($C$2,'[33]ERU-1'!$A$6:$BE$17,N$42,FALSE)</f>
        <v>0</v>
      </c>
      <c r="O70" s="85" t="s">
        <v>36</v>
      </c>
      <c r="P70" s="85">
        <f>VLOOKUP($C$2,'[33]ERU-1'!$A$6:$BE$17,P$42,FALSE)</f>
        <v>0</v>
      </c>
      <c r="Q70" s="85">
        <f>VLOOKUP($C$2,'[33]ERU-1'!$A$6:$BE$17,Q$42,FALSE)</f>
        <v>0</v>
      </c>
      <c r="R70" s="85">
        <f>VLOOKUP($C$2,'[33]ERU-1'!$A$6:$BE$17,R$42,FALSE)</f>
        <v>2192</v>
      </c>
      <c r="S70" s="85">
        <f>VLOOKUP($C$2,'[33]ERU-1'!$A$6:$BE$17,S$42,FALSE)</f>
        <v>0</v>
      </c>
      <c r="T70" s="85">
        <f>VLOOKUP($C$2,'[33]ERU-1'!$A$6:$BE$17,T$42,FALSE)</f>
        <v>0</v>
      </c>
      <c r="U70" s="85">
        <f>VLOOKUP($C$2,'[33]ERU-1'!$A$6:$BE$17,U$42,FALSE)</f>
        <v>0</v>
      </c>
      <c r="V70" s="85">
        <f>VLOOKUP($C$2,'[33]ERU-1'!$A$6:$BE$17,V$42,FALSE)</f>
        <v>0</v>
      </c>
      <c r="W70" s="85">
        <f>VLOOKUP($C$2,'[33]ERU-1'!$A$6:$BE$17,W$42,FALSE)</f>
        <v>0</v>
      </c>
      <c r="X70" s="85">
        <f>VLOOKUP($C$2,'[33]ERU-1'!$A$6:$BE$17,X$42,FALSE)</f>
        <v>0</v>
      </c>
      <c r="Y70" s="85">
        <f>VLOOKUP($C$2,'[33]ERU-1'!$A$6:$BE$17,Y$42,FALSE)</f>
        <v>0</v>
      </c>
      <c r="Z70" s="85">
        <f>VLOOKUP($C$2,'[33]ERU-1'!$A$6:$BE$17,Z$42,FALSE)</f>
        <v>0</v>
      </c>
      <c r="AA70" s="85" t="str">
        <f>INDEX([16]Data!$BK$5:$BK$156,MATCH(A70,[16]Data!$A$5:$A$156,0))</f>
        <v>Moravskoslezský</v>
      </c>
      <c r="AB70" s="86">
        <f>INDEX([16]Data!$BM$5:$BM$156,MATCH(A70,[16]Data!$A$5:$A$156,0))</f>
        <v>1.7909999999999999</v>
      </c>
      <c r="AC70" s="12"/>
      <c r="AD70" s="39">
        <f t="shared" si="16"/>
        <v>0.77676684691059417</v>
      </c>
    </row>
    <row r="71" spans="1:30" x14ac:dyDescent="0.25">
      <c r="A71">
        <v>2856</v>
      </c>
      <c r="B71" s="84" t="str">
        <f>INDEX([16]Data!$C$5:$C$156,MATCH(A71,[16]Data!$A$5:$A$156,0))</f>
        <v>KJ - Hodkovice nad Mohelkou</v>
      </c>
      <c r="C71" s="85" t="str">
        <f>VLOOKUP($C$2,'[34]ERU-1'!$A$6:$BE$17,C$42,FALSE)</f>
        <v>Únor</v>
      </c>
      <c r="D71" s="85">
        <f>VLOOKUP($C$2,'[34]ERU-1'!$A$6:$BE$17,D$42,FALSE)</f>
        <v>2</v>
      </c>
      <c r="E71" s="85">
        <f>VLOOKUP($C$2,'[34]ERU-1'!$A$6:$BE$17,E$42,FALSE)</f>
        <v>945.15899999999999</v>
      </c>
      <c r="F71" s="85">
        <f>VLOOKUP($C$2,'[34]ERU-1'!$A$6:$BE$17,F$42,FALSE)</f>
        <v>488.71899999999999</v>
      </c>
      <c r="G71" s="85">
        <f>VLOOKUP($C$2,'[34]ERU-1'!$A$6:$BE$17,G$42,FALSE)</f>
        <v>35.432000000000002</v>
      </c>
      <c r="H71" s="85">
        <f>VLOOKUP($C$2,'[34]ERU-1'!$A$6:$BE$17,H$42,FALSE)</f>
        <v>1367</v>
      </c>
      <c r="I71" s="85">
        <f>VLOOKUP($C$2,'[34]ERU-1'!$A$6:$BE$17,I$42,FALSE)</f>
        <v>0</v>
      </c>
      <c r="J71" s="85">
        <f>VLOOKUP($C$2,'[34]ERU-1'!$A$6:$BE$17,J$42,FALSE)</f>
        <v>0</v>
      </c>
      <c r="K71" s="85">
        <f>VLOOKUP($C$2,'[34]ERU-1'!$A$6:$BE$17,K$42,FALSE)</f>
        <v>1367</v>
      </c>
      <c r="L71" s="85">
        <f>VLOOKUP($C$2,'[34]ERU-1'!$A$6:$BE$17,L$42,FALSE)</f>
        <v>0</v>
      </c>
      <c r="M71" s="85">
        <f>VLOOKUP($C$2,'[34]ERU-1'!$A$6:$BE$17,M$42,FALSE)</f>
        <v>1367</v>
      </c>
      <c r="N71" s="85">
        <f>VLOOKUP($C$2,'[34]ERU-1'!$A$6:$BE$17,N$42,FALSE)</f>
        <v>0</v>
      </c>
      <c r="O71" s="85" t="s">
        <v>36</v>
      </c>
      <c r="P71" s="85">
        <f>VLOOKUP($C$2,'[34]ERU-1'!$A$6:$BE$17,P$42,FALSE)</f>
        <v>0</v>
      </c>
      <c r="Q71" s="85">
        <f>VLOOKUP($C$2,'[34]ERU-1'!$A$6:$BE$17,Q$42,FALSE)</f>
        <v>0</v>
      </c>
      <c r="R71" s="85">
        <f>VLOOKUP($C$2,'[34]ERU-1'!$A$6:$BE$17,R$42,FALSE)</f>
        <v>1367</v>
      </c>
      <c r="S71" s="85">
        <f>VLOOKUP($C$2,'[34]ERU-1'!$A$6:$BE$17,S$42,FALSE)</f>
        <v>0</v>
      </c>
      <c r="T71" s="85">
        <f>VLOOKUP($C$2,'[34]ERU-1'!$A$6:$BE$17,T$42,FALSE)</f>
        <v>0</v>
      </c>
      <c r="U71" s="85">
        <f>VLOOKUP($C$2,'[34]ERU-1'!$A$6:$BE$17,U$42,FALSE)</f>
        <v>0</v>
      </c>
      <c r="V71" s="85">
        <f>VLOOKUP($C$2,'[34]ERU-1'!$A$6:$BE$17,V$42,FALSE)</f>
        <v>0</v>
      </c>
      <c r="W71" s="85">
        <f>VLOOKUP($C$2,'[34]ERU-1'!$A$6:$BE$17,W$42,FALSE)</f>
        <v>0</v>
      </c>
      <c r="X71" s="85">
        <f>VLOOKUP($C$2,'[34]ERU-1'!$A$6:$BE$17,X$42,FALSE)</f>
        <v>0</v>
      </c>
      <c r="Y71" s="85">
        <f>VLOOKUP($C$2,'[34]ERU-1'!$A$6:$BE$17,Y$42,FALSE)</f>
        <v>0</v>
      </c>
      <c r="Z71" s="85">
        <f>VLOOKUP($C$2,'[34]ERU-1'!$A$6:$BE$17,Z$42,FALSE)</f>
        <v>0</v>
      </c>
      <c r="AA71" s="85" t="str">
        <f>INDEX([16]Data!$BK$5:$BK$156,MATCH(A71,[16]Data!$A$5:$A$156,0))</f>
        <v>Liberecký</v>
      </c>
      <c r="AB71" s="86">
        <f>INDEX([16]Data!$BM$5:$BM$156,MATCH(A71,[16]Data!$A$5:$A$156,0))</f>
        <v>0.95199999999999996</v>
      </c>
      <c r="AC71" s="12"/>
      <c r="AD71" s="39">
        <f t="shared" si="16"/>
        <v>0.77697454410862321</v>
      </c>
    </row>
    <row r="72" spans="1:30" x14ac:dyDescent="0.25">
      <c r="A72" s="34">
        <v>3434</v>
      </c>
      <c r="B72" s="84" t="str">
        <f>INDEX([16]Data!$C$5:$C$156,MATCH(A72,[16]Data!$A$5:$A$156,0))</f>
        <v>KJ - Hodonice</v>
      </c>
      <c r="C72" s="85" t="str">
        <f>VLOOKUP($C$2,'[35]ERU-1'!$A$6:$BE$17,C$42,FALSE)</f>
        <v>Únor</v>
      </c>
      <c r="D72" s="85">
        <f>VLOOKUP($C$2,'[35]ERU-1'!$A$6:$BE$17,D$42,FALSE)</f>
        <v>2</v>
      </c>
      <c r="E72" s="85">
        <f>VLOOKUP($C$2,'[35]ERU-1'!$A$6:$BE$17,E$42,FALSE)</f>
        <v>2324.9720000000002</v>
      </c>
      <c r="F72" s="85">
        <f>VLOOKUP($C$2,'[35]ERU-1'!$A$6:$BE$17,F$42,FALSE)</f>
        <v>1249.405</v>
      </c>
      <c r="G72" s="85">
        <f>VLOOKUP($C$2,'[35]ERU-1'!$A$6:$BE$17,G$42,FALSE)</f>
        <v>35.234999999999999</v>
      </c>
      <c r="H72" s="85">
        <f>VLOOKUP($C$2,'[35]ERU-1'!$A$6:$BE$17,H$42,FALSE)</f>
        <v>3639</v>
      </c>
      <c r="I72" s="85">
        <f>VLOOKUP($C$2,'[35]ERU-1'!$A$6:$BE$17,I$42,FALSE)</f>
        <v>0</v>
      </c>
      <c r="J72" s="85">
        <f>VLOOKUP($C$2,'[35]ERU-1'!$A$6:$BE$17,J$42,FALSE)</f>
        <v>0</v>
      </c>
      <c r="K72" s="85">
        <f>VLOOKUP($C$2,'[35]ERU-1'!$A$6:$BE$17,K$42,FALSE)</f>
        <v>3639</v>
      </c>
      <c r="L72" s="85">
        <f>VLOOKUP($C$2,'[35]ERU-1'!$A$6:$BE$17,L$42,FALSE)</f>
        <v>0</v>
      </c>
      <c r="M72" s="85">
        <f>VLOOKUP($C$2,'[35]ERU-1'!$A$6:$BE$17,M$42,FALSE)</f>
        <v>3639</v>
      </c>
      <c r="N72" s="85">
        <f>VLOOKUP($C$2,'[35]ERU-1'!$A$6:$BE$17,N$42,FALSE)</f>
        <v>0</v>
      </c>
      <c r="O72" s="85" t="s">
        <v>36</v>
      </c>
      <c r="P72" s="85">
        <f>VLOOKUP($C$2,'[35]ERU-1'!$A$6:$BE$17,P$42,FALSE)</f>
        <v>0</v>
      </c>
      <c r="Q72" s="85">
        <f>VLOOKUP($C$2,'[35]ERU-1'!$A$6:$BE$17,Q$42,FALSE)</f>
        <v>0</v>
      </c>
      <c r="R72" s="85">
        <f>VLOOKUP($C$2,'[35]ERU-1'!$A$6:$BE$17,R$42,FALSE)</f>
        <v>3639</v>
      </c>
      <c r="S72" s="85">
        <f>VLOOKUP($C$2,'[35]ERU-1'!$A$6:$BE$17,S$42,FALSE)</f>
        <v>0</v>
      </c>
      <c r="T72" s="85">
        <f>VLOOKUP($C$2,'[35]ERU-1'!$A$6:$BE$17,T$42,FALSE)</f>
        <v>0</v>
      </c>
      <c r="U72" s="85">
        <f>VLOOKUP($C$2,'[35]ERU-1'!$A$6:$BE$17,U$42,FALSE)</f>
        <v>0</v>
      </c>
      <c r="V72" s="85">
        <f>VLOOKUP($C$2,'[35]ERU-1'!$A$6:$BE$17,V$42,FALSE)</f>
        <v>0</v>
      </c>
      <c r="W72" s="85">
        <f>VLOOKUP($C$2,'[35]ERU-1'!$A$6:$BE$17,W$42,FALSE)</f>
        <v>0</v>
      </c>
      <c r="X72" s="85">
        <f>VLOOKUP($C$2,'[35]ERU-1'!$A$6:$BE$17,X$42,FALSE)</f>
        <v>0</v>
      </c>
      <c r="Y72" s="85">
        <f>VLOOKUP($C$2,'[35]ERU-1'!$A$6:$BE$17,Y$42,FALSE)</f>
        <v>0</v>
      </c>
      <c r="Z72" s="85">
        <f>VLOOKUP($C$2,'[35]ERU-1'!$A$6:$BE$17,Z$42,FALSE)</f>
        <v>0</v>
      </c>
      <c r="AA72" s="85" t="str">
        <f>INDEX([16]Data!$BK$5:$BK$156,MATCH(A72,[16]Data!$A$5:$A$156,0))</f>
        <v>Jihomoravský</v>
      </c>
      <c r="AB72" s="86">
        <f>INDEX([16]Data!$BM$5:$BM$156,MATCH(A72,[16]Data!$A$5:$A$156,0))</f>
        <v>4.9459999999999997</v>
      </c>
      <c r="AC72" s="12"/>
      <c r="AD72" s="39">
        <f t="shared" si="16"/>
        <v>0.80905177531171502</v>
      </c>
    </row>
    <row r="73" spans="1:30" x14ac:dyDescent="0.25">
      <c r="A73">
        <v>3333</v>
      </c>
      <c r="B73" s="84" t="str">
        <f>INDEX([16]Data!$C$5:$C$156,MATCH(A73,[16]Data!$A$5:$A$156,0))</f>
        <v>KJ - Horní Bříza</v>
      </c>
      <c r="C73" s="85" t="str">
        <f>VLOOKUP($C$2,'[36]ERU-1'!$A$6:$BE$17,C$42,FALSE)</f>
        <v>Únor</v>
      </c>
      <c r="D73" s="85">
        <f>VLOOKUP($C$2,'[36]ERU-1'!$A$6:$BE$17,D$42,FALSE)</f>
        <v>2</v>
      </c>
      <c r="E73" s="85">
        <f>VLOOKUP($C$2,'[36]ERU-1'!$A$6:$BE$17,E$42,FALSE)</f>
        <v>843.37099999999998</v>
      </c>
      <c r="F73" s="85">
        <f>VLOOKUP($C$2,'[36]ERU-1'!$A$6:$BE$17,F$42,FALSE)</f>
        <v>447.59800000000001</v>
      </c>
      <c r="G73" s="85">
        <f>VLOOKUP($C$2,'[36]ERU-1'!$A$6:$BE$17,G$42,FALSE)</f>
        <v>35.323999999999998</v>
      </c>
      <c r="H73" s="85">
        <f>VLOOKUP($C$2,'[36]ERU-1'!$A$6:$BE$17,H$42,FALSE)</f>
        <v>1227</v>
      </c>
      <c r="I73" s="85">
        <f>VLOOKUP($C$2,'[36]ERU-1'!$A$6:$BE$17,I$42,FALSE)</f>
        <v>0</v>
      </c>
      <c r="J73" s="85">
        <f>VLOOKUP($C$2,'[36]ERU-1'!$A$6:$BE$17,J$42,FALSE)</f>
        <v>0</v>
      </c>
      <c r="K73" s="85">
        <f>VLOOKUP($C$2,'[36]ERU-1'!$A$6:$BE$17,K$42,FALSE)</f>
        <v>1227</v>
      </c>
      <c r="L73" s="85">
        <f>VLOOKUP($C$2,'[36]ERU-1'!$A$6:$BE$17,L$42,FALSE)</f>
        <v>0</v>
      </c>
      <c r="M73" s="85">
        <f>VLOOKUP($C$2,'[36]ERU-1'!$A$6:$BE$17,M$42,FALSE)</f>
        <v>1227</v>
      </c>
      <c r="N73" s="85">
        <f>VLOOKUP($C$2,'[36]ERU-1'!$A$6:$BE$17,N$42,FALSE)</f>
        <v>0</v>
      </c>
      <c r="O73" s="85" t="s">
        <v>36</v>
      </c>
      <c r="P73" s="85">
        <f>VLOOKUP($C$2,'[36]ERU-1'!$A$6:$BE$17,P$42,FALSE)</f>
        <v>0</v>
      </c>
      <c r="Q73" s="85">
        <f>VLOOKUP($C$2,'[36]ERU-1'!$A$6:$BE$17,Q$42,FALSE)</f>
        <v>0</v>
      </c>
      <c r="R73" s="85">
        <f>VLOOKUP($C$2,'[36]ERU-1'!$A$6:$BE$17,R$42,FALSE)</f>
        <v>0</v>
      </c>
      <c r="S73" s="85">
        <f>VLOOKUP($C$2,'[36]ERU-1'!$A$6:$BE$17,S$42,FALSE)</f>
        <v>0</v>
      </c>
      <c r="T73" s="85">
        <f>VLOOKUP($C$2,'[36]ERU-1'!$A$6:$BE$17,T$42,FALSE)</f>
        <v>1227</v>
      </c>
      <c r="U73" s="85">
        <f>VLOOKUP($C$2,'[36]ERU-1'!$A$6:$BE$17,U$42,FALSE)</f>
        <v>0</v>
      </c>
      <c r="V73" s="85">
        <f>VLOOKUP($C$2,'[36]ERU-1'!$A$6:$BE$17,V$42,FALSE)</f>
        <v>0</v>
      </c>
      <c r="W73" s="85">
        <f>VLOOKUP($C$2,'[36]ERU-1'!$A$6:$BE$17,W$42,FALSE)</f>
        <v>0</v>
      </c>
      <c r="X73" s="85">
        <f>VLOOKUP($C$2,'[36]ERU-1'!$A$6:$BE$17,X$42,FALSE)</f>
        <v>0</v>
      </c>
      <c r="Y73" s="85">
        <f>VLOOKUP($C$2,'[36]ERU-1'!$A$6:$BE$17,Y$42,FALSE)</f>
        <v>0</v>
      </c>
      <c r="Z73" s="85">
        <f>VLOOKUP($C$2,'[36]ERU-1'!$A$6:$BE$17,Z$42,FALSE)</f>
        <v>0</v>
      </c>
      <c r="AA73" s="85" t="str">
        <f>INDEX([16]Data!$BK$5:$BK$156,MATCH(A73,[16]Data!$A$5:$A$156,0))</f>
        <v>Plzeňský</v>
      </c>
      <c r="AB73" s="86">
        <f>INDEX([16]Data!$BM$5:$BM$156,MATCH(A73,[16]Data!$A$5:$A$156,0))</f>
        <v>1.9950000000000001</v>
      </c>
      <c r="AC73" s="12"/>
      <c r="AD73" s="39">
        <f t="shared" si="16"/>
        <v>0.76147197559715041</v>
      </c>
    </row>
    <row r="74" spans="1:30" x14ac:dyDescent="0.25">
      <c r="A74">
        <v>2883</v>
      </c>
      <c r="B74" s="84" t="str">
        <f>INDEX([16]Data!$C$5:$C$156,MATCH(A74,[16]Data!$A$5:$A$156,0))</f>
        <v>KJ - Hořovice</v>
      </c>
      <c r="C74" s="85" t="str">
        <f>VLOOKUP($C$2,'[37]ERU-1'!$A$6:$BE$17,C$42,FALSE)</f>
        <v>Únor</v>
      </c>
      <c r="D74" s="85">
        <f>VLOOKUP($C$2,'[37]ERU-1'!$A$6:$BE$17,D$42,FALSE)</f>
        <v>2</v>
      </c>
      <c r="E74" s="85">
        <f>VLOOKUP($C$2,'[37]ERU-1'!$A$6:$BE$17,E$42,FALSE)</f>
        <v>644.48299999999995</v>
      </c>
      <c r="F74" s="85">
        <f>VLOOKUP($C$2,'[37]ERU-1'!$A$6:$BE$17,F$42,FALSE)</f>
        <v>341.45100000000002</v>
      </c>
      <c r="G74" s="85">
        <f>VLOOKUP($C$2,'[37]ERU-1'!$A$6:$BE$17,G$42,FALSE)</f>
        <v>35.334000000000003</v>
      </c>
      <c r="H74" s="85">
        <f>VLOOKUP($C$2,'[37]ERU-1'!$A$6:$BE$17,H$42,FALSE)</f>
        <v>958</v>
      </c>
      <c r="I74" s="85">
        <f>VLOOKUP($C$2,'[37]ERU-1'!$A$6:$BE$17,I$42,FALSE)</f>
        <v>0</v>
      </c>
      <c r="J74" s="85">
        <f>VLOOKUP($C$2,'[37]ERU-1'!$A$6:$BE$17,J$42,FALSE)</f>
        <v>0</v>
      </c>
      <c r="K74" s="85">
        <f>VLOOKUP($C$2,'[37]ERU-1'!$A$6:$BE$17,K$42,FALSE)</f>
        <v>958</v>
      </c>
      <c r="L74" s="85">
        <f>VLOOKUP($C$2,'[37]ERU-1'!$A$6:$BE$17,L$42,FALSE)</f>
        <v>0</v>
      </c>
      <c r="M74" s="85">
        <f>VLOOKUP($C$2,'[37]ERU-1'!$A$6:$BE$17,M$42,FALSE)</f>
        <v>958</v>
      </c>
      <c r="N74" s="85">
        <f>VLOOKUP($C$2,'[37]ERU-1'!$A$6:$BE$17,N$42,FALSE)</f>
        <v>0</v>
      </c>
      <c r="O74" s="85" t="s">
        <v>36</v>
      </c>
      <c r="P74" s="85">
        <f>VLOOKUP($C$2,'[37]ERU-1'!$A$6:$BE$17,P$42,FALSE)</f>
        <v>0</v>
      </c>
      <c r="Q74" s="85">
        <f>VLOOKUP($C$2,'[37]ERU-1'!$A$6:$BE$17,Q$42,FALSE)</f>
        <v>0</v>
      </c>
      <c r="R74" s="85">
        <f>VLOOKUP($C$2,'[37]ERU-1'!$A$6:$BE$17,R$42,FALSE)</f>
        <v>958</v>
      </c>
      <c r="S74" s="85">
        <f>VLOOKUP($C$2,'[37]ERU-1'!$A$6:$BE$17,S$42,FALSE)</f>
        <v>0</v>
      </c>
      <c r="T74" s="85">
        <f>VLOOKUP($C$2,'[37]ERU-1'!$A$6:$BE$17,T$42,FALSE)</f>
        <v>0</v>
      </c>
      <c r="U74" s="85">
        <f>VLOOKUP($C$2,'[37]ERU-1'!$A$6:$BE$17,U$42,FALSE)</f>
        <v>0</v>
      </c>
      <c r="V74" s="85">
        <f>VLOOKUP($C$2,'[37]ERU-1'!$A$6:$BE$17,V$42,FALSE)</f>
        <v>0</v>
      </c>
      <c r="W74" s="85">
        <f>VLOOKUP($C$2,'[37]ERU-1'!$A$6:$BE$17,W$42,FALSE)</f>
        <v>0</v>
      </c>
      <c r="X74" s="85">
        <f>VLOOKUP($C$2,'[37]ERU-1'!$A$6:$BE$17,X$42,FALSE)</f>
        <v>0</v>
      </c>
      <c r="Y74" s="85">
        <f>VLOOKUP($C$2,'[37]ERU-1'!$A$6:$BE$17,Y$42,FALSE)</f>
        <v>0</v>
      </c>
      <c r="Z74" s="85">
        <f>VLOOKUP($C$2,'[37]ERU-1'!$A$6:$BE$17,Z$42,FALSE)</f>
        <v>0</v>
      </c>
      <c r="AA74" s="85" t="str">
        <f>INDEX([16]Data!$BK$5:$BK$156,MATCH(A74,[16]Data!$A$5:$A$156,0))</f>
        <v>Středočeský</v>
      </c>
      <c r="AB74" s="86">
        <f>INDEX([16]Data!$BM$5:$BM$156,MATCH(A74,[16]Data!$A$5:$A$156,0))</f>
        <v>0.72299999999999998</v>
      </c>
      <c r="AC74" s="12"/>
      <c r="AD74" s="39">
        <f t="shared" si="16"/>
        <v>0.77935373190036372</v>
      </c>
    </row>
    <row r="75" spans="1:30" x14ac:dyDescent="0.25">
      <c r="A75">
        <v>3386</v>
      </c>
      <c r="B75" s="84" t="str">
        <f>INDEX([16]Data!$C$5:$C$156,MATCH(A75,[16]Data!$A$5:$A$156,0))</f>
        <v>KJ - Hrabyně (areál RÚ)</v>
      </c>
      <c r="C75" s="85" t="str">
        <f>VLOOKUP($C$2,'[38]ERU-1'!$A$6:$BE$17,C$42,FALSE)</f>
        <v>Únor</v>
      </c>
      <c r="D75" s="85">
        <f>VLOOKUP($C$2,'[38]ERU-1'!$A$6:$BE$17,D$42,FALSE)</f>
        <v>2</v>
      </c>
      <c r="E75" s="85">
        <f>VLOOKUP($C$2,'[38]ERU-1'!$A$6:$BE$17,E$42,FALSE)</f>
        <v>1078.96</v>
      </c>
      <c r="F75" s="85">
        <f>VLOOKUP($C$2,'[38]ERU-1'!$A$6:$BE$17,F$42,FALSE)</f>
        <v>561.07600000000002</v>
      </c>
      <c r="G75" s="85">
        <f>VLOOKUP($C$2,'[38]ERU-1'!$A$6:$BE$17,G$42,FALSE)</f>
        <v>35.122999999999998</v>
      </c>
      <c r="H75" s="85">
        <f>VLOOKUP($C$2,'[38]ERU-1'!$A$6:$BE$17,H$42,FALSE)</f>
        <v>1542</v>
      </c>
      <c r="I75" s="85">
        <f>VLOOKUP($C$2,'[38]ERU-1'!$A$6:$BE$17,I$42,FALSE)</f>
        <v>0</v>
      </c>
      <c r="J75" s="85">
        <f>VLOOKUP($C$2,'[38]ERU-1'!$A$6:$BE$17,J$42,FALSE)</f>
        <v>0</v>
      </c>
      <c r="K75" s="85">
        <f>VLOOKUP($C$2,'[38]ERU-1'!$A$6:$BE$17,K$42,FALSE)</f>
        <v>1542</v>
      </c>
      <c r="L75" s="85">
        <f>VLOOKUP($C$2,'[38]ERU-1'!$A$6:$BE$17,L$42,FALSE)</f>
        <v>0</v>
      </c>
      <c r="M75" s="85">
        <f>VLOOKUP($C$2,'[38]ERU-1'!$A$6:$BE$17,M$42,FALSE)</f>
        <v>1542</v>
      </c>
      <c r="N75" s="85">
        <f>VLOOKUP($C$2,'[38]ERU-1'!$A$6:$BE$17,N$42,FALSE)</f>
        <v>0</v>
      </c>
      <c r="O75" s="85" t="s">
        <v>36</v>
      </c>
      <c r="P75" s="85">
        <f>VLOOKUP($C$2,'[38]ERU-1'!$A$6:$BE$17,P$42,FALSE)</f>
        <v>0</v>
      </c>
      <c r="Q75" s="85">
        <f>VLOOKUP($C$2,'[38]ERU-1'!$A$6:$BE$17,Q$42,FALSE)</f>
        <v>0</v>
      </c>
      <c r="R75" s="85">
        <f>VLOOKUP($C$2,'[38]ERU-1'!$A$6:$BE$17,R$42,FALSE)</f>
        <v>0</v>
      </c>
      <c r="S75" s="85">
        <f>VLOOKUP($C$2,'[38]ERU-1'!$A$6:$BE$17,S$42,FALSE)</f>
        <v>0</v>
      </c>
      <c r="T75" s="85">
        <f>VLOOKUP($C$2,'[38]ERU-1'!$A$6:$BE$17,T$42,FALSE)</f>
        <v>0</v>
      </c>
      <c r="U75" s="85">
        <f>VLOOKUP($C$2,'[38]ERU-1'!$A$6:$BE$17,U$42,FALSE)</f>
        <v>0</v>
      </c>
      <c r="V75" s="85">
        <f>VLOOKUP($C$2,'[38]ERU-1'!$A$6:$BE$17,V$42,FALSE)</f>
        <v>0</v>
      </c>
      <c r="W75" s="85">
        <f>VLOOKUP($C$2,'[38]ERU-1'!$A$6:$BE$17,W$42,FALSE)</f>
        <v>0</v>
      </c>
      <c r="X75" s="85">
        <f>VLOOKUP($C$2,'[38]ERU-1'!$A$6:$BE$17,X$42,FALSE)</f>
        <v>1542</v>
      </c>
      <c r="Y75" s="85">
        <f>VLOOKUP($C$2,'[38]ERU-1'!$A$6:$BE$17,Y$42,FALSE)</f>
        <v>0</v>
      </c>
      <c r="Z75" s="85">
        <f>VLOOKUP($C$2,'[38]ERU-1'!$A$6:$BE$17,Z$42,FALSE)</f>
        <v>0</v>
      </c>
      <c r="AA75" s="85" t="str">
        <f>INDEX([16]Data!$BK$5:$BK$156,MATCH(A75,[16]Data!$A$5:$A$156,0))</f>
        <v>Moravskoslezský</v>
      </c>
      <c r="AB75" s="86">
        <f>INDEX([16]Data!$BM$5:$BM$156,MATCH(A75,[16]Data!$A$5:$A$156,0))</f>
        <v>2.0529999999999999</v>
      </c>
      <c r="AC75" s="12"/>
      <c r="AD75" s="39">
        <f t="shared" si="16"/>
        <v>0.76341410670449872</v>
      </c>
    </row>
    <row r="76" spans="1:30" x14ac:dyDescent="0.25">
      <c r="A76">
        <v>3546</v>
      </c>
      <c r="B76" s="84" t="str">
        <f>INDEX([16]Data!$C$5:$C$156,MATCH(A76,[16]Data!$A$5:$A$156,0))</f>
        <v>KJ - Humpolec, Lnářská</v>
      </c>
      <c r="C76" s="85" t="str">
        <f>VLOOKUP($C$2,'[39]ERU-1'!$A$6:$BE$17,C$42,FALSE)</f>
        <v>Únor</v>
      </c>
      <c r="D76" s="85">
        <f>VLOOKUP($C$2,'[39]ERU-1'!$A$6:$BE$17,D$42,FALSE)</f>
        <v>2</v>
      </c>
      <c r="E76" s="85">
        <f>VLOOKUP($C$2,'[39]ERU-1'!$A$6:$BE$17,E$42,FALSE)</f>
        <v>552.93100000000004</v>
      </c>
      <c r="F76" s="85">
        <f>VLOOKUP($C$2,'[39]ERU-1'!$A$6:$BE$17,F$42,FALSE)</f>
        <v>304.87</v>
      </c>
      <c r="G76" s="85">
        <f>VLOOKUP($C$2,'[39]ERU-1'!$A$6:$BE$17,G$42,FALSE)</f>
        <v>35.298000000000002</v>
      </c>
      <c r="H76" s="85">
        <f>VLOOKUP($C$2,'[39]ERU-1'!$A$6:$BE$17,H$42,FALSE)</f>
        <v>867</v>
      </c>
      <c r="I76" s="85">
        <f>VLOOKUP($C$2,'[39]ERU-1'!$A$6:$BE$17,I$42,FALSE)</f>
        <v>0</v>
      </c>
      <c r="J76" s="85">
        <f>VLOOKUP($C$2,'[39]ERU-1'!$A$6:$BE$17,J$42,FALSE)</f>
        <v>0</v>
      </c>
      <c r="K76" s="85">
        <f>VLOOKUP($C$2,'[39]ERU-1'!$A$6:$BE$17,K$42,FALSE)</f>
        <v>867</v>
      </c>
      <c r="L76" s="85">
        <f>VLOOKUP($C$2,'[39]ERU-1'!$A$6:$BE$17,L$42,FALSE)</f>
        <v>0</v>
      </c>
      <c r="M76" s="85">
        <f>VLOOKUP($C$2,'[39]ERU-1'!$A$6:$BE$17,M$42,FALSE)</f>
        <v>867</v>
      </c>
      <c r="N76" s="85">
        <f>VLOOKUP($C$2,'[39]ERU-1'!$A$6:$BE$17,N$42,FALSE)</f>
        <v>0</v>
      </c>
      <c r="O76" s="85" t="s">
        <v>36</v>
      </c>
      <c r="P76" s="85">
        <f>VLOOKUP($C$2,'[39]ERU-1'!$A$6:$BE$17,P$42,FALSE)</f>
        <v>0</v>
      </c>
      <c r="Q76" s="85">
        <f>VLOOKUP($C$2,'[39]ERU-1'!$A$6:$BE$17,Q$42,FALSE)</f>
        <v>0</v>
      </c>
      <c r="R76" s="85">
        <f>VLOOKUP($C$2,'[39]ERU-1'!$A$6:$BE$17,R$42,FALSE)</f>
        <v>0</v>
      </c>
      <c r="S76" s="85">
        <f>VLOOKUP($C$2,'[39]ERU-1'!$A$6:$BE$17,S$42,FALSE)</f>
        <v>0</v>
      </c>
      <c r="T76" s="85">
        <f>VLOOKUP($C$2,'[39]ERU-1'!$A$6:$BE$17,T$42,FALSE)</f>
        <v>0</v>
      </c>
      <c r="U76" s="85">
        <f>VLOOKUP($C$2,'[39]ERU-1'!$A$6:$BE$17,U$42,FALSE)</f>
        <v>0</v>
      </c>
      <c r="V76" s="85">
        <f>VLOOKUP($C$2,'[39]ERU-1'!$A$6:$BE$17,V$42,FALSE)</f>
        <v>0</v>
      </c>
      <c r="W76" s="85">
        <f>VLOOKUP($C$2,'[39]ERU-1'!$A$6:$BE$17,W$42,FALSE)</f>
        <v>0</v>
      </c>
      <c r="X76" s="85">
        <f>VLOOKUP($C$2,'[39]ERU-1'!$A$6:$BE$17,X$42,FALSE)</f>
        <v>867</v>
      </c>
      <c r="Y76" s="85">
        <f>VLOOKUP($C$2,'[39]ERU-1'!$A$6:$BE$17,Y$42,FALSE)</f>
        <v>0</v>
      </c>
      <c r="Z76" s="85">
        <f>VLOOKUP($C$2,'[39]ERU-1'!$A$6:$BE$17,Z$42,FALSE)</f>
        <v>0</v>
      </c>
      <c r="AA76" s="85" t="str">
        <f>INDEX([16]Data!$BK$5:$BK$156,MATCH(A76,[16]Data!$A$5:$A$156,0))</f>
        <v>Vysočina</v>
      </c>
      <c r="AB76" s="86">
        <f>INDEX([16]Data!$BM$5:$BM$156,MATCH(A76,[16]Data!$A$5:$A$156,0))</f>
        <v>0.626</v>
      </c>
      <c r="AC76" s="12"/>
      <c r="AD76" s="39">
        <f t="shared" si="16"/>
        <v>0.78995418812389973</v>
      </c>
    </row>
    <row r="77" spans="1:30" x14ac:dyDescent="0.25">
      <c r="A77">
        <v>2806</v>
      </c>
      <c r="B77" s="84" t="str">
        <f>INDEX([16]Data!$C$5:$C$156,MATCH(A77,[16]Data!$A$5:$A$156,0))</f>
        <v>KJ - Humpolec, Na Rybníčku</v>
      </c>
      <c r="C77" s="85" t="str">
        <f>VLOOKUP($C$2,'[40]ERU-1'!$A$6:$BE$17,C$42,FALSE)</f>
        <v>Únor</v>
      </c>
      <c r="D77" s="85">
        <f>VLOOKUP($C$2,'[40]ERU-1'!$A$6:$BE$17,D$42,FALSE)</f>
        <v>2</v>
      </c>
      <c r="E77" s="85">
        <f>VLOOKUP($C$2,'[40]ERU-1'!$A$6:$BE$17,E$42,FALSE)</f>
        <v>812.38099999999997</v>
      </c>
      <c r="F77" s="85">
        <f>VLOOKUP($C$2,'[40]ERU-1'!$A$6:$BE$17,F$42,FALSE)</f>
        <v>447.28500000000003</v>
      </c>
      <c r="G77" s="85">
        <f>VLOOKUP($C$2,'[40]ERU-1'!$A$6:$BE$17,G$42,FALSE)</f>
        <v>35.298000000000002</v>
      </c>
      <c r="H77" s="85">
        <f>VLOOKUP($C$2,'[40]ERU-1'!$A$6:$BE$17,H$42,FALSE)</f>
        <v>1317</v>
      </c>
      <c r="I77" s="85">
        <f>VLOOKUP($C$2,'[40]ERU-1'!$A$6:$BE$17,I$42,FALSE)</f>
        <v>0</v>
      </c>
      <c r="J77" s="85">
        <f>VLOOKUP($C$2,'[40]ERU-1'!$A$6:$BE$17,J$42,FALSE)</f>
        <v>0</v>
      </c>
      <c r="K77" s="85">
        <f>VLOOKUP($C$2,'[40]ERU-1'!$A$6:$BE$17,K$42,FALSE)</f>
        <v>1317</v>
      </c>
      <c r="L77" s="85">
        <f>VLOOKUP($C$2,'[40]ERU-1'!$A$6:$BE$17,L$42,FALSE)</f>
        <v>0</v>
      </c>
      <c r="M77" s="85">
        <f>VLOOKUP($C$2,'[40]ERU-1'!$A$6:$BE$17,M$42,FALSE)</f>
        <v>1317</v>
      </c>
      <c r="N77" s="85">
        <f>VLOOKUP($C$2,'[40]ERU-1'!$A$6:$BE$17,N$42,FALSE)</f>
        <v>0</v>
      </c>
      <c r="O77" s="85" t="s">
        <v>36</v>
      </c>
      <c r="P77" s="85">
        <f>VLOOKUP($C$2,'[40]ERU-1'!$A$6:$BE$17,P$42,FALSE)</f>
        <v>0</v>
      </c>
      <c r="Q77" s="85">
        <f>VLOOKUP($C$2,'[40]ERU-1'!$A$6:$BE$17,Q$42,FALSE)</f>
        <v>0</v>
      </c>
      <c r="R77" s="85">
        <f>VLOOKUP($C$2,'[40]ERU-1'!$A$6:$BE$17,R$42,FALSE)</f>
        <v>1317</v>
      </c>
      <c r="S77" s="85">
        <f>VLOOKUP($C$2,'[40]ERU-1'!$A$6:$BE$17,S$42,FALSE)</f>
        <v>0</v>
      </c>
      <c r="T77" s="85">
        <f>VLOOKUP($C$2,'[40]ERU-1'!$A$6:$BE$17,T$42,FALSE)</f>
        <v>0</v>
      </c>
      <c r="U77" s="85">
        <f>VLOOKUP($C$2,'[40]ERU-1'!$A$6:$BE$17,U$42,FALSE)</f>
        <v>0</v>
      </c>
      <c r="V77" s="85">
        <f>VLOOKUP($C$2,'[40]ERU-1'!$A$6:$BE$17,V$42,FALSE)</f>
        <v>0</v>
      </c>
      <c r="W77" s="85">
        <f>VLOOKUP($C$2,'[40]ERU-1'!$A$6:$BE$17,W$42,FALSE)</f>
        <v>0</v>
      </c>
      <c r="X77" s="85">
        <f>VLOOKUP($C$2,'[40]ERU-1'!$A$6:$BE$17,X$42,FALSE)</f>
        <v>0</v>
      </c>
      <c r="Y77" s="85">
        <f>VLOOKUP($C$2,'[40]ERU-1'!$A$6:$BE$17,Y$42,FALSE)</f>
        <v>0</v>
      </c>
      <c r="Z77" s="85">
        <f>VLOOKUP($C$2,'[40]ERU-1'!$A$6:$BE$17,Z$42,FALSE)</f>
        <v>0</v>
      </c>
      <c r="AA77" s="85" t="str">
        <f>INDEX([16]Data!$BK$5:$BK$156,MATCH(A77,[16]Data!$A$5:$A$156,0))</f>
        <v>Vysočina</v>
      </c>
      <c r="AB77" s="86">
        <f>INDEX([16]Data!$BM$5:$BM$156,MATCH(A77,[16]Data!$A$5:$A$156,0))</f>
        <v>0.80800000000000005</v>
      </c>
      <c r="AC77" s="12"/>
      <c r="AD77" s="39">
        <f t="shared" si="16"/>
        <v>0.81789761188802068</v>
      </c>
    </row>
    <row r="78" spans="1:30" x14ac:dyDescent="0.25">
      <c r="A78">
        <v>3941</v>
      </c>
      <c r="B78" s="84" t="str">
        <f>INDEX([16]Data!$C$5:$C$156,MATCH(A78,[16]Data!$A$5:$A$156,0))</f>
        <v>KJ - Jaroměř</v>
      </c>
      <c r="C78" s="85" t="str">
        <f>VLOOKUP($C$2,'[41]ERU-1'!$A$6:$BE$17,C$42,FALSE)</f>
        <v>Únor</v>
      </c>
      <c r="D78" s="85">
        <f>VLOOKUP($C$2,'[41]ERU-1'!$A$6:$BE$17,D$42,FALSE)</f>
        <v>2</v>
      </c>
      <c r="E78" s="85">
        <f>VLOOKUP($C$2,'[41]ERU-1'!$A$6:$BE$17,E$42,FALSE)</f>
        <v>233.477</v>
      </c>
      <c r="F78" s="85">
        <f>VLOOKUP($C$2,'[41]ERU-1'!$A$6:$BE$17,F$42,FALSE)</f>
        <v>133.971</v>
      </c>
      <c r="G78" s="85">
        <f>VLOOKUP($C$2,'[41]ERU-1'!$A$6:$BE$17,G$42,FALSE)</f>
        <v>35.284999999999997</v>
      </c>
      <c r="H78" s="85">
        <f>VLOOKUP($C$2,'[41]ERU-1'!$A$6:$BE$17,H$42,FALSE)</f>
        <v>390</v>
      </c>
      <c r="I78" s="85">
        <f>VLOOKUP($C$2,'[41]ERU-1'!$A$6:$BE$17,I$42,FALSE)</f>
        <v>0</v>
      </c>
      <c r="J78" s="85">
        <f>VLOOKUP($C$2,'[41]ERU-1'!$A$6:$BE$17,J$42,FALSE)</f>
        <v>0</v>
      </c>
      <c r="K78" s="85">
        <f>VLOOKUP($C$2,'[41]ERU-1'!$A$6:$BE$17,K$42,FALSE)</f>
        <v>390</v>
      </c>
      <c r="L78" s="85">
        <f>VLOOKUP($C$2,'[41]ERU-1'!$A$6:$BE$17,L$42,FALSE)</f>
        <v>0</v>
      </c>
      <c r="M78" s="85">
        <f>VLOOKUP($C$2,'[41]ERU-1'!$A$6:$BE$17,M$42,FALSE)</f>
        <v>390</v>
      </c>
      <c r="N78" s="85">
        <f>VLOOKUP($C$2,'[41]ERU-1'!$A$6:$BE$17,N$42,FALSE)</f>
        <v>0</v>
      </c>
      <c r="O78" s="85" t="s">
        <v>36</v>
      </c>
      <c r="P78" s="85">
        <f>VLOOKUP($C$2,'[41]ERU-1'!$A$6:$BE$17,P$42,FALSE)</f>
        <v>0</v>
      </c>
      <c r="Q78" s="85">
        <f>VLOOKUP($C$2,'[41]ERU-1'!$A$6:$BE$17,Q$42,FALSE)</f>
        <v>0</v>
      </c>
      <c r="R78" s="85">
        <f>VLOOKUP($C$2,'[41]ERU-1'!$A$6:$BE$17,R$42,FALSE)</f>
        <v>390</v>
      </c>
      <c r="S78" s="85">
        <f>VLOOKUP($C$2,'[41]ERU-1'!$A$6:$BE$17,S$42,FALSE)</f>
        <v>0</v>
      </c>
      <c r="T78" s="85">
        <f>VLOOKUP($C$2,'[41]ERU-1'!$A$6:$BE$17,T$42,FALSE)</f>
        <v>0</v>
      </c>
      <c r="U78" s="85">
        <f>VLOOKUP($C$2,'[41]ERU-1'!$A$6:$BE$17,U$42,FALSE)</f>
        <v>0</v>
      </c>
      <c r="V78" s="85">
        <f>VLOOKUP($C$2,'[41]ERU-1'!$A$6:$BE$17,V$42,FALSE)</f>
        <v>0</v>
      </c>
      <c r="W78" s="85">
        <f>VLOOKUP($C$2,'[41]ERU-1'!$A$6:$BE$17,W$42,FALSE)</f>
        <v>0</v>
      </c>
      <c r="X78" s="85">
        <f>VLOOKUP($C$2,'[41]ERU-1'!$A$6:$BE$17,X$42,FALSE)</f>
        <v>0</v>
      </c>
      <c r="Y78" s="85">
        <f>VLOOKUP($C$2,'[41]ERU-1'!$A$6:$BE$17,Y$42,FALSE)</f>
        <v>0</v>
      </c>
      <c r="Z78" s="85">
        <f>VLOOKUP($C$2,'[41]ERU-1'!$A$6:$BE$17,Z$42,FALSE)</f>
        <v>0</v>
      </c>
      <c r="AA78" s="85" t="str">
        <f>INDEX([16]Data!$BK$5:$BK$156,MATCH(A78,[16]Data!$A$5:$A$156,0))</f>
        <v>Královéhradecký</v>
      </c>
      <c r="AB78" s="86">
        <f>INDEX([16]Data!$BM$5:$BM$156,MATCH(A78,[16]Data!$A$5:$A$156,0))</f>
        <v>0.28599999999999998</v>
      </c>
      <c r="AC78" s="12"/>
      <c r="AD78" s="39">
        <f t="shared" si="16"/>
        <v>0.8086327140450793</v>
      </c>
    </row>
    <row r="79" spans="1:30" x14ac:dyDescent="0.25">
      <c r="A79">
        <v>2042</v>
      </c>
      <c r="B79" s="84" t="str">
        <f>INDEX([16]Data!$C$5:$C$156,MATCH(A79,[16]Data!$A$5:$A$156,0))</f>
        <v>KJ - Jihlava, U Břízek</v>
      </c>
      <c r="C79" s="85" t="str">
        <f>VLOOKUP($C$2,'[42]ERU-1'!$A$6:$BE$17,C$42,FALSE)</f>
        <v>Únor</v>
      </c>
      <c r="D79" s="85">
        <f>VLOOKUP($C$2,'[42]ERU-1'!$A$6:$BE$17,D$42,FALSE)</f>
        <v>2</v>
      </c>
      <c r="E79" s="85">
        <f>VLOOKUP($C$2,'[42]ERU-1'!$A$6:$BE$17,E$42,FALSE)</f>
        <v>2142.636</v>
      </c>
      <c r="F79" s="85">
        <f>VLOOKUP($C$2,'[42]ERU-1'!$A$6:$BE$17,F$42,FALSE)</f>
        <v>1172.019</v>
      </c>
      <c r="G79" s="85">
        <f>VLOOKUP($C$2,'[42]ERU-1'!$A$6:$BE$17,G$42,FALSE)</f>
        <v>35.226999999999997</v>
      </c>
      <c r="H79" s="85">
        <f>VLOOKUP($C$2,'[42]ERU-1'!$A$6:$BE$17,H$42,FALSE)</f>
        <v>3455</v>
      </c>
      <c r="I79" s="85">
        <f>VLOOKUP($C$2,'[42]ERU-1'!$A$6:$BE$17,I$42,FALSE)</f>
        <v>0</v>
      </c>
      <c r="J79" s="85">
        <f>VLOOKUP($C$2,'[42]ERU-1'!$A$6:$BE$17,J$42,FALSE)</f>
        <v>0</v>
      </c>
      <c r="K79" s="85">
        <f>VLOOKUP($C$2,'[42]ERU-1'!$A$6:$BE$17,K$42,FALSE)</f>
        <v>3455</v>
      </c>
      <c r="L79" s="85">
        <f>VLOOKUP($C$2,'[42]ERU-1'!$A$6:$BE$17,L$42,FALSE)</f>
        <v>0</v>
      </c>
      <c r="M79" s="85">
        <f>VLOOKUP($C$2,'[42]ERU-1'!$A$6:$BE$17,M$42,FALSE)</f>
        <v>3455</v>
      </c>
      <c r="N79" s="85">
        <f>VLOOKUP($C$2,'[42]ERU-1'!$A$6:$BE$17,N$42,FALSE)</f>
        <v>0</v>
      </c>
      <c r="O79" s="85" t="s">
        <v>36</v>
      </c>
      <c r="P79" s="85">
        <f>VLOOKUP($C$2,'[42]ERU-1'!$A$6:$BE$17,P$42,FALSE)</f>
        <v>0</v>
      </c>
      <c r="Q79" s="85">
        <f>VLOOKUP($C$2,'[42]ERU-1'!$A$6:$BE$17,Q$42,FALSE)</f>
        <v>0</v>
      </c>
      <c r="R79" s="85">
        <f>VLOOKUP($C$2,'[42]ERU-1'!$A$6:$BE$17,R$42,FALSE)</f>
        <v>3455</v>
      </c>
      <c r="S79" s="85">
        <f>VLOOKUP($C$2,'[42]ERU-1'!$A$6:$BE$17,S$42,FALSE)</f>
        <v>0</v>
      </c>
      <c r="T79" s="85">
        <f>VLOOKUP($C$2,'[42]ERU-1'!$A$6:$BE$17,T$42,FALSE)</f>
        <v>0</v>
      </c>
      <c r="U79" s="85">
        <f>VLOOKUP($C$2,'[42]ERU-1'!$A$6:$BE$17,U$42,FALSE)</f>
        <v>0</v>
      </c>
      <c r="V79" s="85">
        <f>VLOOKUP($C$2,'[42]ERU-1'!$A$6:$BE$17,V$42,FALSE)</f>
        <v>0</v>
      </c>
      <c r="W79" s="85">
        <f>VLOOKUP($C$2,'[42]ERU-1'!$A$6:$BE$17,W$42,FALSE)</f>
        <v>0</v>
      </c>
      <c r="X79" s="85">
        <f>VLOOKUP($C$2,'[42]ERU-1'!$A$6:$BE$17,X$42,FALSE)</f>
        <v>0</v>
      </c>
      <c r="Y79" s="85">
        <f>VLOOKUP($C$2,'[42]ERU-1'!$A$6:$BE$17,Y$42,FALSE)</f>
        <v>0</v>
      </c>
      <c r="Z79" s="85">
        <f>VLOOKUP($C$2,'[42]ERU-1'!$A$6:$BE$17,Z$42,FALSE)</f>
        <v>0</v>
      </c>
      <c r="AA79" s="85" t="str">
        <f>INDEX([16]Data!$BK$5:$BK$156,MATCH(A79,[16]Data!$A$5:$A$156,0))</f>
        <v>Vysočina</v>
      </c>
      <c r="AB79" s="86">
        <f>INDEX([16]Data!$BM$5:$BM$156,MATCH(A79,[16]Data!$A$5:$A$156,0))</f>
        <v>2.4729999999999999</v>
      </c>
      <c r="AC79" s="12"/>
      <c r="AD79" s="39">
        <f t="shared" si="16"/>
        <v>0.81886234115848144</v>
      </c>
    </row>
    <row r="80" spans="1:30" x14ac:dyDescent="0.25">
      <c r="A80">
        <v>2884</v>
      </c>
      <c r="B80" s="84" t="str">
        <f>INDEX([16]Data!$C$5:$C$156,MATCH(A80,[16]Data!$A$5:$A$156,0))</f>
        <v>KJ - Kaznějov</v>
      </c>
      <c r="C80" s="85" t="str">
        <f>VLOOKUP($C$2,'[43]ERU-1'!$A$6:$BE$17,C$42,FALSE)</f>
        <v>Únor</v>
      </c>
      <c r="D80" s="85">
        <f>VLOOKUP($C$2,'[43]ERU-1'!$A$6:$BE$17,D$42,FALSE)</f>
        <v>2</v>
      </c>
      <c r="E80" s="85">
        <f>VLOOKUP($C$2,'[43]ERU-1'!$A$6:$BE$17,E$42,FALSE)</f>
        <v>874.69600000000003</v>
      </c>
      <c r="F80" s="85">
        <f>VLOOKUP($C$2,'[43]ERU-1'!$A$6:$BE$17,F$42,FALSE)</f>
        <v>454.387</v>
      </c>
      <c r="G80" s="85">
        <f>VLOOKUP($C$2,'[43]ERU-1'!$A$6:$BE$17,G$42,FALSE)</f>
        <v>35.326999999999998</v>
      </c>
      <c r="H80" s="85">
        <f>VLOOKUP($C$2,'[43]ERU-1'!$A$6:$BE$17,H$42,FALSE)</f>
        <v>1250</v>
      </c>
      <c r="I80" s="85">
        <f>VLOOKUP($C$2,'[43]ERU-1'!$A$6:$BE$17,I$42,FALSE)</f>
        <v>0</v>
      </c>
      <c r="J80" s="85">
        <f>VLOOKUP($C$2,'[43]ERU-1'!$A$6:$BE$17,J$42,FALSE)</f>
        <v>0</v>
      </c>
      <c r="K80" s="85">
        <f>VLOOKUP($C$2,'[43]ERU-1'!$A$6:$BE$17,K$42,FALSE)</f>
        <v>1250</v>
      </c>
      <c r="L80" s="85">
        <f>VLOOKUP($C$2,'[43]ERU-1'!$A$6:$BE$17,L$42,FALSE)</f>
        <v>0</v>
      </c>
      <c r="M80" s="85">
        <f>VLOOKUP($C$2,'[43]ERU-1'!$A$6:$BE$17,M$42,FALSE)</f>
        <v>1250</v>
      </c>
      <c r="N80" s="85">
        <f>VLOOKUP($C$2,'[43]ERU-1'!$A$6:$BE$17,N$42,FALSE)</f>
        <v>0</v>
      </c>
      <c r="O80" s="85" t="s">
        <v>36</v>
      </c>
      <c r="P80" s="85">
        <f>VLOOKUP($C$2,'[43]ERU-1'!$A$6:$BE$17,P$42,FALSE)</f>
        <v>0</v>
      </c>
      <c r="Q80" s="85">
        <f>VLOOKUP($C$2,'[43]ERU-1'!$A$6:$BE$17,Q$42,FALSE)</f>
        <v>0</v>
      </c>
      <c r="R80" s="85">
        <f>VLOOKUP($C$2,'[43]ERU-1'!$A$6:$BE$17,R$42,FALSE)</f>
        <v>1250</v>
      </c>
      <c r="S80" s="85">
        <f>VLOOKUP($C$2,'[43]ERU-1'!$A$6:$BE$17,S$42,FALSE)</f>
        <v>0</v>
      </c>
      <c r="T80" s="85">
        <f>VLOOKUP($C$2,'[43]ERU-1'!$A$6:$BE$17,T$42,FALSE)</f>
        <v>0</v>
      </c>
      <c r="U80" s="85">
        <f>VLOOKUP($C$2,'[43]ERU-1'!$A$6:$BE$17,U$42,FALSE)</f>
        <v>0</v>
      </c>
      <c r="V80" s="85">
        <f>VLOOKUP($C$2,'[43]ERU-1'!$A$6:$BE$17,V$42,FALSE)</f>
        <v>0</v>
      </c>
      <c r="W80" s="85">
        <f>VLOOKUP($C$2,'[43]ERU-1'!$A$6:$BE$17,W$42,FALSE)</f>
        <v>0</v>
      </c>
      <c r="X80" s="85">
        <f>VLOOKUP($C$2,'[43]ERU-1'!$A$6:$BE$17,X$42,FALSE)</f>
        <v>0</v>
      </c>
      <c r="Y80" s="85">
        <f>VLOOKUP($C$2,'[43]ERU-1'!$A$6:$BE$17,Y$42,FALSE)</f>
        <v>0</v>
      </c>
      <c r="Z80" s="85">
        <f>VLOOKUP($C$2,'[43]ERU-1'!$A$6:$BE$17,Z$42,FALSE)</f>
        <v>0</v>
      </c>
      <c r="AA80" s="85" t="str">
        <f>INDEX([16]Data!$BK$5:$BK$156,MATCH(A80,[16]Data!$A$5:$A$156,0))</f>
        <v>Plzeňský</v>
      </c>
      <c r="AB80" s="86">
        <f>INDEX([16]Data!$BM$5:$BM$156,MATCH(A80,[16]Data!$A$5:$A$156,0))</f>
        <v>1.1619999999999999</v>
      </c>
      <c r="AC80" s="12"/>
      <c r="AD80" s="39">
        <f t="shared" si="16"/>
        <v>0.76415527341720213</v>
      </c>
    </row>
    <row r="81" spans="1:30" x14ac:dyDescent="0.25">
      <c r="A81">
        <v>2447</v>
      </c>
      <c r="B81" s="84" t="str">
        <f>INDEX([16]Data!$C$5:$C$156,MATCH(A81,[16]Data!$A$5:$A$156,0))</f>
        <v>KJ - Kladruby (areál RÚ)</v>
      </c>
      <c r="C81" s="85" t="str">
        <f>VLOOKUP($C$2,'[44]ERU-1'!$A$6:$BE$17,C$42,FALSE)</f>
        <v>Únor</v>
      </c>
      <c r="D81" s="85">
        <f>VLOOKUP($C$2,'[44]ERU-1'!$A$6:$BE$17,D$42,FALSE)</f>
        <v>2</v>
      </c>
      <c r="E81" s="85">
        <f>VLOOKUP($C$2,'[44]ERU-1'!$A$6:$BE$17,E$42,FALSE)</f>
        <v>882.76599999999996</v>
      </c>
      <c r="F81" s="85">
        <f>VLOOKUP($C$2,'[44]ERU-1'!$A$6:$BE$17,F$42,FALSE)</f>
        <v>469.27699999999999</v>
      </c>
      <c r="G81" s="85">
        <f>VLOOKUP($C$2,'[44]ERU-1'!$A$6:$BE$17,G$42,FALSE)</f>
        <v>35.334000000000003</v>
      </c>
      <c r="H81" s="85">
        <f>VLOOKUP($C$2,'[44]ERU-1'!$A$6:$BE$17,H$42,FALSE)</f>
        <v>1324</v>
      </c>
      <c r="I81" s="85">
        <f>VLOOKUP($C$2,'[44]ERU-1'!$A$6:$BE$17,I$42,FALSE)</f>
        <v>0</v>
      </c>
      <c r="J81" s="85">
        <f>VLOOKUP($C$2,'[44]ERU-1'!$A$6:$BE$17,J$42,FALSE)</f>
        <v>0</v>
      </c>
      <c r="K81" s="85">
        <f>VLOOKUP($C$2,'[44]ERU-1'!$A$6:$BE$17,K$42,FALSE)</f>
        <v>1324</v>
      </c>
      <c r="L81" s="85">
        <f>VLOOKUP($C$2,'[44]ERU-1'!$A$6:$BE$17,L$42,FALSE)</f>
        <v>0</v>
      </c>
      <c r="M81" s="85">
        <f>VLOOKUP($C$2,'[44]ERU-1'!$A$6:$BE$17,M$42,FALSE)</f>
        <v>1324</v>
      </c>
      <c r="N81" s="85">
        <f>VLOOKUP($C$2,'[44]ERU-1'!$A$6:$BE$17,N$42,FALSE)</f>
        <v>0</v>
      </c>
      <c r="O81" s="85" t="s">
        <v>36</v>
      </c>
      <c r="P81" s="85">
        <f>VLOOKUP($C$2,'[44]ERU-1'!$A$6:$BE$17,P$42,FALSE)</f>
        <v>0</v>
      </c>
      <c r="Q81" s="85">
        <f>VLOOKUP($C$2,'[44]ERU-1'!$A$6:$BE$17,Q$42,FALSE)</f>
        <v>0</v>
      </c>
      <c r="R81" s="85">
        <f>VLOOKUP($C$2,'[44]ERU-1'!$A$6:$BE$17,R$42,FALSE)</f>
        <v>0</v>
      </c>
      <c r="S81" s="85">
        <f>VLOOKUP($C$2,'[44]ERU-1'!$A$6:$BE$17,S$42,FALSE)</f>
        <v>0</v>
      </c>
      <c r="T81" s="85">
        <f>VLOOKUP($C$2,'[44]ERU-1'!$A$6:$BE$17,T$42,FALSE)</f>
        <v>0</v>
      </c>
      <c r="U81" s="85">
        <f>VLOOKUP($C$2,'[44]ERU-1'!$A$6:$BE$17,U$42,FALSE)</f>
        <v>0</v>
      </c>
      <c r="V81" s="85">
        <f>VLOOKUP($C$2,'[44]ERU-1'!$A$6:$BE$17,V$42,FALSE)</f>
        <v>0</v>
      </c>
      <c r="W81" s="85">
        <f>VLOOKUP($C$2,'[44]ERU-1'!$A$6:$BE$17,W$42,FALSE)</f>
        <v>0</v>
      </c>
      <c r="X81" s="85">
        <f>VLOOKUP($C$2,'[44]ERU-1'!$A$6:$BE$17,X$42,FALSE)</f>
        <v>1324</v>
      </c>
      <c r="Y81" s="85">
        <f>VLOOKUP($C$2,'[44]ERU-1'!$A$6:$BE$17,Y$42,FALSE)</f>
        <v>0</v>
      </c>
      <c r="Z81" s="85">
        <f>VLOOKUP($C$2,'[44]ERU-1'!$A$6:$BE$17,Z$42,FALSE)</f>
        <v>0</v>
      </c>
      <c r="AA81" s="85" t="str">
        <f>INDEX([16]Data!$BK$5:$BK$156,MATCH(A81,[16]Data!$A$5:$A$156,0))</f>
        <v>Středočeský</v>
      </c>
      <c r="AB81" s="86">
        <f>INDEX([16]Data!$BM$5:$BM$156,MATCH(A81,[16]Data!$A$5:$A$156,0))</f>
        <v>0.95199999999999996</v>
      </c>
      <c r="AC81" s="12"/>
      <c r="AD81" s="39">
        <f t="shared" si="16"/>
        <v>0.78371149188598166</v>
      </c>
    </row>
    <row r="82" spans="1:30" x14ac:dyDescent="0.25">
      <c r="A82">
        <v>3157</v>
      </c>
      <c r="B82" s="84" t="str">
        <f>INDEX([16]Data!$C$5:$C$156,MATCH(A82,[16]Data!$A$5:$A$156,0))</f>
        <v>KJ - Klimkovice (areál sanatoria)</v>
      </c>
      <c r="C82" s="85" t="str">
        <f>VLOOKUP($C$2,'[45]ERU-1'!$A$6:$BE$17,C$42,FALSE)</f>
        <v>Únor</v>
      </c>
      <c r="D82" s="85">
        <f>VLOOKUP($C$2,'[45]ERU-1'!$A$6:$BE$17,D$42,FALSE)</f>
        <v>2</v>
      </c>
      <c r="E82" s="85">
        <f>VLOOKUP($C$2,'[45]ERU-1'!$A$6:$BE$17,E$42,FALSE)</f>
        <v>822.15099999999995</v>
      </c>
      <c r="F82" s="85">
        <f>VLOOKUP($C$2,'[45]ERU-1'!$A$6:$BE$17,F$42,FALSE)</f>
        <v>436.83100000000002</v>
      </c>
      <c r="G82" s="85">
        <f>VLOOKUP($C$2,'[45]ERU-1'!$A$6:$BE$17,G$42,FALSE)</f>
        <v>35.125999999999998</v>
      </c>
      <c r="H82" s="85">
        <f>VLOOKUP($C$2,'[45]ERU-1'!$A$6:$BE$17,H$42,FALSE)</f>
        <v>1360</v>
      </c>
      <c r="I82" s="85">
        <f>VLOOKUP($C$2,'[45]ERU-1'!$A$6:$BE$17,I$42,FALSE)</f>
        <v>0</v>
      </c>
      <c r="J82" s="85">
        <f>VLOOKUP($C$2,'[45]ERU-1'!$A$6:$BE$17,J$42,FALSE)</f>
        <v>0</v>
      </c>
      <c r="K82" s="85">
        <f>VLOOKUP($C$2,'[45]ERU-1'!$A$6:$BE$17,K$42,FALSE)</f>
        <v>1360</v>
      </c>
      <c r="L82" s="85">
        <f>VLOOKUP($C$2,'[45]ERU-1'!$A$6:$BE$17,L$42,FALSE)</f>
        <v>0</v>
      </c>
      <c r="M82" s="85">
        <f>VLOOKUP($C$2,'[45]ERU-1'!$A$6:$BE$17,M$42,FALSE)</f>
        <v>1360</v>
      </c>
      <c r="N82" s="85">
        <f>VLOOKUP($C$2,'[45]ERU-1'!$A$6:$BE$17,N$42,FALSE)</f>
        <v>0</v>
      </c>
      <c r="O82" s="85" t="s">
        <v>36</v>
      </c>
      <c r="P82" s="85">
        <f>VLOOKUP($C$2,'[45]ERU-1'!$A$6:$BE$17,P$42,FALSE)</f>
        <v>0</v>
      </c>
      <c r="Q82" s="85">
        <f>VLOOKUP($C$2,'[45]ERU-1'!$A$6:$BE$17,Q$42,FALSE)</f>
        <v>0</v>
      </c>
      <c r="R82" s="85">
        <f>VLOOKUP($C$2,'[45]ERU-1'!$A$6:$BE$17,R$42,FALSE)</f>
        <v>0</v>
      </c>
      <c r="S82" s="85">
        <f>VLOOKUP($C$2,'[45]ERU-1'!$A$6:$BE$17,S$42,FALSE)</f>
        <v>0</v>
      </c>
      <c r="T82" s="85">
        <f>VLOOKUP($C$2,'[45]ERU-1'!$A$6:$BE$17,T$42,FALSE)</f>
        <v>0</v>
      </c>
      <c r="U82" s="85">
        <f>VLOOKUP($C$2,'[45]ERU-1'!$A$6:$BE$17,U$42,FALSE)</f>
        <v>0</v>
      </c>
      <c r="V82" s="85">
        <f>VLOOKUP($C$2,'[45]ERU-1'!$A$6:$BE$17,V$42,FALSE)</f>
        <v>0</v>
      </c>
      <c r="W82" s="85">
        <f>VLOOKUP($C$2,'[45]ERU-1'!$A$6:$BE$17,W$42,FALSE)</f>
        <v>0</v>
      </c>
      <c r="X82" s="85">
        <f>VLOOKUP($C$2,'[45]ERU-1'!$A$6:$BE$17,X$42,FALSE)</f>
        <v>1360</v>
      </c>
      <c r="Y82" s="85">
        <f>VLOOKUP($C$2,'[45]ERU-1'!$A$6:$BE$17,Y$42,FALSE)</f>
        <v>0</v>
      </c>
      <c r="Z82" s="85">
        <f>VLOOKUP($C$2,'[45]ERU-1'!$A$6:$BE$17,Z$42,FALSE)</f>
        <v>0</v>
      </c>
      <c r="AA82" s="85" t="str">
        <f>INDEX([16]Data!$BK$5:$BK$156,MATCH(A82,[16]Data!$A$5:$A$156,0))</f>
        <v>Moravskoslezský</v>
      </c>
      <c r="AB82" s="86">
        <f>INDEX([16]Data!$BM$5:$BM$156,MATCH(A82,[16]Data!$A$5:$A$156,0))</f>
        <v>1.3360000000000001</v>
      </c>
      <c r="AC82" s="12"/>
      <c r="AD82" s="39">
        <f t="shared" si="16"/>
        <v>0.86481448838973818</v>
      </c>
    </row>
    <row r="83" spans="1:30" x14ac:dyDescent="0.25">
      <c r="A83">
        <v>3498</v>
      </c>
      <c r="B83" s="84" t="str">
        <f>INDEX([16]Data!$C$5:$C$156,MATCH(A83,[16]Data!$A$5:$A$156,0))</f>
        <v>KJ - Kamenický Šenov</v>
      </c>
      <c r="C83" s="85" t="str">
        <f>VLOOKUP($C$2,'[46]ERU-1'!$A$6:$BE$17,C$42,FALSE)</f>
        <v>Únor</v>
      </c>
      <c r="D83" s="85">
        <f>VLOOKUP($C$2,'[46]ERU-1'!$A$6:$BE$17,D$42,FALSE)</f>
        <v>2</v>
      </c>
      <c r="E83" s="85">
        <f>VLOOKUP($C$2,'[46]ERU-1'!$A$6:$BE$17,E$42,FALSE)</f>
        <v>1753.73</v>
      </c>
      <c r="F83" s="85">
        <f>VLOOKUP($C$2,'[46]ERU-1'!$A$6:$BE$17,F$42,FALSE)</f>
        <v>897.15899999999999</v>
      </c>
      <c r="G83" s="85">
        <f>VLOOKUP($C$2,'[46]ERU-1'!$A$6:$BE$17,G$42,FALSE)</f>
        <v>35.430999999999997</v>
      </c>
      <c r="H83" s="85">
        <f>VLOOKUP($C$2,'[46]ERU-1'!$A$6:$BE$17,H$42,FALSE)</f>
        <v>2491</v>
      </c>
      <c r="I83" s="85">
        <f>VLOOKUP($C$2,'[46]ERU-1'!$A$6:$BE$17,I$42,FALSE)</f>
        <v>0</v>
      </c>
      <c r="J83" s="85">
        <f>VLOOKUP($C$2,'[46]ERU-1'!$A$6:$BE$17,J$42,FALSE)</f>
        <v>0</v>
      </c>
      <c r="K83" s="85">
        <f>VLOOKUP($C$2,'[46]ERU-1'!$A$6:$BE$17,K$42,FALSE)</f>
        <v>2491</v>
      </c>
      <c r="L83" s="85">
        <f>VLOOKUP($C$2,'[46]ERU-1'!$A$6:$BE$17,L$42,FALSE)</f>
        <v>0</v>
      </c>
      <c r="M83" s="85">
        <f>VLOOKUP($C$2,'[46]ERU-1'!$A$6:$BE$17,M$42,FALSE)</f>
        <v>2491</v>
      </c>
      <c r="N83" s="85">
        <f>VLOOKUP($C$2,'[46]ERU-1'!$A$6:$BE$17,N$42,FALSE)</f>
        <v>0</v>
      </c>
      <c r="O83" s="85" t="s">
        <v>36</v>
      </c>
      <c r="P83" s="85">
        <f>VLOOKUP($C$2,'[46]ERU-1'!$A$6:$BE$17,P$42,FALSE)</f>
        <v>0</v>
      </c>
      <c r="Q83" s="85">
        <f>VLOOKUP($C$2,'[46]ERU-1'!$A$6:$BE$17,Q$42,FALSE)</f>
        <v>0</v>
      </c>
      <c r="R83" s="85">
        <f>VLOOKUP($C$2,'[46]ERU-1'!$A$6:$BE$17,R$42,FALSE)</f>
        <v>2491</v>
      </c>
      <c r="S83" s="85">
        <f>VLOOKUP($C$2,'[46]ERU-1'!$A$6:$BE$17,S$42,FALSE)</f>
        <v>0</v>
      </c>
      <c r="T83" s="85">
        <f>VLOOKUP($C$2,'[46]ERU-1'!$A$6:$BE$17,T$42,FALSE)</f>
        <v>0</v>
      </c>
      <c r="U83" s="85">
        <f>VLOOKUP($C$2,'[46]ERU-1'!$A$6:$BE$17,U$42,FALSE)</f>
        <v>0</v>
      </c>
      <c r="V83" s="85">
        <f>VLOOKUP($C$2,'[46]ERU-1'!$A$6:$BE$17,V$42,FALSE)</f>
        <v>0</v>
      </c>
      <c r="W83" s="85">
        <f>VLOOKUP($C$2,'[46]ERU-1'!$A$6:$BE$17,W$42,FALSE)</f>
        <v>0</v>
      </c>
      <c r="X83" s="85">
        <f>VLOOKUP($C$2,'[46]ERU-1'!$A$6:$BE$17,X$42,FALSE)</f>
        <v>0</v>
      </c>
      <c r="Y83" s="85">
        <f>VLOOKUP($C$2,'[46]ERU-1'!$A$6:$BE$17,Y$42,FALSE)</f>
        <v>0</v>
      </c>
      <c r="Z83" s="85">
        <f>VLOOKUP($C$2,'[46]ERU-1'!$A$6:$BE$17,Z$42,FALSE)</f>
        <v>0</v>
      </c>
      <c r="AA83" s="85" t="str">
        <f>INDEX([16]Data!$BK$5:$BK$156,MATCH(A83,[16]Data!$A$5:$A$156,0))</f>
        <v>Liberecký</v>
      </c>
      <c r="AB83" s="86">
        <f>INDEX([16]Data!$BM$5:$BM$156,MATCH(A83,[16]Data!$A$5:$A$156,0))</f>
        <v>2.4729999999999999</v>
      </c>
      <c r="AC83" s="12"/>
      <c r="AD83" s="39">
        <f t="shared" si="16"/>
        <v>0.77126177683603958</v>
      </c>
    </row>
    <row r="84" spans="1:30" x14ac:dyDescent="0.25">
      <c r="A84">
        <v>3608</v>
      </c>
      <c r="B84" s="84" t="str">
        <f>INDEX([16]Data!$C$5:$C$156,MATCH(A84,[16]Data!$A$5:$A$156,0))</f>
        <v>KJ - Kojetín</v>
      </c>
      <c r="C84" s="85" t="str">
        <f>VLOOKUP($C$2,'[47]ERU-1'!$A$6:$BE$17,C$42,FALSE)</f>
        <v>Únor</v>
      </c>
      <c r="D84" s="85">
        <f>VLOOKUP($C$2,'[47]ERU-1'!$A$6:$BE$17,D$42,FALSE)</f>
        <v>2</v>
      </c>
      <c r="E84" s="85">
        <f>VLOOKUP($C$2,'[47]ERU-1'!$A$6:$BE$17,E$42,FALSE)</f>
        <v>305.54399999999998</v>
      </c>
      <c r="F84" s="85">
        <f>VLOOKUP($C$2,'[47]ERU-1'!$A$6:$BE$17,F$42,FALSE)</f>
        <v>170.096</v>
      </c>
      <c r="G84" s="85">
        <f>VLOOKUP($C$2,'[47]ERU-1'!$A$6:$BE$17,G$42,FALSE)</f>
        <v>35.125999999999998</v>
      </c>
      <c r="H84" s="85">
        <f>VLOOKUP($C$2,'[47]ERU-1'!$A$6:$BE$17,H$42,FALSE)</f>
        <v>468</v>
      </c>
      <c r="I84" s="85">
        <f>VLOOKUP($C$2,'[47]ERU-1'!$A$6:$BE$17,I$42,FALSE)</f>
        <v>0</v>
      </c>
      <c r="J84" s="85">
        <f>VLOOKUP($C$2,'[47]ERU-1'!$A$6:$BE$17,J$42,FALSE)</f>
        <v>0</v>
      </c>
      <c r="K84" s="85">
        <f>VLOOKUP($C$2,'[47]ERU-1'!$A$6:$BE$17,K$42,FALSE)</f>
        <v>468</v>
      </c>
      <c r="L84" s="85">
        <f>VLOOKUP($C$2,'[47]ERU-1'!$A$6:$BE$17,L$42,FALSE)</f>
        <v>0</v>
      </c>
      <c r="M84" s="85">
        <f>VLOOKUP($C$2,'[47]ERU-1'!$A$6:$BE$17,M$42,FALSE)</f>
        <v>468</v>
      </c>
      <c r="N84" s="85">
        <f>VLOOKUP($C$2,'[47]ERU-1'!$A$6:$BE$17,N$42,FALSE)</f>
        <v>0</v>
      </c>
      <c r="O84" s="85" t="s">
        <v>36</v>
      </c>
      <c r="P84" s="85">
        <f>VLOOKUP($C$2,'[47]ERU-1'!$A$6:$BE$17,P$42,FALSE)</f>
        <v>0</v>
      </c>
      <c r="Q84" s="85">
        <f>VLOOKUP($C$2,'[47]ERU-1'!$A$6:$BE$17,Q$42,FALSE)</f>
        <v>0</v>
      </c>
      <c r="R84" s="85">
        <f>VLOOKUP($C$2,'[47]ERU-1'!$A$6:$BE$17,R$42,FALSE)</f>
        <v>468</v>
      </c>
      <c r="S84" s="85">
        <f>VLOOKUP($C$2,'[47]ERU-1'!$A$6:$BE$17,S$42,FALSE)</f>
        <v>0</v>
      </c>
      <c r="T84" s="85">
        <f>VLOOKUP($C$2,'[47]ERU-1'!$A$6:$BE$17,T$42,FALSE)</f>
        <v>0</v>
      </c>
      <c r="U84" s="85">
        <f>VLOOKUP($C$2,'[47]ERU-1'!$A$6:$BE$17,U$42,FALSE)</f>
        <v>0</v>
      </c>
      <c r="V84" s="85">
        <f>VLOOKUP($C$2,'[47]ERU-1'!$A$6:$BE$17,V$42,FALSE)</f>
        <v>0</v>
      </c>
      <c r="W84" s="85">
        <f>VLOOKUP($C$2,'[47]ERU-1'!$A$6:$BE$17,W$42,FALSE)</f>
        <v>0</v>
      </c>
      <c r="X84" s="85">
        <f>VLOOKUP($C$2,'[47]ERU-1'!$A$6:$BE$17,X$42,FALSE)</f>
        <v>0</v>
      </c>
      <c r="Y84" s="85">
        <f>VLOOKUP($C$2,'[47]ERU-1'!$A$6:$BE$17,Y$42,FALSE)</f>
        <v>0</v>
      </c>
      <c r="Z84" s="85">
        <f>VLOOKUP($C$2,'[47]ERU-1'!$A$6:$BE$17,Z$42,FALSE)</f>
        <v>0</v>
      </c>
      <c r="AA84" s="85" t="str">
        <f>INDEX([16]Data!$BK$5:$BK$156,MATCH(A84,[16]Data!$A$5:$A$156,0))</f>
        <v>Olomoucký</v>
      </c>
      <c r="AB84" s="86">
        <f>INDEX([16]Data!$BM$5:$BM$156,MATCH(A84,[16]Data!$A$5:$A$156,0))</f>
        <v>0.28599999999999998</v>
      </c>
      <c r="AC84" s="12"/>
      <c r="AD84" s="39">
        <f t="shared" si="16"/>
        <v>0.76427429216442477</v>
      </c>
    </row>
    <row r="85" spans="1:30" x14ac:dyDescent="0.25">
      <c r="A85" s="34">
        <v>2698</v>
      </c>
      <c r="B85" s="84" t="str">
        <f>INDEX([16]Data!$C$5:$C$156,MATCH(A85,[16]Data!$A$5:$A$156,0))</f>
        <v>Kotelna Frýdlant</v>
      </c>
      <c r="C85" s="85" t="str">
        <f>VLOOKUP($C$2,'[48]ERU-1'!$A$6:$BE$17,C$42,FALSE)</f>
        <v>Únor</v>
      </c>
      <c r="D85" s="85">
        <f>VLOOKUP($C$2,'[48]ERU-1'!$A$6:$BE$17,D$42,FALSE)</f>
        <v>2</v>
      </c>
      <c r="E85" s="85">
        <f>VLOOKUP($C$2,'[48]ERU-1'!$A$6:$BE$17,E$42,FALSE)</f>
        <v>2199.5419999999999</v>
      </c>
      <c r="F85" s="85">
        <f>VLOOKUP($C$2,'[48]ERU-1'!$A$6:$BE$17,F$42,FALSE)</f>
        <v>1132.43</v>
      </c>
      <c r="G85" s="85">
        <f>VLOOKUP($C$2,'[48]ERU-1'!$A$6:$BE$17,G$42,FALSE)</f>
        <v>35.232999999999997</v>
      </c>
      <c r="H85" s="85">
        <f>VLOOKUP($C$2,'[48]ERU-1'!$A$6:$BE$17,H$42,FALSE)</f>
        <v>3436</v>
      </c>
      <c r="I85" s="85">
        <f>VLOOKUP($C$2,'[48]ERU-1'!$A$6:$BE$17,I$42,FALSE)</f>
        <v>0</v>
      </c>
      <c r="J85" s="85">
        <f>VLOOKUP($C$2,'[48]ERU-1'!$A$6:$BE$17,J$42,FALSE)</f>
        <v>0</v>
      </c>
      <c r="K85" s="85">
        <f>VLOOKUP($C$2,'[48]ERU-1'!$A$6:$BE$17,K$42,FALSE)</f>
        <v>3436</v>
      </c>
      <c r="L85" s="85">
        <f>VLOOKUP($C$2,'[48]ERU-1'!$A$6:$BE$17,L$42,FALSE)</f>
        <v>0</v>
      </c>
      <c r="M85" s="85">
        <f>VLOOKUP($C$2,'[48]ERU-1'!$A$6:$BE$17,M$42,FALSE)</f>
        <v>3436</v>
      </c>
      <c r="N85" s="85">
        <f>VLOOKUP($C$2,'[48]ERU-1'!$A$6:$BE$17,N$42,FALSE)</f>
        <v>0</v>
      </c>
      <c r="O85" s="85" t="s">
        <v>36</v>
      </c>
      <c r="P85" s="85">
        <f>VLOOKUP($C$2,'[48]ERU-1'!$A$6:$BE$17,P$42,FALSE)</f>
        <v>0</v>
      </c>
      <c r="Q85" s="85">
        <f>VLOOKUP($C$2,'[48]ERU-1'!$A$6:$BE$17,Q$42,FALSE)</f>
        <v>0</v>
      </c>
      <c r="R85" s="85">
        <f>VLOOKUP($C$2,'[48]ERU-1'!$A$6:$BE$17,R$42,FALSE)</f>
        <v>3436</v>
      </c>
      <c r="S85" s="85">
        <f>VLOOKUP($C$2,'[48]ERU-1'!$A$6:$BE$17,S$42,FALSE)</f>
        <v>0</v>
      </c>
      <c r="T85" s="85">
        <f>VLOOKUP($C$2,'[48]ERU-1'!$A$6:$BE$17,T$42,FALSE)</f>
        <v>0</v>
      </c>
      <c r="U85" s="85">
        <f>VLOOKUP($C$2,'[48]ERU-1'!$A$6:$BE$17,U$42,FALSE)</f>
        <v>0</v>
      </c>
      <c r="V85" s="85">
        <f>VLOOKUP($C$2,'[48]ERU-1'!$A$6:$BE$17,V$42,FALSE)</f>
        <v>0</v>
      </c>
      <c r="W85" s="85">
        <f>VLOOKUP($C$2,'[48]ERU-1'!$A$6:$BE$17,W$42,FALSE)</f>
        <v>0</v>
      </c>
      <c r="X85" s="85">
        <f>VLOOKUP($C$2,'[48]ERU-1'!$A$6:$BE$17,X$42,FALSE)</f>
        <v>0</v>
      </c>
      <c r="Y85" s="85">
        <f>VLOOKUP($C$2,'[48]ERU-1'!$A$6:$BE$17,Y$42,FALSE)</f>
        <v>0</v>
      </c>
      <c r="Z85" s="85">
        <f>VLOOKUP($C$2,'[48]ERU-1'!$A$6:$BE$17,Z$42,FALSE)</f>
        <v>0</v>
      </c>
      <c r="AA85" s="85" t="str">
        <f>INDEX([16]Data!$BK$5:$BK$156,MATCH(A85,[16]Data!$A$5:$A$156,0))</f>
        <v>Liberecký</v>
      </c>
      <c r="AB85" s="86">
        <f>INDEX([16]Data!$BM$5:$BM$156,MATCH(A85,[16]Data!$A$5:$A$156,0))</f>
        <v>1.4970000000000001</v>
      </c>
      <c r="AC85" s="12"/>
      <c r="AD85" s="39">
        <f t="shared" si="16"/>
        <v>0.84282864675471714</v>
      </c>
    </row>
    <row r="86" spans="1:30" x14ac:dyDescent="0.25">
      <c r="A86">
        <v>2947</v>
      </c>
      <c r="B86" s="84" t="str">
        <f>INDEX([16]Data!$C$5:$C$156,MATCH(A86,[16]Data!$A$5:$A$156,0))</f>
        <v>Kotelna Humpolec</v>
      </c>
      <c r="C86" s="85" t="str">
        <f>VLOOKUP($C$2,'[49]ERU-1'!$A$6:$BE$17,C$42,FALSE)</f>
        <v>Únor</v>
      </c>
      <c r="D86" s="85">
        <f>VLOOKUP($C$2,'[49]ERU-1'!$A$6:$BE$17,D$42,FALSE)</f>
        <v>2</v>
      </c>
      <c r="E86" s="85">
        <f>VLOOKUP($C$2,'[49]ERU-1'!$A$6:$BE$17,E$42,FALSE)</f>
        <v>172.58099999999999</v>
      </c>
      <c r="F86" s="85">
        <f>VLOOKUP($C$2,'[49]ERU-1'!$A$6:$BE$17,F$42,FALSE)</f>
        <v>104.985</v>
      </c>
      <c r="G86" s="85">
        <f>VLOOKUP($C$2,'[49]ERU-1'!$A$6:$BE$17,G$42,FALSE)</f>
        <v>35.298000000000002</v>
      </c>
      <c r="H86" s="85">
        <f>VLOOKUP($C$2,'[49]ERU-1'!$A$6:$BE$17,H$42,FALSE)</f>
        <v>295</v>
      </c>
      <c r="I86" s="85">
        <f>VLOOKUP($C$2,'[49]ERU-1'!$A$6:$BE$17,I$42,FALSE)</f>
        <v>0</v>
      </c>
      <c r="J86" s="85">
        <f>VLOOKUP($C$2,'[49]ERU-1'!$A$6:$BE$17,J$42,FALSE)</f>
        <v>0</v>
      </c>
      <c r="K86" s="85">
        <f>VLOOKUP($C$2,'[49]ERU-1'!$A$6:$BE$17,K$42,FALSE)</f>
        <v>295</v>
      </c>
      <c r="L86" s="85">
        <f>VLOOKUP($C$2,'[49]ERU-1'!$A$6:$BE$17,L$42,FALSE)</f>
        <v>0</v>
      </c>
      <c r="M86" s="85">
        <f>VLOOKUP($C$2,'[49]ERU-1'!$A$6:$BE$17,M$42,FALSE)</f>
        <v>295</v>
      </c>
      <c r="N86" s="85">
        <f>VLOOKUP($C$2,'[49]ERU-1'!$A$6:$BE$17,N$42,FALSE)</f>
        <v>0</v>
      </c>
      <c r="O86" s="85" t="s">
        <v>36</v>
      </c>
      <c r="P86" s="85">
        <f>VLOOKUP($C$2,'[49]ERU-1'!$A$6:$BE$17,P$42,FALSE)</f>
        <v>0</v>
      </c>
      <c r="Q86" s="85">
        <f>VLOOKUP($C$2,'[49]ERU-1'!$A$6:$BE$17,Q$42,FALSE)</f>
        <v>0</v>
      </c>
      <c r="R86" s="85">
        <f>VLOOKUP($C$2,'[49]ERU-1'!$A$6:$BE$17,R$42,FALSE)</f>
        <v>295</v>
      </c>
      <c r="S86" s="85">
        <f>VLOOKUP($C$2,'[49]ERU-1'!$A$6:$BE$17,S$42,FALSE)</f>
        <v>0</v>
      </c>
      <c r="T86" s="85">
        <f>VLOOKUP($C$2,'[49]ERU-1'!$A$6:$BE$17,T$42,FALSE)</f>
        <v>0</v>
      </c>
      <c r="U86" s="85">
        <f>VLOOKUP($C$2,'[49]ERU-1'!$A$6:$BE$17,U$42,FALSE)</f>
        <v>0</v>
      </c>
      <c r="V86" s="85">
        <f>VLOOKUP($C$2,'[49]ERU-1'!$A$6:$BE$17,V$42,FALSE)</f>
        <v>0</v>
      </c>
      <c r="W86" s="85">
        <f>VLOOKUP($C$2,'[49]ERU-1'!$A$6:$BE$17,W$42,FALSE)</f>
        <v>0</v>
      </c>
      <c r="X86" s="85">
        <f>VLOOKUP($C$2,'[49]ERU-1'!$A$6:$BE$17,X$42,FALSE)</f>
        <v>0</v>
      </c>
      <c r="Y86" s="85">
        <f>VLOOKUP($C$2,'[49]ERU-1'!$A$6:$BE$17,Y$42,FALSE)</f>
        <v>0</v>
      </c>
      <c r="Z86" s="85">
        <f>VLOOKUP($C$2,'[49]ERU-1'!$A$6:$BE$17,Z$42,FALSE)</f>
        <v>0</v>
      </c>
      <c r="AA86" s="85" t="str">
        <f>INDEX([16]Data!$BK$5:$BK$156,MATCH(A86,[16]Data!$A$5:$A$156,0))</f>
        <v>Vysočina</v>
      </c>
      <c r="AB86" s="86">
        <f>INDEX([16]Data!$BM$5:$BM$156,MATCH(A86,[16]Data!$A$5:$A$156,0))</f>
        <v>0.184</v>
      </c>
      <c r="AC86" s="12"/>
      <c r="AD86" s="39">
        <f t="shared" si="16"/>
        <v>0.78053478539262222</v>
      </c>
    </row>
    <row r="87" spans="1:30" x14ac:dyDescent="0.25">
      <c r="A87">
        <v>2381</v>
      </c>
      <c r="B87" s="84" t="str">
        <f>INDEX([16]Data!$C$5:$C$156,MATCH(A87,[16]Data!$A$5:$A$156,0))</f>
        <v>Kotelna - ZŠ Velká Chuchle</v>
      </c>
      <c r="C87" s="85" t="str">
        <f>VLOOKUP($C$2,'[9]ERU-1'!$A$6:$BE$17,C$42,FALSE)</f>
        <v>Únor</v>
      </c>
      <c r="D87" s="85">
        <f>VLOOKUP($C$2,'[9]ERU-1'!$A$6:$BE$17,D$42,FALSE)</f>
        <v>2</v>
      </c>
      <c r="E87" s="85">
        <f>VLOOKUP($C$2,'[9]ERU-1'!$A$6:$BE$17,E$42,FALSE)</f>
        <v>57.456000000000003</v>
      </c>
      <c r="F87" s="85">
        <f>VLOOKUP($C$2,'[9]ERU-1'!$A$6:$BE$17,F$42,FALSE)</f>
        <v>38.524999999999999</v>
      </c>
      <c r="G87" s="85">
        <f>VLOOKUP($C$2,'[9]ERU-1'!$A$6:$BE$17,G$42,FALSE)</f>
        <v>35.378</v>
      </c>
      <c r="H87" s="85">
        <f>VLOOKUP($C$2,'[9]ERU-1'!$A$6:$BE$17,H$42,FALSE)</f>
        <v>110</v>
      </c>
      <c r="I87" s="85">
        <f>VLOOKUP($C$2,'[9]ERU-1'!$A$6:$BE$17,I$42,FALSE)</f>
        <v>0</v>
      </c>
      <c r="J87" s="85">
        <f>VLOOKUP($C$2,'[9]ERU-1'!$A$6:$BE$17,J$42,FALSE)</f>
        <v>0</v>
      </c>
      <c r="K87" s="85">
        <f>VLOOKUP($C$2,'[9]ERU-1'!$A$6:$BE$17,K$42,FALSE)</f>
        <v>110</v>
      </c>
      <c r="L87" s="85">
        <f>VLOOKUP($C$2,'[9]ERU-1'!$A$6:$BE$17,L$42,FALSE)</f>
        <v>0</v>
      </c>
      <c r="M87" s="85">
        <f>VLOOKUP($C$2,'[9]ERU-1'!$A$6:$BE$17,M$42,FALSE)</f>
        <v>110</v>
      </c>
      <c r="N87" s="85">
        <f>VLOOKUP($C$2,'[9]ERU-1'!$A$6:$BE$17,N$42,FALSE)</f>
        <v>0</v>
      </c>
      <c r="O87" s="85" t="s">
        <v>36</v>
      </c>
      <c r="P87" s="85">
        <f>VLOOKUP($C$2,'[9]ERU-1'!$A$6:$BE$17,P$42,FALSE)</f>
        <v>0</v>
      </c>
      <c r="Q87" s="85">
        <f>VLOOKUP($C$2,'[9]ERU-1'!$A$6:$BE$17,Q$42,FALSE)</f>
        <v>0</v>
      </c>
      <c r="R87" s="85">
        <f>VLOOKUP($C$2,'[9]ERU-1'!$A$6:$BE$17,R$42,FALSE)</f>
        <v>110</v>
      </c>
      <c r="S87" s="85">
        <f>VLOOKUP($C$2,'[9]ERU-1'!$A$6:$BE$17,S$42,FALSE)</f>
        <v>0</v>
      </c>
      <c r="T87" s="85">
        <f>VLOOKUP($C$2,'[9]ERU-1'!$A$6:$BE$17,T$42,FALSE)</f>
        <v>0</v>
      </c>
      <c r="U87" s="85">
        <f>VLOOKUP($C$2,'[9]ERU-1'!$A$6:$BE$17,U$42,FALSE)</f>
        <v>0</v>
      </c>
      <c r="V87" s="85">
        <f>VLOOKUP($C$2,'[9]ERU-1'!$A$6:$BE$17,V$42,FALSE)</f>
        <v>0</v>
      </c>
      <c r="W87" s="85">
        <f>VLOOKUP($C$2,'[9]ERU-1'!$A$6:$BE$17,W$42,FALSE)</f>
        <v>0</v>
      </c>
      <c r="X87" s="85">
        <f>VLOOKUP($C$2,'[9]ERU-1'!$A$6:$BE$17,X$42,FALSE)</f>
        <v>0</v>
      </c>
      <c r="Y87" s="85">
        <f>VLOOKUP($C$2,'[9]ERU-1'!$A$6:$BE$17,Y$42,FALSE)</f>
        <v>0</v>
      </c>
      <c r="Z87" s="85">
        <f>VLOOKUP($C$2,'[9]ERU-1'!$A$6:$BE$17,Z$42,FALSE)</f>
        <v>0</v>
      </c>
      <c r="AA87" s="85" t="str">
        <f>INDEX([16]Data!$BK$5:$BK$156,MATCH(A87,[16]Data!$A$5:$A$156,0))</f>
        <v>Hlavní město Praha</v>
      </c>
      <c r="AB87" s="86">
        <f>INDEX([16]Data!$BM$5:$BM$156,MATCH(A87,[16]Data!$A$5:$A$156,0))</f>
        <v>6.2E-2</v>
      </c>
      <c r="AC87" s="12"/>
      <c r="AD87" s="39">
        <f t="shared" si="16"/>
        <v>0.79313577042324612</v>
      </c>
    </row>
    <row r="88" spans="1:30" x14ac:dyDescent="0.25">
      <c r="A88">
        <v>3522</v>
      </c>
      <c r="B88" s="84" t="str">
        <f>INDEX([16]Data!$C$5:$C$156,MATCH(A88,[16]Data!$A$5:$A$156,0))</f>
        <v>KJ - Kraslice, Školní</v>
      </c>
      <c r="C88" s="85" t="str">
        <f>VLOOKUP($C$2,'[50]ERU-1'!$A$6:$BE$17,C$42,FALSE)</f>
        <v>Únor</v>
      </c>
      <c r="D88" s="85">
        <f>VLOOKUP($C$2,'[50]ERU-1'!$A$6:$BE$17,D$42,FALSE)</f>
        <v>2</v>
      </c>
      <c r="E88" s="85">
        <f>VLOOKUP($C$2,'[50]ERU-1'!$A$6:$BE$17,E$42,FALSE)</f>
        <v>889.673</v>
      </c>
      <c r="F88" s="85">
        <f>VLOOKUP($C$2,'[50]ERU-1'!$A$6:$BE$17,F$42,FALSE)</f>
        <v>500.01900000000001</v>
      </c>
      <c r="G88" s="85">
        <f>VLOOKUP($C$2,'[50]ERU-1'!$A$6:$BE$17,G$42,FALSE)</f>
        <v>35.326000000000001</v>
      </c>
      <c r="H88" s="85">
        <f>VLOOKUP($C$2,'[50]ERU-1'!$A$6:$BE$17,H$42,FALSE)</f>
        <v>1500</v>
      </c>
      <c r="I88" s="85">
        <f>VLOOKUP($C$2,'[50]ERU-1'!$A$6:$BE$17,I$42,FALSE)</f>
        <v>0</v>
      </c>
      <c r="J88" s="85">
        <f>VLOOKUP($C$2,'[50]ERU-1'!$A$6:$BE$17,J$42,FALSE)</f>
        <v>0</v>
      </c>
      <c r="K88" s="85">
        <f>VLOOKUP($C$2,'[50]ERU-1'!$A$6:$BE$17,K$42,FALSE)</f>
        <v>1500</v>
      </c>
      <c r="L88" s="85">
        <f>VLOOKUP($C$2,'[50]ERU-1'!$A$6:$BE$17,L$42,FALSE)</f>
        <v>0</v>
      </c>
      <c r="M88" s="85">
        <f>VLOOKUP($C$2,'[50]ERU-1'!$A$6:$BE$17,M$42,FALSE)</f>
        <v>1500</v>
      </c>
      <c r="N88" s="85">
        <f>VLOOKUP($C$2,'[50]ERU-1'!$A$6:$BE$17,N$42,FALSE)</f>
        <v>0</v>
      </c>
      <c r="O88" s="85" t="s">
        <v>36</v>
      </c>
      <c r="P88" s="85">
        <f>VLOOKUP($C$2,'[50]ERU-1'!$A$6:$BE$17,P$42,FALSE)</f>
        <v>0</v>
      </c>
      <c r="Q88" s="85">
        <f>VLOOKUP($C$2,'[50]ERU-1'!$A$6:$BE$17,Q$42,FALSE)</f>
        <v>0</v>
      </c>
      <c r="R88" s="85">
        <f>VLOOKUP($C$2,'[50]ERU-1'!$A$6:$BE$17,R$42,FALSE)</f>
        <v>1500</v>
      </c>
      <c r="S88" s="85">
        <f>VLOOKUP($C$2,'[50]ERU-1'!$A$6:$BE$17,S$42,FALSE)</f>
        <v>0</v>
      </c>
      <c r="T88" s="85">
        <f>VLOOKUP($C$2,'[50]ERU-1'!$A$6:$BE$17,T$42,FALSE)</f>
        <v>0</v>
      </c>
      <c r="U88" s="85">
        <f>VLOOKUP($C$2,'[50]ERU-1'!$A$6:$BE$17,U$42,FALSE)</f>
        <v>0</v>
      </c>
      <c r="V88" s="85">
        <f>VLOOKUP($C$2,'[50]ERU-1'!$A$6:$BE$17,V$42,FALSE)</f>
        <v>0</v>
      </c>
      <c r="W88" s="85">
        <f>VLOOKUP($C$2,'[50]ERU-1'!$A$6:$BE$17,W$42,FALSE)</f>
        <v>0</v>
      </c>
      <c r="X88" s="85">
        <f>VLOOKUP($C$2,'[50]ERU-1'!$A$6:$BE$17,X$42,FALSE)</f>
        <v>0</v>
      </c>
      <c r="Y88" s="85">
        <f>VLOOKUP($C$2,'[50]ERU-1'!$A$6:$BE$17,Y$42,FALSE)</f>
        <v>0</v>
      </c>
      <c r="Z88" s="85">
        <f>VLOOKUP($C$2,'[50]ERU-1'!$A$6:$BE$17,Z$42,FALSE)</f>
        <v>0</v>
      </c>
      <c r="AA88" s="85" t="str">
        <f>INDEX([16]Data!$BK$5:$BK$156,MATCH(A88,[16]Data!$A$5:$A$156,0))</f>
        <v>Karlovarský</v>
      </c>
      <c r="AB88" s="86">
        <f>INDEX([16]Data!$BM$5:$BM$156,MATCH(A88,[16]Data!$A$5:$A$156,0))</f>
        <v>1.046</v>
      </c>
      <c r="AC88" s="12"/>
      <c r="AD88" s="39">
        <f t="shared" si="16"/>
        <v>0.83330166786995419</v>
      </c>
    </row>
    <row r="89" spans="1:30" x14ac:dyDescent="0.25">
      <c r="A89">
        <v>3521</v>
      </c>
      <c r="B89" s="84" t="str">
        <f>INDEX([16]Data!$C$5:$C$156,MATCH(A89,[16]Data!$A$5:$A$156,0))</f>
        <v>KJ - Kraslice, Pohraniční stráže</v>
      </c>
      <c r="C89" s="85" t="str">
        <f>VLOOKUP($C$2,'[51]ERU-1'!$A$6:$BE$17,C$42,FALSE)</f>
        <v>Únor</v>
      </c>
      <c r="D89" s="85">
        <f>VLOOKUP($C$2,'[51]ERU-1'!$A$6:$BE$17,D$42,FALSE)</f>
        <v>2</v>
      </c>
      <c r="E89" s="85">
        <f>VLOOKUP($C$2,'[51]ERU-1'!$A$6:$BE$17,E$42,FALSE)</f>
        <v>1153.422</v>
      </c>
      <c r="F89" s="85">
        <f>VLOOKUP($C$2,'[51]ERU-1'!$A$6:$BE$17,F$42,FALSE)</f>
        <v>637.51700000000005</v>
      </c>
      <c r="G89" s="85">
        <f>VLOOKUP($C$2,'[51]ERU-1'!$A$6:$BE$17,G$42,FALSE)</f>
        <v>35.326999999999998</v>
      </c>
      <c r="H89" s="85">
        <f>VLOOKUP($C$2,'[51]ERU-1'!$A$6:$BE$17,H$42,FALSE)</f>
        <v>1873</v>
      </c>
      <c r="I89" s="85">
        <f>VLOOKUP($C$2,'[51]ERU-1'!$A$6:$BE$17,I$42,FALSE)</f>
        <v>0</v>
      </c>
      <c r="J89" s="85">
        <f>VLOOKUP($C$2,'[51]ERU-1'!$A$6:$BE$17,J$42,FALSE)</f>
        <v>0</v>
      </c>
      <c r="K89" s="85">
        <f>VLOOKUP($C$2,'[51]ERU-1'!$A$6:$BE$17,K$42,FALSE)</f>
        <v>1873</v>
      </c>
      <c r="L89" s="85">
        <f>VLOOKUP($C$2,'[51]ERU-1'!$A$6:$BE$17,L$42,FALSE)</f>
        <v>0</v>
      </c>
      <c r="M89" s="85">
        <f>VLOOKUP($C$2,'[51]ERU-1'!$A$6:$BE$17,M$42,FALSE)</f>
        <v>1873</v>
      </c>
      <c r="N89" s="85">
        <f>VLOOKUP($C$2,'[51]ERU-1'!$A$6:$BE$17,N$42,FALSE)</f>
        <v>0</v>
      </c>
      <c r="O89" s="85" t="s">
        <v>36</v>
      </c>
      <c r="P89" s="85">
        <f>VLOOKUP($C$2,'[51]ERU-1'!$A$6:$BE$17,P$42,FALSE)</f>
        <v>0</v>
      </c>
      <c r="Q89" s="85">
        <f>VLOOKUP($C$2,'[51]ERU-1'!$A$6:$BE$17,Q$42,FALSE)</f>
        <v>0</v>
      </c>
      <c r="R89" s="85">
        <f>VLOOKUP($C$2,'[51]ERU-1'!$A$6:$BE$17,R$42,FALSE)</f>
        <v>1873</v>
      </c>
      <c r="S89" s="85">
        <f>VLOOKUP($C$2,'[51]ERU-1'!$A$6:$BE$17,S$42,FALSE)</f>
        <v>0</v>
      </c>
      <c r="T89" s="85">
        <f>VLOOKUP($C$2,'[51]ERU-1'!$A$6:$BE$17,T$42,FALSE)</f>
        <v>0</v>
      </c>
      <c r="U89" s="85">
        <f>VLOOKUP($C$2,'[51]ERU-1'!$A$6:$BE$17,U$42,FALSE)</f>
        <v>0</v>
      </c>
      <c r="V89" s="85">
        <f>VLOOKUP($C$2,'[51]ERU-1'!$A$6:$BE$17,V$42,FALSE)</f>
        <v>0</v>
      </c>
      <c r="W89" s="85">
        <f>VLOOKUP($C$2,'[51]ERU-1'!$A$6:$BE$17,W$42,FALSE)</f>
        <v>0</v>
      </c>
      <c r="X89" s="85">
        <f>VLOOKUP($C$2,'[51]ERU-1'!$A$6:$BE$17,X$42,FALSE)</f>
        <v>0</v>
      </c>
      <c r="Y89" s="85">
        <f>VLOOKUP($C$2,'[51]ERU-1'!$A$6:$BE$17,Y$42,FALSE)</f>
        <v>0</v>
      </c>
      <c r="Z89" s="85">
        <f>VLOOKUP($C$2,'[51]ERU-1'!$A$6:$BE$17,Z$42,FALSE)</f>
        <v>0</v>
      </c>
      <c r="AA89" s="85" t="str">
        <f>INDEX([16]Data!$BK$5:$BK$156,MATCH(A89,[16]Data!$A$5:$A$156,0))</f>
        <v>Karlovarský</v>
      </c>
      <c r="AB89" s="86">
        <f>INDEX([16]Data!$BM$5:$BM$156,MATCH(A89,[16]Data!$A$5:$A$156,0))</f>
        <v>1.274</v>
      </c>
      <c r="AC89" s="12"/>
      <c r="AD89" s="39">
        <f t="shared" si="16"/>
        <v>0.81610024168418682</v>
      </c>
    </row>
    <row r="90" spans="1:30" x14ac:dyDescent="0.25">
      <c r="A90">
        <v>3034</v>
      </c>
      <c r="B90" s="84" t="str">
        <f>INDEX([16]Data!$C$5:$C$156,MATCH(A90,[16]Data!$A$5:$A$156,0))</f>
        <v>KJ - Krupka</v>
      </c>
      <c r="C90" s="85" t="str">
        <f>VLOOKUP($C$2,'[52]ERU-1'!$A$6:$BE$17,C$42,FALSE)</f>
        <v>Únor</v>
      </c>
      <c r="D90" s="85">
        <f>VLOOKUP($C$2,'[52]ERU-1'!$A$6:$BE$17,D$42,FALSE)</f>
        <v>2</v>
      </c>
      <c r="E90" s="85">
        <f>VLOOKUP($C$2,'[52]ERU-1'!$A$6:$BE$17,E$42,FALSE)</f>
        <v>1442.502</v>
      </c>
      <c r="F90" s="85">
        <f>VLOOKUP($C$2,'[52]ERU-1'!$A$6:$BE$17,F$42,FALSE)</f>
        <v>787.76199999999994</v>
      </c>
      <c r="G90" s="85">
        <f>VLOOKUP($C$2,'[52]ERU-1'!$A$6:$BE$17,G$42,FALSE)</f>
        <v>35.430999999999997</v>
      </c>
      <c r="H90" s="85">
        <f>VLOOKUP($C$2,'[52]ERU-1'!$A$6:$BE$17,H$42,FALSE)</f>
        <v>2402</v>
      </c>
      <c r="I90" s="85">
        <f>VLOOKUP($C$2,'[52]ERU-1'!$A$6:$BE$17,I$42,FALSE)</f>
        <v>0</v>
      </c>
      <c r="J90" s="85">
        <f>VLOOKUP($C$2,'[52]ERU-1'!$A$6:$BE$17,J$42,FALSE)</f>
        <v>0</v>
      </c>
      <c r="K90" s="85">
        <f>VLOOKUP($C$2,'[52]ERU-1'!$A$6:$BE$17,K$42,FALSE)</f>
        <v>2402</v>
      </c>
      <c r="L90" s="85">
        <f>VLOOKUP($C$2,'[52]ERU-1'!$A$6:$BE$17,L$42,FALSE)</f>
        <v>0</v>
      </c>
      <c r="M90" s="85">
        <f>VLOOKUP($C$2,'[52]ERU-1'!$A$6:$BE$17,M$42,FALSE)</f>
        <v>2402</v>
      </c>
      <c r="N90" s="85">
        <f>VLOOKUP($C$2,'[52]ERU-1'!$A$6:$BE$17,N$42,FALSE)</f>
        <v>0</v>
      </c>
      <c r="O90" s="85" t="s">
        <v>36</v>
      </c>
      <c r="P90" s="85">
        <f>VLOOKUP($C$2,'[52]ERU-1'!$A$6:$BE$17,P$42,FALSE)</f>
        <v>0</v>
      </c>
      <c r="Q90" s="85">
        <f>VLOOKUP($C$2,'[52]ERU-1'!$A$6:$BE$17,Q$42,FALSE)</f>
        <v>0</v>
      </c>
      <c r="R90" s="85">
        <f>VLOOKUP($C$2,'[52]ERU-1'!$A$6:$BE$17,R$42,FALSE)</f>
        <v>2402</v>
      </c>
      <c r="S90" s="85">
        <f>VLOOKUP($C$2,'[52]ERU-1'!$A$6:$BE$17,S$42,FALSE)</f>
        <v>0</v>
      </c>
      <c r="T90" s="85">
        <f>VLOOKUP($C$2,'[52]ERU-1'!$A$6:$BE$17,T$42,FALSE)</f>
        <v>0</v>
      </c>
      <c r="U90" s="85">
        <f>VLOOKUP($C$2,'[52]ERU-1'!$A$6:$BE$17,U$42,FALSE)</f>
        <v>0</v>
      </c>
      <c r="V90" s="85">
        <f>VLOOKUP($C$2,'[52]ERU-1'!$A$6:$BE$17,V$42,FALSE)</f>
        <v>0</v>
      </c>
      <c r="W90" s="85">
        <f>VLOOKUP($C$2,'[52]ERU-1'!$A$6:$BE$17,W$42,FALSE)</f>
        <v>0</v>
      </c>
      <c r="X90" s="85">
        <f>VLOOKUP($C$2,'[52]ERU-1'!$A$6:$BE$17,X$42,FALSE)</f>
        <v>0</v>
      </c>
      <c r="Y90" s="85">
        <f>VLOOKUP($C$2,'[52]ERU-1'!$A$6:$BE$17,Y$42,FALSE)</f>
        <v>0</v>
      </c>
      <c r="Z90" s="85">
        <f>VLOOKUP($C$2,'[52]ERU-1'!$A$6:$BE$17,Z$42,FALSE)</f>
        <v>0</v>
      </c>
      <c r="AA90" s="85" t="str">
        <f>INDEX([16]Data!$BK$5:$BK$156,MATCH(A90,[16]Data!$A$5:$A$156,0))</f>
        <v>Ústecký</v>
      </c>
      <c r="AB90" s="86">
        <f>INDEX([16]Data!$BM$5:$BM$156,MATCH(A90,[16]Data!$A$5:$A$156,0))</f>
        <v>1.9950000000000001</v>
      </c>
      <c r="AC90" s="12"/>
      <c r="AD90" s="39">
        <f t="shared" si="16"/>
        <v>0.84698452352642328</v>
      </c>
    </row>
    <row r="91" spans="1:30" x14ac:dyDescent="0.25">
      <c r="A91">
        <v>2927</v>
      </c>
      <c r="B91" s="84" t="str">
        <f>INDEX([16]Data!$C$5:$C$156,MATCH(A91,[16]Data!$A$5:$A$156,0))</f>
        <v>KJ - Lipník nad Bečvou, ul. Hranická</v>
      </c>
      <c r="C91" s="85" t="str">
        <f>VLOOKUP($C$2,'[53]ERU-1'!$A$6:$BE$17,C$42,FALSE)</f>
        <v>Únor</v>
      </c>
      <c r="D91" s="85">
        <f>VLOOKUP($C$2,'[53]ERU-1'!$A$6:$BE$17,D$42,FALSE)</f>
        <v>2</v>
      </c>
      <c r="E91" s="85">
        <f>VLOOKUP($C$2,'[53]ERU-1'!$A$6:$BE$17,E$42,FALSE)</f>
        <v>47.779000000000003</v>
      </c>
      <c r="F91" s="85">
        <f>VLOOKUP($C$2,'[53]ERU-1'!$A$6:$BE$17,F$42,FALSE)</f>
        <v>31.594000000000001</v>
      </c>
      <c r="G91" s="85">
        <f>VLOOKUP($C$2,'[53]ERU-1'!$A$6:$BE$17,G$42,FALSE)</f>
        <v>35.127000000000002</v>
      </c>
      <c r="H91" s="85">
        <f>VLOOKUP($C$2,'[53]ERU-1'!$A$6:$BE$17,H$42,FALSE)</f>
        <v>95</v>
      </c>
      <c r="I91" s="85">
        <f>VLOOKUP($C$2,'[53]ERU-1'!$A$6:$BE$17,I$42,FALSE)</f>
        <v>0</v>
      </c>
      <c r="J91" s="85">
        <f>VLOOKUP($C$2,'[53]ERU-1'!$A$6:$BE$17,J$42,FALSE)</f>
        <v>0</v>
      </c>
      <c r="K91" s="85">
        <f>VLOOKUP($C$2,'[53]ERU-1'!$A$6:$BE$17,K$42,FALSE)</f>
        <v>95</v>
      </c>
      <c r="L91" s="85">
        <f>VLOOKUP($C$2,'[53]ERU-1'!$A$6:$BE$17,L$42,FALSE)</f>
        <v>0</v>
      </c>
      <c r="M91" s="85">
        <f>VLOOKUP($C$2,'[53]ERU-1'!$A$6:$BE$17,M$42,FALSE)</f>
        <v>95</v>
      </c>
      <c r="N91" s="85">
        <f>VLOOKUP($C$2,'[53]ERU-1'!$A$6:$BE$17,N$42,FALSE)</f>
        <v>0</v>
      </c>
      <c r="O91" s="85" t="s">
        <v>36</v>
      </c>
      <c r="P91" s="85">
        <f>VLOOKUP($C$2,'[53]ERU-1'!$A$6:$BE$17,P$42,FALSE)</f>
        <v>0</v>
      </c>
      <c r="Q91" s="85">
        <f>VLOOKUP($C$2,'[53]ERU-1'!$A$6:$BE$17,Q$42,FALSE)</f>
        <v>0</v>
      </c>
      <c r="R91" s="85">
        <f>VLOOKUP($C$2,'[53]ERU-1'!$A$6:$BE$17,R$42,FALSE)</f>
        <v>95</v>
      </c>
      <c r="S91" s="85">
        <f>VLOOKUP($C$2,'[53]ERU-1'!$A$6:$BE$17,S$42,FALSE)</f>
        <v>0</v>
      </c>
      <c r="T91" s="85">
        <f>VLOOKUP($C$2,'[53]ERU-1'!$A$6:$BE$17,T$42,FALSE)</f>
        <v>0</v>
      </c>
      <c r="U91" s="85">
        <f>VLOOKUP($C$2,'[53]ERU-1'!$A$6:$BE$17,U$42,FALSE)</f>
        <v>0</v>
      </c>
      <c r="V91" s="85">
        <f>VLOOKUP($C$2,'[53]ERU-1'!$A$6:$BE$17,V$42,FALSE)</f>
        <v>0</v>
      </c>
      <c r="W91" s="85">
        <f>VLOOKUP($C$2,'[53]ERU-1'!$A$6:$BE$17,W$42,FALSE)</f>
        <v>0</v>
      </c>
      <c r="X91" s="85">
        <f>VLOOKUP($C$2,'[53]ERU-1'!$A$6:$BE$17,X$42,FALSE)</f>
        <v>0</v>
      </c>
      <c r="Y91" s="85">
        <f>VLOOKUP($C$2,'[53]ERU-1'!$A$6:$BE$17,Y$42,FALSE)</f>
        <v>0</v>
      </c>
      <c r="Z91" s="85">
        <f>VLOOKUP($C$2,'[53]ERU-1'!$A$6:$BE$17,Z$42,FALSE)</f>
        <v>0</v>
      </c>
      <c r="AA91" s="85" t="str">
        <f>INDEX([16]Data!$BK$5:$BK$156,MATCH(A91,[16]Data!$A$5:$A$156,0))</f>
        <v>Olomoucký</v>
      </c>
      <c r="AB91" s="86">
        <f>INDEX([16]Data!$BM$5:$BM$156,MATCH(A91,[16]Data!$A$5:$A$156,0))</f>
        <v>6.2E-2</v>
      </c>
      <c r="AC91" s="12"/>
      <c r="AD91" s="39">
        <f t="shared" si="16"/>
        <v>0.83525001230894746</v>
      </c>
    </row>
    <row r="92" spans="1:30" x14ac:dyDescent="0.25">
      <c r="A92">
        <v>2848</v>
      </c>
      <c r="B92" s="84" t="str">
        <f>INDEX([16]Data!$C$5:$C$156,MATCH(A92,[16]Data!$A$5:$A$156,0))</f>
        <v>KJ - Lipník nad Bečvou, ul. Na Bečvě</v>
      </c>
      <c r="C92" s="85" t="str">
        <f>VLOOKUP($C$2,'[54]ERU-1'!$A$6:$BE$17,C$42,FALSE)</f>
        <v>Únor</v>
      </c>
      <c r="D92" s="85">
        <f>VLOOKUP($C$2,'[54]ERU-1'!$A$6:$BE$17,D$42,FALSE)</f>
        <v>2</v>
      </c>
      <c r="E92" s="85">
        <f>VLOOKUP($C$2,'[54]ERU-1'!$A$6:$BE$17,E$42,FALSE)</f>
        <v>1011.026</v>
      </c>
      <c r="F92" s="85">
        <f>VLOOKUP($C$2,'[54]ERU-1'!$A$6:$BE$17,F$42,FALSE)</f>
        <v>538.73299999999995</v>
      </c>
      <c r="G92" s="85">
        <f>VLOOKUP($C$2,'[54]ERU-1'!$A$6:$BE$17,G$42,FALSE)</f>
        <v>35.127000000000002</v>
      </c>
      <c r="H92" s="85">
        <f>VLOOKUP($C$2,'[54]ERU-1'!$A$6:$BE$17,H$42,FALSE)</f>
        <v>1517</v>
      </c>
      <c r="I92" s="85">
        <f>VLOOKUP($C$2,'[54]ERU-1'!$A$6:$BE$17,I$42,FALSE)</f>
        <v>0</v>
      </c>
      <c r="J92" s="85">
        <f>VLOOKUP($C$2,'[54]ERU-1'!$A$6:$BE$17,J$42,FALSE)</f>
        <v>0</v>
      </c>
      <c r="K92" s="85">
        <f>VLOOKUP($C$2,'[54]ERU-1'!$A$6:$BE$17,K$42,FALSE)</f>
        <v>1517</v>
      </c>
      <c r="L92" s="85">
        <f>VLOOKUP($C$2,'[54]ERU-1'!$A$6:$BE$17,L$42,FALSE)</f>
        <v>0</v>
      </c>
      <c r="M92" s="85">
        <f>VLOOKUP($C$2,'[54]ERU-1'!$A$6:$BE$17,M$42,FALSE)</f>
        <v>1517</v>
      </c>
      <c r="N92" s="85">
        <f>VLOOKUP($C$2,'[54]ERU-1'!$A$6:$BE$17,N$42,FALSE)</f>
        <v>0</v>
      </c>
      <c r="O92" s="85" t="s">
        <v>36</v>
      </c>
      <c r="P92" s="85">
        <f>VLOOKUP($C$2,'[54]ERU-1'!$A$6:$BE$17,P$42,FALSE)</f>
        <v>0</v>
      </c>
      <c r="Q92" s="85">
        <f>VLOOKUP($C$2,'[54]ERU-1'!$A$6:$BE$17,Q$42,FALSE)</f>
        <v>0</v>
      </c>
      <c r="R92" s="85">
        <f>VLOOKUP($C$2,'[54]ERU-1'!$A$6:$BE$17,R$42,FALSE)</f>
        <v>1517</v>
      </c>
      <c r="S92" s="85">
        <f>VLOOKUP($C$2,'[54]ERU-1'!$A$6:$BE$17,S$42,FALSE)</f>
        <v>0</v>
      </c>
      <c r="T92" s="85">
        <f>VLOOKUP($C$2,'[54]ERU-1'!$A$6:$BE$17,T$42,FALSE)</f>
        <v>0</v>
      </c>
      <c r="U92" s="85">
        <f>VLOOKUP($C$2,'[54]ERU-1'!$A$6:$BE$17,U$42,FALSE)</f>
        <v>0</v>
      </c>
      <c r="V92" s="85">
        <f>VLOOKUP($C$2,'[54]ERU-1'!$A$6:$BE$17,V$42,FALSE)</f>
        <v>0</v>
      </c>
      <c r="W92" s="85">
        <f>VLOOKUP($C$2,'[54]ERU-1'!$A$6:$BE$17,W$42,FALSE)</f>
        <v>0</v>
      </c>
      <c r="X92" s="85">
        <f>VLOOKUP($C$2,'[54]ERU-1'!$A$6:$BE$17,X$42,FALSE)</f>
        <v>0</v>
      </c>
      <c r="Y92" s="85">
        <f>VLOOKUP($C$2,'[54]ERU-1'!$A$6:$BE$17,Y$42,FALSE)</f>
        <v>0</v>
      </c>
      <c r="Z92" s="85">
        <f>VLOOKUP($C$2,'[54]ERU-1'!$A$6:$BE$17,Z$42,FALSE)</f>
        <v>0</v>
      </c>
      <c r="AA92" s="85" t="str">
        <f>INDEX([16]Data!$BK$5:$BK$156,MATCH(A92,[16]Data!$A$5:$A$156,0))</f>
        <v>Olomoucký</v>
      </c>
      <c r="AB92" s="86">
        <f>INDEX([16]Data!$BM$5:$BM$156,MATCH(A92,[16]Data!$A$5:$A$156,0))</f>
        <v>1.1619999999999999</v>
      </c>
      <c r="AC92" s="12"/>
      <c r="AD92" s="39">
        <f t="shared" si="16"/>
        <v>0.78218503208247669</v>
      </c>
    </row>
    <row r="93" spans="1:30" x14ac:dyDescent="0.25">
      <c r="A93">
        <v>3942</v>
      </c>
      <c r="B93" s="84" t="str">
        <f>INDEX([16]Data!$C$5:$C$156,MATCH(A93,[16]Data!$A$5:$A$156,0))</f>
        <v>KJ - Litomyšl</v>
      </c>
      <c r="C93" s="85" t="str">
        <f>VLOOKUP($C$2,'[55]ERU-1'!$A$6:$BE$17,C$42,FALSE)</f>
        <v>Únor</v>
      </c>
      <c r="D93" s="85">
        <f>VLOOKUP($C$2,'[55]ERU-1'!$A$6:$BE$17,D$42,FALSE)</f>
        <v>2</v>
      </c>
      <c r="E93" s="85">
        <f>VLOOKUP($C$2,'[55]ERU-1'!$A$6:$BE$17,E$42,FALSE)</f>
        <v>237.68100000000001</v>
      </c>
      <c r="F93" s="85">
        <f>VLOOKUP($C$2,'[55]ERU-1'!$A$6:$BE$17,F$42,FALSE)</f>
        <v>134.749</v>
      </c>
      <c r="G93" s="85">
        <f>VLOOKUP($C$2,'[55]ERU-1'!$A$6:$BE$17,G$42,FALSE)</f>
        <v>35.286999999999999</v>
      </c>
      <c r="H93" s="85">
        <f>VLOOKUP($C$2,'[55]ERU-1'!$A$6:$BE$17,H$42,FALSE)</f>
        <v>425</v>
      </c>
      <c r="I93" s="85">
        <f>VLOOKUP($C$2,'[55]ERU-1'!$A$6:$BE$17,I$42,FALSE)</f>
        <v>0</v>
      </c>
      <c r="J93" s="85">
        <f>VLOOKUP($C$2,'[55]ERU-1'!$A$6:$BE$17,J$42,FALSE)</f>
        <v>0</v>
      </c>
      <c r="K93" s="85">
        <f>VLOOKUP($C$2,'[55]ERU-1'!$A$6:$BE$17,K$42,FALSE)</f>
        <v>425</v>
      </c>
      <c r="L93" s="85">
        <f>VLOOKUP($C$2,'[55]ERU-1'!$A$6:$BE$17,L$42,FALSE)</f>
        <v>0</v>
      </c>
      <c r="M93" s="85">
        <f>VLOOKUP($C$2,'[55]ERU-1'!$A$6:$BE$17,M$42,FALSE)</f>
        <v>425</v>
      </c>
      <c r="N93" s="85">
        <f>VLOOKUP($C$2,'[55]ERU-1'!$A$6:$BE$17,N$42,FALSE)</f>
        <v>0</v>
      </c>
      <c r="O93" s="85" t="s">
        <v>36</v>
      </c>
      <c r="P93" s="85">
        <f>VLOOKUP($C$2,'[55]ERU-1'!$A$6:$BE$17,P$42,FALSE)</f>
        <v>0</v>
      </c>
      <c r="Q93" s="85">
        <f>VLOOKUP($C$2,'[55]ERU-1'!$A$6:$BE$17,Q$42,FALSE)</f>
        <v>0</v>
      </c>
      <c r="R93" s="85">
        <f>VLOOKUP($C$2,'[55]ERU-1'!$A$6:$BE$17,R$42,FALSE)</f>
        <v>425</v>
      </c>
      <c r="S93" s="85">
        <f>VLOOKUP($C$2,'[55]ERU-1'!$A$6:$BE$17,S$42,FALSE)</f>
        <v>0</v>
      </c>
      <c r="T93" s="85">
        <f>VLOOKUP($C$2,'[55]ERU-1'!$A$6:$BE$17,T$42,FALSE)</f>
        <v>0</v>
      </c>
      <c r="U93" s="85">
        <f>VLOOKUP($C$2,'[55]ERU-1'!$A$6:$BE$17,U$42,FALSE)</f>
        <v>0</v>
      </c>
      <c r="V93" s="85">
        <f>VLOOKUP($C$2,'[55]ERU-1'!$A$6:$BE$17,V$42,FALSE)</f>
        <v>0</v>
      </c>
      <c r="W93" s="85">
        <f>VLOOKUP($C$2,'[55]ERU-1'!$A$6:$BE$17,W$42,FALSE)</f>
        <v>0</v>
      </c>
      <c r="X93" s="85">
        <f>VLOOKUP($C$2,'[55]ERU-1'!$A$6:$BE$17,X$42,FALSE)</f>
        <v>0</v>
      </c>
      <c r="Y93" s="85">
        <f>VLOOKUP($C$2,'[55]ERU-1'!$A$6:$BE$17,Y$42,FALSE)</f>
        <v>0</v>
      </c>
      <c r="Z93" s="85">
        <f>VLOOKUP($C$2,'[55]ERU-1'!$A$6:$BE$17,Z$42,FALSE)</f>
        <v>0</v>
      </c>
      <c r="AA93" s="85" t="str">
        <f>INDEX([16]Data!$BK$5:$BK$156,MATCH(A93,[16]Data!$A$5:$A$156,0))</f>
        <v>Pardubický</v>
      </c>
      <c r="AB93" s="86">
        <f>INDEX([16]Data!$BM$5:$BM$156,MATCH(A93,[16]Data!$A$5:$A$156,0))</f>
        <v>0.28599999999999998</v>
      </c>
      <c r="AC93" s="12"/>
      <c r="AD93" s="39">
        <f t="shared" si="16"/>
        <v>0.87611452074268126</v>
      </c>
    </row>
    <row r="94" spans="1:30" x14ac:dyDescent="0.25">
      <c r="A94">
        <v>3691</v>
      </c>
      <c r="B94" s="84" t="str">
        <f>INDEX([16]Data!$C$5:$C$156,MATCH(A94,[16]Data!$A$5:$A$156,0))</f>
        <v>KJ - Luhačovice (areál lázní)</v>
      </c>
      <c r="C94" s="85" t="str">
        <f>VLOOKUP($C$2,'[56]ERU-1'!$A$6:$BE$17,C$42,FALSE)</f>
        <v>Únor</v>
      </c>
      <c r="D94" s="85">
        <f>VLOOKUP($C$2,'[56]ERU-1'!$A$6:$BE$17,D$42,FALSE)</f>
        <v>2</v>
      </c>
      <c r="E94" s="85">
        <f>VLOOKUP($C$2,'[56]ERU-1'!$A$6:$BE$17,E$42,FALSE)</f>
        <v>892.57899999999995</v>
      </c>
      <c r="F94" s="85">
        <f>VLOOKUP($C$2,'[56]ERU-1'!$A$6:$BE$17,F$42,FALSE)</f>
        <v>466.91500000000002</v>
      </c>
      <c r="G94" s="85">
        <f>VLOOKUP($C$2,'[56]ERU-1'!$A$6:$BE$17,G$42,FALSE)</f>
        <v>35.232999999999997</v>
      </c>
      <c r="H94" s="85">
        <f>VLOOKUP($C$2,'[56]ERU-1'!$A$6:$BE$17,H$42,FALSE)</f>
        <v>1313</v>
      </c>
      <c r="I94" s="85">
        <f>VLOOKUP($C$2,'[56]ERU-1'!$A$6:$BE$17,I$42,FALSE)</f>
        <v>0</v>
      </c>
      <c r="J94" s="85">
        <f>VLOOKUP($C$2,'[56]ERU-1'!$A$6:$BE$17,J$42,FALSE)</f>
        <v>0</v>
      </c>
      <c r="K94" s="85">
        <f>VLOOKUP($C$2,'[56]ERU-1'!$A$6:$BE$17,K$42,FALSE)</f>
        <v>1313</v>
      </c>
      <c r="L94" s="85">
        <f>VLOOKUP($C$2,'[56]ERU-1'!$A$6:$BE$17,L$42,FALSE)</f>
        <v>0</v>
      </c>
      <c r="M94" s="85">
        <f>VLOOKUP($C$2,'[56]ERU-1'!$A$6:$BE$17,M$42,FALSE)</f>
        <v>1313</v>
      </c>
      <c r="N94" s="85">
        <f>VLOOKUP($C$2,'[56]ERU-1'!$A$6:$BE$17,N$42,FALSE)</f>
        <v>0</v>
      </c>
      <c r="O94" s="85" t="s">
        <v>36</v>
      </c>
      <c r="P94" s="85">
        <f>VLOOKUP($C$2,'[56]ERU-1'!$A$6:$BE$17,P$42,FALSE)</f>
        <v>0</v>
      </c>
      <c r="Q94" s="85">
        <f>VLOOKUP($C$2,'[56]ERU-1'!$A$6:$BE$17,Q$42,FALSE)</f>
        <v>0</v>
      </c>
      <c r="R94" s="85">
        <f>VLOOKUP($C$2,'[56]ERU-1'!$A$6:$BE$17,R$42,FALSE)</f>
        <v>0</v>
      </c>
      <c r="S94" s="85">
        <f>VLOOKUP($C$2,'[56]ERU-1'!$A$6:$BE$17,S$42,FALSE)</f>
        <v>0</v>
      </c>
      <c r="T94" s="85">
        <f>VLOOKUP($C$2,'[56]ERU-1'!$A$6:$BE$17,T$42,FALSE)</f>
        <v>1313</v>
      </c>
      <c r="U94" s="85">
        <f>VLOOKUP($C$2,'[56]ERU-1'!$A$6:$BE$17,U$42,FALSE)</f>
        <v>0</v>
      </c>
      <c r="V94" s="85">
        <f>VLOOKUP($C$2,'[56]ERU-1'!$A$6:$BE$17,V$42,FALSE)</f>
        <v>0</v>
      </c>
      <c r="W94" s="85">
        <f>VLOOKUP($C$2,'[56]ERU-1'!$A$6:$BE$17,W$42,FALSE)</f>
        <v>0</v>
      </c>
      <c r="X94" s="85">
        <f>VLOOKUP($C$2,'[56]ERU-1'!$A$6:$BE$17,X$42,FALSE)</f>
        <v>0</v>
      </c>
      <c r="Y94" s="85">
        <f>VLOOKUP($C$2,'[56]ERU-1'!$A$6:$BE$17,Y$42,FALSE)</f>
        <v>0</v>
      </c>
      <c r="Z94" s="85">
        <f>VLOOKUP($C$2,'[56]ERU-1'!$A$6:$BE$17,Z$42,FALSE)</f>
        <v>0</v>
      </c>
      <c r="AA94" s="85" t="str">
        <f>INDEX([16]Data!$BK$5:$BK$156,MATCH(A94,[16]Data!$A$5:$A$156,0))</f>
        <v>Zlínský</v>
      </c>
      <c r="AB94" s="86">
        <f>INDEX([16]Data!$BM$5:$BM$156,MATCH(A94,[16]Data!$A$5:$A$156,0))</f>
        <v>1.274</v>
      </c>
      <c r="AC94" s="12"/>
      <c r="AD94" s="39">
        <f t="shared" si="16"/>
        <v>0.78113194526246155</v>
      </c>
    </row>
    <row r="95" spans="1:30" x14ac:dyDescent="0.25">
      <c r="A95">
        <v>2478</v>
      </c>
      <c r="B95" s="84" t="str">
        <f>INDEX([16]Data!$C$5:$C$156,MATCH(A95,[16]Data!$A$5:$A$156,0))</f>
        <v>Kotelna Votice</v>
      </c>
      <c r="C95" s="85" t="str">
        <f>VLOOKUP($C$2,'[57]ERU-1'!$A$6:$BE$17,C$42,FALSE)</f>
        <v>Únor</v>
      </c>
      <c r="D95" s="85">
        <f>VLOOKUP($C$2,'[57]ERU-1'!$A$6:$BE$17,D$42,FALSE)</f>
        <v>2</v>
      </c>
      <c r="E95" s="85">
        <f>VLOOKUP($C$2,'[57]ERU-1'!$A$6:$BE$17,E$42,FALSE)</f>
        <v>756.51700000000005</v>
      </c>
      <c r="F95" s="85">
        <f>VLOOKUP($C$2,'[57]ERU-1'!$A$6:$BE$17,F$42,FALSE)</f>
        <v>405.73</v>
      </c>
      <c r="G95" s="85">
        <f>VLOOKUP($C$2,'[57]ERU-1'!$A$6:$BE$17,G$42,FALSE)</f>
        <v>35.335999999999999</v>
      </c>
      <c r="H95" s="85">
        <f>VLOOKUP($C$2,'[57]ERU-1'!$A$6:$BE$17,H$42,FALSE)</f>
        <v>1130</v>
      </c>
      <c r="I95" s="85">
        <f>VLOOKUP($C$2,'[57]ERU-1'!$A$6:$BE$17,I$42,FALSE)</f>
        <v>0</v>
      </c>
      <c r="J95" s="85">
        <f>VLOOKUP($C$2,'[57]ERU-1'!$A$6:$BE$17,J$42,FALSE)</f>
        <v>0</v>
      </c>
      <c r="K95" s="85">
        <f>VLOOKUP($C$2,'[57]ERU-1'!$A$6:$BE$17,K$42,FALSE)</f>
        <v>1130</v>
      </c>
      <c r="L95" s="85">
        <f>VLOOKUP($C$2,'[57]ERU-1'!$A$6:$BE$17,L$42,FALSE)</f>
        <v>0</v>
      </c>
      <c r="M95" s="85">
        <f>VLOOKUP($C$2,'[57]ERU-1'!$A$6:$BE$17,M$42,FALSE)</f>
        <v>1130</v>
      </c>
      <c r="N95" s="85">
        <f>VLOOKUP($C$2,'[57]ERU-1'!$A$6:$BE$17,N$42,FALSE)</f>
        <v>0</v>
      </c>
      <c r="O95" s="85" t="s">
        <v>36</v>
      </c>
      <c r="P95" s="85">
        <f>VLOOKUP($C$2,'[57]ERU-1'!$A$6:$BE$17,P$42,FALSE)</f>
        <v>0</v>
      </c>
      <c r="Q95" s="85">
        <f>VLOOKUP($C$2,'[57]ERU-1'!$A$6:$BE$17,Q$42,FALSE)</f>
        <v>0</v>
      </c>
      <c r="R95" s="85">
        <f>VLOOKUP($C$2,'[57]ERU-1'!$A$6:$BE$17,R$42,FALSE)</f>
        <v>1130</v>
      </c>
      <c r="S95" s="85">
        <f>VLOOKUP($C$2,'[57]ERU-1'!$A$6:$BE$17,S$42,FALSE)</f>
        <v>0</v>
      </c>
      <c r="T95" s="85">
        <f>VLOOKUP($C$2,'[57]ERU-1'!$A$6:$BE$17,T$42,FALSE)</f>
        <v>0</v>
      </c>
      <c r="U95" s="85">
        <f>VLOOKUP($C$2,'[57]ERU-1'!$A$6:$BE$17,U$42,FALSE)</f>
        <v>0</v>
      </c>
      <c r="V95" s="85">
        <f>VLOOKUP($C$2,'[57]ERU-1'!$A$6:$BE$17,V$42,FALSE)</f>
        <v>0</v>
      </c>
      <c r="W95" s="85">
        <f>VLOOKUP($C$2,'[57]ERU-1'!$A$6:$BE$17,W$42,FALSE)</f>
        <v>0</v>
      </c>
      <c r="X95" s="85">
        <f>VLOOKUP($C$2,'[57]ERU-1'!$A$6:$BE$17,X$42,FALSE)</f>
        <v>0</v>
      </c>
      <c r="Y95" s="85">
        <f>VLOOKUP($C$2,'[57]ERU-1'!$A$6:$BE$17,Y$42,FALSE)</f>
        <v>0</v>
      </c>
      <c r="Z95" s="85">
        <f>VLOOKUP($C$2,'[57]ERU-1'!$A$6:$BE$17,Z$42,FALSE)</f>
        <v>0</v>
      </c>
      <c r="AA95" s="85" t="str">
        <f>INDEX([16]Data!$BK$5:$BK$156,MATCH(A95,[16]Data!$A$5:$A$156,0))</f>
        <v>Středočeský</v>
      </c>
      <c r="AB95" s="86">
        <f>INDEX([16]Data!$BM$5:$BM$156,MATCH(A95,[16]Data!$A$5:$A$156,0))</f>
        <v>0.28000000000000003</v>
      </c>
      <c r="AC95" s="12"/>
      <c r="AD95" s="39">
        <f t="shared" si="16"/>
        <v>0.77363983163406413</v>
      </c>
    </row>
    <row r="96" spans="1:30" x14ac:dyDescent="0.25">
      <c r="A96">
        <v>3339</v>
      </c>
      <c r="B96" s="84" t="str">
        <f>INDEX([16]Data!$C$5:$C$156,MATCH(A96,[16]Data!$A$5:$A$156,0))</f>
        <v>KJ - Meziboří</v>
      </c>
      <c r="C96" s="85" t="str">
        <f>VLOOKUP($C$2,'[58]ERU-1'!$A$6:$BE$17,C$42,FALSE)</f>
        <v>Únor</v>
      </c>
      <c r="D96" s="85">
        <f>VLOOKUP($C$2,'[58]ERU-1'!$A$6:$BE$17,D$42,FALSE)</f>
        <v>2</v>
      </c>
      <c r="E96" s="85">
        <f>VLOOKUP($C$2,'[58]ERU-1'!$A$6:$BE$17,E$42,FALSE)</f>
        <v>2876.9169999999999</v>
      </c>
      <c r="F96" s="85">
        <f>VLOOKUP($C$2,'[58]ERU-1'!$A$6:$BE$17,F$42,FALSE)</f>
        <v>1498.06</v>
      </c>
      <c r="G96" s="85">
        <f>VLOOKUP($C$2,'[58]ERU-1'!$A$6:$BE$17,G$42,FALSE)</f>
        <v>35.432000000000002</v>
      </c>
      <c r="H96" s="85">
        <f>VLOOKUP($C$2,'[58]ERU-1'!$A$6:$BE$17,H$42,FALSE)</f>
        <v>4240</v>
      </c>
      <c r="I96" s="85">
        <f>VLOOKUP($C$2,'[58]ERU-1'!$A$6:$BE$17,I$42,FALSE)</f>
        <v>0</v>
      </c>
      <c r="J96" s="85">
        <f>VLOOKUP($C$2,'[58]ERU-1'!$A$6:$BE$17,J$42,FALSE)</f>
        <v>0</v>
      </c>
      <c r="K96" s="85">
        <f>VLOOKUP($C$2,'[58]ERU-1'!$A$6:$BE$17,K$42,FALSE)</f>
        <v>4240</v>
      </c>
      <c r="L96" s="85">
        <f>VLOOKUP($C$2,'[58]ERU-1'!$A$6:$BE$17,L$42,FALSE)</f>
        <v>0</v>
      </c>
      <c r="M96" s="85">
        <f>VLOOKUP($C$2,'[58]ERU-1'!$A$6:$BE$17,M$42,FALSE)</f>
        <v>4240</v>
      </c>
      <c r="N96" s="85">
        <f>VLOOKUP($C$2,'[58]ERU-1'!$A$6:$BE$17,N$42,FALSE)</f>
        <v>0</v>
      </c>
      <c r="O96" s="85" t="s">
        <v>36</v>
      </c>
      <c r="P96" s="85">
        <f>VLOOKUP($C$2,'[58]ERU-1'!$A$6:$BE$17,P$42,FALSE)</f>
        <v>0</v>
      </c>
      <c r="Q96" s="85">
        <f>VLOOKUP($C$2,'[58]ERU-1'!$A$6:$BE$17,Q$42,FALSE)</f>
        <v>0</v>
      </c>
      <c r="R96" s="85">
        <f>VLOOKUP($C$2,'[58]ERU-1'!$A$6:$BE$17,R$42,FALSE)</f>
        <v>4240</v>
      </c>
      <c r="S96" s="85">
        <f>VLOOKUP($C$2,'[58]ERU-1'!$A$6:$BE$17,S$42,FALSE)</f>
        <v>0</v>
      </c>
      <c r="T96" s="85">
        <f>VLOOKUP($C$2,'[58]ERU-1'!$A$6:$BE$17,T$42,FALSE)</f>
        <v>0</v>
      </c>
      <c r="U96" s="85">
        <f>VLOOKUP($C$2,'[58]ERU-1'!$A$6:$BE$17,U$42,FALSE)</f>
        <v>0</v>
      </c>
      <c r="V96" s="85">
        <f>VLOOKUP($C$2,'[58]ERU-1'!$A$6:$BE$17,V$42,FALSE)</f>
        <v>0</v>
      </c>
      <c r="W96" s="85">
        <f>VLOOKUP($C$2,'[58]ERU-1'!$A$6:$BE$17,W$42,FALSE)</f>
        <v>0</v>
      </c>
      <c r="X96" s="85">
        <f>VLOOKUP($C$2,'[58]ERU-1'!$A$6:$BE$17,X$42,FALSE)</f>
        <v>0</v>
      </c>
      <c r="Y96" s="85">
        <f>VLOOKUP($C$2,'[58]ERU-1'!$A$6:$BE$17,Y$42,FALSE)</f>
        <v>0</v>
      </c>
      <c r="Z96" s="85">
        <f>VLOOKUP($C$2,'[58]ERU-1'!$A$6:$BE$17,Z$42,FALSE)</f>
        <v>0</v>
      </c>
      <c r="AA96" s="85" t="str">
        <f>INDEX([16]Data!$BK$5:$BK$156,MATCH(A96,[16]Data!$A$5:$A$156,0))</f>
        <v>Ústecký</v>
      </c>
      <c r="AB96" s="86">
        <f>INDEX([16]Data!$BM$5:$BM$156,MATCH(A96,[16]Data!$A$5:$A$156,0))</f>
        <v>3.99</v>
      </c>
      <c r="AC96" s="12"/>
      <c r="AD96" s="39">
        <f t="shared" si="16"/>
        <v>0.78620200644685656</v>
      </c>
    </row>
    <row r="97" spans="1:30" x14ac:dyDescent="0.25">
      <c r="A97">
        <v>3144</v>
      </c>
      <c r="B97" s="84" t="str">
        <f>INDEX([16]Data!$C$5:$C$156,MATCH(A97,[16]Data!$A$5:$A$156,0))</f>
        <v>KJ - Mohelnice</v>
      </c>
      <c r="C97" s="85" t="str">
        <f>VLOOKUP($C$2,'[59]ERU-1'!$A$6:$BE$17,C$42,FALSE)</f>
        <v>Únor</v>
      </c>
      <c r="D97" s="85">
        <f>VLOOKUP($C$2,'[59]ERU-1'!$A$6:$BE$17,D$42,FALSE)</f>
        <v>2</v>
      </c>
      <c r="E97" s="85">
        <f>VLOOKUP($C$2,'[59]ERU-1'!$A$6:$BE$17,E$42,FALSE)</f>
        <v>2783.5650000000001</v>
      </c>
      <c r="F97" s="85">
        <f>VLOOKUP($C$2,'[59]ERU-1'!$A$6:$BE$17,F$42,FALSE)</f>
        <v>1465.066</v>
      </c>
      <c r="G97" s="85">
        <f>VLOOKUP($C$2,'[59]ERU-1'!$A$6:$BE$17,G$42,FALSE)</f>
        <v>35.124000000000002</v>
      </c>
      <c r="H97" s="85">
        <f>VLOOKUP($C$2,'[59]ERU-1'!$A$6:$BE$17,H$42,FALSE)</f>
        <v>4138</v>
      </c>
      <c r="I97" s="85">
        <f>VLOOKUP($C$2,'[59]ERU-1'!$A$6:$BE$17,I$42,FALSE)</f>
        <v>0</v>
      </c>
      <c r="J97" s="85">
        <f>VLOOKUP($C$2,'[59]ERU-1'!$A$6:$BE$17,J$42,FALSE)</f>
        <v>0</v>
      </c>
      <c r="K97" s="85">
        <f>VLOOKUP($C$2,'[59]ERU-1'!$A$6:$BE$17,K$42,FALSE)</f>
        <v>4138</v>
      </c>
      <c r="L97" s="85">
        <f>VLOOKUP($C$2,'[59]ERU-1'!$A$6:$BE$17,L$42,FALSE)</f>
        <v>0</v>
      </c>
      <c r="M97" s="85">
        <f>VLOOKUP($C$2,'[59]ERU-1'!$A$6:$BE$17,M$42,FALSE)</f>
        <v>4138</v>
      </c>
      <c r="N97" s="85">
        <f>VLOOKUP($C$2,'[59]ERU-1'!$A$6:$BE$17,N$42,FALSE)</f>
        <v>0</v>
      </c>
      <c r="O97" s="85" t="s">
        <v>36</v>
      </c>
      <c r="P97" s="85">
        <f>VLOOKUP($C$2,'[59]ERU-1'!$A$6:$BE$17,P$42,FALSE)</f>
        <v>0</v>
      </c>
      <c r="Q97" s="85">
        <f>VLOOKUP($C$2,'[59]ERU-1'!$A$6:$BE$17,Q$42,FALSE)</f>
        <v>0</v>
      </c>
      <c r="R97" s="85">
        <f>VLOOKUP($C$2,'[59]ERU-1'!$A$6:$BE$17,R$42,FALSE)</f>
        <v>4138</v>
      </c>
      <c r="S97" s="85">
        <f>VLOOKUP($C$2,'[59]ERU-1'!$A$6:$BE$17,S$42,FALSE)</f>
        <v>0</v>
      </c>
      <c r="T97" s="85">
        <f>VLOOKUP($C$2,'[59]ERU-1'!$A$6:$BE$17,T$42,FALSE)</f>
        <v>0</v>
      </c>
      <c r="U97" s="85">
        <f>VLOOKUP($C$2,'[59]ERU-1'!$A$6:$BE$17,U$42,FALSE)</f>
        <v>0</v>
      </c>
      <c r="V97" s="85">
        <f>VLOOKUP($C$2,'[59]ERU-1'!$A$6:$BE$17,V$42,FALSE)</f>
        <v>0</v>
      </c>
      <c r="W97" s="85">
        <f>VLOOKUP($C$2,'[59]ERU-1'!$A$6:$BE$17,W$42,FALSE)</f>
        <v>0</v>
      </c>
      <c r="X97" s="85">
        <f>VLOOKUP($C$2,'[59]ERU-1'!$A$6:$BE$17,X$42,FALSE)</f>
        <v>0</v>
      </c>
      <c r="Y97" s="85">
        <f>VLOOKUP($C$2,'[59]ERU-1'!$A$6:$BE$17,Y$42,FALSE)</f>
        <v>0</v>
      </c>
      <c r="Z97" s="85">
        <f>VLOOKUP($C$2,'[59]ERU-1'!$A$6:$BE$17,Z$42,FALSE)</f>
        <v>0</v>
      </c>
      <c r="AA97" s="85" t="str">
        <f>INDEX([16]Data!$BK$5:$BK$156,MATCH(A97,[16]Data!$A$5:$A$156,0))</f>
        <v>Olomoucký</v>
      </c>
      <c r="AB97" s="86">
        <f>INDEX([16]Data!$BM$5:$BM$156,MATCH(A97,[16]Data!$A$5:$A$156,0))</f>
        <v>2.3580000000000001</v>
      </c>
      <c r="AC97" s="12"/>
      <c r="AD97" s="39">
        <f t="shared" si="16"/>
        <v>0.78456837060203732</v>
      </c>
    </row>
    <row r="98" spans="1:30" x14ac:dyDescent="0.25">
      <c r="A98">
        <v>3882</v>
      </c>
      <c r="B98" s="84" t="str">
        <f>INDEX([16]Data!$C$5:$C$156,MATCH(A98,[16]Data!$A$5:$A$156,0))</f>
        <v>KJ - Moravský Beroun</v>
      </c>
      <c r="C98" s="85" t="str">
        <f>VLOOKUP($C$2,'[60]ERU-1'!$A$6:$BE$17,C$42,FALSE)</f>
        <v>Únor</v>
      </c>
      <c r="D98" s="85">
        <f>VLOOKUP($C$2,'[60]ERU-1'!$A$6:$BE$17,D$42,FALSE)</f>
        <v>2</v>
      </c>
      <c r="E98" s="85">
        <f>VLOOKUP($C$2,'[60]ERU-1'!$A$6:$BE$17,E$42,FALSE)</f>
        <v>948.09400000000005</v>
      </c>
      <c r="F98" s="85">
        <f>VLOOKUP($C$2,'[60]ERU-1'!$A$6:$BE$17,F$42,FALSE)</f>
        <v>499.166</v>
      </c>
      <c r="G98" s="85">
        <f>VLOOKUP($C$2,'[60]ERU-1'!$A$6:$BE$17,G$42,FALSE)</f>
        <v>35.332999999999998</v>
      </c>
      <c r="H98" s="85">
        <f>VLOOKUP($C$2,'[60]ERU-1'!$A$6:$BE$17,H$42,FALSE)</f>
        <v>1397</v>
      </c>
      <c r="I98" s="85">
        <f>VLOOKUP($C$2,'[60]ERU-1'!$A$6:$BE$17,I$42,FALSE)</f>
        <v>0</v>
      </c>
      <c r="J98" s="85">
        <f>VLOOKUP($C$2,'[60]ERU-1'!$A$6:$BE$17,J$42,FALSE)</f>
        <v>0</v>
      </c>
      <c r="K98" s="85">
        <f>VLOOKUP($C$2,'[60]ERU-1'!$A$6:$BE$17,K$42,FALSE)</f>
        <v>1397</v>
      </c>
      <c r="L98" s="85">
        <f>VLOOKUP($C$2,'[60]ERU-1'!$A$6:$BE$17,L$42,FALSE)</f>
        <v>0</v>
      </c>
      <c r="M98" s="85">
        <f>VLOOKUP($C$2,'[60]ERU-1'!$A$6:$BE$17,M$42,FALSE)</f>
        <v>1397</v>
      </c>
      <c r="N98" s="85">
        <f>VLOOKUP($C$2,'[60]ERU-1'!$A$6:$BE$17,N$42,FALSE)</f>
        <v>0</v>
      </c>
      <c r="O98" s="85" t="s">
        <v>36</v>
      </c>
      <c r="P98" s="85">
        <f>VLOOKUP($C$2,'[60]ERU-1'!$A$6:$BE$17,P$42,FALSE)</f>
        <v>0</v>
      </c>
      <c r="Q98" s="85">
        <f>VLOOKUP($C$2,'[60]ERU-1'!$A$6:$BE$17,Q$42,FALSE)</f>
        <v>0</v>
      </c>
      <c r="R98" s="85">
        <f>VLOOKUP($C$2,'[60]ERU-1'!$A$6:$BE$17,R$42,FALSE)</f>
        <v>1397</v>
      </c>
      <c r="S98" s="85">
        <f>VLOOKUP($C$2,'[60]ERU-1'!$A$6:$BE$17,S$42,FALSE)</f>
        <v>0</v>
      </c>
      <c r="T98" s="85">
        <f>VLOOKUP($C$2,'[60]ERU-1'!$A$6:$BE$17,T$42,FALSE)</f>
        <v>0</v>
      </c>
      <c r="U98" s="85">
        <f>VLOOKUP($C$2,'[60]ERU-1'!$A$6:$BE$17,U$42,FALSE)</f>
        <v>0</v>
      </c>
      <c r="V98" s="85">
        <f>VLOOKUP($C$2,'[60]ERU-1'!$A$6:$BE$17,V$42,FALSE)</f>
        <v>0</v>
      </c>
      <c r="W98" s="85">
        <f>VLOOKUP($C$2,'[60]ERU-1'!$A$6:$BE$17,W$42,FALSE)</f>
        <v>0</v>
      </c>
      <c r="X98" s="85">
        <f>VLOOKUP($C$2,'[60]ERU-1'!$A$6:$BE$17,X$42,FALSE)</f>
        <v>0</v>
      </c>
      <c r="Y98" s="85">
        <f>VLOOKUP($C$2,'[60]ERU-1'!$A$6:$BE$17,Y$42,FALSE)</f>
        <v>0</v>
      </c>
      <c r="Z98" s="85">
        <f>VLOOKUP($C$2,'[60]ERU-1'!$A$6:$BE$17,Z$42,FALSE)</f>
        <v>0</v>
      </c>
      <c r="AA98" s="85" t="str">
        <f>INDEX([16]Data!$BK$5:$BK$156,MATCH(A98,[16]Data!$A$5:$A$156,0))</f>
        <v>Olomoucký</v>
      </c>
      <c r="AB98" s="86">
        <f>INDEX([16]Data!$BM$5:$BM$156,MATCH(A98,[16]Data!$A$5:$A$156,0))</f>
        <v>1.2450000000000001</v>
      </c>
      <c r="AC98" s="12"/>
      <c r="AD98" s="39">
        <f t="shared" si="16"/>
        <v>0.77740782736715952</v>
      </c>
    </row>
    <row r="99" spans="1:30" x14ac:dyDescent="0.25">
      <c r="A99">
        <v>2598</v>
      </c>
      <c r="B99" s="84" t="str">
        <f>INDEX([16]Data!$C$5:$C$156,MATCH(A99,[16]Data!$A$5:$A$156,0))</f>
        <v>KJ - Moravský Krumlov</v>
      </c>
      <c r="C99" s="85" t="str">
        <f>VLOOKUP($C$2,'[61]ERU-1'!$A$6:$BE$17,C$42,FALSE)</f>
        <v>Únor</v>
      </c>
      <c r="D99" s="85">
        <f>VLOOKUP($C$2,'[61]ERU-1'!$A$6:$BE$17,D$42,FALSE)</f>
        <v>2</v>
      </c>
      <c r="E99" s="85">
        <f>VLOOKUP($C$2,'[61]ERU-1'!$A$6:$BE$17,E$42,FALSE)</f>
        <v>748.30700000000002</v>
      </c>
      <c r="F99" s="85">
        <f>VLOOKUP($C$2,'[61]ERU-1'!$A$6:$BE$17,F$42,FALSE)</f>
        <v>401.12400000000002</v>
      </c>
      <c r="G99" s="85">
        <f>VLOOKUP($C$2,'[61]ERU-1'!$A$6:$BE$17,G$42,FALSE)</f>
        <v>35.232999999999997</v>
      </c>
      <c r="H99" s="85">
        <f>VLOOKUP($C$2,'[61]ERU-1'!$A$6:$BE$17,H$42,FALSE)</f>
        <v>1163</v>
      </c>
      <c r="I99" s="85">
        <f>VLOOKUP($C$2,'[61]ERU-1'!$A$6:$BE$17,I$42,FALSE)</f>
        <v>0</v>
      </c>
      <c r="J99" s="85">
        <f>VLOOKUP($C$2,'[61]ERU-1'!$A$6:$BE$17,J$42,FALSE)</f>
        <v>0</v>
      </c>
      <c r="K99" s="85">
        <f>VLOOKUP($C$2,'[61]ERU-1'!$A$6:$BE$17,K$42,FALSE)</f>
        <v>1163</v>
      </c>
      <c r="L99" s="85">
        <f>VLOOKUP($C$2,'[61]ERU-1'!$A$6:$BE$17,L$42,FALSE)</f>
        <v>0</v>
      </c>
      <c r="M99" s="85">
        <f>VLOOKUP($C$2,'[61]ERU-1'!$A$6:$BE$17,M$42,FALSE)</f>
        <v>1163</v>
      </c>
      <c r="N99" s="85">
        <f>VLOOKUP($C$2,'[61]ERU-1'!$A$6:$BE$17,N$42,FALSE)</f>
        <v>0</v>
      </c>
      <c r="O99" s="85" t="s">
        <v>36</v>
      </c>
      <c r="P99" s="85">
        <f>VLOOKUP($C$2,'[61]ERU-1'!$A$6:$BE$17,P$42,FALSE)</f>
        <v>0</v>
      </c>
      <c r="Q99" s="85">
        <f>VLOOKUP($C$2,'[61]ERU-1'!$A$6:$BE$17,Q$42,FALSE)</f>
        <v>0</v>
      </c>
      <c r="R99" s="85">
        <f>VLOOKUP($C$2,'[61]ERU-1'!$A$6:$BE$17,R$42,FALSE)</f>
        <v>1163</v>
      </c>
      <c r="S99" s="85">
        <f>VLOOKUP($C$2,'[61]ERU-1'!$A$6:$BE$17,S$42,FALSE)</f>
        <v>0</v>
      </c>
      <c r="T99" s="85">
        <f>VLOOKUP($C$2,'[61]ERU-1'!$A$6:$BE$17,T$42,FALSE)</f>
        <v>0</v>
      </c>
      <c r="U99" s="85">
        <f>VLOOKUP($C$2,'[61]ERU-1'!$A$6:$BE$17,U$42,FALSE)</f>
        <v>0</v>
      </c>
      <c r="V99" s="85">
        <f>VLOOKUP($C$2,'[61]ERU-1'!$A$6:$BE$17,V$42,FALSE)</f>
        <v>0</v>
      </c>
      <c r="W99" s="85">
        <f>VLOOKUP($C$2,'[61]ERU-1'!$A$6:$BE$17,W$42,FALSE)</f>
        <v>0</v>
      </c>
      <c r="X99" s="85">
        <f>VLOOKUP($C$2,'[61]ERU-1'!$A$6:$BE$17,X$42,FALSE)</f>
        <v>0</v>
      </c>
      <c r="Y99" s="85">
        <f>VLOOKUP($C$2,'[61]ERU-1'!$A$6:$BE$17,Y$42,FALSE)</f>
        <v>0</v>
      </c>
      <c r="Z99" s="85">
        <f>VLOOKUP($C$2,'[61]ERU-1'!$A$6:$BE$17,Z$42,FALSE)</f>
        <v>0</v>
      </c>
      <c r="AA99" s="85" t="str">
        <f>INDEX([16]Data!$BK$5:$BK$156,MATCH(A99,[16]Data!$A$5:$A$156,0))</f>
        <v>Jihomoravský</v>
      </c>
      <c r="AB99" s="86">
        <f>INDEX([16]Data!$BM$5:$BM$156,MATCH(A99,[16]Data!$A$5:$A$156,0))</f>
        <v>0.95199999999999996</v>
      </c>
      <c r="AC99" s="12"/>
      <c r="AD99" s="39">
        <f t="shared" si="16"/>
        <v>0.80537578293883072</v>
      </c>
    </row>
    <row r="100" spans="1:30" x14ac:dyDescent="0.25">
      <c r="A100">
        <v>3106</v>
      </c>
      <c r="B100" s="84" t="str">
        <f>INDEX([16]Data!$C$5:$C$156,MATCH(A100,[16]Data!$A$5:$A$156,0))</f>
        <v>KJ - Nové Hrady</v>
      </c>
      <c r="C100" s="85" t="str">
        <f>VLOOKUP($C$2,'[62]ERU-1'!$A$6:$BE$17,C$42,FALSE)</f>
        <v>Únor</v>
      </c>
      <c r="D100" s="85">
        <f>VLOOKUP($C$2,'[62]ERU-1'!$A$6:$BE$17,D$42,FALSE)</f>
        <v>2</v>
      </c>
      <c r="E100" s="85">
        <f>VLOOKUP($C$2,'[62]ERU-1'!$A$6:$BE$17,E$42,FALSE)</f>
        <v>127.267</v>
      </c>
      <c r="F100" s="85">
        <f>VLOOKUP($C$2,'[62]ERU-1'!$A$6:$BE$17,F$42,FALSE)</f>
        <v>76.878</v>
      </c>
      <c r="G100" s="85">
        <f>VLOOKUP($C$2,'[62]ERU-1'!$A$6:$BE$17,G$42,FALSE)</f>
        <v>35.298000000000002</v>
      </c>
      <c r="H100" s="85">
        <f>VLOOKUP($C$2,'[62]ERU-1'!$A$6:$BE$17,H$42,FALSE)</f>
        <v>216</v>
      </c>
      <c r="I100" s="85">
        <f>VLOOKUP($C$2,'[62]ERU-1'!$A$6:$BE$17,I$42,FALSE)</f>
        <v>0</v>
      </c>
      <c r="J100" s="85">
        <f>VLOOKUP($C$2,'[62]ERU-1'!$A$6:$BE$17,J$42,FALSE)</f>
        <v>0</v>
      </c>
      <c r="K100" s="85">
        <f>VLOOKUP($C$2,'[62]ERU-1'!$A$6:$BE$17,K$42,FALSE)</f>
        <v>216</v>
      </c>
      <c r="L100" s="85">
        <f>VLOOKUP($C$2,'[62]ERU-1'!$A$6:$BE$17,L$42,FALSE)</f>
        <v>0</v>
      </c>
      <c r="M100" s="85">
        <f>VLOOKUP($C$2,'[62]ERU-1'!$A$6:$BE$17,M$42,FALSE)</f>
        <v>216</v>
      </c>
      <c r="N100" s="85">
        <f>VLOOKUP($C$2,'[62]ERU-1'!$A$6:$BE$17,N$42,FALSE)</f>
        <v>0</v>
      </c>
      <c r="O100" s="85" t="s">
        <v>36</v>
      </c>
      <c r="P100" s="85">
        <f>VLOOKUP($C$2,'[62]ERU-1'!$A$6:$BE$17,P$42,FALSE)</f>
        <v>0</v>
      </c>
      <c r="Q100" s="85">
        <f>VLOOKUP($C$2,'[62]ERU-1'!$A$6:$BE$17,Q$42,FALSE)</f>
        <v>0</v>
      </c>
      <c r="R100" s="85">
        <f>VLOOKUP($C$2,'[62]ERU-1'!$A$6:$BE$17,R$42,FALSE)</f>
        <v>216</v>
      </c>
      <c r="S100" s="85">
        <f>VLOOKUP($C$2,'[62]ERU-1'!$A$6:$BE$17,S$42,FALSE)</f>
        <v>0</v>
      </c>
      <c r="T100" s="85">
        <f>VLOOKUP($C$2,'[62]ERU-1'!$A$6:$BE$17,T$42,FALSE)</f>
        <v>0</v>
      </c>
      <c r="U100" s="85">
        <f>VLOOKUP($C$2,'[62]ERU-1'!$A$6:$BE$17,U$42,FALSE)</f>
        <v>0</v>
      </c>
      <c r="V100" s="85">
        <f>VLOOKUP($C$2,'[62]ERU-1'!$A$6:$BE$17,V$42,FALSE)</f>
        <v>0</v>
      </c>
      <c r="W100" s="85">
        <f>VLOOKUP($C$2,'[62]ERU-1'!$A$6:$BE$17,W$42,FALSE)</f>
        <v>0</v>
      </c>
      <c r="X100" s="85">
        <f>VLOOKUP($C$2,'[62]ERU-1'!$A$6:$BE$17,X$42,FALSE)</f>
        <v>0</v>
      </c>
      <c r="Y100" s="85">
        <f>VLOOKUP($C$2,'[62]ERU-1'!$A$6:$BE$17,Y$42,FALSE)</f>
        <v>0</v>
      </c>
      <c r="Z100" s="85">
        <f>VLOOKUP($C$2,'[62]ERU-1'!$A$6:$BE$17,Z$42,FALSE)</f>
        <v>0</v>
      </c>
      <c r="AA100" s="85" t="str">
        <f>INDEX([16]Data!$BK$5:$BK$156,MATCH(A100,[16]Data!$A$5:$A$156,0))</f>
        <v>Jihočeský</v>
      </c>
      <c r="AB100" s="86">
        <f>INDEX([16]Data!$BM$5:$BM$156,MATCH(A100,[16]Data!$A$5:$A$156,0))</f>
        <v>0.16400000000000001</v>
      </c>
      <c r="AC100" s="12"/>
      <c r="AD100" s="39">
        <f t="shared" si="16"/>
        <v>0.78045734800593147</v>
      </c>
    </row>
    <row r="101" spans="1:30" x14ac:dyDescent="0.25">
      <c r="A101">
        <v>2672</v>
      </c>
      <c r="B101" s="84" t="str">
        <f>INDEX([16]Data!$C$5:$C$156,MATCH(A101,[16]Data!$A$5:$A$156,0))</f>
        <v>KJ - Nové Město nad Metují, Sokolská</v>
      </c>
      <c r="C101" s="85" t="str">
        <f>VLOOKUP($C$2,'[63]ERU-1'!$A$6:$BE$17,C$42,FALSE)</f>
        <v>Únor</v>
      </c>
      <c r="D101" s="85">
        <f>VLOOKUP($C$2,'[63]ERU-1'!$A$6:$BE$17,D$42,FALSE)</f>
        <v>2</v>
      </c>
      <c r="E101" s="85">
        <f>VLOOKUP($C$2,'[63]ERU-1'!$A$6:$BE$17,E$42,FALSE)</f>
        <v>453.95</v>
      </c>
      <c r="F101" s="85">
        <f>VLOOKUP($C$2,'[63]ERU-1'!$A$6:$BE$17,F$42,FALSE)</f>
        <v>244.46600000000001</v>
      </c>
      <c r="G101" s="85">
        <f>VLOOKUP($C$2,'[63]ERU-1'!$A$6:$BE$17,G$42,FALSE)</f>
        <v>35.287999999999997</v>
      </c>
      <c r="H101" s="85">
        <f>VLOOKUP($C$2,'[63]ERU-1'!$A$6:$BE$17,H$42,FALSE)</f>
        <v>704</v>
      </c>
      <c r="I101" s="85">
        <f>VLOOKUP($C$2,'[63]ERU-1'!$A$6:$BE$17,I$42,FALSE)</f>
        <v>0</v>
      </c>
      <c r="J101" s="85">
        <f>VLOOKUP($C$2,'[63]ERU-1'!$A$6:$BE$17,J$42,FALSE)</f>
        <v>0</v>
      </c>
      <c r="K101" s="85">
        <f>VLOOKUP($C$2,'[63]ERU-1'!$A$6:$BE$17,K$42,FALSE)</f>
        <v>704</v>
      </c>
      <c r="L101" s="85">
        <f>VLOOKUP($C$2,'[63]ERU-1'!$A$6:$BE$17,L$42,FALSE)</f>
        <v>0</v>
      </c>
      <c r="M101" s="85">
        <f>VLOOKUP($C$2,'[63]ERU-1'!$A$6:$BE$17,M$42,FALSE)</f>
        <v>704</v>
      </c>
      <c r="N101" s="85">
        <f>VLOOKUP($C$2,'[63]ERU-1'!$A$6:$BE$17,N$42,FALSE)</f>
        <v>0</v>
      </c>
      <c r="O101" s="85" t="s">
        <v>36</v>
      </c>
      <c r="P101" s="85">
        <f>VLOOKUP($C$2,'[63]ERU-1'!$A$6:$BE$17,P$42,FALSE)</f>
        <v>0</v>
      </c>
      <c r="Q101" s="85">
        <f>VLOOKUP($C$2,'[63]ERU-1'!$A$6:$BE$17,Q$42,FALSE)</f>
        <v>0</v>
      </c>
      <c r="R101" s="85">
        <f>VLOOKUP($C$2,'[63]ERU-1'!$A$6:$BE$17,R$42,FALSE)</f>
        <v>704</v>
      </c>
      <c r="S101" s="85">
        <f>VLOOKUP($C$2,'[63]ERU-1'!$A$6:$BE$17,S$42,FALSE)</f>
        <v>0</v>
      </c>
      <c r="T101" s="85">
        <f>VLOOKUP($C$2,'[63]ERU-1'!$A$6:$BE$17,T$42,FALSE)</f>
        <v>0</v>
      </c>
      <c r="U101" s="85">
        <f>VLOOKUP($C$2,'[63]ERU-1'!$A$6:$BE$17,U$42,FALSE)</f>
        <v>0</v>
      </c>
      <c r="V101" s="85">
        <f>VLOOKUP($C$2,'[63]ERU-1'!$A$6:$BE$17,V$42,FALSE)</f>
        <v>0</v>
      </c>
      <c r="W101" s="85">
        <f>VLOOKUP($C$2,'[63]ERU-1'!$A$6:$BE$17,W$42,FALSE)</f>
        <v>0</v>
      </c>
      <c r="X101" s="85">
        <f>VLOOKUP($C$2,'[63]ERU-1'!$A$6:$BE$17,X$42,FALSE)</f>
        <v>0</v>
      </c>
      <c r="Y101" s="85">
        <f>VLOOKUP($C$2,'[63]ERU-1'!$A$6:$BE$17,Y$42,FALSE)</f>
        <v>0</v>
      </c>
      <c r="Z101" s="85">
        <f>VLOOKUP($C$2,'[63]ERU-1'!$A$6:$BE$17,Z$42,FALSE)</f>
        <v>0</v>
      </c>
      <c r="AA101" s="85" t="str">
        <f>INDEX([16]Data!$BK$5:$BK$156,MATCH(A101,[16]Data!$A$5:$A$156,0))</f>
        <v>Královéhradecký</v>
      </c>
      <c r="AB101" s="86">
        <f>INDEX([16]Data!$BM$5:$BM$156,MATCH(A101,[16]Data!$A$5:$A$156,0))</f>
        <v>0.47199999999999998</v>
      </c>
      <c r="AC101" s="12"/>
      <c r="AD101" s="39">
        <f t="shared" si="16"/>
        <v>0.79992946076573246</v>
      </c>
    </row>
    <row r="102" spans="1:30" x14ac:dyDescent="0.25">
      <c r="A102">
        <v>2673</v>
      </c>
      <c r="B102" s="84" t="str">
        <f>INDEX([16]Data!$C$5:$C$156,MATCH(A102,[16]Data!$A$5:$A$156,0))</f>
        <v>KJ - Nové Město nad Metují, Družstevní</v>
      </c>
      <c r="C102" s="85" t="str">
        <f>VLOOKUP($C$2,'[64]ERU-1'!$A$6:$BE$17,C$42,FALSE)</f>
        <v>Únor</v>
      </c>
      <c r="D102" s="85">
        <f>VLOOKUP($C$2,'[64]ERU-1'!$A$6:$BE$17,D$42,FALSE)</f>
        <v>2</v>
      </c>
      <c r="E102" s="85">
        <f>VLOOKUP($C$2,'[64]ERU-1'!$A$6:$BE$17,E$42,FALSE)</f>
        <v>492.21499999999997</v>
      </c>
      <c r="F102" s="85">
        <f>VLOOKUP($C$2,'[64]ERU-1'!$A$6:$BE$17,F$42,FALSE)</f>
        <v>259.51499999999999</v>
      </c>
      <c r="G102" s="85">
        <f>VLOOKUP($C$2,'[64]ERU-1'!$A$6:$BE$17,G$42,FALSE)</f>
        <v>35.287999999999997</v>
      </c>
      <c r="H102" s="85">
        <f>VLOOKUP($C$2,'[64]ERU-1'!$A$6:$BE$17,H$42,FALSE)</f>
        <v>743</v>
      </c>
      <c r="I102" s="85">
        <f>VLOOKUP($C$2,'[64]ERU-1'!$A$6:$BE$17,I$42,FALSE)</f>
        <v>0</v>
      </c>
      <c r="J102" s="85">
        <f>VLOOKUP($C$2,'[64]ERU-1'!$A$6:$BE$17,J$42,FALSE)</f>
        <v>0</v>
      </c>
      <c r="K102" s="85">
        <f>VLOOKUP($C$2,'[64]ERU-1'!$A$6:$BE$17,K$42,FALSE)</f>
        <v>743</v>
      </c>
      <c r="L102" s="85">
        <f>VLOOKUP($C$2,'[64]ERU-1'!$A$6:$BE$17,L$42,FALSE)</f>
        <v>0</v>
      </c>
      <c r="M102" s="85">
        <f>VLOOKUP($C$2,'[64]ERU-1'!$A$6:$BE$17,M$42,FALSE)</f>
        <v>743</v>
      </c>
      <c r="N102" s="85">
        <f>VLOOKUP($C$2,'[64]ERU-1'!$A$6:$BE$17,N$42,FALSE)</f>
        <v>0</v>
      </c>
      <c r="O102" s="85" t="s">
        <v>36</v>
      </c>
      <c r="P102" s="85">
        <f>VLOOKUP($C$2,'[64]ERU-1'!$A$6:$BE$17,P$42,FALSE)</f>
        <v>0</v>
      </c>
      <c r="Q102" s="85">
        <f>VLOOKUP($C$2,'[64]ERU-1'!$A$6:$BE$17,Q$42,FALSE)</f>
        <v>0</v>
      </c>
      <c r="R102" s="85">
        <f>VLOOKUP($C$2,'[64]ERU-1'!$A$6:$BE$17,R$42,FALSE)</f>
        <v>743</v>
      </c>
      <c r="S102" s="85">
        <f>VLOOKUP($C$2,'[64]ERU-1'!$A$6:$BE$17,S$42,FALSE)</f>
        <v>0</v>
      </c>
      <c r="T102" s="85">
        <f>VLOOKUP($C$2,'[64]ERU-1'!$A$6:$BE$17,T$42,FALSE)</f>
        <v>0</v>
      </c>
      <c r="U102" s="85">
        <f>VLOOKUP($C$2,'[64]ERU-1'!$A$6:$BE$17,U$42,FALSE)</f>
        <v>0</v>
      </c>
      <c r="V102" s="85">
        <f>VLOOKUP($C$2,'[64]ERU-1'!$A$6:$BE$17,V$42,FALSE)</f>
        <v>0</v>
      </c>
      <c r="W102" s="85">
        <f>VLOOKUP($C$2,'[64]ERU-1'!$A$6:$BE$17,W$42,FALSE)</f>
        <v>0</v>
      </c>
      <c r="X102" s="85">
        <f>VLOOKUP($C$2,'[64]ERU-1'!$A$6:$BE$17,X$42,FALSE)</f>
        <v>0</v>
      </c>
      <c r="Y102" s="85">
        <f>VLOOKUP($C$2,'[64]ERU-1'!$A$6:$BE$17,Y$42,FALSE)</f>
        <v>0</v>
      </c>
      <c r="Z102" s="85">
        <f>VLOOKUP($C$2,'[64]ERU-1'!$A$6:$BE$17,Z$42,FALSE)</f>
        <v>0</v>
      </c>
      <c r="AA102" s="85" t="str">
        <f>INDEX([16]Data!$BK$5:$BK$156,MATCH(A102,[16]Data!$A$5:$A$156,0))</f>
        <v>Královéhradecký</v>
      </c>
      <c r="AB102" s="86">
        <f>INDEX([16]Data!$BM$5:$BM$156,MATCH(A102,[16]Data!$A$5:$A$156,0))</f>
        <v>0.47199999999999998</v>
      </c>
      <c r="AC102" s="12"/>
      <c r="AD102" s="39">
        <f t="shared" si="16"/>
        <v>0.79528693481644175</v>
      </c>
    </row>
    <row r="103" spans="1:30" x14ac:dyDescent="0.25">
      <c r="A103">
        <v>2449</v>
      </c>
      <c r="B103" s="84" t="str">
        <f>INDEX([16]Data!$C$5:$C$156,MATCH(A103,[16]Data!$A$5:$A$156,0))</f>
        <v>KJ - Nové Strašecí</v>
      </c>
      <c r="C103" s="85" t="str">
        <f>VLOOKUP($C$2,'[65]ERU-1'!$A$6:$BE$17,C$42,FALSE)</f>
        <v>Únor</v>
      </c>
      <c r="D103" s="85">
        <f>VLOOKUP($C$2,'[65]ERU-1'!$A$6:$BE$17,D$42,FALSE)</f>
        <v>2</v>
      </c>
      <c r="E103" s="85">
        <f>VLOOKUP($C$2,'[65]ERU-1'!$A$6:$BE$17,E$42,FALSE)</f>
        <v>242.535</v>
      </c>
      <c r="F103" s="85">
        <f>VLOOKUP($C$2,'[65]ERU-1'!$A$6:$BE$17,F$42,FALSE)</f>
        <v>132.267</v>
      </c>
      <c r="G103" s="85">
        <f>VLOOKUP($C$2,'[65]ERU-1'!$A$6:$BE$17,G$42,FALSE)</f>
        <v>35.375</v>
      </c>
      <c r="H103" s="85">
        <f>VLOOKUP($C$2,'[65]ERU-1'!$A$6:$BE$17,H$42,FALSE)</f>
        <v>378</v>
      </c>
      <c r="I103" s="85">
        <f>VLOOKUP($C$2,'[65]ERU-1'!$A$6:$BE$17,I$42,FALSE)</f>
        <v>0</v>
      </c>
      <c r="J103" s="85">
        <f>VLOOKUP($C$2,'[65]ERU-1'!$A$6:$BE$17,J$42,FALSE)</f>
        <v>0</v>
      </c>
      <c r="K103" s="85">
        <f>VLOOKUP($C$2,'[65]ERU-1'!$A$6:$BE$17,K$42,FALSE)</f>
        <v>378</v>
      </c>
      <c r="L103" s="85">
        <f>VLOOKUP($C$2,'[65]ERU-1'!$A$6:$BE$17,L$42,FALSE)</f>
        <v>0</v>
      </c>
      <c r="M103" s="85">
        <f>VLOOKUP($C$2,'[65]ERU-1'!$A$6:$BE$17,M$42,FALSE)</f>
        <v>378</v>
      </c>
      <c r="N103" s="85">
        <f>VLOOKUP($C$2,'[65]ERU-1'!$A$6:$BE$17,N$42,FALSE)</f>
        <v>0</v>
      </c>
      <c r="O103" s="85" t="s">
        <v>36</v>
      </c>
      <c r="P103" s="85">
        <f>VLOOKUP($C$2,'[65]ERU-1'!$A$6:$BE$17,P$42,FALSE)</f>
        <v>0</v>
      </c>
      <c r="Q103" s="85">
        <f>VLOOKUP($C$2,'[65]ERU-1'!$A$6:$BE$17,Q$42,FALSE)</f>
        <v>0</v>
      </c>
      <c r="R103" s="85">
        <f>VLOOKUP($C$2,'[65]ERU-1'!$A$6:$BE$17,R$42,FALSE)</f>
        <v>378</v>
      </c>
      <c r="S103" s="85">
        <f>VLOOKUP($C$2,'[65]ERU-1'!$A$6:$BE$17,S$42,FALSE)</f>
        <v>0</v>
      </c>
      <c r="T103" s="85">
        <f>VLOOKUP($C$2,'[65]ERU-1'!$A$6:$BE$17,T$42,FALSE)</f>
        <v>0</v>
      </c>
      <c r="U103" s="85">
        <f>VLOOKUP($C$2,'[65]ERU-1'!$A$6:$BE$17,U$42,FALSE)</f>
        <v>0</v>
      </c>
      <c r="V103" s="85">
        <f>VLOOKUP($C$2,'[65]ERU-1'!$A$6:$BE$17,V$42,FALSE)</f>
        <v>0</v>
      </c>
      <c r="W103" s="85">
        <f>VLOOKUP($C$2,'[65]ERU-1'!$A$6:$BE$17,W$42,FALSE)</f>
        <v>0</v>
      </c>
      <c r="X103" s="85">
        <f>VLOOKUP($C$2,'[65]ERU-1'!$A$6:$BE$17,X$42,FALSE)</f>
        <v>0</v>
      </c>
      <c r="Y103" s="85">
        <f>VLOOKUP($C$2,'[65]ERU-1'!$A$6:$BE$17,Y$42,FALSE)</f>
        <v>0</v>
      </c>
      <c r="Z103" s="85">
        <f>VLOOKUP($C$2,'[65]ERU-1'!$A$6:$BE$17,Z$42,FALSE)</f>
        <v>0</v>
      </c>
      <c r="AA103" s="85" t="str">
        <f>INDEX([16]Data!$BK$5:$BK$156,MATCH(A103,[16]Data!$A$5:$A$156,0))</f>
        <v>Středočeský</v>
      </c>
      <c r="AB103" s="86">
        <f>INDEX([16]Data!$BM$5:$BM$156,MATCH(A103,[16]Data!$A$5:$A$156,0))</f>
        <v>0.72299999999999998</v>
      </c>
      <c r="AC103" s="12"/>
      <c r="AD103" s="39">
        <f t="shared" si="16"/>
        <v>0.79384880582458206</v>
      </c>
    </row>
    <row r="104" spans="1:30" x14ac:dyDescent="0.25">
      <c r="A104">
        <v>3940</v>
      </c>
      <c r="B104" s="84" t="str">
        <f>INDEX([16]Data!$C$5:$C$156,MATCH(A104,[16]Data!$A$5:$A$156,0))</f>
        <v>KJ - Nový Bor, Rumburských hrdinů</v>
      </c>
      <c r="C104" s="85" t="str">
        <f>VLOOKUP($C$2,'[66]ERU-1'!$A$6:$BE$17,C$42,FALSE)</f>
        <v>Únor</v>
      </c>
      <c r="D104" s="85">
        <f>VLOOKUP($C$2,'[66]ERU-1'!$A$6:$BE$17,D$42,FALSE)</f>
        <v>2</v>
      </c>
      <c r="E104" s="85">
        <f>VLOOKUP($C$2,'[66]ERU-1'!$A$6:$BE$17,E$42,FALSE)</f>
        <v>276.03899999999999</v>
      </c>
      <c r="F104" s="85">
        <f>VLOOKUP($C$2,'[66]ERU-1'!$A$6:$BE$17,F$42,FALSE)</f>
        <v>156.953</v>
      </c>
      <c r="G104" s="85">
        <f>VLOOKUP($C$2,'[66]ERU-1'!$A$6:$BE$17,G$42,FALSE)</f>
        <v>35.432000000000002</v>
      </c>
      <c r="H104" s="85">
        <f>VLOOKUP($C$2,'[66]ERU-1'!$A$6:$BE$17,H$42,FALSE)</f>
        <v>440</v>
      </c>
      <c r="I104" s="85">
        <f>VLOOKUP($C$2,'[66]ERU-1'!$A$6:$BE$17,I$42,FALSE)</f>
        <v>0</v>
      </c>
      <c r="J104" s="85">
        <f>VLOOKUP($C$2,'[66]ERU-1'!$A$6:$BE$17,J$42,FALSE)</f>
        <v>0</v>
      </c>
      <c r="K104" s="85">
        <f>VLOOKUP($C$2,'[66]ERU-1'!$A$6:$BE$17,K$42,FALSE)</f>
        <v>440</v>
      </c>
      <c r="L104" s="85">
        <f>VLOOKUP($C$2,'[66]ERU-1'!$A$6:$BE$17,L$42,FALSE)</f>
        <v>0</v>
      </c>
      <c r="M104" s="85">
        <f>VLOOKUP($C$2,'[66]ERU-1'!$A$6:$BE$17,M$42,FALSE)</f>
        <v>440</v>
      </c>
      <c r="N104" s="85">
        <f>VLOOKUP($C$2,'[66]ERU-1'!$A$6:$BE$17,N$42,FALSE)</f>
        <v>0</v>
      </c>
      <c r="O104" s="85" t="s">
        <v>36</v>
      </c>
      <c r="P104" s="85">
        <f>VLOOKUP($C$2,'[66]ERU-1'!$A$6:$BE$17,P$42,FALSE)</f>
        <v>0</v>
      </c>
      <c r="Q104" s="85">
        <f>VLOOKUP($C$2,'[66]ERU-1'!$A$6:$BE$17,Q$42,FALSE)</f>
        <v>0</v>
      </c>
      <c r="R104" s="85">
        <f>VLOOKUP($C$2,'[66]ERU-1'!$A$6:$BE$17,R$42,FALSE)</f>
        <v>440</v>
      </c>
      <c r="S104" s="85">
        <f>VLOOKUP($C$2,'[66]ERU-1'!$A$6:$BE$17,S$42,FALSE)</f>
        <v>0</v>
      </c>
      <c r="T104" s="85">
        <f>VLOOKUP($C$2,'[66]ERU-1'!$A$6:$BE$17,T$42,FALSE)</f>
        <v>0</v>
      </c>
      <c r="U104" s="85">
        <f>VLOOKUP($C$2,'[66]ERU-1'!$A$6:$BE$17,U$42,FALSE)</f>
        <v>0</v>
      </c>
      <c r="V104" s="85">
        <f>VLOOKUP($C$2,'[66]ERU-1'!$A$6:$BE$17,V$42,FALSE)</f>
        <v>0</v>
      </c>
      <c r="W104" s="85">
        <f>VLOOKUP($C$2,'[66]ERU-1'!$A$6:$BE$17,W$42,FALSE)</f>
        <v>0</v>
      </c>
      <c r="X104" s="85">
        <f>VLOOKUP($C$2,'[66]ERU-1'!$A$6:$BE$17,X$42,FALSE)</f>
        <v>0</v>
      </c>
      <c r="Y104" s="85">
        <f>VLOOKUP($C$2,'[66]ERU-1'!$A$6:$BE$17,Y$42,FALSE)</f>
        <v>0</v>
      </c>
      <c r="Z104" s="85">
        <f>VLOOKUP($C$2,'[66]ERU-1'!$A$6:$BE$17,Z$42,FALSE)</f>
        <v>0</v>
      </c>
      <c r="AA104" s="85" t="str">
        <f>INDEX([16]Data!$BK$5:$BK$156,MATCH(A104,[16]Data!$A$5:$A$156,0))</f>
        <v>Liberecký</v>
      </c>
      <c r="AB104" s="86">
        <f>INDEX([16]Data!$BM$5:$BM$156,MATCH(A104,[16]Data!$A$5:$A$156,0))</f>
        <v>0.28599999999999998</v>
      </c>
      <c r="AC104" s="12"/>
      <c r="AD104" s="39">
        <f t="shared" si="16"/>
        <v>0.77871861144560617</v>
      </c>
    </row>
    <row r="105" spans="1:30" x14ac:dyDescent="0.25">
      <c r="A105">
        <v>3977</v>
      </c>
      <c r="B105" s="84" t="str">
        <f>INDEX([16]Data!$C$5:$C$156,MATCH(A105,[16]Data!$A$5:$A$156,0))</f>
        <v>KJ - Nový Bor, Wolkerova</v>
      </c>
      <c r="C105" s="85" t="str">
        <f>VLOOKUP($C$2,'[67]ERU-1'!$A$6:$BE$17,C$42,FALSE)</f>
        <v>Únor</v>
      </c>
      <c r="D105" s="85">
        <f>VLOOKUP($C$2,'[67]ERU-1'!$A$6:$BE$17,D$42,FALSE)</f>
        <v>2</v>
      </c>
      <c r="E105" s="85">
        <f>VLOOKUP($C$2,'[67]ERU-1'!$A$6:$BE$17,E$42,FALSE)</f>
        <v>0</v>
      </c>
      <c r="F105" s="85">
        <f>VLOOKUP($C$2,'[67]ERU-1'!$A$6:$BE$17,F$42,FALSE)</f>
        <v>0</v>
      </c>
      <c r="G105" s="85">
        <f>VLOOKUP($C$2,'[67]ERU-1'!$A$6:$BE$17,G$42,FALSE)</f>
        <v>34.667999999999999</v>
      </c>
      <c r="H105" s="85">
        <f>VLOOKUP($C$2,'[67]ERU-1'!$A$6:$BE$17,H$42,FALSE)</f>
        <v>0</v>
      </c>
      <c r="I105" s="85">
        <f>VLOOKUP($C$2,'[67]ERU-1'!$A$6:$BE$17,I$42,FALSE)</f>
        <v>0</v>
      </c>
      <c r="J105" s="85">
        <f>VLOOKUP($C$2,'[67]ERU-1'!$A$6:$BE$17,J$42,FALSE)</f>
        <v>0</v>
      </c>
      <c r="K105" s="85">
        <f>VLOOKUP($C$2,'[67]ERU-1'!$A$6:$BE$17,K$42,FALSE)</f>
        <v>0</v>
      </c>
      <c r="L105" s="85">
        <f>VLOOKUP($C$2,'[67]ERU-1'!$A$6:$BE$17,L$42,FALSE)</f>
        <v>0</v>
      </c>
      <c r="M105" s="85">
        <f>VLOOKUP($C$2,'[67]ERU-1'!$A$6:$BE$17,M$42,FALSE)</f>
        <v>0</v>
      </c>
      <c r="N105" s="85">
        <f>VLOOKUP($C$2,'[67]ERU-1'!$A$6:$BE$17,N$42,FALSE)</f>
        <v>0</v>
      </c>
      <c r="O105" s="85" t="s">
        <v>36</v>
      </c>
      <c r="P105" s="85">
        <f>VLOOKUP($C$2,'[67]ERU-1'!$A$6:$BE$17,P$42,FALSE)</f>
        <v>0</v>
      </c>
      <c r="Q105" s="85">
        <f>VLOOKUP($C$2,'[67]ERU-1'!$A$6:$BE$17,Q$42,FALSE)</f>
        <v>0</v>
      </c>
      <c r="R105" s="85">
        <f>VLOOKUP($C$2,'[67]ERU-1'!$A$6:$BE$17,R$42,FALSE)</f>
        <v>0</v>
      </c>
      <c r="S105" s="85">
        <f>VLOOKUP($C$2,'[67]ERU-1'!$A$6:$BE$17,S$42,FALSE)</f>
        <v>0</v>
      </c>
      <c r="T105" s="85">
        <f>VLOOKUP($C$2,'[67]ERU-1'!$A$6:$BE$17,T$42,FALSE)</f>
        <v>0</v>
      </c>
      <c r="U105" s="85">
        <f>VLOOKUP($C$2,'[67]ERU-1'!$A$6:$BE$17,U$42,FALSE)</f>
        <v>0</v>
      </c>
      <c r="V105" s="85">
        <f>VLOOKUP($C$2,'[67]ERU-1'!$A$6:$BE$17,V$42,FALSE)</f>
        <v>0</v>
      </c>
      <c r="W105" s="85">
        <f>VLOOKUP($C$2,'[67]ERU-1'!$A$6:$BE$17,W$42,FALSE)</f>
        <v>0</v>
      </c>
      <c r="X105" s="85">
        <f>VLOOKUP($C$2,'[67]ERU-1'!$A$6:$BE$17,X$42,FALSE)</f>
        <v>0</v>
      </c>
      <c r="Y105" s="85">
        <f>VLOOKUP($C$2,'[67]ERU-1'!$A$6:$BE$17,Y$42,FALSE)</f>
        <v>0</v>
      </c>
      <c r="Z105" s="85">
        <f>VLOOKUP($C$2,'[67]ERU-1'!$A$6:$BE$17,Z$42,FALSE)</f>
        <v>0</v>
      </c>
      <c r="AA105" s="85" t="str">
        <f>INDEX([16]Data!$BK$5:$BK$156,MATCH(A105,[16]Data!$A$5:$A$156,0))</f>
        <v>Liberecký</v>
      </c>
      <c r="AB105" s="86">
        <f>INDEX([16]Data!$BM$5:$BM$156,MATCH(A105,[16]Data!$A$5:$A$156,0))</f>
        <v>2.4</v>
      </c>
      <c r="AC105" s="12"/>
      <c r="AD105" s="39" t="e">
        <f t="shared" si="16"/>
        <v>#DIV/0!</v>
      </c>
    </row>
    <row r="106" spans="1:30" x14ac:dyDescent="0.25">
      <c r="A106" s="34">
        <v>2644</v>
      </c>
      <c r="B106" s="84" t="str">
        <f>INDEX([16]Data!$C$5:$C$156,MATCH(A106,[16]Data!$A$5:$A$156,0))</f>
        <v>KJ - Nymburk</v>
      </c>
      <c r="C106" s="85" t="str">
        <f>VLOOKUP($C$2,'[68]ERU-1'!$A$6:$BE$17,C$42,FALSE)</f>
        <v>Únor</v>
      </c>
      <c r="D106" s="85">
        <f>VLOOKUP($C$2,'[68]ERU-1'!$A$6:$BE$17,D$42,FALSE)</f>
        <v>2</v>
      </c>
      <c r="E106" s="85">
        <f>VLOOKUP($C$2,'[68]ERU-1'!$A$6:$BE$17,E$42,FALSE)</f>
        <v>3347.3029999999999</v>
      </c>
      <c r="F106" s="85">
        <f>VLOOKUP($C$2,'[68]ERU-1'!$A$6:$BE$17,F$42,FALSE)</f>
        <v>1854.385</v>
      </c>
      <c r="G106" s="85">
        <f>VLOOKUP($C$2,'[68]ERU-1'!$A$6:$BE$17,G$42,FALSE)</f>
        <v>35.381</v>
      </c>
      <c r="H106" s="85">
        <f>VLOOKUP($C$2,'[68]ERU-1'!$A$6:$BE$17,H$42,FALSE)</f>
        <v>5528</v>
      </c>
      <c r="I106" s="85">
        <f>VLOOKUP($C$2,'[68]ERU-1'!$A$6:$BE$17,I$42,FALSE)</f>
        <v>0</v>
      </c>
      <c r="J106" s="85">
        <f>VLOOKUP($C$2,'[68]ERU-1'!$A$6:$BE$17,J$42,FALSE)</f>
        <v>0</v>
      </c>
      <c r="K106" s="85">
        <f>VLOOKUP($C$2,'[68]ERU-1'!$A$6:$BE$17,K$42,FALSE)</f>
        <v>5528</v>
      </c>
      <c r="L106" s="85">
        <f>VLOOKUP($C$2,'[68]ERU-1'!$A$6:$BE$17,L$42,FALSE)</f>
        <v>0</v>
      </c>
      <c r="M106" s="85">
        <f>VLOOKUP($C$2,'[68]ERU-1'!$A$6:$BE$17,M$42,FALSE)</f>
        <v>5528</v>
      </c>
      <c r="N106" s="85">
        <f>VLOOKUP($C$2,'[68]ERU-1'!$A$6:$BE$17,N$42,FALSE)</f>
        <v>0</v>
      </c>
      <c r="O106" s="85" t="s">
        <v>36</v>
      </c>
      <c r="P106" s="85">
        <f>VLOOKUP($C$2,'[68]ERU-1'!$A$6:$BE$17,P$42,FALSE)</f>
        <v>0</v>
      </c>
      <c r="Q106" s="85">
        <f>VLOOKUP($C$2,'[68]ERU-1'!$A$6:$BE$17,Q$42,FALSE)</f>
        <v>0</v>
      </c>
      <c r="R106" s="85">
        <f>VLOOKUP($C$2,'[68]ERU-1'!$A$6:$BE$17,R$42,FALSE)</f>
        <v>5528</v>
      </c>
      <c r="S106" s="85">
        <f>VLOOKUP($C$2,'[68]ERU-1'!$A$6:$BE$17,S$42,FALSE)</f>
        <v>0</v>
      </c>
      <c r="T106" s="85">
        <f>VLOOKUP($C$2,'[68]ERU-1'!$A$6:$BE$17,T$42,FALSE)</f>
        <v>0</v>
      </c>
      <c r="U106" s="85">
        <f>VLOOKUP($C$2,'[68]ERU-1'!$A$6:$BE$17,U$42,FALSE)</f>
        <v>0</v>
      </c>
      <c r="V106" s="85">
        <f>VLOOKUP($C$2,'[68]ERU-1'!$A$6:$BE$17,V$42,FALSE)</f>
        <v>0</v>
      </c>
      <c r="W106" s="85">
        <f>VLOOKUP($C$2,'[68]ERU-1'!$A$6:$BE$17,W$42,FALSE)</f>
        <v>0</v>
      </c>
      <c r="X106" s="85">
        <f>VLOOKUP($C$2,'[68]ERU-1'!$A$6:$BE$17,X$42,FALSE)</f>
        <v>0</v>
      </c>
      <c r="Y106" s="85">
        <f>VLOOKUP($C$2,'[68]ERU-1'!$A$6:$BE$17,Y$42,FALSE)</f>
        <v>0</v>
      </c>
      <c r="Z106" s="85">
        <f>VLOOKUP($C$2,'[68]ERU-1'!$A$6:$BE$17,Z$42,FALSE)</f>
        <v>0</v>
      </c>
      <c r="AA106" s="85" t="str">
        <f>INDEX([16]Data!$BK$5:$BK$156,MATCH(A106,[16]Data!$A$5:$A$156,0))</f>
        <v>Středočeský</v>
      </c>
      <c r="AB106" s="86">
        <f>INDEX([16]Data!$BM$5:$BM$156,MATCH(A106,[16]Data!$A$5:$A$156,0))</f>
        <v>5.3280000000000003</v>
      </c>
      <c r="AC106" s="12"/>
      <c r="AD106" s="39">
        <f t="shared" si="16"/>
        <v>0.8280672867584431</v>
      </c>
    </row>
    <row r="107" spans="1:30" x14ac:dyDescent="0.25">
      <c r="A107">
        <v>2802</v>
      </c>
      <c r="B107" s="84" t="str">
        <f>INDEX([16]Data!$C$5:$C$156,MATCH(A107,[16]Data!$A$5:$A$156,0))</f>
        <v>KJ - Nýřany, Komenského</v>
      </c>
      <c r="C107" s="85" t="str">
        <f>VLOOKUP($C$2,'[69]ERU-1'!$A$6:$BE$17,C$42,FALSE)</f>
        <v>Únor</v>
      </c>
      <c r="D107" s="85">
        <f>VLOOKUP($C$2,'[69]ERU-1'!$A$6:$BE$17,D$42,FALSE)</f>
        <v>2</v>
      </c>
      <c r="E107" s="85">
        <f>VLOOKUP($C$2,'[69]ERU-1'!$A$6:$BE$17,E$42,FALSE)</f>
        <v>677.55200000000002</v>
      </c>
      <c r="F107" s="85">
        <f>VLOOKUP($C$2,'[69]ERU-1'!$A$6:$BE$17,F$42,FALSE)</f>
        <v>348.637</v>
      </c>
      <c r="G107" s="85">
        <f>VLOOKUP($C$2,'[69]ERU-1'!$A$6:$BE$17,G$42,FALSE)</f>
        <v>35.329000000000001</v>
      </c>
      <c r="H107" s="85">
        <f>VLOOKUP($C$2,'[69]ERU-1'!$A$6:$BE$17,H$42,FALSE)</f>
        <v>945</v>
      </c>
      <c r="I107" s="85">
        <f>VLOOKUP($C$2,'[69]ERU-1'!$A$6:$BE$17,I$42,FALSE)</f>
        <v>0</v>
      </c>
      <c r="J107" s="85">
        <f>VLOOKUP($C$2,'[69]ERU-1'!$A$6:$BE$17,J$42,FALSE)</f>
        <v>0</v>
      </c>
      <c r="K107" s="85">
        <f>VLOOKUP($C$2,'[69]ERU-1'!$A$6:$BE$17,K$42,FALSE)</f>
        <v>945</v>
      </c>
      <c r="L107" s="85">
        <f>VLOOKUP($C$2,'[69]ERU-1'!$A$6:$BE$17,L$42,FALSE)</f>
        <v>0</v>
      </c>
      <c r="M107" s="85">
        <f>VLOOKUP($C$2,'[69]ERU-1'!$A$6:$BE$17,M$42,FALSE)</f>
        <v>945</v>
      </c>
      <c r="N107" s="85">
        <f>VLOOKUP($C$2,'[69]ERU-1'!$A$6:$BE$17,N$42,FALSE)</f>
        <v>0</v>
      </c>
      <c r="O107" s="85" t="s">
        <v>36</v>
      </c>
      <c r="P107" s="85">
        <f>VLOOKUP($C$2,'[69]ERU-1'!$A$6:$BE$17,P$42,FALSE)</f>
        <v>0</v>
      </c>
      <c r="Q107" s="85">
        <f>VLOOKUP($C$2,'[69]ERU-1'!$A$6:$BE$17,Q$42,FALSE)</f>
        <v>0</v>
      </c>
      <c r="R107" s="85">
        <f>VLOOKUP($C$2,'[69]ERU-1'!$A$6:$BE$17,R$42,FALSE)</f>
        <v>945</v>
      </c>
      <c r="S107" s="85">
        <f>VLOOKUP($C$2,'[69]ERU-1'!$A$6:$BE$17,S$42,FALSE)</f>
        <v>0</v>
      </c>
      <c r="T107" s="85">
        <f>VLOOKUP($C$2,'[69]ERU-1'!$A$6:$BE$17,T$42,FALSE)</f>
        <v>0</v>
      </c>
      <c r="U107" s="85">
        <f>VLOOKUP($C$2,'[69]ERU-1'!$A$6:$BE$17,U$42,FALSE)</f>
        <v>0</v>
      </c>
      <c r="V107" s="85">
        <f>VLOOKUP($C$2,'[69]ERU-1'!$A$6:$BE$17,V$42,FALSE)</f>
        <v>0</v>
      </c>
      <c r="W107" s="85">
        <f>VLOOKUP($C$2,'[69]ERU-1'!$A$6:$BE$17,W$42,FALSE)</f>
        <v>0</v>
      </c>
      <c r="X107" s="85">
        <f>VLOOKUP($C$2,'[69]ERU-1'!$A$6:$BE$17,X$42,FALSE)</f>
        <v>0</v>
      </c>
      <c r="Y107" s="85">
        <f>VLOOKUP($C$2,'[69]ERU-1'!$A$6:$BE$17,Y$42,FALSE)</f>
        <v>0</v>
      </c>
      <c r="Z107" s="85">
        <f>VLOOKUP($C$2,'[69]ERU-1'!$A$6:$BE$17,Z$42,FALSE)</f>
        <v>0</v>
      </c>
      <c r="AA107" s="85" t="str">
        <f>INDEX([16]Data!$BK$5:$BK$156,MATCH(A107,[16]Data!$A$5:$A$156,0))</f>
        <v>Plzeňský</v>
      </c>
      <c r="AB107" s="86">
        <f>INDEX([16]Data!$BM$5:$BM$156,MATCH(A107,[16]Data!$A$5:$A$156,0))</f>
        <v>0.72299999999999998</v>
      </c>
      <c r="AC107" s="12"/>
      <c r="AD107" s="39">
        <f t="shared" si="16"/>
        <v>0.75293213284877969</v>
      </c>
    </row>
    <row r="108" spans="1:30" x14ac:dyDescent="0.25">
      <c r="A108">
        <v>2803</v>
      </c>
      <c r="B108" s="84" t="str">
        <f>INDEX([16]Data!$C$5:$C$156,MATCH(A108,[16]Data!$A$5:$A$156,0))</f>
        <v>KJ - Nýřany, Luční</v>
      </c>
      <c r="C108" s="85" t="str">
        <f>VLOOKUP($C$2,'[70]ERU-1'!$A$6:$BE$17,C$42,FALSE)</f>
        <v>Únor</v>
      </c>
      <c r="D108" s="85">
        <f>VLOOKUP($C$2,'[70]ERU-1'!$A$6:$BE$17,D$42,FALSE)</f>
        <v>2</v>
      </c>
      <c r="E108" s="85">
        <f>VLOOKUP($C$2,'[70]ERU-1'!$A$6:$BE$17,E$42,FALSE)</f>
        <v>650.702</v>
      </c>
      <c r="F108" s="85">
        <f>VLOOKUP($C$2,'[70]ERU-1'!$A$6:$BE$17,F$42,FALSE)</f>
        <v>347.02699999999999</v>
      </c>
      <c r="G108" s="85">
        <f>VLOOKUP($C$2,'[70]ERU-1'!$A$6:$BE$17,G$42,FALSE)</f>
        <v>35.328000000000003</v>
      </c>
      <c r="H108" s="85">
        <f>VLOOKUP($C$2,'[70]ERU-1'!$A$6:$BE$17,H$42,FALSE)</f>
        <v>982</v>
      </c>
      <c r="I108" s="85">
        <f>VLOOKUP($C$2,'[70]ERU-1'!$A$6:$BE$17,I$42,FALSE)</f>
        <v>0</v>
      </c>
      <c r="J108" s="85">
        <f>VLOOKUP($C$2,'[70]ERU-1'!$A$6:$BE$17,J$42,FALSE)</f>
        <v>0</v>
      </c>
      <c r="K108" s="85">
        <f>VLOOKUP($C$2,'[70]ERU-1'!$A$6:$BE$17,K$42,FALSE)</f>
        <v>982</v>
      </c>
      <c r="L108" s="85">
        <f>VLOOKUP($C$2,'[70]ERU-1'!$A$6:$BE$17,L$42,FALSE)</f>
        <v>0</v>
      </c>
      <c r="M108" s="85">
        <f>VLOOKUP($C$2,'[70]ERU-1'!$A$6:$BE$17,M$42,FALSE)</f>
        <v>982</v>
      </c>
      <c r="N108" s="85">
        <f>VLOOKUP($C$2,'[70]ERU-1'!$A$6:$BE$17,N$42,FALSE)</f>
        <v>0</v>
      </c>
      <c r="O108" s="85" t="s">
        <v>36</v>
      </c>
      <c r="P108" s="85">
        <f>VLOOKUP($C$2,'[70]ERU-1'!$A$6:$BE$17,P$42,FALSE)</f>
        <v>0</v>
      </c>
      <c r="Q108" s="85">
        <f>VLOOKUP($C$2,'[70]ERU-1'!$A$6:$BE$17,Q$42,FALSE)</f>
        <v>0</v>
      </c>
      <c r="R108" s="85">
        <f>VLOOKUP($C$2,'[70]ERU-1'!$A$6:$BE$17,R$42,FALSE)</f>
        <v>982</v>
      </c>
      <c r="S108" s="85">
        <f>VLOOKUP($C$2,'[70]ERU-1'!$A$6:$BE$17,S$42,FALSE)</f>
        <v>0</v>
      </c>
      <c r="T108" s="85">
        <f>VLOOKUP($C$2,'[70]ERU-1'!$A$6:$BE$17,T$42,FALSE)</f>
        <v>0</v>
      </c>
      <c r="U108" s="85">
        <f>VLOOKUP($C$2,'[70]ERU-1'!$A$6:$BE$17,U$42,FALSE)</f>
        <v>0</v>
      </c>
      <c r="V108" s="85">
        <f>VLOOKUP($C$2,'[70]ERU-1'!$A$6:$BE$17,V$42,FALSE)</f>
        <v>0</v>
      </c>
      <c r="W108" s="85">
        <f>VLOOKUP($C$2,'[70]ERU-1'!$A$6:$BE$17,W$42,FALSE)</f>
        <v>0</v>
      </c>
      <c r="X108" s="85">
        <f>VLOOKUP($C$2,'[70]ERU-1'!$A$6:$BE$17,X$42,FALSE)</f>
        <v>0</v>
      </c>
      <c r="Y108" s="85">
        <f>VLOOKUP($C$2,'[70]ERU-1'!$A$6:$BE$17,Y$42,FALSE)</f>
        <v>0</v>
      </c>
      <c r="Z108" s="85">
        <f>VLOOKUP($C$2,'[70]ERU-1'!$A$6:$BE$17,Z$42,FALSE)</f>
        <v>0</v>
      </c>
      <c r="AA108" s="85" t="str">
        <f>INDEX([16]Data!$BK$5:$BK$156,MATCH(A108,[16]Data!$A$5:$A$156,0))</f>
        <v>Plzeňský</v>
      </c>
      <c r="AB108" s="86">
        <f>INDEX([16]Data!$BM$5:$BM$156,MATCH(A108,[16]Data!$A$5:$A$156,0))</f>
        <v>0.95199999999999996</v>
      </c>
      <c r="AC108" s="12"/>
      <c r="AD108" s="39">
        <f t="shared" si="16"/>
        <v>0.78604194422271978</v>
      </c>
    </row>
    <row r="109" spans="1:30" x14ac:dyDescent="0.25">
      <c r="A109">
        <v>3560</v>
      </c>
      <c r="B109" s="84" t="str">
        <f>INDEX([16]Data!$C$5:$C$156,MATCH(A109,[16]Data!$A$5:$A$156,0))</f>
        <v>KJ - Odolena Voda (areál AERO Vodochody)</v>
      </c>
      <c r="C109" s="85" t="str">
        <f>VLOOKUP($C$2,'[71]ERU-1'!$A$6:$BE$17,C$42,FALSE)</f>
        <v>Únor</v>
      </c>
      <c r="D109" s="85">
        <f>VLOOKUP($C$2,'[71]ERU-1'!$A$6:$BE$17,D$42,FALSE)</f>
        <v>2</v>
      </c>
      <c r="E109" s="85">
        <f>VLOOKUP($C$2,'[71]ERU-1'!$A$6:$BE$17,E$42,FALSE)</f>
        <v>1357.2639999999999</v>
      </c>
      <c r="F109" s="85">
        <f>VLOOKUP($C$2,'[71]ERU-1'!$A$6:$BE$17,F$42,FALSE)</f>
        <v>707.59199999999998</v>
      </c>
      <c r="G109" s="85">
        <f>VLOOKUP($C$2,'[71]ERU-1'!$A$6:$BE$17,G$42,FALSE)</f>
        <v>35.378</v>
      </c>
      <c r="H109" s="85">
        <f>VLOOKUP($C$2,'[71]ERU-1'!$A$6:$BE$17,H$42,FALSE)</f>
        <v>1984</v>
      </c>
      <c r="I109" s="85">
        <f>VLOOKUP($C$2,'[71]ERU-1'!$A$6:$BE$17,I$42,FALSE)</f>
        <v>0</v>
      </c>
      <c r="J109" s="85">
        <f>VLOOKUP($C$2,'[71]ERU-1'!$A$6:$BE$17,J$42,FALSE)</f>
        <v>0</v>
      </c>
      <c r="K109" s="85">
        <f>VLOOKUP($C$2,'[71]ERU-1'!$A$6:$BE$17,K$42,FALSE)</f>
        <v>1984</v>
      </c>
      <c r="L109" s="85">
        <f>VLOOKUP($C$2,'[71]ERU-1'!$A$6:$BE$17,L$42,FALSE)</f>
        <v>0</v>
      </c>
      <c r="M109" s="85">
        <f>VLOOKUP($C$2,'[71]ERU-1'!$A$6:$BE$17,M$42,FALSE)</f>
        <v>1984</v>
      </c>
      <c r="N109" s="85">
        <f>VLOOKUP($C$2,'[71]ERU-1'!$A$6:$BE$17,N$42,FALSE)</f>
        <v>0</v>
      </c>
      <c r="O109" s="85" t="s">
        <v>36</v>
      </c>
      <c r="P109" s="85">
        <f>VLOOKUP($C$2,'[71]ERU-1'!$A$6:$BE$17,P$42,FALSE)</f>
        <v>0</v>
      </c>
      <c r="Q109" s="85">
        <f>VLOOKUP($C$2,'[71]ERU-1'!$A$6:$BE$17,Q$42,FALSE)</f>
        <v>0</v>
      </c>
      <c r="R109" s="85">
        <f>VLOOKUP($C$2,'[71]ERU-1'!$A$6:$BE$17,R$42,FALSE)</f>
        <v>1984</v>
      </c>
      <c r="S109" s="85">
        <f>VLOOKUP($C$2,'[71]ERU-1'!$A$6:$BE$17,S$42,FALSE)</f>
        <v>0</v>
      </c>
      <c r="T109" s="85">
        <f>VLOOKUP($C$2,'[71]ERU-1'!$A$6:$BE$17,T$42,FALSE)</f>
        <v>0</v>
      </c>
      <c r="U109" s="85">
        <f>VLOOKUP($C$2,'[71]ERU-1'!$A$6:$BE$17,U$42,FALSE)</f>
        <v>0</v>
      </c>
      <c r="V109" s="85">
        <f>VLOOKUP($C$2,'[71]ERU-1'!$A$6:$BE$17,V$42,FALSE)</f>
        <v>0</v>
      </c>
      <c r="W109" s="85">
        <f>VLOOKUP($C$2,'[71]ERU-1'!$A$6:$BE$17,W$42,FALSE)</f>
        <v>0</v>
      </c>
      <c r="X109" s="85">
        <f>VLOOKUP($C$2,'[71]ERU-1'!$A$6:$BE$17,X$42,FALSE)</f>
        <v>0</v>
      </c>
      <c r="Y109" s="85">
        <f>VLOOKUP($C$2,'[71]ERU-1'!$A$6:$BE$17,Y$42,FALSE)</f>
        <v>0</v>
      </c>
      <c r="Z109" s="85">
        <f>VLOOKUP($C$2,'[71]ERU-1'!$A$6:$BE$17,Z$42,FALSE)</f>
        <v>0</v>
      </c>
      <c r="AA109" s="85" t="str">
        <f>INDEX([16]Data!$BK$5:$BK$156,MATCH(A109,[16]Data!$A$5:$A$156,0))</f>
        <v>Středočeský</v>
      </c>
      <c r="AB109" s="86">
        <f>INDEX([16]Data!$BM$5:$BM$156,MATCH(A109,[16]Data!$A$5:$A$156,0))</f>
        <v>2.4729999999999999</v>
      </c>
      <c r="AC109" s="12"/>
      <c r="AD109" s="39">
        <f t="shared" ref="AD109:AD171" si="17">H109/(F109*3.6)</f>
        <v>0.77885435549173976</v>
      </c>
    </row>
    <row r="110" spans="1:30" x14ac:dyDescent="0.25">
      <c r="A110" s="34">
        <v>4507</v>
      </c>
      <c r="B110" s="84" t="str">
        <f>INDEX([16]Data!$C$5:$C$156,MATCH(A110,[16]Data!$A$5:$A$156,0))</f>
        <v>KJ - Osek</v>
      </c>
      <c r="C110" s="85" t="str">
        <f>VLOOKUP($C$2,'[10]ERU-1'!$A$6:$BE$17,C$42,FALSE)</f>
        <v>Únor</v>
      </c>
      <c r="D110" s="85">
        <f>VLOOKUP($C$2,'[10]ERU-1'!$A$6:$BE$17,D$42,FALSE)</f>
        <v>2</v>
      </c>
      <c r="E110" s="85">
        <f>VLOOKUP($C$2,'[10]ERU-1'!$A$6:$BE$17,E$42,FALSE)</f>
        <v>182.053</v>
      </c>
      <c r="F110" s="85">
        <f>VLOOKUP($C$2,'[10]ERU-1'!$A$6:$BE$17,F$42,FALSE)</f>
        <v>106.675</v>
      </c>
      <c r="G110" s="85">
        <f>VLOOKUP($C$2,'[10]ERU-1'!$A$6:$BE$17,G$42,FALSE)</f>
        <v>35.430999999999997</v>
      </c>
      <c r="H110" s="85">
        <f>VLOOKUP($C$2,'[10]ERU-1'!$A$6:$BE$17,H$42,FALSE)</f>
        <v>347</v>
      </c>
      <c r="I110" s="85">
        <f>VLOOKUP($C$2,'[10]ERU-1'!$A$6:$BE$17,I$42,FALSE)</f>
        <v>0</v>
      </c>
      <c r="J110" s="85">
        <f>VLOOKUP($C$2,'[10]ERU-1'!$A$6:$BE$17,J$42,FALSE)</f>
        <v>0</v>
      </c>
      <c r="K110" s="85">
        <f>VLOOKUP($C$2,'[10]ERU-1'!$A$6:$BE$17,K$42,FALSE)</f>
        <v>347</v>
      </c>
      <c r="L110" s="85">
        <f>VLOOKUP($C$2,'[10]ERU-1'!$A$6:$BE$17,L$42,FALSE)</f>
        <v>0</v>
      </c>
      <c r="M110" s="85">
        <f>VLOOKUP($C$2,'[10]ERU-1'!$A$6:$BE$17,M$42,FALSE)</f>
        <v>347</v>
      </c>
      <c r="N110" s="85">
        <f>VLOOKUP($C$2,'[10]ERU-1'!$A$6:$BE$17,N$42,FALSE)</f>
        <v>0</v>
      </c>
      <c r="O110" s="85" t="s">
        <v>36</v>
      </c>
      <c r="P110" s="85">
        <f>VLOOKUP($C$2,'[10]ERU-1'!$A$6:$BE$17,P$42,FALSE)</f>
        <v>0</v>
      </c>
      <c r="Q110" s="85">
        <f>VLOOKUP($C$2,'[10]ERU-1'!$A$6:$BE$17,Q$42,FALSE)</f>
        <v>0</v>
      </c>
      <c r="R110" s="85">
        <f>VLOOKUP($C$2,'[10]ERU-1'!$A$6:$BE$17,R$42,FALSE)</f>
        <v>347</v>
      </c>
      <c r="S110" s="85">
        <f>VLOOKUP($C$2,'[10]ERU-1'!$A$6:$BE$17,S$42,FALSE)</f>
        <v>0</v>
      </c>
      <c r="T110" s="85">
        <f>VLOOKUP($C$2,'[10]ERU-1'!$A$6:$BE$17,T$42,FALSE)</f>
        <v>0</v>
      </c>
      <c r="U110" s="85">
        <f>VLOOKUP($C$2,'[10]ERU-1'!$A$6:$BE$17,U$42,FALSE)</f>
        <v>0</v>
      </c>
      <c r="V110" s="85">
        <f>VLOOKUP($C$2,'[10]ERU-1'!$A$6:$BE$17,V$42,FALSE)</f>
        <v>0</v>
      </c>
      <c r="W110" s="85">
        <f>VLOOKUP($C$2,'[10]ERU-1'!$A$6:$BE$17,W$42,FALSE)</f>
        <v>0</v>
      </c>
      <c r="X110" s="85">
        <f>VLOOKUP($C$2,'[10]ERU-1'!$A$6:$BE$17,X$42,FALSE)</f>
        <v>0</v>
      </c>
      <c r="Y110" s="85">
        <f>VLOOKUP($C$2,'[10]ERU-1'!$A$6:$BE$17,Y$42,FALSE)</f>
        <v>0</v>
      </c>
      <c r="Z110" s="85">
        <f>VLOOKUP($C$2,'[10]ERU-1'!$A$6:$BE$17,Z$42,FALSE)</f>
        <v>0</v>
      </c>
      <c r="AA110" s="85" t="str">
        <f>INDEX([16]Data!$BK$5:$BK$156,MATCH(A110,[16]Data!$A$5:$A$156,0))</f>
        <v>Ústecký</v>
      </c>
      <c r="AB110" s="86">
        <f>INDEX([16]Data!$BM$5:$BM$156,MATCH(A110,[16]Data!$A$5:$A$156,0))</f>
        <v>0.24199999999999999</v>
      </c>
      <c r="AC110" s="12"/>
      <c r="AD110" s="39">
        <f t="shared" si="17"/>
        <v>0.90357524151758983</v>
      </c>
    </row>
    <row r="111" spans="1:30" x14ac:dyDescent="0.25">
      <c r="A111" s="34">
        <v>3934</v>
      </c>
      <c r="B111" s="84" t="str">
        <f>INDEX([16]Data!$C$5:$C$156,MATCH(A111,[16]Data!$A$5:$A$156,0))</f>
        <v>Kotelna Vítkovice</v>
      </c>
      <c r="C111" s="85" t="str">
        <f>VLOOKUP($C$2,'[11]ERU-1'!$A$6:$BE$17,C$42,FALSE)</f>
        <v>Únor</v>
      </c>
      <c r="D111" s="85">
        <f>VLOOKUP($C$2,'[11]ERU-1'!$A$6:$BE$17,D$42,FALSE)</f>
        <v>2</v>
      </c>
      <c r="E111" s="85">
        <f>VLOOKUP($C$2,'[11]ERU-1'!$A$6:$BE$17,E$42,FALSE)</f>
        <v>1877.8320000000001</v>
      </c>
      <c r="F111" s="85">
        <f>VLOOKUP($C$2,'[11]ERU-1'!$A$6:$BE$17,F$42,FALSE)</f>
        <v>1008.591</v>
      </c>
      <c r="G111" s="85">
        <f>VLOOKUP($C$2,'[11]ERU-1'!$A$6:$BE$17,G$42,FALSE)</f>
        <v>35.124000000000002</v>
      </c>
      <c r="H111" s="85">
        <f>VLOOKUP($C$2,'[11]ERU-1'!$A$6:$BE$17,H$42,FALSE)</f>
        <v>2795</v>
      </c>
      <c r="I111" s="85">
        <f>VLOOKUP($C$2,'[11]ERU-1'!$A$6:$BE$17,I$42,FALSE)</f>
        <v>0</v>
      </c>
      <c r="J111" s="85">
        <f>VLOOKUP($C$2,'[11]ERU-1'!$A$6:$BE$17,J$42,FALSE)</f>
        <v>0</v>
      </c>
      <c r="K111" s="85">
        <f>VLOOKUP($C$2,'[11]ERU-1'!$A$6:$BE$17,K$42,FALSE)</f>
        <v>2795</v>
      </c>
      <c r="L111" s="85">
        <f>VLOOKUP($C$2,'[11]ERU-1'!$A$6:$BE$17,L$42,FALSE)</f>
        <v>0</v>
      </c>
      <c r="M111" s="85">
        <f>VLOOKUP($C$2,'[11]ERU-1'!$A$6:$BE$17,M$42,FALSE)</f>
        <v>2795</v>
      </c>
      <c r="N111" s="85">
        <f>VLOOKUP($C$2,'[11]ERU-1'!$A$6:$BE$17,N$42,FALSE)</f>
        <v>0</v>
      </c>
      <c r="O111" s="85" t="s">
        <v>36</v>
      </c>
      <c r="P111" s="85">
        <f>VLOOKUP($C$2,'[11]ERU-1'!$A$6:$BE$17,P$42,FALSE)</f>
        <v>0</v>
      </c>
      <c r="Q111" s="85">
        <f>VLOOKUP($C$2,'[11]ERU-1'!$A$6:$BE$17,Q$42,FALSE)</f>
        <v>0</v>
      </c>
      <c r="R111" s="85">
        <f>VLOOKUP($C$2,'[11]ERU-1'!$A$6:$BE$17,R$42,FALSE)</f>
        <v>2795</v>
      </c>
      <c r="S111" s="85">
        <f>VLOOKUP($C$2,'[11]ERU-1'!$A$6:$BE$17,S$42,FALSE)</f>
        <v>0</v>
      </c>
      <c r="T111" s="85">
        <f>VLOOKUP($C$2,'[11]ERU-1'!$A$6:$BE$17,T$42,FALSE)</f>
        <v>0</v>
      </c>
      <c r="U111" s="85">
        <f>VLOOKUP($C$2,'[11]ERU-1'!$A$6:$BE$17,U$42,FALSE)</f>
        <v>0</v>
      </c>
      <c r="V111" s="85">
        <f>VLOOKUP($C$2,'[11]ERU-1'!$A$6:$BE$17,V$42,FALSE)</f>
        <v>0</v>
      </c>
      <c r="W111" s="85">
        <f>VLOOKUP($C$2,'[11]ERU-1'!$A$6:$BE$17,W$42,FALSE)</f>
        <v>0</v>
      </c>
      <c r="X111" s="85">
        <f>VLOOKUP($C$2,'[11]ERU-1'!$A$6:$BE$17,X$42,FALSE)</f>
        <v>0</v>
      </c>
      <c r="Y111" s="85">
        <f>VLOOKUP($C$2,'[11]ERU-1'!$A$6:$BE$17,Y$42,FALSE)</f>
        <v>0</v>
      </c>
      <c r="Z111" s="85">
        <f>VLOOKUP($C$2,'[11]ERU-1'!$A$6:$BE$17,Z$42,FALSE)</f>
        <v>0</v>
      </c>
      <c r="AA111" s="85" t="str">
        <f>INDEX([16]Data!$BK$5:$BK$156,MATCH(A111,[16]Data!$A$5:$A$156,0))</f>
        <v>Moravskoslezský</v>
      </c>
      <c r="AB111" s="86">
        <f>INDEX([16]Data!$BM$5:$BM$156,MATCH(A111,[16]Data!$A$5:$A$156,0))</f>
        <v>4.99</v>
      </c>
      <c r="AC111" s="12"/>
      <c r="AD111" s="39">
        <f t="shared" si="17"/>
        <v>0.76977574545964511</v>
      </c>
    </row>
    <row r="112" spans="1:30" x14ac:dyDescent="0.25">
      <c r="A112">
        <v>2886</v>
      </c>
      <c r="B112" s="84" t="str">
        <f>INDEX([16]Data!$C$5:$C$156,MATCH(A112,[16]Data!$A$5:$A$156,0))</f>
        <v>KJ - Polička, Hegerova</v>
      </c>
      <c r="C112" s="85" t="str">
        <f>VLOOKUP($C$2,'[72]ERU-1'!$A$6:$BE$17,C$42,FALSE)</f>
        <v>Únor</v>
      </c>
      <c r="D112" s="85">
        <f>VLOOKUP($C$2,'[72]ERU-1'!$A$6:$BE$17,D$42,FALSE)</f>
        <v>2</v>
      </c>
      <c r="E112" s="85">
        <f>VLOOKUP($C$2,'[72]ERU-1'!$A$6:$BE$17,E$42,FALSE)</f>
        <v>510.04899999999998</v>
      </c>
      <c r="F112" s="85">
        <f>VLOOKUP($C$2,'[72]ERU-1'!$A$6:$BE$17,F$42,FALSE)</f>
        <v>269.12900000000002</v>
      </c>
      <c r="G112" s="85">
        <f>VLOOKUP($C$2,'[72]ERU-1'!$A$6:$BE$17,G$42,FALSE)</f>
        <v>35.286999999999999</v>
      </c>
      <c r="H112" s="85">
        <f>VLOOKUP($C$2,'[72]ERU-1'!$A$6:$BE$17,H$42,FALSE)</f>
        <v>766</v>
      </c>
      <c r="I112" s="85">
        <f>VLOOKUP($C$2,'[72]ERU-1'!$A$6:$BE$17,I$42,FALSE)</f>
        <v>0</v>
      </c>
      <c r="J112" s="85">
        <f>VLOOKUP($C$2,'[72]ERU-1'!$A$6:$BE$17,J$42,FALSE)</f>
        <v>0</v>
      </c>
      <c r="K112" s="85">
        <f>VLOOKUP($C$2,'[72]ERU-1'!$A$6:$BE$17,K$42,FALSE)</f>
        <v>766</v>
      </c>
      <c r="L112" s="85">
        <f>VLOOKUP($C$2,'[72]ERU-1'!$A$6:$BE$17,L$42,FALSE)</f>
        <v>0</v>
      </c>
      <c r="M112" s="85">
        <f>VLOOKUP($C$2,'[72]ERU-1'!$A$6:$BE$17,M$42,FALSE)</f>
        <v>766</v>
      </c>
      <c r="N112" s="85">
        <f>VLOOKUP($C$2,'[72]ERU-1'!$A$6:$BE$17,N$42,FALSE)</f>
        <v>0</v>
      </c>
      <c r="O112" s="85" t="s">
        <v>36</v>
      </c>
      <c r="P112" s="85">
        <f>VLOOKUP($C$2,'[72]ERU-1'!$A$6:$BE$17,P$42,FALSE)</f>
        <v>0</v>
      </c>
      <c r="Q112" s="85">
        <f>VLOOKUP($C$2,'[72]ERU-1'!$A$6:$BE$17,Q$42,FALSE)</f>
        <v>0</v>
      </c>
      <c r="R112" s="85">
        <f>VLOOKUP($C$2,'[72]ERU-1'!$A$6:$BE$17,R$42,FALSE)</f>
        <v>766</v>
      </c>
      <c r="S112" s="85">
        <f>VLOOKUP($C$2,'[72]ERU-1'!$A$6:$BE$17,S$42,FALSE)</f>
        <v>0</v>
      </c>
      <c r="T112" s="85">
        <f>VLOOKUP($C$2,'[72]ERU-1'!$A$6:$BE$17,T$42,FALSE)</f>
        <v>0</v>
      </c>
      <c r="U112" s="85">
        <f>VLOOKUP($C$2,'[72]ERU-1'!$A$6:$BE$17,U$42,FALSE)</f>
        <v>0</v>
      </c>
      <c r="V112" s="85">
        <f>VLOOKUP($C$2,'[72]ERU-1'!$A$6:$BE$17,V$42,FALSE)</f>
        <v>0</v>
      </c>
      <c r="W112" s="85">
        <f>VLOOKUP($C$2,'[72]ERU-1'!$A$6:$BE$17,W$42,FALSE)</f>
        <v>0</v>
      </c>
      <c r="X112" s="85">
        <f>VLOOKUP($C$2,'[72]ERU-1'!$A$6:$BE$17,X$42,FALSE)</f>
        <v>0</v>
      </c>
      <c r="Y112" s="85">
        <f>VLOOKUP($C$2,'[72]ERU-1'!$A$6:$BE$17,Y$42,FALSE)</f>
        <v>0</v>
      </c>
      <c r="Z112" s="85">
        <f>VLOOKUP($C$2,'[72]ERU-1'!$A$6:$BE$17,Z$42,FALSE)</f>
        <v>0</v>
      </c>
      <c r="AA112" s="85" t="str">
        <f>INDEX([16]Data!$BK$5:$BK$156,MATCH(A112,[16]Data!$A$5:$A$156,0))</f>
        <v>Pardubický</v>
      </c>
      <c r="AB112" s="86">
        <f>INDEX([16]Data!$BM$5:$BM$156,MATCH(A112,[16]Data!$A$5:$A$156,0))</f>
        <v>0.47199999999999998</v>
      </c>
      <c r="AC112" s="12"/>
      <c r="AD112" s="39">
        <f t="shared" si="17"/>
        <v>0.7906163132838816</v>
      </c>
    </row>
    <row r="113" spans="1:30" x14ac:dyDescent="0.25">
      <c r="A113">
        <v>3280</v>
      </c>
      <c r="B113" s="84" t="str">
        <f>INDEX([16]Data!$C$5:$C$156,MATCH(A113,[16]Data!$A$5:$A$156,0))</f>
        <v>KJ - Polička, Jiráskova</v>
      </c>
      <c r="C113" s="85" t="str">
        <f>VLOOKUP($C$2,'[73]ERU-1'!$A$6:$BE$17,C$42,FALSE)</f>
        <v>Únor</v>
      </c>
      <c r="D113" s="85">
        <f>VLOOKUP($C$2,'[73]ERU-1'!$A$6:$BE$17,D$42,FALSE)</f>
        <v>2</v>
      </c>
      <c r="E113" s="85">
        <f>VLOOKUP($C$2,'[73]ERU-1'!$A$6:$BE$17,E$42,FALSE)</f>
        <v>309.80700000000002</v>
      </c>
      <c r="F113" s="85">
        <f>VLOOKUP($C$2,'[73]ERU-1'!$A$6:$BE$17,F$42,FALSE)</f>
        <v>178.63399999999999</v>
      </c>
      <c r="G113" s="85">
        <f>VLOOKUP($C$2,'[73]ERU-1'!$A$6:$BE$17,G$42,FALSE)</f>
        <v>35.284999999999997</v>
      </c>
      <c r="H113" s="85">
        <f>VLOOKUP($C$2,'[73]ERU-1'!$A$6:$BE$17,H$42,FALSE)</f>
        <v>508</v>
      </c>
      <c r="I113" s="85">
        <f>VLOOKUP($C$2,'[73]ERU-1'!$A$6:$BE$17,I$42,FALSE)</f>
        <v>0</v>
      </c>
      <c r="J113" s="85">
        <f>VLOOKUP($C$2,'[73]ERU-1'!$A$6:$BE$17,J$42,FALSE)</f>
        <v>0</v>
      </c>
      <c r="K113" s="85">
        <f>VLOOKUP($C$2,'[73]ERU-1'!$A$6:$BE$17,K$42,FALSE)</f>
        <v>508</v>
      </c>
      <c r="L113" s="85">
        <f>VLOOKUP($C$2,'[73]ERU-1'!$A$6:$BE$17,L$42,FALSE)</f>
        <v>0</v>
      </c>
      <c r="M113" s="85">
        <f>VLOOKUP($C$2,'[73]ERU-1'!$A$6:$BE$17,M$42,FALSE)</f>
        <v>508</v>
      </c>
      <c r="N113" s="85">
        <f>VLOOKUP($C$2,'[73]ERU-1'!$A$6:$BE$17,N$42,FALSE)</f>
        <v>0</v>
      </c>
      <c r="O113" s="85" t="s">
        <v>36</v>
      </c>
      <c r="P113" s="85">
        <f>VLOOKUP($C$2,'[73]ERU-1'!$A$6:$BE$17,P$42,FALSE)</f>
        <v>0</v>
      </c>
      <c r="Q113" s="85">
        <f>VLOOKUP($C$2,'[73]ERU-1'!$A$6:$BE$17,Q$42,FALSE)</f>
        <v>0</v>
      </c>
      <c r="R113" s="85">
        <f>VLOOKUP($C$2,'[73]ERU-1'!$A$6:$BE$17,R$42,FALSE)</f>
        <v>508</v>
      </c>
      <c r="S113" s="85">
        <f>VLOOKUP($C$2,'[73]ERU-1'!$A$6:$BE$17,S$42,FALSE)</f>
        <v>0</v>
      </c>
      <c r="T113" s="85">
        <f>VLOOKUP($C$2,'[73]ERU-1'!$A$6:$BE$17,T$42,FALSE)</f>
        <v>0</v>
      </c>
      <c r="U113" s="85">
        <f>VLOOKUP($C$2,'[73]ERU-1'!$A$6:$BE$17,U$42,FALSE)</f>
        <v>0</v>
      </c>
      <c r="V113" s="85">
        <f>VLOOKUP($C$2,'[73]ERU-1'!$A$6:$BE$17,V$42,FALSE)</f>
        <v>0</v>
      </c>
      <c r="W113" s="85">
        <f>VLOOKUP($C$2,'[73]ERU-1'!$A$6:$BE$17,W$42,FALSE)</f>
        <v>0</v>
      </c>
      <c r="X113" s="85">
        <f>VLOOKUP($C$2,'[73]ERU-1'!$A$6:$BE$17,X$42,FALSE)</f>
        <v>0</v>
      </c>
      <c r="Y113" s="85">
        <f>VLOOKUP($C$2,'[73]ERU-1'!$A$6:$BE$17,Y$42,FALSE)</f>
        <v>0</v>
      </c>
      <c r="Z113" s="85">
        <f>VLOOKUP($C$2,'[73]ERU-1'!$A$6:$BE$17,Z$42,FALSE)</f>
        <v>0</v>
      </c>
      <c r="AA113" s="85" t="str">
        <f>INDEX([16]Data!$BK$5:$BK$156,MATCH(A113,[16]Data!$A$5:$A$156,0))</f>
        <v>Pardubický</v>
      </c>
      <c r="AB113" s="86">
        <f>INDEX([16]Data!$BM$5:$BM$156,MATCH(A113,[16]Data!$A$5:$A$156,0))</f>
        <v>0.29099999999999998</v>
      </c>
      <c r="AC113" s="12"/>
      <c r="AD113" s="39">
        <f t="shared" si="17"/>
        <v>0.78994542534518131</v>
      </c>
    </row>
    <row r="114" spans="1:30" x14ac:dyDescent="0.25">
      <c r="A114">
        <v>2885</v>
      </c>
      <c r="B114" s="84" t="str">
        <f>INDEX([16]Data!$C$5:$C$156,MATCH(A114,[16]Data!$A$5:$A$156,0))</f>
        <v>KJ - Polička, Svépomoc</v>
      </c>
      <c r="C114" s="85" t="str">
        <f>VLOOKUP($C$2,'[74]ERU-1'!$A$6:$BE$17,C$42,FALSE)</f>
        <v>Únor</v>
      </c>
      <c r="D114" s="85">
        <f>VLOOKUP($C$2,'[74]ERU-1'!$A$6:$BE$17,D$42,FALSE)</f>
        <v>2</v>
      </c>
      <c r="E114" s="85">
        <f>VLOOKUP($C$2,'[74]ERU-1'!$A$6:$BE$17,E$42,FALSE)</f>
        <v>493.22800000000001</v>
      </c>
      <c r="F114" s="85">
        <f>VLOOKUP($C$2,'[74]ERU-1'!$A$6:$BE$17,F$42,FALSE)</f>
        <v>262.03199999999998</v>
      </c>
      <c r="G114" s="85">
        <f>VLOOKUP($C$2,'[74]ERU-1'!$A$6:$BE$17,G$42,FALSE)</f>
        <v>35.286999999999999</v>
      </c>
      <c r="H114" s="85">
        <f>VLOOKUP($C$2,'[74]ERU-1'!$A$6:$BE$17,H$42,FALSE)</f>
        <v>749</v>
      </c>
      <c r="I114" s="85">
        <f>VLOOKUP($C$2,'[74]ERU-1'!$A$6:$BE$17,I$42,FALSE)</f>
        <v>0</v>
      </c>
      <c r="J114" s="85">
        <f>VLOOKUP($C$2,'[74]ERU-1'!$A$6:$BE$17,J$42,FALSE)</f>
        <v>0</v>
      </c>
      <c r="K114" s="85">
        <f>VLOOKUP($C$2,'[74]ERU-1'!$A$6:$BE$17,K$42,FALSE)</f>
        <v>749</v>
      </c>
      <c r="L114" s="85">
        <f>VLOOKUP($C$2,'[74]ERU-1'!$A$6:$BE$17,L$42,FALSE)</f>
        <v>0</v>
      </c>
      <c r="M114" s="85">
        <f>VLOOKUP($C$2,'[74]ERU-1'!$A$6:$BE$17,M$42,FALSE)</f>
        <v>749</v>
      </c>
      <c r="N114" s="85">
        <f>VLOOKUP($C$2,'[74]ERU-1'!$A$6:$BE$17,N$42,FALSE)</f>
        <v>0</v>
      </c>
      <c r="O114" s="85" t="s">
        <v>36</v>
      </c>
      <c r="P114" s="85">
        <f>VLOOKUP($C$2,'[74]ERU-1'!$A$6:$BE$17,P$42,FALSE)</f>
        <v>0</v>
      </c>
      <c r="Q114" s="85">
        <f>VLOOKUP($C$2,'[74]ERU-1'!$A$6:$BE$17,Q$42,FALSE)</f>
        <v>0</v>
      </c>
      <c r="R114" s="85">
        <f>VLOOKUP($C$2,'[74]ERU-1'!$A$6:$BE$17,R$42,FALSE)</f>
        <v>749</v>
      </c>
      <c r="S114" s="85">
        <f>VLOOKUP($C$2,'[74]ERU-1'!$A$6:$BE$17,S$42,FALSE)</f>
        <v>0</v>
      </c>
      <c r="T114" s="85">
        <f>VLOOKUP($C$2,'[74]ERU-1'!$A$6:$BE$17,T$42,FALSE)</f>
        <v>0</v>
      </c>
      <c r="U114" s="85">
        <f>VLOOKUP($C$2,'[74]ERU-1'!$A$6:$BE$17,U$42,FALSE)</f>
        <v>0</v>
      </c>
      <c r="V114" s="85">
        <f>VLOOKUP($C$2,'[74]ERU-1'!$A$6:$BE$17,V$42,FALSE)</f>
        <v>0</v>
      </c>
      <c r="W114" s="85">
        <f>VLOOKUP($C$2,'[74]ERU-1'!$A$6:$BE$17,W$42,FALSE)</f>
        <v>0</v>
      </c>
      <c r="X114" s="85">
        <f>VLOOKUP($C$2,'[74]ERU-1'!$A$6:$BE$17,X$42,FALSE)</f>
        <v>0</v>
      </c>
      <c r="Y114" s="85">
        <f>VLOOKUP($C$2,'[74]ERU-1'!$A$6:$BE$17,Y$42,FALSE)</f>
        <v>0</v>
      </c>
      <c r="Z114" s="85">
        <f>VLOOKUP($C$2,'[74]ERU-1'!$A$6:$BE$17,Z$42,FALSE)</f>
        <v>0</v>
      </c>
      <c r="AA114" s="85" t="str">
        <f>INDEX([16]Data!$BK$5:$BK$156,MATCH(A114,[16]Data!$A$5:$A$156,0))</f>
        <v>Pardubický</v>
      </c>
      <c r="AB114" s="86">
        <f>INDEX([16]Data!$BM$5:$BM$156,MATCH(A114,[16]Data!$A$5:$A$156,0))</f>
        <v>0.47199999999999998</v>
      </c>
      <c r="AC114" s="12"/>
      <c r="AD114" s="39">
        <f t="shared" si="17"/>
        <v>0.79400819577591875</v>
      </c>
    </row>
    <row r="115" spans="1:30" x14ac:dyDescent="0.25">
      <c r="A115">
        <v>2696</v>
      </c>
      <c r="B115" s="84" t="str">
        <f>INDEX([16]Data!$C$5:$C$156,MATCH(A115,[16]Data!$A$5:$A$156,0))</f>
        <v>KJ - Postoloprty, Draguš</v>
      </c>
      <c r="C115" s="85" t="str">
        <f>VLOOKUP($C$2,'[75]ERU-1'!$A$6:$BE$17,C$42,FALSE)</f>
        <v>Únor</v>
      </c>
      <c r="D115" s="85">
        <f>VLOOKUP($C$2,'[75]ERU-1'!$A$6:$BE$17,D$42,FALSE)</f>
        <v>2</v>
      </c>
      <c r="E115" s="85">
        <f>VLOOKUP($C$2,'[75]ERU-1'!$A$6:$BE$17,E$42,FALSE)</f>
        <v>272.97500000000002</v>
      </c>
      <c r="F115" s="85">
        <f>VLOOKUP($C$2,'[75]ERU-1'!$A$6:$BE$17,F$42,FALSE)</f>
        <v>157.60499999999999</v>
      </c>
      <c r="G115" s="85">
        <f>VLOOKUP($C$2,'[75]ERU-1'!$A$6:$BE$17,G$42,FALSE)</f>
        <v>35.445999999999998</v>
      </c>
      <c r="H115" s="85">
        <f>VLOOKUP($C$2,'[75]ERU-1'!$A$6:$BE$17,H$42,FALSE)</f>
        <v>440</v>
      </c>
      <c r="I115" s="85">
        <f>VLOOKUP($C$2,'[75]ERU-1'!$A$6:$BE$17,I$42,FALSE)</f>
        <v>0</v>
      </c>
      <c r="J115" s="85">
        <f>VLOOKUP($C$2,'[75]ERU-1'!$A$6:$BE$17,J$42,FALSE)</f>
        <v>0</v>
      </c>
      <c r="K115" s="85">
        <f>VLOOKUP($C$2,'[75]ERU-1'!$A$6:$BE$17,K$42,FALSE)</f>
        <v>440</v>
      </c>
      <c r="L115" s="85">
        <f>VLOOKUP($C$2,'[75]ERU-1'!$A$6:$BE$17,L$42,FALSE)</f>
        <v>0</v>
      </c>
      <c r="M115" s="85">
        <f>VLOOKUP($C$2,'[75]ERU-1'!$A$6:$BE$17,M$42,FALSE)</f>
        <v>440</v>
      </c>
      <c r="N115" s="85">
        <f>VLOOKUP($C$2,'[75]ERU-1'!$A$6:$BE$17,N$42,FALSE)</f>
        <v>0</v>
      </c>
      <c r="O115" s="85" t="s">
        <v>36</v>
      </c>
      <c r="P115" s="85">
        <f>VLOOKUP($C$2,'[75]ERU-1'!$A$6:$BE$17,P$42,FALSE)</f>
        <v>0</v>
      </c>
      <c r="Q115" s="85">
        <f>VLOOKUP($C$2,'[75]ERU-1'!$A$6:$BE$17,Q$42,FALSE)</f>
        <v>0</v>
      </c>
      <c r="R115" s="85">
        <f>VLOOKUP($C$2,'[75]ERU-1'!$A$6:$BE$17,R$42,FALSE)</f>
        <v>440</v>
      </c>
      <c r="S115" s="85">
        <f>VLOOKUP($C$2,'[75]ERU-1'!$A$6:$BE$17,S$42,FALSE)</f>
        <v>0</v>
      </c>
      <c r="T115" s="85">
        <f>VLOOKUP($C$2,'[75]ERU-1'!$A$6:$BE$17,T$42,FALSE)</f>
        <v>0</v>
      </c>
      <c r="U115" s="85">
        <f>VLOOKUP($C$2,'[75]ERU-1'!$A$6:$BE$17,U$42,FALSE)</f>
        <v>0</v>
      </c>
      <c r="V115" s="85">
        <f>VLOOKUP($C$2,'[75]ERU-1'!$A$6:$BE$17,V$42,FALSE)</f>
        <v>0</v>
      </c>
      <c r="W115" s="85">
        <f>VLOOKUP($C$2,'[75]ERU-1'!$A$6:$BE$17,W$42,FALSE)</f>
        <v>0</v>
      </c>
      <c r="X115" s="85">
        <f>VLOOKUP($C$2,'[75]ERU-1'!$A$6:$BE$17,X$42,FALSE)</f>
        <v>0</v>
      </c>
      <c r="Y115" s="85">
        <f>VLOOKUP($C$2,'[75]ERU-1'!$A$6:$BE$17,Y$42,FALSE)</f>
        <v>0</v>
      </c>
      <c r="Z115" s="85">
        <f>VLOOKUP($C$2,'[75]ERU-1'!$A$6:$BE$17,Z$42,FALSE)</f>
        <v>0</v>
      </c>
      <c r="AA115" s="85" t="str">
        <f>INDEX([16]Data!$BK$5:$BK$156,MATCH(A115,[16]Data!$A$5:$A$156,0))</f>
        <v>Ústecký</v>
      </c>
      <c r="AB115" s="86">
        <f>INDEX([16]Data!$BM$5:$BM$156,MATCH(A115,[16]Data!$A$5:$A$156,0))</f>
        <v>0.28599999999999998</v>
      </c>
      <c r="AC115" s="12"/>
      <c r="AD115" s="39">
        <f t="shared" si="17"/>
        <v>0.7754971112732606</v>
      </c>
    </row>
    <row r="116" spans="1:30" x14ac:dyDescent="0.25">
      <c r="A116">
        <v>2804</v>
      </c>
      <c r="B116" s="84" t="str">
        <f>INDEX([16]Data!$C$5:$C$156,MATCH(A116,[16]Data!$A$5:$A$156,0))</f>
        <v>KJ - Postoloprty, Dvořákova</v>
      </c>
      <c r="C116" s="85" t="str">
        <f>VLOOKUP($C$2,'[76]ERU-1'!$A$6:$BE$17,C$42,FALSE)</f>
        <v>Únor</v>
      </c>
      <c r="D116" s="85">
        <f>VLOOKUP($C$2,'[76]ERU-1'!$A$6:$BE$17,D$42,FALSE)</f>
        <v>2</v>
      </c>
      <c r="E116" s="85">
        <f>VLOOKUP($C$2,'[76]ERU-1'!$A$6:$BE$17,E$42,FALSE)</f>
        <v>866.84199999999998</v>
      </c>
      <c r="F116" s="85">
        <f>VLOOKUP($C$2,'[76]ERU-1'!$A$6:$BE$17,F$42,FALSE)</f>
        <v>475.12299999999999</v>
      </c>
      <c r="G116" s="85">
        <f>VLOOKUP($C$2,'[76]ERU-1'!$A$6:$BE$17,G$42,FALSE)</f>
        <v>35.445999999999998</v>
      </c>
      <c r="H116" s="85">
        <f>VLOOKUP($C$2,'[76]ERU-1'!$A$6:$BE$17,H$42,FALSE)</f>
        <v>1397</v>
      </c>
      <c r="I116" s="85">
        <f>VLOOKUP($C$2,'[76]ERU-1'!$A$6:$BE$17,I$42,FALSE)</f>
        <v>0</v>
      </c>
      <c r="J116" s="85">
        <f>VLOOKUP($C$2,'[76]ERU-1'!$A$6:$BE$17,J$42,FALSE)</f>
        <v>0</v>
      </c>
      <c r="K116" s="85">
        <f>VLOOKUP($C$2,'[76]ERU-1'!$A$6:$BE$17,K$42,FALSE)</f>
        <v>1397</v>
      </c>
      <c r="L116" s="85">
        <f>VLOOKUP($C$2,'[76]ERU-1'!$A$6:$BE$17,L$42,FALSE)</f>
        <v>0</v>
      </c>
      <c r="M116" s="85">
        <f>VLOOKUP($C$2,'[76]ERU-1'!$A$6:$BE$17,M$42,FALSE)</f>
        <v>1397</v>
      </c>
      <c r="N116" s="85">
        <f>VLOOKUP($C$2,'[76]ERU-1'!$A$6:$BE$17,N$42,FALSE)</f>
        <v>0</v>
      </c>
      <c r="O116" s="85" t="s">
        <v>36</v>
      </c>
      <c r="P116" s="85">
        <f>VLOOKUP($C$2,'[76]ERU-1'!$A$6:$BE$17,P$42,FALSE)</f>
        <v>0</v>
      </c>
      <c r="Q116" s="85">
        <f>VLOOKUP($C$2,'[76]ERU-1'!$A$6:$BE$17,Q$42,FALSE)</f>
        <v>0</v>
      </c>
      <c r="R116" s="85">
        <f>VLOOKUP($C$2,'[76]ERU-1'!$A$6:$BE$17,R$42,FALSE)</f>
        <v>1397</v>
      </c>
      <c r="S116" s="85">
        <f>VLOOKUP($C$2,'[76]ERU-1'!$A$6:$BE$17,S$42,FALSE)</f>
        <v>0</v>
      </c>
      <c r="T116" s="85">
        <f>VLOOKUP($C$2,'[76]ERU-1'!$A$6:$BE$17,T$42,FALSE)</f>
        <v>0</v>
      </c>
      <c r="U116" s="85">
        <f>VLOOKUP($C$2,'[76]ERU-1'!$A$6:$BE$17,U$42,FALSE)</f>
        <v>0</v>
      </c>
      <c r="V116" s="85">
        <f>VLOOKUP($C$2,'[76]ERU-1'!$A$6:$BE$17,V$42,FALSE)</f>
        <v>0</v>
      </c>
      <c r="W116" s="85">
        <f>VLOOKUP($C$2,'[76]ERU-1'!$A$6:$BE$17,W$42,FALSE)</f>
        <v>0</v>
      </c>
      <c r="X116" s="85">
        <f>VLOOKUP($C$2,'[76]ERU-1'!$A$6:$BE$17,X$42,FALSE)</f>
        <v>0</v>
      </c>
      <c r="Y116" s="85">
        <f>VLOOKUP($C$2,'[76]ERU-1'!$A$6:$BE$17,Y$42,FALSE)</f>
        <v>0</v>
      </c>
      <c r="Z116" s="85">
        <f>VLOOKUP($C$2,'[76]ERU-1'!$A$6:$BE$17,Z$42,FALSE)</f>
        <v>0</v>
      </c>
      <c r="AA116" s="85" t="str">
        <f>INDEX([16]Data!$BK$5:$BK$156,MATCH(A116,[16]Data!$A$5:$A$156,0))</f>
        <v>Ústecký</v>
      </c>
      <c r="AB116" s="86">
        <f>INDEX([16]Data!$BM$5:$BM$156,MATCH(A116,[16]Data!$A$5:$A$156,0))</f>
        <v>1.0629999999999999</v>
      </c>
      <c r="AC116" s="12"/>
      <c r="AD116" s="39">
        <f t="shared" si="17"/>
        <v>0.81674756969364892</v>
      </c>
    </row>
    <row r="117" spans="1:30" x14ac:dyDescent="0.25">
      <c r="A117">
        <v>3614</v>
      </c>
      <c r="B117" s="84" t="str">
        <f>INDEX([16]Data!$C$5:$C$156,MATCH(A117,[16]Data!$A$5:$A$156,0))</f>
        <v>KJ - Prostějov, B. Šmerala</v>
      </c>
      <c r="C117" s="85" t="str">
        <f>VLOOKUP($C$2,'[77]ERU-1'!$A$6:$BE$17,C$42,FALSE)</f>
        <v>Únor</v>
      </c>
      <c r="D117" s="85">
        <f>VLOOKUP($C$2,'[77]ERU-1'!$A$6:$BE$17,D$42,FALSE)</f>
        <v>2</v>
      </c>
      <c r="E117" s="85">
        <f>VLOOKUP($C$2,'[77]ERU-1'!$A$6:$BE$17,E$42,FALSE)</f>
        <v>1655.047</v>
      </c>
      <c r="F117" s="85">
        <f>VLOOKUP($C$2,'[77]ERU-1'!$A$6:$BE$17,F$42,FALSE)</f>
        <v>896.024</v>
      </c>
      <c r="G117" s="85">
        <f>VLOOKUP($C$2,'[77]ERU-1'!$A$6:$BE$17,G$42,FALSE)</f>
        <v>35.235999999999997</v>
      </c>
      <c r="H117" s="85">
        <f>VLOOKUP($C$2,'[77]ERU-1'!$A$6:$BE$17,H$42,FALSE)</f>
        <v>2646</v>
      </c>
      <c r="I117" s="85">
        <f>VLOOKUP($C$2,'[77]ERU-1'!$A$6:$BE$17,I$42,FALSE)</f>
        <v>0</v>
      </c>
      <c r="J117" s="85">
        <f>VLOOKUP($C$2,'[77]ERU-1'!$A$6:$BE$17,J$42,FALSE)</f>
        <v>0</v>
      </c>
      <c r="K117" s="85">
        <f>VLOOKUP($C$2,'[77]ERU-1'!$A$6:$BE$17,K$42,FALSE)</f>
        <v>2646</v>
      </c>
      <c r="L117" s="85">
        <f>VLOOKUP($C$2,'[77]ERU-1'!$A$6:$BE$17,L$42,FALSE)</f>
        <v>0</v>
      </c>
      <c r="M117" s="85">
        <f>VLOOKUP($C$2,'[77]ERU-1'!$A$6:$BE$17,M$42,FALSE)</f>
        <v>2646</v>
      </c>
      <c r="N117" s="85">
        <f>VLOOKUP($C$2,'[77]ERU-1'!$A$6:$BE$17,N$42,FALSE)</f>
        <v>0</v>
      </c>
      <c r="O117" s="85" t="s">
        <v>36</v>
      </c>
      <c r="P117" s="85">
        <f>VLOOKUP($C$2,'[77]ERU-1'!$A$6:$BE$17,P$42,FALSE)</f>
        <v>0</v>
      </c>
      <c r="Q117" s="85">
        <f>VLOOKUP($C$2,'[77]ERU-1'!$A$6:$BE$17,Q$42,FALSE)</f>
        <v>0</v>
      </c>
      <c r="R117" s="85">
        <f>VLOOKUP($C$2,'[77]ERU-1'!$A$6:$BE$17,R$42,FALSE)</f>
        <v>2646</v>
      </c>
      <c r="S117" s="85">
        <f>VLOOKUP($C$2,'[77]ERU-1'!$A$6:$BE$17,S$42,FALSE)</f>
        <v>0</v>
      </c>
      <c r="T117" s="85">
        <f>VLOOKUP($C$2,'[77]ERU-1'!$A$6:$BE$17,T$42,FALSE)</f>
        <v>0</v>
      </c>
      <c r="U117" s="85">
        <f>VLOOKUP($C$2,'[77]ERU-1'!$A$6:$BE$17,U$42,FALSE)</f>
        <v>0</v>
      </c>
      <c r="V117" s="85">
        <f>VLOOKUP($C$2,'[77]ERU-1'!$A$6:$BE$17,V$42,FALSE)</f>
        <v>0</v>
      </c>
      <c r="W117" s="85">
        <f>VLOOKUP($C$2,'[77]ERU-1'!$A$6:$BE$17,W$42,FALSE)</f>
        <v>0</v>
      </c>
      <c r="X117" s="85">
        <f>VLOOKUP($C$2,'[77]ERU-1'!$A$6:$BE$17,X$42,FALSE)</f>
        <v>0</v>
      </c>
      <c r="Y117" s="85">
        <f>VLOOKUP($C$2,'[77]ERU-1'!$A$6:$BE$17,Y$42,FALSE)</f>
        <v>0</v>
      </c>
      <c r="Z117" s="85">
        <f>VLOOKUP($C$2,'[77]ERU-1'!$A$6:$BE$17,Z$42,FALSE)</f>
        <v>0</v>
      </c>
      <c r="AA117" s="85" t="str">
        <f>INDEX([16]Data!$BK$5:$BK$156,MATCH(A117,[16]Data!$A$5:$A$156,0))</f>
        <v>Olomoucký</v>
      </c>
      <c r="AB117" s="86">
        <f>INDEX([16]Data!$BM$5:$BM$156,MATCH(A117,[16]Data!$A$5:$A$156,0))</f>
        <v>1.964</v>
      </c>
      <c r="AC117" s="12"/>
      <c r="AD117" s="39">
        <f t="shared" si="17"/>
        <v>0.82029052793228752</v>
      </c>
    </row>
    <row r="118" spans="1:30" x14ac:dyDescent="0.25">
      <c r="A118">
        <v>3613</v>
      </c>
      <c r="B118" s="84" t="str">
        <f>INDEX([16]Data!$C$5:$C$156,MATCH(A118,[16]Data!$A$5:$A$156,0))</f>
        <v>KJ - Prostějov, S. Manharda</v>
      </c>
      <c r="C118" s="85" t="str">
        <f>VLOOKUP($C$2,'[78]ERU-1'!$A$6:$BE$17,C$42,FALSE)</f>
        <v>Únor</v>
      </c>
      <c r="D118" s="85">
        <f>VLOOKUP($C$2,'[78]ERU-1'!$A$6:$BE$17,D$42,FALSE)</f>
        <v>2</v>
      </c>
      <c r="E118" s="85">
        <f>VLOOKUP($C$2,'[78]ERU-1'!$A$6:$BE$17,E$42,FALSE)</f>
        <v>1624.2149999999999</v>
      </c>
      <c r="F118" s="85">
        <f>VLOOKUP($C$2,'[78]ERU-1'!$A$6:$BE$17,F$42,FALSE)</f>
        <v>866.005</v>
      </c>
      <c r="G118" s="85">
        <f>VLOOKUP($C$2,'[78]ERU-1'!$A$6:$BE$17,G$42,FALSE)</f>
        <v>35.232999999999997</v>
      </c>
      <c r="H118" s="85">
        <f>VLOOKUP($C$2,'[78]ERU-1'!$A$6:$BE$17,H$42,FALSE)</f>
        <v>2552</v>
      </c>
      <c r="I118" s="85">
        <f>VLOOKUP($C$2,'[78]ERU-1'!$A$6:$BE$17,I$42,FALSE)</f>
        <v>0</v>
      </c>
      <c r="J118" s="85">
        <f>VLOOKUP($C$2,'[78]ERU-1'!$A$6:$BE$17,J$42,FALSE)</f>
        <v>0</v>
      </c>
      <c r="K118" s="85">
        <f>VLOOKUP($C$2,'[78]ERU-1'!$A$6:$BE$17,K$42,FALSE)</f>
        <v>2552</v>
      </c>
      <c r="L118" s="85">
        <f>VLOOKUP($C$2,'[78]ERU-1'!$A$6:$BE$17,L$42,FALSE)</f>
        <v>0</v>
      </c>
      <c r="M118" s="85">
        <f>VLOOKUP($C$2,'[78]ERU-1'!$A$6:$BE$17,M$42,FALSE)</f>
        <v>2552</v>
      </c>
      <c r="N118" s="85">
        <f>VLOOKUP($C$2,'[78]ERU-1'!$A$6:$BE$17,N$42,FALSE)</f>
        <v>0</v>
      </c>
      <c r="O118" s="85" t="s">
        <v>36</v>
      </c>
      <c r="P118" s="85">
        <f>VLOOKUP($C$2,'[78]ERU-1'!$A$6:$BE$17,P$42,FALSE)</f>
        <v>0</v>
      </c>
      <c r="Q118" s="85">
        <f>VLOOKUP($C$2,'[78]ERU-1'!$A$6:$BE$17,Q$42,FALSE)</f>
        <v>0</v>
      </c>
      <c r="R118" s="85">
        <f>VLOOKUP($C$2,'[78]ERU-1'!$A$6:$BE$17,R$42,FALSE)</f>
        <v>2552</v>
      </c>
      <c r="S118" s="85">
        <f>VLOOKUP($C$2,'[78]ERU-1'!$A$6:$BE$17,S$42,FALSE)</f>
        <v>0</v>
      </c>
      <c r="T118" s="85">
        <f>VLOOKUP($C$2,'[78]ERU-1'!$A$6:$BE$17,T$42,FALSE)</f>
        <v>0</v>
      </c>
      <c r="U118" s="85">
        <f>VLOOKUP($C$2,'[78]ERU-1'!$A$6:$BE$17,U$42,FALSE)</f>
        <v>0</v>
      </c>
      <c r="V118" s="85">
        <f>VLOOKUP($C$2,'[78]ERU-1'!$A$6:$BE$17,V$42,FALSE)</f>
        <v>0</v>
      </c>
      <c r="W118" s="85">
        <f>VLOOKUP($C$2,'[78]ERU-1'!$A$6:$BE$17,W$42,FALSE)</f>
        <v>0</v>
      </c>
      <c r="X118" s="85">
        <f>VLOOKUP($C$2,'[78]ERU-1'!$A$6:$BE$17,X$42,FALSE)</f>
        <v>0</v>
      </c>
      <c r="Y118" s="85">
        <f>VLOOKUP($C$2,'[78]ERU-1'!$A$6:$BE$17,Y$42,FALSE)</f>
        <v>0</v>
      </c>
      <c r="Z118" s="85">
        <f>VLOOKUP($C$2,'[78]ERU-1'!$A$6:$BE$17,Z$42,FALSE)</f>
        <v>0</v>
      </c>
      <c r="AA118" s="85" t="str">
        <f>INDEX([16]Data!$BK$5:$BK$156,MATCH(A118,[16]Data!$A$5:$A$156,0))</f>
        <v>Olomoucký</v>
      </c>
      <c r="AB118" s="86">
        <f>INDEX([16]Data!$BM$5:$BM$156,MATCH(A118,[16]Data!$A$5:$A$156,0))</f>
        <v>1.964</v>
      </c>
      <c r="AC118" s="12"/>
      <c r="AD118" s="39">
        <f t="shared" si="17"/>
        <v>0.8185736674602212</v>
      </c>
    </row>
    <row r="119" spans="1:30" x14ac:dyDescent="0.25">
      <c r="A119">
        <v>3611</v>
      </c>
      <c r="B119" s="84" t="str">
        <f>INDEX([16]Data!$C$5:$C$156,MATCH(A119,[16]Data!$A$5:$A$156,0))</f>
        <v>KJ - Prostějov, Moravská</v>
      </c>
      <c r="C119" s="85" t="str">
        <f>VLOOKUP($C$2,'[79]ERU-1'!$A$6:$BE$17,C$42,FALSE)</f>
        <v>Únor</v>
      </c>
      <c r="D119" s="85">
        <f>VLOOKUP($C$2,'[79]ERU-1'!$A$6:$BE$17,D$42,FALSE)</f>
        <v>2</v>
      </c>
      <c r="E119" s="85">
        <f>VLOOKUP($C$2,'[79]ERU-1'!$A$6:$BE$17,E$42,FALSE)</f>
        <v>643.80999999999995</v>
      </c>
      <c r="F119" s="85">
        <f>VLOOKUP($C$2,'[79]ERU-1'!$A$6:$BE$17,F$42,FALSE)</f>
        <v>346.50599999999997</v>
      </c>
      <c r="G119" s="85">
        <f>VLOOKUP($C$2,'[79]ERU-1'!$A$6:$BE$17,G$42,FALSE)</f>
        <v>35.234000000000002</v>
      </c>
      <c r="H119" s="85">
        <f>VLOOKUP($C$2,'[79]ERU-1'!$A$6:$BE$17,H$42,FALSE)</f>
        <v>973</v>
      </c>
      <c r="I119" s="85">
        <f>VLOOKUP($C$2,'[79]ERU-1'!$A$6:$BE$17,I$42,FALSE)</f>
        <v>0</v>
      </c>
      <c r="J119" s="85">
        <f>VLOOKUP($C$2,'[79]ERU-1'!$A$6:$BE$17,J$42,FALSE)</f>
        <v>0</v>
      </c>
      <c r="K119" s="85">
        <f>VLOOKUP($C$2,'[79]ERU-1'!$A$6:$BE$17,K$42,FALSE)</f>
        <v>973</v>
      </c>
      <c r="L119" s="85">
        <f>VLOOKUP($C$2,'[79]ERU-1'!$A$6:$BE$17,L$42,FALSE)</f>
        <v>0</v>
      </c>
      <c r="M119" s="85">
        <f>VLOOKUP($C$2,'[79]ERU-1'!$A$6:$BE$17,M$42,FALSE)</f>
        <v>973</v>
      </c>
      <c r="N119" s="85">
        <f>VLOOKUP($C$2,'[79]ERU-1'!$A$6:$BE$17,N$42,FALSE)</f>
        <v>0</v>
      </c>
      <c r="O119" s="85" t="s">
        <v>36</v>
      </c>
      <c r="P119" s="85">
        <f>VLOOKUP($C$2,'[79]ERU-1'!$A$6:$BE$17,P$42,FALSE)</f>
        <v>0</v>
      </c>
      <c r="Q119" s="85">
        <f>VLOOKUP($C$2,'[79]ERU-1'!$A$6:$BE$17,Q$42,FALSE)</f>
        <v>0</v>
      </c>
      <c r="R119" s="85">
        <f>VLOOKUP($C$2,'[79]ERU-1'!$A$6:$BE$17,R$42,FALSE)</f>
        <v>973</v>
      </c>
      <c r="S119" s="85">
        <f>VLOOKUP($C$2,'[79]ERU-1'!$A$6:$BE$17,S$42,FALSE)</f>
        <v>0</v>
      </c>
      <c r="T119" s="85">
        <f>VLOOKUP($C$2,'[79]ERU-1'!$A$6:$BE$17,T$42,FALSE)</f>
        <v>0</v>
      </c>
      <c r="U119" s="85">
        <f>VLOOKUP($C$2,'[79]ERU-1'!$A$6:$BE$17,U$42,FALSE)</f>
        <v>0</v>
      </c>
      <c r="V119" s="85">
        <f>VLOOKUP($C$2,'[79]ERU-1'!$A$6:$BE$17,V$42,FALSE)</f>
        <v>0</v>
      </c>
      <c r="W119" s="85">
        <f>VLOOKUP($C$2,'[79]ERU-1'!$A$6:$BE$17,W$42,FALSE)</f>
        <v>0</v>
      </c>
      <c r="X119" s="85">
        <f>VLOOKUP($C$2,'[79]ERU-1'!$A$6:$BE$17,X$42,FALSE)</f>
        <v>0</v>
      </c>
      <c r="Y119" s="85">
        <f>VLOOKUP($C$2,'[79]ERU-1'!$A$6:$BE$17,Y$42,FALSE)</f>
        <v>0</v>
      </c>
      <c r="Z119" s="85">
        <f>VLOOKUP($C$2,'[79]ERU-1'!$A$6:$BE$17,Z$42,FALSE)</f>
        <v>0</v>
      </c>
      <c r="AA119" s="85" t="str">
        <f>INDEX([16]Data!$BK$5:$BK$156,MATCH(A119,[16]Data!$A$5:$A$156,0))</f>
        <v>Olomoucký</v>
      </c>
      <c r="AB119" s="86">
        <f>INDEX([16]Data!$BM$5:$BM$156,MATCH(A119,[16]Data!$A$5:$A$156,0))</f>
        <v>0.79700000000000004</v>
      </c>
      <c r="AC119" s="12"/>
      <c r="AD119" s="39">
        <f t="shared" si="17"/>
        <v>0.78000894004080101</v>
      </c>
    </row>
    <row r="120" spans="1:30" x14ac:dyDescent="0.25">
      <c r="A120">
        <v>3314</v>
      </c>
      <c r="B120" s="84" t="str">
        <f>INDEX([16]Data!$C$5:$C$156,MATCH(A120,[16]Data!$A$5:$A$156,0))</f>
        <v>KJ - Prostějov nemocnice</v>
      </c>
      <c r="C120" s="85" t="str">
        <f>VLOOKUP($C$2,'[80]ERU-1'!$A$6:$BE$17,C$42,FALSE)</f>
        <v>Únor</v>
      </c>
      <c r="D120" s="85">
        <f>VLOOKUP($C$2,'[80]ERU-1'!$A$6:$BE$17,D$42,FALSE)</f>
        <v>2</v>
      </c>
      <c r="E120" s="85">
        <f>VLOOKUP($C$2,'[80]ERU-1'!$A$6:$BE$17,E$42,FALSE)</f>
        <v>1229.2070000000001</v>
      </c>
      <c r="F120" s="85">
        <f>VLOOKUP($C$2,'[80]ERU-1'!$A$6:$BE$17,F$42,FALSE)</f>
        <v>642.57899999999995</v>
      </c>
      <c r="G120" s="85">
        <f>VLOOKUP($C$2,'[80]ERU-1'!$A$6:$BE$17,G$42,FALSE)</f>
        <v>35.238</v>
      </c>
      <c r="H120" s="85">
        <f>VLOOKUP($C$2,'[80]ERU-1'!$A$6:$BE$17,H$42,FALSE)</f>
        <v>1806</v>
      </c>
      <c r="I120" s="85">
        <f>VLOOKUP($C$2,'[80]ERU-1'!$A$6:$BE$17,I$42,FALSE)</f>
        <v>0</v>
      </c>
      <c r="J120" s="85">
        <f>VLOOKUP($C$2,'[80]ERU-1'!$A$6:$BE$17,J$42,FALSE)</f>
        <v>0</v>
      </c>
      <c r="K120" s="85">
        <f>VLOOKUP($C$2,'[80]ERU-1'!$A$6:$BE$17,K$42,FALSE)</f>
        <v>1806</v>
      </c>
      <c r="L120" s="85">
        <f>VLOOKUP($C$2,'[80]ERU-1'!$A$6:$BE$17,L$42,FALSE)</f>
        <v>0</v>
      </c>
      <c r="M120" s="85">
        <f>VLOOKUP($C$2,'[80]ERU-1'!$A$6:$BE$17,M$42,FALSE)</f>
        <v>1806</v>
      </c>
      <c r="N120" s="85">
        <f>VLOOKUP($C$2,'[80]ERU-1'!$A$6:$BE$17,N$42,FALSE)</f>
        <v>0</v>
      </c>
      <c r="O120" s="85" t="s">
        <v>36</v>
      </c>
      <c r="P120" s="85">
        <f>VLOOKUP($C$2,'[80]ERU-1'!$A$6:$BE$17,P$42,FALSE)</f>
        <v>0</v>
      </c>
      <c r="Q120" s="85">
        <f>VLOOKUP($C$2,'[80]ERU-1'!$A$6:$BE$17,Q$42,FALSE)</f>
        <v>0</v>
      </c>
      <c r="R120" s="85">
        <f>VLOOKUP($C$2,'[80]ERU-1'!$A$6:$BE$17,R$42,FALSE)</f>
        <v>1806</v>
      </c>
      <c r="S120" s="85">
        <f>VLOOKUP($C$2,'[80]ERU-1'!$A$6:$BE$17,S$42,FALSE)</f>
        <v>0</v>
      </c>
      <c r="T120" s="85">
        <f>VLOOKUP($C$2,'[80]ERU-1'!$A$6:$BE$17,T$42,FALSE)</f>
        <v>0</v>
      </c>
      <c r="U120" s="85">
        <f>VLOOKUP($C$2,'[80]ERU-1'!$A$6:$BE$17,U$42,FALSE)</f>
        <v>0</v>
      </c>
      <c r="V120" s="85">
        <f>VLOOKUP($C$2,'[80]ERU-1'!$A$6:$BE$17,V$42,FALSE)</f>
        <v>0</v>
      </c>
      <c r="W120" s="85">
        <f>VLOOKUP($C$2,'[80]ERU-1'!$A$6:$BE$17,W$42,FALSE)</f>
        <v>0</v>
      </c>
      <c r="X120" s="85">
        <f>VLOOKUP($C$2,'[80]ERU-1'!$A$6:$BE$17,X$42,FALSE)</f>
        <v>0</v>
      </c>
      <c r="Y120" s="85">
        <f>VLOOKUP($C$2,'[80]ERU-1'!$A$6:$BE$17,Y$42,FALSE)</f>
        <v>0</v>
      </c>
      <c r="Z120" s="85">
        <f>VLOOKUP($C$2,'[80]ERU-1'!$A$6:$BE$17,Z$42,FALSE)</f>
        <v>0</v>
      </c>
      <c r="AA120" s="85" t="str">
        <f>INDEX([16]Data!$BK$5:$BK$156,MATCH(A120,[16]Data!$A$5:$A$156,0))</f>
        <v>Olomoucký</v>
      </c>
      <c r="AB120" s="86">
        <f>INDEX([16]Data!$BM$5:$BM$156,MATCH(A120,[16]Data!$A$5:$A$156,0))</f>
        <v>1.9950000000000001</v>
      </c>
      <c r="AC120" s="12"/>
      <c r="AD120" s="39">
        <f t="shared" si="17"/>
        <v>0.78070815676619787</v>
      </c>
    </row>
    <row r="121" spans="1:30" x14ac:dyDescent="0.25">
      <c r="A121">
        <v>3315</v>
      </c>
      <c r="B121" s="84" t="str">
        <f>INDEX([16]Data!$C$5:$C$156,MATCH(A121,[16]Data!$A$5:$A$156,0))</f>
        <v>KJ - Prostějov sladovny</v>
      </c>
      <c r="C121" s="85" t="str">
        <f>VLOOKUP($C$2,'[81]ERU-1'!$A$6:$BE$17,C$42,FALSE)</f>
        <v>Únor</v>
      </c>
      <c r="D121" s="85">
        <f>VLOOKUP($C$2,'[81]ERU-1'!$A$6:$BE$17,D$42,FALSE)</f>
        <v>2</v>
      </c>
      <c r="E121" s="85">
        <f>VLOOKUP($C$2,'[81]ERU-1'!$A$6:$BE$17,E$42,FALSE)</f>
        <v>2048.0160000000001</v>
      </c>
      <c r="F121" s="85">
        <f>VLOOKUP($C$2,'[81]ERU-1'!$A$6:$BE$17,F$42,FALSE)</f>
        <v>1079.692</v>
      </c>
      <c r="G121" s="85">
        <f>VLOOKUP($C$2,'[81]ERU-1'!$A$6:$BE$17,G$42,FALSE)</f>
        <v>35.232999999999997</v>
      </c>
      <c r="H121" s="85">
        <f>VLOOKUP($C$2,'[81]ERU-1'!$A$6:$BE$17,H$42,FALSE)</f>
        <v>3109</v>
      </c>
      <c r="I121" s="85">
        <f>VLOOKUP($C$2,'[81]ERU-1'!$A$6:$BE$17,I$42,FALSE)</f>
        <v>0</v>
      </c>
      <c r="J121" s="85">
        <f>VLOOKUP($C$2,'[81]ERU-1'!$A$6:$BE$17,J$42,FALSE)</f>
        <v>0</v>
      </c>
      <c r="K121" s="85">
        <f>VLOOKUP($C$2,'[81]ERU-1'!$A$6:$BE$17,K$42,FALSE)</f>
        <v>3109</v>
      </c>
      <c r="L121" s="85">
        <f>VLOOKUP($C$2,'[81]ERU-1'!$A$6:$BE$17,L$42,FALSE)</f>
        <v>0</v>
      </c>
      <c r="M121" s="85">
        <f>VLOOKUP($C$2,'[81]ERU-1'!$A$6:$BE$17,M$42,FALSE)</f>
        <v>3109</v>
      </c>
      <c r="N121" s="85">
        <f>VLOOKUP($C$2,'[81]ERU-1'!$A$6:$BE$17,N$42,FALSE)</f>
        <v>0</v>
      </c>
      <c r="O121" s="85" t="s">
        <v>36</v>
      </c>
      <c r="P121" s="85">
        <f>VLOOKUP($C$2,'[81]ERU-1'!$A$6:$BE$17,P$42,FALSE)</f>
        <v>0</v>
      </c>
      <c r="Q121" s="85">
        <f>VLOOKUP($C$2,'[81]ERU-1'!$A$6:$BE$17,Q$42,FALSE)</f>
        <v>0</v>
      </c>
      <c r="R121" s="85">
        <f>VLOOKUP($C$2,'[81]ERU-1'!$A$6:$BE$17,R$42,FALSE)</f>
        <v>3109</v>
      </c>
      <c r="S121" s="85">
        <f>VLOOKUP($C$2,'[81]ERU-1'!$A$6:$BE$17,S$42,FALSE)</f>
        <v>0</v>
      </c>
      <c r="T121" s="85">
        <f>VLOOKUP($C$2,'[81]ERU-1'!$A$6:$BE$17,T$42,FALSE)</f>
        <v>0</v>
      </c>
      <c r="U121" s="85">
        <f>VLOOKUP($C$2,'[81]ERU-1'!$A$6:$BE$17,U$42,FALSE)</f>
        <v>0</v>
      </c>
      <c r="V121" s="85">
        <f>VLOOKUP($C$2,'[81]ERU-1'!$A$6:$BE$17,V$42,FALSE)</f>
        <v>0</v>
      </c>
      <c r="W121" s="85">
        <f>VLOOKUP($C$2,'[81]ERU-1'!$A$6:$BE$17,W$42,FALSE)</f>
        <v>0</v>
      </c>
      <c r="X121" s="85">
        <f>VLOOKUP($C$2,'[81]ERU-1'!$A$6:$BE$17,X$42,FALSE)</f>
        <v>0</v>
      </c>
      <c r="Y121" s="85">
        <f>VLOOKUP($C$2,'[81]ERU-1'!$A$6:$BE$17,Y$42,FALSE)</f>
        <v>0</v>
      </c>
      <c r="Z121" s="85">
        <f>VLOOKUP($C$2,'[81]ERU-1'!$A$6:$BE$17,Z$42,FALSE)</f>
        <v>0</v>
      </c>
      <c r="AA121" s="85" t="str">
        <f>INDEX([16]Data!$BK$5:$BK$156,MATCH(A121,[16]Data!$A$5:$A$156,0))</f>
        <v>Olomoucký</v>
      </c>
      <c r="AB121" s="86">
        <f>INDEX([16]Data!$BM$5:$BM$156,MATCH(A121,[16]Data!$A$5:$A$156,0))</f>
        <v>2.5129999999999999</v>
      </c>
      <c r="AC121" s="12"/>
      <c r="AD121" s="39">
        <f t="shared" si="17"/>
        <v>0.79986802820722125</v>
      </c>
    </row>
    <row r="122" spans="1:30" x14ac:dyDescent="0.25">
      <c r="A122">
        <v>3612</v>
      </c>
      <c r="B122" s="84" t="str">
        <f>INDEX([16]Data!$C$5:$C$156,MATCH(A122,[16]Data!$A$5:$A$156,0))</f>
        <v>KJ - Prostějov, Tylova</v>
      </c>
      <c r="C122" s="85" t="str">
        <f>VLOOKUP($C$2,'[82]ERU-1'!$A$6:$BE$17,C$42,FALSE)</f>
        <v>Únor</v>
      </c>
      <c r="D122" s="85">
        <f>VLOOKUP($C$2,'[82]ERU-1'!$A$6:$BE$17,D$42,FALSE)</f>
        <v>2</v>
      </c>
      <c r="E122" s="85">
        <f>VLOOKUP($C$2,'[82]ERU-1'!$A$6:$BE$17,E$42,FALSE)</f>
        <v>1143.203</v>
      </c>
      <c r="F122" s="85">
        <f>VLOOKUP($C$2,'[82]ERU-1'!$A$6:$BE$17,F$42,FALSE)</f>
        <v>589.529</v>
      </c>
      <c r="G122" s="85">
        <f>VLOOKUP($C$2,'[82]ERU-1'!$A$6:$BE$17,G$42,FALSE)</f>
        <v>35.235999999999997</v>
      </c>
      <c r="H122" s="85">
        <f>VLOOKUP($C$2,'[82]ERU-1'!$A$6:$BE$17,H$42,FALSE)</f>
        <v>1642</v>
      </c>
      <c r="I122" s="85">
        <f>VLOOKUP($C$2,'[82]ERU-1'!$A$6:$BE$17,I$42,FALSE)</f>
        <v>0</v>
      </c>
      <c r="J122" s="85">
        <f>VLOOKUP($C$2,'[82]ERU-1'!$A$6:$BE$17,J$42,FALSE)</f>
        <v>0</v>
      </c>
      <c r="K122" s="85">
        <f>VLOOKUP($C$2,'[82]ERU-1'!$A$6:$BE$17,K$42,FALSE)</f>
        <v>1642</v>
      </c>
      <c r="L122" s="85">
        <f>VLOOKUP($C$2,'[82]ERU-1'!$A$6:$BE$17,L$42,FALSE)</f>
        <v>0</v>
      </c>
      <c r="M122" s="85">
        <f>VLOOKUP($C$2,'[82]ERU-1'!$A$6:$BE$17,M$42,FALSE)</f>
        <v>1642</v>
      </c>
      <c r="N122" s="85">
        <f>VLOOKUP($C$2,'[82]ERU-1'!$A$6:$BE$17,N$42,FALSE)</f>
        <v>0</v>
      </c>
      <c r="O122" s="85" t="s">
        <v>36</v>
      </c>
      <c r="P122" s="85">
        <f>VLOOKUP($C$2,'[82]ERU-1'!$A$6:$BE$17,P$42,FALSE)</f>
        <v>0</v>
      </c>
      <c r="Q122" s="85">
        <f>VLOOKUP($C$2,'[82]ERU-1'!$A$6:$BE$17,Q$42,FALSE)</f>
        <v>0</v>
      </c>
      <c r="R122" s="85">
        <f>VLOOKUP($C$2,'[82]ERU-1'!$A$6:$BE$17,R$42,FALSE)</f>
        <v>1642</v>
      </c>
      <c r="S122" s="85">
        <f>VLOOKUP($C$2,'[82]ERU-1'!$A$6:$BE$17,S$42,FALSE)</f>
        <v>0</v>
      </c>
      <c r="T122" s="85">
        <f>VLOOKUP($C$2,'[82]ERU-1'!$A$6:$BE$17,T$42,FALSE)</f>
        <v>0</v>
      </c>
      <c r="U122" s="85">
        <f>VLOOKUP($C$2,'[82]ERU-1'!$A$6:$BE$17,U$42,FALSE)</f>
        <v>0</v>
      </c>
      <c r="V122" s="85">
        <f>VLOOKUP($C$2,'[82]ERU-1'!$A$6:$BE$17,V$42,FALSE)</f>
        <v>0</v>
      </c>
      <c r="W122" s="85">
        <f>VLOOKUP($C$2,'[82]ERU-1'!$A$6:$BE$17,W$42,FALSE)</f>
        <v>0</v>
      </c>
      <c r="X122" s="85">
        <f>VLOOKUP($C$2,'[82]ERU-1'!$A$6:$BE$17,X$42,FALSE)</f>
        <v>0</v>
      </c>
      <c r="Y122" s="85">
        <f>VLOOKUP($C$2,'[82]ERU-1'!$A$6:$BE$17,Y$42,FALSE)</f>
        <v>0</v>
      </c>
      <c r="Z122" s="85">
        <f>VLOOKUP($C$2,'[82]ERU-1'!$A$6:$BE$17,Z$42,FALSE)</f>
        <v>0</v>
      </c>
      <c r="AA122" s="85" t="str">
        <f>INDEX([16]Data!$BK$5:$BK$156,MATCH(A122,[16]Data!$A$5:$A$156,0))</f>
        <v>Olomoucký</v>
      </c>
      <c r="AB122" s="86">
        <f>INDEX([16]Data!$BM$5:$BM$156,MATCH(A122,[16]Data!$A$5:$A$156,0))</f>
        <v>1.274</v>
      </c>
      <c r="AC122" s="12"/>
      <c r="AD122" s="39">
        <f t="shared" si="17"/>
        <v>0.77368731836959859</v>
      </c>
    </row>
    <row r="123" spans="1:30" x14ac:dyDescent="0.25">
      <c r="A123">
        <v>2882</v>
      </c>
      <c r="B123" s="84" t="str">
        <f>INDEX([16]Data!$C$5:$C$156,MATCH(A123,[16]Data!$A$5:$A$156,0))</f>
        <v>KJ - Rokycany</v>
      </c>
      <c r="C123" s="85" t="str">
        <f>VLOOKUP($C$2,'[83]ERU-1'!$A$6:$BE$17,C$42,FALSE)</f>
        <v>Únor</v>
      </c>
      <c r="D123" s="85">
        <f>VLOOKUP($C$2,'[83]ERU-1'!$A$6:$BE$17,D$42,FALSE)</f>
        <v>2</v>
      </c>
      <c r="E123" s="85">
        <f>VLOOKUP($C$2,'[83]ERU-1'!$A$6:$BE$17,E$42,FALSE)</f>
        <v>1208.817</v>
      </c>
      <c r="F123" s="85">
        <f>VLOOKUP($C$2,'[83]ERU-1'!$A$6:$BE$17,F$42,FALSE)</f>
        <v>637.95299999999997</v>
      </c>
      <c r="G123" s="85">
        <f>VLOOKUP($C$2,'[83]ERU-1'!$A$6:$BE$17,G$42,FALSE)</f>
        <v>35.328000000000003</v>
      </c>
      <c r="H123" s="85">
        <f>VLOOKUP($C$2,'[83]ERU-1'!$A$6:$BE$17,H$42,FALSE)</f>
        <v>1797</v>
      </c>
      <c r="I123" s="85">
        <f>VLOOKUP($C$2,'[83]ERU-1'!$A$6:$BE$17,I$42,FALSE)</f>
        <v>0</v>
      </c>
      <c r="J123" s="85">
        <f>VLOOKUP($C$2,'[83]ERU-1'!$A$6:$BE$17,J$42,FALSE)</f>
        <v>0</v>
      </c>
      <c r="K123" s="85">
        <f>VLOOKUP($C$2,'[83]ERU-1'!$A$6:$BE$17,K$42,FALSE)</f>
        <v>1797</v>
      </c>
      <c r="L123" s="85">
        <f>VLOOKUP($C$2,'[83]ERU-1'!$A$6:$BE$17,L$42,FALSE)</f>
        <v>0</v>
      </c>
      <c r="M123" s="85">
        <f>VLOOKUP($C$2,'[83]ERU-1'!$A$6:$BE$17,M$42,FALSE)</f>
        <v>1797</v>
      </c>
      <c r="N123" s="85">
        <f>VLOOKUP($C$2,'[83]ERU-1'!$A$6:$BE$17,N$42,FALSE)</f>
        <v>0</v>
      </c>
      <c r="O123" s="85" t="s">
        <v>36</v>
      </c>
      <c r="P123" s="85">
        <f>VLOOKUP($C$2,'[83]ERU-1'!$A$6:$BE$17,P$42,FALSE)</f>
        <v>0</v>
      </c>
      <c r="Q123" s="85">
        <f>VLOOKUP($C$2,'[83]ERU-1'!$A$6:$BE$17,Q$42,FALSE)</f>
        <v>0</v>
      </c>
      <c r="R123" s="85">
        <f>VLOOKUP($C$2,'[83]ERU-1'!$A$6:$BE$17,R$42,FALSE)</f>
        <v>1797</v>
      </c>
      <c r="S123" s="85">
        <f>VLOOKUP($C$2,'[83]ERU-1'!$A$6:$BE$17,S$42,FALSE)</f>
        <v>0</v>
      </c>
      <c r="T123" s="85">
        <f>VLOOKUP($C$2,'[83]ERU-1'!$A$6:$BE$17,T$42,FALSE)</f>
        <v>0</v>
      </c>
      <c r="U123" s="85">
        <f>VLOOKUP($C$2,'[83]ERU-1'!$A$6:$BE$17,U$42,FALSE)</f>
        <v>0</v>
      </c>
      <c r="V123" s="85">
        <f>VLOOKUP($C$2,'[83]ERU-1'!$A$6:$BE$17,V$42,FALSE)</f>
        <v>0</v>
      </c>
      <c r="W123" s="85">
        <f>VLOOKUP($C$2,'[83]ERU-1'!$A$6:$BE$17,W$42,FALSE)</f>
        <v>0</v>
      </c>
      <c r="X123" s="85">
        <f>VLOOKUP($C$2,'[83]ERU-1'!$A$6:$BE$17,X$42,FALSE)</f>
        <v>0</v>
      </c>
      <c r="Y123" s="85">
        <f>VLOOKUP($C$2,'[83]ERU-1'!$A$6:$BE$17,Y$42,FALSE)</f>
        <v>0</v>
      </c>
      <c r="Z123" s="85">
        <f>VLOOKUP($C$2,'[83]ERU-1'!$A$6:$BE$17,Z$42,FALSE)</f>
        <v>0</v>
      </c>
      <c r="AA123" s="85" t="str">
        <f>INDEX([16]Data!$BK$5:$BK$156,MATCH(A123,[16]Data!$A$5:$A$156,0))</f>
        <v>Plzeňský</v>
      </c>
      <c r="AB123" s="86">
        <f>INDEX([16]Data!$BM$5:$BM$156,MATCH(A123,[16]Data!$A$5:$A$156,0))</f>
        <v>1.7909999999999999</v>
      </c>
      <c r="AC123" s="12"/>
      <c r="AD123" s="39">
        <f t="shared" si="17"/>
        <v>0.78245053580227175</v>
      </c>
    </row>
    <row r="124" spans="1:30" x14ac:dyDescent="0.25">
      <c r="A124">
        <v>3221</v>
      </c>
      <c r="B124" s="84" t="str">
        <f>INDEX([16]Data!$C$5:$C$156,MATCH(A124,[16]Data!$A$5:$A$156,0))</f>
        <v>KJ - Roudnice nad Labem</v>
      </c>
      <c r="C124" s="85" t="str">
        <f>VLOOKUP($C$2,'[84]ERU-1'!$A$6:$BE$17,C$42,FALSE)</f>
        <v>Únor</v>
      </c>
      <c r="D124" s="85">
        <f>VLOOKUP($C$2,'[84]ERU-1'!$A$6:$BE$17,D$42,FALSE)</f>
        <v>2</v>
      </c>
      <c r="E124" s="85">
        <f>VLOOKUP($C$2,'[84]ERU-1'!$A$6:$BE$17,E$42,FALSE)</f>
        <v>270.154</v>
      </c>
      <c r="F124" s="85">
        <f>VLOOKUP($C$2,'[84]ERU-1'!$A$6:$BE$17,F$42,FALSE)</f>
        <v>154.477</v>
      </c>
      <c r="G124" s="85">
        <f>VLOOKUP($C$2,'[84]ERU-1'!$A$6:$BE$17,G$42,FALSE)</f>
        <v>35.430999999999997</v>
      </c>
      <c r="H124" s="85">
        <f>VLOOKUP($C$2,'[84]ERU-1'!$A$6:$BE$17,H$42,FALSE)</f>
        <v>426</v>
      </c>
      <c r="I124" s="85">
        <f>VLOOKUP($C$2,'[84]ERU-1'!$A$6:$BE$17,I$42,FALSE)</f>
        <v>0</v>
      </c>
      <c r="J124" s="85">
        <f>VLOOKUP($C$2,'[84]ERU-1'!$A$6:$BE$17,J$42,FALSE)</f>
        <v>0</v>
      </c>
      <c r="K124" s="85">
        <f>VLOOKUP($C$2,'[84]ERU-1'!$A$6:$BE$17,K$42,FALSE)</f>
        <v>426</v>
      </c>
      <c r="L124" s="85">
        <f>VLOOKUP($C$2,'[84]ERU-1'!$A$6:$BE$17,L$42,FALSE)</f>
        <v>0</v>
      </c>
      <c r="M124" s="85">
        <f>VLOOKUP($C$2,'[84]ERU-1'!$A$6:$BE$17,M$42,FALSE)</f>
        <v>426</v>
      </c>
      <c r="N124" s="85">
        <f>VLOOKUP($C$2,'[84]ERU-1'!$A$6:$BE$17,N$42,FALSE)</f>
        <v>0</v>
      </c>
      <c r="O124" s="85" t="s">
        <v>36</v>
      </c>
      <c r="P124" s="85">
        <f>VLOOKUP($C$2,'[84]ERU-1'!$A$6:$BE$17,P$42,FALSE)</f>
        <v>0</v>
      </c>
      <c r="Q124" s="85">
        <f>VLOOKUP($C$2,'[84]ERU-1'!$A$6:$BE$17,Q$42,FALSE)</f>
        <v>0</v>
      </c>
      <c r="R124" s="85">
        <f>VLOOKUP($C$2,'[84]ERU-1'!$A$6:$BE$17,R$42,FALSE)</f>
        <v>426</v>
      </c>
      <c r="S124" s="85">
        <f>VLOOKUP($C$2,'[84]ERU-1'!$A$6:$BE$17,S$42,FALSE)</f>
        <v>0</v>
      </c>
      <c r="T124" s="85">
        <f>VLOOKUP($C$2,'[84]ERU-1'!$A$6:$BE$17,T$42,FALSE)</f>
        <v>0</v>
      </c>
      <c r="U124" s="85">
        <f>VLOOKUP($C$2,'[84]ERU-1'!$A$6:$BE$17,U$42,FALSE)</f>
        <v>0</v>
      </c>
      <c r="V124" s="85">
        <f>VLOOKUP($C$2,'[84]ERU-1'!$A$6:$BE$17,V$42,FALSE)</f>
        <v>0</v>
      </c>
      <c r="W124" s="85">
        <f>VLOOKUP($C$2,'[84]ERU-1'!$A$6:$BE$17,W$42,FALSE)</f>
        <v>0</v>
      </c>
      <c r="X124" s="85">
        <f>VLOOKUP($C$2,'[84]ERU-1'!$A$6:$BE$17,X$42,FALSE)</f>
        <v>0</v>
      </c>
      <c r="Y124" s="85">
        <f>VLOOKUP($C$2,'[84]ERU-1'!$A$6:$BE$17,Y$42,FALSE)</f>
        <v>0</v>
      </c>
      <c r="Z124" s="85">
        <f>VLOOKUP($C$2,'[84]ERU-1'!$A$6:$BE$17,Z$42,FALSE)</f>
        <v>0</v>
      </c>
      <c r="AA124" s="85" t="str">
        <f>INDEX([16]Data!$BK$5:$BK$156,MATCH(A124,[16]Data!$A$5:$A$156,0))</f>
        <v>Ústecký</v>
      </c>
      <c r="AB124" s="86">
        <f>INDEX([16]Data!$BM$5:$BM$156,MATCH(A124,[16]Data!$A$5:$A$156,0))</f>
        <v>0.29099999999999998</v>
      </c>
      <c r="AC124" s="12"/>
      <c r="AD124" s="39">
        <f t="shared" si="17"/>
        <v>0.76602557878087563</v>
      </c>
    </row>
    <row r="125" spans="1:30" x14ac:dyDescent="0.25">
      <c r="A125">
        <v>3867</v>
      </c>
      <c r="B125" s="84" t="str">
        <f>INDEX([16]Data!$C$5:$C$156,MATCH(A125,[16]Data!$A$5:$A$156,0))</f>
        <v>KJ - Sedlčany, Na Severním sídlišti</v>
      </c>
      <c r="C125" s="85" t="str">
        <f>VLOOKUP($C$2,'[85]ERU-1'!$A$6:$BE$17,C$42,FALSE)</f>
        <v>Únor</v>
      </c>
      <c r="D125" s="85">
        <f>VLOOKUP($C$2,'[85]ERU-1'!$A$6:$BE$17,D$42,FALSE)</f>
        <v>2</v>
      </c>
      <c r="E125" s="85">
        <f>VLOOKUP($C$2,'[85]ERU-1'!$A$6:$BE$17,E$42,FALSE)</f>
        <v>712.29300000000001</v>
      </c>
      <c r="F125" s="85">
        <f>VLOOKUP($C$2,'[85]ERU-1'!$A$6:$BE$17,F$42,FALSE)</f>
        <v>385.95299999999997</v>
      </c>
      <c r="G125" s="85">
        <f>VLOOKUP($C$2,'[85]ERU-1'!$A$6:$BE$17,G$42,FALSE)</f>
        <v>35.334000000000003</v>
      </c>
      <c r="H125" s="85">
        <f>VLOOKUP($C$2,'[85]ERU-1'!$A$6:$BE$17,H$42,FALSE)</f>
        <v>1104</v>
      </c>
      <c r="I125" s="85">
        <f>VLOOKUP($C$2,'[85]ERU-1'!$A$6:$BE$17,I$42,FALSE)</f>
        <v>0</v>
      </c>
      <c r="J125" s="85">
        <f>VLOOKUP($C$2,'[85]ERU-1'!$A$6:$BE$17,J$42,FALSE)</f>
        <v>0</v>
      </c>
      <c r="K125" s="85">
        <f>VLOOKUP($C$2,'[85]ERU-1'!$A$6:$BE$17,K$42,FALSE)</f>
        <v>1104</v>
      </c>
      <c r="L125" s="85">
        <f>VLOOKUP($C$2,'[85]ERU-1'!$A$6:$BE$17,L$42,FALSE)</f>
        <v>0</v>
      </c>
      <c r="M125" s="85">
        <f>VLOOKUP($C$2,'[85]ERU-1'!$A$6:$BE$17,M$42,FALSE)</f>
        <v>1104</v>
      </c>
      <c r="N125" s="85">
        <f>VLOOKUP($C$2,'[85]ERU-1'!$A$6:$BE$17,N$42,FALSE)</f>
        <v>0</v>
      </c>
      <c r="O125" s="85" t="s">
        <v>36</v>
      </c>
      <c r="P125" s="85">
        <f>VLOOKUP($C$2,'[85]ERU-1'!$A$6:$BE$17,P$42,FALSE)</f>
        <v>0</v>
      </c>
      <c r="Q125" s="85">
        <f>VLOOKUP($C$2,'[85]ERU-1'!$A$6:$BE$17,Q$42,FALSE)</f>
        <v>0</v>
      </c>
      <c r="R125" s="85">
        <f>VLOOKUP($C$2,'[85]ERU-1'!$A$6:$BE$17,R$42,FALSE)</f>
        <v>1104</v>
      </c>
      <c r="S125" s="85">
        <f>VLOOKUP($C$2,'[85]ERU-1'!$A$6:$BE$17,S$42,FALSE)</f>
        <v>0</v>
      </c>
      <c r="T125" s="85">
        <f>VLOOKUP($C$2,'[85]ERU-1'!$A$6:$BE$17,T$42,FALSE)</f>
        <v>0</v>
      </c>
      <c r="U125" s="85">
        <f>VLOOKUP($C$2,'[85]ERU-1'!$A$6:$BE$17,U$42,FALSE)</f>
        <v>0</v>
      </c>
      <c r="V125" s="85">
        <f>VLOOKUP($C$2,'[85]ERU-1'!$A$6:$BE$17,V$42,FALSE)</f>
        <v>0</v>
      </c>
      <c r="W125" s="85">
        <f>VLOOKUP($C$2,'[85]ERU-1'!$A$6:$BE$17,W$42,FALSE)</f>
        <v>0</v>
      </c>
      <c r="X125" s="85">
        <f>VLOOKUP($C$2,'[85]ERU-1'!$A$6:$BE$17,X$42,FALSE)</f>
        <v>0</v>
      </c>
      <c r="Y125" s="85">
        <f>VLOOKUP($C$2,'[85]ERU-1'!$A$6:$BE$17,Y$42,FALSE)</f>
        <v>0</v>
      </c>
      <c r="Z125" s="85">
        <f>VLOOKUP($C$2,'[85]ERU-1'!$A$6:$BE$17,Z$42,FALSE)</f>
        <v>0</v>
      </c>
      <c r="AA125" s="85" t="str">
        <f>INDEX([16]Data!$BK$5:$BK$156,MATCH(A125,[16]Data!$A$5:$A$156,0))</f>
        <v>Středočeský</v>
      </c>
      <c r="AB125" s="86">
        <f>INDEX([16]Data!$BM$5:$BM$156,MATCH(A125,[16]Data!$A$5:$A$156,0))</f>
        <v>0.77300000000000002</v>
      </c>
      <c r="AC125" s="12"/>
      <c r="AD125" s="39">
        <f t="shared" si="17"/>
        <v>0.79456997786431693</v>
      </c>
    </row>
    <row r="126" spans="1:30" x14ac:dyDescent="0.25">
      <c r="A126" s="34">
        <v>4582</v>
      </c>
      <c r="B126" s="84" t="str">
        <f>INDEX([16]Data!$C$5:$C$156,MATCH(A126,[16]Data!$A$5:$A$156,0))</f>
        <v>KJ - Sušice, Kaštanová</v>
      </c>
      <c r="C126" s="85" t="str">
        <f>VLOOKUP($C$2,'[86]ERU-1'!$A$6:$BE$17,C$42,FALSE)</f>
        <v>Únor</v>
      </c>
      <c r="D126" s="85">
        <f>VLOOKUP($C$2,'[86]ERU-1'!$A$6:$BE$17,D$42,FALSE)</f>
        <v>2</v>
      </c>
      <c r="E126" s="85">
        <f>VLOOKUP($C$2,'[86]ERU-1'!$A$6:$BE$17,E$42,FALSE)</f>
        <v>586.27099999999996</v>
      </c>
      <c r="F126" s="85">
        <f>VLOOKUP($C$2,'[86]ERU-1'!$A$6:$BE$17,F$42,FALSE)</f>
        <v>333.49</v>
      </c>
      <c r="G126" s="85">
        <f>VLOOKUP($C$2,'[86]ERU-1'!$A$6:$BE$17,G$42,FALSE)</f>
        <v>35.326999999999998</v>
      </c>
      <c r="H126" s="85">
        <f>VLOOKUP($C$2,'[86]ERU-1'!$A$6:$BE$17,H$42,FALSE)</f>
        <v>1014</v>
      </c>
      <c r="I126" s="85">
        <f>VLOOKUP($C$2,'[86]ERU-1'!$A$6:$BE$17,I$42,FALSE)</f>
        <v>0</v>
      </c>
      <c r="J126" s="85">
        <f>VLOOKUP($C$2,'[86]ERU-1'!$A$6:$BE$17,J$42,FALSE)</f>
        <v>0</v>
      </c>
      <c r="K126" s="85">
        <f>VLOOKUP($C$2,'[86]ERU-1'!$A$6:$BE$17,K$42,FALSE)</f>
        <v>1014</v>
      </c>
      <c r="L126" s="85">
        <f>VLOOKUP($C$2,'[86]ERU-1'!$A$6:$BE$17,L$42,FALSE)</f>
        <v>0</v>
      </c>
      <c r="M126" s="85">
        <f>VLOOKUP($C$2,'[86]ERU-1'!$A$6:$BE$17,M$42,FALSE)</f>
        <v>1014</v>
      </c>
      <c r="N126" s="85">
        <f>VLOOKUP($C$2,'[86]ERU-1'!$A$6:$BE$17,N$42,FALSE)</f>
        <v>0</v>
      </c>
      <c r="O126" s="85" t="s">
        <v>36</v>
      </c>
      <c r="P126" s="85">
        <f>VLOOKUP($C$2,'[86]ERU-1'!$A$6:$BE$17,P$42,FALSE)</f>
        <v>0</v>
      </c>
      <c r="Q126" s="85">
        <f>VLOOKUP($C$2,'[86]ERU-1'!$A$6:$BE$17,Q$42,FALSE)</f>
        <v>0</v>
      </c>
      <c r="R126" s="85">
        <f>VLOOKUP($C$2,'[86]ERU-1'!$A$6:$BE$17,R$42,FALSE)</f>
        <v>1014</v>
      </c>
      <c r="S126" s="85">
        <f>VLOOKUP($C$2,'[86]ERU-1'!$A$6:$BE$17,S$42,FALSE)</f>
        <v>0</v>
      </c>
      <c r="T126" s="85">
        <f>VLOOKUP($C$2,'[86]ERU-1'!$A$6:$BE$17,T$42,FALSE)</f>
        <v>0</v>
      </c>
      <c r="U126" s="85">
        <f>VLOOKUP($C$2,'[86]ERU-1'!$A$6:$BE$17,U$42,FALSE)</f>
        <v>0</v>
      </c>
      <c r="V126" s="85">
        <f>VLOOKUP($C$2,'[86]ERU-1'!$A$6:$BE$17,V$42,FALSE)</f>
        <v>0</v>
      </c>
      <c r="W126" s="85">
        <f>VLOOKUP($C$2,'[86]ERU-1'!$A$6:$BE$17,W$42,FALSE)</f>
        <v>0</v>
      </c>
      <c r="X126" s="85">
        <f>VLOOKUP($C$2,'[86]ERU-1'!$A$6:$BE$17,X$42,FALSE)</f>
        <v>0</v>
      </c>
      <c r="Y126" s="85">
        <f>VLOOKUP($C$2,'[86]ERU-1'!$A$6:$BE$17,Y$42,FALSE)</f>
        <v>0</v>
      </c>
      <c r="Z126" s="85">
        <f>VLOOKUP($C$2,'[86]ERU-1'!$A$6:$BE$17,Z$42,FALSE)</f>
        <v>0</v>
      </c>
      <c r="AA126" s="85" t="str">
        <f>INDEX([16]Data!$BK$5:$BK$156,MATCH(A126,[16]Data!$A$5:$A$156,0))</f>
        <v>Plzeňský</v>
      </c>
      <c r="AB126" s="86">
        <f>INDEX([16]Data!$BM$5:$BM$156,MATCH(A126,[16]Data!$A$5:$A$156,0))</f>
        <v>0.66300000000000003</v>
      </c>
      <c r="AC126" s="12"/>
      <c r="AD126" s="39">
        <f t="shared" si="17"/>
        <v>0.84460303657281077</v>
      </c>
    </row>
    <row r="127" spans="1:30" x14ac:dyDescent="0.25">
      <c r="A127">
        <v>3631</v>
      </c>
      <c r="B127" s="84" t="str">
        <f>INDEX([16]Data!$C$5:$C$156,MATCH(A127,[16]Data!$A$5:$A$156,0))</f>
        <v>KJ - Sušice, Studentská</v>
      </c>
      <c r="C127" s="85" t="str">
        <f>VLOOKUP($C$2,'[87]ERU-1'!$A$6:$BE$17,C$42,FALSE)</f>
        <v>Únor</v>
      </c>
      <c r="D127" s="85">
        <f>VLOOKUP($C$2,'[87]ERU-1'!$A$6:$BE$17,D$42,FALSE)</f>
        <v>2</v>
      </c>
      <c r="E127" s="85">
        <f>VLOOKUP($C$2,'[87]ERU-1'!$A$6:$BE$17,E$42,FALSE)</f>
        <v>257.84300000000002</v>
      </c>
      <c r="F127" s="85">
        <f>VLOOKUP($C$2,'[87]ERU-1'!$A$6:$BE$17,F$42,FALSE)</f>
        <v>149.10900000000001</v>
      </c>
      <c r="G127" s="85">
        <f>VLOOKUP($C$2,'[87]ERU-1'!$A$6:$BE$17,G$42,FALSE)</f>
        <v>35.326999999999998</v>
      </c>
      <c r="H127" s="85">
        <f>VLOOKUP($C$2,'[87]ERU-1'!$A$6:$BE$17,H$42,FALSE)</f>
        <v>433</v>
      </c>
      <c r="I127" s="85">
        <f>VLOOKUP($C$2,'[87]ERU-1'!$A$6:$BE$17,I$42,FALSE)</f>
        <v>0</v>
      </c>
      <c r="J127" s="85">
        <f>VLOOKUP($C$2,'[87]ERU-1'!$A$6:$BE$17,J$42,FALSE)</f>
        <v>0</v>
      </c>
      <c r="K127" s="85">
        <f>VLOOKUP($C$2,'[87]ERU-1'!$A$6:$BE$17,K$42,FALSE)</f>
        <v>433</v>
      </c>
      <c r="L127" s="85">
        <f>VLOOKUP($C$2,'[87]ERU-1'!$A$6:$BE$17,L$42,FALSE)</f>
        <v>0</v>
      </c>
      <c r="M127" s="85">
        <f>VLOOKUP($C$2,'[87]ERU-1'!$A$6:$BE$17,M$42,FALSE)</f>
        <v>433</v>
      </c>
      <c r="N127" s="85">
        <f>VLOOKUP($C$2,'[87]ERU-1'!$A$6:$BE$17,N$42,FALSE)</f>
        <v>0</v>
      </c>
      <c r="O127" s="85" t="s">
        <v>36</v>
      </c>
      <c r="P127" s="85">
        <f>VLOOKUP($C$2,'[87]ERU-1'!$A$6:$BE$17,P$42,FALSE)</f>
        <v>0</v>
      </c>
      <c r="Q127" s="85">
        <f>VLOOKUP($C$2,'[87]ERU-1'!$A$6:$BE$17,Q$42,FALSE)</f>
        <v>0</v>
      </c>
      <c r="R127" s="85">
        <f>VLOOKUP($C$2,'[87]ERU-1'!$A$6:$BE$17,R$42,FALSE)</f>
        <v>0</v>
      </c>
      <c r="S127" s="85">
        <f>VLOOKUP($C$2,'[87]ERU-1'!$A$6:$BE$17,S$42,FALSE)</f>
        <v>0</v>
      </c>
      <c r="T127" s="85">
        <f>VLOOKUP($C$2,'[87]ERU-1'!$A$6:$BE$17,T$42,FALSE)</f>
        <v>433</v>
      </c>
      <c r="U127" s="85">
        <f>VLOOKUP($C$2,'[87]ERU-1'!$A$6:$BE$17,U$42,FALSE)</f>
        <v>0</v>
      </c>
      <c r="V127" s="85">
        <f>VLOOKUP($C$2,'[87]ERU-1'!$A$6:$BE$17,V$42,FALSE)</f>
        <v>0</v>
      </c>
      <c r="W127" s="85">
        <f>VLOOKUP($C$2,'[87]ERU-1'!$A$6:$BE$17,W$42,FALSE)</f>
        <v>0</v>
      </c>
      <c r="X127" s="85">
        <f>VLOOKUP($C$2,'[87]ERU-1'!$A$6:$BE$17,X$42,FALSE)</f>
        <v>0</v>
      </c>
      <c r="Y127" s="85">
        <f>VLOOKUP($C$2,'[87]ERU-1'!$A$6:$BE$17,Y$42,FALSE)</f>
        <v>0</v>
      </c>
      <c r="Z127" s="85">
        <f>VLOOKUP($C$2,'[87]ERU-1'!$A$6:$BE$17,Z$42,FALSE)</f>
        <v>0</v>
      </c>
      <c r="AA127" s="85" t="str">
        <f>INDEX([16]Data!$BK$5:$BK$156,MATCH(A127,[16]Data!$A$5:$A$156,0))</f>
        <v>Plzeňský</v>
      </c>
      <c r="AB127" s="86">
        <f>INDEX([16]Data!$BM$5:$BM$156,MATCH(A127,[16]Data!$A$5:$A$156,0))</f>
        <v>0.28599999999999998</v>
      </c>
      <c r="AC127" s="12"/>
      <c r="AD127" s="39">
        <f t="shared" si="17"/>
        <v>0.806643313131855</v>
      </c>
    </row>
    <row r="128" spans="1:30" x14ac:dyDescent="0.25">
      <c r="A128" s="34">
        <v>4581</v>
      </c>
      <c r="B128" s="84" t="str">
        <f>INDEX([16]Data!$C$5:$C$156,MATCH(A128,[16]Data!$A$5:$A$156,0))</f>
        <v>KJ - Sušice, Na Hrázi</v>
      </c>
      <c r="C128" s="85" t="str">
        <f>VLOOKUP($C$2,'[88]ERU-1'!$A$6:$BE$17,C$42,FALSE)</f>
        <v>Únor</v>
      </c>
      <c r="D128" s="85">
        <f>VLOOKUP($C$2,'[88]ERU-1'!$A$6:$BE$17,D$42,FALSE)</f>
        <v>2</v>
      </c>
      <c r="E128" s="85">
        <f>VLOOKUP($C$2,'[88]ERU-1'!$A$6:$BE$17,E$42,FALSE)</f>
        <v>847.12</v>
      </c>
      <c r="F128" s="85">
        <f>VLOOKUP($C$2,'[88]ERU-1'!$A$6:$BE$17,F$42,FALSE)</f>
        <v>459.62900000000002</v>
      </c>
      <c r="G128" s="85">
        <f>VLOOKUP($C$2,'[88]ERU-1'!$A$6:$BE$17,G$42,FALSE)</f>
        <v>35.328000000000003</v>
      </c>
      <c r="H128" s="85">
        <f>VLOOKUP($C$2,'[88]ERU-1'!$A$6:$BE$17,H$42,FALSE)</f>
        <v>1307</v>
      </c>
      <c r="I128" s="85">
        <f>VLOOKUP($C$2,'[88]ERU-1'!$A$6:$BE$17,I$42,FALSE)</f>
        <v>0</v>
      </c>
      <c r="J128" s="85">
        <f>VLOOKUP($C$2,'[88]ERU-1'!$A$6:$BE$17,J$42,FALSE)</f>
        <v>0</v>
      </c>
      <c r="K128" s="85">
        <f>VLOOKUP($C$2,'[88]ERU-1'!$A$6:$BE$17,K$42,FALSE)</f>
        <v>1307</v>
      </c>
      <c r="L128" s="85">
        <f>VLOOKUP($C$2,'[88]ERU-1'!$A$6:$BE$17,L$42,FALSE)</f>
        <v>0</v>
      </c>
      <c r="M128" s="85">
        <f>VLOOKUP($C$2,'[88]ERU-1'!$A$6:$BE$17,M$42,FALSE)</f>
        <v>1307</v>
      </c>
      <c r="N128" s="85">
        <f>VLOOKUP($C$2,'[88]ERU-1'!$A$6:$BE$17,N$42,FALSE)</f>
        <v>0</v>
      </c>
      <c r="O128" s="85" t="s">
        <v>36</v>
      </c>
      <c r="P128" s="85">
        <f>VLOOKUP($C$2,'[88]ERU-1'!$A$6:$BE$17,P$42,FALSE)</f>
        <v>0</v>
      </c>
      <c r="Q128" s="85">
        <f>VLOOKUP($C$2,'[88]ERU-1'!$A$6:$BE$17,Q$42,FALSE)</f>
        <v>0</v>
      </c>
      <c r="R128" s="85">
        <f>VLOOKUP($C$2,'[88]ERU-1'!$A$6:$BE$17,R$42,FALSE)</f>
        <v>1307</v>
      </c>
      <c r="S128" s="85">
        <f>VLOOKUP($C$2,'[88]ERU-1'!$A$6:$BE$17,S$42,FALSE)</f>
        <v>0</v>
      </c>
      <c r="T128" s="85">
        <f>VLOOKUP($C$2,'[88]ERU-1'!$A$6:$BE$17,T$42,FALSE)</f>
        <v>0</v>
      </c>
      <c r="U128" s="85">
        <f>VLOOKUP($C$2,'[88]ERU-1'!$A$6:$BE$17,U$42,FALSE)</f>
        <v>0</v>
      </c>
      <c r="V128" s="85">
        <f>VLOOKUP($C$2,'[88]ERU-1'!$A$6:$BE$17,V$42,FALSE)</f>
        <v>0</v>
      </c>
      <c r="W128" s="85">
        <f>VLOOKUP($C$2,'[88]ERU-1'!$A$6:$BE$17,W$42,FALSE)</f>
        <v>0</v>
      </c>
      <c r="X128" s="85">
        <f>VLOOKUP($C$2,'[88]ERU-1'!$A$6:$BE$17,X$42,FALSE)</f>
        <v>0</v>
      </c>
      <c r="Y128" s="85">
        <f>VLOOKUP($C$2,'[88]ERU-1'!$A$6:$BE$17,Y$42,FALSE)</f>
        <v>0</v>
      </c>
      <c r="Z128" s="85">
        <f>VLOOKUP($C$2,'[88]ERU-1'!$A$6:$BE$17,Z$42,FALSE)</f>
        <v>0</v>
      </c>
      <c r="AA128" s="85" t="str">
        <f>INDEX([16]Data!$BK$5:$BK$156,MATCH(A128,[16]Data!$A$5:$A$156,0))</f>
        <v>Plzeňský</v>
      </c>
      <c r="AB128" s="86">
        <f>INDEX([16]Data!$BM$5:$BM$156,MATCH(A128,[16]Data!$A$5:$A$156,0))</f>
        <v>1.0389999999999999</v>
      </c>
      <c r="AC128" s="12"/>
      <c r="AD128" s="39">
        <f t="shared" si="17"/>
        <v>0.78988826979053872</v>
      </c>
    </row>
    <row r="129" spans="1:30" x14ac:dyDescent="0.25">
      <c r="A129" s="34">
        <v>4583</v>
      </c>
      <c r="B129" s="84" t="str">
        <f>INDEX([16]Data!$C$5:$C$156,MATCH(A129,[16]Data!$A$5:$A$156,0))</f>
        <v>KJ - Sušice, Pravdova</v>
      </c>
      <c r="C129" s="85" t="str">
        <f>VLOOKUP($C$2,'[89]ERU-1'!$A$6:$BE$17,C$42,FALSE)</f>
        <v>Únor</v>
      </c>
      <c r="D129" s="85">
        <f>VLOOKUP($C$2,'[89]ERU-1'!$A$6:$BE$17,D$42,FALSE)</f>
        <v>2</v>
      </c>
      <c r="E129" s="85">
        <f>VLOOKUP($C$2,'[89]ERU-1'!$A$6:$BE$17,E$42,FALSE)</f>
        <v>630.19799999999998</v>
      </c>
      <c r="F129" s="85">
        <f>VLOOKUP($C$2,'[89]ERU-1'!$A$6:$BE$17,F$42,FALSE)</f>
        <v>357.61099999999999</v>
      </c>
      <c r="G129" s="85">
        <f>VLOOKUP($C$2,'[89]ERU-1'!$A$6:$BE$17,G$42,FALSE)</f>
        <v>35.326999999999998</v>
      </c>
      <c r="H129" s="85">
        <f>VLOOKUP($C$2,'[89]ERU-1'!$A$6:$BE$17,H$42,FALSE)</f>
        <v>1084</v>
      </c>
      <c r="I129" s="85">
        <f>VLOOKUP($C$2,'[89]ERU-1'!$A$6:$BE$17,I$42,FALSE)</f>
        <v>0</v>
      </c>
      <c r="J129" s="85">
        <f>VLOOKUP($C$2,'[89]ERU-1'!$A$6:$BE$17,J$42,FALSE)</f>
        <v>0</v>
      </c>
      <c r="K129" s="85">
        <f>VLOOKUP($C$2,'[89]ERU-1'!$A$6:$BE$17,K$42,FALSE)</f>
        <v>1084</v>
      </c>
      <c r="L129" s="85">
        <f>VLOOKUP($C$2,'[89]ERU-1'!$A$6:$BE$17,L$42,FALSE)</f>
        <v>0</v>
      </c>
      <c r="M129" s="85">
        <f>VLOOKUP($C$2,'[89]ERU-1'!$A$6:$BE$17,M$42,FALSE)</f>
        <v>1084</v>
      </c>
      <c r="N129" s="85">
        <f>VLOOKUP($C$2,'[89]ERU-1'!$A$6:$BE$17,N$42,FALSE)</f>
        <v>0</v>
      </c>
      <c r="O129" s="85" t="s">
        <v>36</v>
      </c>
      <c r="P129" s="85">
        <f>VLOOKUP($C$2,'[89]ERU-1'!$A$6:$BE$17,P$42,FALSE)</f>
        <v>0</v>
      </c>
      <c r="Q129" s="85">
        <f>VLOOKUP($C$2,'[89]ERU-1'!$A$6:$BE$17,Q$42,FALSE)</f>
        <v>0</v>
      </c>
      <c r="R129" s="85">
        <f>VLOOKUP($C$2,'[89]ERU-1'!$A$6:$BE$17,R$42,FALSE)</f>
        <v>1084</v>
      </c>
      <c r="S129" s="85">
        <f>VLOOKUP($C$2,'[89]ERU-1'!$A$6:$BE$17,S$42,FALSE)</f>
        <v>0</v>
      </c>
      <c r="T129" s="85">
        <f>VLOOKUP($C$2,'[89]ERU-1'!$A$6:$BE$17,T$42,FALSE)</f>
        <v>0</v>
      </c>
      <c r="U129" s="85">
        <f>VLOOKUP($C$2,'[89]ERU-1'!$A$6:$BE$17,U$42,FALSE)</f>
        <v>0</v>
      </c>
      <c r="V129" s="85">
        <f>VLOOKUP($C$2,'[89]ERU-1'!$A$6:$BE$17,V$42,FALSE)</f>
        <v>0</v>
      </c>
      <c r="W129" s="85">
        <f>VLOOKUP($C$2,'[89]ERU-1'!$A$6:$BE$17,W$42,FALSE)</f>
        <v>0</v>
      </c>
      <c r="X129" s="85">
        <f>VLOOKUP($C$2,'[89]ERU-1'!$A$6:$BE$17,X$42,FALSE)</f>
        <v>0</v>
      </c>
      <c r="Y129" s="85">
        <f>VLOOKUP($C$2,'[89]ERU-1'!$A$6:$BE$17,Y$42,FALSE)</f>
        <v>0</v>
      </c>
      <c r="Z129" s="85">
        <f>VLOOKUP($C$2,'[89]ERU-1'!$A$6:$BE$17,Z$42,FALSE)</f>
        <v>0</v>
      </c>
      <c r="AA129" s="85" t="str">
        <f>INDEX([16]Data!$BK$5:$BK$156,MATCH(A129,[16]Data!$A$5:$A$156,0))</f>
        <v>Plzeňský</v>
      </c>
      <c r="AB129" s="86">
        <f>INDEX([16]Data!$BM$5:$BM$156,MATCH(A129,[16]Data!$A$5:$A$156,0))</f>
        <v>0.66300000000000003</v>
      </c>
      <c r="AC129" s="12"/>
      <c r="AD129" s="39">
        <f t="shared" si="17"/>
        <v>0.84200740780096561</v>
      </c>
    </row>
    <row r="130" spans="1:30" x14ac:dyDescent="0.25">
      <c r="A130" s="34">
        <v>4580</v>
      </c>
      <c r="B130" s="84" t="str">
        <f>INDEX([16]Data!$C$5:$C$156,MATCH(A130,[16]Data!$A$5:$A$156,0))</f>
        <v>KJ - Sušice, Sirkařská</v>
      </c>
      <c r="C130" s="85" t="str">
        <f>VLOOKUP($C$2,'[90]ERU-1'!$A$6:$BE$17,C$42,FALSE)</f>
        <v>Únor</v>
      </c>
      <c r="D130" s="85">
        <f>VLOOKUP($C$2,'[90]ERU-1'!$A$6:$BE$17,D$42,FALSE)</f>
        <v>2</v>
      </c>
      <c r="E130" s="85">
        <f>VLOOKUP($C$2,'[90]ERU-1'!$A$6:$BE$17,E$42,FALSE)</f>
        <v>650.09799999999996</v>
      </c>
      <c r="F130" s="85">
        <f>VLOOKUP($C$2,'[90]ERU-1'!$A$6:$BE$17,F$42,FALSE)</f>
        <v>368.39800000000002</v>
      </c>
      <c r="G130" s="85">
        <f>VLOOKUP($C$2,'[90]ERU-1'!$A$6:$BE$17,G$42,FALSE)</f>
        <v>35.331000000000003</v>
      </c>
      <c r="H130" s="85">
        <f>VLOOKUP($C$2,'[90]ERU-1'!$A$6:$BE$17,H$42,FALSE)</f>
        <v>1126</v>
      </c>
      <c r="I130" s="85">
        <f>VLOOKUP($C$2,'[90]ERU-1'!$A$6:$BE$17,I$42,FALSE)</f>
        <v>0</v>
      </c>
      <c r="J130" s="85">
        <f>VLOOKUP($C$2,'[90]ERU-1'!$A$6:$BE$17,J$42,FALSE)</f>
        <v>0</v>
      </c>
      <c r="K130" s="85">
        <f>VLOOKUP($C$2,'[90]ERU-1'!$A$6:$BE$17,K$42,FALSE)</f>
        <v>1126</v>
      </c>
      <c r="L130" s="85">
        <f>VLOOKUP($C$2,'[90]ERU-1'!$A$6:$BE$17,L$42,FALSE)</f>
        <v>0</v>
      </c>
      <c r="M130" s="85">
        <f>VLOOKUP($C$2,'[90]ERU-1'!$A$6:$BE$17,M$42,FALSE)</f>
        <v>1126</v>
      </c>
      <c r="N130" s="85">
        <f>VLOOKUP($C$2,'[90]ERU-1'!$A$6:$BE$17,N$42,FALSE)</f>
        <v>0</v>
      </c>
      <c r="O130" s="85" t="s">
        <v>36</v>
      </c>
      <c r="P130" s="85">
        <f>VLOOKUP($C$2,'[90]ERU-1'!$A$6:$BE$17,P$42,FALSE)</f>
        <v>0</v>
      </c>
      <c r="Q130" s="85">
        <f>VLOOKUP($C$2,'[90]ERU-1'!$A$6:$BE$17,Q$42,FALSE)</f>
        <v>0</v>
      </c>
      <c r="R130" s="85">
        <f>VLOOKUP($C$2,'[90]ERU-1'!$A$6:$BE$17,R$42,FALSE)</f>
        <v>1126</v>
      </c>
      <c r="S130" s="85">
        <f>VLOOKUP($C$2,'[90]ERU-1'!$A$6:$BE$17,S$42,FALSE)</f>
        <v>0</v>
      </c>
      <c r="T130" s="85">
        <f>VLOOKUP($C$2,'[90]ERU-1'!$A$6:$BE$17,T$42,FALSE)</f>
        <v>0</v>
      </c>
      <c r="U130" s="85">
        <f>VLOOKUP($C$2,'[90]ERU-1'!$A$6:$BE$17,U$42,FALSE)</f>
        <v>0</v>
      </c>
      <c r="V130" s="85">
        <f>VLOOKUP($C$2,'[90]ERU-1'!$A$6:$BE$17,V$42,FALSE)</f>
        <v>0</v>
      </c>
      <c r="W130" s="85">
        <f>VLOOKUP($C$2,'[90]ERU-1'!$A$6:$BE$17,W$42,FALSE)</f>
        <v>0</v>
      </c>
      <c r="X130" s="85">
        <f>VLOOKUP($C$2,'[90]ERU-1'!$A$6:$BE$17,X$42,FALSE)</f>
        <v>0</v>
      </c>
      <c r="Y130" s="85">
        <f>VLOOKUP($C$2,'[90]ERU-1'!$A$6:$BE$17,Y$42,FALSE)</f>
        <v>0</v>
      </c>
      <c r="Z130" s="85">
        <f>VLOOKUP($C$2,'[90]ERU-1'!$A$6:$BE$17,Z$42,FALSE)</f>
        <v>0</v>
      </c>
      <c r="AA130" s="85" t="str">
        <f>INDEX([16]Data!$BK$5:$BK$156,MATCH(A130,[16]Data!$A$5:$A$156,0))</f>
        <v>Plzeňský</v>
      </c>
      <c r="AB130" s="86">
        <f>INDEX([16]Data!$BM$5:$BM$156,MATCH(A130,[16]Data!$A$5:$A$156,0))</f>
        <v>0.748</v>
      </c>
      <c r="AD130" s="39">
        <f t="shared" si="17"/>
        <v>0.849021378448791</v>
      </c>
    </row>
    <row r="131" spans="1:30" x14ac:dyDescent="0.25">
      <c r="A131">
        <v>3868</v>
      </c>
      <c r="B131" s="84" t="str">
        <f>INDEX([16]Data!$C$5:$C$156,MATCH(A131,[16]Data!$A$5:$A$156,0))</f>
        <v>KJ - Světlá nad Sázavou, Zámecká (areál sklárny)</v>
      </c>
      <c r="C131" s="85" t="str">
        <f>VLOOKUP($C$2,'[13]ERU-1'!$A$6:$BE$17,C$42,FALSE)</f>
        <v>Únor</v>
      </c>
      <c r="D131" s="85">
        <f>VLOOKUP($C$2,'[13]ERU-1'!$A$6:$BE$17,D$42,FALSE)</f>
        <v>2</v>
      </c>
      <c r="E131" s="85">
        <f>VLOOKUP($C$2,'[13]ERU-1'!$A$6:$BE$17,E$42,FALSE)</f>
        <v>1687.6320000000001</v>
      </c>
      <c r="F131" s="85">
        <f>VLOOKUP($C$2,'[13]ERU-1'!$A$6:$BE$17,F$42,FALSE)</f>
        <v>889.548</v>
      </c>
      <c r="G131" s="85">
        <f>VLOOKUP($C$2,'[13]ERU-1'!$A$6:$BE$17,G$42,FALSE)</f>
        <v>35.284999999999997</v>
      </c>
      <c r="H131" s="85">
        <f>VLOOKUP($C$2,'[13]ERU-1'!$A$6:$BE$17,H$42,FALSE)</f>
        <v>2680</v>
      </c>
      <c r="I131" s="85">
        <f>VLOOKUP($C$2,'[13]ERU-1'!$A$6:$BE$17,I$42,FALSE)</f>
        <v>0</v>
      </c>
      <c r="J131" s="85">
        <f>VLOOKUP($C$2,'[13]ERU-1'!$A$6:$BE$17,J$42,FALSE)</f>
        <v>0</v>
      </c>
      <c r="K131" s="85">
        <f>VLOOKUP($C$2,'[13]ERU-1'!$A$6:$BE$17,K$42,FALSE)</f>
        <v>2680</v>
      </c>
      <c r="L131" s="85">
        <f>VLOOKUP($C$2,'[13]ERU-1'!$A$6:$BE$17,L$42,FALSE)</f>
        <v>0</v>
      </c>
      <c r="M131" s="85">
        <f>VLOOKUP($C$2,'[13]ERU-1'!$A$6:$BE$17,M$42,FALSE)</f>
        <v>2680</v>
      </c>
      <c r="N131" s="85">
        <f>VLOOKUP($C$2,'[13]ERU-1'!$A$6:$BE$17,N$42,FALSE)</f>
        <v>0</v>
      </c>
      <c r="O131" s="85" t="s">
        <v>36</v>
      </c>
      <c r="P131" s="85">
        <f>VLOOKUP($C$2,'[13]ERU-1'!$A$6:$BE$17,P$42,FALSE)</f>
        <v>0</v>
      </c>
      <c r="Q131" s="85">
        <f>VLOOKUP($C$2,'[13]ERU-1'!$A$6:$BE$17,Q$42,FALSE)</f>
        <v>0</v>
      </c>
      <c r="R131" s="85">
        <f>VLOOKUP($C$2,'[13]ERU-1'!$A$6:$BE$17,R$42,FALSE)</f>
        <v>2680</v>
      </c>
      <c r="S131" s="85">
        <f>VLOOKUP($C$2,'[13]ERU-1'!$A$6:$BE$17,S$42,FALSE)</f>
        <v>0</v>
      </c>
      <c r="T131" s="85">
        <f>VLOOKUP($C$2,'[13]ERU-1'!$A$6:$BE$17,T$42,FALSE)</f>
        <v>0</v>
      </c>
      <c r="U131" s="85">
        <f>VLOOKUP($C$2,'[13]ERU-1'!$A$6:$BE$17,U$42,FALSE)</f>
        <v>0</v>
      </c>
      <c r="V131" s="85">
        <f>VLOOKUP($C$2,'[13]ERU-1'!$A$6:$BE$17,V$42,FALSE)</f>
        <v>0</v>
      </c>
      <c r="W131" s="85">
        <f>VLOOKUP($C$2,'[13]ERU-1'!$A$6:$BE$17,W$42,FALSE)</f>
        <v>0</v>
      </c>
      <c r="X131" s="85">
        <f>VLOOKUP($C$2,'[13]ERU-1'!$A$6:$BE$17,X$42,FALSE)</f>
        <v>0</v>
      </c>
      <c r="Y131" s="85">
        <f>VLOOKUP($C$2,'[13]ERU-1'!$A$6:$BE$17,Y$42,FALSE)</f>
        <v>0</v>
      </c>
      <c r="Z131" s="85">
        <f>VLOOKUP($C$2,'[13]ERU-1'!$A$6:$BE$17,Z$42,FALSE)</f>
        <v>0</v>
      </c>
      <c r="AA131" s="85" t="str">
        <f>INDEX([16]Data!$BK$5:$BK$156,MATCH(A131,[16]Data!$A$5:$A$156,0))</f>
        <v>Vysočina</v>
      </c>
      <c r="AB131" s="86">
        <f>INDEX([16]Data!$BM$5:$BM$156,MATCH(A131,[16]Data!$A$5:$A$156,0))</f>
        <v>1.2450000000000001</v>
      </c>
      <c r="AD131" s="39">
        <f t="shared" si="17"/>
        <v>0.83687945388494434</v>
      </c>
    </row>
    <row r="132" spans="1:30" x14ac:dyDescent="0.25">
      <c r="A132">
        <v>3531</v>
      </c>
      <c r="B132" s="84" t="str">
        <f>INDEX([16]Data!$C$5:$C$156,MATCH(A132,[16]Data!$A$5:$A$156,0))</f>
        <v>KJ - Šternberk</v>
      </c>
      <c r="C132" s="85" t="str">
        <f>VLOOKUP($C$2,'[91]ERU-1'!$A$6:$BE$17,C$42,FALSE)</f>
        <v>Únor</v>
      </c>
      <c r="D132" s="85">
        <f>VLOOKUP($C$2,'[91]ERU-1'!$A$6:$BE$17,D$42,FALSE)</f>
        <v>2</v>
      </c>
      <c r="E132" s="85">
        <f>VLOOKUP($C$2,'[91]ERU-1'!$A$6:$BE$17,E$42,FALSE)</f>
        <v>659.6</v>
      </c>
      <c r="F132" s="85">
        <f>VLOOKUP($C$2,'[91]ERU-1'!$A$6:$BE$17,F$42,FALSE)</f>
        <v>356.29300000000001</v>
      </c>
      <c r="G132" s="85">
        <f>VLOOKUP($C$2,'[91]ERU-1'!$A$6:$BE$17,G$42,FALSE)</f>
        <v>35.124000000000002</v>
      </c>
      <c r="H132" s="85">
        <f>VLOOKUP($C$2,'[91]ERU-1'!$A$6:$BE$17,H$42,FALSE)</f>
        <v>1025</v>
      </c>
      <c r="I132" s="85">
        <f>VLOOKUP($C$2,'[91]ERU-1'!$A$6:$BE$17,I$42,FALSE)</f>
        <v>0</v>
      </c>
      <c r="J132" s="85">
        <f>VLOOKUP($C$2,'[91]ERU-1'!$A$6:$BE$17,J$42,FALSE)</f>
        <v>0</v>
      </c>
      <c r="K132" s="85">
        <f>VLOOKUP($C$2,'[91]ERU-1'!$A$6:$BE$17,K$42,FALSE)</f>
        <v>1025</v>
      </c>
      <c r="L132" s="85">
        <f>VLOOKUP($C$2,'[91]ERU-1'!$A$6:$BE$17,L$42,FALSE)</f>
        <v>0</v>
      </c>
      <c r="M132" s="85">
        <f>VLOOKUP($C$2,'[91]ERU-1'!$A$6:$BE$17,M$42,FALSE)</f>
        <v>1025</v>
      </c>
      <c r="N132" s="85">
        <f>VLOOKUP($C$2,'[91]ERU-1'!$A$6:$BE$17,N$42,FALSE)</f>
        <v>0</v>
      </c>
      <c r="O132" s="85" t="s">
        <v>36</v>
      </c>
      <c r="P132" s="85">
        <f>VLOOKUP($C$2,'[91]ERU-1'!$A$6:$BE$17,P$42,FALSE)</f>
        <v>0</v>
      </c>
      <c r="Q132" s="85">
        <f>VLOOKUP($C$2,'[91]ERU-1'!$A$6:$BE$17,Q$42,FALSE)</f>
        <v>0</v>
      </c>
      <c r="R132" s="85">
        <f>VLOOKUP($C$2,'[91]ERU-1'!$A$6:$BE$17,R$42,FALSE)</f>
        <v>1025</v>
      </c>
      <c r="S132" s="85">
        <f>VLOOKUP($C$2,'[91]ERU-1'!$A$6:$BE$17,S$42,FALSE)</f>
        <v>0</v>
      </c>
      <c r="T132" s="85">
        <f>VLOOKUP($C$2,'[91]ERU-1'!$A$6:$BE$17,T$42,FALSE)</f>
        <v>0</v>
      </c>
      <c r="U132" s="85">
        <f>VLOOKUP($C$2,'[91]ERU-1'!$A$6:$BE$17,U$42,FALSE)</f>
        <v>0</v>
      </c>
      <c r="V132" s="85">
        <f>VLOOKUP($C$2,'[91]ERU-1'!$A$6:$BE$17,V$42,FALSE)</f>
        <v>0</v>
      </c>
      <c r="W132" s="85">
        <f>VLOOKUP($C$2,'[91]ERU-1'!$A$6:$BE$17,W$42,FALSE)</f>
        <v>0</v>
      </c>
      <c r="X132" s="85">
        <f>VLOOKUP($C$2,'[91]ERU-1'!$A$6:$BE$17,X$42,FALSE)</f>
        <v>0</v>
      </c>
      <c r="Y132" s="85">
        <f>VLOOKUP($C$2,'[91]ERU-1'!$A$6:$BE$17,Y$42,FALSE)</f>
        <v>0</v>
      </c>
      <c r="Z132" s="85">
        <f>VLOOKUP($C$2,'[91]ERU-1'!$A$6:$BE$17,Z$42,FALSE)</f>
        <v>0</v>
      </c>
      <c r="AA132" s="85" t="str">
        <f>INDEX([16]Data!$BK$5:$BK$156,MATCH(A132,[16]Data!$A$5:$A$156,0))</f>
        <v>Olomoucký</v>
      </c>
      <c r="AB132" s="86">
        <f>INDEX([16]Data!$BM$5:$BM$156,MATCH(A132,[16]Data!$A$5:$A$156,0))</f>
        <v>0.72299999999999998</v>
      </c>
      <c r="AD132" s="39">
        <f t="shared" si="17"/>
        <v>0.79912381725776882</v>
      </c>
    </row>
    <row r="133" spans="1:30" x14ac:dyDescent="0.25">
      <c r="A133">
        <v>2857</v>
      </c>
      <c r="B133" s="84" t="str">
        <f>INDEX([16]Data!$C$5:$C$156,MATCH(A133,[16]Data!$A$5:$A$156,0))</f>
        <v>KJ - Šumperk</v>
      </c>
      <c r="C133" s="85" t="str">
        <f>VLOOKUP($C$2,'[92]ERU-1'!$A$6:$BE$17,C$42,FALSE)</f>
        <v>Únor</v>
      </c>
      <c r="D133" s="85">
        <f>VLOOKUP($C$2,'[92]ERU-1'!$A$6:$BE$17,D$42,FALSE)</f>
        <v>2</v>
      </c>
      <c r="E133" s="85">
        <f>VLOOKUP($C$2,'[92]ERU-1'!$A$6:$BE$17,E$42,FALSE)</f>
        <v>1212.0740000000001</v>
      </c>
      <c r="F133" s="85">
        <f>VLOOKUP($C$2,'[92]ERU-1'!$A$6:$BE$17,F$42,FALSE)</f>
        <v>617.98900000000003</v>
      </c>
      <c r="G133" s="85">
        <f>VLOOKUP($C$2,'[92]ERU-1'!$A$6:$BE$17,G$42,FALSE)</f>
        <v>35.112000000000002</v>
      </c>
      <c r="H133" s="85">
        <f>VLOOKUP($C$2,'[92]ERU-1'!$A$6:$BE$17,H$42,FALSE)</f>
        <v>1713</v>
      </c>
      <c r="I133" s="85">
        <f>VLOOKUP($C$2,'[92]ERU-1'!$A$6:$BE$17,I$42,FALSE)</f>
        <v>0</v>
      </c>
      <c r="J133" s="85">
        <f>VLOOKUP($C$2,'[92]ERU-1'!$A$6:$BE$17,J$42,FALSE)</f>
        <v>0</v>
      </c>
      <c r="K133" s="85">
        <f>VLOOKUP($C$2,'[92]ERU-1'!$A$6:$BE$17,K$42,FALSE)</f>
        <v>1713</v>
      </c>
      <c r="L133" s="85">
        <f>VLOOKUP($C$2,'[92]ERU-1'!$A$6:$BE$17,L$42,FALSE)</f>
        <v>0</v>
      </c>
      <c r="M133" s="85">
        <f>VLOOKUP($C$2,'[92]ERU-1'!$A$6:$BE$17,M$42,FALSE)</f>
        <v>1713</v>
      </c>
      <c r="N133" s="85">
        <f>VLOOKUP($C$2,'[92]ERU-1'!$A$6:$BE$17,N$42,FALSE)</f>
        <v>0</v>
      </c>
      <c r="O133" s="85" t="s">
        <v>36</v>
      </c>
      <c r="P133" s="85">
        <f>VLOOKUP($C$2,'[92]ERU-1'!$A$6:$BE$17,P$42,FALSE)</f>
        <v>0</v>
      </c>
      <c r="Q133" s="85">
        <f>VLOOKUP($C$2,'[92]ERU-1'!$A$6:$BE$17,Q$42,FALSE)</f>
        <v>0</v>
      </c>
      <c r="R133" s="85">
        <f>VLOOKUP($C$2,'[92]ERU-1'!$A$6:$BE$17,R$42,FALSE)</f>
        <v>1713</v>
      </c>
      <c r="S133" s="85">
        <f>VLOOKUP($C$2,'[92]ERU-1'!$A$6:$BE$17,S$42,FALSE)</f>
        <v>0</v>
      </c>
      <c r="T133" s="85">
        <f>VLOOKUP($C$2,'[92]ERU-1'!$A$6:$BE$17,T$42,FALSE)</f>
        <v>0</v>
      </c>
      <c r="U133" s="85">
        <f>VLOOKUP($C$2,'[92]ERU-1'!$A$6:$BE$17,U$42,FALSE)</f>
        <v>0</v>
      </c>
      <c r="V133" s="85">
        <f>VLOOKUP($C$2,'[92]ERU-1'!$A$6:$BE$17,V$42,FALSE)</f>
        <v>0</v>
      </c>
      <c r="W133" s="85">
        <f>VLOOKUP($C$2,'[92]ERU-1'!$A$6:$BE$17,W$42,FALSE)</f>
        <v>0</v>
      </c>
      <c r="X133" s="85">
        <f>VLOOKUP($C$2,'[92]ERU-1'!$A$6:$BE$17,X$42,FALSE)</f>
        <v>0</v>
      </c>
      <c r="Y133" s="85">
        <f>VLOOKUP($C$2,'[92]ERU-1'!$A$6:$BE$17,Y$42,FALSE)</f>
        <v>0</v>
      </c>
      <c r="Z133" s="85">
        <f>VLOOKUP($C$2,'[92]ERU-1'!$A$6:$BE$17,Z$42,FALSE)</f>
        <v>0</v>
      </c>
      <c r="AA133" s="85" t="str">
        <f>INDEX([16]Data!$BK$5:$BK$156,MATCH(A133,[16]Data!$A$5:$A$156,0))</f>
        <v>Olomoucký</v>
      </c>
      <c r="AB133" s="86">
        <f>INDEX([16]Data!$BM$5:$BM$156,MATCH(A133,[16]Data!$A$5:$A$156,0))</f>
        <v>1.1619999999999999</v>
      </c>
      <c r="AD133" s="39">
        <f t="shared" si="17"/>
        <v>0.76997055503145417</v>
      </c>
    </row>
    <row r="134" spans="1:30" x14ac:dyDescent="0.25">
      <c r="A134">
        <v>3082</v>
      </c>
      <c r="B134" s="84" t="str">
        <f>INDEX([16]Data!$C$5:$C$156,MATCH(A134,[16]Data!$A$5:$A$156,0))</f>
        <v>KJ - Tanvald</v>
      </c>
      <c r="C134" s="85" t="str">
        <f>VLOOKUP($C$2,'[93]ERU-1'!$A$6:$BE$17,C$42,FALSE)</f>
        <v>Únor</v>
      </c>
      <c r="D134" s="85">
        <f>VLOOKUP($C$2,'[93]ERU-1'!$A$6:$BE$17,D$42,FALSE)</f>
        <v>2</v>
      </c>
      <c r="E134" s="85">
        <f>VLOOKUP($C$2,'[93]ERU-1'!$A$6:$BE$17,E$42,FALSE)</f>
        <v>2405.2269999999999</v>
      </c>
      <c r="F134" s="85">
        <f>VLOOKUP($C$2,'[93]ERU-1'!$A$6:$BE$17,F$42,FALSE)</f>
        <v>1267.7619999999999</v>
      </c>
      <c r="G134" s="85">
        <f>VLOOKUP($C$2,'[93]ERU-1'!$A$6:$BE$17,G$42,FALSE)</f>
        <v>35.337000000000003</v>
      </c>
      <c r="H134" s="85">
        <f>VLOOKUP($C$2,'[93]ERU-1'!$A$6:$BE$17,H$42,FALSE)</f>
        <v>3630</v>
      </c>
      <c r="I134" s="85">
        <f>VLOOKUP($C$2,'[93]ERU-1'!$A$6:$BE$17,I$42,FALSE)</f>
        <v>0</v>
      </c>
      <c r="J134" s="85">
        <f>VLOOKUP($C$2,'[93]ERU-1'!$A$6:$BE$17,J$42,FALSE)</f>
        <v>0</v>
      </c>
      <c r="K134" s="85">
        <f>VLOOKUP($C$2,'[93]ERU-1'!$A$6:$BE$17,K$42,FALSE)</f>
        <v>3630</v>
      </c>
      <c r="L134" s="85">
        <f>VLOOKUP($C$2,'[93]ERU-1'!$A$6:$BE$17,L$42,FALSE)</f>
        <v>0</v>
      </c>
      <c r="M134" s="85">
        <f>VLOOKUP($C$2,'[93]ERU-1'!$A$6:$BE$17,M$42,FALSE)</f>
        <v>3630</v>
      </c>
      <c r="N134" s="85">
        <f>VLOOKUP($C$2,'[93]ERU-1'!$A$6:$BE$17,N$42,FALSE)</f>
        <v>0</v>
      </c>
      <c r="O134" s="85" t="s">
        <v>36</v>
      </c>
      <c r="P134" s="85">
        <f>VLOOKUP($C$2,'[93]ERU-1'!$A$6:$BE$17,P$42,FALSE)</f>
        <v>0</v>
      </c>
      <c r="Q134" s="85">
        <f>VLOOKUP($C$2,'[93]ERU-1'!$A$6:$BE$17,Q$42,FALSE)</f>
        <v>0</v>
      </c>
      <c r="R134" s="85">
        <f>VLOOKUP($C$2,'[93]ERU-1'!$A$6:$BE$17,R$42,FALSE)</f>
        <v>3630</v>
      </c>
      <c r="S134" s="85">
        <f>VLOOKUP($C$2,'[93]ERU-1'!$A$6:$BE$17,S$42,FALSE)</f>
        <v>0</v>
      </c>
      <c r="T134" s="85">
        <f>VLOOKUP($C$2,'[93]ERU-1'!$A$6:$BE$17,T$42,FALSE)</f>
        <v>0</v>
      </c>
      <c r="U134" s="85">
        <f>VLOOKUP($C$2,'[93]ERU-1'!$A$6:$BE$17,U$42,FALSE)</f>
        <v>0</v>
      </c>
      <c r="V134" s="85">
        <f>VLOOKUP($C$2,'[93]ERU-1'!$A$6:$BE$17,V$42,FALSE)</f>
        <v>0</v>
      </c>
      <c r="W134" s="85">
        <f>VLOOKUP($C$2,'[93]ERU-1'!$A$6:$BE$17,W$42,FALSE)</f>
        <v>0</v>
      </c>
      <c r="X134" s="85">
        <f>VLOOKUP($C$2,'[93]ERU-1'!$A$6:$BE$17,X$42,FALSE)</f>
        <v>0</v>
      </c>
      <c r="Y134" s="85">
        <f>VLOOKUP($C$2,'[93]ERU-1'!$A$6:$BE$17,Y$42,FALSE)</f>
        <v>0</v>
      </c>
      <c r="Z134" s="85">
        <f>VLOOKUP($C$2,'[93]ERU-1'!$A$6:$BE$17,Z$42,FALSE)</f>
        <v>0</v>
      </c>
      <c r="AA134" s="85" t="str">
        <f>INDEX([16]Data!$BK$5:$BK$156,MATCH(A134,[16]Data!$A$5:$A$156,0))</f>
        <v>Liberecký</v>
      </c>
      <c r="AB134" s="86">
        <f>INDEX([16]Data!$BM$5:$BM$156,MATCH(A134,[16]Data!$A$5:$A$156,0))</f>
        <v>2.254</v>
      </c>
      <c r="AD134" s="39">
        <f t="shared" si="17"/>
        <v>0.79536485028998616</v>
      </c>
    </row>
    <row r="135" spans="1:30" x14ac:dyDescent="0.25">
      <c r="A135">
        <v>2881</v>
      </c>
      <c r="B135" s="84" t="str">
        <f>INDEX([16]Data!$C$5:$C$156,MATCH(A135,[16]Data!$A$5:$A$156,0))</f>
        <v>KJ - Ústí nad Orlicí</v>
      </c>
      <c r="C135" s="85" t="str">
        <f>VLOOKUP($C$2,'[94]ERU-1'!$A$6:$BE$17,C$42,FALSE)</f>
        <v>Únor</v>
      </c>
      <c r="D135" s="85">
        <f>VLOOKUP($C$2,'[94]ERU-1'!$A$6:$BE$17,D$42,FALSE)</f>
        <v>2</v>
      </c>
      <c r="E135" s="85">
        <f>VLOOKUP($C$2,'[94]ERU-1'!$A$6:$BE$17,E$42,FALSE)</f>
        <v>2281.3420000000001</v>
      </c>
      <c r="F135" s="85">
        <f>VLOOKUP($C$2,'[94]ERU-1'!$A$6:$BE$17,F$42,FALSE)</f>
        <v>1210.096</v>
      </c>
      <c r="G135" s="85">
        <f>VLOOKUP($C$2,'[94]ERU-1'!$A$6:$BE$17,G$42,FALSE)</f>
        <v>35.287999999999997</v>
      </c>
      <c r="H135" s="85">
        <f>VLOOKUP($C$2,'[94]ERU-1'!$A$6:$BE$17,H$42,FALSE)</f>
        <v>3482</v>
      </c>
      <c r="I135" s="85">
        <f>VLOOKUP($C$2,'[94]ERU-1'!$A$6:$BE$17,I$42,FALSE)</f>
        <v>0</v>
      </c>
      <c r="J135" s="85">
        <f>VLOOKUP($C$2,'[94]ERU-1'!$A$6:$BE$17,J$42,FALSE)</f>
        <v>0</v>
      </c>
      <c r="K135" s="85">
        <f>VLOOKUP($C$2,'[94]ERU-1'!$A$6:$BE$17,K$42,FALSE)</f>
        <v>3482</v>
      </c>
      <c r="L135" s="85">
        <f>VLOOKUP($C$2,'[94]ERU-1'!$A$6:$BE$17,L$42,FALSE)</f>
        <v>0</v>
      </c>
      <c r="M135" s="85">
        <f>VLOOKUP($C$2,'[94]ERU-1'!$A$6:$BE$17,M$42,FALSE)</f>
        <v>3482</v>
      </c>
      <c r="N135" s="85">
        <f>VLOOKUP($C$2,'[94]ERU-1'!$A$6:$BE$17,N$42,FALSE)</f>
        <v>0</v>
      </c>
      <c r="O135" s="85" t="s">
        <v>36</v>
      </c>
      <c r="P135" s="85">
        <f>VLOOKUP($C$2,'[94]ERU-1'!$A$6:$BE$17,P$42,FALSE)</f>
        <v>0</v>
      </c>
      <c r="Q135" s="85">
        <f>VLOOKUP($C$2,'[94]ERU-1'!$A$6:$BE$17,Q$42,FALSE)</f>
        <v>0</v>
      </c>
      <c r="R135" s="85">
        <f>VLOOKUP($C$2,'[94]ERU-1'!$A$6:$BE$17,R$42,FALSE)</f>
        <v>3482</v>
      </c>
      <c r="S135" s="85">
        <f>VLOOKUP($C$2,'[94]ERU-1'!$A$6:$BE$17,S$42,FALSE)</f>
        <v>0</v>
      </c>
      <c r="T135" s="85">
        <f>VLOOKUP($C$2,'[94]ERU-1'!$A$6:$BE$17,T$42,FALSE)</f>
        <v>0</v>
      </c>
      <c r="U135" s="85">
        <f>VLOOKUP($C$2,'[94]ERU-1'!$A$6:$BE$17,U$42,FALSE)</f>
        <v>0</v>
      </c>
      <c r="V135" s="85">
        <f>VLOOKUP($C$2,'[94]ERU-1'!$A$6:$BE$17,V$42,FALSE)</f>
        <v>0</v>
      </c>
      <c r="W135" s="85">
        <f>VLOOKUP($C$2,'[94]ERU-1'!$A$6:$BE$17,W$42,FALSE)</f>
        <v>0</v>
      </c>
      <c r="X135" s="85">
        <f>VLOOKUP($C$2,'[94]ERU-1'!$A$6:$BE$17,X$42,FALSE)</f>
        <v>0</v>
      </c>
      <c r="Y135" s="85">
        <f>VLOOKUP($C$2,'[94]ERU-1'!$A$6:$BE$17,Y$42,FALSE)</f>
        <v>0</v>
      </c>
      <c r="Z135" s="85">
        <f>VLOOKUP($C$2,'[94]ERU-1'!$A$6:$BE$17,Z$42,FALSE)</f>
        <v>0</v>
      </c>
      <c r="AA135" s="85" t="str">
        <f>INDEX([16]Data!$BK$5:$BK$156,MATCH(A135,[16]Data!$A$5:$A$156,0))</f>
        <v>Pardubický</v>
      </c>
      <c r="AB135" s="86">
        <f>INDEX([16]Data!$BM$5:$BM$156,MATCH(A135,[16]Data!$A$5:$A$156,0))</f>
        <v>1.7909999999999999</v>
      </c>
      <c r="AD135" s="39">
        <f t="shared" si="17"/>
        <v>0.7992937934033516</v>
      </c>
    </row>
    <row r="136" spans="1:30" x14ac:dyDescent="0.25">
      <c r="A136">
        <v>3081</v>
      </c>
      <c r="B136" s="84" t="str">
        <f>INDEX([16]Data!$C$5:$C$156,MATCH(A136,[16]Data!$A$5:$A$156,0))</f>
        <v>KJ - Ústí nad Orlicí, Okružní</v>
      </c>
      <c r="C136" s="85" t="str">
        <f>VLOOKUP($C$2,'[95]ERU-1'!$A$6:$BE$17,C$42,FALSE)</f>
        <v>Únor</v>
      </c>
      <c r="D136" s="85">
        <f>VLOOKUP($C$2,'[95]ERU-1'!$A$6:$BE$17,D$42,FALSE)</f>
        <v>2</v>
      </c>
      <c r="E136" s="85">
        <f>VLOOKUP($C$2,'[95]ERU-1'!$A$6:$BE$17,E$42,FALSE)</f>
        <v>567.32100000000003</v>
      </c>
      <c r="F136" s="85">
        <f>VLOOKUP($C$2,'[95]ERU-1'!$A$6:$BE$17,F$42,FALSE)</f>
        <v>306.88099999999997</v>
      </c>
      <c r="G136" s="85">
        <f>VLOOKUP($C$2,'[95]ERU-1'!$A$6:$BE$17,G$42,FALSE)</f>
        <v>35.287999999999997</v>
      </c>
      <c r="H136" s="85">
        <f>VLOOKUP($C$2,'[95]ERU-1'!$A$6:$BE$17,H$42,FALSE)</f>
        <v>892</v>
      </c>
      <c r="I136" s="85">
        <f>VLOOKUP($C$2,'[95]ERU-1'!$A$6:$BE$17,I$42,FALSE)</f>
        <v>0</v>
      </c>
      <c r="J136" s="85">
        <f>VLOOKUP($C$2,'[95]ERU-1'!$A$6:$BE$17,J$42,FALSE)</f>
        <v>0</v>
      </c>
      <c r="K136" s="85">
        <f>VLOOKUP($C$2,'[95]ERU-1'!$A$6:$BE$17,K$42,FALSE)</f>
        <v>892</v>
      </c>
      <c r="L136" s="85">
        <f>VLOOKUP($C$2,'[95]ERU-1'!$A$6:$BE$17,L$42,FALSE)</f>
        <v>0</v>
      </c>
      <c r="M136" s="85">
        <f>VLOOKUP($C$2,'[95]ERU-1'!$A$6:$BE$17,M$42,FALSE)</f>
        <v>892</v>
      </c>
      <c r="N136" s="85">
        <f>VLOOKUP($C$2,'[95]ERU-1'!$A$6:$BE$17,N$42,FALSE)</f>
        <v>0</v>
      </c>
      <c r="O136" s="85" t="s">
        <v>36</v>
      </c>
      <c r="P136" s="85">
        <f>VLOOKUP($C$2,'[95]ERU-1'!$A$6:$BE$17,P$42,FALSE)</f>
        <v>0</v>
      </c>
      <c r="Q136" s="85">
        <f>VLOOKUP($C$2,'[95]ERU-1'!$A$6:$BE$17,Q$42,FALSE)</f>
        <v>0</v>
      </c>
      <c r="R136" s="85">
        <f>VLOOKUP($C$2,'[95]ERU-1'!$A$6:$BE$17,R$42,FALSE)</f>
        <v>892</v>
      </c>
      <c r="S136" s="85">
        <f>VLOOKUP($C$2,'[95]ERU-1'!$A$6:$BE$17,S$42,FALSE)</f>
        <v>0</v>
      </c>
      <c r="T136" s="85">
        <f>VLOOKUP($C$2,'[95]ERU-1'!$A$6:$BE$17,T$42,FALSE)</f>
        <v>0</v>
      </c>
      <c r="U136" s="85">
        <f>VLOOKUP($C$2,'[95]ERU-1'!$A$6:$BE$17,U$42,FALSE)</f>
        <v>0</v>
      </c>
      <c r="V136" s="85">
        <f>VLOOKUP($C$2,'[95]ERU-1'!$A$6:$BE$17,V$42,FALSE)</f>
        <v>0</v>
      </c>
      <c r="W136" s="85">
        <f>VLOOKUP($C$2,'[95]ERU-1'!$A$6:$BE$17,W$42,FALSE)</f>
        <v>0</v>
      </c>
      <c r="X136" s="85">
        <f>VLOOKUP($C$2,'[95]ERU-1'!$A$6:$BE$17,X$42,FALSE)</f>
        <v>0</v>
      </c>
      <c r="Y136" s="85">
        <f>VLOOKUP($C$2,'[95]ERU-1'!$A$6:$BE$17,Y$42,FALSE)</f>
        <v>0</v>
      </c>
      <c r="Z136" s="85">
        <f>VLOOKUP($C$2,'[95]ERU-1'!$A$6:$BE$17,Z$42,FALSE)</f>
        <v>0</v>
      </c>
      <c r="AA136" s="85" t="str">
        <f>INDEX([16]Data!$BK$5:$BK$156,MATCH(A136,[16]Data!$A$5:$A$156,0))</f>
        <v>Pardubický</v>
      </c>
      <c r="AB136" s="86">
        <f>INDEX([16]Data!$BM$5:$BM$156,MATCH(A136,[16]Data!$A$5:$A$156,0))</f>
        <v>0.72299999999999998</v>
      </c>
      <c r="AD136" s="39">
        <f t="shared" si="17"/>
        <v>0.80740670741355047</v>
      </c>
    </row>
    <row r="137" spans="1:30" x14ac:dyDescent="0.25">
      <c r="A137">
        <v>2880</v>
      </c>
      <c r="B137" s="84" t="str">
        <f>INDEX([16]Data!$C$5:$C$156,MATCH(A137,[16]Data!$A$5:$A$156,0))</f>
        <v>KJ - Vamberk</v>
      </c>
      <c r="C137" s="85" t="str">
        <f>VLOOKUP($C$2,'[96]ERU-1'!$A$6:$BE$17,C$42,FALSE)</f>
        <v>Únor</v>
      </c>
      <c r="D137" s="85">
        <f>VLOOKUP($C$2,'[96]ERU-1'!$A$6:$BE$17,D$42,FALSE)</f>
        <v>2</v>
      </c>
      <c r="E137" s="85">
        <f>VLOOKUP($C$2,'[96]ERU-1'!$A$6:$BE$17,E$42,FALSE)</f>
        <v>1589.6469999999999</v>
      </c>
      <c r="F137" s="85">
        <f>VLOOKUP($C$2,'[96]ERU-1'!$A$6:$BE$17,F$42,FALSE)</f>
        <v>847.13</v>
      </c>
      <c r="G137" s="85">
        <f>VLOOKUP($C$2,'[96]ERU-1'!$A$6:$BE$17,G$42,FALSE)</f>
        <v>35.286000000000001</v>
      </c>
      <c r="H137" s="85">
        <f>VLOOKUP($C$2,'[96]ERU-1'!$A$6:$BE$17,H$42,FALSE)</f>
        <v>2398</v>
      </c>
      <c r="I137" s="85">
        <f>VLOOKUP($C$2,'[96]ERU-1'!$A$6:$BE$17,I$42,FALSE)</f>
        <v>0</v>
      </c>
      <c r="J137" s="85">
        <f>VLOOKUP($C$2,'[96]ERU-1'!$A$6:$BE$17,J$42,FALSE)</f>
        <v>0</v>
      </c>
      <c r="K137" s="85">
        <f>VLOOKUP($C$2,'[96]ERU-1'!$A$6:$BE$17,K$42,FALSE)</f>
        <v>2398</v>
      </c>
      <c r="L137" s="85">
        <f>VLOOKUP($C$2,'[96]ERU-1'!$A$6:$BE$17,L$42,FALSE)</f>
        <v>0</v>
      </c>
      <c r="M137" s="85">
        <f>VLOOKUP($C$2,'[96]ERU-1'!$A$6:$BE$17,M$42,FALSE)</f>
        <v>2398</v>
      </c>
      <c r="N137" s="85">
        <f>VLOOKUP($C$2,'[96]ERU-1'!$A$6:$BE$17,N$42,FALSE)</f>
        <v>0</v>
      </c>
      <c r="O137" s="85" t="s">
        <v>36</v>
      </c>
      <c r="P137" s="85">
        <f>VLOOKUP($C$2,'[96]ERU-1'!$A$6:$BE$17,P$42,FALSE)</f>
        <v>0</v>
      </c>
      <c r="Q137" s="85">
        <f>VLOOKUP($C$2,'[96]ERU-1'!$A$6:$BE$17,Q$42,FALSE)</f>
        <v>0</v>
      </c>
      <c r="R137" s="85">
        <f>VLOOKUP($C$2,'[96]ERU-1'!$A$6:$BE$17,R$42,FALSE)</f>
        <v>2398</v>
      </c>
      <c r="S137" s="85">
        <f>VLOOKUP($C$2,'[96]ERU-1'!$A$6:$BE$17,S$42,FALSE)</f>
        <v>0</v>
      </c>
      <c r="T137" s="85">
        <f>VLOOKUP($C$2,'[96]ERU-1'!$A$6:$BE$17,T$42,FALSE)</f>
        <v>0</v>
      </c>
      <c r="U137" s="85">
        <f>VLOOKUP($C$2,'[96]ERU-1'!$A$6:$BE$17,U$42,FALSE)</f>
        <v>0</v>
      </c>
      <c r="V137" s="85">
        <f>VLOOKUP($C$2,'[96]ERU-1'!$A$6:$BE$17,V$42,FALSE)</f>
        <v>0</v>
      </c>
      <c r="W137" s="85">
        <f>VLOOKUP($C$2,'[96]ERU-1'!$A$6:$BE$17,W$42,FALSE)</f>
        <v>0</v>
      </c>
      <c r="X137" s="85">
        <f>VLOOKUP($C$2,'[96]ERU-1'!$A$6:$BE$17,X$42,FALSE)</f>
        <v>0</v>
      </c>
      <c r="Y137" s="85">
        <f>VLOOKUP($C$2,'[96]ERU-1'!$A$6:$BE$17,Y$42,FALSE)</f>
        <v>0</v>
      </c>
      <c r="Z137" s="85">
        <f>VLOOKUP($C$2,'[96]ERU-1'!$A$6:$BE$17,Z$42,FALSE)</f>
        <v>0</v>
      </c>
      <c r="AA137" s="85" t="str">
        <f>INDEX([16]Data!$BK$5:$BK$156,MATCH(A137,[16]Data!$A$5:$A$156,0))</f>
        <v>Královéhradecký</v>
      </c>
      <c r="AB137" s="86">
        <f>INDEX([16]Data!$BM$5:$BM$156,MATCH(A137,[16]Data!$A$5:$A$156,0))</f>
        <v>1.7909999999999999</v>
      </c>
      <c r="AD137" s="39">
        <f t="shared" si="17"/>
        <v>0.78631510052897557</v>
      </c>
    </row>
    <row r="138" spans="1:30" x14ac:dyDescent="0.25">
      <c r="A138">
        <v>2478</v>
      </c>
      <c r="B138" s="84" t="str">
        <f>INDEX([16]Data!$C$5:$C$156,MATCH(A138,[16]Data!$A$5:$A$156,0))</f>
        <v>Kotelna Votice</v>
      </c>
      <c r="C138" s="85" t="str">
        <f>VLOOKUP($C$2,'[57]ERU-1'!$A$6:$BE$17,C$42,FALSE)</f>
        <v>Únor</v>
      </c>
      <c r="D138" s="85">
        <f>VLOOKUP($C$2,'[57]ERU-1'!$A$6:$BE$17,D$42,FALSE)</f>
        <v>2</v>
      </c>
      <c r="E138" s="85">
        <f>VLOOKUP($C$2,'[57]ERU-1'!$A$6:$BE$17,E$42,FALSE)</f>
        <v>756.51700000000005</v>
      </c>
      <c r="F138" s="85">
        <f>VLOOKUP($C$2,'[57]ERU-1'!$A$6:$BE$17,F$42,FALSE)</f>
        <v>405.73</v>
      </c>
      <c r="G138" s="85">
        <f>VLOOKUP($C$2,'[57]ERU-1'!$A$6:$BE$17,G$42,FALSE)</f>
        <v>35.335999999999999</v>
      </c>
      <c r="H138" s="85">
        <f>VLOOKUP($C$2,'[57]ERU-1'!$A$6:$BE$17,H$42,FALSE)</f>
        <v>1130</v>
      </c>
      <c r="I138" s="85">
        <f>VLOOKUP($C$2,'[57]ERU-1'!$A$6:$BE$17,I$42,FALSE)</f>
        <v>0</v>
      </c>
      <c r="J138" s="85">
        <f>VLOOKUP($C$2,'[57]ERU-1'!$A$6:$BE$17,J$42,FALSE)</f>
        <v>0</v>
      </c>
      <c r="K138" s="85">
        <f>VLOOKUP($C$2,'[57]ERU-1'!$A$6:$BE$17,K$42,FALSE)</f>
        <v>1130</v>
      </c>
      <c r="L138" s="85">
        <f>VLOOKUP($C$2,'[57]ERU-1'!$A$6:$BE$17,L$42,FALSE)</f>
        <v>0</v>
      </c>
      <c r="M138" s="85">
        <f>VLOOKUP($C$2,'[57]ERU-1'!$A$6:$BE$17,M$42,FALSE)</f>
        <v>1130</v>
      </c>
      <c r="N138" s="85">
        <f>VLOOKUP($C$2,'[57]ERU-1'!$A$6:$BE$17,N$42,FALSE)</f>
        <v>0</v>
      </c>
      <c r="O138" s="85" t="s">
        <v>36</v>
      </c>
      <c r="P138" s="85">
        <f>VLOOKUP($C$2,'[57]ERU-1'!$A$6:$BE$17,P$42,FALSE)</f>
        <v>0</v>
      </c>
      <c r="Q138" s="85">
        <f>VLOOKUP($C$2,'[57]ERU-1'!$A$6:$BE$17,Q$42,FALSE)</f>
        <v>0</v>
      </c>
      <c r="R138" s="85">
        <f>VLOOKUP($C$2,'[57]ERU-1'!$A$6:$BE$17,R$42,FALSE)</f>
        <v>1130</v>
      </c>
      <c r="S138" s="85">
        <f>VLOOKUP($C$2,'[57]ERU-1'!$A$6:$BE$17,S$42,FALSE)</f>
        <v>0</v>
      </c>
      <c r="T138" s="85">
        <f>VLOOKUP($C$2,'[57]ERU-1'!$A$6:$BE$17,T$42,FALSE)</f>
        <v>0</v>
      </c>
      <c r="U138" s="85">
        <f>VLOOKUP($C$2,'[57]ERU-1'!$A$6:$BE$17,U$42,FALSE)</f>
        <v>0</v>
      </c>
      <c r="V138" s="85">
        <f>VLOOKUP($C$2,'[57]ERU-1'!$A$6:$BE$17,V$42,FALSE)</f>
        <v>0</v>
      </c>
      <c r="W138" s="85">
        <f>VLOOKUP($C$2,'[57]ERU-1'!$A$6:$BE$17,W$42,FALSE)</f>
        <v>0</v>
      </c>
      <c r="X138" s="85">
        <f>VLOOKUP($C$2,'[57]ERU-1'!$A$6:$BE$17,X$42,FALSE)</f>
        <v>0</v>
      </c>
      <c r="Y138" s="85">
        <f>VLOOKUP($C$2,'[57]ERU-1'!$A$6:$BE$17,Y$42,FALSE)</f>
        <v>0</v>
      </c>
      <c r="Z138" s="85">
        <f>VLOOKUP($C$2,'[57]ERU-1'!$A$6:$BE$17,Z$42,FALSE)</f>
        <v>0</v>
      </c>
      <c r="AA138" s="85" t="str">
        <f>INDEX([16]Data!$BK$5:$BK$156,MATCH(A138,[16]Data!$A$5:$A$156,0))</f>
        <v>Středočeský</v>
      </c>
      <c r="AB138" s="86">
        <f>INDEX([16]Data!$BM$5:$BM$156,MATCH(A138,[16]Data!$A$5:$A$156,0))</f>
        <v>0.28000000000000003</v>
      </c>
      <c r="AD138" s="39">
        <f t="shared" si="17"/>
        <v>0.77363983163406413</v>
      </c>
    </row>
    <row r="139" spans="1:30" x14ac:dyDescent="0.25">
      <c r="A139">
        <v>2641</v>
      </c>
      <c r="B139" s="84" t="str">
        <f>INDEX([16]Data!$C$5:$C$156,MATCH(A139,[16]Data!$A$5:$A$156,0))</f>
        <v>KJ - Vrchlabí, Žižkova NKTC</v>
      </c>
      <c r="C139" s="85" t="str">
        <f>VLOOKUP($C$2,'[12]ERU-1'!$A$28:$BE$39,C$42,FALSE)</f>
        <v>Únor</v>
      </c>
      <c r="D139" s="85">
        <f>VLOOKUP($C$2,'[12]ERU-1'!$A$6:$BE$17,D$42,FALSE)</f>
        <v>2</v>
      </c>
      <c r="E139" s="85">
        <f>VLOOKUP($C$2,'[12]ERU-1'!$A$28:$BE$39,E$42,FALSE)</f>
        <v>1730.0650000000001</v>
      </c>
      <c r="F139" s="85">
        <f>VLOOKUP($C$2,'[12]ERU-1'!$A$28:$BE$39,F$42,FALSE)</f>
        <v>915.71600000000001</v>
      </c>
      <c r="G139" s="85">
        <f>VLOOKUP($C$2,'[12]ERU-1'!$A$28:$BE$39,G$42,FALSE)</f>
        <v>35.286999999999999</v>
      </c>
      <c r="H139" s="85">
        <f>VLOOKUP($C$2,'[12]ERU-1'!$A$28:$BE$39,H$42,FALSE)</f>
        <v>2617</v>
      </c>
      <c r="I139" s="85">
        <f>VLOOKUP($C$2,'[12]ERU-1'!$A$28:$BE$39,I$42,FALSE)</f>
        <v>0</v>
      </c>
      <c r="J139" s="85">
        <f>VLOOKUP($C$2,'[12]ERU-1'!$A$28:$BE$39,J$42,FALSE)</f>
        <v>0</v>
      </c>
      <c r="K139" s="85">
        <f>VLOOKUP($C$2,'[12]ERU-1'!$A$28:$BE$39,K$42,FALSE)</f>
        <v>2617</v>
      </c>
      <c r="L139" s="85">
        <f>VLOOKUP($C$2,'[12]ERU-1'!$A$28:$BE$39,L$42,FALSE)</f>
        <v>0</v>
      </c>
      <c r="M139" s="85">
        <f>VLOOKUP($C$2,'[12]ERU-1'!$A$28:$BE$39,M$42,FALSE)</f>
        <v>2617</v>
      </c>
      <c r="N139" s="85">
        <f>VLOOKUP($C$2,'[12]ERU-1'!$A$28:$BE$39,N$42,FALSE)</f>
        <v>0</v>
      </c>
      <c r="O139" s="85" t="s">
        <v>36</v>
      </c>
      <c r="P139" s="85">
        <f>VLOOKUP($C$2,'[12]ERU-1'!$A$28:$BE$39,P$42,FALSE)</f>
        <v>0</v>
      </c>
      <c r="Q139" s="85">
        <f>VLOOKUP($C$2,'[12]ERU-1'!$A$28:$BE$39,Q$42,FALSE)</f>
        <v>0</v>
      </c>
      <c r="R139" s="85">
        <f>VLOOKUP($C$2,'[12]ERU-1'!$A$28:$BE$39,R$42,FALSE)</f>
        <v>2617</v>
      </c>
      <c r="S139" s="85">
        <f>VLOOKUP($C$2,'[12]ERU-1'!$A$28:$BE$39,S$42,FALSE)</f>
        <v>0</v>
      </c>
      <c r="T139" s="85">
        <f>VLOOKUP($C$2,'[12]ERU-1'!$A$28:$BE$39,T$42,FALSE)</f>
        <v>0</v>
      </c>
      <c r="U139" s="85">
        <f>VLOOKUP($C$2,'[12]ERU-1'!$A$28:$BE$39,U$42,FALSE)</f>
        <v>0</v>
      </c>
      <c r="V139" s="85">
        <f>VLOOKUP($C$2,'[12]ERU-1'!$A$28:$BE$39,V$42,FALSE)</f>
        <v>0</v>
      </c>
      <c r="W139" s="85">
        <f>VLOOKUP($C$2,'[12]ERU-1'!$A$28:$BE$39,W$42,FALSE)</f>
        <v>0</v>
      </c>
      <c r="X139" s="85">
        <f>VLOOKUP($C$2,'[12]ERU-1'!$A$28:$BE$39,X$42,FALSE)</f>
        <v>0</v>
      </c>
      <c r="Y139" s="85">
        <f>VLOOKUP($C$2,'[12]ERU-1'!$A$28:$BE$39,Y$42,FALSE)</f>
        <v>0</v>
      </c>
      <c r="Z139" s="85">
        <f>VLOOKUP($C$2,'[12]ERU-1'!$A$28:$BE$39,Z$42,FALSE)</f>
        <v>0</v>
      </c>
      <c r="AA139" s="85" t="str">
        <f>INDEX([16]Data!$BK$5:$BK$156,MATCH(A139,[16]Data!$A$5:$A$156,0))</f>
        <v>Královéhradecký</v>
      </c>
      <c r="AB139" s="86">
        <f>INDEX([16]Data!$BM$5:$BM$156,MATCH(A139,[16]Data!$A$5:$A$156,0))</f>
        <v>1.9950000000000001</v>
      </c>
      <c r="AD139" s="39">
        <f t="shared" si="17"/>
        <v>0.79385360138344685</v>
      </c>
    </row>
    <row r="140" spans="1:30" x14ac:dyDescent="0.25">
      <c r="A140">
        <v>2642</v>
      </c>
      <c r="B140" s="84" t="str">
        <f>INDEX([16]Data!$C$5:$C$156,MATCH(A140,[16]Data!$A$5:$A$156,0))</f>
        <v>KJ - Vrchlabí, připojení Liščí kopec</v>
      </c>
      <c r="C140" s="85" t="str">
        <f>VLOOKUP($C$2,'[12]ERU-1'!$A$28:$BE$39,C$42,FALSE)</f>
        <v>Únor</v>
      </c>
      <c r="D140" s="85">
        <f>VLOOKUP($C$2,'[12]ERU-1'!$A$6:$BE$17,D$42,FALSE)</f>
        <v>2</v>
      </c>
      <c r="E140" s="85">
        <f>VLOOKUP($C$2,'[12]ERU-1'!$A$6:$BE$17,E$42,FALSE)</f>
        <v>1772.84</v>
      </c>
      <c r="F140" s="85">
        <f>VLOOKUP($C$2,'[12]ERU-1'!$A$6:$BE$17,F$42,FALSE)</f>
        <v>974.65499999999997</v>
      </c>
      <c r="G140" s="85">
        <f>VLOOKUP($C$2,'[12]ERU-1'!$A$6:$BE$17,G$42,FALSE)</f>
        <v>35.286999999999999</v>
      </c>
      <c r="H140" s="85">
        <f>VLOOKUP($C$2,'[12]ERU-1'!$A$6:$BE$17,H$42,FALSE)</f>
        <v>2935</v>
      </c>
      <c r="I140" s="85">
        <f>VLOOKUP($C$2,'[12]ERU-1'!$A$6:$BE$17,I$42,FALSE)</f>
        <v>0</v>
      </c>
      <c r="J140" s="85">
        <f>VLOOKUP($C$2,'[12]ERU-1'!$A$6:$BE$17,J$42,FALSE)</f>
        <v>0</v>
      </c>
      <c r="K140" s="85">
        <f>VLOOKUP($C$2,'[12]ERU-1'!$A$6:$BE$17,K$42,FALSE)</f>
        <v>2935</v>
      </c>
      <c r="L140" s="85">
        <f>VLOOKUP($C$2,'[12]ERU-1'!$A$6:$BE$17,L$42,FALSE)</f>
        <v>0</v>
      </c>
      <c r="M140" s="85">
        <f>VLOOKUP($C$2,'[12]ERU-1'!$A$6:$BE$17,M$42,FALSE)</f>
        <v>2935</v>
      </c>
      <c r="N140" s="85">
        <f>VLOOKUP($C$2,'[12]ERU-1'!$A$6:$BE$17,N$42,FALSE)</f>
        <v>0</v>
      </c>
      <c r="O140" s="85" t="s">
        <v>36</v>
      </c>
      <c r="P140" s="85">
        <f>VLOOKUP($C$2,'[12]ERU-1'!$A$6:$BE$17,P$42,FALSE)</f>
        <v>0</v>
      </c>
      <c r="Q140" s="85">
        <f>VLOOKUP($C$2,'[12]ERU-1'!$A$6:$BE$17,Q$42,FALSE)</f>
        <v>0</v>
      </c>
      <c r="R140" s="85">
        <f>VLOOKUP($C$2,'[12]ERU-1'!$A$6:$BE$17,R$42,FALSE)</f>
        <v>2935</v>
      </c>
      <c r="S140" s="85">
        <f>VLOOKUP($C$2,'[12]ERU-1'!$A$6:$BE$17,S$42,FALSE)</f>
        <v>0</v>
      </c>
      <c r="T140" s="85">
        <f>VLOOKUP($C$2,'[12]ERU-1'!$A$6:$BE$17,T$42,FALSE)</f>
        <v>0</v>
      </c>
      <c r="U140" s="85">
        <f>VLOOKUP($C$2,'[12]ERU-1'!$A$6:$BE$17,U$42,FALSE)</f>
        <v>0</v>
      </c>
      <c r="V140" s="85">
        <f>VLOOKUP($C$2,'[12]ERU-1'!$A$6:$BE$17,V$42,FALSE)</f>
        <v>0</v>
      </c>
      <c r="W140" s="85">
        <f>VLOOKUP($C$2,'[12]ERU-1'!$A$6:$BE$17,W$42,FALSE)</f>
        <v>0</v>
      </c>
      <c r="X140" s="85">
        <f>VLOOKUP($C$2,'[12]ERU-1'!$A$6:$BE$17,X$42,FALSE)</f>
        <v>0</v>
      </c>
      <c r="Y140" s="85">
        <f>VLOOKUP($C$2,'[12]ERU-1'!$A$6:$BE$17,Y$42,FALSE)</f>
        <v>0</v>
      </c>
      <c r="Z140" s="85">
        <f>VLOOKUP($C$2,'[12]ERU-1'!$A$6:$BE$17,Z$42,FALSE)</f>
        <v>0</v>
      </c>
      <c r="AA140" s="85" t="str">
        <f>INDEX([16]Data!$BK$5:$BK$156,MATCH(A140,[16]Data!$A$5:$A$156,0))</f>
        <v>Královéhradecký</v>
      </c>
      <c r="AB140" s="86">
        <f>INDEX([16]Data!$BM$5:$BM$156,MATCH(A140,[16]Data!$A$5:$A$156,0))</f>
        <v>1.7909999999999999</v>
      </c>
      <c r="AD140" s="39">
        <f t="shared" si="17"/>
        <v>0.8364783208189337</v>
      </c>
    </row>
    <row r="141" spans="1:30" x14ac:dyDescent="0.25">
      <c r="A141">
        <v>2703</v>
      </c>
      <c r="B141" s="84" t="str">
        <f>INDEX([16]Data!$C$5:$C$156,MATCH(A141,[16]Data!$A$5:$A$156,0))</f>
        <v>KJ - Vysoké Mýto, Generála Svatoně (kotelna Vanice)</v>
      </c>
      <c r="C141" s="85" t="str">
        <f>VLOOKUP($C$2,'[97]ERU-1'!$A$6:$BE$17,C$42,FALSE)</f>
        <v>Únor</v>
      </c>
      <c r="D141" s="85">
        <f>VLOOKUP($C$2,'[97]ERU-1'!$A$6:$BE$17,D$42,FALSE)</f>
        <v>2</v>
      </c>
      <c r="E141" s="85">
        <f>VLOOKUP($C$2,'[97]ERU-1'!$A$6:$BE$17,E$42,FALSE)</f>
        <v>548.11800000000005</v>
      </c>
      <c r="F141" s="85">
        <f>VLOOKUP($C$2,'[97]ERU-1'!$A$6:$BE$17,F$42,FALSE)</f>
        <v>307.14299999999997</v>
      </c>
      <c r="G141" s="85">
        <f>VLOOKUP($C$2,'[97]ERU-1'!$A$6:$BE$17,G$42,FALSE)</f>
        <v>35.280999999999999</v>
      </c>
      <c r="H141" s="85">
        <f>VLOOKUP($C$2,'[97]ERU-1'!$A$6:$BE$17,H$42,FALSE)</f>
        <v>916</v>
      </c>
      <c r="I141" s="85">
        <f>VLOOKUP($C$2,'[97]ERU-1'!$A$6:$BE$17,I$42,FALSE)</f>
        <v>0</v>
      </c>
      <c r="J141" s="85">
        <f>VLOOKUP($C$2,'[97]ERU-1'!$A$6:$BE$17,J$42,FALSE)</f>
        <v>0</v>
      </c>
      <c r="K141" s="85">
        <f>VLOOKUP($C$2,'[97]ERU-1'!$A$6:$BE$17,K$42,FALSE)</f>
        <v>916</v>
      </c>
      <c r="L141" s="85">
        <f>VLOOKUP($C$2,'[97]ERU-1'!$A$6:$BE$17,L$42,FALSE)</f>
        <v>0</v>
      </c>
      <c r="M141" s="85">
        <f>VLOOKUP($C$2,'[97]ERU-1'!$A$6:$BE$17,M$42,FALSE)</f>
        <v>916</v>
      </c>
      <c r="N141" s="85">
        <f>VLOOKUP($C$2,'[97]ERU-1'!$A$6:$BE$17,N$42,FALSE)</f>
        <v>0</v>
      </c>
      <c r="O141" s="85" t="s">
        <v>36</v>
      </c>
      <c r="P141" s="85">
        <f>VLOOKUP($C$2,'[97]ERU-1'!$A$6:$BE$17,P$42,FALSE)</f>
        <v>0</v>
      </c>
      <c r="Q141" s="85">
        <f>VLOOKUP($C$2,'[97]ERU-1'!$A$6:$BE$17,Q$42,FALSE)</f>
        <v>0</v>
      </c>
      <c r="R141" s="85">
        <f>VLOOKUP($C$2,'[97]ERU-1'!$A$6:$BE$17,R$42,FALSE)</f>
        <v>916</v>
      </c>
      <c r="S141" s="85">
        <f>VLOOKUP($C$2,'[97]ERU-1'!$A$6:$BE$17,S$42,FALSE)</f>
        <v>0</v>
      </c>
      <c r="T141" s="85">
        <f>VLOOKUP($C$2,'[97]ERU-1'!$A$6:$BE$17,T$42,FALSE)</f>
        <v>0</v>
      </c>
      <c r="U141" s="85">
        <f>VLOOKUP($C$2,'[97]ERU-1'!$A$6:$BE$17,U$42,FALSE)</f>
        <v>0</v>
      </c>
      <c r="V141" s="85">
        <f>VLOOKUP($C$2,'[97]ERU-1'!$A$6:$BE$17,V$42,FALSE)</f>
        <v>0</v>
      </c>
      <c r="W141" s="85">
        <f>VLOOKUP($C$2,'[97]ERU-1'!$A$6:$BE$17,W$42,FALSE)</f>
        <v>0</v>
      </c>
      <c r="X141" s="85">
        <f>VLOOKUP($C$2,'[97]ERU-1'!$A$6:$BE$17,X$42,FALSE)</f>
        <v>0</v>
      </c>
      <c r="Y141" s="85">
        <f>VLOOKUP($C$2,'[97]ERU-1'!$A$6:$BE$17,Y$42,FALSE)</f>
        <v>0</v>
      </c>
      <c r="Z141" s="85">
        <f>VLOOKUP($C$2,'[97]ERU-1'!$A$6:$BE$17,Z$42,FALSE)</f>
        <v>0</v>
      </c>
      <c r="AA141" s="85" t="str">
        <f>INDEX([16]Data!$BK$5:$BK$156,MATCH(A141,[16]Data!$A$5:$A$156,0))</f>
        <v>Pardubický</v>
      </c>
      <c r="AB141" s="86">
        <f>INDEX([16]Data!$BM$5:$BM$156,MATCH(A141,[16]Data!$A$5:$A$156,0))</f>
        <v>0.80800000000000005</v>
      </c>
      <c r="AD141" s="39">
        <f t="shared" si="17"/>
        <v>0.8284233872966158</v>
      </c>
    </row>
    <row r="142" spans="1:30" x14ac:dyDescent="0.25">
      <c r="A142">
        <v>2704</v>
      </c>
      <c r="B142" s="84" t="str">
        <f>INDEX([16]Data!$C$5:$C$156,MATCH(A142,[16]Data!$A$5:$A$156,0))</f>
        <v>KJ - Vysoké Mýto, Prokopa Velikého (kotelna Družba)</v>
      </c>
      <c r="C142" s="85" t="str">
        <f>VLOOKUP($C$2,'[98]ERU-1'!$A$6:$BE$17,C$42,FALSE)</f>
        <v>Únor</v>
      </c>
      <c r="D142" s="85">
        <f>VLOOKUP($C$2,'[98]ERU-1'!$A$6:$BE$17,D$42,FALSE)</f>
        <v>2</v>
      </c>
      <c r="E142" s="85">
        <f>VLOOKUP($C$2,'[98]ERU-1'!$A$6:$BE$17,E$42,FALSE)</f>
        <v>378.73</v>
      </c>
      <c r="F142" s="85">
        <f>VLOOKUP($C$2,'[98]ERU-1'!$A$6:$BE$17,F$42,FALSE)</f>
        <v>199.23699999999999</v>
      </c>
      <c r="G142" s="85">
        <f>VLOOKUP($C$2,'[98]ERU-1'!$A$6:$BE$17,G$42,FALSE)</f>
        <v>35.286000000000001</v>
      </c>
      <c r="H142" s="85">
        <f>VLOOKUP($C$2,'[98]ERU-1'!$A$6:$BE$17,H$42,FALSE)</f>
        <v>562</v>
      </c>
      <c r="I142" s="85">
        <f>VLOOKUP($C$2,'[98]ERU-1'!$A$6:$BE$17,I$42,FALSE)</f>
        <v>0</v>
      </c>
      <c r="J142" s="85">
        <f>VLOOKUP($C$2,'[98]ERU-1'!$A$6:$BE$17,J$42,FALSE)</f>
        <v>0</v>
      </c>
      <c r="K142" s="85">
        <f>VLOOKUP($C$2,'[98]ERU-1'!$A$6:$BE$17,K$42,FALSE)</f>
        <v>562</v>
      </c>
      <c r="L142" s="85">
        <f>VLOOKUP($C$2,'[98]ERU-1'!$A$6:$BE$17,L$42,FALSE)</f>
        <v>0</v>
      </c>
      <c r="M142" s="85">
        <f>VLOOKUP($C$2,'[98]ERU-1'!$A$6:$BE$17,M$42,FALSE)</f>
        <v>562</v>
      </c>
      <c r="N142" s="85">
        <f>VLOOKUP($C$2,'[98]ERU-1'!$A$6:$BE$17,N$42,FALSE)</f>
        <v>0</v>
      </c>
      <c r="O142" s="85" t="s">
        <v>36</v>
      </c>
      <c r="P142" s="85">
        <f>VLOOKUP($C$2,'[98]ERU-1'!$A$6:$BE$17,P$42,FALSE)</f>
        <v>0</v>
      </c>
      <c r="Q142" s="85">
        <f>VLOOKUP($C$2,'[98]ERU-1'!$A$6:$BE$17,Q$42,FALSE)</f>
        <v>0</v>
      </c>
      <c r="R142" s="85">
        <f>VLOOKUP($C$2,'[98]ERU-1'!$A$6:$BE$17,R$42,FALSE)</f>
        <v>562</v>
      </c>
      <c r="S142" s="85">
        <f>VLOOKUP($C$2,'[98]ERU-1'!$A$6:$BE$17,S$42,FALSE)</f>
        <v>0</v>
      </c>
      <c r="T142" s="85">
        <f>VLOOKUP($C$2,'[98]ERU-1'!$A$6:$BE$17,T$42,FALSE)</f>
        <v>0</v>
      </c>
      <c r="U142" s="85">
        <f>VLOOKUP($C$2,'[98]ERU-1'!$A$6:$BE$17,U$42,FALSE)</f>
        <v>0</v>
      </c>
      <c r="V142" s="85">
        <f>VLOOKUP($C$2,'[98]ERU-1'!$A$6:$BE$17,V$42,FALSE)</f>
        <v>0</v>
      </c>
      <c r="W142" s="85">
        <f>VLOOKUP($C$2,'[98]ERU-1'!$A$6:$BE$17,W$42,FALSE)</f>
        <v>0</v>
      </c>
      <c r="X142" s="85">
        <f>VLOOKUP($C$2,'[98]ERU-1'!$A$6:$BE$17,X$42,FALSE)</f>
        <v>0</v>
      </c>
      <c r="Y142" s="85">
        <f>VLOOKUP($C$2,'[98]ERU-1'!$A$6:$BE$17,Y$42,FALSE)</f>
        <v>0</v>
      </c>
      <c r="Z142" s="85">
        <f>VLOOKUP($C$2,'[98]ERU-1'!$A$6:$BE$17,Z$42,FALSE)</f>
        <v>0</v>
      </c>
      <c r="AA142" s="85" t="str">
        <f>INDEX([16]Data!$BK$5:$BK$156,MATCH(A142,[16]Data!$A$5:$A$156,0))</f>
        <v>Pardubický</v>
      </c>
      <c r="AB142" s="86">
        <f>INDEX([16]Data!$BM$5:$BM$156,MATCH(A142,[16]Data!$A$5:$A$156,0))</f>
        <v>0.52900000000000003</v>
      </c>
      <c r="AD142" s="39">
        <f t="shared" si="17"/>
        <v>0.78354477888700946</v>
      </c>
    </row>
    <row r="143" spans="1:30" x14ac:dyDescent="0.25">
      <c r="A143">
        <v>3939</v>
      </c>
      <c r="B143" s="84" t="str">
        <f>INDEX([16]Data!$C$5:$C$156,MATCH(A143,[16]Data!$A$5:$A$156,0))</f>
        <v>KJ - Zákupy</v>
      </c>
      <c r="C143" s="85" t="str">
        <f>VLOOKUP($C$2,'[99]ERU-1'!$A$6:$BE$17,C$42,FALSE)</f>
        <v>Únor</v>
      </c>
      <c r="D143" s="85">
        <f>VLOOKUP($C$2,'[99]ERU-1'!$A$6:$BE$17,D$42,FALSE)</f>
        <v>2</v>
      </c>
      <c r="E143" s="85">
        <f>VLOOKUP($C$2,'[99]ERU-1'!$A$6:$BE$17,E$42,FALSE)</f>
        <v>264.68400000000003</v>
      </c>
      <c r="F143" s="85">
        <f>VLOOKUP($C$2,'[99]ERU-1'!$A$6:$BE$17,F$42,FALSE)</f>
        <v>146.964</v>
      </c>
      <c r="G143" s="85">
        <f>VLOOKUP($C$2,'[99]ERU-1'!$A$6:$BE$17,G$42,FALSE)</f>
        <v>35.457999999999998</v>
      </c>
      <c r="H143" s="85">
        <f>VLOOKUP($C$2,'[99]ERU-1'!$A$6:$BE$17,H$42,FALSE)</f>
        <v>414</v>
      </c>
      <c r="I143" s="85">
        <f>VLOOKUP($C$2,'[99]ERU-1'!$A$6:$BE$17,I$42,FALSE)</f>
        <v>0</v>
      </c>
      <c r="J143" s="85">
        <f>VLOOKUP($C$2,'[99]ERU-1'!$A$6:$BE$17,J$42,FALSE)</f>
        <v>0</v>
      </c>
      <c r="K143" s="85">
        <f>VLOOKUP($C$2,'[99]ERU-1'!$A$6:$BE$17,K$42,FALSE)</f>
        <v>414</v>
      </c>
      <c r="L143" s="85">
        <f>VLOOKUP($C$2,'[99]ERU-1'!$A$6:$BE$17,L$42,FALSE)</f>
        <v>0</v>
      </c>
      <c r="M143" s="85">
        <f>VLOOKUP($C$2,'[99]ERU-1'!$A$6:$BE$17,M$42,FALSE)</f>
        <v>414</v>
      </c>
      <c r="N143" s="85">
        <f>VLOOKUP($C$2,'[99]ERU-1'!$A$6:$BE$17,N$42,FALSE)</f>
        <v>0</v>
      </c>
      <c r="O143" s="85" t="s">
        <v>36</v>
      </c>
      <c r="P143" s="85">
        <f>VLOOKUP($C$2,'[99]ERU-1'!$A$6:$BE$17,P$42,FALSE)</f>
        <v>0</v>
      </c>
      <c r="Q143" s="85">
        <f>VLOOKUP($C$2,'[99]ERU-1'!$A$6:$BE$17,Q$42,FALSE)</f>
        <v>0</v>
      </c>
      <c r="R143" s="85">
        <f>VLOOKUP($C$2,'[99]ERU-1'!$A$6:$BE$17,R$42,FALSE)</f>
        <v>414</v>
      </c>
      <c r="S143" s="85">
        <f>VLOOKUP($C$2,'[99]ERU-1'!$A$6:$BE$17,S$42,FALSE)</f>
        <v>0</v>
      </c>
      <c r="T143" s="85">
        <f>VLOOKUP($C$2,'[99]ERU-1'!$A$6:$BE$17,T$42,FALSE)</f>
        <v>0</v>
      </c>
      <c r="U143" s="85">
        <f>VLOOKUP($C$2,'[99]ERU-1'!$A$6:$BE$17,U$42,FALSE)</f>
        <v>0</v>
      </c>
      <c r="V143" s="85">
        <f>VLOOKUP($C$2,'[99]ERU-1'!$A$6:$BE$17,V$42,FALSE)</f>
        <v>0</v>
      </c>
      <c r="W143" s="85">
        <f>VLOOKUP($C$2,'[99]ERU-1'!$A$6:$BE$17,W$42,FALSE)</f>
        <v>0</v>
      </c>
      <c r="X143" s="85">
        <f>VLOOKUP($C$2,'[99]ERU-1'!$A$6:$BE$17,X$42,FALSE)</f>
        <v>0</v>
      </c>
      <c r="Y143" s="85">
        <f>VLOOKUP($C$2,'[99]ERU-1'!$A$6:$BE$17,Y$42,FALSE)</f>
        <v>0</v>
      </c>
      <c r="Z143" s="85">
        <f>VLOOKUP($C$2,'[99]ERU-1'!$A$6:$BE$17,Z$42,FALSE)</f>
        <v>0</v>
      </c>
      <c r="AA143" s="85" t="str">
        <f>INDEX([16]Data!$BK$5:$BK$156,MATCH(A143,[16]Data!$A$5:$A$156,0))</f>
        <v>Liberecký</v>
      </c>
      <c r="AB143" s="86">
        <f>INDEX([16]Data!$BM$5:$BM$156,MATCH(A143,[16]Data!$A$5:$A$156,0))</f>
        <v>0.28599999999999998</v>
      </c>
      <c r="AD143" s="39">
        <f t="shared" si="17"/>
        <v>0.78250455893960413</v>
      </c>
    </row>
    <row r="144" spans="1:30" x14ac:dyDescent="0.25">
      <c r="A144">
        <v>3943</v>
      </c>
      <c r="B144" s="84" t="str">
        <f>INDEX([16]Data!$C$5:$C$156,MATCH(A144,[16]Data!$A$5:$A$156,0))</f>
        <v>KJ - Bochov</v>
      </c>
      <c r="C144" s="85" t="str">
        <f>VLOOKUP($C$2,'[100]ERU-1'!$A$6:$BE$17,C$42,FALSE)</f>
        <v>Únor</v>
      </c>
      <c r="D144" s="85">
        <f>VLOOKUP($C$2,'[100]ERU-1'!$A$6:$BE$17,D$42,FALSE)</f>
        <v>2</v>
      </c>
      <c r="E144" s="85">
        <f>VLOOKUP($C$2,'[100]ERU-1'!$A$6:$BE$17,E$42,FALSE)</f>
        <v>259.64699999999999</v>
      </c>
      <c r="F144" s="85">
        <f>VLOOKUP($C$2,'[100]ERU-1'!$A$6:$BE$17,F$42,FALSE)</f>
        <v>144.541</v>
      </c>
      <c r="G144" s="85">
        <f>VLOOKUP($C$2,'[100]ERU-1'!$A$6:$BE$17,G$42,FALSE)</f>
        <v>35.328000000000003</v>
      </c>
      <c r="H144" s="85">
        <f>VLOOKUP($C$2,'[100]ERU-1'!$A$6:$BE$17,H$42,FALSE)</f>
        <v>408</v>
      </c>
      <c r="I144" s="85">
        <f>VLOOKUP($C$2,'[100]ERU-1'!$A$6:$BE$17,I$42,FALSE)</f>
        <v>0</v>
      </c>
      <c r="J144" s="85">
        <f>VLOOKUP($C$2,'[100]ERU-1'!$A$6:$BE$17,J$42,FALSE)</f>
        <v>0</v>
      </c>
      <c r="K144" s="85">
        <f>VLOOKUP($C$2,'[100]ERU-1'!$A$6:$BE$17,K$42,FALSE)</f>
        <v>408</v>
      </c>
      <c r="L144" s="85">
        <f>VLOOKUP($C$2,'[100]ERU-1'!$A$6:$BE$17,L$42,FALSE)</f>
        <v>0</v>
      </c>
      <c r="M144" s="85">
        <f>VLOOKUP($C$2,'[100]ERU-1'!$A$6:$BE$17,M$42,FALSE)</f>
        <v>408</v>
      </c>
      <c r="N144" s="85">
        <f>VLOOKUP($C$2,'[100]ERU-1'!$A$6:$BE$17,N$42,FALSE)</f>
        <v>0</v>
      </c>
      <c r="O144" s="85" t="s">
        <v>36</v>
      </c>
      <c r="P144" s="85">
        <f>VLOOKUP($C$2,'[100]ERU-1'!$A$6:$BE$17,P$42,FALSE)</f>
        <v>0</v>
      </c>
      <c r="Q144" s="85">
        <f>VLOOKUP($C$2,'[100]ERU-1'!$A$6:$BE$17,Q$42,FALSE)</f>
        <v>0</v>
      </c>
      <c r="R144" s="85">
        <f>VLOOKUP($C$2,'[100]ERU-1'!$A$6:$BE$17,R$42,FALSE)</f>
        <v>408</v>
      </c>
      <c r="S144" s="85">
        <f>VLOOKUP($C$2,'[100]ERU-1'!$A$6:$BE$17,S$42,FALSE)</f>
        <v>0</v>
      </c>
      <c r="T144" s="85">
        <f>VLOOKUP($C$2,'[100]ERU-1'!$A$6:$BE$17,T$42,FALSE)</f>
        <v>0</v>
      </c>
      <c r="U144" s="85">
        <f>VLOOKUP($C$2,'[100]ERU-1'!$A$6:$BE$17,U$42,FALSE)</f>
        <v>0</v>
      </c>
      <c r="V144" s="85">
        <f>VLOOKUP($C$2,'[100]ERU-1'!$A$6:$BE$17,V$42,FALSE)</f>
        <v>0</v>
      </c>
      <c r="W144" s="85">
        <f>VLOOKUP($C$2,'[100]ERU-1'!$A$6:$BE$17,W$42,FALSE)</f>
        <v>0</v>
      </c>
      <c r="X144" s="85">
        <f>VLOOKUP($C$2,'[100]ERU-1'!$A$6:$BE$17,X$42,FALSE)</f>
        <v>0</v>
      </c>
      <c r="Y144" s="85">
        <f>VLOOKUP($C$2,'[100]ERU-1'!$A$6:$BE$17,Y$42,FALSE)</f>
        <v>0</v>
      </c>
      <c r="Z144" s="85">
        <f>VLOOKUP($C$2,'[100]ERU-1'!$A$6:$BE$17,Z$42,FALSE)</f>
        <v>0</v>
      </c>
      <c r="AA144" s="85" t="str">
        <f>INDEX([16]Data!$BK$5:$BK$156,MATCH(A144,[16]Data!$A$5:$A$156,0))</f>
        <v>Karlovarský</v>
      </c>
      <c r="AB144" s="86">
        <f>INDEX([16]Data!$BM$5:$BM$156,MATCH(A144,[16]Data!$A$5:$A$156,0))</f>
        <v>0.28599999999999998</v>
      </c>
      <c r="AD144" s="39">
        <f t="shared" si="17"/>
        <v>0.78409124977226752</v>
      </c>
    </row>
    <row r="145" spans="1:30" x14ac:dyDescent="0.25">
      <c r="A145" s="34">
        <v>4078</v>
      </c>
      <c r="B145" s="84" t="str">
        <f>INDEX([16]Data!$C$5:$C$156,MATCH(A145,[16]Data!$A$5:$A$156,0))</f>
        <v>KJ - Horní Slavkov</v>
      </c>
      <c r="C145" s="85" t="str">
        <f>VLOOKUP($C$2,'[101]ERU-1'!$A$6:$BE$17,C$42,FALSE)</f>
        <v>Únor</v>
      </c>
      <c r="D145" s="85">
        <f>VLOOKUP($C$2,'[101]ERU-1'!$A$6:$BE$17,D$42,FALSE)</f>
        <v>2</v>
      </c>
      <c r="E145" s="85">
        <f>VLOOKUP($C$2,'[101]ERU-1'!$A$6:$BE$17,E$42,FALSE)</f>
        <v>4595.1329999999998</v>
      </c>
      <c r="F145" s="85">
        <f>VLOOKUP($C$2,'[101]ERU-1'!$A$6:$BE$17,F$42,FALSE)</f>
        <v>2391.89</v>
      </c>
      <c r="G145" s="85">
        <f>VLOOKUP($C$2,'[101]ERU-1'!$A$6:$BE$17,G$42,FALSE)</f>
        <v>35.328000000000003</v>
      </c>
      <c r="H145" s="85">
        <f>VLOOKUP($C$2,'[101]ERU-1'!$A$6:$BE$17,H$42,FALSE)</f>
        <v>6900</v>
      </c>
      <c r="I145" s="85">
        <f>VLOOKUP($C$2,'[101]ERU-1'!$A$6:$BE$17,I$42,FALSE)</f>
        <v>0</v>
      </c>
      <c r="J145" s="85">
        <f>VLOOKUP($C$2,'[101]ERU-1'!$A$6:$BE$17,J$42,FALSE)</f>
        <v>0</v>
      </c>
      <c r="K145" s="85">
        <f>VLOOKUP($C$2,'[101]ERU-1'!$A$6:$BE$17,K$42,FALSE)</f>
        <v>6900</v>
      </c>
      <c r="L145" s="85">
        <f>VLOOKUP($C$2,'[101]ERU-1'!$A$6:$BE$17,L$42,FALSE)</f>
        <v>0</v>
      </c>
      <c r="M145" s="85">
        <f>VLOOKUP($C$2,'[101]ERU-1'!$A$6:$BE$17,M$42,FALSE)</f>
        <v>6900</v>
      </c>
      <c r="N145" s="85">
        <f>VLOOKUP($C$2,'[101]ERU-1'!$A$6:$BE$17,N$42,FALSE)</f>
        <v>0</v>
      </c>
      <c r="O145" s="85" t="s">
        <v>36</v>
      </c>
      <c r="P145" s="85">
        <f>VLOOKUP($C$2,'[101]ERU-1'!$A$6:$BE$17,P$42,FALSE)</f>
        <v>0</v>
      </c>
      <c r="Q145" s="85">
        <f>VLOOKUP($C$2,'[101]ERU-1'!$A$6:$BE$17,Q$42,FALSE)</f>
        <v>0</v>
      </c>
      <c r="R145" s="85">
        <f>VLOOKUP($C$2,'[101]ERU-1'!$A$6:$BE$17,R$42,FALSE)</f>
        <v>6900</v>
      </c>
      <c r="S145" s="85">
        <f>VLOOKUP($C$2,'[101]ERU-1'!$A$6:$BE$17,S$42,FALSE)</f>
        <v>0</v>
      </c>
      <c r="T145" s="85">
        <f>VLOOKUP($C$2,'[101]ERU-1'!$A$6:$BE$17,T$42,FALSE)</f>
        <v>0</v>
      </c>
      <c r="U145" s="85">
        <f>VLOOKUP($C$2,'[101]ERU-1'!$A$6:$BE$17,U$42,FALSE)</f>
        <v>0</v>
      </c>
      <c r="V145" s="85">
        <f>VLOOKUP($C$2,'[101]ERU-1'!$A$6:$BE$17,V$42,FALSE)</f>
        <v>0</v>
      </c>
      <c r="W145" s="85">
        <f>VLOOKUP($C$2,'[101]ERU-1'!$A$6:$BE$17,W$42,FALSE)</f>
        <v>0</v>
      </c>
      <c r="X145" s="85">
        <f>VLOOKUP($C$2,'[101]ERU-1'!$A$6:$BE$17,X$42,FALSE)</f>
        <v>0</v>
      </c>
      <c r="Y145" s="85">
        <f>VLOOKUP($C$2,'[101]ERU-1'!$A$6:$BE$17,Y$42,FALSE)</f>
        <v>0</v>
      </c>
      <c r="Z145" s="85">
        <f>VLOOKUP($C$2,'[101]ERU-1'!$A$6:$BE$17,Z$42,FALSE)</f>
        <v>0</v>
      </c>
      <c r="AA145" s="85" t="str">
        <f>INDEX([16]Data!$BK$5:$BK$156,MATCH(A145,[16]Data!$A$5:$A$156,0))</f>
        <v>Karlovarský</v>
      </c>
      <c r="AB145" s="86">
        <f>INDEX([16]Data!$BM$5:$BM$156,MATCH(A145,[16]Data!$A$5:$A$156,0))</f>
        <v>4.8</v>
      </c>
      <c r="AD145" s="39">
        <f t="shared" si="17"/>
        <v>0.80131890123152261</v>
      </c>
    </row>
    <row r="146" spans="1:30" x14ac:dyDescent="0.25">
      <c r="A146">
        <v>4108</v>
      </c>
      <c r="B146" s="84" t="str">
        <f>INDEX([16]Data!$C$5:$C$156,MATCH(A146,[16]Data!$A$5:$A$156,0))</f>
        <v>KJ - Jáchymov</v>
      </c>
      <c r="C146" s="85" t="str">
        <f>VLOOKUP($C$2,'[102]ERU-1'!$A$6:$BE$17,C$42,FALSE)</f>
        <v>Únor</v>
      </c>
      <c r="D146" s="85">
        <f>VLOOKUP($C$2,'[102]ERU-1'!$A$6:$BE$17,D$42,FALSE)</f>
        <v>2</v>
      </c>
      <c r="E146" s="85">
        <f>VLOOKUP($C$2,'[102]ERU-1'!$A$6:$BE$17,E$42,FALSE)</f>
        <v>623.55600000000004</v>
      </c>
      <c r="F146" s="85">
        <f>VLOOKUP($C$2,'[102]ERU-1'!$A$6:$BE$17,F$42,FALSE)</f>
        <v>339.02300000000002</v>
      </c>
      <c r="G146" s="85">
        <f>VLOOKUP($C$2,'[102]ERU-1'!$A$6:$BE$17,G$42,FALSE)</f>
        <v>35.326000000000001</v>
      </c>
      <c r="H146" s="85">
        <f>VLOOKUP($C$2,'[102]ERU-1'!$A$6:$BE$17,H$42,FALSE)</f>
        <v>942</v>
      </c>
      <c r="I146" s="85">
        <f>VLOOKUP($C$2,'[102]ERU-1'!$A$6:$BE$17,I$42,FALSE)</f>
        <v>0</v>
      </c>
      <c r="J146" s="85">
        <f>VLOOKUP($C$2,'[102]ERU-1'!$A$6:$BE$17,J$42,FALSE)</f>
        <v>0</v>
      </c>
      <c r="K146" s="85">
        <f>VLOOKUP($C$2,'[102]ERU-1'!$A$6:$BE$17,K$42,FALSE)</f>
        <v>942</v>
      </c>
      <c r="L146" s="85">
        <f>VLOOKUP($C$2,'[102]ERU-1'!$A$6:$BE$17,L$42,FALSE)</f>
        <v>0</v>
      </c>
      <c r="M146" s="85">
        <f>VLOOKUP($C$2,'[102]ERU-1'!$A$6:$BE$17,M$42,FALSE)</f>
        <v>942</v>
      </c>
      <c r="N146" s="85">
        <f>VLOOKUP($C$2,'[102]ERU-1'!$A$6:$BE$17,N$42,FALSE)</f>
        <v>0</v>
      </c>
      <c r="O146" s="85" t="s">
        <v>36</v>
      </c>
      <c r="P146" s="85">
        <f>VLOOKUP($C$2,'[102]ERU-1'!$A$6:$BE$17,P$42,FALSE)</f>
        <v>0</v>
      </c>
      <c r="Q146" s="85">
        <f>VLOOKUP($C$2,'[102]ERU-1'!$A$6:$BE$17,Q$42,FALSE)</f>
        <v>0</v>
      </c>
      <c r="R146" s="85">
        <f>VLOOKUP($C$2,'[102]ERU-1'!$A$6:$BE$17,R$42,FALSE)</f>
        <v>942</v>
      </c>
      <c r="S146" s="85">
        <f>VLOOKUP($C$2,'[102]ERU-1'!$A$6:$BE$17,S$42,FALSE)</f>
        <v>0</v>
      </c>
      <c r="T146" s="85">
        <f>VLOOKUP($C$2,'[102]ERU-1'!$A$6:$BE$17,T$42,FALSE)</f>
        <v>0</v>
      </c>
      <c r="U146" s="85">
        <f>VLOOKUP($C$2,'[102]ERU-1'!$A$6:$BE$17,U$42,FALSE)</f>
        <v>0</v>
      </c>
      <c r="V146" s="85">
        <f>VLOOKUP($C$2,'[102]ERU-1'!$A$6:$BE$17,V$42,FALSE)</f>
        <v>0</v>
      </c>
      <c r="W146" s="85">
        <f>VLOOKUP($C$2,'[102]ERU-1'!$A$6:$BE$17,W$42,FALSE)</f>
        <v>0</v>
      </c>
      <c r="X146" s="85">
        <f>VLOOKUP($C$2,'[102]ERU-1'!$A$6:$BE$17,X$42,FALSE)</f>
        <v>0</v>
      </c>
      <c r="Y146" s="85">
        <f>VLOOKUP($C$2,'[102]ERU-1'!$A$6:$BE$17,Y$42,FALSE)</f>
        <v>0</v>
      </c>
      <c r="Z146" s="85">
        <f>VLOOKUP($C$2,'[102]ERU-1'!$A$6:$BE$17,Z$42,FALSE)</f>
        <v>0</v>
      </c>
      <c r="AA146" s="85" t="str">
        <f>INDEX([16]Data!$BK$5:$BK$156,MATCH(A146,[16]Data!$A$5:$A$156,0))</f>
        <v>Karlovarský</v>
      </c>
      <c r="AB146" s="86">
        <f>INDEX([16]Data!$BM$5:$BM$156,MATCH(A146,[16]Data!$A$5:$A$156,0))</f>
        <v>0.748</v>
      </c>
      <c r="AD146" s="39">
        <f t="shared" si="17"/>
        <v>0.77182570700709574</v>
      </c>
    </row>
    <row r="147" spans="1:30" x14ac:dyDescent="0.25">
      <c r="A147">
        <v>4153</v>
      </c>
      <c r="B147" s="84" t="str">
        <f>INDEX([16]Data!$C$5:$C$156,MATCH(A147,[16]Data!$A$5:$A$156,0))</f>
        <v>KJ - Kdyně</v>
      </c>
      <c r="C147" s="85" t="str">
        <f>VLOOKUP($C$2,'[103]ERU-1'!$A$6:$BE$17,C$42,FALSE)</f>
        <v>Únor</v>
      </c>
      <c r="D147" s="85">
        <f>VLOOKUP($C$2,'[103]ERU-1'!$A$6:$BE$17,D$42,FALSE)</f>
        <v>2</v>
      </c>
      <c r="E147" s="85">
        <f>VLOOKUP($C$2,'[103]ERU-1'!$A$6:$BE$17,E$42,FALSE)</f>
        <v>31.686</v>
      </c>
      <c r="F147" s="85">
        <f>VLOOKUP($C$2,'[103]ERU-1'!$A$6:$BE$17,F$42,FALSE)</f>
        <v>18.347999999999999</v>
      </c>
      <c r="G147" s="85">
        <f>VLOOKUP($C$2,'[103]ERU-1'!$A$6:$BE$17,G$42,FALSE)</f>
        <v>35.328000000000003</v>
      </c>
      <c r="H147" s="85">
        <f>VLOOKUP($C$2,'[103]ERU-1'!$A$6:$BE$17,H$42,FALSE)</f>
        <v>52</v>
      </c>
      <c r="I147" s="85">
        <f>VLOOKUP($C$2,'[103]ERU-1'!$A$6:$BE$17,I$42,FALSE)</f>
        <v>0</v>
      </c>
      <c r="J147" s="85">
        <f>VLOOKUP($C$2,'[103]ERU-1'!$A$6:$BE$17,J$42,FALSE)</f>
        <v>0</v>
      </c>
      <c r="K147" s="85">
        <f>VLOOKUP($C$2,'[103]ERU-1'!$A$6:$BE$17,K$42,FALSE)</f>
        <v>52</v>
      </c>
      <c r="L147" s="85">
        <f>VLOOKUP($C$2,'[103]ERU-1'!$A$6:$BE$17,L$42,FALSE)</f>
        <v>0</v>
      </c>
      <c r="M147" s="85">
        <f>VLOOKUP($C$2,'[103]ERU-1'!$A$6:$BE$17,M$42,FALSE)</f>
        <v>52</v>
      </c>
      <c r="N147" s="85">
        <f>VLOOKUP($C$2,'[103]ERU-1'!$A$6:$BE$17,N$42,FALSE)</f>
        <v>0</v>
      </c>
      <c r="O147" s="85" t="s">
        <v>36</v>
      </c>
      <c r="P147" s="85">
        <f>VLOOKUP($C$2,'[103]ERU-1'!$A$6:$BE$17,P$42,FALSE)</f>
        <v>0</v>
      </c>
      <c r="Q147" s="85">
        <f>VLOOKUP($C$2,'[103]ERU-1'!$A$6:$BE$17,Q$42,FALSE)</f>
        <v>0</v>
      </c>
      <c r="R147" s="85">
        <f>VLOOKUP($C$2,'[103]ERU-1'!$A$6:$BE$17,R$42,FALSE)</f>
        <v>52</v>
      </c>
      <c r="S147" s="85">
        <f>VLOOKUP($C$2,'[103]ERU-1'!$A$6:$BE$17,S$42,FALSE)</f>
        <v>0</v>
      </c>
      <c r="T147" s="85">
        <f>VLOOKUP($C$2,'[103]ERU-1'!$A$6:$BE$17,T$42,FALSE)</f>
        <v>0</v>
      </c>
      <c r="U147" s="85">
        <f>VLOOKUP($C$2,'[103]ERU-1'!$A$6:$BE$17,U$42,FALSE)</f>
        <v>0</v>
      </c>
      <c r="V147" s="85">
        <f>VLOOKUP($C$2,'[103]ERU-1'!$A$6:$BE$17,V$42,FALSE)</f>
        <v>0</v>
      </c>
      <c r="W147" s="85">
        <f>VLOOKUP($C$2,'[103]ERU-1'!$A$6:$BE$17,W$42,FALSE)</f>
        <v>0</v>
      </c>
      <c r="X147" s="85">
        <f>VLOOKUP($C$2,'[103]ERU-1'!$A$6:$BE$17,X$42,FALSE)</f>
        <v>0</v>
      </c>
      <c r="Y147" s="85">
        <f>VLOOKUP($C$2,'[103]ERU-1'!$A$6:$BE$17,Y$42,FALSE)</f>
        <v>0</v>
      </c>
      <c r="Z147" s="85">
        <f>VLOOKUP($C$2,'[103]ERU-1'!$A$6:$BE$17,Z$42,FALSE)</f>
        <v>0</v>
      </c>
      <c r="AA147" s="85" t="str">
        <f>INDEX([16]Data!$BK$5:$BK$156,MATCH(A147,[16]Data!$A$5:$A$156,0))</f>
        <v>Plzeňský</v>
      </c>
      <c r="AB147" s="86">
        <f>INDEX([16]Data!$BM$5:$BM$156,MATCH(A147,[16]Data!$A$5:$A$156,0))</f>
        <v>1.2070000000000001</v>
      </c>
      <c r="AD147" s="39">
        <f t="shared" si="17"/>
        <v>0.78724898868783755</v>
      </c>
    </row>
    <row r="148" spans="1:30" x14ac:dyDescent="0.25">
      <c r="A148">
        <v>3849</v>
      </c>
      <c r="B148" s="84" t="str">
        <f>INDEX([16]Data!$C$5:$C$156,MATCH(A148,[16]Data!$A$5:$A$156,0))</f>
        <v>KJ - Krásná Lípa</v>
      </c>
      <c r="C148" s="85" t="str">
        <f>VLOOKUP($C$2,'[104]ERU-1'!$A$6:$BE$17,C$42,FALSE)</f>
        <v>Únor</v>
      </c>
      <c r="D148" s="85">
        <f>VLOOKUP($C$2,'[104]ERU-1'!$A$6:$BE$17,D$42,FALSE)</f>
        <v>2</v>
      </c>
      <c r="E148" s="85">
        <f>VLOOKUP($C$2,'[104]ERU-1'!$A$6:$BE$17,E$42,FALSE)</f>
        <v>262.798</v>
      </c>
      <c r="F148" s="85">
        <f>VLOOKUP($C$2,'[104]ERU-1'!$A$6:$BE$17,F$42,FALSE)</f>
        <v>148.874</v>
      </c>
      <c r="G148" s="85">
        <f>VLOOKUP($C$2,'[104]ERU-1'!$A$6:$BE$17,G$42,FALSE)</f>
        <v>35.432000000000002</v>
      </c>
      <c r="H148" s="85">
        <f>VLOOKUP($C$2,'[104]ERU-1'!$A$6:$BE$17,H$42,FALSE)</f>
        <v>423</v>
      </c>
      <c r="I148" s="85">
        <f>VLOOKUP($C$2,'[104]ERU-1'!$A$6:$BE$17,I$42,FALSE)</f>
        <v>0</v>
      </c>
      <c r="J148" s="85">
        <f>VLOOKUP($C$2,'[104]ERU-1'!$A$6:$BE$17,J$42,FALSE)</f>
        <v>0</v>
      </c>
      <c r="K148" s="85">
        <f>VLOOKUP($C$2,'[104]ERU-1'!$A$6:$BE$17,K$42,FALSE)</f>
        <v>423</v>
      </c>
      <c r="L148" s="85">
        <f>VLOOKUP($C$2,'[104]ERU-1'!$A$6:$BE$17,L$42,FALSE)</f>
        <v>0</v>
      </c>
      <c r="M148" s="85">
        <f>VLOOKUP($C$2,'[104]ERU-1'!$A$6:$BE$17,M$42,FALSE)</f>
        <v>423</v>
      </c>
      <c r="N148" s="85">
        <f>VLOOKUP($C$2,'[104]ERU-1'!$A$6:$BE$17,N$42,FALSE)</f>
        <v>0</v>
      </c>
      <c r="O148" s="85" t="s">
        <v>36</v>
      </c>
      <c r="P148" s="85">
        <f>VLOOKUP($C$2,'[104]ERU-1'!$A$6:$BE$17,P$42,FALSE)</f>
        <v>0</v>
      </c>
      <c r="Q148" s="85">
        <f>VLOOKUP($C$2,'[104]ERU-1'!$A$6:$BE$17,Q$42,FALSE)</f>
        <v>0</v>
      </c>
      <c r="R148" s="85">
        <f>VLOOKUP($C$2,'[104]ERU-1'!$A$6:$BE$17,R$42,FALSE)</f>
        <v>423</v>
      </c>
      <c r="S148" s="85">
        <f>VLOOKUP($C$2,'[104]ERU-1'!$A$6:$BE$17,S$42,FALSE)</f>
        <v>0</v>
      </c>
      <c r="T148" s="85">
        <f>VLOOKUP($C$2,'[104]ERU-1'!$A$6:$BE$17,T$42,FALSE)</f>
        <v>0</v>
      </c>
      <c r="U148" s="85">
        <f>VLOOKUP($C$2,'[104]ERU-1'!$A$6:$BE$17,U$42,FALSE)</f>
        <v>0</v>
      </c>
      <c r="V148" s="85">
        <f>VLOOKUP($C$2,'[104]ERU-1'!$A$6:$BE$17,V$42,FALSE)</f>
        <v>0</v>
      </c>
      <c r="W148" s="85">
        <f>VLOOKUP($C$2,'[104]ERU-1'!$A$6:$BE$17,W$42,FALSE)</f>
        <v>0</v>
      </c>
      <c r="X148" s="85">
        <f>VLOOKUP($C$2,'[104]ERU-1'!$A$6:$BE$17,X$42,FALSE)</f>
        <v>0</v>
      </c>
      <c r="Y148" s="85">
        <f>VLOOKUP($C$2,'[104]ERU-1'!$A$6:$BE$17,Y$42,FALSE)</f>
        <v>0</v>
      </c>
      <c r="Z148" s="85">
        <f>VLOOKUP($C$2,'[104]ERU-1'!$A$6:$BE$17,Z$42,FALSE)</f>
        <v>0</v>
      </c>
      <c r="AA148" s="85" t="str">
        <f>INDEX([16]Data!$BK$5:$BK$156,MATCH(A148,[16]Data!$A$5:$A$156,0))</f>
        <v>Ústecký</v>
      </c>
      <c r="AB148" s="86">
        <f>INDEX([16]Data!$BM$5:$BM$156,MATCH(A148,[16]Data!$A$5:$A$156,0))</f>
        <v>0.28000000000000003</v>
      </c>
      <c r="AD148" s="39">
        <f t="shared" si="17"/>
        <v>0.7892580302806399</v>
      </c>
    </row>
    <row r="149" spans="1:30" x14ac:dyDescent="0.25">
      <c r="A149">
        <v>4109</v>
      </c>
      <c r="B149" s="84" t="str">
        <f>INDEX([16]Data!$C$5:$C$156,MATCH(A149,[16]Data!$A$5:$A$156,0))</f>
        <v>KJ - Příbor</v>
      </c>
      <c r="C149" s="85" t="str">
        <f>VLOOKUP($C$2,'[105]ERU-1'!$A$6:$BE$17,C$42,FALSE)</f>
        <v>Únor</v>
      </c>
      <c r="D149" s="85">
        <f>VLOOKUP($C$2,'[105]ERU-1'!$A$6:$BE$17,D$42,FALSE)</f>
        <v>2</v>
      </c>
      <c r="E149" s="85">
        <f>VLOOKUP($C$2,'[105]ERU-1'!$A$6:$BE$17,E$42,FALSE)</f>
        <v>809.84299999999996</v>
      </c>
      <c r="F149" s="85">
        <f>VLOOKUP($C$2,'[105]ERU-1'!$A$6:$BE$17,F$42,FALSE)</f>
        <v>449.101</v>
      </c>
      <c r="G149" s="85">
        <f>VLOOKUP($C$2,'[105]ERU-1'!$A$6:$BE$17,G$42,FALSE)</f>
        <v>34.603000000000002</v>
      </c>
      <c r="H149" s="85">
        <f>VLOOKUP($C$2,'[105]ERU-1'!$A$6:$BE$17,H$42,FALSE)</f>
        <v>1248</v>
      </c>
      <c r="I149" s="85">
        <f>VLOOKUP($C$2,'[105]ERU-1'!$A$6:$BE$17,I$42,FALSE)</f>
        <v>0</v>
      </c>
      <c r="J149" s="85">
        <f>VLOOKUP($C$2,'[105]ERU-1'!$A$6:$BE$17,J$42,FALSE)</f>
        <v>0</v>
      </c>
      <c r="K149" s="85">
        <f>VLOOKUP($C$2,'[105]ERU-1'!$A$6:$BE$17,K$42,FALSE)</f>
        <v>1248</v>
      </c>
      <c r="L149" s="85">
        <f>VLOOKUP($C$2,'[105]ERU-1'!$A$6:$BE$17,L$42,FALSE)</f>
        <v>0</v>
      </c>
      <c r="M149" s="85">
        <f>VLOOKUP($C$2,'[105]ERU-1'!$A$6:$BE$17,M$42,FALSE)</f>
        <v>1248</v>
      </c>
      <c r="N149" s="85">
        <f>VLOOKUP($C$2,'[105]ERU-1'!$A$6:$BE$17,N$42,FALSE)</f>
        <v>0</v>
      </c>
      <c r="O149" s="85" t="s">
        <v>36</v>
      </c>
      <c r="P149" s="85">
        <f>VLOOKUP($C$2,'[105]ERU-1'!$A$6:$BE$17,P$42,FALSE)</f>
        <v>0</v>
      </c>
      <c r="Q149" s="85">
        <f>VLOOKUP($C$2,'[105]ERU-1'!$A$6:$BE$17,Q$42,FALSE)</f>
        <v>0</v>
      </c>
      <c r="R149" s="85">
        <f>VLOOKUP($C$2,'[105]ERU-1'!$A$6:$BE$17,R$42,FALSE)</f>
        <v>1248</v>
      </c>
      <c r="S149" s="85">
        <f>VLOOKUP($C$2,'[105]ERU-1'!$A$6:$BE$17,S$42,FALSE)</f>
        <v>0</v>
      </c>
      <c r="T149" s="85">
        <f>VLOOKUP($C$2,'[105]ERU-1'!$A$6:$BE$17,T$42,FALSE)</f>
        <v>0</v>
      </c>
      <c r="U149" s="85">
        <f>VLOOKUP($C$2,'[105]ERU-1'!$A$6:$BE$17,U$42,FALSE)</f>
        <v>0</v>
      </c>
      <c r="V149" s="85">
        <f>VLOOKUP($C$2,'[105]ERU-1'!$A$6:$BE$17,V$42,FALSE)</f>
        <v>0</v>
      </c>
      <c r="W149" s="85">
        <f>VLOOKUP($C$2,'[105]ERU-1'!$A$6:$BE$17,W$42,FALSE)</f>
        <v>0</v>
      </c>
      <c r="X149" s="85">
        <f>VLOOKUP($C$2,'[105]ERU-1'!$A$6:$BE$17,X$42,FALSE)</f>
        <v>0</v>
      </c>
      <c r="Y149" s="85">
        <f>VLOOKUP($C$2,'[105]ERU-1'!$A$6:$BE$17,Y$42,FALSE)</f>
        <v>0</v>
      </c>
      <c r="Z149" s="85">
        <f>VLOOKUP($C$2,'[105]ERU-1'!$A$6:$BE$17,Z$42,FALSE)</f>
        <v>0</v>
      </c>
      <c r="AA149" s="85" t="str">
        <f>INDEX([16]Data!$BK$5:$BK$156,MATCH(A149,[16]Data!$A$5:$A$156,0))</f>
        <v>Moravskoslezský</v>
      </c>
      <c r="AB149" s="86">
        <f>INDEX([16]Data!$BM$5:$BM$156,MATCH(A149,[16]Data!$A$5:$A$156,0))</f>
        <v>0.80100000000000005</v>
      </c>
      <c r="AD149" s="39">
        <f t="shared" si="17"/>
        <v>0.77191247996924228</v>
      </c>
    </row>
    <row r="150" spans="1:30" x14ac:dyDescent="0.25">
      <c r="A150">
        <v>4110</v>
      </c>
      <c r="B150" s="84" t="str">
        <f>INDEX([16]Data!$C$5:$C$156,MATCH(A150,[16]Data!$A$5:$A$156,0))</f>
        <v>KJ - Rakovník</v>
      </c>
      <c r="C150" s="85" t="str">
        <f>VLOOKUP($C$2,'[106]ERU-1'!$A$6:$BE$17,C$42,FALSE)</f>
        <v>Únor</v>
      </c>
      <c r="D150" s="85">
        <f>VLOOKUP($C$2,'[106]ERU-1'!$A$6:$BE$17,D$42,FALSE)</f>
        <v>2</v>
      </c>
      <c r="E150" s="85">
        <f>VLOOKUP($C$2,'[106]ERU-1'!$A$6:$BE$17,E$42,FALSE)</f>
        <v>905.32600000000002</v>
      </c>
      <c r="F150" s="85">
        <f>VLOOKUP($C$2,'[106]ERU-1'!$A$6:$BE$17,F$42,FALSE)</f>
        <v>486.87</v>
      </c>
      <c r="G150" s="85">
        <f>VLOOKUP($C$2,'[106]ERU-1'!$A$6:$BE$17,G$42,FALSE)</f>
        <v>35.374000000000002</v>
      </c>
      <c r="H150" s="85">
        <f>VLOOKUP($C$2,'[106]ERU-1'!$A$6:$BE$17,H$42,FALSE)</f>
        <v>1554</v>
      </c>
      <c r="I150" s="85">
        <f>VLOOKUP($C$2,'[106]ERU-1'!$A$6:$BE$17,I$42,FALSE)</f>
        <v>0</v>
      </c>
      <c r="J150" s="85">
        <f>VLOOKUP($C$2,'[106]ERU-1'!$A$6:$BE$17,J$42,FALSE)</f>
        <v>0</v>
      </c>
      <c r="K150" s="85">
        <f>VLOOKUP($C$2,'[106]ERU-1'!$A$6:$BE$17,K$42,FALSE)</f>
        <v>1554</v>
      </c>
      <c r="L150" s="85">
        <f>VLOOKUP($C$2,'[106]ERU-1'!$A$6:$BE$17,L$42,FALSE)</f>
        <v>0</v>
      </c>
      <c r="M150" s="85">
        <f>VLOOKUP($C$2,'[106]ERU-1'!$A$6:$BE$17,M$42,FALSE)</f>
        <v>1554</v>
      </c>
      <c r="N150" s="85">
        <f>VLOOKUP($C$2,'[106]ERU-1'!$A$6:$BE$17,N$42,FALSE)</f>
        <v>0</v>
      </c>
      <c r="O150" s="85" t="s">
        <v>36</v>
      </c>
      <c r="P150" s="85">
        <f>VLOOKUP($C$2,'[106]ERU-1'!$A$6:$BE$17,P$42,FALSE)</f>
        <v>0</v>
      </c>
      <c r="Q150" s="85">
        <f>VLOOKUP($C$2,'[106]ERU-1'!$A$6:$BE$17,Q$42,FALSE)</f>
        <v>0</v>
      </c>
      <c r="R150" s="85">
        <f>VLOOKUP($C$2,'[106]ERU-1'!$A$6:$BE$17,R$42,FALSE)</f>
        <v>1554</v>
      </c>
      <c r="S150" s="85">
        <f>VLOOKUP($C$2,'[106]ERU-1'!$A$6:$BE$17,S$42,FALSE)</f>
        <v>0</v>
      </c>
      <c r="T150" s="85">
        <f>VLOOKUP($C$2,'[106]ERU-1'!$A$6:$BE$17,T$42,FALSE)</f>
        <v>0</v>
      </c>
      <c r="U150" s="85">
        <f>VLOOKUP($C$2,'[106]ERU-1'!$A$6:$BE$17,U$42,FALSE)</f>
        <v>0</v>
      </c>
      <c r="V150" s="85">
        <f>VLOOKUP($C$2,'[106]ERU-1'!$A$6:$BE$17,V$42,FALSE)</f>
        <v>0</v>
      </c>
      <c r="W150" s="85">
        <f>VLOOKUP($C$2,'[106]ERU-1'!$A$6:$BE$17,W$42,FALSE)</f>
        <v>0</v>
      </c>
      <c r="X150" s="85">
        <f>VLOOKUP($C$2,'[106]ERU-1'!$A$6:$BE$17,X$42,FALSE)</f>
        <v>0</v>
      </c>
      <c r="Y150" s="85">
        <f>VLOOKUP($C$2,'[106]ERU-1'!$A$6:$BE$17,Y$42,FALSE)</f>
        <v>0</v>
      </c>
      <c r="Z150" s="85">
        <f>VLOOKUP($C$2,'[106]ERU-1'!$A$6:$BE$17,Z$42,FALSE)</f>
        <v>0</v>
      </c>
      <c r="AA150" s="85" t="str">
        <f>INDEX([16]Data!$BK$5:$BK$156,MATCH(A150,[16]Data!$A$5:$A$156,0))</f>
        <v>Středočeský</v>
      </c>
      <c r="AB150" s="86">
        <f>INDEX([16]Data!$BM$5:$BM$156,MATCH(A150,[16]Data!$A$5:$A$156,0))</f>
        <v>1.268</v>
      </c>
      <c r="AD150" s="39">
        <f t="shared" si="17"/>
        <v>0.88661586597380548</v>
      </c>
    </row>
    <row r="151" spans="1:30" x14ac:dyDescent="0.25">
      <c r="A151">
        <v>3869</v>
      </c>
      <c r="B151" s="84" t="str">
        <f>INDEX([16]Data!$C$5:$C$156,MATCH(A151,[16]Data!$A$5:$A$156,0))</f>
        <v>KJ - Sedlčany, Žižkova</v>
      </c>
      <c r="C151" s="85" t="str">
        <f>VLOOKUP($C$2,'[107]ERU-1'!$A$6:$BE$17,C$42,FALSE)</f>
        <v>Únor</v>
      </c>
      <c r="D151" s="85">
        <f>VLOOKUP($C$2,'[107]ERU-1'!$A$6:$BE$17,D$42,FALSE)</f>
        <v>2</v>
      </c>
      <c r="E151" s="85">
        <f>VLOOKUP($C$2,'[107]ERU-1'!$A$6:$BE$17,E$42,FALSE)</f>
        <v>682.30100000000004</v>
      </c>
      <c r="F151" s="85">
        <f>VLOOKUP($C$2,'[107]ERU-1'!$A$6:$BE$17,F$42,FALSE)</f>
        <v>366.54399999999998</v>
      </c>
      <c r="G151" s="85">
        <f>VLOOKUP($C$2,'[107]ERU-1'!$A$6:$BE$17,G$42,FALSE)</f>
        <v>35.334000000000003</v>
      </c>
      <c r="H151" s="85">
        <f>VLOOKUP($C$2,'[107]ERU-1'!$A$6:$BE$17,H$42,FALSE)</f>
        <v>1029</v>
      </c>
      <c r="I151" s="85">
        <f>VLOOKUP($C$2,'[107]ERU-1'!$A$6:$BE$17,I$42,FALSE)</f>
        <v>0</v>
      </c>
      <c r="J151" s="85">
        <f>VLOOKUP($C$2,'[107]ERU-1'!$A$6:$BE$17,J$42,FALSE)</f>
        <v>0</v>
      </c>
      <c r="K151" s="85">
        <f>VLOOKUP($C$2,'[107]ERU-1'!$A$6:$BE$17,K$42,FALSE)</f>
        <v>1029</v>
      </c>
      <c r="L151" s="85">
        <f>VLOOKUP($C$2,'[107]ERU-1'!$A$6:$BE$17,L$42,FALSE)</f>
        <v>0</v>
      </c>
      <c r="M151" s="85">
        <f>VLOOKUP($C$2,'[107]ERU-1'!$A$6:$BE$17,M$42,FALSE)</f>
        <v>1029</v>
      </c>
      <c r="N151" s="85">
        <f>VLOOKUP($C$2,'[107]ERU-1'!$A$6:$BE$17,N$42,FALSE)</f>
        <v>0</v>
      </c>
      <c r="O151" s="85" t="s">
        <v>36</v>
      </c>
      <c r="P151" s="85">
        <f>VLOOKUP($C$2,'[107]ERU-1'!$A$6:$BE$17,P$42,FALSE)</f>
        <v>0</v>
      </c>
      <c r="Q151" s="85">
        <f>VLOOKUP($C$2,'[107]ERU-1'!$A$6:$BE$17,Q$42,FALSE)</f>
        <v>0</v>
      </c>
      <c r="R151" s="85">
        <f>VLOOKUP($C$2,'[107]ERU-1'!$A$6:$BE$17,R$42,FALSE)</f>
        <v>1029</v>
      </c>
      <c r="S151" s="85">
        <f>VLOOKUP($C$2,'[107]ERU-1'!$A$6:$BE$17,S$42,FALSE)</f>
        <v>0</v>
      </c>
      <c r="T151" s="85">
        <f>VLOOKUP($C$2,'[107]ERU-1'!$A$6:$BE$17,T$42,FALSE)</f>
        <v>0</v>
      </c>
      <c r="U151" s="85">
        <f>VLOOKUP($C$2,'[107]ERU-1'!$A$6:$BE$17,U$42,FALSE)</f>
        <v>0</v>
      </c>
      <c r="V151" s="85">
        <f>VLOOKUP($C$2,'[107]ERU-1'!$A$6:$BE$17,V$42,FALSE)</f>
        <v>0</v>
      </c>
      <c r="W151" s="85">
        <f>VLOOKUP($C$2,'[107]ERU-1'!$A$6:$BE$17,W$42,FALSE)</f>
        <v>0</v>
      </c>
      <c r="X151" s="85">
        <f>VLOOKUP($C$2,'[107]ERU-1'!$A$6:$BE$17,X$42,FALSE)</f>
        <v>0</v>
      </c>
      <c r="Y151" s="85">
        <f>VLOOKUP($C$2,'[107]ERU-1'!$A$6:$BE$17,Y$42,FALSE)</f>
        <v>0</v>
      </c>
      <c r="Z151" s="85">
        <f>VLOOKUP($C$2,'[107]ERU-1'!$A$6:$BE$17,Z$42,FALSE)</f>
        <v>0</v>
      </c>
      <c r="AA151" s="85" t="str">
        <f>INDEX([16]Data!$BK$5:$BK$156,MATCH(A151,[16]Data!$A$5:$A$156,0))</f>
        <v>Středočeský</v>
      </c>
      <c r="AB151" s="86">
        <f>INDEX([16]Data!$BM$5:$BM$156,MATCH(A151,[16]Data!$A$5:$A$156,0))</f>
        <v>0.80100000000000005</v>
      </c>
      <c r="AD151" s="39">
        <f t="shared" si="17"/>
        <v>0.77980633521032494</v>
      </c>
    </row>
    <row r="152" spans="1:30" x14ac:dyDescent="0.25">
      <c r="A152">
        <v>3928</v>
      </c>
      <c r="B152" s="84" t="str">
        <f>INDEX([16]Data!$C$5:$C$156,MATCH(A152,[16]Data!$A$5:$A$156,0))</f>
        <v>KJ - Tanvald ul. Vítězná</v>
      </c>
      <c r="C152" s="85" t="str">
        <f>VLOOKUP($C$2,'[108]ERU-1'!$A$6:$BE$17,C$42,FALSE)</f>
        <v>Únor</v>
      </c>
      <c r="D152" s="85">
        <f>VLOOKUP($C$2,'[108]ERU-1'!$A$6:$BE$17,D$42,FALSE)</f>
        <v>2</v>
      </c>
      <c r="E152" s="85">
        <f>VLOOKUP($C$2,'[108]ERU-1'!$A$6:$BE$17,E$42,FALSE)</f>
        <v>253.97</v>
      </c>
      <c r="F152" s="85">
        <f>VLOOKUP($C$2,'[108]ERU-1'!$A$6:$BE$17,F$42,FALSE)</f>
        <v>146.827</v>
      </c>
      <c r="G152" s="85">
        <f>VLOOKUP($C$2,'[108]ERU-1'!$A$6:$BE$17,G$42,FALSE)</f>
        <v>35.338999999999999</v>
      </c>
      <c r="H152" s="85">
        <f>VLOOKUP($C$2,'[108]ERU-1'!$A$6:$BE$17,H$42,FALSE)</f>
        <v>438</v>
      </c>
      <c r="I152" s="85">
        <f>VLOOKUP($C$2,'[108]ERU-1'!$A$6:$BE$17,I$42,FALSE)</f>
        <v>0</v>
      </c>
      <c r="J152" s="85">
        <f>VLOOKUP($C$2,'[108]ERU-1'!$A$6:$BE$17,J$42,FALSE)</f>
        <v>0</v>
      </c>
      <c r="K152" s="85">
        <f>VLOOKUP($C$2,'[108]ERU-1'!$A$6:$BE$17,K$42,FALSE)</f>
        <v>438</v>
      </c>
      <c r="L152" s="85">
        <f>VLOOKUP($C$2,'[108]ERU-1'!$A$6:$BE$17,L$42,FALSE)</f>
        <v>0</v>
      </c>
      <c r="M152" s="85">
        <f>VLOOKUP($C$2,'[108]ERU-1'!$A$6:$BE$17,M$42,FALSE)</f>
        <v>438</v>
      </c>
      <c r="N152" s="85">
        <f>VLOOKUP($C$2,'[108]ERU-1'!$A$6:$BE$17,N$42,FALSE)</f>
        <v>0</v>
      </c>
      <c r="O152" s="85" t="s">
        <v>36</v>
      </c>
      <c r="P152" s="85">
        <f>VLOOKUP($C$2,'[108]ERU-1'!$A$6:$BE$17,P$42,FALSE)</f>
        <v>0</v>
      </c>
      <c r="Q152" s="85">
        <f>VLOOKUP($C$2,'[108]ERU-1'!$A$6:$BE$17,Q$42,FALSE)</f>
        <v>0</v>
      </c>
      <c r="R152" s="85">
        <f>VLOOKUP($C$2,'[108]ERU-1'!$A$6:$BE$17,R$42,FALSE)</f>
        <v>438</v>
      </c>
      <c r="S152" s="85">
        <f>VLOOKUP($C$2,'[108]ERU-1'!$A$6:$BE$17,S$42,FALSE)</f>
        <v>0</v>
      </c>
      <c r="T152" s="85">
        <f>VLOOKUP($C$2,'[108]ERU-1'!$A$6:$BE$17,T$42,FALSE)</f>
        <v>0</v>
      </c>
      <c r="U152" s="85">
        <f>VLOOKUP($C$2,'[108]ERU-1'!$A$6:$BE$17,U$42,FALSE)</f>
        <v>0</v>
      </c>
      <c r="V152" s="85">
        <f>VLOOKUP($C$2,'[108]ERU-1'!$A$6:$BE$17,V$42,FALSE)</f>
        <v>0</v>
      </c>
      <c r="W152" s="85">
        <f>VLOOKUP($C$2,'[108]ERU-1'!$A$6:$BE$17,W$42,FALSE)</f>
        <v>0</v>
      </c>
      <c r="X152" s="85">
        <f>VLOOKUP($C$2,'[108]ERU-1'!$A$6:$BE$17,X$42,FALSE)</f>
        <v>0</v>
      </c>
      <c r="Y152" s="85">
        <f>VLOOKUP($C$2,'[108]ERU-1'!$A$6:$BE$17,Y$42,FALSE)</f>
        <v>0</v>
      </c>
      <c r="Z152" s="85">
        <f>VLOOKUP($C$2,'[108]ERU-1'!$A$6:$BE$17,Z$42,FALSE)</f>
        <v>0</v>
      </c>
      <c r="AA152" s="85" t="str">
        <f>INDEX([16]Data!$BK$5:$BK$156,MATCH(A152,[16]Data!$A$5:$A$156,0))</f>
        <v>Liberecký</v>
      </c>
      <c r="AB152" s="86">
        <f>INDEX([16]Data!$BM$5:$BM$156,MATCH(A152,[16]Data!$A$5:$A$156,0))</f>
        <v>0.3</v>
      </c>
      <c r="AD152" s="39">
        <f t="shared" si="17"/>
        <v>0.8286396008000344</v>
      </c>
    </row>
    <row r="153" spans="1:30" x14ac:dyDescent="0.25">
      <c r="A153">
        <v>3974</v>
      </c>
      <c r="B153" s="84" t="str">
        <f>INDEX([16]Data!$C$5:$C$156,MATCH(A153,[16]Data!$A$5:$A$156,0))</f>
        <v>KJ - Energocentrum Vítkovice III</v>
      </c>
      <c r="C153" s="85" t="str">
        <f>VLOOKUP($C$2,'[109]ERU-1'!$A$6:$BE$17,C$42,FALSE)</f>
        <v>Únor</v>
      </c>
      <c r="D153" s="85">
        <f>VLOOKUP($C$2,'[109]ERU-1'!$A$6:$BE$17,D$42,FALSE)</f>
        <v>2</v>
      </c>
      <c r="E153" s="85">
        <f>VLOOKUP($C$2,'[109]ERU-1'!$A$6:$BE$17,E$42,FALSE)</f>
        <v>0.53500000000000003</v>
      </c>
      <c r="F153" s="85">
        <f>VLOOKUP($C$2,'[109]ERU-1'!$A$6:$BE$17,F$42,FALSE)</f>
        <v>0</v>
      </c>
      <c r="G153" s="85">
        <f>VLOOKUP($C$2,'[109]ERU-1'!$A$6:$BE$17,G$42,FALSE)</f>
        <v>35.375999999999998</v>
      </c>
      <c r="H153" s="85">
        <f>VLOOKUP($C$2,'[109]ERU-1'!$A$6:$BE$17,H$42,FALSE)</f>
        <v>0</v>
      </c>
      <c r="I153" s="85">
        <f>VLOOKUP($C$2,'[109]ERU-1'!$A$6:$BE$17,I$42,FALSE)</f>
        <v>0</v>
      </c>
      <c r="J153" s="85">
        <f>VLOOKUP($C$2,'[109]ERU-1'!$A$6:$BE$17,J$42,FALSE)</f>
        <v>0</v>
      </c>
      <c r="K153" s="85">
        <f>VLOOKUP($C$2,'[109]ERU-1'!$A$6:$BE$17,K$42,FALSE)</f>
        <v>0</v>
      </c>
      <c r="L153" s="85">
        <f>VLOOKUP($C$2,'[109]ERU-1'!$A$6:$BE$17,L$42,FALSE)</f>
        <v>0</v>
      </c>
      <c r="M153" s="85">
        <f>VLOOKUP($C$2,'[109]ERU-1'!$A$6:$BE$17,M$42,FALSE)</f>
        <v>0</v>
      </c>
      <c r="N153" s="85">
        <f>VLOOKUP($C$2,'[109]ERU-1'!$A$6:$BE$17,N$42,FALSE)</f>
        <v>0</v>
      </c>
      <c r="O153" s="85" t="s">
        <v>36</v>
      </c>
      <c r="P153" s="85">
        <f>VLOOKUP($C$2,'[109]ERU-1'!$A$6:$BE$17,P$42,FALSE)</f>
        <v>0</v>
      </c>
      <c r="Q153" s="85">
        <f>VLOOKUP($C$2,'[109]ERU-1'!$A$6:$BE$17,Q$42,FALSE)</f>
        <v>0</v>
      </c>
      <c r="R153" s="85">
        <f>VLOOKUP($C$2,'[109]ERU-1'!$A$6:$BE$17,R$42,FALSE)</f>
        <v>0</v>
      </c>
      <c r="S153" s="85">
        <f>VLOOKUP($C$2,'[109]ERU-1'!$A$6:$BE$17,S$42,FALSE)</f>
        <v>0</v>
      </c>
      <c r="T153" s="85">
        <f>VLOOKUP($C$2,'[109]ERU-1'!$A$6:$BE$17,T$42,FALSE)</f>
        <v>0</v>
      </c>
      <c r="U153" s="85">
        <f>VLOOKUP($C$2,'[109]ERU-1'!$A$6:$BE$17,U$42,FALSE)</f>
        <v>0</v>
      </c>
      <c r="V153" s="85">
        <f>VLOOKUP($C$2,'[109]ERU-1'!$A$6:$BE$17,V$42,FALSE)</f>
        <v>0</v>
      </c>
      <c r="W153" s="85">
        <f>VLOOKUP($C$2,'[109]ERU-1'!$A$6:$BE$17,W$42,FALSE)</f>
        <v>0</v>
      </c>
      <c r="X153" s="85">
        <f>VLOOKUP($C$2,'[109]ERU-1'!$A$6:$BE$17,X$42,FALSE)</f>
        <v>0</v>
      </c>
      <c r="Y153" s="85">
        <f>VLOOKUP($C$2,'[109]ERU-1'!$A$6:$BE$17,Y$42,FALSE)</f>
        <v>0</v>
      </c>
      <c r="Z153" s="85">
        <f>VLOOKUP($C$2,'[109]ERU-1'!$A$6:$BE$17,Z$42,FALSE)</f>
        <v>0</v>
      </c>
      <c r="AA153" s="85" t="str">
        <f>INDEX([16]Data!$BK$5:$BK$156,MATCH(A153,[16]Data!$A$5:$A$156,0))</f>
        <v>Moravskoslezský</v>
      </c>
      <c r="AB153" s="86">
        <f>INDEX([16]Data!$BM$5:$BM$156,MATCH(A153,[16]Data!$A$5:$A$156,0))</f>
        <v>1.966</v>
      </c>
      <c r="AD153" s="39" t="e">
        <f t="shared" si="17"/>
        <v>#DIV/0!</v>
      </c>
    </row>
    <row r="154" spans="1:30" x14ac:dyDescent="0.25">
      <c r="A154">
        <v>3929</v>
      </c>
      <c r="B154" s="84" t="str">
        <f>INDEX([16]Data!$C$5:$C$156,MATCH(A154,[16]Data!$A$5:$A$156,0))</f>
        <v>KJ - Česká Třebová na Milíři</v>
      </c>
      <c r="C154" s="85" t="str">
        <f>VLOOKUP($C$2,'[110]ERU-1'!$A$6:$BE$17,C$42,FALSE)</f>
        <v>Únor</v>
      </c>
      <c r="D154" s="85">
        <f>VLOOKUP($C$2,'[110]ERU-1'!$A$6:$BE$17,D$42,FALSE)</f>
        <v>2</v>
      </c>
      <c r="E154" s="85">
        <f>VLOOKUP($C$2,'[110]ERU-1'!$A$6:$BE$17,E$42,FALSE)</f>
        <v>292.58</v>
      </c>
      <c r="F154" s="85">
        <f>VLOOKUP($C$2,'[110]ERU-1'!$A$6:$BE$17,F$42,FALSE)</f>
        <v>170.06200000000001</v>
      </c>
      <c r="G154" s="85">
        <f>VLOOKUP($C$2,'[110]ERU-1'!$A$6:$BE$17,G$42,FALSE)</f>
        <v>35.286999999999999</v>
      </c>
      <c r="H154" s="85">
        <f>VLOOKUP($C$2,'[110]ERU-1'!$A$6:$BE$17,H$42,FALSE)</f>
        <v>505</v>
      </c>
      <c r="I154" s="85">
        <f>VLOOKUP($C$2,'[110]ERU-1'!$A$6:$BE$17,I$42,FALSE)</f>
        <v>0</v>
      </c>
      <c r="J154" s="85">
        <f>VLOOKUP($C$2,'[110]ERU-1'!$A$6:$BE$17,J$42,FALSE)</f>
        <v>0</v>
      </c>
      <c r="K154" s="85">
        <f>VLOOKUP($C$2,'[110]ERU-1'!$A$6:$BE$17,K$42,FALSE)</f>
        <v>505</v>
      </c>
      <c r="L154" s="85">
        <f>VLOOKUP($C$2,'[110]ERU-1'!$A$6:$BE$17,L$42,FALSE)</f>
        <v>0</v>
      </c>
      <c r="M154" s="85">
        <f>VLOOKUP($C$2,'[110]ERU-1'!$A$6:$BE$17,M$42,FALSE)</f>
        <v>505</v>
      </c>
      <c r="N154" s="85">
        <f>VLOOKUP($C$2,'[110]ERU-1'!$A$6:$BE$17,N$42,FALSE)</f>
        <v>0</v>
      </c>
      <c r="O154" s="85" t="s">
        <v>36</v>
      </c>
      <c r="P154" s="85">
        <f>VLOOKUP($C$2,'[110]ERU-1'!$A$6:$BE$17,P$42,FALSE)</f>
        <v>0</v>
      </c>
      <c r="Q154" s="85">
        <f>VLOOKUP($C$2,'[110]ERU-1'!$A$6:$BE$17,Q$42,FALSE)</f>
        <v>0</v>
      </c>
      <c r="R154" s="85">
        <f>VLOOKUP($C$2,'[110]ERU-1'!$A$6:$BE$17,R$42,FALSE)</f>
        <v>505</v>
      </c>
      <c r="S154" s="85">
        <f>VLOOKUP($C$2,'[110]ERU-1'!$A$6:$BE$17,S$42,FALSE)</f>
        <v>0</v>
      </c>
      <c r="T154" s="85">
        <f>VLOOKUP($C$2,'[110]ERU-1'!$A$6:$BE$17,T$42,FALSE)</f>
        <v>0</v>
      </c>
      <c r="U154" s="85">
        <f>VLOOKUP($C$2,'[110]ERU-1'!$A$6:$BE$17,U$42,FALSE)</f>
        <v>0</v>
      </c>
      <c r="V154" s="85">
        <f>VLOOKUP($C$2,'[110]ERU-1'!$A$6:$BE$17,V$42,FALSE)</f>
        <v>0</v>
      </c>
      <c r="W154" s="85">
        <f>VLOOKUP($C$2,'[110]ERU-1'!$A$6:$BE$17,W$42,FALSE)</f>
        <v>0</v>
      </c>
      <c r="X154" s="85">
        <f>VLOOKUP($C$2,'[110]ERU-1'!$A$6:$BE$17,X$42,FALSE)</f>
        <v>0</v>
      </c>
      <c r="Y154" s="85">
        <f>VLOOKUP($C$2,'[110]ERU-1'!$A$6:$BE$17,Y$42,FALSE)</f>
        <v>0</v>
      </c>
      <c r="Z154" s="85">
        <f>VLOOKUP($C$2,'[110]ERU-1'!$A$6:$BE$17,Z$42,FALSE)</f>
        <v>0</v>
      </c>
      <c r="AA154" s="85" t="str">
        <f>INDEX([16]Data!$BK$5:$BK$156,MATCH(A154,[16]Data!$A$5:$A$156,0))</f>
        <v>Pardubický</v>
      </c>
      <c r="AB154" s="86">
        <f>INDEX([16]Data!$BM$5:$BM$156,MATCH(A154,[16]Data!$A$5:$A$156,0))</f>
        <v>0.28000000000000003</v>
      </c>
      <c r="AD154" s="39">
        <f t="shared" si="17"/>
        <v>0.82486256646268874</v>
      </c>
    </row>
    <row r="155" spans="1:30" x14ac:dyDescent="0.25">
      <c r="A155">
        <v>4026</v>
      </c>
      <c r="B155" s="84" t="str">
        <f>INDEX([16]Data!$C$5:$C$156,MATCH(A155,[16]Data!$A$5:$A$156,0))</f>
        <v>KJ - Řež ÚJV</v>
      </c>
      <c r="C155" s="85" t="str">
        <f>VLOOKUP($C$2,'[111]ERU-1'!$A$6:$BE$17,C$42,FALSE)</f>
        <v>Únor</v>
      </c>
      <c r="D155" s="85">
        <f>VLOOKUP($C$2,'[111]ERU-1'!$A$6:$BE$17,D$42,FALSE)</f>
        <v>2</v>
      </c>
      <c r="E155" s="85">
        <f>VLOOKUP($C$2,'[111]ERU-1'!$A$6:$BE$17,E$42,FALSE)</f>
        <v>1065.903</v>
      </c>
      <c r="F155" s="85">
        <f>VLOOKUP($C$2,'[111]ERU-1'!$A$6:$BE$17,F$42,FALSE)</f>
        <v>577.96199999999999</v>
      </c>
      <c r="G155" s="85">
        <f>VLOOKUP($C$2,'[111]ERU-1'!$A$6:$BE$17,G$42,FALSE)</f>
        <v>35.375</v>
      </c>
      <c r="H155" s="85">
        <f>VLOOKUP($C$2,'[111]ERU-1'!$A$6:$BE$17,H$42,FALSE)</f>
        <v>1631</v>
      </c>
      <c r="I155" s="85">
        <f>VLOOKUP($C$2,'[111]ERU-1'!$A$6:$BE$17,I$42,FALSE)</f>
        <v>0</v>
      </c>
      <c r="J155" s="85">
        <f>VLOOKUP($C$2,'[111]ERU-1'!$A$6:$BE$17,J$42,FALSE)</f>
        <v>0</v>
      </c>
      <c r="K155" s="85">
        <f>VLOOKUP($C$2,'[111]ERU-1'!$A$6:$BE$17,K$42,FALSE)</f>
        <v>1631</v>
      </c>
      <c r="L155" s="85">
        <f>VLOOKUP($C$2,'[111]ERU-1'!$A$6:$BE$17,L$42,FALSE)</f>
        <v>0</v>
      </c>
      <c r="M155" s="85">
        <f>VLOOKUP($C$2,'[111]ERU-1'!$A$6:$BE$17,M$42,FALSE)</f>
        <v>1631</v>
      </c>
      <c r="N155" s="85">
        <f>VLOOKUP($C$2,'[111]ERU-1'!$A$6:$BE$17,N$42,FALSE)</f>
        <v>0</v>
      </c>
      <c r="O155" s="85" t="s">
        <v>36</v>
      </c>
      <c r="P155" s="85">
        <f>VLOOKUP($C$2,'[111]ERU-1'!$A$6:$BE$17,P$42,FALSE)</f>
        <v>0</v>
      </c>
      <c r="Q155" s="85">
        <f>VLOOKUP($C$2,'[111]ERU-1'!$A$6:$BE$17,Q$42,FALSE)</f>
        <v>0</v>
      </c>
      <c r="R155" s="85">
        <f>VLOOKUP($C$2,'[111]ERU-1'!$A$6:$BE$17,R$42,FALSE)</f>
        <v>1631</v>
      </c>
      <c r="S155" s="85">
        <f>VLOOKUP($C$2,'[111]ERU-1'!$A$6:$BE$17,S$42,FALSE)</f>
        <v>0</v>
      </c>
      <c r="T155" s="85">
        <f>VLOOKUP($C$2,'[111]ERU-1'!$A$6:$BE$17,T$42,FALSE)</f>
        <v>0</v>
      </c>
      <c r="U155" s="85">
        <f>VLOOKUP($C$2,'[111]ERU-1'!$A$6:$BE$17,U$42,FALSE)</f>
        <v>0</v>
      </c>
      <c r="V155" s="85">
        <f>VLOOKUP($C$2,'[111]ERU-1'!$A$6:$BE$17,V$42,FALSE)</f>
        <v>0</v>
      </c>
      <c r="W155" s="85">
        <f>VLOOKUP($C$2,'[111]ERU-1'!$A$6:$BE$17,W$42,FALSE)</f>
        <v>0</v>
      </c>
      <c r="X155" s="85">
        <f>VLOOKUP($C$2,'[111]ERU-1'!$A$6:$BE$17,X$42,FALSE)</f>
        <v>0</v>
      </c>
      <c r="Y155" s="85">
        <f>VLOOKUP($C$2,'[111]ERU-1'!$A$6:$BE$17,Y$42,FALSE)</f>
        <v>0</v>
      </c>
      <c r="Z155" s="85">
        <f>VLOOKUP($C$2,'[111]ERU-1'!$A$6:$BE$17,Z$42,FALSE)</f>
        <v>0</v>
      </c>
      <c r="AA155" s="85" t="str">
        <f>INDEX([16]Data!$BK$5:$BK$156,MATCH(A155,[16]Data!$A$5:$A$156,0))</f>
        <v>Středočeský</v>
      </c>
      <c r="AB155" s="86">
        <f>INDEX([16]Data!$BM$5:$BM$156,MATCH(A155,[16]Data!$A$5:$A$156,0))</f>
        <v>1.268</v>
      </c>
      <c r="AD155" s="39">
        <f t="shared" si="17"/>
        <v>0.78388467677036822</v>
      </c>
    </row>
    <row r="156" spans="1:30" x14ac:dyDescent="0.25">
      <c r="A156">
        <v>4027</v>
      </c>
      <c r="B156" s="84" t="str">
        <f>INDEX([16]Data!$C$5:$C$156,MATCH(A156,[16]Data!$A$5:$A$156,0))</f>
        <v>KJ - ŠumerkK2</v>
      </c>
      <c r="C156" s="85" t="str">
        <f>VLOOKUP($C$2,'[112]ERU-1'!$A$6:$BE$17,C$42,FALSE)</f>
        <v>Únor</v>
      </c>
      <c r="D156" s="85">
        <f>VLOOKUP($C$2,'[112]ERU-1'!$A$6:$BE$17,D$42,FALSE)</f>
        <v>2</v>
      </c>
      <c r="E156" s="85">
        <f>VLOOKUP($C$2,'[112]ERU-1'!$A$6:$BE$17,E$42,FALSE)</f>
        <v>509.30799999999999</v>
      </c>
      <c r="F156" s="85">
        <f>VLOOKUP($C$2,'[112]ERU-1'!$A$6:$BE$17,F$42,FALSE)</f>
        <v>273.14400000000001</v>
      </c>
      <c r="G156" s="85">
        <f>VLOOKUP($C$2,'[112]ERU-1'!$A$6:$BE$17,G$42,FALSE)</f>
        <v>35.131</v>
      </c>
      <c r="H156" s="85">
        <f>VLOOKUP($C$2,'[112]ERU-1'!$A$6:$BE$17,H$42,FALSE)</f>
        <v>767</v>
      </c>
      <c r="I156" s="85">
        <f>VLOOKUP($C$2,'[112]ERU-1'!$A$6:$BE$17,I$42,FALSE)</f>
        <v>0</v>
      </c>
      <c r="J156" s="85">
        <f>VLOOKUP($C$2,'[112]ERU-1'!$A$6:$BE$17,J$42,FALSE)</f>
        <v>0</v>
      </c>
      <c r="K156" s="85">
        <f>VLOOKUP($C$2,'[112]ERU-1'!$A$6:$BE$17,K$42,FALSE)</f>
        <v>767</v>
      </c>
      <c r="L156" s="85">
        <f>VLOOKUP($C$2,'[112]ERU-1'!$A$6:$BE$17,L$42,FALSE)</f>
        <v>0</v>
      </c>
      <c r="M156" s="85">
        <f>VLOOKUP($C$2,'[112]ERU-1'!$A$6:$BE$17,M$42,FALSE)</f>
        <v>767</v>
      </c>
      <c r="N156" s="85">
        <f>VLOOKUP($C$2,'[112]ERU-1'!$A$6:$BE$17,N$42,FALSE)</f>
        <v>0</v>
      </c>
      <c r="O156" s="85" t="s">
        <v>36</v>
      </c>
      <c r="P156" s="85">
        <f>VLOOKUP($C$2,'[112]ERU-1'!$A$6:$BE$17,P$42,FALSE)</f>
        <v>0</v>
      </c>
      <c r="Q156" s="85">
        <f>VLOOKUP($C$2,'[112]ERU-1'!$A$6:$BE$17,Q$42,FALSE)</f>
        <v>0</v>
      </c>
      <c r="R156" s="85">
        <f>VLOOKUP($C$2,'[112]ERU-1'!$A$6:$BE$17,R$42,FALSE)</f>
        <v>767</v>
      </c>
      <c r="S156" s="85">
        <f>VLOOKUP($C$2,'[112]ERU-1'!$A$6:$BE$17,S$42,FALSE)</f>
        <v>0</v>
      </c>
      <c r="T156" s="85">
        <f>VLOOKUP($C$2,'[112]ERU-1'!$A$6:$BE$17,T$42,FALSE)</f>
        <v>0</v>
      </c>
      <c r="U156" s="85">
        <f>VLOOKUP($C$2,'[112]ERU-1'!$A$6:$BE$17,U$42,FALSE)</f>
        <v>0</v>
      </c>
      <c r="V156" s="85">
        <f>VLOOKUP($C$2,'[112]ERU-1'!$A$6:$BE$17,V$42,FALSE)</f>
        <v>0</v>
      </c>
      <c r="W156" s="85">
        <f>VLOOKUP($C$2,'[112]ERU-1'!$A$6:$BE$17,W$42,FALSE)</f>
        <v>0</v>
      </c>
      <c r="X156" s="85">
        <f>VLOOKUP($C$2,'[112]ERU-1'!$A$6:$BE$17,X$42,FALSE)</f>
        <v>0</v>
      </c>
      <c r="Y156" s="85">
        <f>VLOOKUP($C$2,'[112]ERU-1'!$A$6:$BE$17,Y$42,FALSE)</f>
        <v>0</v>
      </c>
      <c r="Z156" s="85">
        <f>VLOOKUP($C$2,'[112]ERU-1'!$A$6:$BE$17,Z$42,FALSE)</f>
        <v>0</v>
      </c>
      <c r="AA156" s="85" t="str">
        <f>INDEX([16]Data!$BK$5:$BK$156,MATCH(A156,[16]Data!$A$5:$A$156,0))</f>
        <v>Olomoucký</v>
      </c>
      <c r="AB156" s="86">
        <f>INDEX([16]Data!$BM$5:$BM$156,MATCH(A156,[16]Data!$A$5:$A$156,0))</f>
        <v>1.268</v>
      </c>
      <c r="AD156" s="39">
        <f t="shared" si="17"/>
        <v>0.78001184560362136</v>
      </c>
    </row>
    <row r="157" spans="1:30" x14ac:dyDescent="0.25">
      <c r="A157">
        <v>4028</v>
      </c>
      <c r="B157" s="84" t="str">
        <f>INDEX([16]Data!$C$5:$C$156,MATCH(A157,[16]Data!$A$5:$A$156,0))</f>
        <v>KJ - Šumerk K3</v>
      </c>
      <c r="C157" s="85" t="str">
        <f>VLOOKUP($C$2,'[113]ERU-1'!$A$6:$BE$17,C$42,FALSE)</f>
        <v>Únor</v>
      </c>
      <c r="D157" s="85">
        <f>VLOOKUP($C$2,'[113]ERU-1'!$A$6:$BE$17,D$42,FALSE)</f>
        <v>2</v>
      </c>
      <c r="E157" s="85">
        <f>VLOOKUP($C$2,'[113]ERU-1'!$A$6:$BE$17,E$42,FALSE)</f>
        <v>1165.0350000000001</v>
      </c>
      <c r="F157" s="85">
        <f>VLOOKUP($C$2,'[113]ERU-1'!$A$6:$BE$17,F$42,FALSE)</f>
        <v>632.72</v>
      </c>
      <c r="G157" s="85">
        <f>VLOOKUP($C$2,'[113]ERU-1'!$A$6:$BE$17,G$42,FALSE)</f>
        <v>35.122999999999998</v>
      </c>
      <c r="H157" s="85">
        <f>VLOOKUP($C$2,'[113]ERU-1'!$A$6:$BE$17,H$42,FALSE)</f>
        <v>1793</v>
      </c>
      <c r="I157" s="85">
        <f>VLOOKUP($C$2,'[113]ERU-1'!$A$6:$BE$17,I$42,FALSE)</f>
        <v>0</v>
      </c>
      <c r="J157" s="85">
        <f>VLOOKUP($C$2,'[113]ERU-1'!$A$6:$BE$17,J$42,FALSE)</f>
        <v>0</v>
      </c>
      <c r="K157" s="85">
        <f>VLOOKUP($C$2,'[113]ERU-1'!$A$6:$BE$17,K$42,FALSE)</f>
        <v>1793</v>
      </c>
      <c r="L157" s="85">
        <f>VLOOKUP($C$2,'[113]ERU-1'!$A$6:$BE$17,L$42,FALSE)</f>
        <v>0</v>
      </c>
      <c r="M157" s="85">
        <f>VLOOKUP($C$2,'[113]ERU-1'!$A$6:$BE$17,M$42,FALSE)</f>
        <v>1793</v>
      </c>
      <c r="N157" s="85">
        <f>VLOOKUP($C$2,'[113]ERU-1'!$A$6:$BE$17,N$42,FALSE)</f>
        <v>0</v>
      </c>
      <c r="O157" s="85" t="s">
        <v>36</v>
      </c>
      <c r="P157" s="85">
        <f>VLOOKUP($C$2,'[113]ERU-1'!$A$6:$BE$17,P$42,FALSE)</f>
        <v>0</v>
      </c>
      <c r="Q157" s="85">
        <f>VLOOKUP($C$2,'[113]ERU-1'!$A$6:$BE$17,Q$42,FALSE)</f>
        <v>0</v>
      </c>
      <c r="R157" s="85">
        <f>VLOOKUP($C$2,'[113]ERU-1'!$A$6:$BE$17,R$42,FALSE)</f>
        <v>1793</v>
      </c>
      <c r="S157" s="85">
        <f>VLOOKUP($C$2,'[113]ERU-1'!$A$6:$BE$17,S$42,FALSE)</f>
        <v>0</v>
      </c>
      <c r="T157" s="85">
        <f>VLOOKUP($C$2,'[113]ERU-1'!$A$6:$BE$17,T$42,FALSE)</f>
        <v>0</v>
      </c>
      <c r="U157" s="85">
        <f>VLOOKUP($C$2,'[113]ERU-1'!$A$6:$BE$17,U$42,FALSE)</f>
        <v>0</v>
      </c>
      <c r="V157" s="85">
        <f>VLOOKUP($C$2,'[113]ERU-1'!$A$6:$BE$17,V$42,FALSE)</f>
        <v>0</v>
      </c>
      <c r="W157" s="85">
        <f>VLOOKUP($C$2,'[113]ERU-1'!$A$6:$BE$17,W$42,FALSE)</f>
        <v>0</v>
      </c>
      <c r="X157" s="85">
        <f>VLOOKUP($C$2,'[113]ERU-1'!$A$6:$BE$17,X$42,FALSE)</f>
        <v>0</v>
      </c>
      <c r="Y157" s="85">
        <f>VLOOKUP($C$2,'[113]ERU-1'!$A$6:$BE$17,Y$42,FALSE)</f>
        <v>0</v>
      </c>
      <c r="Z157" s="85">
        <f>VLOOKUP($C$2,'[113]ERU-1'!$A$6:$BE$17,Z$42,FALSE)</f>
        <v>0</v>
      </c>
      <c r="AA157" s="85" t="str">
        <f>INDEX([16]Data!$BK$5:$BK$156,MATCH(A157,[16]Data!$A$5:$A$156,0))</f>
        <v>Olomoucký</v>
      </c>
      <c r="AB157" s="86">
        <f>INDEX([16]Data!$BM$5:$BM$156,MATCH(A157,[16]Data!$A$5:$A$156,0))</f>
        <v>1.268</v>
      </c>
      <c r="AD157" s="39">
        <f t="shared" si="17"/>
        <v>0.78716581672075403</v>
      </c>
    </row>
    <row r="158" spans="1:30" x14ac:dyDescent="0.25">
      <c r="A158">
        <v>4278</v>
      </c>
      <c r="B158" s="84" t="str">
        <f>INDEX([16]Data!$C$5:$C$156,MATCH(A158,[16]Data!$A$5:$A$156,0))</f>
        <v>KJ - Helvikovice</v>
      </c>
      <c r="C158" s="85" t="str">
        <f>VLOOKUP($C$2,'[114]ERU-1'!$A$6:$BE$17,C$42,FALSE)</f>
        <v>Únor</v>
      </c>
      <c r="D158" s="85">
        <f>VLOOKUP($C$2,'[114]ERU-1'!$A$6:$BE$17,D$42,FALSE)</f>
        <v>2</v>
      </c>
      <c r="E158" s="85">
        <f>VLOOKUP($C$2,'[114]ERU-1'!$A$6:$BE$17,E$42,FALSE)</f>
        <v>236.79499999999999</v>
      </c>
      <c r="F158" s="85">
        <f>VLOOKUP($C$2,'[114]ERU-1'!$A$6:$BE$17,F$42,FALSE)</f>
        <v>132.68</v>
      </c>
      <c r="G158" s="85">
        <f>VLOOKUP($C$2,'[114]ERU-1'!$A$6:$BE$17,G$42,FALSE)</f>
        <v>34.996000000000002</v>
      </c>
      <c r="H158" s="85">
        <f>VLOOKUP($C$2,'[114]ERU-1'!$A$6:$BE$17,H$42,FALSE)</f>
        <v>375</v>
      </c>
      <c r="I158" s="85">
        <f>VLOOKUP($C$2,'[114]ERU-1'!$A$6:$BE$17,I$42,FALSE)</f>
        <v>0</v>
      </c>
      <c r="J158" s="85">
        <f>VLOOKUP($C$2,'[114]ERU-1'!$A$6:$BE$17,J$42,FALSE)</f>
        <v>0</v>
      </c>
      <c r="K158" s="85">
        <f>VLOOKUP($C$2,'[114]ERU-1'!$A$6:$BE$17,K$42,FALSE)</f>
        <v>375</v>
      </c>
      <c r="L158" s="85">
        <f>VLOOKUP($C$2,'[114]ERU-1'!$A$6:$BE$17,L$42,FALSE)</f>
        <v>0</v>
      </c>
      <c r="M158" s="85">
        <f>VLOOKUP($C$2,'[114]ERU-1'!$A$6:$BE$17,M$42,FALSE)</f>
        <v>375</v>
      </c>
      <c r="N158" s="85">
        <f>VLOOKUP($C$2,'[114]ERU-1'!$A$6:$BE$17,N$42,FALSE)</f>
        <v>0</v>
      </c>
      <c r="O158" s="85" t="s">
        <v>36</v>
      </c>
      <c r="P158" s="85">
        <f>VLOOKUP($C$2,'[114]ERU-1'!$A$6:$BE$17,P$42,FALSE)</f>
        <v>0</v>
      </c>
      <c r="Q158" s="85">
        <f>VLOOKUP($C$2,'[114]ERU-1'!$A$6:$BE$17,Q$42,FALSE)</f>
        <v>0</v>
      </c>
      <c r="R158" s="85">
        <f>VLOOKUP($C$2,'[114]ERU-1'!$A$6:$BE$17,R$42,FALSE)</f>
        <v>375</v>
      </c>
      <c r="S158" s="85">
        <f>VLOOKUP($C$2,'[114]ERU-1'!$A$6:$BE$17,S$42,FALSE)</f>
        <v>0</v>
      </c>
      <c r="T158" s="85">
        <f>VLOOKUP($C$2,'[114]ERU-1'!$A$6:$BE$17,T$42,FALSE)</f>
        <v>0</v>
      </c>
      <c r="U158" s="85">
        <f>VLOOKUP($C$2,'[114]ERU-1'!$A$6:$BE$17,U$42,FALSE)</f>
        <v>0</v>
      </c>
      <c r="V158" s="85">
        <f>VLOOKUP($C$2,'[114]ERU-1'!$A$6:$BE$17,V$42,FALSE)</f>
        <v>0</v>
      </c>
      <c r="W158" s="85">
        <f>VLOOKUP($C$2,'[114]ERU-1'!$A$6:$BE$17,W$42,FALSE)</f>
        <v>0</v>
      </c>
      <c r="X158" s="85">
        <f>VLOOKUP($C$2,'[114]ERU-1'!$A$6:$BE$17,X$42,FALSE)</f>
        <v>0</v>
      </c>
      <c r="Y158" s="85">
        <f>VLOOKUP($C$2,'[114]ERU-1'!$A$6:$BE$17,Y$42,FALSE)</f>
        <v>0</v>
      </c>
      <c r="Z158" s="85">
        <f>VLOOKUP($C$2,'[114]ERU-1'!$A$6:$BE$17,Z$42,FALSE)</f>
        <v>0</v>
      </c>
      <c r="AA158" s="85" t="str">
        <f>INDEX([16]Data!$BK$5:$BK$156,MATCH(A158,[16]Data!$A$5:$A$156,0))</f>
        <v>Pardubický</v>
      </c>
      <c r="AB158" s="86">
        <f>INDEX([16]Data!$BM$5:$BM$156,MATCH(A158,[16]Data!$A$5:$A$156,0))</f>
        <v>0.3</v>
      </c>
      <c r="AD158" s="39">
        <f t="shared" si="17"/>
        <v>0.78509697517837396</v>
      </c>
    </row>
    <row r="159" spans="1:30" x14ac:dyDescent="0.25">
      <c r="A159">
        <v>3971</v>
      </c>
      <c r="B159" s="84" t="str">
        <f>INDEX([16]Data!$C$5:$C$156,MATCH(A159,[16]Data!$A$5:$A$156,0))</f>
        <v>KJ - Luby ul. Tovární</v>
      </c>
      <c r="C159" s="85" t="str">
        <f>VLOOKUP($C$2,'[115]ERU-1'!$A$6:$BE$17,C$42,FALSE)</f>
        <v>Únor</v>
      </c>
      <c r="D159" s="85">
        <f>VLOOKUP($C$2,'[115]ERU-1'!$A$6:$BE$17,D$42,FALSE)</f>
        <v>2</v>
      </c>
      <c r="E159" s="85">
        <f>VLOOKUP($C$2,'[115]ERU-1'!$A$6:$BE$17,E$42,FALSE)</f>
        <v>255.608</v>
      </c>
      <c r="F159" s="85">
        <f>VLOOKUP($C$2,'[115]ERU-1'!$A$6:$BE$17,F$42,FALSE)</f>
        <v>142.86799999999999</v>
      </c>
      <c r="G159" s="85">
        <f>VLOOKUP($C$2,'[115]ERU-1'!$A$6:$BE$17,G$42,FALSE)</f>
        <v>35.326999999999998</v>
      </c>
      <c r="H159" s="85">
        <f>VLOOKUP($C$2,'[115]ERU-1'!$A$6:$BE$17,H$42,FALSE)</f>
        <v>400</v>
      </c>
      <c r="I159" s="85">
        <f>VLOOKUP($C$2,'[115]ERU-1'!$A$6:$BE$17,I$42,FALSE)</f>
        <v>0</v>
      </c>
      <c r="J159" s="85">
        <f>VLOOKUP($C$2,'[115]ERU-1'!$A$6:$BE$17,J$42,FALSE)</f>
        <v>0</v>
      </c>
      <c r="K159" s="85">
        <f>VLOOKUP($C$2,'[115]ERU-1'!$A$6:$BE$17,K$42,FALSE)</f>
        <v>400</v>
      </c>
      <c r="L159" s="85">
        <f>VLOOKUP($C$2,'[115]ERU-1'!$A$6:$BE$17,L$42,FALSE)</f>
        <v>0</v>
      </c>
      <c r="M159" s="85">
        <f>VLOOKUP($C$2,'[115]ERU-1'!$A$6:$BE$17,M$42,FALSE)</f>
        <v>400</v>
      </c>
      <c r="N159" s="85">
        <f>VLOOKUP($C$2,'[115]ERU-1'!$A$6:$BE$17,N$42,FALSE)</f>
        <v>0</v>
      </c>
      <c r="O159" s="85" t="s">
        <v>36</v>
      </c>
      <c r="P159" s="85">
        <f>VLOOKUP($C$2,'[115]ERU-1'!$A$6:$BE$17,P$42,FALSE)</f>
        <v>0</v>
      </c>
      <c r="Q159" s="85">
        <f>VLOOKUP($C$2,'[115]ERU-1'!$A$6:$BE$17,Q$42,FALSE)</f>
        <v>0</v>
      </c>
      <c r="R159" s="85">
        <f>VLOOKUP($C$2,'[115]ERU-1'!$A$6:$BE$17,R$42,FALSE)</f>
        <v>400</v>
      </c>
      <c r="S159" s="85">
        <f>VLOOKUP($C$2,'[115]ERU-1'!$A$6:$BE$17,S$42,FALSE)</f>
        <v>0</v>
      </c>
      <c r="T159" s="85">
        <f>VLOOKUP($C$2,'[115]ERU-1'!$A$6:$BE$17,T$42,FALSE)</f>
        <v>0</v>
      </c>
      <c r="U159" s="85">
        <f>VLOOKUP($C$2,'[115]ERU-1'!$A$6:$BE$17,U$42,FALSE)</f>
        <v>0</v>
      </c>
      <c r="V159" s="85">
        <f>VLOOKUP($C$2,'[115]ERU-1'!$A$6:$BE$17,V$42,FALSE)</f>
        <v>0</v>
      </c>
      <c r="W159" s="85">
        <f>VLOOKUP($C$2,'[115]ERU-1'!$A$6:$BE$17,W$42,FALSE)</f>
        <v>0</v>
      </c>
      <c r="X159" s="85">
        <f>VLOOKUP($C$2,'[115]ERU-1'!$A$6:$BE$17,X$42,FALSE)</f>
        <v>0</v>
      </c>
      <c r="Y159" s="85">
        <f>VLOOKUP($C$2,'[115]ERU-1'!$A$6:$BE$17,Y$42,FALSE)</f>
        <v>0</v>
      </c>
      <c r="Z159" s="85">
        <f>VLOOKUP($C$2,'[115]ERU-1'!$A$6:$BE$17,Z$42,FALSE)</f>
        <v>0</v>
      </c>
      <c r="AA159" s="85" t="str">
        <f>INDEX([16]Data!$BK$5:$BK$156,MATCH(A159,[16]Data!$A$5:$A$156,0))</f>
        <v>Karlovarský</v>
      </c>
      <c r="AB159" s="86">
        <f>INDEX([16]Data!$BM$5:$BM$156,MATCH(A159,[16]Data!$A$5:$A$156,0))</f>
        <v>0.28599999999999998</v>
      </c>
      <c r="AD159" s="39">
        <f t="shared" si="17"/>
        <v>0.77771867115876969</v>
      </c>
    </row>
    <row r="160" spans="1:30" x14ac:dyDescent="0.25">
      <c r="A160">
        <v>3972</v>
      </c>
      <c r="B160" s="84" t="str">
        <f>INDEX([16]Data!$C$5:$C$156,MATCH(A160,[16]Data!$A$5:$A$156,0))</f>
        <v>KJ - Luby U Pily</v>
      </c>
      <c r="C160" s="85" t="str">
        <f>VLOOKUP($C$2,'[116]ERU-1'!$A$6:$BE$17,C$42,FALSE)</f>
        <v>Únor</v>
      </c>
      <c r="D160" s="85">
        <f>VLOOKUP($C$2,'[116]ERU-1'!$A$6:$BE$17,D$42,FALSE)</f>
        <v>2</v>
      </c>
      <c r="E160" s="85">
        <f>VLOOKUP($C$2,'[116]ERU-1'!$A$6:$BE$17,E$42,FALSE)</f>
        <v>247.82499999999999</v>
      </c>
      <c r="F160" s="85">
        <f>VLOOKUP($C$2,'[116]ERU-1'!$A$6:$BE$17,F$42,FALSE)</f>
        <v>138.74600000000001</v>
      </c>
      <c r="G160" s="85">
        <f>VLOOKUP($C$2,'[116]ERU-1'!$A$6:$BE$17,G$42,FALSE)</f>
        <v>35.326999999999998</v>
      </c>
      <c r="H160" s="85">
        <f>VLOOKUP($C$2,'[116]ERU-1'!$A$6:$BE$17,H$42,FALSE)</f>
        <v>391</v>
      </c>
      <c r="I160" s="85">
        <f>VLOOKUP($C$2,'[116]ERU-1'!$A$6:$BE$17,I$42,FALSE)</f>
        <v>0</v>
      </c>
      <c r="J160" s="85">
        <f>VLOOKUP($C$2,'[116]ERU-1'!$A$6:$BE$17,J$42,FALSE)</f>
        <v>0</v>
      </c>
      <c r="K160" s="85">
        <f>VLOOKUP($C$2,'[116]ERU-1'!$A$6:$BE$17,K$42,FALSE)</f>
        <v>391</v>
      </c>
      <c r="L160" s="85">
        <f>VLOOKUP($C$2,'[116]ERU-1'!$A$6:$BE$17,L$42,FALSE)</f>
        <v>0</v>
      </c>
      <c r="M160" s="85">
        <f>VLOOKUP($C$2,'[116]ERU-1'!$A$6:$BE$17,M$42,FALSE)</f>
        <v>391</v>
      </c>
      <c r="N160" s="85">
        <f>VLOOKUP($C$2,'[116]ERU-1'!$A$6:$BE$17,N$42,FALSE)</f>
        <v>0</v>
      </c>
      <c r="O160" s="85" t="s">
        <v>36</v>
      </c>
      <c r="P160" s="85">
        <f>VLOOKUP($C$2,'[116]ERU-1'!$A$6:$BE$17,P$42,FALSE)</f>
        <v>0</v>
      </c>
      <c r="Q160" s="85">
        <f>VLOOKUP($C$2,'[116]ERU-1'!$A$6:$BE$17,Q$42,FALSE)</f>
        <v>0</v>
      </c>
      <c r="R160" s="85">
        <f>VLOOKUP($C$2,'[116]ERU-1'!$A$6:$BE$17,R$42,FALSE)</f>
        <v>391</v>
      </c>
      <c r="S160" s="85">
        <f>VLOOKUP($C$2,'[116]ERU-1'!$A$6:$BE$17,S$42,FALSE)</f>
        <v>0</v>
      </c>
      <c r="T160" s="85">
        <f>VLOOKUP($C$2,'[116]ERU-1'!$A$6:$BE$17,T$42,FALSE)</f>
        <v>0</v>
      </c>
      <c r="U160" s="85">
        <f>VLOOKUP($C$2,'[116]ERU-1'!$A$6:$BE$17,U$42,FALSE)</f>
        <v>0</v>
      </c>
      <c r="V160" s="85">
        <f>VLOOKUP($C$2,'[116]ERU-1'!$A$6:$BE$17,V$42,FALSE)</f>
        <v>0</v>
      </c>
      <c r="W160" s="85">
        <f>VLOOKUP($C$2,'[116]ERU-1'!$A$6:$BE$17,W$42,FALSE)</f>
        <v>0</v>
      </c>
      <c r="X160" s="85">
        <f>VLOOKUP($C$2,'[116]ERU-1'!$A$6:$BE$17,X$42,FALSE)</f>
        <v>0</v>
      </c>
      <c r="Y160" s="85">
        <f>VLOOKUP($C$2,'[116]ERU-1'!$A$6:$BE$17,Y$42,FALSE)</f>
        <v>0</v>
      </c>
      <c r="Z160" s="85">
        <f>VLOOKUP($C$2,'[116]ERU-1'!$A$6:$BE$17,Z$42,FALSE)</f>
        <v>0</v>
      </c>
      <c r="AA160" s="85" t="str">
        <f>INDEX([16]Data!$BK$5:$BK$156,MATCH(A160,[16]Data!$A$5:$A$156,0))</f>
        <v>Karlovarský</v>
      </c>
      <c r="AB160" s="86">
        <f>INDEX([16]Data!$BM$5:$BM$156,MATCH(A160,[16]Data!$A$5:$A$156,0))</f>
        <v>0.28599999999999998</v>
      </c>
      <c r="AD160" s="39">
        <f t="shared" si="17"/>
        <v>0.78280535014422836</v>
      </c>
    </row>
    <row r="161" spans="1:30" x14ac:dyDescent="0.25">
      <c r="A161">
        <v>4295</v>
      </c>
      <c r="B161" s="84" t="str">
        <f>INDEX([16]Data!$C$5:$C$156,MATCH(A161,[16]Data!$A$5:$A$156,0))</f>
        <v>KJ - Mondelez Opava</v>
      </c>
      <c r="C161" s="85" t="str">
        <f>VLOOKUP($C$2,'[14]ERU-1'!$A$6:$BE$17,C$42,FALSE)</f>
        <v>Únor</v>
      </c>
      <c r="D161" s="85">
        <f>VLOOKUP($C$2,'[14]ERU-1'!$A$6:$BE$17,D$42,FALSE)</f>
        <v>2</v>
      </c>
      <c r="E161" s="85">
        <f>VLOOKUP($C$2,'[14]ERU-1'!$A$6:$BE$17,E$42,FALSE)</f>
        <v>916.95500000000004</v>
      </c>
      <c r="F161" s="85">
        <f>VLOOKUP($C$2,'[14]ERU-1'!$A$6:$BE$17,F$42,FALSE)</f>
        <v>489.18599999999998</v>
      </c>
      <c r="G161" s="85">
        <f>VLOOKUP($C$2,'[14]ERU-1'!$A$6:$BE$17,G$42,FALSE)</f>
        <v>35.131999999999998</v>
      </c>
      <c r="H161" s="85">
        <f>VLOOKUP($C$2,'[14]ERU-1'!$A$6:$BE$17,H$42,FALSE)</f>
        <v>1409</v>
      </c>
      <c r="I161" s="85">
        <f>VLOOKUP($C$2,'[14]ERU-1'!$A$6:$BE$17,I$42,FALSE)</f>
        <v>0</v>
      </c>
      <c r="J161" s="85">
        <f>VLOOKUP($C$2,'[14]ERU-1'!$A$6:$BE$17,J$42,FALSE)</f>
        <v>0</v>
      </c>
      <c r="K161" s="85">
        <f>VLOOKUP($C$2,'[14]ERU-1'!$A$6:$BE$17,K$42,FALSE)</f>
        <v>1409</v>
      </c>
      <c r="L161" s="85">
        <f>VLOOKUP($C$2,'[14]ERU-1'!$A$6:$BE$17,L$42,FALSE)</f>
        <v>0</v>
      </c>
      <c r="M161" s="85">
        <f>VLOOKUP($C$2,'[14]ERU-1'!$A$6:$BE$17,M$42,FALSE)</f>
        <v>1409</v>
      </c>
      <c r="N161" s="85">
        <f>VLOOKUP($C$2,'[14]ERU-1'!$A$6:$BE$17,N$42,FALSE)</f>
        <v>0</v>
      </c>
      <c r="O161" s="85" t="s">
        <v>36</v>
      </c>
      <c r="P161" s="85">
        <f>VLOOKUP($C$2,'[14]ERU-1'!$A$6:$BE$17,P$42,FALSE)</f>
        <v>0</v>
      </c>
      <c r="Q161" s="85">
        <f>VLOOKUP($C$2,'[14]ERU-1'!$A$6:$BE$17,Q$42,FALSE)</f>
        <v>0</v>
      </c>
      <c r="R161" s="85">
        <f>VLOOKUP($C$2,'[14]ERU-1'!$A$6:$BE$17,R$42,FALSE)</f>
        <v>1409</v>
      </c>
      <c r="S161" s="85">
        <f>VLOOKUP($C$2,'[14]ERU-1'!$A$6:$BE$17,S$42,FALSE)</f>
        <v>0</v>
      </c>
      <c r="T161" s="85">
        <f>VLOOKUP($C$2,'[14]ERU-1'!$A$6:$BE$17,T$42,FALSE)</f>
        <v>0</v>
      </c>
      <c r="U161" s="85">
        <f>VLOOKUP($C$2,'[14]ERU-1'!$A$6:$BE$17,U$42,FALSE)</f>
        <v>0</v>
      </c>
      <c r="V161" s="85">
        <f>VLOOKUP($C$2,'[14]ERU-1'!$A$6:$BE$17,V$42,FALSE)</f>
        <v>0</v>
      </c>
      <c r="W161" s="85">
        <f>VLOOKUP($C$2,'[14]ERU-1'!$A$6:$BE$17,W$42,FALSE)</f>
        <v>0</v>
      </c>
      <c r="X161" s="85">
        <f>VLOOKUP($C$2,'[14]ERU-1'!$A$6:$BE$17,X$42,FALSE)</f>
        <v>0</v>
      </c>
      <c r="Y161" s="85">
        <f>VLOOKUP($C$2,'[14]ERU-1'!$A$6:$BE$17,Y$42,FALSE)</f>
        <v>0</v>
      </c>
      <c r="Z161" s="85">
        <f>VLOOKUP($C$2,'[14]ERU-1'!$A$6:$BE$17,Z$42,FALSE)</f>
        <v>0</v>
      </c>
      <c r="AA161" s="85" t="str">
        <f>INDEX([16]Data!$BK$5:$BK$156,MATCH(A161,[16]Data!$A$5:$A$156,0))</f>
        <v>Moravskoslezský</v>
      </c>
      <c r="AB161" s="86">
        <f>INDEX([16]Data!$BM$5:$BM$156,MATCH(A161,[16]Data!$A$5:$A$156,0))</f>
        <v>1.2070000000000001</v>
      </c>
      <c r="AD161" s="39">
        <f t="shared" si="17"/>
        <v>0.80008195019663053</v>
      </c>
    </row>
    <row r="162" spans="1:30" x14ac:dyDescent="0.25">
      <c r="A162">
        <v>4296</v>
      </c>
      <c r="B162" s="84" t="str">
        <f>INDEX([16]Data!$C$5:$C$156,MATCH(A162,[16]Data!$A$5:$A$156,0))</f>
        <v>KJ - Rýmařov</v>
      </c>
      <c r="C162" s="85" t="str">
        <f>VLOOKUP($C$2,'[117]ERU-1'!$A$6:$BE$17,C$42,FALSE)</f>
        <v>Únor</v>
      </c>
      <c r="D162" s="85">
        <f>VLOOKUP($C$2,'[117]ERU-1'!$A$6:$BE$17,D$42,FALSE)</f>
        <v>2</v>
      </c>
      <c r="E162" s="85">
        <f>VLOOKUP($C$2,'[117]ERU-1'!$A$6:$BE$17,E$42,FALSE)</f>
        <v>1100.17</v>
      </c>
      <c r="F162" s="85">
        <f>VLOOKUP($C$2,'[117]ERU-1'!$A$6:$BE$17,F$42,FALSE)</f>
        <v>600.52099999999996</v>
      </c>
      <c r="G162" s="85">
        <f>VLOOKUP($C$2,'[117]ERU-1'!$A$6:$BE$17,G$42,FALSE)</f>
        <v>35.128</v>
      </c>
      <c r="H162" s="85">
        <f>VLOOKUP($C$2,'[117]ERU-1'!$A$6:$BE$17,H$42,FALSE)</f>
        <v>1744</v>
      </c>
      <c r="I162" s="85">
        <f>VLOOKUP($C$2,'[117]ERU-1'!$A$6:$BE$17,I$42,FALSE)</f>
        <v>0</v>
      </c>
      <c r="J162" s="85">
        <f>VLOOKUP($C$2,'[117]ERU-1'!$A$6:$BE$17,J$42,FALSE)</f>
        <v>0</v>
      </c>
      <c r="K162" s="85">
        <f>VLOOKUP($C$2,'[117]ERU-1'!$A$6:$BE$17,K$42,FALSE)</f>
        <v>1744</v>
      </c>
      <c r="L162" s="85">
        <f>VLOOKUP($C$2,'[117]ERU-1'!$A$6:$BE$17,L$42,FALSE)</f>
        <v>0</v>
      </c>
      <c r="M162" s="85">
        <f>VLOOKUP($C$2,'[117]ERU-1'!$A$6:$BE$17,M$42,FALSE)</f>
        <v>1744</v>
      </c>
      <c r="N162" s="85">
        <f>VLOOKUP($C$2,'[117]ERU-1'!$A$6:$BE$17,N$42,FALSE)</f>
        <v>0</v>
      </c>
      <c r="O162" s="85" t="s">
        <v>36</v>
      </c>
      <c r="P162" s="85">
        <f>VLOOKUP($C$2,'[117]ERU-1'!$A$6:$BE$17,P$42,FALSE)</f>
        <v>0</v>
      </c>
      <c r="Q162" s="85">
        <f>VLOOKUP($C$2,'[117]ERU-1'!$A$6:$BE$17,Q$42,FALSE)</f>
        <v>0</v>
      </c>
      <c r="R162" s="85">
        <f>VLOOKUP($C$2,'[117]ERU-1'!$A$6:$BE$17,R$42,FALSE)</f>
        <v>1744</v>
      </c>
      <c r="S162" s="85">
        <f>VLOOKUP($C$2,'[117]ERU-1'!$A$6:$BE$17,S$42,FALSE)</f>
        <v>0</v>
      </c>
      <c r="T162" s="85">
        <f>VLOOKUP($C$2,'[117]ERU-1'!$A$6:$BE$17,T$42,FALSE)</f>
        <v>0</v>
      </c>
      <c r="U162" s="85">
        <f>VLOOKUP($C$2,'[117]ERU-1'!$A$6:$BE$17,U$42,FALSE)</f>
        <v>0</v>
      </c>
      <c r="V162" s="85">
        <f>VLOOKUP($C$2,'[117]ERU-1'!$A$6:$BE$17,V$42,FALSE)</f>
        <v>0</v>
      </c>
      <c r="W162" s="85">
        <f>VLOOKUP($C$2,'[117]ERU-1'!$A$6:$BE$17,W$42,FALSE)</f>
        <v>0</v>
      </c>
      <c r="X162" s="85">
        <f>VLOOKUP($C$2,'[117]ERU-1'!$A$6:$BE$17,X$42,FALSE)</f>
        <v>0</v>
      </c>
      <c r="Y162" s="85">
        <f>VLOOKUP($C$2,'[117]ERU-1'!$A$6:$BE$17,Y$42,FALSE)</f>
        <v>0</v>
      </c>
      <c r="Z162" s="85">
        <f>VLOOKUP($C$2,'[117]ERU-1'!$A$6:$BE$17,Z$42,FALSE)</f>
        <v>0</v>
      </c>
      <c r="AA162" s="85" t="str">
        <f>INDEX([16]Data!$BK$5:$BK$156,MATCH(A162,[16]Data!$A$5:$A$156,0))</f>
        <v>Moravskoslezský</v>
      </c>
      <c r="AB162" s="86">
        <f>INDEX([16]Data!$BM$5:$BM$156,MATCH(A162,[16]Data!$A$5:$A$156,0))</f>
        <v>1.2689999999999999</v>
      </c>
      <c r="AD162" s="39">
        <f t="shared" si="17"/>
        <v>0.80670691690123153</v>
      </c>
    </row>
    <row r="163" spans="1:30" x14ac:dyDescent="0.25">
      <c r="A163">
        <v>4243</v>
      </c>
      <c r="B163" s="84" t="str">
        <f>INDEX([16]Data!$C$5:$C$156,MATCH(A163,[16]Data!$A$5:$A$156,0))</f>
        <v>KJ - Veselí nad Lužnicí</v>
      </c>
      <c r="C163" s="85" t="str">
        <f>VLOOKUP($C$2,'[118]ERU-1'!$A$6:$BE$17,C$42,FALSE)</f>
        <v>Únor</v>
      </c>
      <c r="D163" s="85">
        <f>VLOOKUP($C$2,'[118]ERU-1'!$A$6:$BE$17,D$42,FALSE)</f>
        <v>2</v>
      </c>
      <c r="E163" s="85">
        <f>VLOOKUP($C$2,'[118]ERU-1'!$A$6:$BE$17,E$42,FALSE)</f>
        <v>495.04199999999997</v>
      </c>
      <c r="F163" s="85">
        <f>VLOOKUP($C$2,'[118]ERU-1'!$A$6:$BE$17,F$42,FALSE)</f>
        <v>270.60700000000003</v>
      </c>
      <c r="G163" s="85">
        <f>VLOOKUP($C$2,'[118]ERU-1'!$A$6:$BE$17,G$42,FALSE)</f>
        <v>35.298000000000002</v>
      </c>
      <c r="H163" s="85">
        <f>VLOOKUP($C$2,'[118]ERU-1'!$A$6:$BE$17,H$42,FALSE)</f>
        <v>784</v>
      </c>
      <c r="I163" s="85">
        <f>VLOOKUP($C$2,'[118]ERU-1'!$A$6:$BE$17,I$42,FALSE)</f>
        <v>0</v>
      </c>
      <c r="J163" s="85">
        <f>VLOOKUP($C$2,'[118]ERU-1'!$A$6:$BE$17,J$42,FALSE)</f>
        <v>0</v>
      </c>
      <c r="K163" s="85">
        <f>VLOOKUP($C$2,'[118]ERU-1'!$A$6:$BE$17,K$42,FALSE)</f>
        <v>784</v>
      </c>
      <c r="L163" s="85">
        <f>VLOOKUP($C$2,'[118]ERU-1'!$A$6:$BE$17,L$42,FALSE)</f>
        <v>0</v>
      </c>
      <c r="M163" s="85">
        <f>VLOOKUP($C$2,'[118]ERU-1'!$A$6:$BE$17,M$42,FALSE)</f>
        <v>784</v>
      </c>
      <c r="N163" s="85">
        <f>VLOOKUP($C$2,'[118]ERU-1'!$A$6:$BE$17,N$42,FALSE)</f>
        <v>0</v>
      </c>
      <c r="O163" s="85" t="s">
        <v>36</v>
      </c>
      <c r="P163" s="85">
        <f>VLOOKUP($C$2,'[118]ERU-1'!$A$6:$BE$17,P$42,FALSE)</f>
        <v>0</v>
      </c>
      <c r="Q163" s="85">
        <f>VLOOKUP($C$2,'[118]ERU-1'!$A$6:$BE$17,Q$42,FALSE)</f>
        <v>0</v>
      </c>
      <c r="R163" s="85">
        <f>VLOOKUP($C$2,'[118]ERU-1'!$A$6:$BE$17,R$42,FALSE)</f>
        <v>0</v>
      </c>
      <c r="S163" s="85">
        <f>VLOOKUP($C$2,'[118]ERU-1'!$A$6:$BE$17,S$42,FALSE)</f>
        <v>0</v>
      </c>
      <c r="T163" s="85">
        <f>VLOOKUP($C$2,'[118]ERU-1'!$A$6:$BE$17,T$42,FALSE)</f>
        <v>0</v>
      </c>
      <c r="U163" s="85">
        <f>VLOOKUP($C$2,'[118]ERU-1'!$A$6:$BE$17,U$42,FALSE)</f>
        <v>0</v>
      </c>
      <c r="V163" s="85">
        <f>VLOOKUP($C$2,'[118]ERU-1'!$A$6:$BE$17,V$42,FALSE)</f>
        <v>0</v>
      </c>
      <c r="W163" s="85">
        <f>VLOOKUP($C$2,'[118]ERU-1'!$A$6:$BE$17,W$42,FALSE)</f>
        <v>0</v>
      </c>
      <c r="X163" s="85">
        <f>VLOOKUP($C$2,'[118]ERU-1'!$A$6:$BE$17,X$42,FALSE)</f>
        <v>784</v>
      </c>
      <c r="Y163" s="85">
        <f>VLOOKUP($C$2,'[118]ERU-1'!$A$6:$BE$17,Y$42,FALSE)</f>
        <v>0</v>
      </c>
      <c r="Z163" s="85">
        <f>VLOOKUP($C$2,'[118]ERU-1'!$A$6:$BE$17,Z$42,FALSE)</f>
        <v>0</v>
      </c>
      <c r="AA163" s="85" t="str">
        <f>INDEX([16]Data!$BK$5:$BK$156,MATCH(A163,[16]Data!$A$5:$A$156,0))</f>
        <v>Jihočeský</v>
      </c>
      <c r="AB163" s="86">
        <f>INDEX([16]Data!$BM$5:$BM$156,MATCH(A163,[16]Data!$A$5:$A$156,0))</f>
        <v>0.94499999999999995</v>
      </c>
      <c r="AD163" s="39">
        <f t="shared" si="17"/>
        <v>0.80477510847013478</v>
      </c>
    </row>
    <row r="164" spans="1:30" x14ac:dyDescent="0.25">
      <c r="A164">
        <v>4316</v>
      </c>
      <c r="B164" s="84" t="str">
        <f>INDEX([16]Data!$C$5:$C$156,MATCH(A164,[16]Data!$A$5:$A$156,0))</f>
        <v>KJ- Modelárna Třinec</v>
      </c>
      <c r="C164" s="85" t="str">
        <f>VLOOKUP($C$2,'[119]ERU-1'!$A$6:$BE$17,C$42,FALSE)</f>
        <v>Únor</v>
      </c>
      <c r="D164" s="85">
        <f>VLOOKUP($C$2,'[119]ERU-1'!$A$6:$BE$17,D$42,FALSE)</f>
        <v>2</v>
      </c>
      <c r="E164" s="85">
        <f>VLOOKUP($C$2,'[119]ERU-1'!$A$6:$BE$17,E$42,FALSE)</f>
        <v>206.28200000000001</v>
      </c>
      <c r="F164" s="85">
        <f>VLOOKUP($C$2,'[119]ERU-1'!$A$6:$BE$17,F$42,FALSE)</f>
        <v>120.142</v>
      </c>
      <c r="G164" s="85">
        <f>VLOOKUP($C$2,'[119]ERU-1'!$A$6:$BE$17,G$42,FALSE)</f>
        <v>35.128</v>
      </c>
      <c r="H164" s="85">
        <f>VLOOKUP($C$2,'[119]ERU-1'!$A$6:$BE$17,H$42,FALSE)</f>
        <v>336</v>
      </c>
      <c r="I164" s="85">
        <f>VLOOKUP($C$2,'[119]ERU-1'!$A$6:$BE$17,I$42,FALSE)</f>
        <v>0</v>
      </c>
      <c r="J164" s="85">
        <f>VLOOKUP($C$2,'[119]ERU-1'!$A$6:$BE$17,J$42,FALSE)</f>
        <v>0</v>
      </c>
      <c r="K164" s="85">
        <f>VLOOKUP($C$2,'[119]ERU-1'!$A$6:$BE$17,K$42,FALSE)</f>
        <v>336</v>
      </c>
      <c r="L164" s="85">
        <f>VLOOKUP($C$2,'[119]ERU-1'!$A$6:$BE$17,L$42,FALSE)</f>
        <v>0</v>
      </c>
      <c r="M164" s="85">
        <f>VLOOKUP($C$2,'[119]ERU-1'!$A$6:$BE$17,M$42,FALSE)</f>
        <v>336</v>
      </c>
      <c r="N164" s="85">
        <f>VLOOKUP($C$2,'[119]ERU-1'!$A$6:$BE$17,N$42,FALSE)</f>
        <v>0</v>
      </c>
      <c r="O164" s="85" t="s">
        <v>36</v>
      </c>
      <c r="P164" s="85">
        <f>VLOOKUP($C$2,'[119]ERU-1'!$A$6:$BE$17,P$42,FALSE)</f>
        <v>0</v>
      </c>
      <c r="Q164" s="85">
        <f>VLOOKUP($C$2,'[119]ERU-1'!$A$6:$BE$17,Q$42,FALSE)</f>
        <v>0</v>
      </c>
      <c r="R164" s="85">
        <f>VLOOKUP($C$2,'[119]ERU-1'!$A$6:$BE$17,R$42,FALSE)</f>
        <v>336</v>
      </c>
      <c r="S164" s="85">
        <f>VLOOKUP($C$2,'[119]ERU-1'!$A$6:$BE$17,S$42,FALSE)</f>
        <v>0</v>
      </c>
      <c r="T164" s="85">
        <f>VLOOKUP($C$2,'[119]ERU-1'!$A$6:$BE$17,T$42,FALSE)</f>
        <v>0</v>
      </c>
      <c r="U164" s="85">
        <f>VLOOKUP($C$2,'[119]ERU-1'!$A$6:$BE$17,U$42,FALSE)</f>
        <v>0</v>
      </c>
      <c r="V164" s="85">
        <f>VLOOKUP($C$2,'[119]ERU-1'!$A$6:$BE$17,V$42,FALSE)</f>
        <v>0</v>
      </c>
      <c r="W164" s="85">
        <f>VLOOKUP($C$2,'[119]ERU-1'!$A$6:$BE$17,W$42,FALSE)</f>
        <v>0</v>
      </c>
      <c r="X164" s="85">
        <f>VLOOKUP($C$2,'[119]ERU-1'!$A$6:$BE$17,X$42,FALSE)</f>
        <v>0</v>
      </c>
      <c r="Y164" s="85">
        <f>VLOOKUP($C$2,'[119]ERU-1'!$A$6:$BE$17,Y$42,FALSE)</f>
        <v>0</v>
      </c>
      <c r="Z164" s="85">
        <f>VLOOKUP($C$2,'[119]ERU-1'!$A$6:$BE$17,Z$42,FALSE)</f>
        <v>0</v>
      </c>
      <c r="AA164" s="85" t="str">
        <f>INDEX([16]Data!$BK$5:$BK$156,MATCH(A164,[16]Data!$A$5:$A$156,0))</f>
        <v>Moravskoslezský</v>
      </c>
      <c r="AB164" s="86">
        <f>INDEX([16]Data!$BM$5:$BM$156,MATCH(A164,[16]Data!$A$5:$A$156,0))</f>
        <v>0.27800000000000002</v>
      </c>
      <c r="AD164" s="39">
        <f t="shared" si="17"/>
        <v>0.77685849522509476</v>
      </c>
    </row>
    <row r="165" spans="1:30" x14ac:dyDescent="0.25">
      <c r="A165">
        <v>4276</v>
      </c>
      <c r="B165" s="84" t="str">
        <f>INDEX([16]Data!$C$5:$C$156,MATCH(A165,[16]Data!$A$5:$A$156,0))</f>
        <v>KJ - Jablonec – Boženy Němcové</v>
      </c>
      <c r="C165" s="85" t="str">
        <f>VLOOKUP($C$2,'[120]ERU-1'!$A$6:$BE$17,C$42,FALSE)</f>
        <v>Únor</v>
      </c>
      <c r="D165" s="85">
        <f>VLOOKUP($C$2,'[120]ERU-1'!$A$6:$BE$17,D$42,FALSE)</f>
        <v>2</v>
      </c>
      <c r="E165" s="85">
        <f>VLOOKUP($C$2,'[120]ERU-1'!$A$6:$BE$17,E$42,FALSE)</f>
        <v>461.99299999999999</v>
      </c>
      <c r="F165" s="85">
        <f>VLOOKUP($C$2,'[120]ERU-1'!$A$6:$BE$17,F$42,FALSE)</f>
        <v>272.78699999999998</v>
      </c>
      <c r="G165" s="85">
        <f>VLOOKUP($C$2,'[120]ERU-1'!$A$6:$BE$17,G$42,FALSE)</f>
        <v>35.430999999999997</v>
      </c>
      <c r="H165" s="85">
        <f>VLOOKUP($C$2,'[120]ERU-1'!$A$6:$BE$17,H$42,FALSE)</f>
        <v>794</v>
      </c>
      <c r="I165" s="85">
        <f>VLOOKUP($C$2,'[120]ERU-1'!$A$6:$BE$17,I$42,FALSE)</f>
        <v>0</v>
      </c>
      <c r="J165" s="85">
        <f>VLOOKUP($C$2,'[120]ERU-1'!$A$6:$BE$17,J$42,FALSE)</f>
        <v>0</v>
      </c>
      <c r="K165" s="85">
        <f>VLOOKUP($C$2,'[120]ERU-1'!$A$6:$BE$17,K$42,FALSE)</f>
        <v>794</v>
      </c>
      <c r="L165" s="85">
        <f>VLOOKUP($C$2,'[120]ERU-1'!$A$6:$BE$17,L$42,FALSE)</f>
        <v>0</v>
      </c>
      <c r="M165" s="85">
        <f>VLOOKUP($C$2,'[120]ERU-1'!$A$6:$BE$17,M$42,FALSE)</f>
        <v>794</v>
      </c>
      <c r="N165" s="85">
        <f>VLOOKUP($C$2,'[120]ERU-1'!$A$6:$BE$17,N$42,FALSE)</f>
        <v>0</v>
      </c>
      <c r="O165" s="85" t="s">
        <v>36</v>
      </c>
      <c r="P165" s="85">
        <f>VLOOKUP($C$2,'[120]ERU-1'!$A$6:$BE$17,P$42,FALSE)</f>
        <v>0</v>
      </c>
      <c r="Q165" s="85">
        <f>VLOOKUP($C$2,'[120]ERU-1'!$A$6:$BE$17,Q$42,FALSE)</f>
        <v>0</v>
      </c>
      <c r="R165" s="85">
        <f>VLOOKUP($C$2,'[120]ERU-1'!$A$6:$BE$17,R$42,FALSE)</f>
        <v>794</v>
      </c>
      <c r="S165" s="85">
        <f>VLOOKUP($C$2,'[120]ERU-1'!$A$6:$BE$17,S$42,FALSE)</f>
        <v>0</v>
      </c>
      <c r="T165" s="85">
        <f>VLOOKUP($C$2,'[120]ERU-1'!$A$6:$BE$17,T$42,FALSE)</f>
        <v>0</v>
      </c>
      <c r="U165" s="85">
        <f>VLOOKUP($C$2,'[120]ERU-1'!$A$6:$BE$17,U$42,FALSE)</f>
        <v>0</v>
      </c>
      <c r="V165" s="85">
        <f>VLOOKUP($C$2,'[120]ERU-1'!$A$6:$BE$17,V$42,FALSE)</f>
        <v>0</v>
      </c>
      <c r="W165" s="85">
        <f>VLOOKUP($C$2,'[120]ERU-1'!$A$6:$BE$17,W$42,FALSE)</f>
        <v>0</v>
      </c>
      <c r="X165" s="85">
        <f>VLOOKUP($C$2,'[120]ERU-1'!$A$6:$BE$17,X$42,FALSE)</f>
        <v>0</v>
      </c>
      <c r="Y165" s="85">
        <f>VLOOKUP($C$2,'[120]ERU-1'!$A$6:$BE$17,Y$42,FALSE)</f>
        <v>0</v>
      </c>
      <c r="Z165" s="85">
        <f>VLOOKUP($C$2,'[120]ERU-1'!$A$6:$BE$17,Z$42,FALSE)</f>
        <v>0</v>
      </c>
      <c r="AA165" s="85" t="str">
        <f>INDEX([16]Data!$BK$5:$BK$156,MATCH(A165,[16]Data!$A$5:$A$156,0))</f>
        <v>Liberecký</v>
      </c>
      <c r="AB165" s="86">
        <f>INDEX([16]Data!$BM$5:$BM$156,MATCH(A165,[16]Data!$A$5:$A$156,0))</f>
        <v>0.6</v>
      </c>
      <c r="AD165" s="39">
        <f t="shared" si="17"/>
        <v>0.80852663637033861</v>
      </c>
    </row>
    <row r="166" spans="1:30" x14ac:dyDescent="0.25">
      <c r="A166">
        <v>4274</v>
      </c>
      <c r="B166" s="84" t="str">
        <f>INDEX([16]Data!$C$5:$C$156,MATCH(A166,[16]Data!$A$5:$A$156,0))</f>
        <v>KJ - Jablonec – Josefa Hory</v>
      </c>
      <c r="C166" s="85" t="str">
        <f>VLOOKUP($C$2,'[121]ERU-1'!$A$6:$BE$17,C$42,FALSE)</f>
        <v>Únor</v>
      </c>
      <c r="D166" s="85">
        <f>VLOOKUP($C$2,'[121]ERU-1'!$A$6:$BE$17,D$42,FALSE)</f>
        <v>2</v>
      </c>
      <c r="E166" s="85">
        <f>VLOOKUP($C$2,'[121]ERU-1'!$A$6:$BE$17,E$42,FALSE)</f>
        <v>38.530999999999999</v>
      </c>
      <c r="F166" s="85">
        <f>VLOOKUP($C$2,'[121]ERU-1'!$A$6:$BE$17,F$42,FALSE)</f>
        <v>21.721</v>
      </c>
      <c r="G166" s="85">
        <f>VLOOKUP($C$2,'[121]ERU-1'!$A$6:$BE$17,G$42,FALSE)</f>
        <v>35.314999999999998</v>
      </c>
      <c r="H166" s="85">
        <f>VLOOKUP($C$2,'[121]ERU-1'!$A$6:$BE$17,H$42,FALSE)</f>
        <v>64</v>
      </c>
      <c r="I166" s="85">
        <f>VLOOKUP($C$2,'[121]ERU-1'!$A$6:$BE$17,I$42,FALSE)</f>
        <v>0</v>
      </c>
      <c r="J166" s="85">
        <f>VLOOKUP($C$2,'[121]ERU-1'!$A$6:$BE$17,J$42,FALSE)</f>
        <v>0</v>
      </c>
      <c r="K166" s="85">
        <f>VLOOKUP($C$2,'[121]ERU-1'!$A$6:$BE$17,K$42,FALSE)</f>
        <v>64</v>
      </c>
      <c r="L166" s="85">
        <f>VLOOKUP($C$2,'[121]ERU-1'!$A$6:$BE$17,L$42,FALSE)</f>
        <v>0</v>
      </c>
      <c r="M166" s="85">
        <f>VLOOKUP($C$2,'[121]ERU-1'!$A$6:$BE$17,M$42,FALSE)</f>
        <v>64</v>
      </c>
      <c r="N166" s="85">
        <f>VLOOKUP($C$2,'[121]ERU-1'!$A$6:$BE$17,N$42,FALSE)</f>
        <v>0</v>
      </c>
      <c r="O166" s="85" t="s">
        <v>36</v>
      </c>
      <c r="P166" s="85">
        <f>VLOOKUP($C$2,'[121]ERU-1'!$A$6:$BE$17,P$42,FALSE)</f>
        <v>0</v>
      </c>
      <c r="Q166" s="85">
        <f>VLOOKUP($C$2,'[121]ERU-1'!$A$6:$BE$17,Q$42,FALSE)</f>
        <v>0</v>
      </c>
      <c r="R166" s="85">
        <f>VLOOKUP($C$2,'[121]ERU-1'!$A$6:$BE$17,R$42,FALSE)</f>
        <v>64</v>
      </c>
      <c r="S166" s="85">
        <f>VLOOKUP($C$2,'[121]ERU-1'!$A$6:$BE$17,S$42,FALSE)</f>
        <v>0</v>
      </c>
      <c r="T166" s="85">
        <f>VLOOKUP($C$2,'[121]ERU-1'!$A$6:$BE$17,T$42,FALSE)</f>
        <v>0</v>
      </c>
      <c r="U166" s="85">
        <f>VLOOKUP($C$2,'[121]ERU-1'!$A$6:$BE$17,U$42,FALSE)</f>
        <v>0</v>
      </c>
      <c r="V166" s="85">
        <f>VLOOKUP($C$2,'[121]ERU-1'!$A$6:$BE$17,V$42,FALSE)</f>
        <v>0</v>
      </c>
      <c r="W166" s="85">
        <f>VLOOKUP($C$2,'[121]ERU-1'!$A$6:$BE$17,W$42,FALSE)</f>
        <v>0</v>
      </c>
      <c r="X166" s="85">
        <f>VLOOKUP($C$2,'[121]ERU-1'!$A$6:$BE$17,X$42,FALSE)</f>
        <v>0</v>
      </c>
      <c r="Y166" s="85">
        <f>VLOOKUP($C$2,'[121]ERU-1'!$A$6:$BE$17,Y$42,FALSE)</f>
        <v>0</v>
      </c>
      <c r="Z166" s="85">
        <f>VLOOKUP($C$2,'[121]ERU-1'!$A$6:$BE$17,Z$42,FALSE)</f>
        <v>0</v>
      </c>
      <c r="AA166" s="85" t="str">
        <f>INDEX([16]Data!$BK$5:$BK$156,MATCH(A166,[16]Data!$A$5:$A$156,0))</f>
        <v>Liberecký</v>
      </c>
      <c r="AB166" s="86">
        <f>INDEX([16]Data!$BM$5:$BM$156,MATCH(A166,[16]Data!$A$5:$A$156,0))</f>
        <v>0.28000000000000003</v>
      </c>
      <c r="AD166" s="39">
        <f t="shared" si="17"/>
        <v>0.81846037372946812</v>
      </c>
    </row>
    <row r="167" spans="1:30" x14ac:dyDescent="0.25">
      <c r="A167">
        <v>4154</v>
      </c>
      <c r="B167" s="84" t="str">
        <f>INDEX([16]Data!$C$5:$C$156,MATCH(A167,[16]Data!$A$5:$A$156,0))</f>
        <v>KJ - Jablonec – Liberecká</v>
      </c>
      <c r="C167" s="85" t="str">
        <f>VLOOKUP($C$2,'[122]ERU-1'!$A$6:$BE$17,C$42,FALSE)</f>
        <v>Únor</v>
      </c>
      <c r="D167" s="85">
        <f>VLOOKUP($C$2,'[122]ERU-1'!$A$6:$BE$17,D$42,FALSE)</f>
        <v>2</v>
      </c>
      <c r="E167" s="85">
        <f>VLOOKUP($C$2,'[122]ERU-1'!$A$6:$BE$17,E$42,FALSE)</f>
        <v>1219.3</v>
      </c>
      <c r="F167" s="85">
        <f>VLOOKUP($C$2,'[122]ERU-1'!$A$6:$BE$17,F$42,FALSE)</f>
        <v>684.351</v>
      </c>
      <c r="G167" s="85">
        <f>VLOOKUP($C$2,'[122]ERU-1'!$A$6:$BE$17,G$42,FALSE)</f>
        <v>35.432000000000002</v>
      </c>
      <c r="H167" s="85">
        <f>VLOOKUP($C$2,'[122]ERU-1'!$A$6:$BE$17,H$42,FALSE)</f>
        <v>2011</v>
      </c>
      <c r="I167" s="85">
        <f>VLOOKUP($C$2,'[122]ERU-1'!$A$6:$BE$17,I$42,FALSE)</f>
        <v>0</v>
      </c>
      <c r="J167" s="85">
        <f>VLOOKUP($C$2,'[122]ERU-1'!$A$6:$BE$17,J$42,FALSE)</f>
        <v>0</v>
      </c>
      <c r="K167" s="85">
        <f>VLOOKUP($C$2,'[122]ERU-1'!$A$6:$BE$17,K$42,FALSE)</f>
        <v>2011</v>
      </c>
      <c r="L167" s="85">
        <f>VLOOKUP($C$2,'[122]ERU-1'!$A$6:$BE$17,L$42,FALSE)</f>
        <v>0</v>
      </c>
      <c r="M167" s="85">
        <f>VLOOKUP($C$2,'[122]ERU-1'!$A$6:$BE$17,M$42,FALSE)</f>
        <v>2011</v>
      </c>
      <c r="N167" s="85">
        <f>VLOOKUP($C$2,'[122]ERU-1'!$A$6:$BE$17,N$42,FALSE)</f>
        <v>0</v>
      </c>
      <c r="O167" s="85" t="s">
        <v>36</v>
      </c>
      <c r="P167" s="85">
        <f>VLOOKUP($C$2,'[122]ERU-1'!$A$6:$BE$17,P$42,FALSE)</f>
        <v>0</v>
      </c>
      <c r="Q167" s="85">
        <f>VLOOKUP($C$2,'[122]ERU-1'!$A$6:$BE$17,Q$42,FALSE)</f>
        <v>0</v>
      </c>
      <c r="R167" s="85">
        <f>VLOOKUP($C$2,'[122]ERU-1'!$A$6:$BE$17,R$42,FALSE)</f>
        <v>2011</v>
      </c>
      <c r="S167" s="85">
        <f>VLOOKUP($C$2,'[122]ERU-1'!$A$6:$BE$17,S$42,FALSE)</f>
        <v>0</v>
      </c>
      <c r="T167" s="85">
        <f>VLOOKUP($C$2,'[122]ERU-1'!$A$6:$BE$17,T$42,FALSE)</f>
        <v>0</v>
      </c>
      <c r="U167" s="85">
        <f>VLOOKUP($C$2,'[122]ERU-1'!$A$6:$BE$17,U$42,FALSE)</f>
        <v>0</v>
      </c>
      <c r="V167" s="85">
        <f>VLOOKUP($C$2,'[122]ERU-1'!$A$6:$BE$17,V$42,FALSE)</f>
        <v>0</v>
      </c>
      <c r="W167" s="85">
        <f>VLOOKUP($C$2,'[122]ERU-1'!$A$6:$BE$17,W$42,FALSE)</f>
        <v>0</v>
      </c>
      <c r="X167" s="85">
        <f>VLOOKUP($C$2,'[122]ERU-1'!$A$6:$BE$17,X$42,FALSE)</f>
        <v>0</v>
      </c>
      <c r="Y167" s="85">
        <f>VLOOKUP($C$2,'[122]ERU-1'!$A$6:$BE$17,Y$42,FALSE)</f>
        <v>0</v>
      </c>
      <c r="Z167" s="85">
        <f>VLOOKUP($C$2,'[122]ERU-1'!$A$6:$BE$17,Z$42,FALSE)</f>
        <v>0</v>
      </c>
      <c r="AA167" s="85" t="str">
        <f>INDEX([16]Data!$BK$5:$BK$156,MATCH(A167,[16]Data!$A$5:$A$156,0))</f>
        <v>Liberecký</v>
      </c>
      <c r="AB167" s="86">
        <f>INDEX([16]Data!$BM$5:$BM$156,MATCH(A167,[16]Data!$A$5:$A$156,0))</f>
        <v>1.268</v>
      </c>
      <c r="AD167" s="39">
        <f t="shared" si="17"/>
        <v>0.81626403864553587</v>
      </c>
    </row>
    <row r="168" spans="1:30" x14ac:dyDescent="0.25">
      <c r="A168">
        <v>4277</v>
      </c>
      <c r="B168" s="84" t="str">
        <f>INDEX([16]Data!$C$5:$C$156,MATCH(A168,[16]Data!$A$5:$A$156,0))</f>
        <v>KJ - Hanušovice</v>
      </c>
      <c r="C168" s="85" t="str">
        <f>VLOOKUP($C$2,'[123]ERU-1'!$A$6:$BE$17,C$42,FALSE)</f>
        <v>Únor</v>
      </c>
      <c r="D168" s="85">
        <f>VLOOKUP($C$2,'[123]ERU-1'!$A$6:$BE$17,D$42,FALSE)</f>
        <v>2</v>
      </c>
      <c r="E168" s="85">
        <f>VLOOKUP($C$2,'[123]ERU-1'!$A$6:$BE$17,E$42,FALSE)</f>
        <v>298.10199999999998</v>
      </c>
      <c r="F168" s="85">
        <f>VLOOKUP($C$2,'[123]ERU-1'!$A$6:$BE$17,F$42,FALSE)</f>
        <v>173.25</v>
      </c>
      <c r="G168" s="85">
        <f>VLOOKUP($C$2,'[123]ERU-1'!$A$6:$BE$17,G$42,FALSE)</f>
        <v>34.667999999999999</v>
      </c>
      <c r="H168" s="85">
        <f>VLOOKUP($C$2,'[123]ERU-1'!$A$6:$BE$17,H$42,FALSE)</f>
        <v>504</v>
      </c>
      <c r="I168" s="85">
        <f>VLOOKUP($C$2,'[123]ERU-1'!$A$6:$BE$17,I$42,FALSE)</f>
        <v>0</v>
      </c>
      <c r="J168" s="85">
        <f>VLOOKUP($C$2,'[123]ERU-1'!$A$6:$BE$17,J$42,FALSE)</f>
        <v>0</v>
      </c>
      <c r="K168" s="85">
        <f>VLOOKUP($C$2,'[123]ERU-1'!$A$6:$BE$17,K$42,FALSE)</f>
        <v>504</v>
      </c>
      <c r="L168" s="85">
        <f>VLOOKUP($C$2,'[123]ERU-1'!$A$6:$BE$17,L$42,FALSE)</f>
        <v>0</v>
      </c>
      <c r="M168" s="85">
        <f>VLOOKUP($C$2,'[123]ERU-1'!$A$6:$BE$17,M$42,FALSE)</f>
        <v>504</v>
      </c>
      <c r="N168" s="85">
        <f>VLOOKUP($C$2,'[123]ERU-1'!$A$6:$BE$17,N$42,FALSE)</f>
        <v>0</v>
      </c>
      <c r="O168" s="85" t="s">
        <v>36</v>
      </c>
      <c r="P168" s="85">
        <f>VLOOKUP($C$2,'[123]ERU-1'!$A$6:$BE$17,P$42,FALSE)</f>
        <v>0</v>
      </c>
      <c r="Q168" s="85">
        <f>VLOOKUP($C$2,'[123]ERU-1'!$A$6:$BE$17,Q$42,FALSE)</f>
        <v>0</v>
      </c>
      <c r="R168" s="85">
        <f>VLOOKUP($C$2,'[123]ERU-1'!$A$6:$BE$17,R$42,FALSE)</f>
        <v>504</v>
      </c>
      <c r="S168" s="85">
        <f>VLOOKUP($C$2,'[123]ERU-1'!$A$6:$BE$17,S$42,FALSE)</f>
        <v>0</v>
      </c>
      <c r="T168" s="85">
        <f>VLOOKUP($C$2,'[123]ERU-1'!$A$6:$BE$17,T$42,FALSE)</f>
        <v>0</v>
      </c>
      <c r="U168" s="85">
        <f>VLOOKUP($C$2,'[123]ERU-1'!$A$6:$BE$17,U$42,FALSE)</f>
        <v>0</v>
      </c>
      <c r="V168" s="85">
        <f>VLOOKUP($C$2,'[123]ERU-1'!$A$6:$BE$17,V$42,FALSE)</f>
        <v>0</v>
      </c>
      <c r="W168" s="85">
        <f>VLOOKUP($C$2,'[123]ERU-1'!$A$6:$BE$17,W$42,FALSE)</f>
        <v>0</v>
      </c>
      <c r="X168" s="85">
        <f>VLOOKUP($C$2,'[123]ERU-1'!$A$6:$BE$17,X$42,FALSE)</f>
        <v>0</v>
      </c>
      <c r="Y168" s="85">
        <f>VLOOKUP($C$2,'[123]ERU-1'!$A$6:$BE$17,Y$42,FALSE)</f>
        <v>0</v>
      </c>
      <c r="Z168" s="85">
        <f>VLOOKUP($C$2,'[123]ERU-1'!$A$6:$BE$17,Z$42,FALSE)</f>
        <v>0</v>
      </c>
      <c r="AA168" s="85" t="str">
        <f>INDEX([16]Data!$BK$5:$BK$156,MATCH(A168,[16]Data!$A$5:$A$156,0))</f>
        <v>Olomoucký</v>
      </c>
      <c r="AB168" s="86">
        <f>INDEX([16]Data!$BM$5:$BM$156,MATCH(A168,[16]Data!$A$5:$A$156,0))</f>
        <v>0.28399999999999997</v>
      </c>
      <c r="AD168" s="39">
        <f t="shared" si="17"/>
        <v>0.80808080808080807</v>
      </c>
    </row>
    <row r="169" spans="1:30" x14ac:dyDescent="0.25">
      <c r="A169">
        <v>4265</v>
      </c>
      <c r="B169" s="84" t="str">
        <f>INDEX([16]Data!$C$5:$C$156,MATCH(A169,[16]Data!$A$5:$A$156,0))</f>
        <v>KJ - Jablonec - Březová</v>
      </c>
      <c r="C169" s="85" t="str">
        <f>VLOOKUP($C$2,'[124]ERU-1'!$A$6:$BE$17,C$42,FALSE)</f>
        <v>Únor</v>
      </c>
      <c r="D169" s="85">
        <f>VLOOKUP($C$2,'[124]ERU-1'!$A$6:$BE$17,D$42,FALSE)</f>
        <v>2</v>
      </c>
      <c r="E169" s="85">
        <f>VLOOKUP($C$2,'[124]ERU-1'!$A$6:$BE$17,E$42,FALSE)</f>
        <v>1232.038</v>
      </c>
      <c r="F169" s="85">
        <f>VLOOKUP($C$2,'[124]ERU-1'!$A$6:$BE$17,F$42,FALSE)</f>
        <v>675.40899999999999</v>
      </c>
      <c r="G169" s="85">
        <f>VLOOKUP($C$2,'[124]ERU-1'!$A$6:$BE$17,G$42,FALSE)</f>
        <v>35.432000000000002</v>
      </c>
      <c r="H169" s="85">
        <f>VLOOKUP($C$2,'[124]ERU-1'!$A$6:$BE$17,H$42,FALSE)</f>
        <v>1947</v>
      </c>
      <c r="I169" s="85">
        <f>VLOOKUP($C$2,'[124]ERU-1'!$A$6:$BE$17,I$42,FALSE)</f>
        <v>0</v>
      </c>
      <c r="J169" s="85">
        <f>VLOOKUP($C$2,'[124]ERU-1'!$A$6:$BE$17,J$42,FALSE)</f>
        <v>0</v>
      </c>
      <c r="K169" s="85">
        <f>VLOOKUP($C$2,'[124]ERU-1'!$A$6:$BE$17,K$42,FALSE)</f>
        <v>1947</v>
      </c>
      <c r="L169" s="85">
        <f>VLOOKUP($C$2,'[124]ERU-1'!$A$6:$BE$17,L$42,FALSE)</f>
        <v>0</v>
      </c>
      <c r="M169" s="85">
        <f>VLOOKUP($C$2,'[124]ERU-1'!$A$6:$BE$17,M$42,FALSE)</f>
        <v>1947</v>
      </c>
      <c r="N169" s="85">
        <f>VLOOKUP($C$2,'[124]ERU-1'!$A$6:$BE$17,N$42,FALSE)</f>
        <v>0</v>
      </c>
      <c r="O169" s="85" t="s">
        <v>36</v>
      </c>
      <c r="P169" s="85">
        <f>VLOOKUP($C$2,'[124]ERU-1'!$A$6:$BE$17,P$42,FALSE)</f>
        <v>0</v>
      </c>
      <c r="Q169" s="85">
        <f>VLOOKUP($C$2,'[124]ERU-1'!$A$6:$BE$17,Q$42,FALSE)</f>
        <v>0</v>
      </c>
      <c r="R169" s="85">
        <f>VLOOKUP($C$2,'[124]ERU-1'!$A$6:$BE$17,R$42,FALSE)</f>
        <v>1947</v>
      </c>
      <c r="S169" s="85">
        <f>VLOOKUP($C$2,'[124]ERU-1'!$A$6:$BE$17,S$42,FALSE)</f>
        <v>0</v>
      </c>
      <c r="T169" s="85">
        <f>VLOOKUP($C$2,'[124]ERU-1'!$A$6:$BE$17,T$42,FALSE)</f>
        <v>0</v>
      </c>
      <c r="U169" s="85">
        <f>VLOOKUP($C$2,'[124]ERU-1'!$A$6:$BE$17,U$42,FALSE)</f>
        <v>0</v>
      </c>
      <c r="V169" s="85">
        <f>VLOOKUP($C$2,'[124]ERU-1'!$A$6:$BE$17,V$42,FALSE)</f>
        <v>0</v>
      </c>
      <c r="W169" s="85">
        <f>VLOOKUP($C$2,'[124]ERU-1'!$A$6:$BE$17,W$42,FALSE)</f>
        <v>0</v>
      </c>
      <c r="X169" s="85">
        <f>VLOOKUP($C$2,'[124]ERU-1'!$A$6:$BE$17,X$42,FALSE)</f>
        <v>0</v>
      </c>
      <c r="Y169" s="85">
        <f>VLOOKUP($C$2,'[124]ERU-1'!$A$6:$BE$17,Y$42,FALSE)</f>
        <v>0</v>
      </c>
      <c r="Z169" s="85">
        <f>VLOOKUP($C$2,'[124]ERU-1'!$A$6:$BE$17,Z$42,FALSE)</f>
        <v>0</v>
      </c>
      <c r="AA169" s="85" t="str">
        <f>INDEX([16]Data!$BK$5:$BK$156,MATCH(A169,[16]Data!$A$5:$A$156,0))</f>
        <v>Liberecký</v>
      </c>
      <c r="AB169" s="86">
        <f>INDEX([16]Data!$BM$5:$BM$156,MATCH(A169,[16]Data!$A$5:$A$156,0))</f>
        <v>1.268</v>
      </c>
      <c r="AD169" s="39">
        <f t="shared" si="17"/>
        <v>0.80074937309590677</v>
      </c>
    </row>
    <row r="170" spans="1:30" x14ac:dyDescent="0.25">
      <c r="A170">
        <v>4349</v>
      </c>
      <c r="B170" s="84" t="str">
        <f>INDEX([16]Data!$C$5:$C$156,MATCH(A170,[16]Data!$A$5:$A$156,0))</f>
        <v>KJ - nemocnice Pelhřimov</v>
      </c>
      <c r="C170" s="85" t="str">
        <f>VLOOKUP($C$2,'[125]ERU-1'!$A$6:$BE$17,C$42,FALSE)</f>
        <v>Únor</v>
      </c>
      <c r="D170" s="85">
        <f>VLOOKUP($C$2,'[125]ERU-1'!$A$6:$BE$17,D$42,FALSE)</f>
        <v>2</v>
      </c>
      <c r="E170" s="85">
        <f>VLOOKUP($C$2,'[125]ERU-1'!$A$6:$BE$17,E$42,FALSE)</f>
        <v>1033.94</v>
      </c>
      <c r="F170" s="85">
        <f>VLOOKUP($C$2,'[125]ERU-1'!$A$6:$BE$17,F$42,FALSE)</f>
        <v>562.78399999999999</v>
      </c>
      <c r="G170" s="85">
        <f>VLOOKUP($C$2,'[125]ERU-1'!$A$6:$BE$17,G$42,FALSE)</f>
        <v>35.298000000000002</v>
      </c>
      <c r="H170" s="85">
        <f>VLOOKUP($C$2,'[125]ERU-1'!$A$6:$BE$17,H$42,FALSE)</f>
        <v>1634</v>
      </c>
      <c r="I170" s="85">
        <f>VLOOKUP($C$2,'[125]ERU-1'!$A$6:$BE$17,I$42,FALSE)</f>
        <v>0</v>
      </c>
      <c r="J170" s="85">
        <f>VLOOKUP($C$2,'[125]ERU-1'!$A$6:$BE$17,J$42,FALSE)</f>
        <v>0</v>
      </c>
      <c r="K170" s="85">
        <f>VLOOKUP($C$2,'[125]ERU-1'!$A$6:$BE$17,K$42,FALSE)</f>
        <v>1634</v>
      </c>
      <c r="L170" s="85">
        <f>VLOOKUP($C$2,'[125]ERU-1'!$A$6:$BE$17,L$42,FALSE)</f>
        <v>0</v>
      </c>
      <c r="M170" s="85">
        <f>VLOOKUP($C$2,'[125]ERU-1'!$A$6:$BE$17,M$42,FALSE)</f>
        <v>1634</v>
      </c>
      <c r="N170" s="85">
        <f>VLOOKUP($C$2,'[125]ERU-1'!$A$6:$BE$17,N$42,FALSE)</f>
        <v>0</v>
      </c>
      <c r="O170" s="85" t="s">
        <v>36</v>
      </c>
      <c r="P170" s="85">
        <f>VLOOKUP($C$2,'[125]ERU-1'!$A$6:$BE$17,P$42,FALSE)</f>
        <v>0</v>
      </c>
      <c r="Q170" s="85">
        <f>VLOOKUP($C$2,'[125]ERU-1'!$A$6:$BE$17,Q$42,FALSE)</f>
        <v>0</v>
      </c>
      <c r="R170" s="85">
        <f>VLOOKUP($C$2,'[125]ERU-1'!$A$6:$BE$17,R$42,FALSE)</f>
        <v>0</v>
      </c>
      <c r="S170" s="85">
        <f>VLOOKUP($C$2,'[125]ERU-1'!$A$6:$BE$17,S$42,FALSE)</f>
        <v>0</v>
      </c>
      <c r="T170" s="85">
        <f>VLOOKUP($C$2,'[125]ERU-1'!$A$6:$BE$17,T$42,FALSE)</f>
        <v>0</v>
      </c>
      <c r="U170" s="85">
        <f>VLOOKUP($C$2,'[125]ERU-1'!$A$6:$BE$17,U$42,FALSE)</f>
        <v>0</v>
      </c>
      <c r="V170" s="85">
        <f>VLOOKUP($C$2,'[125]ERU-1'!$A$6:$BE$17,V$42,FALSE)</f>
        <v>0</v>
      </c>
      <c r="W170" s="85">
        <f>VLOOKUP($C$2,'[125]ERU-1'!$A$6:$BE$17,W$42,FALSE)</f>
        <v>0</v>
      </c>
      <c r="X170" s="85">
        <f>VLOOKUP($C$2,'[125]ERU-1'!$A$6:$BE$17,X$42,FALSE)</f>
        <v>1634</v>
      </c>
      <c r="Y170" s="85">
        <f>VLOOKUP($C$2,'[125]ERU-1'!$A$6:$BE$17,Y$42,FALSE)</f>
        <v>0</v>
      </c>
      <c r="Z170" s="85">
        <f>VLOOKUP($C$2,'[125]ERU-1'!$A$6:$BE$17,Z$42,FALSE)</f>
        <v>0</v>
      </c>
      <c r="AA170" s="85" t="str">
        <f>INDEX([16]Data!$BK$5:$BK$156,MATCH(A170,[16]Data!$A$5:$A$156,0))</f>
        <v>Vysočina</v>
      </c>
      <c r="AB170" s="86">
        <f>INDEX([16]Data!$BM$5:$BM$156,MATCH(A170,[16]Data!$A$5:$A$156,0))</f>
        <v>1.268</v>
      </c>
      <c r="AD170" s="39">
        <f t="shared" si="17"/>
        <v>0.80650638413474596</v>
      </c>
    </row>
    <row r="171" spans="1:30" x14ac:dyDescent="0.25">
      <c r="A171">
        <v>4352</v>
      </c>
      <c r="B171" s="84" t="str">
        <f>INDEX([16]Data!$C$5:$C$156,MATCH(A171,[16]Data!$A$5:$A$156,0))</f>
        <v>KJ - nemocnice HB</v>
      </c>
      <c r="C171" s="85" t="str">
        <f>VLOOKUP($C$2,'[126]ERU-1'!$A$6:$BE$17,C$42,FALSE)</f>
        <v>Únor</v>
      </c>
      <c r="D171" s="85">
        <f>VLOOKUP($C$2,'[126]ERU-1'!$A$6:$BE$17,D$42,FALSE)</f>
        <v>2</v>
      </c>
      <c r="E171" s="85">
        <f>VLOOKUP($C$2,'[126]ERU-1'!$A$6:$BE$17,E$42,FALSE)</f>
        <v>1129.171</v>
      </c>
      <c r="F171" s="85">
        <f>VLOOKUP($C$2,'[126]ERU-1'!$A$6:$BE$17,F$42,FALSE)</f>
        <v>616.58900000000006</v>
      </c>
      <c r="G171" s="85">
        <f>VLOOKUP($C$2,'[126]ERU-1'!$A$6:$BE$17,G$42,FALSE)</f>
        <v>35.286000000000001</v>
      </c>
      <c r="H171" s="85">
        <f>VLOOKUP($C$2,'[126]ERU-1'!$A$6:$BE$17,H$42,FALSE)</f>
        <v>1796</v>
      </c>
      <c r="I171" s="85">
        <f>VLOOKUP($C$2,'[126]ERU-1'!$A$6:$BE$17,I$42,FALSE)</f>
        <v>0</v>
      </c>
      <c r="J171" s="85">
        <f>VLOOKUP($C$2,'[126]ERU-1'!$A$6:$BE$17,J$42,FALSE)</f>
        <v>0</v>
      </c>
      <c r="K171" s="85">
        <f>VLOOKUP($C$2,'[126]ERU-1'!$A$6:$BE$17,K$42,FALSE)</f>
        <v>1796</v>
      </c>
      <c r="L171" s="85">
        <f>VLOOKUP($C$2,'[126]ERU-1'!$A$6:$BE$17,L$42,FALSE)</f>
        <v>0</v>
      </c>
      <c r="M171" s="85">
        <f>VLOOKUP($C$2,'[126]ERU-1'!$A$6:$BE$17,M$42,FALSE)</f>
        <v>1796</v>
      </c>
      <c r="N171" s="85">
        <f>VLOOKUP($C$2,'[126]ERU-1'!$A$6:$BE$17,N$42,FALSE)</f>
        <v>0</v>
      </c>
      <c r="O171" s="85" t="s">
        <v>36</v>
      </c>
      <c r="P171" s="85">
        <f>VLOOKUP($C$2,'[126]ERU-1'!$A$6:$BE$17,P$42,FALSE)</f>
        <v>0</v>
      </c>
      <c r="Q171" s="85">
        <f>VLOOKUP($C$2,'[126]ERU-1'!$A$6:$BE$17,Q$42,FALSE)</f>
        <v>0</v>
      </c>
      <c r="R171" s="85">
        <f>VLOOKUP($C$2,'[126]ERU-1'!$A$6:$BE$17,R$42,FALSE)</f>
        <v>1796</v>
      </c>
      <c r="S171" s="85">
        <f>VLOOKUP($C$2,'[126]ERU-1'!$A$6:$BE$17,S$42,FALSE)</f>
        <v>0</v>
      </c>
      <c r="T171" s="85">
        <f>VLOOKUP($C$2,'[126]ERU-1'!$A$6:$BE$17,T$42,FALSE)</f>
        <v>0</v>
      </c>
      <c r="U171" s="85">
        <f>VLOOKUP($C$2,'[126]ERU-1'!$A$6:$BE$17,U$42,FALSE)</f>
        <v>0</v>
      </c>
      <c r="V171" s="85">
        <f>VLOOKUP($C$2,'[126]ERU-1'!$A$6:$BE$17,V$42,FALSE)</f>
        <v>0</v>
      </c>
      <c r="W171" s="85">
        <f>VLOOKUP($C$2,'[126]ERU-1'!$A$6:$BE$17,W$42,FALSE)</f>
        <v>0</v>
      </c>
      <c r="X171" s="85">
        <f>VLOOKUP($C$2,'[126]ERU-1'!$A$6:$BE$17,X$42,FALSE)</f>
        <v>0</v>
      </c>
      <c r="Y171" s="85">
        <f>VLOOKUP($C$2,'[126]ERU-1'!$A$6:$BE$17,Y$42,FALSE)</f>
        <v>0</v>
      </c>
      <c r="Z171" s="85">
        <f>VLOOKUP($C$2,'[126]ERU-1'!$A$6:$BE$17,Z$42,FALSE)</f>
        <v>0</v>
      </c>
      <c r="AA171" s="85" t="str">
        <f>INDEX([16]Data!$BK$5:$BK$156,MATCH(A171,[16]Data!$A$5:$A$156,0))</f>
        <v>Vysočina</v>
      </c>
      <c r="AB171" s="86">
        <f>INDEX([16]Data!$BM$5:$BM$156,MATCH(A171,[16]Data!$A$5:$A$156,0))</f>
        <v>1.268</v>
      </c>
      <c r="AD171" s="39">
        <f t="shared" si="17"/>
        <v>0.80911091324835316</v>
      </c>
    </row>
    <row r="172" spans="1:30" x14ac:dyDescent="0.25">
      <c r="A172">
        <v>4406</v>
      </c>
      <c r="B172" s="84" t="str">
        <f>INDEX([16]Data!$C$5:$C$156,MATCH(A172,[16]Data!$A$5:$A$156,0))</f>
        <v>KJ - Česká Třebová ul. Semanínská</v>
      </c>
      <c r="C172" s="85" t="str">
        <f>VLOOKUP($C$2,'[127]ERU-1'!$A$6:$BE$17,C$42,FALSE)</f>
        <v>Únor</v>
      </c>
      <c r="D172" s="85">
        <f>VLOOKUP($C$2,'[127]ERU-1'!$A$6:$BE$17,D$42,FALSE)</f>
        <v>2</v>
      </c>
      <c r="E172" s="85">
        <f>VLOOKUP($C$2,'[127]ERU-1'!$A$6:$BE$17,E$42,FALSE)</f>
        <v>321.84100000000001</v>
      </c>
      <c r="F172" s="85">
        <f>VLOOKUP($C$2,'[127]ERU-1'!$A$6:$BE$17,F$42,FALSE)</f>
        <v>191.14500000000001</v>
      </c>
      <c r="G172" s="85">
        <f>VLOOKUP($C$2,'[127]ERU-1'!$A$6:$BE$17,G$42,FALSE)</f>
        <v>35.287999999999997</v>
      </c>
      <c r="H172" s="85">
        <f>VLOOKUP($C$2,'[127]ERU-1'!$A$6:$BE$17,H$42,FALSE)</f>
        <v>576</v>
      </c>
      <c r="I172" s="85">
        <f>VLOOKUP($C$2,'[127]ERU-1'!$A$6:$BE$17,I$42,FALSE)</f>
        <v>0</v>
      </c>
      <c r="J172" s="85">
        <f>VLOOKUP($C$2,'[127]ERU-1'!$A$6:$BE$17,J$42,FALSE)</f>
        <v>0</v>
      </c>
      <c r="K172" s="85">
        <f>VLOOKUP($C$2,'[127]ERU-1'!$A$6:$BE$17,K$42,FALSE)</f>
        <v>576</v>
      </c>
      <c r="L172" s="85">
        <f>VLOOKUP($C$2,'[127]ERU-1'!$A$6:$BE$17,L$42,FALSE)</f>
        <v>0</v>
      </c>
      <c r="M172" s="85">
        <f>VLOOKUP($C$2,'[127]ERU-1'!$A$6:$BE$17,M$42,FALSE)</f>
        <v>576</v>
      </c>
      <c r="N172" s="85">
        <f>VLOOKUP($C$2,'[127]ERU-1'!$A$6:$BE$17,N$42,FALSE)</f>
        <v>0</v>
      </c>
      <c r="O172" s="85" t="s">
        <v>36</v>
      </c>
      <c r="P172" s="85">
        <f>VLOOKUP($C$2,'[127]ERU-1'!$A$6:$BE$17,P$42,FALSE)</f>
        <v>0</v>
      </c>
      <c r="Q172" s="85">
        <f>VLOOKUP($C$2,'[127]ERU-1'!$A$6:$BE$17,Q$42,FALSE)</f>
        <v>0</v>
      </c>
      <c r="R172" s="85">
        <f>VLOOKUP($C$2,'[127]ERU-1'!$A$6:$BE$17,R$42,FALSE)</f>
        <v>576</v>
      </c>
      <c r="S172" s="85">
        <f>VLOOKUP($C$2,'[127]ERU-1'!$A$6:$BE$17,S$42,FALSE)</f>
        <v>0</v>
      </c>
      <c r="T172" s="85">
        <f>VLOOKUP($C$2,'[127]ERU-1'!$A$6:$BE$17,T$42,FALSE)</f>
        <v>0</v>
      </c>
      <c r="U172" s="85">
        <f>VLOOKUP($C$2,'[127]ERU-1'!$A$6:$BE$17,U$42,FALSE)</f>
        <v>0</v>
      </c>
      <c r="V172" s="85">
        <f>VLOOKUP($C$2,'[127]ERU-1'!$A$6:$BE$17,V$42,FALSE)</f>
        <v>0</v>
      </c>
      <c r="W172" s="85">
        <f>VLOOKUP($C$2,'[127]ERU-1'!$A$6:$BE$17,W$42,FALSE)</f>
        <v>0</v>
      </c>
      <c r="X172" s="85">
        <f>VLOOKUP($C$2,'[127]ERU-1'!$A$6:$BE$17,X$42,FALSE)</f>
        <v>0</v>
      </c>
      <c r="Y172" s="85">
        <f>VLOOKUP($C$2,'[127]ERU-1'!$A$6:$BE$17,Y$42,FALSE)</f>
        <v>0</v>
      </c>
      <c r="Z172" s="85">
        <f>VLOOKUP($C$2,'[127]ERU-1'!$A$6:$BE$17,Z$42,FALSE)</f>
        <v>0</v>
      </c>
      <c r="AA172" s="85" t="str">
        <f>INDEX([16]Data!$BK$5:$BK$156,MATCH(A172,[16]Data!$A$5:$A$156,0))</f>
        <v>Pardubický</v>
      </c>
      <c r="AB172" s="86">
        <f>INDEX([16]Data!$BM$5:$BM$156,MATCH(A172,[16]Data!$A$5:$A$156,0))</f>
        <v>0.28000000000000003</v>
      </c>
      <c r="AD172" s="39">
        <f t="shared" ref="AD172:AD183" si="18">H172/(F172*3.6)</f>
        <v>0.83706087002014173</v>
      </c>
    </row>
    <row r="173" spans="1:30" x14ac:dyDescent="0.25">
      <c r="A173">
        <v>4405</v>
      </c>
      <c r="B173" s="84" t="str">
        <f>INDEX([16]Data!$C$5:$C$156,MATCH(A173,[16]Data!$A$5:$A$156,0))</f>
        <v>KJ - FRUTA Kunovice</v>
      </c>
      <c r="C173" s="85" t="str">
        <f>VLOOKUP($C$2,'[128]ERU-1'!$A$6:$BE$17,C$42,FALSE)</f>
        <v>Únor</v>
      </c>
      <c r="D173" s="85">
        <f>VLOOKUP($C$2,'[128]ERU-1'!$A$6:$BE$17,D$42,FALSE)</f>
        <v>2</v>
      </c>
      <c r="E173" s="85">
        <f>VLOOKUP($C$2,'[128]ERU-1'!$A$6:$BE$17,E$42,FALSE)</f>
        <v>196.471</v>
      </c>
      <c r="F173" s="85">
        <f>VLOOKUP($C$2,'[128]ERU-1'!$A$6:$BE$17,F$42,FALSE)</f>
        <v>114.873</v>
      </c>
      <c r="G173" s="85">
        <f>VLOOKUP($C$2,'[128]ERU-1'!$A$6:$BE$17,G$42,FALSE)</f>
        <v>35.234000000000002</v>
      </c>
      <c r="H173" s="85">
        <f>VLOOKUP($C$2,'[128]ERU-1'!$A$6:$BE$17,H$42,FALSE)</f>
        <v>335</v>
      </c>
      <c r="I173" s="85">
        <f>VLOOKUP($C$2,'[128]ERU-1'!$A$6:$BE$17,I$42,FALSE)</f>
        <v>0</v>
      </c>
      <c r="J173" s="85">
        <f>VLOOKUP($C$2,'[128]ERU-1'!$A$6:$BE$17,J$42,FALSE)</f>
        <v>0</v>
      </c>
      <c r="K173" s="85">
        <f>VLOOKUP($C$2,'[128]ERU-1'!$A$6:$BE$17,K$42,FALSE)</f>
        <v>335</v>
      </c>
      <c r="L173" s="85">
        <f>VLOOKUP($C$2,'[128]ERU-1'!$A$6:$BE$17,L$42,FALSE)</f>
        <v>0</v>
      </c>
      <c r="M173" s="85">
        <f>VLOOKUP($C$2,'[128]ERU-1'!$A$6:$BE$17,M$42,FALSE)</f>
        <v>335</v>
      </c>
      <c r="N173" s="85">
        <f>VLOOKUP($C$2,'[128]ERU-1'!$A$6:$BE$17,N$42,FALSE)</f>
        <v>0</v>
      </c>
      <c r="O173" s="85" t="s">
        <v>36</v>
      </c>
      <c r="P173" s="85">
        <f>VLOOKUP($C$2,'[128]ERU-1'!$A$6:$BE$17,P$42,FALSE)</f>
        <v>0</v>
      </c>
      <c r="Q173" s="85">
        <f>VLOOKUP($C$2,'[128]ERU-1'!$A$6:$BE$17,Q$42,FALSE)</f>
        <v>0</v>
      </c>
      <c r="R173" s="85">
        <f>VLOOKUP($C$2,'[128]ERU-1'!$A$6:$BE$17,R$42,FALSE)</f>
        <v>335</v>
      </c>
      <c r="S173" s="85">
        <f>VLOOKUP($C$2,'[128]ERU-1'!$A$6:$BE$17,S$42,FALSE)</f>
        <v>0</v>
      </c>
      <c r="T173" s="85">
        <f>VLOOKUP($C$2,'[128]ERU-1'!$A$6:$BE$17,T$42,FALSE)</f>
        <v>0</v>
      </c>
      <c r="U173" s="85">
        <f>VLOOKUP($C$2,'[128]ERU-1'!$A$6:$BE$17,U$42,FALSE)</f>
        <v>0</v>
      </c>
      <c r="V173" s="85">
        <f>VLOOKUP($C$2,'[128]ERU-1'!$A$6:$BE$17,V$42,FALSE)</f>
        <v>0</v>
      </c>
      <c r="W173" s="85">
        <f>VLOOKUP($C$2,'[128]ERU-1'!$A$6:$BE$17,W$42,FALSE)</f>
        <v>0</v>
      </c>
      <c r="X173" s="85">
        <f>VLOOKUP($C$2,'[128]ERU-1'!$A$6:$BE$17,X$42,FALSE)</f>
        <v>0</v>
      </c>
      <c r="Y173" s="85">
        <f>VLOOKUP($C$2,'[128]ERU-1'!$A$6:$BE$17,Y$42,FALSE)</f>
        <v>0</v>
      </c>
      <c r="Z173" s="85">
        <f>VLOOKUP($C$2,'[128]ERU-1'!$A$6:$BE$17,Z$42,FALSE)</f>
        <v>0</v>
      </c>
      <c r="AA173" s="85" t="str">
        <f>INDEX([16]Data!$BK$5:$BK$156,MATCH(A173,[16]Data!$A$5:$A$156,0))</f>
        <v>Zlínský</v>
      </c>
      <c r="AB173" s="86">
        <f>INDEX([16]Data!$BM$5:$BM$156,MATCH(A173,[16]Data!$A$5:$A$156,0))</f>
        <v>0.28000000000000003</v>
      </c>
      <c r="AD173" s="39">
        <f t="shared" si="18"/>
        <v>0.81007334670075259</v>
      </c>
    </row>
    <row r="174" spans="1:30" x14ac:dyDescent="0.25">
      <c r="A174">
        <v>4404</v>
      </c>
      <c r="B174" s="84" t="str">
        <f>INDEX([16]Data!$C$5:$C$156,MATCH(A174,[16]Data!$A$5:$A$156,0))</f>
        <v>KJ - Špindlerův mlýn</v>
      </c>
      <c r="C174" s="85" t="str">
        <f>VLOOKUP($C$2,'[129]ERU-1'!$A$6:$BE$17,C$42,FALSE)</f>
        <v>Únor</v>
      </c>
      <c r="D174" s="85">
        <f>VLOOKUP($C$2,'[129]ERU-1'!$A$6:$BE$17,D$42,FALSE)</f>
        <v>2</v>
      </c>
      <c r="E174" s="85">
        <f>VLOOKUP($C$2,'[129]ERU-1'!$A$6:$BE$17,E$42,FALSE)</f>
        <v>254.88800000000001</v>
      </c>
      <c r="F174" s="85">
        <f>VLOOKUP($C$2,'[129]ERU-1'!$A$6:$BE$17,F$42,FALSE)</f>
        <v>150.149</v>
      </c>
      <c r="G174" s="85">
        <f>VLOOKUP($C$2,'[129]ERU-1'!$A$6:$BE$17,G$42,FALSE)</f>
        <v>35.289000000000001</v>
      </c>
      <c r="H174" s="85">
        <f>VLOOKUP($C$2,'[129]ERU-1'!$A$6:$BE$17,H$42,FALSE)</f>
        <v>446</v>
      </c>
      <c r="I174" s="85">
        <f>VLOOKUP($C$2,'[129]ERU-1'!$A$6:$BE$17,I$42,FALSE)</f>
        <v>0</v>
      </c>
      <c r="J174" s="85">
        <f>VLOOKUP($C$2,'[129]ERU-1'!$A$6:$BE$17,J$42,FALSE)</f>
        <v>0</v>
      </c>
      <c r="K174" s="85">
        <f>VLOOKUP($C$2,'[129]ERU-1'!$A$6:$BE$17,K$42,FALSE)</f>
        <v>446</v>
      </c>
      <c r="L174" s="85">
        <f>VLOOKUP($C$2,'[129]ERU-1'!$A$6:$BE$17,L$42,FALSE)</f>
        <v>0</v>
      </c>
      <c r="M174" s="85">
        <f>VLOOKUP($C$2,'[129]ERU-1'!$A$6:$BE$17,M$42,FALSE)</f>
        <v>446</v>
      </c>
      <c r="N174" s="85">
        <f>VLOOKUP($C$2,'[129]ERU-1'!$A$6:$BE$17,N$42,FALSE)</f>
        <v>0</v>
      </c>
      <c r="O174" s="85" t="s">
        <v>36</v>
      </c>
      <c r="P174" s="85">
        <f>VLOOKUP($C$2,'[129]ERU-1'!$A$6:$BE$17,P$42,FALSE)</f>
        <v>0</v>
      </c>
      <c r="Q174" s="85">
        <f>VLOOKUP($C$2,'[129]ERU-1'!$A$6:$BE$17,Q$42,FALSE)</f>
        <v>0</v>
      </c>
      <c r="R174" s="85">
        <f>VLOOKUP($C$2,'[129]ERU-1'!$A$6:$BE$17,R$42,FALSE)</f>
        <v>446</v>
      </c>
      <c r="S174" s="85">
        <f>VLOOKUP($C$2,'[129]ERU-1'!$A$6:$BE$17,S$42,FALSE)</f>
        <v>0</v>
      </c>
      <c r="T174" s="85">
        <f>VLOOKUP($C$2,'[129]ERU-1'!$A$6:$BE$17,T$42,FALSE)</f>
        <v>0</v>
      </c>
      <c r="U174" s="85">
        <f>VLOOKUP($C$2,'[129]ERU-1'!$A$6:$BE$17,U$42,FALSE)</f>
        <v>0</v>
      </c>
      <c r="V174" s="85">
        <f>VLOOKUP($C$2,'[129]ERU-1'!$A$6:$BE$17,V$42,FALSE)</f>
        <v>0</v>
      </c>
      <c r="W174" s="85">
        <f>VLOOKUP($C$2,'[129]ERU-1'!$A$6:$BE$17,W$42,FALSE)</f>
        <v>0</v>
      </c>
      <c r="X174" s="85">
        <f>VLOOKUP($C$2,'[129]ERU-1'!$A$6:$BE$17,X$42,FALSE)</f>
        <v>0</v>
      </c>
      <c r="Y174" s="85">
        <f>VLOOKUP($C$2,'[129]ERU-1'!$A$6:$BE$17,Y$42,FALSE)</f>
        <v>0</v>
      </c>
      <c r="Z174" s="85">
        <f>VLOOKUP($C$2,'[129]ERU-1'!$A$6:$BE$17,Z$42,FALSE)</f>
        <v>0</v>
      </c>
      <c r="AA174" s="85" t="str">
        <f>INDEX([16]Data!$BK$5:$BK$156,MATCH(A174,[16]Data!$A$5:$A$156,0))</f>
        <v>Královéhradecký</v>
      </c>
      <c r="AB174" s="86">
        <f>INDEX([16]Data!$BM$5:$BM$156,MATCH(A174,[16]Data!$A$5:$A$156,0))</f>
        <v>0.28299999999999997</v>
      </c>
      <c r="AD174" s="39">
        <f t="shared" si="18"/>
        <v>0.82510632031441344</v>
      </c>
    </row>
    <row r="175" spans="1:30" x14ac:dyDescent="0.25">
      <c r="A175">
        <v>4381</v>
      </c>
      <c r="B175" s="84" t="str">
        <f>INDEX([16]Data!$C$5:$C$156,MATCH(A175,[16]Data!$A$5:$A$156,0))</f>
        <v>KJ - Lysá nad Labem</v>
      </c>
      <c r="C175" s="85" t="str">
        <f>VLOOKUP($C$2,'[130]ERU-1'!$A$6:$BE$17,C$42,FALSE)</f>
        <v>Únor</v>
      </c>
      <c r="D175" s="85">
        <f>VLOOKUP($C$2,'[130]ERU-1'!$A$6:$BE$17,D$42,FALSE)</f>
        <v>2</v>
      </c>
      <c r="E175" s="85">
        <f>VLOOKUP($C$2,'[130]ERU-1'!$A$6:$BE$17,E$42,FALSE)</f>
        <v>915.40800000000002</v>
      </c>
      <c r="F175" s="85">
        <f>VLOOKUP($C$2,'[130]ERU-1'!$A$6:$BE$17,F$42,FALSE)</f>
        <v>512.93600000000004</v>
      </c>
      <c r="G175" s="85">
        <f>VLOOKUP($C$2,'[130]ERU-1'!$A$6:$BE$17,G$42,FALSE)</f>
        <v>35.374000000000002</v>
      </c>
      <c r="H175" s="85">
        <f>VLOOKUP($C$2,'[130]ERU-1'!$A$6:$BE$17,H$42,FALSE)</f>
        <v>1552</v>
      </c>
      <c r="I175" s="85">
        <f>VLOOKUP($C$2,'[130]ERU-1'!$A$6:$BE$17,I$42,FALSE)</f>
        <v>0</v>
      </c>
      <c r="J175" s="85">
        <f>VLOOKUP($C$2,'[130]ERU-1'!$A$6:$BE$17,J$42,FALSE)</f>
        <v>0</v>
      </c>
      <c r="K175" s="85">
        <f>VLOOKUP($C$2,'[130]ERU-1'!$A$6:$BE$17,K$42,FALSE)</f>
        <v>1552</v>
      </c>
      <c r="L175" s="85">
        <f>VLOOKUP($C$2,'[130]ERU-1'!$A$6:$BE$17,L$42,FALSE)</f>
        <v>0</v>
      </c>
      <c r="M175" s="85">
        <f>VLOOKUP($C$2,'[130]ERU-1'!$A$6:$BE$17,M$42,FALSE)</f>
        <v>1552</v>
      </c>
      <c r="N175" s="85">
        <f>VLOOKUP($C$2,'[130]ERU-1'!$A$6:$BE$17,N$42,FALSE)</f>
        <v>0</v>
      </c>
      <c r="O175" s="85" t="s">
        <v>36</v>
      </c>
      <c r="P175" s="85">
        <f>VLOOKUP($C$2,'[130]ERU-1'!$A$6:$BE$17,P$42,FALSE)</f>
        <v>0</v>
      </c>
      <c r="Q175" s="85">
        <f>VLOOKUP($C$2,'[130]ERU-1'!$A$6:$BE$17,Q$42,FALSE)</f>
        <v>0</v>
      </c>
      <c r="R175" s="85">
        <f>VLOOKUP($C$2,'[130]ERU-1'!$A$6:$BE$17,R$42,FALSE)</f>
        <v>1552</v>
      </c>
      <c r="S175" s="85">
        <f>VLOOKUP($C$2,'[130]ERU-1'!$A$6:$BE$17,S$42,FALSE)</f>
        <v>0</v>
      </c>
      <c r="T175" s="85">
        <f>VLOOKUP($C$2,'[130]ERU-1'!$A$6:$BE$17,T$42,FALSE)</f>
        <v>0</v>
      </c>
      <c r="U175" s="85">
        <f>VLOOKUP($C$2,'[130]ERU-1'!$A$6:$BE$17,U$42,FALSE)</f>
        <v>0</v>
      </c>
      <c r="V175" s="85">
        <f>VLOOKUP($C$2,'[130]ERU-1'!$A$6:$BE$17,V$42,FALSE)</f>
        <v>0</v>
      </c>
      <c r="W175" s="85">
        <f>VLOOKUP($C$2,'[130]ERU-1'!$A$6:$BE$17,W$42,FALSE)</f>
        <v>0</v>
      </c>
      <c r="X175" s="85">
        <f>VLOOKUP($C$2,'[130]ERU-1'!$A$6:$BE$17,X$42,FALSE)</f>
        <v>0</v>
      </c>
      <c r="Y175" s="85">
        <f>VLOOKUP($C$2,'[130]ERU-1'!$A$6:$BE$17,Y$42,FALSE)</f>
        <v>0</v>
      </c>
      <c r="Z175" s="85">
        <f>VLOOKUP($C$2,'[130]ERU-1'!$A$6:$BE$17,Z$42,FALSE)</f>
        <v>0</v>
      </c>
      <c r="AA175" s="85" t="str">
        <f>INDEX([16]Data!$BK$5:$BK$156,MATCH(A175,[16]Data!$A$5:$A$156,0))</f>
        <v>Středočeský</v>
      </c>
      <c r="AB175" s="86">
        <f>INDEX([16]Data!$BM$5:$BM$156,MATCH(A175,[16]Data!$A$5:$A$156,0))</f>
        <v>0.99299999999999999</v>
      </c>
      <c r="AD175" s="39">
        <f t="shared" si="18"/>
        <v>0.84047739115817777</v>
      </c>
    </row>
    <row r="176" spans="1:30" x14ac:dyDescent="0.25">
      <c r="A176">
        <v>4410</v>
      </c>
      <c r="B176" s="84" t="str">
        <f>INDEX([16]Data!$C$5:$C$156,MATCH(A176,[16]Data!$A$5:$A$156,0))</f>
        <v>KJ - JOB AIR TECHNIC</v>
      </c>
      <c r="C176" s="85" t="str">
        <f>VLOOKUP($C$2,'[131]ERU-1'!$A$6:$BE$17,C$42,FALSE)</f>
        <v>Únor</v>
      </c>
      <c r="D176" s="85">
        <f>VLOOKUP($C$2,'[131]ERU-1'!$A$6:$BE$17,D$42,FALSE)</f>
        <v>2</v>
      </c>
      <c r="E176" s="85">
        <f>VLOOKUP($C$2,'[131]ERU-1'!$A$6:$BE$17,E$42,FALSE)</f>
        <v>216.452</v>
      </c>
      <c r="F176" s="85">
        <f>VLOOKUP($C$2,'[131]ERU-1'!$A$6:$BE$17,F$42,FALSE)</f>
        <v>130.654</v>
      </c>
      <c r="G176" s="85">
        <f>VLOOKUP($C$2,'[131]ERU-1'!$A$6:$BE$17,G$42,FALSE)</f>
        <v>35.128</v>
      </c>
      <c r="H176" s="85">
        <f>VLOOKUP($C$2,'[131]ERU-1'!$A$6:$BE$17,H$42,FALSE)</f>
        <v>378</v>
      </c>
      <c r="I176" s="85">
        <f>VLOOKUP($C$2,'[131]ERU-1'!$A$6:$BE$17,I$42,FALSE)</f>
        <v>0</v>
      </c>
      <c r="J176" s="85">
        <f>VLOOKUP($C$2,'[131]ERU-1'!$A$6:$BE$17,J$42,FALSE)</f>
        <v>0</v>
      </c>
      <c r="K176" s="85">
        <f>VLOOKUP($C$2,'[131]ERU-1'!$A$6:$BE$17,K$42,FALSE)</f>
        <v>378</v>
      </c>
      <c r="L176" s="85">
        <f>VLOOKUP($C$2,'[131]ERU-1'!$A$6:$BE$17,L$42,FALSE)</f>
        <v>0</v>
      </c>
      <c r="M176" s="85">
        <f>VLOOKUP($C$2,'[131]ERU-1'!$A$6:$BE$17,M$42,FALSE)</f>
        <v>378</v>
      </c>
      <c r="N176" s="85">
        <f>VLOOKUP($C$2,'[131]ERU-1'!$A$6:$BE$17,N$42,FALSE)</f>
        <v>0</v>
      </c>
      <c r="O176" s="85" t="s">
        <v>36</v>
      </c>
      <c r="P176" s="85">
        <f>VLOOKUP($C$2,'[131]ERU-1'!$A$6:$BE$17,P$42,FALSE)</f>
        <v>0</v>
      </c>
      <c r="Q176" s="85">
        <f>VLOOKUP($C$2,'[131]ERU-1'!$A$6:$BE$17,Q$42,FALSE)</f>
        <v>0</v>
      </c>
      <c r="R176" s="85">
        <f>VLOOKUP($C$2,'[131]ERU-1'!$A$6:$BE$17,R$42,FALSE)</f>
        <v>378</v>
      </c>
      <c r="S176" s="85">
        <f>VLOOKUP($C$2,'[131]ERU-1'!$A$6:$BE$17,S$42,FALSE)</f>
        <v>0</v>
      </c>
      <c r="T176" s="85">
        <f>VLOOKUP($C$2,'[131]ERU-1'!$A$6:$BE$17,T$42,FALSE)</f>
        <v>0</v>
      </c>
      <c r="U176" s="85">
        <f>VLOOKUP($C$2,'[131]ERU-1'!$A$6:$BE$17,U$42,FALSE)</f>
        <v>0</v>
      </c>
      <c r="V176" s="85">
        <f>VLOOKUP($C$2,'[131]ERU-1'!$A$6:$BE$17,V$42,FALSE)</f>
        <v>0</v>
      </c>
      <c r="W176" s="85">
        <f>VLOOKUP($C$2,'[131]ERU-1'!$A$6:$BE$17,W$42,FALSE)</f>
        <v>0</v>
      </c>
      <c r="X176" s="85">
        <f>VLOOKUP($C$2,'[131]ERU-1'!$A$6:$BE$17,X$42,FALSE)</f>
        <v>0</v>
      </c>
      <c r="Y176" s="85">
        <f>VLOOKUP($C$2,'[131]ERU-1'!$A$6:$BE$17,Y$42,FALSE)</f>
        <v>0</v>
      </c>
      <c r="Z176" s="85">
        <f>VLOOKUP($C$2,'[131]ERU-1'!$A$6:$BE$17,Z$42,FALSE)</f>
        <v>0</v>
      </c>
      <c r="AA176" s="85" t="str">
        <f>INDEX([16]Data!$BK$5:$BK$156,MATCH(A176,[16]Data!$A$5:$A$156,0))</f>
        <v>Moravskoslezský</v>
      </c>
      <c r="AB176" s="86">
        <f>INDEX([16]Data!$BM$5:$BM$156,MATCH(A176,[16]Data!$A$5:$A$156,0))</f>
        <v>0.3</v>
      </c>
      <c r="AD176" s="39">
        <f t="shared" si="18"/>
        <v>0.80364933335374344</v>
      </c>
    </row>
    <row r="177" spans="1:30" x14ac:dyDescent="0.25">
      <c r="A177">
        <v>4492</v>
      </c>
      <c r="B177" s="84" t="str">
        <f>INDEX([16]Data!$C$5:$C$156,MATCH(A177,[16]Data!$A$5:$A$156,0))</f>
        <v>KJ - Prostějov Anglická</v>
      </c>
      <c r="C177" s="85" t="str">
        <f>VLOOKUP($C$2,'[132]ERU-1'!$A$6:$BE$17,C$42,FALSE)</f>
        <v>Únor</v>
      </c>
      <c r="D177" s="85">
        <f>VLOOKUP($C$2,'[132]ERU-1'!$A$6:$BE$17,D$42,FALSE)</f>
        <v>2</v>
      </c>
      <c r="E177" s="85">
        <f>VLOOKUP($C$2,'[132]ERU-1'!$A$6:$BE$17,E$42,FALSE)</f>
        <v>294.00200000000001</v>
      </c>
      <c r="F177" s="85">
        <f>VLOOKUP($C$2,'[132]ERU-1'!$A$6:$BE$17,F$42,FALSE)</f>
        <v>168.49700000000001</v>
      </c>
      <c r="G177" s="85">
        <f>VLOOKUP($C$2,'[132]ERU-1'!$A$6:$BE$17,G$42,FALSE)</f>
        <v>35.228999999999999</v>
      </c>
      <c r="H177" s="85">
        <f>VLOOKUP($C$2,'[132]ERU-1'!$A$6:$BE$17,H$42,FALSE)</f>
        <v>497</v>
      </c>
      <c r="I177" s="85">
        <f>VLOOKUP($C$2,'[132]ERU-1'!$A$6:$BE$17,I$42,FALSE)</f>
        <v>0</v>
      </c>
      <c r="J177" s="85">
        <f>VLOOKUP($C$2,'[132]ERU-1'!$A$6:$BE$17,J$42,FALSE)</f>
        <v>0</v>
      </c>
      <c r="K177" s="85">
        <f>VLOOKUP($C$2,'[132]ERU-1'!$A$6:$BE$17,K$42,FALSE)</f>
        <v>497</v>
      </c>
      <c r="L177" s="85">
        <f>VLOOKUP($C$2,'[132]ERU-1'!$A$6:$BE$17,L$42,FALSE)</f>
        <v>0</v>
      </c>
      <c r="M177" s="85">
        <f>VLOOKUP($C$2,'[132]ERU-1'!$A$6:$BE$17,M$42,FALSE)</f>
        <v>497</v>
      </c>
      <c r="N177" s="85">
        <f>VLOOKUP($C$2,'[132]ERU-1'!$A$6:$BE$17,N$42,FALSE)</f>
        <v>0</v>
      </c>
      <c r="O177" s="85" t="s">
        <v>36</v>
      </c>
      <c r="P177" s="85">
        <f>VLOOKUP($C$2,'[132]ERU-1'!$A$6:$BE$17,P$42,FALSE)</f>
        <v>0</v>
      </c>
      <c r="Q177" s="85">
        <f>VLOOKUP($C$2,'[132]ERU-1'!$A$6:$BE$17,Q$42,FALSE)</f>
        <v>0</v>
      </c>
      <c r="R177" s="85">
        <f>VLOOKUP($C$2,'[132]ERU-1'!$A$6:$BE$17,R$42,FALSE)</f>
        <v>497</v>
      </c>
      <c r="S177" s="85">
        <f>VLOOKUP($C$2,'[132]ERU-1'!$A$6:$BE$17,S$42,FALSE)</f>
        <v>0</v>
      </c>
      <c r="T177" s="85">
        <f>VLOOKUP($C$2,'[132]ERU-1'!$A$6:$BE$17,T$42,FALSE)</f>
        <v>0</v>
      </c>
      <c r="U177" s="85">
        <f>VLOOKUP($C$2,'[132]ERU-1'!$A$6:$BE$17,U$42,FALSE)</f>
        <v>0</v>
      </c>
      <c r="V177" s="85">
        <f>VLOOKUP($C$2,'[132]ERU-1'!$A$6:$BE$17,V$42,FALSE)</f>
        <v>0</v>
      </c>
      <c r="W177" s="85">
        <f>VLOOKUP($C$2,'[132]ERU-1'!$A$6:$BE$17,W$42,FALSE)</f>
        <v>0</v>
      </c>
      <c r="X177" s="85">
        <f>VLOOKUP($C$2,'[132]ERU-1'!$A$6:$BE$17,X$42,FALSE)</f>
        <v>0</v>
      </c>
      <c r="Y177" s="85">
        <f>VLOOKUP($C$2,'[132]ERU-1'!$A$6:$BE$17,Y$42,FALSE)</f>
        <v>0</v>
      </c>
      <c r="Z177" s="85">
        <f>VLOOKUP($C$2,'[132]ERU-1'!$A$6:$BE$17,Z$42,FALSE)</f>
        <v>0</v>
      </c>
      <c r="AA177" s="85" t="str">
        <f>INDEX([16]Data!$BK$5:$BK$156,MATCH(A177,[16]Data!$A$5:$A$156,0))</f>
        <v>Olomoucký</v>
      </c>
      <c r="AB177" s="86">
        <f>INDEX([16]Data!$BM$5:$BM$156,MATCH(A177,[16]Data!$A$5:$A$156,0))</f>
        <v>0.46500000000000002</v>
      </c>
      <c r="AD177" s="39">
        <f t="shared" si="18"/>
        <v>0.81933539205775485</v>
      </c>
    </row>
    <row r="178" spans="1:30" x14ac:dyDescent="0.25">
      <c r="A178">
        <v>4536</v>
      </c>
      <c r="B178" s="84" t="str">
        <f>INDEX([16]Data!$C$5:$C$156,MATCH(A178,[16]Data!$A$5:$A$156,0))</f>
        <v>KJ - Police nad Metují</v>
      </c>
      <c r="C178" s="85" t="str">
        <f>VLOOKUP($C$2,'[132]ERU-1'!$A$6:$BE$17,C$42,FALSE)</f>
        <v>Únor</v>
      </c>
      <c r="D178" s="85">
        <f>VLOOKUP($C$2,'[132]ERU-1'!$A$6:$BE$17,D$42,FALSE)</f>
        <v>2</v>
      </c>
      <c r="E178" s="85">
        <f>VLOOKUP($C$2,'[133]ERU-1'!$A$6:$BE$17,E$42,FALSE)</f>
        <v>467.27800000000002</v>
      </c>
      <c r="F178" s="85">
        <f>VLOOKUP($C$2,'[133]ERU-1'!$A$6:$BE$17,F$42,FALSE)</f>
        <v>258.685</v>
      </c>
      <c r="G178" s="85">
        <f>VLOOKUP($C$2,'[133]ERU-1'!$A$6:$BE$17,G$42,FALSE)</f>
        <v>35.286999999999999</v>
      </c>
      <c r="H178" s="85">
        <f>VLOOKUP($C$2,'[133]ERU-1'!$A$6:$BE$17,H$42,FALSE)</f>
        <v>780</v>
      </c>
      <c r="I178" s="85">
        <f>VLOOKUP($C$2,'[133]ERU-1'!$A$6:$BE$17,I$42,FALSE)</f>
        <v>0</v>
      </c>
      <c r="J178" s="85">
        <f>VLOOKUP($C$2,'[133]ERU-1'!$A$6:$BE$17,J$42,FALSE)</f>
        <v>0</v>
      </c>
      <c r="K178" s="85">
        <f>VLOOKUP($C$2,'[133]ERU-1'!$A$6:$BE$17,K$42,FALSE)</f>
        <v>780</v>
      </c>
      <c r="L178" s="85">
        <f>VLOOKUP($C$2,'[133]ERU-1'!$A$6:$BE$17,L$42,FALSE)</f>
        <v>0</v>
      </c>
      <c r="M178" s="85">
        <f>VLOOKUP($C$2,'[133]ERU-1'!$A$6:$BE$17,M$42,FALSE)</f>
        <v>780</v>
      </c>
      <c r="N178" s="85">
        <f>VLOOKUP($C$2,'[133]ERU-1'!$A$6:$BE$17,N$42,FALSE)</f>
        <v>0</v>
      </c>
      <c r="O178" s="85" t="s">
        <v>36</v>
      </c>
      <c r="P178" s="85">
        <f>VLOOKUP($C$2,'[133]ERU-1'!$A$6:$BE$17,P$42,FALSE)</f>
        <v>0</v>
      </c>
      <c r="Q178" s="85">
        <f>VLOOKUP($C$2,'[133]ERU-1'!$A$6:$BE$17,Q$42,FALSE)</f>
        <v>0</v>
      </c>
      <c r="R178" s="85">
        <f>VLOOKUP($C$2,'[133]ERU-1'!$A$6:$BE$17,R$42,FALSE)</f>
        <v>780</v>
      </c>
      <c r="S178" s="85">
        <f>VLOOKUP($C$2,'[133]ERU-1'!$A$6:$BE$17,S$42,FALSE)</f>
        <v>0</v>
      </c>
      <c r="T178" s="85">
        <f>VLOOKUP($C$2,'[133]ERU-1'!$A$6:$BE$17,T$42,FALSE)</f>
        <v>0</v>
      </c>
      <c r="U178" s="85">
        <f>VLOOKUP($C$2,'[133]ERU-1'!$A$6:$BE$17,U$42,FALSE)</f>
        <v>0</v>
      </c>
      <c r="V178" s="85">
        <f>VLOOKUP($C$2,'[133]ERU-1'!$A$6:$BE$17,V$42,FALSE)</f>
        <v>0</v>
      </c>
      <c r="W178" s="85">
        <f>VLOOKUP($C$2,'[133]ERU-1'!$A$6:$BE$17,W$42,FALSE)</f>
        <v>0</v>
      </c>
      <c r="X178" s="85">
        <f>VLOOKUP($C$2,'[133]ERU-1'!$A$6:$BE$17,X$42,FALSE)</f>
        <v>0</v>
      </c>
      <c r="Y178" s="85">
        <f>VLOOKUP($C$2,'[133]ERU-1'!$A$6:$BE$17,Y$42,FALSE)</f>
        <v>0</v>
      </c>
      <c r="Z178" s="85">
        <f>VLOOKUP($C$2,'[133]ERU-1'!$A$6:$BE$17,Z$42,FALSE)</f>
        <v>0</v>
      </c>
      <c r="AA178" s="85" t="str">
        <f>INDEX([16]Data!$BK$5:$BK$156,MATCH(A178,[16]Data!$A$5:$A$156,0))</f>
        <v>Královéhradecký</v>
      </c>
      <c r="AB178" s="86">
        <f>INDEX([16]Data!$BM$5:$BM$156,MATCH(A178,[16]Data!$A$5:$A$156,0))</f>
        <v>0.47799999999999998</v>
      </c>
      <c r="AD178" s="39">
        <f t="shared" si="18"/>
        <v>0.83756950216157355</v>
      </c>
    </row>
    <row r="179" spans="1:30" x14ac:dyDescent="0.25">
      <c r="A179">
        <v>4524</v>
      </c>
      <c r="B179" s="84" t="str">
        <f>INDEX([16]Data!$C$5:$C$156,MATCH(A179,[16]Data!$A$5:$A$156,0))</f>
        <v>KJ - Poděbrady</v>
      </c>
      <c r="C179" s="85" t="str">
        <f>VLOOKUP($C$2,'[132]ERU-1'!$A$6:$BE$17,C$42,FALSE)</f>
        <v>Únor</v>
      </c>
      <c r="D179" s="85">
        <f>VLOOKUP($C$2,'[132]ERU-1'!$A$6:$BE$17,D$42,FALSE)</f>
        <v>2</v>
      </c>
      <c r="E179" s="85">
        <f>VLOOKUP($C$2,'[134]ERU-1'!$A$6:$BE$17,E$42,FALSE)</f>
        <v>463.34500000000003</v>
      </c>
      <c r="F179" s="85">
        <f>VLOOKUP($C$2,'[134]ERU-1'!$A$6:$BE$17,F$42,FALSE)</f>
        <v>247.77699999999999</v>
      </c>
      <c r="G179" s="85">
        <f>VLOOKUP($C$2,'[134]ERU-1'!$A$6:$BE$17,G$42,FALSE)</f>
        <v>35.374000000000002</v>
      </c>
      <c r="H179" s="85">
        <f>VLOOKUP($C$2,'[134]ERU-1'!$A$6:$BE$17,H$42,FALSE)</f>
        <v>712</v>
      </c>
      <c r="I179" s="85">
        <f>VLOOKUP($C$2,'[134]ERU-1'!$A$6:$BE$17,I$42,FALSE)</f>
        <v>0</v>
      </c>
      <c r="J179" s="85">
        <f>VLOOKUP($C$2,'[134]ERU-1'!$A$6:$BE$17,J$42,FALSE)</f>
        <v>0</v>
      </c>
      <c r="K179" s="85">
        <f>VLOOKUP($C$2,'[134]ERU-1'!$A$6:$BE$17,K$42,FALSE)</f>
        <v>712</v>
      </c>
      <c r="L179" s="85">
        <f>VLOOKUP($C$2,'[134]ERU-1'!$A$6:$BE$17,L$42,FALSE)</f>
        <v>0</v>
      </c>
      <c r="M179" s="85">
        <f>VLOOKUP($C$2,'[134]ERU-1'!$A$6:$BE$17,M$42,FALSE)</f>
        <v>712</v>
      </c>
      <c r="N179" s="85">
        <f>VLOOKUP($C$2,'[134]ERU-1'!$A$6:$BE$17,N$42,FALSE)</f>
        <v>0</v>
      </c>
      <c r="O179" s="85" t="s">
        <v>36</v>
      </c>
      <c r="P179" s="85">
        <f>VLOOKUP($C$2,'[134]ERU-1'!$A$6:$BE$17,P$42,FALSE)</f>
        <v>0</v>
      </c>
      <c r="Q179" s="85">
        <f>VLOOKUP($C$2,'[134]ERU-1'!$A$6:$BE$17,Q$42,FALSE)</f>
        <v>0</v>
      </c>
      <c r="R179" s="85">
        <f>VLOOKUP($C$2,'[134]ERU-1'!$A$6:$BE$17,R$42,FALSE)</f>
        <v>712</v>
      </c>
      <c r="S179" s="85">
        <f>VLOOKUP($C$2,'[134]ERU-1'!$A$6:$BE$17,S$42,FALSE)</f>
        <v>0</v>
      </c>
      <c r="T179" s="85">
        <f>VLOOKUP($C$2,'[134]ERU-1'!$A$6:$BE$17,T$42,FALSE)</f>
        <v>0</v>
      </c>
      <c r="U179" s="85">
        <f>VLOOKUP($C$2,'[134]ERU-1'!$A$6:$BE$17,U$42,FALSE)</f>
        <v>0</v>
      </c>
      <c r="V179" s="85">
        <f>VLOOKUP($C$2,'[134]ERU-1'!$A$6:$BE$17,V$42,FALSE)</f>
        <v>0</v>
      </c>
      <c r="W179" s="85">
        <f>VLOOKUP($C$2,'[134]ERU-1'!$A$6:$BE$17,W$42,FALSE)</f>
        <v>0</v>
      </c>
      <c r="X179" s="85">
        <f>VLOOKUP($C$2,'[134]ERU-1'!$A$6:$BE$17,X$42,FALSE)</f>
        <v>0</v>
      </c>
      <c r="Y179" s="85">
        <f>VLOOKUP($C$2,'[134]ERU-1'!$A$6:$BE$17,Y$42,FALSE)</f>
        <v>0</v>
      </c>
      <c r="Z179" s="85">
        <f>VLOOKUP($C$2,'[134]ERU-1'!$A$6:$BE$17,Z$42,FALSE)</f>
        <v>0</v>
      </c>
      <c r="AA179" s="85" t="str">
        <f>INDEX([16]Data!$BK$5:$BK$156,MATCH(A179,[16]Data!$A$5:$A$156,0))</f>
        <v>Středočeský</v>
      </c>
      <c r="AB179" s="86">
        <f>INDEX([16]Data!$BM$5:$BM$156,MATCH(A179,[16]Data!$A$5:$A$156,0))</f>
        <v>0.47799999999999998</v>
      </c>
      <c r="AD179" s="39">
        <f t="shared" si="18"/>
        <v>0.79820878361501579</v>
      </c>
    </row>
    <row r="180" spans="1:30" x14ac:dyDescent="0.25">
      <c r="A180">
        <v>4629</v>
      </c>
      <c r="B180" s="84" t="str">
        <f>INDEX([16]Data!$C$5:$C$156,MATCH(A180,[16]Data!$A$5:$A$156,0))</f>
        <v>KJ - Heřmanův Městec V Lukách</v>
      </c>
      <c r="C180" s="85" t="str">
        <f>VLOOKUP($C$2,'[132]ERU-1'!$A$6:$BE$17,C$42,FALSE)</f>
        <v>Únor</v>
      </c>
      <c r="D180" s="85">
        <f>VLOOKUP($C$2,'[132]ERU-1'!$A$6:$BE$17,D$42,FALSE)</f>
        <v>2</v>
      </c>
      <c r="E180" s="85">
        <f>VLOOKUP($C$2,'[135]ERU-1'!$A$6:$BE$17,E$42,FALSE)</f>
        <v>238.31899999999999</v>
      </c>
      <c r="F180" s="85">
        <f>VLOOKUP($C$2,'[135]ERU-1'!$A$6:$BE$17,F$42,FALSE)</f>
        <v>134.28700000000001</v>
      </c>
      <c r="G180" s="85">
        <f>VLOOKUP($C$2,'[135]ERU-1'!$A$6:$BE$17,G$42,FALSE)</f>
        <v>35.286999999999999</v>
      </c>
      <c r="H180" s="85">
        <f>VLOOKUP($C$2,'[135]ERU-1'!$A$6:$BE$17,H$42,FALSE)</f>
        <v>377</v>
      </c>
      <c r="I180" s="85">
        <f>VLOOKUP($C$2,'[135]ERU-1'!$A$6:$BE$17,I$42,FALSE)</f>
        <v>0</v>
      </c>
      <c r="J180" s="85">
        <f>VLOOKUP($C$2,'[135]ERU-1'!$A$6:$BE$17,J$42,FALSE)</f>
        <v>0</v>
      </c>
      <c r="K180" s="85">
        <f>VLOOKUP($C$2,'[135]ERU-1'!$A$6:$BE$17,K$42,FALSE)</f>
        <v>377</v>
      </c>
      <c r="L180" s="85">
        <f>VLOOKUP($C$2,'[135]ERU-1'!$A$6:$BE$17,L$42,FALSE)</f>
        <v>0</v>
      </c>
      <c r="M180" s="85">
        <f>VLOOKUP($C$2,'[135]ERU-1'!$A$6:$BE$17,M$42,FALSE)</f>
        <v>377</v>
      </c>
      <c r="N180" s="85">
        <f>VLOOKUP($C$2,'[135]ERU-1'!$A$6:$BE$17,N$42,FALSE)</f>
        <v>0</v>
      </c>
      <c r="O180" s="85" t="s">
        <v>36</v>
      </c>
      <c r="P180" s="85">
        <f>VLOOKUP($C$2,'[135]ERU-1'!$A$6:$BE$17,P$42,FALSE)</f>
        <v>0</v>
      </c>
      <c r="Q180" s="85">
        <f>VLOOKUP($C$2,'[135]ERU-1'!$A$6:$BE$17,Q$42,FALSE)</f>
        <v>0</v>
      </c>
      <c r="R180" s="85">
        <f>VLOOKUP($C$2,'[135]ERU-1'!$A$6:$BE$17,R$42,FALSE)</f>
        <v>377</v>
      </c>
      <c r="S180" s="85">
        <f>VLOOKUP($C$2,'[135]ERU-1'!$A$6:$BE$17,S$42,FALSE)</f>
        <v>0</v>
      </c>
      <c r="T180" s="85">
        <f>VLOOKUP($C$2,'[135]ERU-1'!$A$6:$BE$17,T$42,FALSE)</f>
        <v>0</v>
      </c>
      <c r="U180" s="85">
        <f>VLOOKUP($C$2,'[135]ERU-1'!$A$6:$BE$17,U$42,FALSE)</f>
        <v>0</v>
      </c>
      <c r="V180" s="85">
        <f>VLOOKUP($C$2,'[135]ERU-1'!$A$6:$BE$17,V$42,FALSE)</f>
        <v>0</v>
      </c>
      <c r="W180" s="85">
        <f>VLOOKUP($C$2,'[135]ERU-1'!$A$6:$BE$17,W$42,FALSE)</f>
        <v>0</v>
      </c>
      <c r="X180" s="85">
        <f>VLOOKUP($C$2,'[135]ERU-1'!$A$6:$BE$17,X$42,FALSE)</f>
        <v>0</v>
      </c>
      <c r="Y180" s="85">
        <f>VLOOKUP($C$2,'[135]ERU-1'!$A$6:$BE$17,Y$42,FALSE)</f>
        <v>0</v>
      </c>
      <c r="Z180" s="85">
        <f>VLOOKUP($C$2,'[135]ERU-1'!$A$6:$BE$17,Z$42,FALSE)</f>
        <v>0</v>
      </c>
      <c r="AA180" s="85" t="str">
        <f>INDEX([16]Data!$BK$5:$BK$156,MATCH(A180,[16]Data!$A$5:$A$156,0))</f>
        <v>Pardubický</v>
      </c>
      <c r="AB180" s="86">
        <f>INDEX([16]Data!$BM$5:$BM$156,MATCH(A180,[16]Data!$A$5:$A$156,0))</f>
        <v>0.28000000000000003</v>
      </c>
      <c r="AD180" s="39">
        <f t="shared" si="18"/>
        <v>0.7798388691550352</v>
      </c>
    </row>
    <row r="181" spans="1:30" x14ac:dyDescent="0.25">
      <c r="A181">
        <v>4631</v>
      </c>
      <c r="B181" s="84" t="str">
        <f>INDEX([16]Data!$C$5:$C$156,MATCH(A181,[16]Data!$A$5:$A$156,0))</f>
        <v>KJ - Heřmanův Městec U Bažantnice</v>
      </c>
      <c r="C181" s="85" t="str">
        <f>VLOOKUP($C$2,'[132]ERU-1'!$A$6:$BE$17,C$42,FALSE)</f>
        <v>Únor</v>
      </c>
      <c r="D181" s="85">
        <f>VLOOKUP($C$2,'[132]ERU-1'!$A$6:$BE$17,D$42,FALSE)</f>
        <v>2</v>
      </c>
      <c r="E181" s="85">
        <f>VLOOKUP($C$2,'[136]ERU-1'!$A$6:$BE$17,E$42,FALSE)</f>
        <v>252.33600000000001</v>
      </c>
      <c r="F181" s="85">
        <f>VLOOKUP($C$2,'[136]ERU-1'!$A$6:$BE$17,F$42,FALSE)</f>
        <v>141.54</v>
      </c>
      <c r="G181" s="85">
        <f>VLOOKUP($C$2,'[136]ERU-1'!$A$6:$BE$17,G$42,FALSE)</f>
        <v>35.286999999999999</v>
      </c>
      <c r="H181" s="85">
        <f>VLOOKUP($C$2,'[136]ERU-1'!$A$6:$BE$17,H$42,FALSE)</f>
        <v>397</v>
      </c>
      <c r="I181" s="85">
        <f>VLOOKUP($C$2,'[136]ERU-1'!$A$6:$BE$17,I$42,FALSE)</f>
        <v>0</v>
      </c>
      <c r="J181" s="85">
        <f>VLOOKUP($C$2,'[136]ERU-1'!$A$6:$BE$17,J$42,FALSE)</f>
        <v>0</v>
      </c>
      <c r="K181" s="85">
        <f>VLOOKUP($C$2,'[136]ERU-1'!$A$6:$BE$17,K$42,FALSE)</f>
        <v>397</v>
      </c>
      <c r="L181" s="85">
        <f>VLOOKUP($C$2,'[136]ERU-1'!$A$6:$BE$17,L$42,FALSE)</f>
        <v>0</v>
      </c>
      <c r="M181" s="85">
        <f>VLOOKUP($C$2,'[136]ERU-1'!$A$6:$BE$17,M$42,FALSE)</f>
        <v>397</v>
      </c>
      <c r="N181" s="85">
        <f>VLOOKUP($C$2,'[136]ERU-1'!$A$6:$BE$17,N$42,FALSE)</f>
        <v>0</v>
      </c>
      <c r="O181" s="85" t="s">
        <v>36</v>
      </c>
      <c r="P181" s="85">
        <f>VLOOKUP($C$2,'[136]ERU-1'!$A$6:$BE$17,P$42,FALSE)</f>
        <v>0</v>
      </c>
      <c r="Q181" s="85">
        <f>VLOOKUP($C$2,'[136]ERU-1'!$A$6:$BE$17,Q$42,FALSE)</f>
        <v>0</v>
      </c>
      <c r="R181" s="85">
        <f>VLOOKUP($C$2,'[136]ERU-1'!$A$6:$BE$17,R$42,FALSE)</f>
        <v>397</v>
      </c>
      <c r="S181" s="85">
        <f>VLOOKUP($C$2,'[136]ERU-1'!$A$6:$BE$17,S$42,FALSE)</f>
        <v>0</v>
      </c>
      <c r="T181" s="85">
        <f>VLOOKUP($C$2,'[136]ERU-1'!$A$6:$BE$17,T$42,FALSE)</f>
        <v>0</v>
      </c>
      <c r="U181" s="85">
        <f>VLOOKUP($C$2,'[136]ERU-1'!$A$6:$BE$17,U$42,FALSE)</f>
        <v>0</v>
      </c>
      <c r="V181" s="85">
        <f>VLOOKUP($C$2,'[136]ERU-1'!$A$6:$BE$17,V$42,FALSE)</f>
        <v>0</v>
      </c>
      <c r="W181" s="85">
        <f>VLOOKUP($C$2,'[136]ERU-1'!$A$6:$BE$17,W$42,FALSE)</f>
        <v>0</v>
      </c>
      <c r="X181" s="85">
        <f>VLOOKUP($C$2,'[136]ERU-1'!$A$6:$BE$17,X$42,FALSE)</f>
        <v>0</v>
      </c>
      <c r="Y181" s="85">
        <f>VLOOKUP($C$2,'[136]ERU-1'!$A$6:$BE$17,Y$42,FALSE)</f>
        <v>0</v>
      </c>
      <c r="Z181" s="85">
        <f>VLOOKUP($C$2,'[136]ERU-1'!$A$6:$BE$17,Z$42,FALSE)</f>
        <v>0</v>
      </c>
      <c r="AA181" s="85" t="str">
        <f>INDEX([16]Data!$BK$5:$BK$156,MATCH(A181,[16]Data!$A$5:$A$156,0))</f>
        <v>Pardubický</v>
      </c>
      <c r="AB181" s="86">
        <f>INDEX([16]Data!$BM$5:$BM$156,MATCH(A181,[16]Data!$A$5:$A$156,0))</f>
        <v>0.28000000000000003</v>
      </c>
      <c r="AD181" s="39">
        <f t="shared" si="18"/>
        <v>0.77912800464729248</v>
      </c>
    </row>
    <row r="182" spans="1:30" x14ac:dyDescent="0.25">
      <c r="A182">
        <v>4632</v>
      </c>
      <c r="B182" s="84" t="str">
        <f>INDEX([16]Data!$C$5:$C$156,MATCH(A182,[16]Data!$A$5:$A$156,0))</f>
        <v>KJ - Nové Zákupy</v>
      </c>
      <c r="C182" s="85" t="str">
        <f>VLOOKUP($C$2,'[132]ERU-1'!$A$6:$BE$17,C$42,FALSE)</f>
        <v>Únor</v>
      </c>
      <c r="D182" s="85">
        <f>VLOOKUP($C$2,'[132]ERU-1'!$A$6:$BE$17,D$42,FALSE)</f>
        <v>2</v>
      </c>
      <c r="E182" s="85">
        <f>VLOOKUP($C$2,'[137]ERU-1'!$A$6:$BE$17,E$42,FALSE)</f>
        <v>235.518</v>
      </c>
      <c r="F182" s="85">
        <f>VLOOKUP($C$2,'[137]ERU-1'!$A$6:$BE$17,F$42,FALSE)</f>
        <v>138.822</v>
      </c>
      <c r="G182" s="85">
        <f>VLOOKUP($C$2,'[137]ERU-1'!$A$6:$BE$17,G$42,FALSE)</f>
        <v>34.667999999999999</v>
      </c>
      <c r="H182" s="85">
        <f>VLOOKUP($C$2,'[137]ERU-1'!$A$6:$BE$17,H$42,FALSE)</f>
        <v>422</v>
      </c>
      <c r="I182" s="85">
        <f>VLOOKUP($C$2,'[137]ERU-1'!$A$6:$BE$17,I$42,FALSE)</f>
        <v>0</v>
      </c>
      <c r="J182" s="85">
        <f>VLOOKUP($C$2,'[137]ERU-1'!$A$6:$BE$17,J$42,FALSE)</f>
        <v>0</v>
      </c>
      <c r="K182" s="85">
        <f>VLOOKUP($C$2,'[137]ERU-1'!$A$6:$BE$17,K$42,FALSE)</f>
        <v>422</v>
      </c>
      <c r="L182" s="85">
        <f>VLOOKUP($C$2,'[137]ERU-1'!$A$6:$BE$17,L$42,FALSE)</f>
        <v>0</v>
      </c>
      <c r="M182" s="85">
        <f>VLOOKUP($C$2,'[137]ERU-1'!$A$6:$BE$17,M$42,FALSE)</f>
        <v>422</v>
      </c>
      <c r="N182" s="85">
        <f>VLOOKUP($C$2,'[137]ERU-1'!$A$6:$BE$17,N$42,FALSE)</f>
        <v>0</v>
      </c>
      <c r="O182" s="85" t="s">
        <v>36</v>
      </c>
      <c r="P182" s="85">
        <f>VLOOKUP($C$2,'[137]ERU-1'!$A$6:$BE$17,P$42,FALSE)</f>
        <v>0</v>
      </c>
      <c r="Q182" s="85">
        <f>VLOOKUP($C$2,'[137]ERU-1'!$A$6:$BE$17,Q$42,FALSE)</f>
        <v>0</v>
      </c>
      <c r="R182" s="85">
        <f>VLOOKUP($C$2,'[137]ERU-1'!$A$6:$BE$17,R$42,FALSE)</f>
        <v>422</v>
      </c>
      <c r="S182" s="85">
        <f>VLOOKUP($C$2,'[137]ERU-1'!$A$6:$BE$17,S$42,FALSE)</f>
        <v>0</v>
      </c>
      <c r="T182" s="85">
        <f>VLOOKUP($C$2,'[137]ERU-1'!$A$6:$BE$17,T$42,FALSE)</f>
        <v>0</v>
      </c>
      <c r="U182" s="85">
        <f>VLOOKUP($C$2,'[137]ERU-1'!$A$6:$BE$17,U$42,FALSE)</f>
        <v>0</v>
      </c>
      <c r="V182" s="85">
        <f>VLOOKUP($C$2,'[137]ERU-1'!$A$6:$BE$17,V$42,FALSE)</f>
        <v>0</v>
      </c>
      <c r="W182" s="85">
        <f>VLOOKUP($C$2,'[137]ERU-1'!$A$6:$BE$17,W$42,FALSE)</f>
        <v>0</v>
      </c>
      <c r="X182" s="85">
        <f>VLOOKUP($C$2,'[137]ERU-1'!$A$6:$BE$17,X$42,FALSE)</f>
        <v>0</v>
      </c>
      <c r="Y182" s="85">
        <f>VLOOKUP($C$2,'[137]ERU-1'!$A$6:$BE$17,Y$42,FALSE)</f>
        <v>0</v>
      </c>
      <c r="Z182" s="85">
        <f>VLOOKUP($C$2,'[137]ERU-1'!$A$6:$BE$17,Z$42,FALSE)</f>
        <v>0</v>
      </c>
      <c r="AA182" s="85" t="str">
        <f>INDEX([16]Data!$BK$5:$BK$156,MATCH(A182,[16]Data!$A$5:$A$156,0))</f>
        <v>Liberecký</v>
      </c>
      <c r="AB182" s="86">
        <f>INDEX([16]Data!$BM$5:$BM$156,MATCH(A182,[16]Data!$A$5:$A$156,0))</f>
        <v>0.3</v>
      </c>
      <c r="AD182" s="39">
        <f t="shared" si="18"/>
        <v>0.84440666625046623</v>
      </c>
    </row>
    <row r="183" spans="1:30" x14ac:dyDescent="0.25">
      <c r="A183">
        <v>4589</v>
      </c>
      <c r="B183" s="84" t="str">
        <f>INDEX([16]Data!$C$5:$C$156,MATCH(A183,[16]Data!$A$5:$A$156,0))</f>
        <v>KJ - Klatovy</v>
      </c>
      <c r="C183" s="85" t="str">
        <f>VLOOKUP($C$2,'[132]ERU-1'!$A$6:$BE$17,C$42,FALSE)</f>
        <v>Únor</v>
      </c>
      <c r="D183" s="85">
        <f>VLOOKUP($C$2,'[132]ERU-1'!$A$6:$BE$17,D$42,FALSE)</f>
        <v>2</v>
      </c>
      <c r="E183" s="85">
        <f>VLOOKUP($C$2,'[138]ERU-1'!$A$6:$BE$17,E$42,FALSE)</f>
        <v>891.09799999999996</v>
      </c>
      <c r="F183" s="85">
        <f>VLOOKUP($C$2,'[138]ERU-1'!$A$6:$BE$17,F$42,FALSE)</f>
        <v>474.86099999999999</v>
      </c>
      <c r="G183" s="85">
        <f>VLOOKUP($C$2,'[138]ERU-1'!$A$6:$BE$17,G$42,FALSE)</f>
        <v>35.329000000000001</v>
      </c>
      <c r="H183" s="85">
        <f>VLOOKUP($C$2,'[138]ERU-1'!$A$6:$BE$17,H$42,FALSE)</f>
        <v>1365</v>
      </c>
      <c r="I183" s="85">
        <f>VLOOKUP($C$2,'[138]ERU-1'!$A$6:$BE$17,I$42,FALSE)</f>
        <v>0</v>
      </c>
      <c r="J183" s="85">
        <f>VLOOKUP($C$2,'[138]ERU-1'!$A$6:$BE$17,J$42,FALSE)</f>
        <v>0</v>
      </c>
      <c r="K183" s="85">
        <f>VLOOKUP($C$2,'[138]ERU-1'!$A$6:$BE$17,K$42,FALSE)</f>
        <v>1365</v>
      </c>
      <c r="L183" s="85">
        <f>VLOOKUP($C$2,'[138]ERU-1'!$A$6:$BE$17,L$42,FALSE)</f>
        <v>0</v>
      </c>
      <c r="M183" s="85">
        <f>VLOOKUP($C$2,'[138]ERU-1'!$A$6:$BE$17,M$42,FALSE)</f>
        <v>1365</v>
      </c>
      <c r="N183" s="85">
        <f>VLOOKUP($C$2,'[138]ERU-1'!$A$6:$BE$17,N$42,FALSE)</f>
        <v>0</v>
      </c>
      <c r="O183" s="85" t="s">
        <v>36</v>
      </c>
      <c r="P183" s="85">
        <f>VLOOKUP($C$2,'[138]ERU-1'!$A$6:$BE$17,P$42,FALSE)</f>
        <v>0</v>
      </c>
      <c r="Q183" s="85">
        <f>VLOOKUP($C$2,'[138]ERU-1'!$A$6:$BE$17,Q$42,FALSE)</f>
        <v>0</v>
      </c>
      <c r="R183" s="85">
        <f>VLOOKUP($C$2,'[138]ERU-1'!$A$6:$BE$17,R$42,FALSE)</f>
        <v>1365</v>
      </c>
      <c r="S183" s="85">
        <f>VLOOKUP($C$2,'[138]ERU-1'!$A$6:$BE$17,S$42,FALSE)</f>
        <v>0</v>
      </c>
      <c r="T183" s="85">
        <f>VLOOKUP($C$2,'[138]ERU-1'!$A$6:$BE$17,T$42,FALSE)</f>
        <v>0</v>
      </c>
      <c r="U183" s="85">
        <f>VLOOKUP($C$2,'[138]ERU-1'!$A$6:$BE$17,U$42,FALSE)</f>
        <v>0</v>
      </c>
      <c r="V183" s="85">
        <f>VLOOKUP($C$2,'[138]ERU-1'!$A$6:$BE$17,V$42,FALSE)</f>
        <v>0</v>
      </c>
      <c r="W183" s="85">
        <f>VLOOKUP($C$2,'[138]ERU-1'!$A$6:$BE$17,W$42,FALSE)</f>
        <v>0</v>
      </c>
      <c r="X183" s="85">
        <f>VLOOKUP($C$2,'[138]ERU-1'!$A$6:$BE$17,X$42,FALSE)</f>
        <v>0</v>
      </c>
      <c r="Y183" s="85">
        <f>VLOOKUP($C$2,'[138]ERU-1'!$A$6:$BE$17,Y$42,FALSE)</f>
        <v>0</v>
      </c>
      <c r="Z183" s="85">
        <f>VLOOKUP($C$2,'[138]ERU-1'!$A$6:$BE$17,Z$42,FALSE)</f>
        <v>0</v>
      </c>
      <c r="AA183" s="85" t="str">
        <f>INDEX([16]Data!$BK$5:$BK$156,MATCH(A183,[16]Data!$A$5:$A$156,0))</f>
        <v>Plzeňský</v>
      </c>
      <c r="AB183" s="86">
        <f>INDEX([16]Data!$BM$5:$BM$156,MATCH(A183,[16]Data!$A$5:$A$156,0))</f>
        <v>0.99299999999999999</v>
      </c>
      <c r="AD183" s="39">
        <f t="shared" si="18"/>
        <v>0.79847927428587873</v>
      </c>
    </row>
    <row r="184" spans="1:30" x14ac:dyDescent="0.25">
      <c r="A184">
        <v>4630</v>
      </c>
      <c r="B184" s="84" t="str">
        <f>INDEX([16]Data!$C$5:$C$156,MATCH(A184,[16]Data!$A$5:$A$156,0))</f>
        <v>KJ - Jihlava SAPELI</v>
      </c>
      <c r="C184" s="85" t="str">
        <f>VLOOKUP($C$2,'[139]ERU-1'!$A$6:$BE$17,C$42,FALSE)</f>
        <v>Únor</v>
      </c>
      <c r="D184" s="85">
        <f>ROUND(VLOOKUP($C$2,'[139]ERU-1'!$A$6:$BE$17,D$42,FALSE),3)</f>
        <v>2</v>
      </c>
      <c r="E184" s="85">
        <f>ROUND(VLOOKUP($C$2,'[139]ERU-1'!$A$6:$BE$17,E$42,FALSE),3)</f>
        <v>137.245</v>
      </c>
      <c r="F184" s="85">
        <f>ROUND(VLOOKUP($C$2,'[139]ERU-1'!$A$6:$BE$17,F$42,FALSE),3)</f>
        <v>78.305000000000007</v>
      </c>
      <c r="G184" s="85">
        <f>ROUND(VLOOKUP($C$2,'[139]ERU-1'!$A$6:$BE$17,G$42,FALSE),3)</f>
        <v>35.229999999999997</v>
      </c>
      <c r="H184" s="85">
        <f>ROUND(VLOOKUP($C$2,'[139]ERU-1'!$A$6:$BE$17,H$42,FALSE),3)</f>
        <v>225</v>
      </c>
      <c r="I184" s="85">
        <f>ROUND(VLOOKUP($C$2,'[139]ERU-1'!$A$6:$BE$17,I$42,FALSE),3)</f>
        <v>0</v>
      </c>
      <c r="J184" s="85">
        <f>ROUND(VLOOKUP($C$2,'[139]ERU-1'!$A$6:$BE$17,J$42,FALSE),3)</f>
        <v>0</v>
      </c>
      <c r="K184" s="85">
        <f>ROUND(VLOOKUP($C$2,'[139]ERU-1'!$A$6:$BE$17,K$42,FALSE),3)</f>
        <v>225</v>
      </c>
      <c r="L184" s="85">
        <f>ROUND(VLOOKUP($C$2,'[139]ERU-1'!$A$6:$BE$17,L$42,FALSE),3)</f>
        <v>0</v>
      </c>
      <c r="M184" s="85">
        <f>ROUND(VLOOKUP($C$2,'[139]ERU-1'!$A$6:$BE$17,M$42,FALSE),3)</f>
        <v>225</v>
      </c>
      <c r="N184" s="85">
        <f>ROUND(VLOOKUP($C$2,'[139]ERU-1'!$A$6:$BE$17,N$42,FALSE),3)</f>
        <v>0</v>
      </c>
      <c r="O184" s="85" t="s">
        <v>36</v>
      </c>
      <c r="P184" s="85">
        <f>ROUND(VLOOKUP($C$2,'[139]ERU-1'!$A$6:$BE$17,P$42,FALSE),3)</f>
        <v>0</v>
      </c>
      <c r="Q184" s="85">
        <f>ROUND(VLOOKUP($C$2,'[139]ERU-1'!$A$6:$BE$17,Q$42,FALSE),3)</f>
        <v>0</v>
      </c>
      <c r="R184" s="85">
        <f>ROUND(VLOOKUP($C$2,'[139]ERU-1'!$A$6:$BE$17,R$42,FALSE),3)</f>
        <v>225</v>
      </c>
      <c r="S184" s="85">
        <f>ROUND(VLOOKUP($C$2,'[139]ERU-1'!$A$6:$BE$17,S$42,FALSE),3)</f>
        <v>0</v>
      </c>
      <c r="T184" s="85">
        <f>ROUND(VLOOKUP($C$2,'[139]ERU-1'!$A$6:$BE$17,T$42,FALSE),3)</f>
        <v>0</v>
      </c>
      <c r="U184" s="85">
        <f>ROUND(VLOOKUP($C$2,'[139]ERU-1'!$A$6:$BE$17,U$42,FALSE),3)</f>
        <v>0</v>
      </c>
      <c r="V184" s="85">
        <f>ROUND(VLOOKUP($C$2,'[139]ERU-1'!$A$6:$BE$17,V$42,FALSE),3)</f>
        <v>0</v>
      </c>
      <c r="W184" s="85">
        <f>ROUND(VLOOKUP($C$2,'[139]ERU-1'!$A$6:$BE$17,W$42,FALSE),3)</f>
        <v>0</v>
      </c>
      <c r="X184" s="85">
        <f>ROUND(VLOOKUP($C$2,'[139]ERU-1'!$A$6:$BE$17,X$42,FALSE),3)</f>
        <v>0</v>
      </c>
      <c r="Y184" s="85">
        <f>ROUND(VLOOKUP($C$2,'[139]ERU-1'!$A$6:$BE$17,Y$42,FALSE),3)</f>
        <v>0</v>
      </c>
      <c r="Z184" s="85">
        <f>ROUND(VLOOKUP($C$2,'[139]ERU-1'!$A$6:$BE$17,Z$42,FALSE),3)</f>
        <v>0</v>
      </c>
      <c r="AA184" s="85" t="str">
        <f>INDEX([16]Data!$BK$5:$BK$156,MATCH(A184,[16]Data!$A$5:$A$156,0))</f>
        <v>Vysočina</v>
      </c>
      <c r="AB184" s="86">
        <f>INDEX([16]Data!$BM$5:$BM$156,MATCH(A184,[16]Data!$A$5:$A$156,0))</f>
        <v>0.28000000000000003</v>
      </c>
    </row>
    <row r="185" spans="1:30" x14ac:dyDescent="0.25">
      <c r="A185">
        <v>4475</v>
      </c>
      <c r="B185" s="84" t="str">
        <f>INDEX([16]Data!$C$5:$C$156,MATCH(A185,[16]Data!$A$5:$A$156,0))</f>
        <v>KJ - Rokycany, na Pátku</v>
      </c>
      <c r="C185" s="85" t="str">
        <f>VLOOKUP($C$2,'[139]ERU-1'!$A$6:$BE$17,C$42,FALSE)</f>
        <v>Únor</v>
      </c>
      <c r="D185" s="85">
        <f>ROUND(VLOOKUP($C$2,'[140]ERU-1'!$A$6:$BE$17,D$42,FALSE),3)</f>
        <v>2</v>
      </c>
      <c r="E185" s="85">
        <f>ROUND(VLOOKUP($C$2,'[140]ERU-1'!$A$6:$BE$17,E$42,FALSE),3)</f>
        <v>416.798</v>
      </c>
      <c r="F185" s="85">
        <f>ROUND(VLOOKUP($C$2,'[140]ERU-1'!$A$6:$BE$17,F$42,FALSE),3)</f>
        <v>222.21600000000001</v>
      </c>
      <c r="G185" s="85">
        <f>ROUND(VLOOKUP($C$2,'[140]ERU-1'!$A$6:$BE$17,G$42,FALSE),3)</f>
        <v>35.328000000000003</v>
      </c>
      <c r="H185" s="85">
        <f>ROUND(VLOOKUP($C$2,'[140]ERU-1'!$A$6:$BE$17,H$42,FALSE),3)</f>
        <v>699</v>
      </c>
      <c r="I185" s="85">
        <f>ROUND(VLOOKUP($C$2,'[140]ERU-1'!$A$6:$BE$17,I$42,FALSE),3)</f>
        <v>0</v>
      </c>
      <c r="J185" s="85">
        <f>ROUND(VLOOKUP($C$2,'[140]ERU-1'!$A$6:$BE$17,J$42,FALSE),3)</f>
        <v>0</v>
      </c>
      <c r="K185" s="85">
        <f>ROUND(VLOOKUP($C$2,'[140]ERU-1'!$A$6:$BE$17,K$42,FALSE),3)</f>
        <v>699</v>
      </c>
      <c r="L185" s="85">
        <f>ROUND(VLOOKUP($C$2,'[140]ERU-1'!$A$6:$BE$17,L$42,FALSE),3)</f>
        <v>0</v>
      </c>
      <c r="M185" s="85">
        <f>ROUND(VLOOKUP($C$2,'[140]ERU-1'!$A$6:$BE$17,M$42,FALSE),3)</f>
        <v>699</v>
      </c>
      <c r="N185" s="85">
        <f>ROUND(VLOOKUP($C$2,'[140]ERU-1'!$A$6:$BE$17,N$42,FALSE),3)</f>
        <v>0</v>
      </c>
      <c r="O185" s="85" t="s">
        <v>36</v>
      </c>
      <c r="P185" s="85">
        <f>ROUND(VLOOKUP($C$2,'[140]ERU-1'!$A$6:$BE$17,P$42,FALSE),3)</f>
        <v>0</v>
      </c>
      <c r="Q185" s="85">
        <f>ROUND(VLOOKUP($C$2,'[140]ERU-1'!$A$6:$BE$17,Q$42,FALSE),3)</f>
        <v>0</v>
      </c>
      <c r="R185" s="85">
        <f>ROUND(VLOOKUP($C$2,'[140]ERU-1'!$A$6:$BE$17,R$42,FALSE),3)</f>
        <v>699</v>
      </c>
      <c r="S185" s="85">
        <f>ROUND(VLOOKUP($C$2,'[140]ERU-1'!$A$6:$BE$17,S$42,FALSE),3)</f>
        <v>0</v>
      </c>
      <c r="T185" s="85">
        <f>ROUND(VLOOKUP($C$2,'[140]ERU-1'!$A$6:$BE$17,T$42,FALSE),3)</f>
        <v>0</v>
      </c>
      <c r="U185" s="85">
        <f>ROUND(VLOOKUP($C$2,'[140]ERU-1'!$A$6:$BE$17,U$42,FALSE),3)</f>
        <v>0</v>
      </c>
      <c r="V185" s="85">
        <f>ROUND(VLOOKUP($C$2,'[140]ERU-1'!$A$6:$BE$17,V$42,FALSE),3)</f>
        <v>0</v>
      </c>
      <c r="W185" s="85">
        <f>ROUND(VLOOKUP($C$2,'[140]ERU-1'!$A$6:$BE$17,W$42,FALSE),3)</f>
        <v>0</v>
      </c>
      <c r="X185" s="85">
        <f>ROUND(VLOOKUP($C$2,'[140]ERU-1'!$A$6:$BE$17,X$42,FALSE),3)</f>
        <v>0</v>
      </c>
      <c r="Y185" s="85">
        <f>ROUND(VLOOKUP($C$2,'[140]ERU-1'!$A$6:$BE$17,Y$42,FALSE),3)</f>
        <v>0</v>
      </c>
      <c r="Z185" s="85">
        <f>ROUND(VLOOKUP($C$2,'[140]ERU-1'!$A$6:$BE$17,Z$42,FALSE),3)</f>
        <v>0</v>
      </c>
      <c r="AA185" s="85" t="str">
        <f>INDEX([16]Data!$BK$5:$BK$156,MATCH(A185,[16]Data!$A$5:$A$156,0))</f>
        <v>Plzeňský</v>
      </c>
      <c r="AB185" s="86">
        <f>INDEX([16]Data!$BM$5:$BM$156,MATCH(A185,[16]Data!$A$5:$A$156,0))</f>
        <v>0.47799999999999998</v>
      </c>
    </row>
    <row r="186" spans="1:30" x14ac:dyDescent="0.25">
      <c r="A186">
        <v>4579</v>
      </c>
      <c r="B186" s="84" t="str">
        <f>INDEX([16]Data!$C$5:$C$156,MATCH(A186,[16]Data!$A$5:$A$156,0))</f>
        <v>KJ - COLORLAK</v>
      </c>
      <c r="C186" s="85" t="str">
        <f>VLOOKUP($C$2,'[139]ERU-1'!$A$6:$BE$17,C$42,FALSE)</f>
        <v>Únor</v>
      </c>
      <c r="D186" s="85">
        <f>ROUND(VLOOKUP($C$2,'[141]ERU-1'!$A$6:$BE$17,D$42,FALSE),3)</f>
        <v>2</v>
      </c>
      <c r="E186" s="85">
        <f>ROUND(VLOOKUP($C$2,'[141]ERU-1'!$A$6:$BE$17,E$42,FALSE),3)</f>
        <v>305.80200000000002</v>
      </c>
      <c r="F186" s="85">
        <f>ROUND(VLOOKUP($C$2,'[141]ERU-1'!$A$6:$BE$17,F$42,FALSE),3)</f>
        <v>165.357</v>
      </c>
      <c r="G186" s="85">
        <f>ROUND(VLOOKUP($C$2,'[141]ERU-1'!$A$6:$BE$17,G$42,FALSE),3)</f>
        <v>35.234999999999999</v>
      </c>
      <c r="H186" s="85">
        <f>ROUND(VLOOKUP($C$2,'[141]ERU-1'!$A$6:$BE$17,H$42,FALSE),3)</f>
        <v>471</v>
      </c>
      <c r="I186" s="85">
        <f>ROUND(VLOOKUP($C$2,'[141]ERU-1'!$A$6:$BE$17,I$42,FALSE),3)</f>
        <v>0</v>
      </c>
      <c r="J186" s="85">
        <f>ROUND(VLOOKUP($C$2,'[141]ERU-1'!$A$6:$BE$17,J$42,FALSE),3)</f>
        <v>0</v>
      </c>
      <c r="K186" s="85">
        <f>ROUND(VLOOKUP($C$2,'[141]ERU-1'!$A$6:$BE$17,K$42,FALSE),3)</f>
        <v>471</v>
      </c>
      <c r="L186" s="85">
        <f>ROUND(VLOOKUP($C$2,'[141]ERU-1'!$A$6:$BE$17,L$42,FALSE),3)</f>
        <v>0</v>
      </c>
      <c r="M186" s="85">
        <f>ROUND(VLOOKUP($C$2,'[141]ERU-1'!$A$6:$BE$17,M$42,FALSE),3)</f>
        <v>471</v>
      </c>
      <c r="N186" s="85">
        <f>ROUND(VLOOKUP($C$2,'[141]ERU-1'!$A$6:$BE$17,N$42,FALSE),3)</f>
        <v>0</v>
      </c>
      <c r="O186" s="85" t="s">
        <v>36</v>
      </c>
      <c r="P186" s="85">
        <f>ROUND(VLOOKUP($C$2,'[141]ERU-1'!$A$6:$BE$17,P$42,FALSE),3)</f>
        <v>0</v>
      </c>
      <c r="Q186" s="85">
        <f>ROUND(VLOOKUP($C$2,'[141]ERU-1'!$A$6:$BE$17,Q$42,FALSE),3)</f>
        <v>0</v>
      </c>
      <c r="R186" s="85">
        <f>ROUND(VLOOKUP($C$2,'[141]ERU-1'!$A$6:$BE$17,R$42,FALSE),3)</f>
        <v>471</v>
      </c>
      <c r="S186" s="85">
        <f>ROUND(VLOOKUP($C$2,'[141]ERU-1'!$A$6:$BE$17,S$42,FALSE),3)</f>
        <v>0</v>
      </c>
      <c r="T186" s="85">
        <f>ROUND(VLOOKUP($C$2,'[141]ERU-1'!$A$6:$BE$17,T$42,FALSE),3)</f>
        <v>0</v>
      </c>
      <c r="U186" s="85">
        <f>ROUND(VLOOKUP($C$2,'[141]ERU-1'!$A$6:$BE$17,U$42,FALSE),3)</f>
        <v>0</v>
      </c>
      <c r="V186" s="85">
        <f>ROUND(VLOOKUP($C$2,'[141]ERU-1'!$A$6:$BE$17,V$42,FALSE),3)</f>
        <v>0</v>
      </c>
      <c r="W186" s="85">
        <f>ROUND(VLOOKUP($C$2,'[141]ERU-1'!$A$6:$BE$17,W$42,FALSE),3)</f>
        <v>0</v>
      </c>
      <c r="X186" s="85">
        <f>ROUND(VLOOKUP($C$2,'[141]ERU-1'!$A$6:$BE$17,X$42,FALSE),3)</f>
        <v>0</v>
      </c>
      <c r="Y186" s="85">
        <f>ROUND(VLOOKUP($C$2,'[141]ERU-1'!$A$6:$BE$17,Y$42,FALSE),3)</f>
        <v>0</v>
      </c>
      <c r="Z186" s="85">
        <f>ROUND(VLOOKUP($C$2,'[141]ERU-1'!$A$6:$BE$17,Z$42,FALSE),3)</f>
        <v>0</v>
      </c>
      <c r="AA186" s="85" t="str">
        <f>INDEX([16]Data!$BK$5:$BK$156,MATCH(A186,[16]Data!$A$5:$A$156,0))</f>
        <v>Zlínský</v>
      </c>
      <c r="AB186" s="86">
        <f>INDEX([16]Data!$BM$5:$BM$156,MATCH(A186,[16]Data!$A$5:$A$156,0))</f>
        <v>0.47799999999999998</v>
      </c>
    </row>
    <row r="187" spans="1:30" x14ac:dyDescent="0.25">
      <c r="A187">
        <v>4928</v>
      </c>
      <c r="B187" s="84" t="str">
        <f>INDEX([16]Data!$C$5:$C$156,MATCH(A187,[16]Data!$A$5:$A$156,0))</f>
        <v>KJ - Horaždovice ul. Okružní</v>
      </c>
      <c r="C187" s="85" t="str">
        <f>VLOOKUP($C$2,'[139]ERU-1'!$A$6:$BE$17,C$42,FALSE)</f>
        <v>Únor</v>
      </c>
      <c r="D187" s="85">
        <f>ROUND(VLOOKUP($C$2,'[142]ERU-1'!$A$6:$BE$17,D$42,FALSE),3)</f>
        <v>2</v>
      </c>
      <c r="E187" s="85">
        <f>ROUND(VLOOKUP($C$2,'[142]ERU-1'!$A$6:$BE$17,E$42,FALSE),3)</f>
        <v>995.68</v>
      </c>
      <c r="F187" s="85">
        <f>ROUND(VLOOKUP($C$2,'[142]ERU-1'!$A$6:$BE$17,F$42,FALSE),3)</f>
        <v>561.16399999999999</v>
      </c>
      <c r="G187" s="85">
        <f>ROUND(VLOOKUP($C$2,'[142]ERU-1'!$A$6:$BE$17,G$42,FALSE),3)</f>
        <v>35.328000000000003</v>
      </c>
      <c r="H187" s="85">
        <f>ROUND(VLOOKUP($C$2,'[142]ERU-1'!$A$6:$BE$17,H$42,FALSE),3)</f>
        <v>1665</v>
      </c>
      <c r="I187" s="85">
        <f>ROUND(VLOOKUP($C$2,'[142]ERU-1'!$A$6:$BE$17,I$42,FALSE),3)</f>
        <v>0</v>
      </c>
      <c r="J187" s="85">
        <f>ROUND(VLOOKUP($C$2,'[142]ERU-1'!$A$6:$BE$17,J$42,FALSE),3)</f>
        <v>0</v>
      </c>
      <c r="K187" s="85">
        <f>ROUND(VLOOKUP($C$2,'[142]ERU-1'!$A$6:$BE$17,K$42,FALSE),3)</f>
        <v>1665</v>
      </c>
      <c r="L187" s="85">
        <f>ROUND(VLOOKUP($C$2,'[142]ERU-1'!$A$6:$BE$17,L$42,FALSE),3)</f>
        <v>0</v>
      </c>
      <c r="M187" s="85">
        <f>ROUND(VLOOKUP($C$2,'[142]ERU-1'!$A$6:$BE$17,M$42,FALSE),3)</f>
        <v>1665</v>
      </c>
      <c r="N187" s="85">
        <f>ROUND(VLOOKUP($C$2,'[142]ERU-1'!$A$6:$BE$17,N$42,FALSE),3)</f>
        <v>0</v>
      </c>
      <c r="O187" s="85" t="s">
        <v>36</v>
      </c>
      <c r="P187" s="85">
        <f>ROUND(VLOOKUP($C$2,'[142]ERU-1'!$A$6:$BE$17,P$42,FALSE),3)</f>
        <v>0</v>
      </c>
      <c r="Q187" s="85">
        <f>ROUND(VLOOKUP($C$2,'[142]ERU-1'!$A$6:$BE$17,Q$42,FALSE),3)</f>
        <v>0</v>
      </c>
      <c r="R187" s="85">
        <f>ROUND(VLOOKUP($C$2,'[142]ERU-1'!$A$6:$BE$17,R$42,FALSE),3)</f>
        <v>0</v>
      </c>
      <c r="S187" s="85">
        <f>ROUND(VLOOKUP($C$2,'[142]ERU-1'!$A$6:$BE$17,S$42,FALSE),3)</f>
        <v>0</v>
      </c>
      <c r="T187" s="85">
        <f>ROUND(VLOOKUP($C$2,'[142]ERU-1'!$A$6:$BE$17,T$42,FALSE),3)</f>
        <v>0</v>
      </c>
      <c r="U187" s="85">
        <f>ROUND(VLOOKUP($C$2,'[142]ERU-1'!$A$6:$BE$17,U$42,FALSE),3)</f>
        <v>0</v>
      </c>
      <c r="V187" s="85">
        <f>ROUND(VLOOKUP($C$2,'[142]ERU-1'!$A$6:$BE$17,V$42,FALSE),3)</f>
        <v>0</v>
      </c>
      <c r="W187" s="85">
        <f>ROUND(VLOOKUP($C$2,'[142]ERU-1'!$A$6:$BE$17,W$42,FALSE),3)</f>
        <v>0</v>
      </c>
      <c r="X187" s="85">
        <f>ROUND(VLOOKUP($C$2,'[142]ERU-1'!$A$6:$BE$17,X$42,FALSE),3)</f>
        <v>1665</v>
      </c>
      <c r="Y187" s="85">
        <f>ROUND(VLOOKUP($C$2,'[142]ERU-1'!$A$6:$BE$17,Y$42,FALSE),3)</f>
        <v>0</v>
      </c>
      <c r="Z187" s="85">
        <f>ROUND(VLOOKUP($C$2,'[142]ERU-1'!$A$6:$BE$17,Z$42,FALSE),3)</f>
        <v>0</v>
      </c>
      <c r="AA187" s="85" t="str">
        <f>INDEX([16]Data!$BK$5:$BK$156,MATCH(A187,[16]Data!$A$5:$A$156,0))</f>
        <v>Plzeňský</v>
      </c>
      <c r="AB187" s="86">
        <f>INDEX([16]Data!$BM$5:$BM$156,MATCH(A187,[16]Data!$A$5:$A$156,0))</f>
        <v>0.99299999999999999</v>
      </c>
    </row>
    <row r="188" spans="1:30" x14ac:dyDescent="0.25">
      <c r="A188">
        <v>4627</v>
      </c>
      <c r="B188" s="84" t="str">
        <f>INDEX([16]Data!$C$5:$C$156,MATCH(A188,[16]Data!$A$5:$A$156,0))</f>
        <v>KJ - Kraslice Soukenická</v>
      </c>
      <c r="C188" s="85" t="str">
        <f>VLOOKUP($C$2,'[139]ERU-1'!$A$6:$BE$17,C$42,FALSE)</f>
        <v>Únor</v>
      </c>
      <c r="D188" s="85">
        <f>ROUND(VLOOKUP($C$2,'[143]ERU-1'!$A$6:$BE$17,D$42,FALSE),3)</f>
        <v>2</v>
      </c>
      <c r="E188" s="85">
        <f>ROUND(VLOOKUP($C$2,'[143]ERU-1'!$A$6:$BE$17,E$42,FALSE),3)</f>
        <v>253.63300000000001</v>
      </c>
      <c r="F188" s="85">
        <f>ROUND(VLOOKUP($C$2,'[143]ERU-1'!$A$6:$BE$17,F$42,FALSE),3)</f>
        <v>144.10900000000001</v>
      </c>
      <c r="G188" s="85">
        <f>ROUND(VLOOKUP($C$2,'[143]ERU-1'!$A$6:$BE$17,G$42,FALSE),3)</f>
        <v>34.667999999999999</v>
      </c>
      <c r="H188" s="85">
        <f>ROUND(VLOOKUP($C$2,'[143]ERU-1'!$A$6:$BE$17,H$42,FALSE),3)</f>
        <v>429</v>
      </c>
      <c r="I188" s="85">
        <f>ROUND(VLOOKUP($C$2,'[143]ERU-1'!$A$6:$BE$17,I$42,FALSE),3)</f>
        <v>0</v>
      </c>
      <c r="J188" s="85">
        <f>ROUND(VLOOKUP($C$2,'[143]ERU-1'!$A$6:$BE$17,J$42,FALSE),3)</f>
        <v>0</v>
      </c>
      <c r="K188" s="85">
        <f>ROUND(VLOOKUP($C$2,'[143]ERU-1'!$A$6:$BE$17,K$42,FALSE),3)</f>
        <v>429</v>
      </c>
      <c r="L188" s="85">
        <f>ROUND(VLOOKUP($C$2,'[143]ERU-1'!$A$6:$BE$17,L$42,FALSE),3)</f>
        <v>0</v>
      </c>
      <c r="M188" s="85">
        <f>ROUND(VLOOKUP($C$2,'[143]ERU-1'!$A$6:$BE$17,M$42,FALSE),3)</f>
        <v>429</v>
      </c>
      <c r="N188" s="85">
        <f>ROUND(VLOOKUP($C$2,'[143]ERU-1'!$A$6:$BE$17,N$42,FALSE),3)</f>
        <v>0</v>
      </c>
      <c r="O188" s="85" t="s">
        <v>36</v>
      </c>
      <c r="P188" s="85">
        <f>ROUND(VLOOKUP($C$2,'[143]ERU-1'!$A$6:$BE$17,P$42,FALSE),3)</f>
        <v>0</v>
      </c>
      <c r="Q188" s="85">
        <f>ROUND(VLOOKUP($C$2,'[143]ERU-1'!$A$6:$BE$17,Q$42,FALSE),3)</f>
        <v>0</v>
      </c>
      <c r="R188" s="85">
        <f>ROUND(VLOOKUP($C$2,'[143]ERU-1'!$A$6:$BE$17,R$42,FALSE),3)</f>
        <v>429</v>
      </c>
      <c r="S188" s="85">
        <f>ROUND(VLOOKUP($C$2,'[143]ERU-1'!$A$6:$BE$17,S$42,FALSE),3)</f>
        <v>0</v>
      </c>
      <c r="T188" s="85">
        <f>ROUND(VLOOKUP($C$2,'[143]ERU-1'!$A$6:$BE$17,T$42,FALSE),3)</f>
        <v>0</v>
      </c>
      <c r="U188" s="85">
        <f>ROUND(VLOOKUP($C$2,'[143]ERU-1'!$A$6:$BE$17,U$42,FALSE),3)</f>
        <v>0</v>
      </c>
      <c r="V188" s="85">
        <f>ROUND(VLOOKUP($C$2,'[143]ERU-1'!$A$6:$BE$17,V$42,FALSE),3)</f>
        <v>0</v>
      </c>
      <c r="W188" s="85">
        <f>ROUND(VLOOKUP($C$2,'[143]ERU-1'!$A$6:$BE$17,W$42,FALSE),3)</f>
        <v>0</v>
      </c>
      <c r="X188" s="85">
        <f>ROUND(VLOOKUP($C$2,'[143]ERU-1'!$A$6:$BE$17,X$42,FALSE),3)</f>
        <v>0</v>
      </c>
      <c r="Y188" s="85">
        <f>ROUND(VLOOKUP($C$2,'[143]ERU-1'!$A$6:$BE$17,Y$42,FALSE),3)</f>
        <v>0</v>
      </c>
      <c r="Z188" s="85">
        <f>ROUND(VLOOKUP($C$2,'[143]ERU-1'!$A$6:$BE$17,Z$42,FALSE),3)</f>
        <v>0</v>
      </c>
      <c r="AA188" s="85" t="str">
        <f>INDEX([16]Data!$BK$5:$BK$156,MATCH(A188,[16]Data!$A$5:$A$156,0))</f>
        <v>Karlovarský</v>
      </c>
      <c r="AB188" s="86">
        <f>INDEX([16]Data!$BM$5:$BM$156,MATCH(A188,[16]Data!$A$5:$A$156,0))</f>
        <v>0.28000000000000003</v>
      </c>
    </row>
    <row r="189" spans="1:30" x14ac:dyDescent="0.25">
      <c r="A189">
        <v>4723</v>
      </c>
      <c r="B189" s="84" t="str">
        <f>INDEX([16]Data!$C$5:$C$156,MATCH(A189,[16]Data!$A$5:$A$156,0))</f>
        <v>KJ - Horažďovice ul. Sportovní</v>
      </c>
      <c r="C189" s="85" t="str">
        <f>VLOOKUP($C$2,'[139]ERU-1'!$A$6:$BE$17,C$42,FALSE)</f>
        <v>Únor</v>
      </c>
      <c r="D189" s="85">
        <f>ROUND(VLOOKUP($C$2,'[144]ERU-1'!$A$6:$BE$17,D$42,FALSE),3)</f>
        <v>2</v>
      </c>
      <c r="E189" s="85">
        <f>ROUND(VLOOKUP($C$2,'[144]ERU-1'!$A$6:$BE$17,E$42,FALSE),3)</f>
        <v>38.530999999999999</v>
      </c>
      <c r="F189" s="85">
        <f>ROUND(VLOOKUP($C$2,'[144]ERU-1'!$A$6:$BE$17,F$42,FALSE),3)</f>
        <v>21.721</v>
      </c>
      <c r="G189" s="85">
        <f>ROUND(VLOOKUP($C$2,'[144]ERU-1'!$A$6:$BE$17,G$42,FALSE),3)</f>
        <v>35.314999999999998</v>
      </c>
      <c r="H189" s="85">
        <f>ROUND(VLOOKUP($C$2,'[144]ERU-1'!$A$6:$BE$17,H$42,FALSE),3)</f>
        <v>64</v>
      </c>
      <c r="I189" s="85">
        <f>ROUND(VLOOKUP($C$2,'[144]ERU-1'!$A$6:$BE$17,I$42,FALSE),3)</f>
        <v>0</v>
      </c>
      <c r="J189" s="85">
        <f>ROUND(VLOOKUP($C$2,'[144]ERU-1'!$A$6:$BE$17,J$42,FALSE),3)</f>
        <v>0</v>
      </c>
      <c r="K189" s="85">
        <f>ROUND(VLOOKUP($C$2,'[144]ERU-1'!$A$6:$BE$17,K$42,FALSE),3)</f>
        <v>64</v>
      </c>
      <c r="L189" s="85">
        <f>ROUND(VLOOKUP($C$2,'[144]ERU-1'!$A$6:$BE$17,L$42,FALSE),3)</f>
        <v>0</v>
      </c>
      <c r="M189" s="85">
        <f>ROUND(VLOOKUP($C$2,'[144]ERU-1'!$A$6:$BE$17,M$42,FALSE),3)</f>
        <v>64</v>
      </c>
      <c r="N189" s="85">
        <f>ROUND(VLOOKUP($C$2,'[144]ERU-1'!$A$6:$BE$17,N$42,FALSE),3)</f>
        <v>0</v>
      </c>
      <c r="O189" s="85" t="s">
        <v>36</v>
      </c>
      <c r="P189" s="85">
        <f>ROUND(VLOOKUP($C$2,'[144]ERU-1'!$A$6:$BE$17,P$42,FALSE),3)</f>
        <v>0</v>
      </c>
      <c r="Q189" s="85">
        <f>ROUND(VLOOKUP($C$2,'[144]ERU-1'!$A$6:$BE$17,Q$42,FALSE),3)</f>
        <v>0</v>
      </c>
      <c r="R189" s="85">
        <f>ROUND(VLOOKUP($C$2,'[144]ERU-1'!$A$6:$BE$17,R$42,FALSE),3)</f>
        <v>64</v>
      </c>
      <c r="S189" s="85">
        <f>ROUND(VLOOKUP($C$2,'[144]ERU-1'!$A$6:$BE$17,S$42,FALSE),3)</f>
        <v>0</v>
      </c>
      <c r="T189" s="85">
        <f>ROUND(VLOOKUP($C$2,'[144]ERU-1'!$A$6:$BE$17,T$42,FALSE),3)</f>
        <v>0</v>
      </c>
      <c r="U189" s="85">
        <f>ROUND(VLOOKUP($C$2,'[144]ERU-1'!$A$6:$BE$17,U$42,FALSE),3)</f>
        <v>0</v>
      </c>
      <c r="V189" s="85">
        <f>ROUND(VLOOKUP($C$2,'[144]ERU-1'!$A$6:$BE$17,V$42,FALSE),3)</f>
        <v>0</v>
      </c>
      <c r="W189" s="85">
        <f>ROUND(VLOOKUP($C$2,'[144]ERU-1'!$A$6:$BE$17,W$42,FALSE),3)</f>
        <v>0</v>
      </c>
      <c r="X189" s="85">
        <f>ROUND(VLOOKUP($C$2,'[144]ERU-1'!$A$6:$BE$17,X$42,FALSE),3)</f>
        <v>0</v>
      </c>
      <c r="Y189" s="85">
        <f>ROUND(VLOOKUP($C$2,'[144]ERU-1'!$A$6:$BE$17,Y$42,FALSE),3)</f>
        <v>0</v>
      </c>
      <c r="Z189" s="85">
        <f>ROUND(VLOOKUP($C$2,'[144]ERU-1'!$A$6:$BE$17,Z$42,FALSE),3)</f>
        <v>0</v>
      </c>
      <c r="AA189" s="85" t="str">
        <f>INDEX([16]Data!$BK$5:$BK$156,MATCH(A189,[16]Data!$A$5:$A$156,0))</f>
        <v>Plzeňský</v>
      </c>
      <c r="AB189" s="86">
        <f>INDEX([16]Data!$BM$5:$BM$156,MATCH(A189,[16]Data!$A$5:$A$156,0))</f>
        <v>0.221</v>
      </c>
    </row>
    <row r="190" spans="1:30" x14ac:dyDescent="0.25">
      <c r="A190">
        <v>4600</v>
      </c>
      <c r="B190" s="84" t="str">
        <f>INDEX([16]Data!$C$5:$C$156,MATCH(A190,[16]Data!$A$5:$A$156,0))</f>
        <v>KJ - Veselí nad Lužnicí Blatské sídliště</v>
      </c>
      <c r="C190" s="85" t="str">
        <f>VLOOKUP($C$2,'[139]ERU-1'!$A$6:$BE$17,C$42,FALSE)</f>
        <v>Únor</v>
      </c>
      <c r="D190" s="85">
        <f>ROUND(VLOOKUP($C$2,'[145]ERU-1'!$A$6:$BE$17,D$42,FALSE),3)</f>
        <v>2</v>
      </c>
      <c r="E190" s="85">
        <f>ROUND(VLOOKUP($C$2,'[145]ERU-1'!$A$6:$BE$17,E$42,FALSE),3)</f>
        <v>901.68200000000002</v>
      </c>
      <c r="F190" s="85">
        <f>ROUND(VLOOKUP($C$2,'[145]ERU-1'!$A$6:$BE$17,F$42,FALSE),3)</f>
        <v>502.654</v>
      </c>
      <c r="G190" s="85">
        <f>ROUND(VLOOKUP($C$2,'[145]ERU-1'!$A$6:$BE$17,G$42,FALSE),3)</f>
        <v>35.298000000000002</v>
      </c>
      <c r="H190" s="85">
        <f>ROUND(VLOOKUP($C$2,'[145]ERU-1'!$A$6:$BE$17,H$42,FALSE),3)</f>
        <v>1509</v>
      </c>
      <c r="I190" s="85">
        <f>ROUND(VLOOKUP($C$2,'[145]ERU-1'!$A$6:$BE$17,I$42,FALSE),3)</f>
        <v>0</v>
      </c>
      <c r="J190" s="85">
        <f>ROUND(VLOOKUP($C$2,'[145]ERU-1'!$A$6:$BE$17,J$42,FALSE),3)</f>
        <v>0</v>
      </c>
      <c r="K190" s="85">
        <f>ROUND(VLOOKUP($C$2,'[145]ERU-1'!$A$6:$BE$17,K$42,FALSE),3)</f>
        <v>1509</v>
      </c>
      <c r="L190" s="85">
        <f>ROUND(VLOOKUP($C$2,'[145]ERU-1'!$A$6:$BE$17,L$42,FALSE),3)</f>
        <v>0</v>
      </c>
      <c r="M190" s="85">
        <f>ROUND(VLOOKUP($C$2,'[145]ERU-1'!$A$6:$BE$17,M$42,FALSE),3)</f>
        <v>1509</v>
      </c>
      <c r="N190" s="85">
        <f>ROUND(VLOOKUP($C$2,'[145]ERU-1'!$A$6:$BE$17,N$42,FALSE),3)</f>
        <v>0</v>
      </c>
      <c r="O190" s="85" t="s">
        <v>36</v>
      </c>
      <c r="P190" s="85">
        <f>ROUND(VLOOKUP($C$2,'[145]ERU-1'!$A$6:$BE$17,P$42,FALSE),3)</f>
        <v>0</v>
      </c>
      <c r="Q190" s="85">
        <f>ROUND(VLOOKUP($C$2,'[145]ERU-1'!$A$6:$BE$17,Q$42,FALSE),3)</f>
        <v>0</v>
      </c>
      <c r="R190" s="85">
        <f>ROUND(VLOOKUP($C$2,'[145]ERU-1'!$A$6:$BE$17,R$42,FALSE),3)</f>
        <v>0</v>
      </c>
      <c r="S190" s="85">
        <f>ROUND(VLOOKUP($C$2,'[145]ERU-1'!$A$6:$BE$17,S$42,FALSE),3)</f>
        <v>0</v>
      </c>
      <c r="T190" s="85">
        <f>ROUND(VLOOKUP($C$2,'[145]ERU-1'!$A$6:$BE$17,T$42,FALSE),3)</f>
        <v>0</v>
      </c>
      <c r="U190" s="85">
        <f>ROUND(VLOOKUP($C$2,'[145]ERU-1'!$A$6:$BE$17,U$42,FALSE),3)</f>
        <v>0</v>
      </c>
      <c r="V190" s="85">
        <f>ROUND(VLOOKUP($C$2,'[145]ERU-1'!$A$6:$BE$17,V$42,FALSE),3)</f>
        <v>0</v>
      </c>
      <c r="W190" s="85">
        <f>ROUND(VLOOKUP($C$2,'[145]ERU-1'!$A$6:$BE$17,W$42,FALSE),3)</f>
        <v>0</v>
      </c>
      <c r="X190" s="85">
        <f>ROUND(VLOOKUP($C$2,'[145]ERU-1'!$A$6:$BE$17,X$42,FALSE),3)</f>
        <v>1509</v>
      </c>
      <c r="Y190" s="85">
        <f>ROUND(VLOOKUP($C$2,'[145]ERU-1'!$A$6:$BE$17,Y$42,FALSE),3)</f>
        <v>0</v>
      </c>
      <c r="Z190" s="85">
        <f>ROUND(VLOOKUP($C$2,'[145]ERU-1'!$A$6:$BE$17,Z$42,FALSE),3)</f>
        <v>0</v>
      </c>
      <c r="AA190" s="85" t="str">
        <f>INDEX([16]Data!$BK$5:$BK$156,MATCH(A190,[16]Data!$A$5:$A$156,0))</f>
        <v>Jihočeský</v>
      </c>
      <c r="AB190" s="86">
        <f>INDEX([16]Data!$BM$5:$BM$156,MATCH(A190,[16]Data!$A$5:$A$156,0))</f>
        <v>0.99299999999999999</v>
      </c>
    </row>
    <row r="191" spans="1:30" x14ac:dyDescent="0.25">
      <c r="A191">
        <v>4906</v>
      </c>
      <c r="B191" s="84" t="str">
        <f>INDEX([16]Data!$C$5:$C$156,MATCH(A191,[16]Data!$A$5:$A$156,0))</f>
        <v>KJ - Česká Třebová bazén</v>
      </c>
      <c r="C191" s="85" t="str">
        <f>VLOOKUP($C$2,'[139]ERU-1'!$A$6:$BE$17,C$42,FALSE)</f>
        <v>Únor</v>
      </c>
      <c r="D191" s="85">
        <f>ROUND(VLOOKUP($C$2,'[146]ERU-1'!$A$6:$BE$17,D$42,FALSE),3)</f>
        <v>2</v>
      </c>
      <c r="E191" s="85">
        <f>ROUND(VLOOKUP($C$2,'[146]ERU-1'!$A$6:$BE$17,E$42,FALSE),3)</f>
        <v>79.89</v>
      </c>
      <c r="F191" s="85">
        <f>ROUND(VLOOKUP($C$2,'[146]ERU-1'!$A$6:$BE$17,F$42,FALSE),3)</f>
        <v>47.445999999999998</v>
      </c>
      <c r="G191" s="85">
        <f>ROUND(VLOOKUP($C$2,'[146]ERU-1'!$A$6:$BE$17,G$42,FALSE),3)</f>
        <v>35.284999999999997</v>
      </c>
      <c r="H191" s="85">
        <f>ROUND(VLOOKUP($C$2,'[146]ERU-1'!$A$6:$BE$17,H$42,FALSE),3)</f>
        <v>151</v>
      </c>
      <c r="I191" s="85">
        <f>ROUND(VLOOKUP($C$2,'[146]ERU-1'!$A$6:$BE$17,I$42,FALSE),3)</f>
        <v>0</v>
      </c>
      <c r="J191" s="85">
        <f>ROUND(VLOOKUP($C$2,'[146]ERU-1'!$A$6:$BE$17,J$42,FALSE),3)</f>
        <v>0</v>
      </c>
      <c r="K191" s="85">
        <f>ROUND(VLOOKUP($C$2,'[146]ERU-1'!$A$6:$BE$17,K$42,FALSE),3)</f>
        <v>151</v>
      </c>
      <c r="L191" s="85">
        <f>ROUND(VLOOKUP($C$2,'[146]ERU-1'!$A$6:$BE$17,L$42,FALSE),3)</f>
        <v>0</v>
      </c>
      <c r="M191" s="85">
        <f>ROUND(VLOOKUP($C$2,'[146]ERU-1'!$A$6:$BE$17,M$42,FALSE),3)</f>
        <v>151</v>
      </c>
      <c r="N191" s="85">
        <f>ROUND(VLOOKUP($C$2,'[146]ERU-1'!$A$6:$BE$17,N$42,FALSE),3)</f>
        <v>0</v>
      </c>
      <c r="O191" s="85" t="s">
        <v>36</v>
      </c>
      <c r="P191" s="85">
        <f>ROUND(VLOOKUP($C$2,'[146]ERU-1'!$A$6:$BE$17,P$42,FALSE),3)</f>
        <v>0</v>
      </c>
      <c r="Q191" s="85">
        <f>ROUND(VLOOKUP($C$2,'[146]ERU-1'!$A$6:$BE$17,Q$42,FALSE),3)</f>
        <v>0</v>
      </c>
      <c r="R191" s="85">
        <f>ROUND(VLOOKUP($C$2,'[146]ERU-1'!$A$6:$BE$17,R$42,FALSE),3)</f>
        <v>151</v>
      </c>
      <c r="S191" s="85">
        <f>ROUND(VLOOKUP($C$2,'[146]ERU-1'!$A$6:$BE$17,S$42,FALSE),3)</f>
        <v>0</v>
      </c>
      <c r="T191" s="85">
        <f>ROUND(VLOOKUP($C$2,'[146]ERU-1'!$A$6:$BE$17,T$42,FALSE),3)</f>
        <v>0</v>
      </c>
      <c r="U191" s="85">
        <f>ROUND(VLOOKUP($C$2,'[146]ERU-1'!$A$6:$BE$17,U$42,FALSE),3)</f>
        <v>0</v>
      </c>
      <c r="V191" s="85">
        <f>ROUND(VLOOKUP($C$2,'[146]ERU-1'!$A$6:$BE$17,V$42,FALSE),3)</f>
        <v>0</v>
      </c>
      <c r="W191" s="85">
        <f>ROUND(VLOOKUP($C$2,'[146]ERU-1'!$A$6:$BE$17,W$42,FALSE),3)</f>
        <v>0</v>
      </c>
      <c r="X191" s="85">
        <f>ROUND(VLOOKUP($C$2,'[146]ERU-1'!$A$6:$BE$17,X$42,FALSE),3)</f>
        <v>0</v>
      </c>
      <c r="Y191" s="85">
        <f>ROUND(VLOOKUP($C$2,'[146]ERU-1'!$A$6:$BE$17,Y$42,FALSE),3)</f>
        <v>0</v>
      </c>
      <c r="Z191" s="85">
        <f>ROUND(VLOOKUP($C$2,'[146]ERU-1'!$A$6:$BE$17,Z$42,FALSE),3)</f>
        <v>0</v>
      </c>
      <c r="AA191" s="85" t="str">
        <f>INDEX([16]Data!$BK$5:$BK$156,MATCH(A191,[16]Data!$A$5:$A$156,0))</f>
        <v>Pardubický</v>
      </c>
      <c r="AB191" s="86">
        <f>INDEX([16]Data!$BM$5:$BM$156,MATCH(A191,[16]Data!$A$5:$A$156,0))</f>
        <v>0.221</v>
      </c>
    </row>
    <row r="192" spans="1:30" x14ac:dyDescent="0.25">
      <c r="A192">
        <v>4626</v>
      </c>
      <c r="B192" s="84" t="str">
        <f>INDEX([16]Data!$C$5:$C$156,MATCH(A192,[16]Data!$A$5:$A$156,0))</f>
        <v>KJ - Broumov Energo</v>
      </c>
      <c r="C192" s="85" t="str">
        <f>VLOOKUP($C$2,'[139]ERU-1'!$A$6:$BE$17,C$42,FALSE)</f>
        <v>Únor</v>
      </c>
      <c r="D192" s="85">
        <f>ROUND(VLOOKUP($C$2,'[147]ERU-1'!$A$6:$BE$17,D$42,FALSE),3)</f>
        <v>2</v>
      </c>
      <c r="E192" s="85">
        <f>ROUND(VLOOKUP($C$2,'[147]ERU-1'!$A$6:$BE$17,E$42,FALSE),3)</f>
        <v>122.679</v>
      </c>
      <c r="F192" s="85">
        <f>ROUND(VLOOKUP($C$2,'[147]ERU-1'!$A$6:$BE$17,F$42,FALSE),3)</f>
        <v>71.680999999999997</v>
      </c>
      <c r="G192" s="85">
        <f>ROUND(VLOOKUP($C$2,'[147]ERU-1'!$A$6:$BE$17,G$42,FALSE),3)</f>
        <v>35.284999999999997</v>
      </c>
      <c r="H192" s="85">
        <f>ROUND(VLOOKUP($C$2,'[147]ERU-1'!$A$6:$BE$17,H$42,FALSE),3)</f>
        <v>197</v>
      </c>
      <c r="I192" s="85">
        <f>ROUND(VLOOKUP($C$2,'[147]ERU-1'!$A$6:$BE$17,I$42,FALSE),3)</f>
        <v>0</v>
      </c>
      <c r="J192" s="85">
        <f>ROUND(VLOOKUP($C$2,'[147]ERU-1'!$A$6:$BE$17,J$42,FALSE),3)</f>
        <v>0</v>
      </c>
      <c r="K192" s="85">
        <f>ROUND(VLOOKUP($C$2,'[147]ERU-1'!$A$6:$BE$17,K$42,FALSE),3)</f>
        <v>197</v>
      </c>
      <c r="L192" s="85">
        <f>ROUND(VLOOKUP($C$2,'[147]ERU-1'!$A$6:$BE$17,L$42,FALSE),3)</f>
        <v>0</v>
      </c>
      <c r="M192" s="85">
        <f>ROUND(VLOOKUP($C$2,'[147]ERU-1'!$A$6:$BE$17,M$42,FALSE),3)</f>
        <v>197</v>
      </c>
      <c r="N192" s="85">
        <f>ROUND(VLOOKUP($C$2,'[147]ERU-1'!$A$6:$BE$17,N$42,FALSE),3)</f>
        <v>0</v>
      </c>
      <c r="O192" s="85" t="s">
        <v>36</v>
      </c>
      <c r="P192" s="85">
        <f>ROUND(VLOOKUP($C$2,'[147]ERU-1'!$A$6:$BE$17,P$42,FALSE),3)</f>
        <v>0</v>
      </c>
      <c r="Q192" s="85">
        <f>ROUND(VLOOKUP($C$2,'[147]ERU-1'!$A$6:$BE$17,Q$42,FALSE),3)</f>
        <v>0</v>
      </c>
      <c r="R192" s="85">
        <f>ROUND(VLOOKUP($C$2,'[147]ERU-1'!$A$6:$BE$17,R$42,FALSE),3)</f>
        <v>197</v>
      </c>
      <c r="S192" s="85">
        <f>ROUND(VLOOKUP($C$2,'[147]ERU-1'!$A$6:$BE$17,S$42,FALSE),3)</f>
        <v>0</v>
      </c>
      <c r="T192" s="85">
        <f>ROUND(VLOOKUP($C$2,'[147]ERU-1'!$A$6:$BE$17,T$42,FALSE),3)</f>
        <v>0</v>
      </c>
      <c r="U192" s="85">
        <f>ROUND(VLOOKUP($C$2,'[147]ERU-1'!$A$6:$BE$17,U$42,FALSE),3)</f>
        <v>0</v>
      </c>
      <c r="V192" s="85">
        <f>ROUND(VLOOKUP($C$2,'[147]ERU-1'!$A$6:$BE$17,V$42,FALSE),3)</f>
        <v>0</v>
      </c>
      <c r="W192" s="85">
        <f>ROUND(VLOOKUP($C$2,'[147]ERU-1'!$A$6:$BE$17,W$42,FALSE),3)</f>
        <v>0</v>
      </c>
      <c r="X192" s="85">
        <f>ROUND(VLOOKUP($C$2,'[147]ERU-1'!$A$6:$BE$17,X$42,FALSE),3)</f>
        <v>0</v>
      </c>
      <c r="Y192" s="85">
        <f>ROUND(VLOOKUP($C$2,'[147]ERU-1'!$A$6:$BE$17,Y$42,FALSE),3)</f>
        <v>0</v>
      </c>
      <c r="Z192" s="85">
        <f>ROUND(VLOOKUP($C$2,'[147]ERU-1'!$A$6:$BE$17,Z$42,FALSE),3)</f>
        <v>0</v>
      </c>
      <c r="AA192" s="85" t="str">
        <f>INDEX([16]Data!$BK$5:$BK$156,MATCH(A192,[16]Data!$A$5:$A$156,0))</f>
        <v>Královéhradecký</v>
      </c>
      <c r="AB192" s="86">
        <f>INDEX([16]Data!$BM$5:$BM$156,MATCH(A192,[16]Data!$A$5:$A$156,0))</f>
        <v>0.156</v>
      </c>
    </row>
    <row r="193" spans="1:28" x14ac:dyDescent="0.25">
      <c r="A193">
        <v>4910</v>
      </c>
      <c r="B193" s="84" t="str">
        <f>INDEX([16]Data!$C$5:$C$156,MATCH(A193,[16]Data!$A$5:$A$156,0))</f>
        <v>KJ - TEPLICE NAD METUJÍ</v>
      </c>
      <c r="C193" s="85" t="str">
        <f>VLOOKUP($C$2,'[139]ERU-1'!$A$6:$BE$17,C$42,FALSE)</f>
        <v>Únor</v>
      </c>
      <c r="D193" s="85">
        <f>ROUND(VLOOKUP($C$2,'[148]ERU-1'!$A$6:$BE$17,D$42,FALSE),3)</f>
        <v>2</v>
      </c>
      <c r="E193" s="85">
        <f>ROUND(VLOOKUP($C$2,'[148]ERU-1'!$A$6:$BE$17,E$42,FALSE),3)</f>
        <v>1.1739999999999999</v>
      </c>
      <c r="F193" s="85">
        <f>ROUND(VLOOKUP($C$2,'[148]ERU-1'!$A$6:$BE$17,F$42,FALSE),3)</f>
        <v>0</v>
      </c>
      <c r="G193" s="85">
        <f>ROUND(VLOOKUP($C$2,'[148]ERU-1'!$A$6:$BE$17,G$42,FALSE),3)</f>
        <v>34.895000000000003</v>
      </c>
      <c r="H193" s="85">
        <f>ROUND(VLOOKUP($C$2,'[148]ERU-1'!$A$6:$BE$17,H$42,FALSE),3)</f>
        <v>0</v>
      </c>
      <c r="I193" s="85">
        <f>ROUND(VLOOKUP($C$2,'[148]ERU-1'!$A$6:$BE$17,I$42,FALSE),3)</f>
        <v>0</v>
      </c>
      <c r="J193" s="85">
        <f>ROUND(VLOOKUP($C$2,'[148]ERU-1'!$A$6:$BE$17,J$42,FALSE),3)</f>
        <v>0</v>
      </c>
      <c r="K193" s="85">
        <f>ROUND(VLOOKUP($C$2,'[148]ERU-1'!$A$6:$BE$17,K$42,FALSE),3)</f>
        <v>0</v>
      </c>
      <c r="L193" s="85">
        <f>ROUND(VLOOKUP($C$2,'[148]ERU-1'!$A$6:$BE$17,L$42,FALSE),3)</f>
        <v>0</v>
      </c>
      <c r="M193" s="85">
        <f>ROUND(VLOOKUP($C$2,'[148]ERU-1'!$A$6:$BE$17,M$42,FALSE),3)</f>
        <v>0</v>
      </c>
      <c r="N193" s="85">
        <f>ROUND(VLOOKUP($C$2,'[148]ERU-1'!$A$6:$BE$17,N$42,FALSE),3)</f>
        <v>0</v>
      </c>
      <c r="O193" s="85" t="s">
        <v>36</v>
      </c>
      <c r="P193" s="85">
        <f>ROUND(VLOOKUP($C$2,'[148]ERU-1'!$A$6:$BE$17,P$42,FALSE),3)</f>
        <v>0</v>
      </c>
      <c r="Q193" s="85">
        <f>ROUND(VLOOKUP($C$2,'[148]ERU-1'!$A$6:$BE$17,Q$42,FALSE),3)</f>
        <v>0</v>
      </c>
      <c r="R193" s="85">
        <f>ROUND(VLOOKUP($C$2,'[148]ERU-1'!$A$6:$BE$17,R$42,FALSE),3)</f>
        <v>0</v>
      </c>
      <c r="S193" s="85">
        <f>ROUND(VLOOKUP($C$2,'[148]ERU-1'!$A$6:$BE$17,S$42,FALSE),3)</f>
        <v>0</v>
      </c>
      <c r="T193" s="85">
        <f>ROUND(VLOOKUP($C$2,'[148]ERU-1'!$A$6:$BE$17,T$42,FALSE),3)</f>
        <v>0</v>
      </c>
      <c r="U193" s="85">
        <f>ROUND(VLOOKUP($C$2,'[148]ERU-1'!$A$6:$BE$17,U$42,FALSE),3)</f>
        <v>0</v>
      </c>
      <c r="V193" s="85">
        <f>ROUND(VLOOKUP($C$2,'[148]ERU-1'!$A$6:$BE$17,V$42,FALSE),3)</f>
        <v>0</v>
      </c>
      <c r="W193" s="85">
        <f>ROUND(VLOOKUP($C$2,'[148]ERU-1'!$A$6:$BE$17,W$42,FALSE),3)</f>
        <v>0</v>
      </c>
      <c r="X193" s="85">
        <f>ROUND(VLOOKUP($C$2,'[148]ERU-1'!$A$6:$BE$17,X$42,FALSE),3)</f>
        <v>0</v>
      </c>
      <c r="Y193" s="85">
        <f>ROUND(VLOOKUP($C$2,'[148]ERU-1'!$A$6:$BE$17,Y$42,FALSE),3)</f>
        <v>0</v>
      </c>
      <c r="Z193" s="85">
        <f>ROUND(VLOOKUP($C$2,'[148]ERU-1'!$A$6:$BE$17,Z$42,FALSE),3)</f>
        <v>0</v>
      </c>
      <c r="AA193" s="85" t="str">
        <f>INDEX([16]Data!$BK$5:$BK$156,MATCH(A193,[16]Data!$A$5:$A$156,0))</f>
        <v>Královéhradecký</v>
      </c>
      <c r="AB193" s="86">
        <f>INDEX([16]Data!$BM$5:$BM$156,MATCH(A193,[16]Data!$A$5:$A$156,0))</f>
        <v>0.28000000000000003</v>
      </c>
    </row>
    <row r="194" spans="1:28" x14ac:dyDescent="0.25">
      <c r="A194">
        <v>4585</v>
      </c>
      <c r="B194" s="84" t="str">
        <f>INDEX([16]Data!$C$5:$C$156,MATCH(A194,[16]Data!$A$5:$A$156,0))</f>
        <v>KJ - PROSTĚJOV BENEŠOVA</v>
      </c>
      <c r="C194" s="85" t="str">
        <f>VLOOKUP($C$2,'[139]ERU-1'!$A$6:$BE$17,C$42,FALSE)</f>
        <v>Únor</v>
      </c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 t="str">
        <f>INDEX([16]Data!$BK$5:$BK$156,MATCH(A194,[16]Data!$A$5:$A$156,0))</f>
        <v>Olomoucký</v>
      </c>
      <c r="AB194" s="86">
        <f>INDEX([16]Data!$BM$5:$BM$156,MATCH(A194,[16]Data!$A$5:$A$156,0))</f>
        <v>0.46500000000000002</v>
      </c>
    </row>
  </sheetData>
  <mergeCells count="7">
    <mergeCell ref="L2:Q2"/>
    <mergeCell ref="R2:Z2"/>
    <mergeCell ref="E1:G1"/>
    <mergeCell ref="H1:K1"/>
    <mergeCell ref="L1:Z1"/>
    <mergeCell ref="E2:G2"/>
    <mergeCell ref="H2:K2"/>
  </mergeCells>
  <phoneticPr fontId="8" type="noConversion"/>
  <pageMargins left="0.7" right="0.7" top="0.78740157499999996" bottom="0.78740157499999996" header="0.3" footer="0.3"/>
  <pageSetup paperSize="9" orientation="portrait" r:id="rId1"/>
  <headerFooter>
    <oddHeader>&amp;R&amp;"Calibri"&amp;10&amp;K000000 Interní&amp;1#_x000D_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List5">
    <tabColor theme="8" tint="0.79998168889431442"/>
  </sheetPr>
  <dimension ref="A1:AD194"/>
  <sheetViews>
    <sheetView zoomScale="70" zoomScaleNormal="70" workbookViewId="0">
      <pane ySplit="4" topLeftCell="A136" activePane="bottomLeft" state="frozen"/>
      <selection activeCell="E193" sqref="E193"/>
      <selection pane="bottomLeft" activeCell="AB194" sqref="AB194"/>
    </sheetView>
  </sheetViews>
  <sheetFormatPr defaultRowHeight="15" x14ac:dyDescent="0.25"/>
  <cols>
    <col min="2" max="2" width="26.140625" customWidth="1"/>
    <col min="4" max="4" width="9.28515625" bestFit="1" customWidth="1"/>
    <col min="5" max="5" width="11.42578125" bestFit="1" customWidth="1"/>
    <col min="6" max="6" width="11.28515625" customWidth="1"/>
    <col min="7" max="14" width="9.28515625" bestFit="1" customWidth="1"/>
    <col min="16" max="16" width="9.28515625" bestFit="1" customWidth="1"/>
    <col min="17" max="17" width="9.85546875" bestFit="1" customWidth="1"/>
    <col min="18" max="26" width="9.28515625" bestFit="1" customWidth="1"/>
    <col min="27" max="27" width="19.42578125" customWidth="1"/>
    <col min="28" max="28" width="18.5703125" bestFit="1" customWidth="1"/>
  </cols>
  <sheetData>
    <row r="1" spans="2:29" ht="17.25" x14ac:dyDescent="0.25">
      <c r="B1" s="106" t="s">
        <v>0</v>
      </c>
      <c r="C1" s="107">
        <f>'XQ2023'!A3</f>
        <v>2024</v>
      </c>
      <c r="D1" s="107"/>
      <c r="E1" s="157" t="s">
        <v>51</v>
      </c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08"/>
      <c r="AB1" s="109"/>
    </row>
    <row r="2" spans="2:29" x14ac:dyDescent="0.25">
      <c r="B2" s="110" t="s">
        <v>1</v>
      </c>
      <c r="C2" s="103" t="s">
        <v>50</v>
      </c>
      <c r="D2" s="103"/>
      <c r="E2" s="156" t="s">
        <v>3</v>
      </c>
      <c r="F2" s="156"/>
      <c r="G2" s="156"/>
      <c r="H2" s="156" t="s">
        <v>4</v>
      </c>
      <c r="I2" s="156"/>
      <c r="J2" s="156"/>
      <c r="K2" s="156"/>
      <c r="L2" s="156" t="s">
        <v>4</v>
      </c>
      <c r="M2" s="156"/>
      <c r="N2" s="156"/>
      <c r="O2" s="156"/>
      <c r="P2" s="156"/>
      <c r="Q2" s="156"/>
      <c r="R2" s="156" t="s">
        <v>4</v>
      </c>
      <c r="S2" s="156"/>
      <c r="T2" s="156"/>
      <c r="U2" s="156"/>
      <c r="V2" s="156"/>
      <c r="W2" s="156"/>
      <c r="X2" s="156"/>
      <c r="Y2" s="156"/>
      <c r="Z2" s="156"/>
      <c r="AA2" s="104"/>
      <c r="AB2" s="111"/>
    </row>
    <row r="3" spans="2:29" ht="94.5" x14ac:dyDescent="0.25">
      <c r="B3" s="112"/>
      <c r="C3" s="103"/>
      <c r="D3" s="103"/>
      <c r="E3" s="105" t="s">
        <v>5</v>
      </c>
      <c r="F3" s="105" t="s">
        <v>6</v>
      </c>
      <c r="G3" s="105" t="s">
        <v>7</v>
      </c>
      <c r="H3" s="105" t="s">
        <v>8</v>
      </c>
      <c r="I3" s="105" t="s">
        <v>9</v>
      </c>
      <c r="J3" s="105" t="s">
        <v>10</v>
      </c>
      <c r="K3" s="105" t="s">
        <v>11</v>
      </c>
      <c r="L3" s="105" t="s">
        <v>12</v>
      </c>
      <c r="M3" s="105" t="s">
        <v>8</v>
      </c>
      <c r="N3" s="105" t="s">
        <v>13</v>
      </c>
      <c r="O3" s="105" t="s">
        <v>14</v>
      </c>
      <c r="P3" s="105" t="s">
        <v>15</v>
      </c>
      <c r="Q3" s="105" t="s">
        <v>10</v>
      </c>
      <c r="R3" s="105" t="s">
        <v>16</v>
      </c>
      <c r="S3" s="105" t="s">
        <v>17</v>
      </c>
      <c r="T3" s="105" t="s">
        <v>18</v>
      </c>
      <c r="U3" s="105" t="s">
        <v>19</v>
      </c>
      <c r="V3" s="105" t="s">
        <v>20</v>
      </c>
      <c r="W3" s="105" t="s">
        <v>21</v>
      </c>
      <c r="X3" s="105" t="s">
        <v>22</v>
      </c>
      <c r="Y3" s="105" t="s">
        <v>23</v>
      </c>
      <c r="Z3" s="105" t="s">
        <v>24</v>
      </c>
      <c r="AA3" s="105" t="s">
        <v>25</v>
      </c>
      <c r="AB3" s="113" t="s">
        <v>26</v>
      </c>
    </row>
    <row r="4" spans="2:29" ht="21" x14ac:dyDescent="0.25">
      <c r="B4" s="114" t="s">
        <v>27</v>
      </c>
      <c r="C4" s="105" t="s">
        <v>28</v>
      </c>
      <c r="D4" s="105" t="s">
        <v>29</v>
      </c>
      <c r="E4" s="105" t="s">
        <v>30</v>
      </c>
      <c r="F4" s="105"/>
      <c r="G4" s="105" t="s">
        <v>30</v>
      </c>
      <c r="H4" s="105" t="s">
        <v>31</v>
      </c>
      <c r="I4" s="105" t="s">
        <v>31</v>
      </c>
      <c r="J4" s="105" t="s">
        <v>31</v>
      </c>
      <c r="K4" s="105" t="s">
        <v>31</v>
      </c>
      <c r="L4" s="105" t="s">
        <v>31</v>
      </c>
      <c r="M4" s="105" t="s">
        <v>31</v>
      </c>
      <c r="N4" s="105" t="s">
        <v>31</v>
      </c>
      <c r="O4" s="105" t="s">
        <v>31</v>
      </c>
      <c r="P4" s="105" t="s">
        <v>31</v>
      </c>
      <c r="Q4" s="105" t="s">
        <v>31</v>
      </c>
      <c r="R4" s="105" t="s">
        <v>31</v>
      </c>
      <c r="S4" s="105" t="s">
        <v>31</v>
      </c>
      <c r="T4" s="105" t="s">
        <v>31</v>
      </c>
      <c r="U4" s="105" t="s">
        <v>31</v>
      </c>
      <c r="V4" s="105" t="s">
        <v>31</v>
      </c>
      <c r="W4" s="105" t="s">
        <v>31</v>
      </c>
      <c r="X4" s="105" t="s">
        <v>31</v>
      </c>
      <c r="Y4" s="105" t="s">
        <v>31</v>
      </c>
      <c r="Z4" s="105" t="s">
        <v>31</v>
      </c>
      <c r="AA4" s="105" t="s">
        <v>31</v>
      </c>
      <c r="AB4" s="113"/>
    </row>
    <row r="5" spans="2:29" x14ac:dyDescent="0.25">
      <c r="B5" s="95" t="s">
        <v>47</v>
      </c>
      <c r="C5" s="34"/>
      <c r="D5" s="35"/>
      <c r="E5" s="36">
        <f t="shared" ref="E5:F18" si="0">SUMIFS(E$23:E$39,$AA$23:$AA$39,$B5)+SUMIFS(E$43:E$200,$AA$43:$AA$200,$B5)</f>
        <v>2427.8000000000002</v>
      </c>
      <c r="F5" s="36">
        <f t="shared" si="0"/>
        <v>1418.038</v>
      </c>
      <c r="G5" s="36">
        <f t="shared" ref="G5:G18" si="1">ROUND(AVERAGEIFS($G$54:$G$192,$AA$54:$AA$192,$B5),4)</f>
        <v>35.299700000000001</v>
      </c>
      <c r="H5" s="37">
        <f t="shared" ref="H5:Q18" si="2">SUMIFS(H$23:H$39,$AA$23:$AA$39,$B5)+SUMIFS(H$43:H$200,$AA$43:$AA$200,$B5)</f>
        <v>4181.6319999999996</v>
      </c>
      <c r="I5" s="37">
        <f t="shared" si="2"/>
        <v>0</v>
      </c>
      <c r="J5" s="37">
        <f t="shared" si="2"/>
        <v>0</v>
      </c>
      <c r="K5" s="37">
        <f t="shared" si="2"/>
        <v>4181.6319999999996</v>
      </c>
      <c r="L5" s="37">
        <f t="shared" si="2"/>
        <v>0</v>
      </c>
      <c r="M5" s="37">
        <f t="shared" si="2"/>
        <v>4181.6319999999996</v>
      </c>
      <c r="N5" s="37">
        <f t="shared" si="2"/>
        <v>0</v>
      </c>
      <c r="O5" s="37">
        <f t="shared" si="2"/>
        <v>0</v>
      </c>
      <c r="P5" s="37">
        <f t="shared" si="2"/>
        <v>0</v>
      </c>
      <c r="Q5" s="37">
        <f t="shared" si="2"/>
        <v>0</v>
      </c>
      <c r="R5" s="37">
        <f t="shared" ref="R5:Z18" si="3">SUMIFS(R$23:R$39,$AA$23:$AA$39,$B5)+SUMIFS(R$43:R$200,$AA$43:$AA$200,$B5)</f>
        <v>201</v>
      </c>
      <c r="S5" s="37">
        <f t="shared" si="3"/>
        <v>0</v>
      </c>
      <c r="T5" s="37">
        <f t="shared" si="3"/>
        <v>0</v>
      </c>
      <c r="U5" s="37">
        <f t="shared" si="3"/>
        <v>0</v>
      </c>
      <c r="V5" s="37">
        <f t="shared" si="3"/>
        <v>0</v>
      </c>
      <c r="W5" s="37">
        <f t="shared" si="3"/>
        <v>0</v>
      </c>
      <c r="X5" s="37">
        <f t="shared" si="3"/>
        <v>2736.0119999999997</v>
      </c>
      <c r="Y5" s="37">
        <f t="shared" si="3"/>
        <v>1244.9880000000001</v>
      </c>
      <c r="Z5" s="37">
        <f t="shared" si="3"/>
        <v>0</v>
      </c>
      <c r="AA5" s="34"/>
      <c r="AB5" s="96">
        <f>SUMIFS(AB$43:AB$138,$AA$43:$AA$138,$B5)+SUMIFS($AB$23:$AB$39,$AA$23:$AA$39,$B5)</f>
        <v>3.0920000000000001</v>
      </c>
      <c r="AC5" s="12">
        <f>K5-SUM(R5:Z5)</f>
        <v>-0.3680000000003929</v>
      </c>
    </row>
    <row r="6" spans="2:29" x14ac:dyDescent="0.25">
      <c r="B6" s="95" t="s">
        <v>37</v>
      </c>
      <c r="C6" s="34"/>
      <c r="D6" s="35"/>
      <c r="E6" s="36">
        <f t="shared" si="0"/>
        <v>8509.7376100000001</v>
      </c>
      <c r="F6" s="36">
        <f t="shared" si="0"/>
        <v>4859.0091799999991</v>
      </c>
      <c r="G6" s="36">
        <f t="shared" si="1"/>
        <v>35.156999999999996</v>
      </c>
      <c r="H6" s="37">
        <f t="shared" si="2"/>
        <v>14710</v>
      </c>
      <c r="I6" s="37">
        <f t="shared" si="2"/>
        <v>0</v>
      </c>
      <c r="J6" s="37">
        <f t="shared" si="2"/>
        <v>0</v>
      </c>
      <c r="K6" s="37">
        <f t="shared" si="2"/>
        <v>13656</v>
      </c>
      <c r="L6" s="37">
        <f t="shared" si="2"/>
        <v>0</v>
      </c>
      <c r="M6" s="37">
        <f t="shared" si="2"/>
        <v>14710</v>
      </c>
      <c r="N6" s="37">
        <f t="shared" si="2"/>
        <v>0</v>
      </c>
      <c r="O6" s="37">
        <f t="shared" si="2"/>
        <v>0</v>
      </c>
      <c r="P6" s="37">
        <f t="shared" si="2"/>
        <v>0</v>
      </c>
      <c r="Q6" s="37">
        <f t="shared" si="2"/>
        <v>0</v>
      </c>
      <c r="R6" s="37">
        <f t="shared" si="3"/>
        <v>8951</v>
      </c>
      <c r="S6" s="37">
        <f t="shared" si="3"/>
        <v>0</v>
      </c>
      <c r="T6" s="37">
        <f t="shared" si="3"/>
        <v>0</v>
      </c>
      <c r="U6" s="37">
        <f t="shared" si="3"/>
        <v>0</v>
      </c>
      <c r="V6" s="37">
        <f t="shared" si="3"/>
        <v>0</v>
      </c>
      <c r="W6" s="37">
        <f t="shared" si="3"/>
        <v>0</v>
      </c>
      <c r="X6" s="37">
        <f t="shared" si="3"/>
        <v>3136</v>
      </c>
      <c r="Y6" s="37">
        <f t="shared" si="3"/>
        <v>1569</v>
      </c>
      <c r="Z6" s="37">
        <f t="shared" si="3"/>
        <v>0</v>
      </c>
      <c r="AA6" s="34"/>
      <c r="AB6" s="96">
        <f t="shared" ref="AB6:AB18" si="4">SUMIFS(AB$43:AB$138,$AA$43:$AA$138,$B6)+SUMIFS($AB$23:$AB$39,$AA$23:$AA$39,$B6)</f>
        <v>18.084</v>
      </c>
      <c r="AC6" s="12">
        <f t="shared" ref="AC6:AC18" si="5">K6-SUM(R6:Z6)</f>
        <v>0</v>
      </c>
    </row>
    <row r="7" spans="2:29" x14ac:dyDescent="0.25">
      <c r="B7" s="95" t="s">
        <v>48</v>
      </c>
      <c r="C7" s="34"/>
      <c r="D7" s="35"/>
      <c r="E7" s="36">
        <f t="shared" si="0"/>
        <v>8055.177999999999</v>
      </c>
      <c r="F7" s="36">
        <f t="shared" si="0"/>
        <v>4318.7640000000001</v>
      </c>
      <c r="G7" s="36">
        <f t="shared" si="1"/>
        <v>35.144500000000001</v>
      </c>
      <c r="H7" s="37">
        <f t="shared" si="2"/>
        <v>12476</v>
      </c>
      <c r="I7" s="37">
        <f t="shared" si="2"/>
        <v>0</v>
      </c>
      <c r="J7" s="37">
        <f t="shared" si="2"/>
        <v>0</v>
      </c>
      <c r="K7" s="37">
        <f t="shared" si="2"/>
        <v>12476</v>
      </c>
      <c r="L7" s="37">
        <f t="shared" si="2"/>
        <v>0</v>
      </c>
      <c r="M7" s="37">
        <f t="shared" si="2"/>
        <v>12476</v>
      </c>
      <c r="N7" s="37">
        <f t="shared" si="2"/>
        <v>0</v>
      </c>
      <c r="O7" s="37">
        <f t="shared" si="2"/>
        <v>0</v>
      </c>
      <c r="P7" s="37">
        <f t="shared" si="2"/>
        <v>0</v>
      </c>
      <c r="Q7" s="37">
        <f t="shared" si="2"/>
        <v>0</v>
      </c>
      <c r="R7" s="37">
        <f t="shared" si="3"/>
        <v>12476</v>
      </c>
      <c r="S7" s="37">
        <f t="shared" si="3"/>
        <v>0</v>
      </c>
      <c r="T7" s="37">
        <f t="shared" si="3"/>
        <v>0</v>
      </c>
      <c r="U7" s="37">
        <f t="shared" si="3"/>
        <v>0</v>
      </c>
      <c r="V7" s="37">
        <f t="shared" si="3"/>
        <v>0</v>
      </c>
      <c r="W7" s="37">
        <f t="shared" si="3"/>
        <v>0</v>
      </c>
      <c r="X7" s="37">
        <f t="shared" si="3"/>
        <v>0</v>
      </c>
      <c r="Y7" s="37">
        <f t="shared" si="3"/>
        <v>0</v>
      </c>
      <c r="Z7" s="37">
        <f t="shared" si="3"/>
        <v>0</v>
      </c>
      <c r="AA7" s="34"/>
      <c r="AB7" s="96">
        <f t="shared" si="4"/>
        <v>2.3200000000000003</v>
      </c>
      <c r="AC7" s="12">
        <f t="shared" si="5"/>
        <v>0</v>
      </c>
    </row>
    <row r="8" spans="2:29" x14ac:dyDescent="0.25">
      <c r="B8" s="95" t="s">
        <v>264</v>
      </c>
      <c r="C8" s="34"/>
      <c r="D8" s="35"/>
      <c r="E8" s="36" t="e">
        <f t="shared" si="0"/>
        <v>#N/A</v>
      </c>
      <c r="F8" s="36" t="e">
        <f t="shared" si="0"/>
        <v>#N/A</v>
      </c>
      <c r="G8" s="36" t="e">
        <f t="shared" si="1"/>
        <v>#N/A</v>
      </c>
      <c r="H8" s="37">
        <f t="shared" si="2"/>
        <v>13326.628000000001</v>
      </c>
      <c r="I8" s="37">
        <f t="shared" si="2"/>
        <v>0</v>
      </c>
      <c r="J8" s="37">
        <f t="shared" si="2"/>
        <v>15</v>
      </c>
      <c r="K8" s="37">
        <f t="shared" si="2"/>
        <v>13227.227999999999</v>
      </c>
      <c r="L8" s="37">
        <f t="shared" si="2"/>
        <v>0</v>
      </c>
      <c r="M8" s="37">
        <f t="shared" si="2"/>
        <v>13326.628000000001</v>
      </c>
      <c r="N8" s="37">
        <f t="shared" si="2"/>
        <v>0</v>
      </c>
      <c r="O8" s="37">
        <f t="shared" si="2"/>
        <v>0</v>
      </c>
      <c r="P8" s="37">
        <f t="shared" si="2"/>
        <v>0</v>
      </c>
      <c r="Q8" s="37">
        <f t="shared" si="2"/>
        <v>15</v>
      </c>
      <c r="R8" s="37">
        <f t="shared" si="3"/>
        <v>10693</v>
      </c>
      <c r="S8" s="37">
        <f t="shared" si="3"/>
        <v>0</v>
      </c>
      <c r="T8" s="37">
        <f t="shared" si="3"/>
        <v>241.22800000000001</v>
      </c>
      <c r="U8" s="37">
        <f t="shared" si="3"/>
        <v>0</v>
      </c>
      <c r="V8" s="37">
        <f t="shared" si="3"/>
        <v>0</v>
      </c>
      <c r="W8" s="37">
        <f t="shared" si="3"/>
        <v>0</v>
      </c>
      <c r="X8" s="37">
        <f t="shared" si="3"/>
        <v>601</v>
      </c>
      <c r="Y8" s="37">
        <f t="shared" si="3"/>
        <v>1692</v>
      </c>
      <c r="Z8" s="37">
        <f t="shared" si="3"/>
        <v>0</v>
      </c>
      <c r="AA8" s="34"/>
      <c r="AB8" s="96">
        <f t="shared" si="4"/>
        <v>15.453999999999999</v>
      </c>
      <c r="AC8" s="12">
        <f t="shared" si="5"/>
        <v>0</v>
      </c>
    </row>
    <row r="9" spans="2:29" x14ac:dyDescent="0.25">
      <c r="B9" s="95" t="s">
        <v>43</v>
      </c>
      <c r="C9" s="34"/>
      <c r="D9" s="35"/>
      <c r="E9" s="36">
        <f t="shared" si="0"/>
        <v>12128.784999999998</v>
      </c>
      <c r="F9" s="36">
        <f t="shared" si="0"/>
        <v>6488.6450000000013</v>
      </c>
      <c r="G9" s="36">
        <f t="shared" si="1"/>
        <v>35.357799999999997</v>
      </c>
      <c r="H9" s="37">
        <f t="shared" si="2"/>
        <v>18788</v>
      </c>
      <c r="I9" s="37">
        <f t="shared" si="2"/>
        <v>0</v>
      </c>
      <c r="J9" s="37">
        <f t="shared" si="2"/>
        <v>0</v>
      </c>
      <c r="K9" s="37">
        <f t="shared" si="2"/>
        <v>18788</v>
      </c>
      <c r="L9" s="37">
        <f t="shared" si="2"/>
        <v>0</v>
      </c>
      <c r="M9" s="37">
        <f t="shared" si="2"/>
        <v>18788</v>
      </c>
      <c r="N9" s="37">
        <f t="shared" si="2"/>
        <v>0</v>
      </c>
      <c r="O9" s="37">
        <f t="shared" si="2"/>
        <v>0</v>
      </c>
      <c r="P9" s="37">
        <f t="shared" si="2"/>
        <v>0</v>
      </c>
      <c r="Q9" s="37">
        <f t="shared" si="2"/>
        <v>0</v>
      </c>
      <c r="R9" s="37">
        <f t="shared" si="3"/>
        <v>18788</v>
      </c>
      <c r="S9" s="37">
        <f t="shared" si="3"/>
        <v>0</v>
      </c>
      <c r="T9" s="37">
        <f t="shared" si="3"/>
        <v>0</v>
      </c>
      <c r="U9" s="37">
        <f t="shared" si="3"/>
        <v>0</v>
      </c>
      <c r="V9" s="37">
        <f t="shared" si="3"/>
        <v>0</v>
      </c>
      <c r="W9" s="37">
        <f t="shared" si="3"/>
        <v>0</v>
      </c>
      <c r="X9" s="37">
        <f t="shared" si="3"/>
        <v>0</v>
      </c>
      <c r="Y9" s="37">
        <f t="shared" si="3"/>
        <v>0</v>
      </c>
      <c r="Z9" s="37">
        <f t="shared" si="3"/>
        <v>0</v>
      </c>
      <c r="AA9" s="34"/>
      <c r="AB9" s="96">
        <f t="shared" si="4"/>
        <v>9.8619999999999983</v>
      </c>
      <c r="AC9" s="12">
        <f t="shared" si="5"/>
        <v>0</v>
      </c>
    </row>
    <row r="10" spans="2:29" x14ac:dyDescent="0.25">
      <c r="B10" s="95" t="s">
        <v>44</v>
      </c>
      <c r="C10" s="34"/>
      <c r="D10" s="35"/>
      <c r="E10" s="36">
        <f t="shared" si="0"/>
        <v>8120.223</v>
      </c>
      <c r="F10" s="36">
        <f t="shared" si="0"/>
        <v>4361.366</v>
      </c>
      <c r="G10" s="36">
        <f t="shared" si="1"/>
        <v>35.071199999999997</v>
      </c>
      <c r="H10" s="37">
        <f t="shared" si="2"/>
        <v>12334</v>
      </c>
      <c r="I10" s="37">
        <f t="shared" si="2"/>
        <v>0</v>
      </c>
      <c r="J10" s="37">
        <f t="shared" si="2"/>
        <v>0</v>
      </c>
      <c r="K10" s="37">
        <f t="shared" si="2"/>
        <v>12334</v>
      </c>
      <c r="L10" s="37">
        <f t="shared" si="2"/>
        <v>0</v>
      </c>
      <c r="M10" s="37">
        <f t="shared" si="2"/>
        <v>12334</v>
      </c>
      <c r="N10" s="37">
        <f t="shared" si="2"/>
        <v>0</v>
      </c>
      <c r="O10" s="37">
        <f t="shared" si="2"/>
        <v>0</v>
      </c>
      <c r="P10" s="37">
        <f t="shared" si="2"/>
        <v>0</v>
      </c>
      <c r="Q10" s="37">
        <f t="shared" si="2"/>
        <v>0</v>
      </c>
      <c r="R10" s="37">
        <f t="shared" si="3"/>
        <v>9214</v>
      </c>
      <c r="S10" s="37">
        <f t="shared" si="3"/>
        <v>0</v>
      </c>
      <c r="T10" s="37">
        <f t="shared" si="3"/>
        <v>0</v>
      </c>
      <c r="U10" s="37">
        <f t="shared" si="3"/>
        <v>0</v>
      </c>
      <c r="V10" s="37">
        <f t="shared" si="3"/>
        <v>0</v>
      </c>
      <c r="W10" s="37">
        <f t="shared" si="3"/>
        <v>0</v>
      </c>
      <c r="X10" s="37">
        <f t="shared" si="3"/>
        <v>3120</v>
      </c>
      <c r="Y10" s="37">
        <f t="shared" si="3"/>
        <v>0</v>
      </c>
      <c r="Z10" s="37">
        <f t="shared" si="3"/>
        <v>0</v>
      </c>
      <c r="AA10" s="34"/>
      <c r="AB10" s="96">
        <f t="shared" si="4"/>
        <v>26.307000000000002</v>
      </c>
      <c r="AC10" s="12">
        <f t="shared" si="5"/>
        <v>0</v>
      </c>
    </row>
    <row r="11" spans="2:29" x14ac:dyDescent="0.25">
      <c r="B11" s="95" t="s">
        <v>46</v>
      </c>
      <c r="C11" s="34"/>
      <c r="D11" s="35"/>
      <c r="E11" s="36">
        <f t="shared" si="0"/>
        <v>15570.946</v>
      </c>
      <c r="F11" s="36">
        <f t="shared" si="0"/>
        <v>8462.32</v>
      </c>
      <c r="G11" s="36">
        <f t="shared" si="1"/>
        <v>35.139899999999997</v>
      </c>
      <c r="H11" s="37">
        <f t="shared" si="2"/>
        <v>24171.3</v>
      </c>
      <c r="I11" s="37">
        <f t="shared" si="2"/>
        <v>7.6999999999999886</v>
      </c>
      <c r="J11" s="37">
        <f t="shared" si="2"/>
        <v>0</v>
      </c>
      <c r="K11" s="37">
        <f t="shared" si="2"/>
        <v>24171.3</v>
      </c>
      <c r="L11" s="37">
        <f t="shared" si="2"/>
        <v>0</v>
      </c>
      <c r="M11" s="37">
        <f t="shared" si="2"/>
        <v>24171.3</v>
      </c>
      <c r="N11" s="37">
        <f t="shared" si="2"/>
        <v>7.6999999999999886</v>
      </c>
      <c r="O11" s="37">
        <f t="shared" si="2"/>
        <v>0</v>
      </c>
      <c r="P11" s="37">
        <f t="shared" si="2"/>
        <v>0</v>
      </c>
      <c r="Q11" s="37">
        <f t="shared" si="2"/>
        <v>0</v>
      </c>
      <c r="R11" s="37">
        <f t="shared" si="3"/>
        <v>23078</v>
      </c>
      <c r="S11" s="37">
        <f t="shared" si="3"/>
        <v>0</v>
      </c>
      <c r="T11" s="37">
        <f t="shared" si="3"/>
        <v>1093.3</v>
      </c>
      <c r="U11" s="37">
        <f t="shared" si="3"/>
        <v>0</v>
      </c>
      <c r="V11" s="37">
        <f t="shared" si="3"/>
        <v>0</v>
      </c>
      <c r="W11" s="37">
        <f t="shared" si="3"/>
        <v>0</v>
      </c>
      <c r="X11" s="37">
        <f t="shared" si="3"/>
        <v>0</v>
      </c>
      <c r="Y11" s="37">
        <f t="shared" si="3"/>
        <v>0</v>
      </c>
      <c r="Z11" s="37">
        <f t="shared" si="3"/>
        <v>0</v>
      </c>
      <c r="AA11" s="34"/>
      <c r="AB11" s="96">
        <f t="shared" si="4"/>
        <v>21.911999999999999</v>
      </c>
      <c r="AC11" s="12">
        <f t="shared" si="5"/>
        <v>0</v>
      </c>
    </row>
    <row r="12" spans="2:29" x14ac:dyDescent="0.25">
      <c r="B12" s="95" t="s">
        <v>41</v>
      </c>
      <c r="C12" s="34"/>
      <c r="D12" s="35"/>
      <c r="E12" s="36">
        <f t="shared" si="0"/>
        <v>13646.983</v>
      </c>
      <c r="F12" s="36">
        <f t="shared" si="0"/>
        <v>8598.4189999999999</v>
      </c>
      <c r="G12" s="36">
        <f t="shared" si="1"/>
        <v>35.131</v>
      </c>
      <c r="H12" s="37">
        <f t="shared" si="2"/>
        <v>27890.716</v>
      </c>
      <c r="I12" s="37">
        <f t="shared" si="2"/>
        <v>0</v>
      </c>
      <c r="J12" s="37">
        <f t="shared" si="2"/>
        <v>581.49826373272276</v>
      </c>
      <c r="K12" s="37">
        <f t="shared" si="2"/>
        <v>26636.813999999998</v>
      </c>
      <c r="L12" s="37">
        <f t="shared" si="2"/>
        <v>0</v>
      </c>
      <c r="M12" s="37">
        <f t="shared" si="2"/>
        <v>27890.716</v>
      </c>
      <c r="N12" s="37">
        <f t="shared" si="2"/>
        <v>0</v>
      </c>
      <c r="O12" s="37">
        <f t="shared" si="2"/>
        <v>0</v>
      </c>
      <c r="P12" s="37">
        <f t="shared" si="2"/>
        <v>0</v>
      </c>
      <c r="Q12" s="37">
        <f t="shared" si="2"/>
        <v>581.49826373272276</v>
      </c>
      <c r="R12" s="37">
        <f t="shared" si="3"/>
        <v>11793</v>
      </c>
      <c r="S12" s="37">
        <f t="shared" si="3"/>
        <v>0</v>
      </c>
      <c r="T12" s="37">
        <f t="shared" si="3"/>
        <v>0</v>
      </c>
      <c r="U12" s="37">
        <f t="shared" si="3"/>
        <v>0</v>
      </c>
      <c r="V12" s="37">
        <f t="shared" si="3"/>
        <v>0</v>
      </c>
      <c r="W12" s="37">
        <f t="shared" si="3"/>
        <v>0</v>
      </c>
      <c r="X12" s="37">
        <f t="shared" si="3"/>
        <v>1745</v>
      </c>
      <c r="Y12" s="37">
        <f t="shared" si="3"/>
        <v>13099</v>
      </c>
      <c r="Z12" s="37">
        <f t="shared" si="3"/>
        <v>0</v>
      </c>
      <c r="AA12" s="34"/>
      <c r="AB12" s="96">
        <f t="shared" si="4"/>
        <v>33.259</v>
      </c>
      <c r="AC12" s="12">
        <f t="shared" si="5"/>
        <v>-0.1860000000015134</v>
      </c>
    </row>
    <row r="13" spans="2:29" x14ac:dyDescent="0.25">
      <c r="B13" s="95" t="s">
        <v>45</v>
      </c>
      <c r="C13" s="34"/>
      <c r="D13" s="35"/>
      <c r="E13" s="36">
        <f t="shared" si="0"/>
        <v>9432.3749999999982</v>
      </c>
      <c r="F13" s="36">
        <f t="shared" si="0"/>
        <v>5327.7370000000001</v>
      </c>
      <c r="G13" s="36">
        <f t="shared" si="1"/>
        <v>35.214100000000002</v>
      </c>
      <c r="H13" s="37">
        <f t="shared" si="2"/>
        <v>15545.091</v>
      </c>
      <c r="I13" s="37">
        <f t="shared" si="2"/>
        <v>0</v>
      </c>
      <c r="J13" s="37">
        <f t="shared" si="2"/>
        <v>51.437976656639876</v>
      </c>
      <c r="K13" s="37">
        <f t="shared" si="2"/>
        <v>15455.2</v>
      </c>
      <c r="L13" s="37">
        <f t="shared" si="2"/>
        <v>0</v>
      </c>
      <c r="M13" s="37">
        <f t="shared" si="2"/>
        <v>15545.091</v>
      </c>
      <c r="N13" s="37">
        <f t="shared" si="2"/>
        <v>0</v>
      </c>
      <c r="O13" s="37">
        <f t="shared" si="2"/>
        <v>0</v>
      </c>
      <c r="P13" s="37">
        <f t="shared" si="2"/>
        <v>0</v>
      </c>
      <c r="Q13" s="37">
        <f t="shared" si="2"/>
        <v>51.437976656639876</v>
      </c>
      <c r="R13" s="37">
        <f t="shared" si="3"/>
        <v>11382</v>
      </c>
      <c r="S13" s="37">
        <f t="shared" si="3"/>
        <v>0</v>
      </c>
      <c r="T13" s="37">
        <f t="shared" si="3"/>
        <v>1221</v>
      </c>
      <c r="U13" s="37">
        <f t="shared" si="3"/>
        <v>0</v>
      </c>
      <c r="V13" s="37">
        <f t="shared" si="3"/>
        <v>0</v>
      </c>
      <c r="W13" s="37">
        <f t="shared" si="3"/>
        <v>0</v>
      </c>
      <c r="X13" s="37">
        <f t="shared" si="3"/>
        <v>1705</v>
      </c>
      <c r="Y13" s="37">
        <f t="shared" si="3"/>
        <v>1147</v>
      </c>
      <c r="Z13" s="37">
        <f t="shared" si="3"/>
        <v>0</v>
      </c>
      <c r="AA13" s="34"/>
      <c r="AB13" s="96">
        <f t="shared" si="4"/>
        <v>14.214999999999998</v>
      </c>
      <c r="AC13" s="12">
        <f t="shared" si="5"/>
        <v>0.2000000000007276</v>
      </c>
    </row>
    <row r="14" spans="2:29" x14ac:dyDescent="0.25">
      <c r="B14" s="95" t="s">
        <v>265</v>
      </c>
      <c r="C14" s="34"/>
      <c r="D14" s="35"/>
      <c r="E14" s="36">
        <f t="shared" si="0"/>
        <v>57.132999999999996</v>
      </c>
      <c r="F14" s="36">
        <f t="shared" si="0"/>
        <v>40.302999999999997</v>
      </c>
      <c r="G14" s="36">
        <f t="shared" si="1"/>
        <v>35.29</v>
      </c>
      <c r="H14" s="37">
        <f t="shared" si="2"/>
        <v>131.80000000000001</v>
      </c>
      <c r="I14" s="37">
        <f t="shared" si="2"/>
        <v>0</v>
      </c>
      <c r="J14" s="37">
        <f t="shared" si="2"/>
        <v>0</v>
      </c>
      <c r="K14" s="37">
        <f t="shared" si="2"/>
        <v>131.80000000000001</v>
      </c>
      <c r="L14" s="37">
        <f t="shared" si="2"/>
        <v>0</v>
      </c>
      <c r="M14" s="37">
        <f t="shared" si="2"/>
        <v>131.80000000000001</v>
      </c>
      <c r="N14" s="37">
        <f t="shared" si="2"/>
        <v>0</v>
      </c>
      <c r="O14" s="37">
        <f t="shared" si="2"/>
        <v>0</v>
      </c>
      <c r="P14" s="37">
        <f t="shared" si="2"/>
        <v>0</v>
      </c>
      <c r="Q14" s="37">
        <f t="shared" si="2"/>
        <v>0</v>
      </c>
      <c r="R14" s="37">
        <f t="shared" si="3"/>
        <v>96</v>
      </c>
      <c r="S14" s="37">
        <f t="shared" si="3"/>
        <v>0</v>
      </c>
      <c r="T14" s="37">
        <f t="shared" si="3"/>
        <v>0</v>
      </c>
      <c r="U14" s="37">
        <f t="shared" si="3"/>
        <v>0</v>
      </c>
      <c r="V14" s="37">
        <f t="shared" si="3"/>
        <v>0</v>
      </c>
      <c r="W14" s="37">
        <f t="shared" si="3"/>
        <v>0</v>
      </c>
      <c r="X14" s="37">
        <f t="shared" si="3"/>
        <v>35.799999999999997</v>
      </c>
      <c r="Y14" s="37">
        <f t="shared" si="3"/>
        <v>0</v>
      </c>
      <c r="Z14" s="37">
        <f t="shared" si="3"/>
        <v>0</v>
      </c>
      <c r="AA14" s="34"/>
      <c r="AB14" s="96">
        <f t="shared" si="4"/>
        <v>0.20799999999999999</v>
      </c>
      <c r="AC14" s="12">
        <f t="shared" si="5"/>
        <v>0</v>
      </c>
    </row>
    <row r="15" spans="2:29" x14ac:dyDescent="0.25">
      <c r="B15" s="95" t="s">
        <v>39</v>
      </c>
      <c r="C15" s="34"/>
      <c r="D15" s="35"/>
      <c r="E15" s="36">
        <f t="shared" si="0"/>
        <v>12931.427</v>
      </c>
      <c r="F15" s="36">
        <f t="shared" si="0"/>
        <v>6988.3040000000001</v>
      </c>
      <c r="G15" s="36">
        <f t="shared" si="1"/>
        <v>35.284500000000001</v>
      </c>
      <c r="H15" s="37">
        <f t="shared" si="2"/>
        <v>20182</v>
      </c>
      <c r="I15" s="37">
        <f t="shared" si="2"/>
        <v>0</v>
      </c>
      <c r="J15" s="37">
        <f t="shared" si="2"/>
        <v>0</v>
      </c>
      <c r="K15" s="37">
        <f t="shared" si="2"/>
        <v>20182</v>
      </c>
      <c r="L15" s="37">
        <f t="shared" si="2"/>
        <v>0</v>
      </c>
      <c r="M15" s="37">
        <f t="shared" si="2"/>
        <v>20182</v>
      </c>
      <c r="N15" s="37">
        <f t="shared" si="2"/>
        <v>0</v>
      </c>
      <c r="O15" s="37">
        <f t="shared" si="2"/>
        <v>0</v>
      </c>
      <c r="P15" s="37">
        <f t="shared" si="2"/>
        <v>0</v>
      </c>
      <c r="Q15" s="37">
        <f t="shared" si="2"/>
        <v>0</v>
      </c>
      <c r="R15" s="37">
        <f t="shared" si="3"/>
        <v>18797</v>
      </c>
      <c r="S15" s="37">
        <f t="shared" si="3"/>
        <v>0</v>
      </c>
      <c r="T15" s="37">
        <f t="shared" si="3"/>
        <v>0</v>
      </c>
      <c r="U15" s="37">
        <f t="shared" si="3"/>
        <v>0</v>
      </c>
      <c r="V15" s="37">
        <f t="shared" si="3"/>
        <v>0</v>
      </c>
      <c r="W15" s="37">
        <f t="shared" si="3"/>
        <v>0</v>
      </c>
      <c r="X15" s="37">
        <f t="shared" si="3"/>
        <v>1339</v>
      </c>
      <c r="Y15" s="37">
        <f t="shared" si="3"/>
        <v>46</v>
      </c>
      <c r="Z15" s="37">
        <f t="shared" si="3"/>
        <v>0</v>
      </c>
      <c r="AA15" s="34"/>
      <c r="AB15" s="96">
        <f t="shared" si="4"/>
        <v>25.205999999999996</v>
      </c>
      <c r="AC15" s="12">
        <f t="shared" si="5"/>
        <v>0</v>
      </c>
    </row>
    <row r="16" spans="2:29" x14ac:dyDescent="0.25">
      <c r="B16" s="95" t="s">
        <v>42</v>
      </c>
      <c r="C16" s="34"/>
      <c r="D16" s="35"/>
      <c r="E16" s="36">
        <f t="shared" si="0"/>
        <v>8461.7660000000014</v>
      </c>
      <c r="F16" s="36">
        <f t="shared" si="0"/>
        <v>4579.0149999999985</v>
      </c>
      <c r="G16" s="36">
        <f t="shared" si="1"/>
        <v>35.4559</v>
      </c>
      <c r="H16" s="37">
        <f t="shared" si="2"/>
        <v>12999</v>
      </c>
      <c r="I16" s="37">
        <f t="shared" si="2"/>
        <v>0</v>
      </c>
      <c r="J16" s="37">
        <f t="shared" si="2"/>
        <v>0</v>
      </c>
      <c r="K16" s="37">
        <f t="shared" si="2"/>
        <v>12999</v>
      </c>
      <c r="L16" s="37">
        <f t="shared" si="2"/>
        <v>0</v>
      </c>
      <c r="M16" s="37">
        <f t="shared" si="2"/>
        <v>12999</v>
      </c>
      <c r="N16" s="37">
        <f t="shared" si="2"/>
        <v>0</v>
      </c>
      <c r="O16" s="37">
        <f t="shared" si="2"/>
        <v>0</v>
      </c>
      <c r="P16" s="37">
        <f t="shared" si="2"/>
        <v>0</v>
      </c>
      <c r="Q16" s="37">
        <f t="shared" si="2"/>
        <v>0</v>
      </c>
      <c r="R16" s="37">
        <f t="shared" si="3"/>
        <v>12999</v>
      </c>
      <c r="S16" s="37">
        <f t="shared" si="3"/>
        <v>0</v>
      </c>
      <c r="T16" s="37">
        <f t="shared" si="3"/>
        <v>0</v>
      </c>
      <c r="U16" s="37">
        <f t="shared" si="3"/>
        <v>0</v>
      </c>
      <c r="V16" s="37">
        <f t="shared" si="3"/>
        <v>0</v>
      </c>
      <c r="W16" s="37">
        <f t="shared" si="3"/>
        <v>0</v>
      </c>
      <c r="X16" s="37">
        <f t="shared" si="3"/>
        <v>0</v>
      </c>
      <c r="Y16" s="37">
        <f t="shared" si="3"/>
        <v>0</v>
      </c>
      <c r="Z16" s="37">
        <f t="shared" si="3"/>
        <v>0</v>
      </c>
      <c r="AA16" s="34"/>
      <c r="AB16" s="96">
        <f t="shared" si="4"/>
        <v>12.96</v>
      </c>
      <c r="AC16" s="12">
        <f t="shared" si="5"/>
        <v>0</v>
      </c>
    </row>
    <row r="17" spans="2:30" x14ac:dyDescent="0.25">
      <c r="B17" s="95" t="s">
        <v>40</v>
      </c>
      <c r="C17" s="34"/>
      <c r="D17" s="35"/>
      <c r="E17" s="36">
        <f t="shared" si="0"/>
        <v>16379.490999999998</v>
      </c>
      <c r="F17" s="36">
        <f t="shared" si="0"/>
        <v>9642.8129999999983</v>
      </c>
      <c r="G17" s="36">
        <f t="shared" si="1"/>
        <v>35.1877</v>
      </c>
      <c r="H17" s="37">
        <f t="shared" si="2"/>
        <v>28331.578999999998</v>
      </c>
      <c r="I17" s="37">
        <f t="shared" si="2"/>
        <v>0.80000000000001137</v>
      </c>
      <c r="J17" s="37">
        <f t="shared" si="2"/>
        <v>88.687277710399997</v>
      </c>
      <c r="K17" s="37">
        <f t="shared" si="2"/>
        <v>27570.7</v>
      </c>
      <c r="L17" s="37">
        <f t="shared" si="2"/>
        <v>0</v>
      </c>
      <c r="M17" s="37">
        <f t="shared" si="2"/>
        <v>28331.578999999998</v>
      </c>
      <c r="N17" s="37">
        <f t="shared" si="2"/>
        <v>0.80000000000001137</v>
      </c>
      <c r="O17" s="37">
        <f t="shared" si="2"/>
        <v>0</v>
      </c>
      <c r="P17" s="37">
        <f t="shared" si="2"/>
        <v>0</v>
      </c>
      <c r="Q17" s="37">
        <f t="shared" si="2"/>
        <v>88.687277710399997</v>
      </c>
      <c r="R17" s="37">
        <f t="shared" si="3"/>
        <v>15967</v>
      </c>
      <c r="S17" s="37">
        <f t="shared" si="3"/>
        <v>0</v>
      </c>
      <c r="T17" s="37">
        <f t="shared" si="3"/>
        <v>2169.6999999999998</v>
      </c>
      <c r="U17" s="37">
        <f t="shared" si="3"/>
        <v>0</v>
      </c>
      <c r="V17" s="37">
        <f t="shared" si="3"/>
        <v>0</v>
      </c>
      <c r="W17" s="37">
        <f t="shared" si="3"/>
        <v>0</v>
      </c>
      <c r="X17" s="37">
        <f t="shared" si="3"/>
        <v>5142</v>
      </c>
      <c r="Y17" s="37">
        <f t="shared" si="3"/>
        <v>4292</v>
      </c>
      <c r="Z17" s="37">
        <f t="shared" si="3"/>
        <v>0</v>
      </c>
      <c r="AA17" s="34"/>
      <c r="AB17" s="96">
        <f t="shared" si="4"/>
        <v>25.477999999999998</v>
      </c>
      <c r="AC17" s="12">
        <f t="shared" si="5"/>
        <v>0</v>
      </c>
    </row>
    <row r="18" spans="2:30" ht="15.75" thickBot="1" x14ac:dyDescent="0.3">
      <c r="B18" s="97" t="s">
        <v>38</v>
      </c>
      <c r="C18" s="98"/>
      <c r="D18" s="99"/>
      <c r="E18" s="100">
        <f t="shared" si="0"/>
        <v>2438.9789999999998</v>
      </c>
      <c r="F18" s="100">
        <f t="shared" si="0"/>
        <v>1306.5420000000001</v>
      </c>
      <c r="G18" s="100">
        <f t="shared" si="1"/>
        <v>35.148600000000002</v>
      </c>
      <c r="H18" s="101">
        <f t="shared" si="2"/>
        <v>3731</v>
      </c>
      <c r="I18" s="101">
        <f t="shared" si="2"/>
        <v>0</v>
      </c>
      <c r="J18" s="101">
        <f t="shared" si="2"/>
        <v>0</v>
      </c>
      <c r="K18" s="101">
        <f t="shared" si="2"/>
        <v>3731</v>
      </c>
      <c r="L18" s="101">
        <f t="shared" si="2"/>
        <v>0</v>
      </c>
      <c r="M18" s="101">
        <f t="shared" si="2"/>
        <v>3731</v>
      </c>
      <c r="N18" s="101">
        <f t="shared" si="2"/>
        <v>0</v>
      </c>
      <c r="O18" s="101">
        <f t="shared" si="2"/>
        <v>0</v>
      </c>
      <c r="P18" s="101">
        <f t="shared" si="2"/>
        <v>0</v>
      </c>
      <c r="Q18" s="101">
        <f t="shared" si="2"/>
        <v>0</v>
      </c>
      <c r="R18" s="101">
        <f t="shared" si="3"/>
        <v>1332</v>
      </c>
      <c r="S18" s="101">
        <f t="shared" si="3"/>
        <v>0</v>
      </c>
      <c r="T18" s="101">
        <f t="shared" si="3"/>
        <v>2399</v>
      </c>
      <c r="U18" s="101">
        <f t="shared" si="3"/>
        <v>0</v>
      </c>
      <c r="V18" s="101">
        <f t="shared" si="3"/>
        <v>0</v>
      </c>
      <c r="W18" s="101">
        <f t="shared" si="3"/>
        <v>0</v>
      </c>
      <c r="X18" s="101">
        <f t="shared" si="3"/>
        <v>0</v>
      </c>
      <c r="Y18" s="101">
        <f t="shared" si="3"/>
        <v>0</v>
      </c>
      <c r="Z18" s="101">
        <f t="shared" si="3"/>
        <v>0</v>
      </c>
      <c r="AA18" s="98"/>
      <c r="AB18" s="102">
        <f t="shared" si="4"/>
        <v>3.8380000000000001</v>
      </c>
      <c r="AC18" s="12">
        <f t="shared" si="5"/>
        <v>0</v>
      </c>
    </row>
    <row r="19" spans="2:30" ht="15.75" thickBot="1" x14ac:dyDescent="0.3">
      <c r="D19" s="11"/>
      <c r="E19">
        <v>3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>
        <v>13</v>
      </c>
      <c r="R19">
        <v>15</v>
      </c>
      <c r="S19">
        <v>16</v>
      </c>
      <c r="T19">
        <v>17</v>
      </c>
      <c r="U19">
        <v>18</v>
      </c>
      <c r="V19">
        <v>19</v>
      </c>
      <c r="W19">
        <v>20</v>
      </c>
      <c r="X19">
        <v>21</v>
      </c>
      <c r="Y19">
        <v>22</v>
      </c>
      <c r="Z19">
        <v>23</v>
      </c>
      <c r="AC19" s="12"/>
    </row>
    <row r="20" spans="2:30" x14ac:dyDescent="0.25">
      <c r="B20" s="87" t="s">
        <v>279</v>
      </c>
      <c r="C20" s="88"/>
      <c r="D20" s="89"/>
      <c r="E20" s="88" t="e">
        <f>SUM(E5:E18)</f>
        <v>#N/A</v>
      </c>
      <c r="F20" s="88" t="e">
        <f>SUM(F5:F18)</f>
        <v>#N/A</v>
      </c>
      <c r="G20" s="88"/>
      <c r="H20" s="88">
        <f t="shared" ref="H20:Z20" si="6">SUM(H5:H18)</f>
        <v>208798.74599999998</v>
      </c>
      <c r="I20" s="88">
        <f t="shared" si="6"/>
        <v>8.5</v>
      </c>
      <c r="J20" s="88">
        <f t="shared" si="6"/>
        <v>736.62351809976258</v>
      </c>
      <c r="K20" s="88">
        <f t="shared" si="6"/>
        <v>205540.674</v>
      </c>
      <c r="L20" s="88">
        <f t="shared" si="6"/>
        <v>0</v>
      </c>
      <c r="M20" s="88">
        <f t="shared" si="6"/>
        <v>208798.74599999998</v>
      </c>
      <c r="N20" s="88">
        <f t="shared" si="6"/>
        <v>8.5</v>
      </c>
      <c r="O20" s="88">
        <f t="shared" si="6"/>
        <v>0</v>
      </c>
      <c r="P20" s="88">
        <f t="shared" si="6"/>
        <v>0</v>
      </c>
      <c r="Q20" s="88">
        <f t="shared" si="6"/>
        <v>736.62351809976258</v>
      </c>
      <c r="R20" s="88">
        <f t="shared" si="6"/>
        <v>155767</v>
      </c>
      <c r="S20" s="88">
        <f t="shared" si="6"/>
        <v>0</v>
      </c>
      <c r="T20" s="88">
        <f t="shared" si="6"/>
        <v>7124.2280000000001</v>
      </c>
      <c r="U20" s="88">
        <f t="shared" si="6"/>
        <v>0</v>
      </c>
      <c r="V20" s="88">
        <f t="shared" si="6"/>
        <v>0</v>
      </c>
      <c r="W20" s="88">
        <f t="shared" si="6"/>
        <v>0</v>
      </c>
      <c r="X20" s="88">
        <f t="shared" si="6"/>
        <v>19559.811999999998</v>
      </c>
      <c r="Y20" s="88">
        <f t="shared" si="6"/>
        <v>23089.988000000001</v>
      </c>
      <c r="Z20" s="88">
        <f t="shared" si="6"/>
        <v>0</v>
      </c>
      <c r="AA20" s="88"/>
      <c r="AB20" s="90">
        <f t="shared" ref="AB20" si="7">SUM(AB5:AB18)</f>
        <v>212.19500000000002</v>
      </c>
      <c r="AC20" s="12"/>
    </row>
    <row r="21" spans="2:30" ht="15.75" thickBot="1" x14ac:dyDescent="0.3">
      <c r="B21" s="91" t="s">
        <v>280</v>
      </c>
      <c r="C21" s="92"/>
      <c r="D21" s="93"/>
      <c r="E21" s="92" t="e">
        <f>SUM(E43:E192)</f>
        <v>#N/A</v>
      </c>
      <c r="F21" s="92" t="e">
        <f t="shared" ref="F21:Z21" si="8">SUM(F43:F192)</f>
        <v>#N/A</v>
      </c>
      <c r="G21" s="92"/>
      <c r="H21" s="92">
        <f t="shared" si="8"/>
        <v>184766</v>
      </c>
      <c r="I21" s="92">
        <f t="shared" si="8"/>
        <v>0</v>
      </c>
      <c r="J21" s="92">
        <f t="shared" si="8"/>
        <v>0</v>
      </c>
      <c r="K21" s="92">
        <f t="shared" si="8"/>
        <v>184766</v>
      </c>
      <c r="L21" s="92">
        <f t="shared" si="8"/>
        <v>0</v>
      </c>
      <c r="M21" s="92">
        <f t="shared" si="8"/>
        <v>184766</v>
      </c>
      <c r="N21" s="92">
        <f t="shared" si="8"/>
        <v>0</v>
      </c>
      <c r="O21" s="92">
        <f t="shared" si="8"/>
        <v>0</v>
      </c>
      <c r="P21" s="92">
        <f t="shared" si="8"/>
        <v>0</v>
      </c>
      <c r="Q21" s="92">
        <f t="shared" si="8"/>
        <v>0</v>
      </c>
      <c r="R21" s="92">
        <f t="shared" si="8"/>
        <v>155697</v>
      </c>
      <c r="S21" s="92">
        <f t="shared" si="8"/>
        <v>0</v>
      </c>
      <c r="T21" s="92">
        <f t="shared" si="8"/>
        <v>3620</v>
      </c>
      <c r="U21" s="92">
        <f t="shared" si="8"/>
        <v>0</v>
      </c>
      <c r="V21" s="92">
        <f t="shared" si="8"/>
        <v>0</v>
      </c>
      <c r="W21" s="92">
        <f t="shared" si="8"/>
        <v>0</v>
      </c>
      <c r="X21" s="92">
        <f t="shared" si="8"/>
        <v>15472.011999999999</v>
      </c>
      <c r="Y21" s="92">
        <f t="shared" si="8"/>
        <v>9976.9879999999994</v>
      </c>
      <c r="Z21" s="92">
        <f t="shared" si="8"/>
        <v>0</v>
      </c>
      <c r="AA21" s="92"/>
      <c r="AB21" s="94">
        <f>SUM(AB43:AB138)</f>
        <v>115.40199999999997</v>
      </c>
      <c r="AC21" s="12"/>
    </row>
    <row r="22" spans="2:30" ht="15.75" thickBot="1" x14ac:dyDescent="0.3">
      <c r="B22" t="s">
        <v>52</v>
      </c>
      <c r="AC22" s="12">
        <f>K22-Q22-SUM(R22:Z22)</f>
        <v>0</v>
      </c>
    </row>
    <row r="23" spans="2:30" x14ac:dyDescent="0.25">
      <c r="B23" s="115" t="s">
        <v>32</v>
      </c>
      <c r="C23" s="116" t="s">
        <v>2</v>
      </c>
      <c r="D23" s="117">
        <v>1</v>
      </c>
      <c r="E23" s="118">
        <f>ROUND(INDEX('CZT Data'!$A:$W,MATCH($B23,'CZT Data'!$B:$B,0)+1+$D23,E$19),3)</f>
        <v>615.87300000000005</v>
      </c>
      <c r="F23" s="118">
        <f>ROUND(INDEX('CZT Data'!$A:$W,MATCH($B23,'CZT Data'!$B:$B,0)+1+$D23,F$19),3)</f>
        <v>615.87300000000005</v>
      </c>
      <c r="G23" s="119">
        <f>ROUND(INDEX('CZT Data'!$A:$W,MATCH($B23,'CZT Data'!$B:$B,0)+1+$D23,G$19),3)</f>
        <v>35.286999999999999</v>
      </c>
      <c r="H23" s="118">
        <f>ROUND(INDEX('CZT Data'!$A:$W,MATCH($B23,'CZT Data'!$B:$B,0)+1+$D23,H$19),3)</f>
        <v>2556</v>
      </c>
      <c r="I23" s="118">
        <f>'CZT Data'!F13</f>
        <v>0</v>
      </c>
      <c r="J23" s="118">
        <f>'CZT Data'!G13</f>
        <v>0</v>
      </c>
      <c r="K23" s="118">
        <f>ROUND(INDEX('CZT Data'!$A:$W,MATCH($B23,'CZT Data'!$B:$B,0)+1+$D23,K$19),3)</f>
        <v>1502</v>
      </c>
      <c r="L23" s="118">
        <f>'CZT Data'!I13</f>
        <v>0</v>
      </c>
      <c r="M23" s="118">
        <f>H23</f>
        <v>2556</v>
      </c>
      <c r="N23" s="118">
        <f>'CZT Data'!K13</f>
        <v>0</v>
      </c>
      <c r="O23" s="118">
        <f>'CZT Data'!L13</f>
        <v>0</v>
      </c>
      <c r="P23" s="118">
        <f>'CZT Data'!M13</f>
        <v>0</v>
      </c>
      <c r="Q23" s="118">
        <f>J23</f>
        <v>0</v>
      </c>
      <c r="R23" s="118">
        <f>ROUND(INDEX('CZT Data'!$A:$W,MATCH($B23,'CZT Data'!$B:$B,0)+1+$D23,R$19),3)</f>
        <v>0</v>
      </c>
      <c r="S23" s="118">
        <f>ROUND(INDEX('CZT Data'!$A:$W,MATCH($B23,'CZT Data'!$B:$B,0)+1+$D23,S$19),3)</f>
        <v>0</v>
      </c>
      <c r="T23" s="118">
        <f>ROUND(INDEX('CZT Data'!$A:$W,MATCH($B23,'CZT Data'!$B:$B,0)+1+$D23,T$19),3)</f>
        <v>0</v>
      </c>
      <c r="U23" s="118">
        <f>ROUND(INDEX('CZT Data'!$A:$W,MATCH($B23,'CZT Data'!$B:$B,0)+1+$D23,U$19),3)</f>
        <v>0</v>
      </c>
      <c r="V23" s="118">
        <f>ROUND(INDEX('CZT Data'!$A:$W,MATCH($B23,'CZT Data'!$B:$B,0)+1+$D23,V$19),3)</f>
        <v>0</v>
      </c>
      <c r="W23" s="118">
        <f>ROUND(INDEX('CZT Data'!$A:$W,MATCH($B23,'CZT Data'!$B:$B,0)+1+$D23,W$19),3)</f>
        <v>0</v>
      </c>
      <c r="X23" s="118">
        <f>ROUND(INDEX('CZT Data'!$A:$W,MATCH($B23,'CZT Data'!$B:$B,0)+1+$D23,X$19),3)</f>
        <v>1001</v>
      </c>
      <c r="Y23" s="118">
        <f>ROUND(INDEX('CZT Data'!$A:$W,MATCH($B23,'CZT Data'!$B:$B,0)+1+$D23,Y$19),3)</f>
        <v>501</v>
      </c>
      <c r="Z23" s="118">
        <f>ROUND(INDEX('CZT Data'!$A:$W,MATCH($B23,'CZT Data'!$B:$B,0)+1+$D23,Z$19),3)</f>
        <v>0</v>
      </c>
      <c r="AA23" s="120" t="str">
        <f>'CZT Data'!B21</f>
        <v>Jihomoravský</v>
      </c>
      <c r="AB23" s="121">
        <f>'CZT Data'!D21</f>
        <v>7.47</v>
      </c>
      <c r="AC23" s="12">
        <f>K23-SUM(R23:Z23)</f>
        <v>0</v>
      </c>
      <c r="AD23" s="39">
        <f>H23/(F23*3.6)</f>
        <v>1.1528350812586361</v>
      </c>
    </row>
    <row r="24" spans="2:30" x14ac:dyDescent="0.25">
      <c r="B24" s="122" t="s">
        <v>33</v>
      </c>
      <c r="C24" s="123" t="s">
        <v>2</v>
      </c>
      <c r="D24" s="124">
        <v>1</v>
      </c>
      <c r="E24" s="125">
        <f>ROUND(INDEX('CZT Data'!$A:$W,MATCH($B24,'CZT Data'!$B:$B,0)+1+$D24,E$19),3)</f>
        <v>167.27099999999999</v>
      </c>
      <c r="F24" s="125">
        <f>ROUND(INDEX('CZT Data'!$A:$W,MATCH($B24,'CZT Data'!$B:$B,0)+1+$D24,F$19),3)</f>
        <v>167.27099999999999</v>
      </c>
      <c r="G24" s="126">
        <f>ROUND(INDEX('CZT Data'!$A:$W,MATCH($B24,'CZT Data'!$B:$B,0)+1+$D24,G$19),3)</f>
        <v>35.302</v>
      </c>
      <c r="H24" s="125">
        <f>ROUND(INDEX('CZT Data'!$A:$W,MATCH($B24,'CZT Data'!$B:$B,0)+1+$D24,H$19),3)</f>
        <v>523.63199999999995</v>
      </c>
      <c r="I24" s="125">
        <f>'CZT Data'!F167</f>
        <v>0</v>
      </c>
      <c r="J24" s="125">
        <f>'CZT Data'!G167</f>
        <v>0</v>
      </c>
      <c r="K24" s="125">
        <f>ROUND(INDEX('CZT Data'!$A:$W,MATCH($B24,'CZT Data'!$B:$B,0)+1+$D24,K$19),3)</f>
        <v>523.63199999999995</v>
      </c>
      <c r="L24" s="125">
        <f>'CZT Data'!I167</f>
        <v>0</v>
      </c>
      <c r="M24" s="125">
        <f t="shared" ref="M24:M37" si="9">H24</f>
        <v>523.63199999999995</v>
      </c>
      <c r="N24" s="125">
        <f>'CZT Data'!K167</f>
        <v>0</v>
      </c>
      <c r="O24" s="125">
        <f>'CZT Data'!L167</f>
        <v>0</v>
      </c>
      <c r="P24" s="125">
        <f>'CZT Data'!M167</f>
        <v>0</v>
      </c>
      <c r="Q24" s="125">
        <f t="shared" ref="Q24:Q37" si="10">J24</f>
        <v>0</v>
      </c>
      <c r="R24" s="125">
        <f>ROUND(INDEX('CZT Data'!$A:$W,MATCH($B24,'CZT Data'!$B:$B,0)+1+$D24,R$19),3)</f>
        <v>0</v>
      </c>
      <c r="S24" s="125">
        <f>ROUND(INDEX('CZT Data'!$A:$W,MATCH($B24,'CZT Data'!$B:$B,0)+1+$D24,S$19),3)</f>
        <v>0</v>
      </c>
      <c r="T24" s="125">
        <f>ROUND(INDEX('CZT Data'!$A:$W,MATCH($B24,'CZT Data'!$B:$B,0)+1+$D24,T$19),3)</f>
        <v>0</v>
      </c>
      <c r="U24" s="125">
        <f>ROUND(INDEX('CZT Data'!$A:$W,MATCH($B24,'CZT Data'!$B:$B,0)+1+$D24,U$19),3)</f>
        <v>0</v>
      </c>
      <c r="V24" s="125">
        <f>ROUND(INDEX('CZT Data'!$A:$W,MATCH($B24,'CZT Data'!$B:$B,0)+1+$D24,V$19),3)</f>
        <v>0</v>
      </c>
      <c r="W24" s="125">
        <f>ROUND(INDEX('CZT Data'!$A:$W,MATCH($B24,'CZT Data'!$B:$B,0)+1+$D24,W$19),3)</f>
        <v>0</v>
      </c>
      <c r="X24" s="125">
        <f>ROUND(INDEX('CZT Data'!$A:$W,MATCH($B24,'CZT Data'!$B:$B,0)+1+$D24,X$19),3)</f>
        <v>128</v>
      </c>
      <c r="Y24" s="125">
        <f>ROUND(INDEX('CZT Data'!$A:$W,MATCH($B24,'CZT Data'!$B:$B,0)+1+$D24,Y$19),3)</f>
        <v>396</v>
      </c>
      <c r="Z24" s="125">
        <f>ROUND(INDEX('CZT Data'!$A:$W,MATCH($B24,'CZT Data'!$B:$B,0)+1+$D24,Z$19),3)</f>
        <v>0</v>
      </c>
      <c r="AA24" s="127" t="str">
        <f>'CZT Data'!B175</f>
        <v>Jihočeský</v>
      </c>
      <c r="AB24" s="128">
        <f>'CZT Data'!D175</f>
        <v>2.1379999999999999</v>
      </c>
      <c r="AC24" s="12">
        <f t="shared" ref="AC24:AC35" si="11">K24-SUM(R24:Z24)</f>
        <v>-0.36800000000005184</v>
      </c>
      <c r="AD24" s="39">
        <f t="shared" ref="AD24:AD37" si="12">H24/(F24*3.6)</f>
        <v>0.86956695023843544</v>
      </c>
    </row>
    <row r="25" spans="2:30" x14ac:dyDescent="0.25">
      <c r="B25" s="122" t="s">
        <v>34</v>
      </c>
      <c r="C25" s="123" t="s">
        <v>2</v>
      </c>
      <c r="D25" s="124">
        <v>1</v>
      </c>
      <c r="E25" s="125">
        <f>ROUND(INDEX('CZT Data'!$A:$W,MATCH($B25,'CZT Data'!$B:$B,0)+1+$D25,E$19),3)</f>
        <v>0</v>
      </c>
      <c r="F25" s="125">
        <f>ROUND(INDEX('CZT Data'!$A:$W,MATCH($B25,'CZT Data'!$B:$B,0)+1+$D25,F$19),3)</f>
        <v>0</v>
      </c>
      <c r="G25" s="126">
        <f>ROUND(INDEX('CZT Data'!$A:$W,MATCH($B25,'CZT Data'!$B:$B,0)+1+$D25,G$19),3)</f>
        <v>0</v>
      </c>
      <c r="H25" s="125">
        <f>ROUND(INDEX('CZT Data'!$A:$W,MATCH($B25,'CZT Data'!$B:$B,0)+1+$D25,H$19),3)</f>
        <v>0</v>
      </c>
      <c r="I25" s="125">
        <f>'CZT Data'!F35</f>
        <v>0</v>
      </c>
      <c r="J25" s="125">
        <f>'CZT Data'!G35</f>
        <v>0</v>
      </c>
      <c r="K25" s="125">
        <f>ROUND(INDEX('CZT Data'!$A:$W,MATCH($B25,'CZT Data'!$B:$B,0)+1+$D25,K$19),3)</f>
        <v>0</v>
      </c>
      <c r="L25" s="125">
        <f>'CZT Data'!I35</f>
        <v>0</v>
      </c>
      <c r="M25" s="125">
        <f t="shared" si="9"/>
        <v>0</v>
      </c>
      <c r="N25" s="125">
        <f>'CZT Data'!K35</f>
        <v>0</v>
      </c>
      <c r="O25" s="125">
        <f>'CZT Data'!L35</f>
        <v>0</v>
      </c>
      <c r="P25" s="125">
        <f>'CZT Data'!M35</f>
        <v>0</v>
      </c>
      <c r="Q25" s="125">
        <f t="shared" si="10"/>
        <v>0</v>
      </c>
      <c r="R25" s="125">
        <f>ROUND(INDEX('CZT Data'!$A:$W,MATCH($B25,'CZT Data'!$B:$B,0)+1+$D25,R$19),3)</f>
        <v>0</v>
      </c>
      <c r="S25" s="125">
        <f>ROUND(INDEX('CZT Data'!$A:$W,MATCH($B25,'CZT Data'!$B:$B,0)+1+$D25,S$19),3)</f>
        <v>0</v>
      </c>
      <c r="T25" s="125">
        <f>ROUND(INDEX('CZT Data'!$A:$W,MATCH($B25,'CZT Data'!$B:$B,0)+1+$D25,T$19),3)</f>
        <v>0</v>
      </c>
      <c r="U25" s="125">
        <f>ROUND(INDEX('CZT Data'!$A:$W,MATCH($B25,'CZT Data'!$B:$B,0)+1+$D25,U$19),3)</f>
        <v>0</v>
      </c>
      <c r="V25" s="125">
        <f>ROUND(INDEX('CZT Data'!$A:$W,MATCH($B25,'CZT Data'!$B:$B,0)+1+$D25,V$19),3)</f>
        <v>0</v>
      </c>
      <c r="W25" s="125">
        <f>ROUND(INDEX('CZT Data'!$A:$W,MATCH($B25,'CZT Data'!$B:$B,0)+1+$D25,W$19),3)</f>
        <v>0</v>
      </c>
      <c r="X25" s="125">
        <f>ROUND(INDEX('CZT Data'!$A:$W,MATCH($B25,'CZT Data'!$B:$B,0)+1+$D25,X$19),3)</f>
        <v>0</v>
      </c>
      <c r="Y25" s="125">
        <f>ROUND(INDEX('CZT Data'!$A:$W,MATCH($B25,'CZT Data'!$B:$B,0)+1+$D25,Y$19),3)</f>
        <v>0</v>
      </c>
      <c r="Z25" s="125">
        <f>ROUND(INDEX('CZT Data'!$A:$W,MATCH($B25,'CZT Data'!$B:$B,0)+1+$D25,Z$19),3)</f>
        <v>0</v>
      </c>
      <c r="AA25" s="127" t="str">
        <f>'CZT Data'!B43</f>
        <v>Moravskoslezský</v>
      </c>
      <c r="AB25" s="128">
        <f>'CZT Data'!D43</f>
        <v>4.8</v>
      </c>
      <c r="AC25" s="12">
        <f t="shared" si="11"/>
        <v>0</v>
      </c>
      <c r="AD25" s="39" t="e">
        <f t="shared" si="12"/>
        <v>#DIV/0!</v>
      </c>
    </row>
    <row r="26" spans="2:30" x14ac:dyDescent="0.25">
      <c r="B26" s="122" t="s">
        <v>65</v>
      </c>
      <c r="C26" s="123" t="s">
        <v>2</v>
      </c>
      <c r="D26" s="124">
        <v>1</v>
      </c>
      <c r="E26" s="125">
        <f>ROUND(INDEX('CZT Data'!$A:$W,MATCH($B26,'CZT Data'!$B:$B,0)+1+$D26,E$19),3)</f>
        <v>2104.7559999999999</v>
      </c>
      <c r="F26" s="125">
        <f>ROUND(INDEX('CZT Data'!$A:$W,MATCH($B26,'CZT Data'!$B:$B,0)+1+$D26,F$19),3)</f>
        <v>2104.7559999999999</v>
      </c>
      <c r="G26" s="126">
        <f>ROUND(INDEX('CZT Data'!$A:$W,MATCH($B26,'CZT Data'!$B:$B,0)+1+$D26,G$19),3)</f>
        <v>35.281999999999996</v>
      </c>
      <c r="H26" s="125">
        <f>ROUND(INDEX('CZT Data'!$A:$W,MATCH($B26,'CZT Data'!$B:$B,0)+1+$D26,H$19),3)</f>
        <v>8434.0849999999991</v>
      </c>
      <c r="I26" s="125">
        <f>'CZT Data'!F145</f>
        <v>0</v>
      </c>
      <c r="J26" s="125">
        <f>'CZT Data'!G145</f>
        <v>509.17526373272312</v>
      </c>
      <c r="K26" s="125">
        <f>ROUND(INDEX('CZT Data'!$A:$W,MATCH($B26,'CZT Data'!$B:$B,0)+1+$D26,K$19),3)</f>
        <v>7336.6040000000003</v>
      </c>
      <c r="L26" s="125">
        <f>'CZT Data'!I145</f>
        <v>0</v>
      </c>
      <c r="M26" s="125">
        <f t="shared" si="9"/>
        <v>8434.0849999999991</v>
      </c>
      <c r="N26" s="125">
        <f>'CZT Data'!K145</f>
        <v>0</v>
      </c>
      <c r="O26" s="125">
        <f>'CZT Data'!L145</f>
        <v>0</v>
      </c>
      <c r="P26" s="125">
        <f>'CZT Data'!M145</f>
        <v>0</v>
      </c>
      <c r="Q26" s="125">
        <f t="shared" si="10"/>
        <v>509.17526373272312</v>
      </c>
      <c r="R26" s="125">
        <f>ROUND(INDEX('CZT Data'!$A:$W,MATCH($B26,'CZT Data'!$B:$B,0)+1+$D26,R$19),3)</f>
        <v>0</v>
      </c>
      <c r="S26" s="125">
        <f>ROUND(INDEX('CZT Data'!$A:$W,MATCH($B26,'CZT Data'!$B:$B,0)+1+$D26,S$19),3)</f>
        <v>0</v>
      </c>
      <c r="T26" s="125">
        <f>ROUND(INDEX('CZT Data'!$A:$W,MATCH($B26,'CZT Data'!$B:$B,0)+1+$D26,T$19),3)</f>
        <v>0</v>
      </c>
      <c r="U26" s="125">
        <f>ROUND(INDEX('CZT Data'!$A:$W,MATCH($B26,'CZT Data'!$B:$B,0)+1+$D26,U$19),3)</f>
        <v>0</v>
      </c>
      <c r="V26" s="125">
        <f>ROUND(INDEX('CZT Data'!$A:$W,MATCH($B26,'CZT Data'!$B:$B,0)+1+$D26,V$19),3)</f>
        <v>0</v>
      </c>
      <c r="W26" s="125">
        <f>ROUND(INDEX('CZT Data'!$A:$W,MATCH($B26,'CZT Data'!$B:$B,0)+1+$D26,W$19),3)</f>
        <v>0</v>
      </c>
      <c r="X26" s="125">
        <f>ROUND(INDEX('CZT Data'!$A:$W,MATCH($B26,'CZT Data'!$B:$B,0)+1+$D26,X$19),3)</f>
        <v>734</v>
      </c>
      <c r="Y26" s="125">
        <f>ROUND(INDEX('CZT Data'!$A:$W,MATCH($B26,'CZT Data'!$B:$B,0)+1+$D26,Y$19),3)</f>
        <v>6603</v>
      </c>
      <c r="Z26" s="125">
        <f>ROUND(INDEX('CZT Data'!$A:$W,MATCH($B26,'CZT Data'!$B:$B,0)+1+$D26,Z$19),3)</f>
        <v>0</v>
      </c>
      <c r="AA26" s="127" t="str">
        <f>'CZT Data'!B153</f>
        <v>Pardubický</v>
      </c>
      <c r="AB26" s="128">
        <f>'CZT Data'!D153</f>
        <v>21.355999999999998</v>
      </c>
      <c r="AC26" s="12">
        <f t="shared" si="11"/>
        <v>-0.39599999999973079</v>
      </c>
      <c r="AD26" s="39">
        <f t="shared" si="12"/>
        <v>1.1130988052244006</v>
      </c>
    </row>
    <row r="27" spans="2:30" x14ac:dyDescent="0.25">
      <c r="B27" s="122" t="s">
        <v>66</v>
      </c>
      <c r="C27" s="123" t="s">
        <v>2</v>
      </c>
      <c r="D27" s="124">
        <v>1</v>
      </c>
      <c r="E27" s="125">
        <f>ROUND(INDEX('CZT Data'!$A:$W,MATCH($B27,'CZT Data'!$B:$B,0)+1+$D27,E$19),3)</f>
        <v>1279.3630000000001</v>
      </c>
      <c r="F27" s="125">
        <f>ROUND(INDEX('CZT Data'!$A:$W,MATCH($B27,'CZT Data'!$B:$B,0)+1+$D27,F$19),3)</f>
        <v>1279.3630000000001</v>
      </c>
      <c r="G27" s="126">
        <f>ROUND(INDEX('CZT Data'!$A:$W,MATCH($B27,'CZT Data'!$B:$B,0)+1+$D27,G$19),3)</f>
        <v>35.281999999999996</v>
      </c>
      <c r="H27" s="125">
        <f>ROUND(INDEX('CZT Data'!$A:$W,MATCH($B27,'CZT Data'!$B:$B,0)+1+$D27,H$19),3)</f>
        <v>3937.8789999999999</v>
      </c>
      <c r="I27" s="125">
        <f>'CZT Data'!F123</f>
        <v>0</v>
      </c>
      <c r="J27" s="125">
        <f>'CZT Data'!G123</f>
        <v>89.487277710400008</v>
      </c>
      <c r="K27" s="125">
        <f>ROUND(INDEX('CZT Data'!$A:$W,MATCH($B27,'CZT Data'!$B:$B,0)+1+$D27,K$19),3)</f>
        <v>3177</v>
      </c>
      <c r="L27" s="125">
        <f>'CZT Data'!I123</f>
        <v>0</v>
      </c>
      <c r="M27" s="125">
        <f t="shared" si="9"/>
        <v>3937.8789999999999</v>
      </c>
      <c r="N27" s="125">
        <f>'CZT Data'!K123</f>
        <v>0</v>
      </c>
      <c r="O27" s="125">
        <f>'CZT Data'!L123</f>
        <v>0</v>
      </c>
      <c r="P27" s="125">
        <f>'CZT Data'!M123</f>
        <v>0</v>
      </c>
      <c r="Q27" s="125">
        <f t="shared" si="10"/>
        <v>89.487277710400008</v>
      </c>
      <c r="R27" s="125">
        <f>ROUND(INDEX('CZT Data'!$A:$W,MATCH($B27,'CZT Data'!$B:$B,0)+1+$D27,R$19),3)</f>
        <v>0</v>
      </c>
      <c r="S27" s="125">
        <f>ROUND(INDEX('CZT Data'!$A:$W,MATCH($B27,'CZT Data'!$B:$B,0)+1+$D27,S$19),3)</f>
        <v>0</v>
      </c>
      <c r="T27" s="125">
        <f>ROUND(INDEX('CZT Data'!$A:$W,MATCH($B27,'CZT Data'!$B:$B,0)+1+$D27,T$19),3)</f>
        <v>0</v>
      </c>
      <c r="U27" s="125">
        <f>ROUND(INDEX('CZT Data'!$A:$W,MATCH($B27,'CZT Data'!$B:$B,0)+1+$D27,U$19),3)</f>
        <v>0</v>
      </c>
      <c r="V27" s="125">
        <f>ROUND(INDEX('CZT Data'!$A:$W,MATCH($B27,'CZT Data'!$B:$B,0)+1+$D27,V$19),3)</f>
        <v>0</v>
      </c>
      <c r="W27" s="125">
        <f>ROUND(INDEX('CZT Data'!$A:$W,MATCH($B27,'CZT Data'!$B:$B,0)+1+$D27,W$19),3)</f>
        <v>0</v>
      </c>
      <c r="X27" s="125">
        <f>ROUND(INDEX('CZT Data'!$A:$W,MATCH($B27,'CZT Data'!$B:$B,0)+1+$D27,X$19),3)</f>
        <v>1271</v>
      </c>
      <c r="Y27" s="125">
        <f>ROUND(INDEX('CZT Data'!$A:$W,MATCH($B27,'CZT Data'!$B:$B,0)+1+$D27,Y$19),3)</f>
        <v>1906</v>
      </c>
      <c r="Z27" s="125">
        <f>ROUND(INDEX('CZT Data'!$A:$W,MATCH($B27,'CZT Data'!$B:$B,0)+1+$D27,Z$19),3)</f>
        <v>0</v>
      </c>
      <c r="AA27" s="127" t="str">
        <f>'CZT Data'!B131</f>
        <v>Vysočina</v>
      </c>
      <c r="AB27" s="128">
        <f>'CZT Data'!D131</f>
        <v>6.25</v>
      </c>
      <c r="AC27" s="12">
        <f t="shared" si="11"/>
        <v>0</v>
      </c>
      <c r="AD27" s="39">
        <f t="shared" si="12"/>
        <v>0.85499993182371048</v>
      </c>
    </row>
    <row r="28" spans="2:30" x14ac:dyDescent="0.25">
      <c r="B28" s="122" t="s">
        <v>67</v>
      </c>
      <c r="C28" s="123" t="s">
        <v>2</v>
      </c>
      <c r="D28" s="124">
        <v>1</v>
      </c>
      <c r="E28" s="125">
        <f>ROUND(INDEX('CZT Data'!$A:$W,MATCH($B28,'CZT Data'!$B:$B,0)+1+$D28,E$19),3)</f>
        <v>24.343</v>
      </c>
      <c r="F28" s="125">
        <f>ROUND(INDEX('CZT Data'!$A:$W,MATCH($B28,'CZT Data'!$B:$B,0)+1+$D28,F$19),3)</f>
        <v>24.343</v>
      </c>
      <c r="G28" s="126">
        <f>ROUND(INDEX('CZT Data'!$A:$W,MATCH($B28,'CZT Data'!$B:$B,0)+1+$D28,G$19),3)</f>
        <v>35.354999999999997</v>
      </c>
      <c r="H28" s="125">
        <f>ROUND(INDEX('CZT Data'!$A:$W,MATCH($B28,'CZT Data'!$B:$B,0)+1+$D28,H$19),3)</f>
        <v>84</v>
      </c>
      <c r="I28" s="125">
        <f>'CZT Data'!F189</f>
        <v>0</v>
      </c>
      <c r="J28" s="125">
        <f>'CZT Data'!G189</f>
        <v>0</v>
      </c>
      <c r="K28" s="125">
        <f>ROUND(INDEX('CZT Data'!$A:$W,MATCH($B28,'CZT Data'!$B:$B,0)+1+$D28,K$19),3)</f>
        <v>84</v>
      </c>
      <c r="L28" s="125">
        <f>'CZT Data'!I189</f>
        <v>0</v>
      </c>
      <c r="M28" s="125">
        <f t="shared" si="9"/>
        <v>84</v>
      </c>
      <c r="N28" s="125">
        <f>'CZT Data'!K189</f>
        <v>0</v>
      </c>
      <c r="O28" s="125">
        <f>'CZT Data'!L189</f>
        <v>0</v>
      </c>
      <c r="P28" s="125">
        <f>'CZT Data'!M189</f>
        <v>0</v>
      </c>
      <c r="Q28" s="125">
        <f t="shared" si="10"/>
        <v>0</v>
      </c>
      <c r="R28" s="125">
        <f>ROUND(INDEX('CZT Data'!$A:$W,MATCH($B28,'CZT Data'!$B:$B,0)+1+$D28,R$19),3)</f>
        <v>0</v>
      </c>
      <c r="S28" s="125">
        <f>ROUND(INDEX('CZT Data'!$A:$W,MATCH($B28,'CZT Data'!$B:$B,0)+1+$D28,S$19),3)</f>
        <v>0</v>
      </c>
      <c r="T28" s="125">
        <f>ROUND(INDEX('CZT Data'!$A:$W,MATCH($B28,'CZT Data'!$B:$B,0)+1+$D28,T$19),3)</f>
        <v>0</v>
      </c>
      <c r="U28" s="125">
        <f>ROUND(INDEX('CZT Data'!$A:$W,MATCH($B28,'CZT Data'!$B:$B,0)+1+$D28,U$19),3)</f>
        <v>0</v>
      </c>
      <c r="V28" s="125">
        <f>ROUND(INDEX('CZT Data'!$A:$W,MATCH($B28,'CZT Data'!$B:$B,0)+1+$D28,V$19),3)</f>
        <v>0</v>
      </c>
      <c r="W28" s="125">
        <f>ROUND(INDEX('CZT Data'!$A:$W,MATCH($B28,'CZT Data'!$B:$B,0)+1+$D28,W$19),3)</f>
        <v>0</v>
      </c>
      <c r="X28" s="125">
        <f>ROUND(INDEX('CZT Data'!$A:$W,MATCH($B28,'CZT Data'!$B:$B,0)+1+$D28,X$19),3)</f>
        <v>42</v>
      </c>
      <c r="Y28" s="125">
        <f>ROUND(INDEX('CZT Data'!$A:$W,MATCH($B28,'CZT Data'!$B:$B,0)+1+$D28,Y$19),3)</f>
        <v>42</v>
      </c>
      <c r="Z28" s="125">
        <f>ROUND(INDEX('CZT Data'!$A:$W,MATCH($B28,'CZT Data'!$B:$B,0)+1+$D28,Z$19),3)</f>
        <v>0</v>
      </c>
      <c r="AA28" s="127" t="str">
        <f>'CZT Data'!B197</f>
        <v>Středočeský</v>
      </c>
      <c r="AB28" s="128">
        <f>'CZT Data'!D197</f>
        <v>11.337</v>
      </c>
      <c r="AC28" s="12">
        <f t="shared" si="11"/>
        <v>0</v>
      </c>
      <c r="AD28" s="39">
        <f t="shared" si="12"/>
        <v>0.9585233263498063</v>
      </c>
    </row>
    <row r="29" spans="2:30" x14ac:dyDescent="0.25">
      <c r="B29" s="122" t="s">
        <v>68</v>
      </c>
      <c r="C29" s="123" t="s">
        <v>2</v>
      </c>
      <c r="D29" s="124">
        <v>1</v>
      </c>
      <c r="E29" s="125">
        <f>ROUND(INDEX('CZT Data'!$A:$W,MATCH($B29,'CZT Data'!$B:$B,0)+1+$D29,E$19),3)</f>
        <v>435.17500000000001</v>
      </c>
      <c r="F29" s="125">
        <f>ROUND(INDEX('CZT Data'!$A:$W,MATCH($B29,'CZT Data'!$B:$B,0)+1+$D29,F$19),3)</f>
        <v>435.17500000000001</v>
      </c>
      <c r="G29" s="126">
        <f>ROUND(INDEX('CZT Data'!$A:$W,MATCH($B29,'CZT Data'!$B:$B,0)+1+$D29,G$19),3)</f>
        <v>35.344999999999999</v>
      </c>
      <c r="H29" s="125">
        <f>ROUND(INDEX('CZT Data'!$A:$W,MATCH($B29,'CZT Data'!$B:$B,0)+1+$D29,H$19),3)</f>
        <v>1345.0909999999999</v>
      </c>
      <c r="I29" s="125">
        <f>'CZT Data'!F79</f>
        <v>0</v>
      </c>
      <c r="J29" s="125">
        <f>'CZT Data'!G79</f>
        <v>51.437976656639876</v>
      </c>
      <c r="K29" s="125">
        <f>ROUND(INDEX('CZT Data'!$A:$W,MATCH($B29,'CZT Data'!$B:$B,0)+1+$D29,K$19),3)</f>
        <v>1255.2</v>
      </c>
      <c r="L29" s="125">
        <f>'CZT Data'!I79</f>
        <v>0</v>
      </c>
      <c r="M29" s="125">
        <f t="shared" si="9"/>
        <v>1345.0909999999999</v>
      </c>
      <c r="N29" s="125">
        <f>'CZT Data'!K79</f>
        <v>0</v>
      </c>
      <c r="O29" s="125">
        <f>'CZT Data'!L79</f>
        <v>0</v>
      </c>
      <c r="P29" s="125">
        <f>'CZT Data'!M79</f>
        <v>0</v>
      </c>
      <c r="Q29" s="125">
        <f t="shared" si="10"/>
        <v>51.437976656639876</v>
      </c>
      <c r="R29" s="125">
        <f>ROUND(INDEX('CZT Data'!$A:$W,MATCH($B29,'CZT Data'!$B:$B,0)+1+$D29,R$19),3)</f>
        <v>0</v>
      </c>
      <c r="S29" s="125">
        <f>ROUND(INDEX('CZT Data'!$A:$W,MATCH($B29,'CZT Data'!$B:$B,0)+1+$D29,S$19),3)</f>
        <v>0</v>
      </c>
      <c r="T29" s="125">
        <f>ROUND(INDEX('CZT Data'!$A:$W,MATCH($B29,'CZT Data'!$B:$B,0)+1+$D29,T$19),3)</f>
        <v>0</v>
      </c>
      <c r="U29" s="125">
        <f>ROUND(INDEX('CZT Data'!$A:$W,MATCH($B29,'CZT Data'!$B:$B,0)+1+$D29,U$19),3)</f>
        <v>0</v>
      </c>
      <c r="V29" s="125">
        <f>ROUND(INDEX('CZT Data'!$A:$W,MATCH($B29,'CZT Data'!$B:$B,0)+1+$D29,V$19),3)</f>
        <v>0</v>
      </c>
      <c r="W29" s="125">
        <f>ROUND(INDEX('CZT Data'!$A:$W,MATCH($B29,'CZT Data'!$B:$B,0)+1+$D29,W$19),3)</f>
        <v>0</v>
      </c>
      <c r="X29" s="125">
        <f>ROUND(INDEX('CZT Data'!$A:$W,MATCH($B29,'CZT Data'!$B:$B,0)+1+$D29,X$19),3)</f>
        <v>129</v>
      </c>
      <c r="Y29" s="125">
        <f>ROUND(INDEX('CZT Data'!$A:$W,MATCH($B29,'CZT Data'!$B:$B,0)+1+$D29,Y$19),3)</f>
        <v>1126</v>
      </c>
      <c r="Z29" s="125">
        <f>ROUND(INDEX('CZT Data'!$A:$W,MATCH($B29,'CZT Data'!$B:$B,0)+1+$D29,Z$19),3)</f>
        <v>0</v>
      </c>
      <c r="AA29" s="127" t="str">
        <f>'CZT Data'!B87</f>
        <v>Plzeňský</v>
      </c>
      <c r="AB29" s="128">
        <f>'CZT Data'!D87</f>
        <v>3.9399999999999995</v>
      </c>
      <c r="AC29" s="12">
        <f t="shared" si="11"/>
        <v>0.20000000000004547</v>
      </c>
      <c r="AD29" s="39">
        <f t="shared" si="12"/>
        <v>0.85858881803616671</v>
      </c>
    </row>
    <row r="30" spans="2:30" x14ac:dyDescent="0.25">
      <c r="B30" s="122" t="s">
        <v>69</v>
      </c>
      <c r="C30" s="123" t="s">
        <v>2</v>
      </c>
      <c r="D30" s="124">
        <v>1</v>
      </c>
      <c r="E30" s="125">
        <f>ROUND(INDEX('CZT Data'!$A:$W,MATCH($B30,'CZT Data'!$B:$B,0)+1+$D30,E$19),3)</f>
        <v>414.43700000000001</v>
      </c>
      <c r="F30" s="125">
        <f>ROUND(INDEX('CZT Data'!$A:$W,MATCH($B30,'CZT Data'!$B:$B,0)+1+$D30,F$19),3)</f>
        <v>414.43700000000001</v>
      </c>
      <c r="G30" s="126">
        <f>ROUND(INDEX('CZT Data'!$A:$W,MATCH($B30,'CZT Data'!$B:$B,0)+1+$D30,G$19),3)</f>
        <v>35.283000000000001</v>
      </c>
      <c r="H30" s="125">
        <f>ROUND(INDEX('CZT Data'!$A:$W,MATCH($B30,'CZT Data'!$B:$B,0)+1+$D30,H$19),3)</f>
        <v>1902</v>
      </c>
      <c r="I30" s="125">
        <f>'CZT Data'!F101</f>
        <v>0</v>
      </c>
      <c r="J30" s="125">
        <f>'CZT Data'!G101</f>
        <v>15</v>
      </c>
      <c r="K30" s="125">
        <f>ROUND(INDEX('CZT Data'!$A:$W,MATCH($B30,'CZT Data'!$B:$B,0)+1+$D30,K$19),3)</f>
        <v>1810</v>
      </c>
      <c r="L30" s="125">
        <f>'CZT Data'!I101</f>
        <v>0</v>
      </c>
      <c r="M30" s="125">
        <f t="shared" si="9"/>
        <v>1902</v>
      </c>
      <c r="N30" s="125">
        <f>'CZT Data'!K101</f>
        <v>0</v>
      </c>
      <c r="O30" s="125">
        <f>'CZT Data'!L101</f>
        <v>0</v>
      </c>
      <c r="P30" s="125">
        <f>'CZT Data'!M101</f>
        <v>0</v>
      </c>
      <c r="Q30" s="125">
        <f t="shared" si="10"/>
        <v>15</v>
      </c>
      <c r="R30" s="125">
        <f>ROUND(INDEX('CZT Data'!$A:$W,MATCH($B30,'CZT Data'!$B:$B,0)+1+$D30,R$19),3)</f>
        <v>0</v>
      </c>
      <c r="S30" s="125">
        <f>ROUND(INDEX('CZT Data'!$A:$W,MATCH($B30,'CZT Data'!$B:$B,0)+1+$D30,S$19),3)</f>
        <v>0</v>
      </c>
      <c r="T30" s="125">
        <f>ROUND(INDEX('CZT Data'!$A:$W,MATCH($B30,'CZT Data'!$B:$B,0)+1+$D30,T$19),3)</f>
        <v>0</v>
      </c>
      <c r="U30" s="125">
        <f>ROUND(INDEX('CZT Data'!$A:$W,MATCH($B30,'CZT Data'!$B:$B,0)+1+$D30,U$19),3)</f>
        <v>0</v>
      </c>
      <c r="V30" s="125">
        <f>ROUND(INDEX('CZT Data'!$A:$W,MATCH($B30,'CZT Data'!$B:$B,0)+1+$D30,V$19),3)</f>
        <v>0</v>
      </c>
      <c r="W30" s="125">
        <f>ROUND(INDEX('CZT Data'!$A:$W,MATCH($B30,'CZT Data'!$B:$B,0)+1+$D30,W$19),3)</f>
        <v>0</v>
      </c>
      <c r="X30" s="125">
        <f>ROUND(INDEX('CZT Data'!$A:$W,MATCH($B30,'CZT Data'!$B:$B,0)+1+$D30,X$19),3)</f>
        <v>452</v>
      </c>
      <c r="Y30" s="125">
        <f>ROUND(INDEX('CZT Data'!$A:$W,MATCH($B30,'CZT Data'!$B:$B,0)+1+$D30,Y$19),3)</f>
        <v>1358</v>
      </c>
      <c r="Z30" s="125">
        <f>ROUND(INDEX('CZT Data'!$A:$W,MATCH($B30,'CZT Data'!$B:$B,0)+1+$D30,Z$19),3)</f>
        <v>0</v>
      </c>
      <c r="AA30" s="127" t="str">
        <f>'CZT Data'!B109</f>
        <v>Královéhradecký</v>
      </c>
      <c r="AB30" s="128">
        <f>'CZT Data'!D109</f>
        <v>3.99</v>
      </c>
      <c r="AC30" s="12">
        <f t="shared" si="11"/>
        <v>0</v>
      </c>
      <c r="AD30" s="39">
        <f t="shared" si="12"/>
        <v>1.2748218265582785</v>
      </c>
    </row>
    <row r="31" spans="2:30" x14ac:dyDescent="0.25">
      <c r="B31" s="122" t="s">
        <v>35</v>
      </c>
      <c r="C31" s="123" t="s">
        <v>2</v>
      </c>
      <c r="D31" s="124">
        <v>1</v>
      </c>
      <c r="E31" s="125">
        <f>ROUND(INDEX('CZT Data'!$A:$W,MATCH($B31,'CZT Data'!$B:$B,0)+1+$D31,E$19),3)</f>
        <v>510.01400000000001</v>
      </c>
      <c r="F31" s="125">
        <f>ROUND(INDEX('CZT Data'!$A:$W,MATCH($B31,'CZT Data'!$B:$B,0)+1+$D31,F$19),3)</f>
        <v>510.01400000000001</v>
      </c>
      <c r="G31" s="126">
        <f>ROUND(INDEX('CZT Data'!$A:$W,MATCH($B31,'CZT Data'!$B:$B,0)+1+$D31,G$19),3)</f>
        <v>35.281999999999996</v>
      </c>
      <c r="H31" s="125">
        <f>ROUND(INDEX('CZT Data'!$A:$W,MATCH($B31,'CZT Data'!$B:$B,0)+1+$D31,H$19),3)</f>
        <v>1632.6310000000001</v>
      </c>
      <c r="I31" s="125">
        <f>'CZT Data'!F57</f>
        <v>0</v>
      </c>
      <c r="J31" s="125">
        <f>'CZT Data'!G57</f>
        <v>72.322999999999581</v>
      </c>
      <c r="K31" s="125">
        <f>ROUND(INDEX('CZT Data'!$A:$W,MATCH($B31,'CZT Data'!$B:$B,0)+1+$D31,K$19),3)</f>
        <v>1476.21</v>
      </c>
      <c r="L31" s="125">
        <f>'CZT Data'!I57</f>
        <v>0</v>
      </c>
      <c r="M31" s="125">
        <f t="shared" si="9"/>
        <v>1632.6310000000001</v>
      </c>
      <c r="N31" s="125">
        <f>'CZT Data'!K57</f>
        <v>0</v>
      </c>
      <c r="O31" s="125">
        <f>'CZT Data'!L57</f>
        <v>0</v>
      </c>
      <c r="P31" s="125">
        <f>'CZT Data'!M57</f>
        <v>0</v>
      </c>
      <c r="Q31" s="125">
        <f t="shared" si="10"/>
        <v>72.322999999999581</v>
      </c>
      <c r="R31" s="125">
        <f>ROUND(INDEX('CZT Data'!$A:$W,MATCH($B31,'CZT Data'!$B:$B,0)+1+$D31,R$19),3)</f>
        <v>0</v>
      </c>
      <c r="S31" s="125">
        <f>ROUND(INDEX('CZT Data'!$A:$W,MATCH($B31,'CZT Data'!$B:$B,0)+1+$D31,S$19),3)</f>
        <v>0</v>
      </c>
      <c r="T31" s="125">
        <f>ROUND(INDEX('CZT Data'!$A:$W,MATCH($B31,'CZT Data'!$B:$B,0)+1+$D31,T$19),3)</f>
        <v>0</v>
      </c>
      <c r="U31" s="125">
        <f>ROUND(INDEX('CZT Data'!$A:$W,MATCH($B31,'CZT Data'!$B:$B,0)+1+$D31,U$19),3)</f>
        <v>0</v>
      </c>
      <c r="V31" s="125">
        <f>ROUND(INDEX('CZT Data'!$A:$W,MATCH($B31,'CZT Data'!$B:$B,0)+1+$D31,V$19),3)</f>
        <v>0</v>
      </c>
      <c r="W31" s="125">
        <f>ROUND(INDEX('CZT Data'!$A:$W,MATCH($B31,'CZT Data'!$B:$B,0)+1+$D31,W$19),3)</f>
        <v>0</v>
      </c>
      <c r="X31" s="125">
        <f>ROUND(INDEX('CZT Data'!$A:$W,MATCH($B31,'CZT Data'!$B:$B,0)+1+$D31,X$19),3)</f>
        <v>295</v>
      </c>
      <c r="Y31" s="125">
        <f>ROUND(INDEX('CZT Data'!$A:$W,MATCH($B31,'CZT Data'!$B:$B,0)+1+$D31,Y$19),3)</f>
        <v>1181</v>
      </c>
      <c r="Z31" s="125">
        <f>ROUND(INDEX('CZT Data'!$A:$W,MATCH($B31,'CZT Data'!$B:$B,0)+1+$D31,Z$19),3)</f>
        <v>0</v>
      </c>
      <c r="AA31" s="127" t="str">
        <f>'CZT Data'!B65</f>
        <v>Pardubický</v>
      </c>
      <c r="AB31" s="128">
        <f>'CZT Data'!D65</f>
        <v>4.9369999999999994</v>
      </c>
      <c r="AC31" s="12">
        <f t="shared" si="11"/>
        <v>0.21000000000003638</v>
      </c>
      <c r="AD31" s="39">
        <f t="shared" si="12"/>
        <v>0.88920816117030343</v>
      </c>
    </row>
    <row r="32" spans="2:30" x14ac:dyDescent="0.25">
      <c r="B32" s="122" t="s">
        <v>70</v>
      </c>
      <c r="C32" s="123" t="s">
        <v>2</v>
      </c>
      <c r="D32" s="124">
        <v>1</v>
      </c>
      <c r="E32" s="125">
        <f>ROUND(INDEX('CZT Data'!$A:$W,MATCH($B32,'CZT Data'!$B:$B,0)+1+$D32,E$19),3)</f>
        <v>6.3</v>
      </c>
      <c r="F32" s="125">
        <f>ROUND(INDEX('CZT Data'!$A:$W,MATCH($B32,'CZT Data'!$B:$B,0)+1+$D32,F$19),3)</f>
        <v>6.3</v>
      </c>
      <c r="G32" s="126">
        <f>ROUND(INDEX('CZT Data'!$A:$W,MATCH($B32,'CZT Data'!$B:$B,0)+1+$D32,G$19),3)</f>
        <v>35.332000000000001</v>
      </c>
      <c r="H32" s="125">
        <f>ROUND(INDEX('CZT Data'!$A:$W,MATCH($B32,'CZT Data'!$B:$B,0)+1+$D32,H$19),3)</f>
        <v>35.799999999999997</v>
      </c>
      <c r="I32" s="125">
        <f>'CZT Data'!F211</f>
        <v>0</v>
      </c>
      <c r="J32" s="125">
        <f>'CZT Data'!G211</f>
        <v>0</v>
      </c>
      <c r="K32" s="125">
        <f>ROUND(INDEX('CZT Data'!$A:$W,MATCH($B32,'CZT Data'!$B:$B,0)+1+$D32,K$19),3)</f>
        <v>35.799999999999997</v>
      </c>
      <c r="L32" s="125">
        <f>'CZT Data'!I211</f>
        <v>0</v>
      </c>
      <c r="M32" s="125">
        <f t="shared" si="9"/>
        <v>35.799999999999997</v>
      </c>
      <c r="N32" s="125">
        <f>'CZT Data'!K211</f>
        <v>0</v>
      </c>
      <c r="O32" s="125">
        <f>'CZT Data'!L211</f>
        <v>0</v>
      </c>
      <c r="P32" s="125">
        <f>'CZT Data'!M211</f>
        <v>0</v>
      </c>
      <c r="Q32" s="125">
        <f t="shared" si="10"/>
        <v>0</v>
      </c>
      <c r="R32" s="125">
        <f>ROUND(INDEX('CZT Data'!$A:$W,MATCH($B32,'CZT Data'!$B:$B,0)+1+$D32,R$19),3)</f>
        <v>0</v>
      </c>
      <c r="S32" s="125">
        <f>ROUND(INDEX('CZT Data'!$A:$W,MATCH($B32,'CZT Data'!$B:$B,0)+1+$D32,S$19),3)</f>
        <v>0</v>
      </c>
      <c r="T32" s="125">
        <f>ROUND(INDEX('CZT Data'!$A:$W,MATCH($B32,'CZT Data'!$B:$B,0)+1+$D32,T$19),3)</f>
        <v>0</v>
      </c>
      <c r="U32" s="125">
        <f>ROUND(INDEX('CZT Data'!$A:$W,MATCH($B32,'CZT Data'!$B:$B,0)+1+$D32,U$19),3)</f>
        <v>0</v>
      </c>
      <c r="V32" s="125">
        <f>ROUND(INDEX('CZT Data'!$A:$W,MATCH($B32,'CZT Data'!$B:$B,0)+1+$D32,V$19),3)</f>
        <v>0</v>
      </c>
      <c r="W32" s="125">
        <f>ROUND(INDEX('CZT Data'!$A:$W,MATCH($B32,'CZT Data'!$B:$B,0)+1+$D32,W$19),3)</f>
        <v>0</v>
      </c>
      <c r="X32" s="125">
        <f>ROUND(INDEX('CZT Data'!$A:$W,MATCH($B32,'CZT Data'!$B:$B,0)+1+$D32,X$19),3)</f>
        <v>35.799999999999997</v>
      </c>
      <c r="Y32" s="125">
        <f>ROUND(INDEX('CZT Data'!$A:$W,MATCH($B32,'CZT Data'!$B:$B,0)+1+$D32,Y$19),3)</f>
        <v>0</v>
      </c>
      <c r="Z32" s="125">
        <f>ROUND(INDEX('CZT Data'!$A:$W,MATCH($B32,'CZT Data'!$B:$B,0)+1+$D32,Z$19),3)</f>
        <v>0</v>
      </c>
      <c r="AA32" s="127" t="str">
        <f>'CZT Data'!B219</f>
        <v>Hlavní město Praha</v>
      </c>
      <c r="AB32" s="128">
        <f>'CZT Data'!D219</f>
        <v>0.14599999999999999</v>
      </c>
      <c r="AC32" s="12">
        <f t="shared" si="11"/>
        <v>0</v>
      </c>
      <c r="AD32" s="39">
        <f t="shared" si="12"/>
        <v>1.5784832451499118</v>
      </c>
    </row>
    <row r="33" spans="1:30" x14ac:dyDescent="0.25">
      <c r="B33" s="122" t="s">
        <v>71</v>
      </c>
      <c r="C33" s="123" t="s">
        <v>2</v>
      </c>
      <c r="D33" s="124">
        <v>1</v>
      </c>
      <c r="E33" s="125">
        <f>ROUND(INDEX('CZT Data'!$A:$W,MATCH($B33,'CZT Data'!$B:$B,0)+1+$D33,E$19),3)</f>
        <v>99.619</v>
      </c>
      <c r="F33" s="125">
        <f>ROUND(INDEX('CZT Data'!$A:$W,MATCH($B33,'CZT Data'!$B:$B,0)+1+$D33,F$19),3)</f>
        <v>99.619</v>
      </c>
      <c r="G33" s="126">
        <f>ROUND(INDEX('CZT Data'!$A:$W,MATCH($B33,'CZT Data'!$B:$B,0)+1+$D33,G$19),3)</f>
        <v>35.148000000000003</v>
      </c>
      <c r="H33" s="125">
        <f>ROUND(INDEX('CZT Data'!$A:$W,MATCH($B33,'CZT Data'!$B:$B,0)+1+$D33,H$19),3)</f>
        <v>0</v>
      </c>
      <c r="I33" s="125">
        <f>'CZT Data'!F233</f>
        <v>0</v>
      </c>
      <c r="J33" s="125">
        <f>'CZT Data'!G233</f>
        <v>0</v>
      </c>
      <c r="K33" s="125">
        <f>ROUND(INDEX('CZT Data'!$A:$W,MATCH($B33,'CZT Data'!$B:$B,0)+1+$D33,K$19),3)</f>
        <v>0</v>
      </c>
      <c r="L33" s="125">
        <f>'CZT Data'!I233</f>
        <v>0</v>
      </c>
      <c r="M33" s="125">
        <f t="shared" si="9"/>
        <v>0</v>
      </c>
      <c r="N33" s="125">
        <f>'CZT Data'!K233</f>
        <v>0</v>
      </c>
      <c r="O33" s="125">
        <f>'CZT Data'!L233</f>
        <v>0</v>
      </c>
      <c r="P33" s="125">
        <f>'CZT Data'!M233</f>
        <v>0</v>
      </c>
      <c r="Q33" s="125">
        <f t="shared" si="10"/>
        <v>0</v>
      </c>
      <c r="R33" s="125">
        <f>ROUND(INDEX('CZT Data'!$A:$W,MATCH($B33,'CZT Data'!$B:$B,0)+1+$D33,R$19),3)</f>
        <v>0</v>
      </c>
      <c r="S33" s="125">
        <f>ROUND(INDEX('CZT Data'!$A:$W,MATCH($B33,'CZT Data'!$B:$B,0)+1+$D33,S$19),3)</f>
        <v>0</v>
      </c>
      <c r="T33" s="125">
        <f>ROUND(INDEX('CZT Data'!$A:$W,MATCH($B33,'CZT Data'!$B:$B,0)+1+$D33,T$19),3)</f>
        <v>0</v>
      </c>
      <c r="U33" s="125">
        <f>ROUND(INDEX('CZT Data'!$A:$W,MATCH($B33,'CZT Data'!$B:$B,0)+1+$D33,U$19),3)</f>
        <v>0</v>
      </c>
      <c r="V33" s="125">
        <f>ROUND(INDEX('CZT Data'!$A:$W,MATCH($B33,'CZT Data'!$B:$B,0)+1+$D33,V$19),3)</f>
        <v>0</v>
      </c>
      <c r="W33" s="125">
        <f>ROUND(INDEX('CZT Data'!$A:$W,MATCH($B33,'CZT Data'!$B:$B,0)+1+$D33,W$19),3)</f>
        <v>0</v>
      </c>
      <c r="X33" s="125">
        <f>ROUND(INDEX('CZT Data'!$A:$W,MATCH($B33,'CZT Data'!$B:$B,0)+1+$D33,X$19),3)</f>
        <v>0</v>
      </c>
      <c r="Y33" s="125">
        <f>ROUND(INDEX('CZT Data'!$A:$W,MATCH($B33,'CZT Data'!$B:$B,0)+1+$D33,Y$19),3)</f>
        <v>0</v>
      </c>
      <c r="Z33" s="125">
        <f>ROUND(INDEX('CZT Data'!$A:$W,MATCH($B33,'CZT Data'!$B:$B,0)+1+$D33,Z$19),3)</f>
        <v>0</v>
      </c>
      <c r="AA33" s="127" t="str">
        <f>'CZT Data'!B241</f>
        <v>Ústecký</v>
      </c>
      <c r="AB33" s="128">
        <f>'CZT Data'!D241</f>
        <v>1.29</v>
      </c>
      <c r="AC33" s="12">
        <f t="shared" si="11"/>
        <v>0</v>
      </c>
      <c r="AD33" s="39">
        <f t="shared" si="12"/>
        <v>0</v>
      </c>
    </row>
    <row r="34" spans="1:30" x14ac:dyDescent="0.25">
      <c r="B34" s="122" t="s">
        <v>74</v>
      </c>
      <c r="C34" s="123" t="s">
        <v>2</v>
      </c>
      <c r="D34" s="124">
        <v>1</v>
      </c>
      <c r="E34" s="125">
        <f>ROUND(INDEX('CZT Data'!$A:$W,MATCH($B34,'CZT Data'!$B:$B,0)+1+$D34,E$19),3)</f>
        <v>0</v>
      </c>
      <c r="F34" s="125">
        <f>ROUND(INDEX('CZT Data'!$A:$W,MATCH($B34,'CZT Data'!$B:$B,0)+1+$D34,F$19),3)</f>
        <v>0</v>
      </c>
      <c r="G34" s="126">
        <f>ROUND(INDEX('CZT Data'!$A:$W,MATCH($B34,'CZT Data'!$B:$B,0)+1+$D34,G$19),3)</f>
        <v>35.279000000000003</v>
      </c>
      <c r="H34" s="125">
        <f>ROUND(INDEX('CZT Data'!$A:$W,MATCH($B34,'CZT Data'!$B:$B,0)+1+$D34,H$19),3)</f>
        <v>0</v>
      </c>
      <c r="I34" s="125">
        <f>'CZT Data'!F255</f>
        <v>0</v>
      </c>
      <c r="J34" s="125">
        <f>'CZT Data'!G255</f>
        <v>0</v>
      </c>
      <c r="K34" s="125">
        <f>ROUND(INDEX('CZT Data'!$A:$W,MATCH($B34,'CZT Data'!$B:$B,0)+1+$D34,K$19),3)</f>
        <v>0</v>
      </c>
      <c r="L34" s="125">
        <f>'CZT Data'!I255</f>
        <v>0</v>
      </c>
      <c r="M34" s="125">
        <f t="shared" si="9"/>
        <v>0</v>
      </c>
      <c r="N34" s="125">
        <f>'CZT Data'!K255</f>
        <v>0</v>
      </c>
      <c r="O34" s="125">
        <f>'CZT Data'!L255</f>
        <v>0</v>
      </c>
      <c r="P34" s="125">
        <f>'CZT Data'!M255</f>
        <v>0</v>
      </c>
      <c r="Q34" s="125">
        <f t="shared" si="10"/>
        <v>0</v>
      </c>
      <c r="R34" s="125">
        <f>ROUND(INDEX('CZT Data'!$A:$W,MATCH($B34,'CZT Data'!$B:$B,0)+1+$D34,R$19),3)</f>
        <v>0</v>
      </c>
      <c r="S34" s="125">
        <f>ROUND(INDEX('CZT Data'!$A:$W,MATCH($B34,'CZT Data'!$B:$B,0)+1+$D34,S$19),3)</f>
        <v>0</v>
      </c>
      <c r="T34" s="125">
        <f>ROUND(INDEX('CZT Data'!$A:$W,MATCH($B34,'CZT Data'!$B:$B,0)+1+$D34,T$19),3)</f>
        <v>0</v>
      </c>
      <c r="U34" s="125">
        <f>ROUND(INDEX('CZT Data'!$A:$W,MATCH($B34,'CZT Data'!$B:$B,0)+1+$D34,U$19),3)</f>
        <v>0</v>
      </c>
      <c r="V34" s="125">
        <f>ROUND(INDEX('CZT Data'!$A:$W,MATCH($B34,'CZT Data'!$B:$B,0)+1+$D34,V$19),3)</f>
        <v>0</v>
      </c>
      <c r="W34" s="125">
        <f>ROUND(INDEX('CZT Data'!$A:$W,MATCH($B34,'CZT Data'!$B:$B,0)+1+$D34,W$19),3)</f>
        <v>0</v>
      </c>
      <c r="X34" s="125">
        <f>ROUND(INDEX('CZT Data'!$A:$W,MATCH($B34,'CZT Data'!$B:$B,0)+1+$D34,X$19),3)</f>
        <v>0</v>
      </c>
      <c r="Y34" s="125">
        <f>ROUND(INDEX('CZT Data'!$A:$W,MATCH($B34,'CZT Data'!$B:$B,0)+1+$D34,Y$19),3)</f>
        <v>0</v>
      </c>
      <c r="Z34" s="125">
        <f>ROUND(INDEX('CZT Data'!$A:$W,MATCH($B34,'CZT Data'!$B:$B,0)+1+$D34,Z$19),3)</f>
        <v>0</v>
      </c>
      <c r="AA34" s="127" t="str">
        <f>'CZT Data'!B263</f>
        <v>Moravskoslezský</v>
      </c>
      <c r="AB34" s="128">
        <f>'CZT Data'!D263</f>
        <v>11.337</v>
      </c>
      <c r="AC34" s="12">
        <f t="shared" si="11"/>
        <v>0</v>
      </c>
      <c r="AD34" s="39" t="e">
        <f t="shared" si="12"/>
        <v>#DIV/0!</v>
      </c>
    </row>
    <row r="35" spans="1:30" x14ac:dyDescent="0.25">
      <c r="B35" s="122" t="s">
        <v>73</v>
      </c>
      <c r="C35" s="123" t="s">
        <v>2</v>
      </c>
      <c r="D35" s="124">
        <v>1</v>
      </c>
      <c r="E35" s="125">
        <f>ROUND(INDEX('CZT Data'!$A:$W,MATCH($B35,'CZT Data'!$B:$B,0)+1+$D35,E$19),3)</f>
        <v>84.245999999999995</v>
      </c>
      <c r="F35" s="125">
        <f>ROUND(INDEX('CZT Data'!$A:$W,MATCH($B35,'CZT Data'!$B:$B,0)+1+$D35,F$19),3)</f>
        <v>84.245999999999995</v>
      </c>
      <c r="G35" s="126">
        <f>ROUND(INDEX('CZT Data'!$A:$W,MATCH($B35,'CZT Data'!$B:$B,0)+1+$D35,G$19),3)</f>
        <v>35.28</v>
      </c>
      <c r="H35" s="125">
        <f>ROUND(INDEX('CZT Data'!$A:$W,MATCH($B35,'CZT Data'!$B:$B,0)+1+$D35,H$19),3)</f>
        <v>248.62799999999999</v>
      </c>
      <c r="I35" s="125">
        <f>'CZT Data'!F278</f>
        <v>0</v>
      </c>
      <c r="J35" s="125">
        <f>'CZT Data'!G278</f>
        <v>0</v>
      </c>
      <c r="K35" s="125">
        <f>ROUND(INDEX('CZT Data'!$A:$W,MATCH($B35,'CZT Data'!$B:$B,0)+1+$D35,K$19),3)</f>
        <v>241.22800000000001</v>
      </c>
      <c r="L35" s="125">
        <f>'CZT Data'!I278</f>
        <v>0</v>
      </c>
      <c r="M35" s="125">
        <f t="shared" si="9"/>
        <v>248.62799999999999</v>
      </c>
      <c r="N35" s="125">
        <f>'CZT Data'!K278</f>
        <v>0</v>
      </c>
      <c r="O35" s="125">
        <f>'CZT Data'!L278</f>
        <v>0</v>
      </c>
      <c r="P35" s="125">
        <f>'CZT Data'!M278</f>
        <v>0</v>
      </c>
      <c r="Q35" s="125">
        <f t="shared" si="10"/>
        <v>0</v>
      </c>
      <c r="R35" s="125">
        <f>ROUND(INDEX('CZT Data'!$A:$W,MATCH($B35,'CZT Data'!$B:$B,0)+1+$D35,R$19),3)</f>
        <v>0</v>
      </c>
      <c r="S35" s="125">
        <f>ROUND(INDEX('CZT Data'!$A:$W,MATCH($B35,'CZT Data'!$B:$B,0)+1+$D35,S$19),3)</f>
        <v>0</v>
      </c>
      <c r="T35" s="125">
        <f>ROUND(INDEX('CZT Data'!$A:$W,MATCH($B35,'CZT Data'!$B:$B,0)+1+$D35,T$19),3)</f>
        <v>241.22800000000001</v>
      </c>
      <c r="U35" s="125">
        <f>ROUND(INDEX('CZT Data'!$A:$W,MATCH($B35,'CZT Data'!$B:$B,0)+1+$D35,U$19),3)</f>
        <v>0</v>
      </c>
      <c r="V35" s="125">
        <f>ROUND(INDEX('CZT Data'!$A:$W,MATCH($B35,'CZT Data'!$B:$B,0)+1+$D35,V$19),3)</f>
        <v>0</v>
      </c>
      <c r="W35" s="125">
        <f>ROUND(INDEX('CZT Data'!$A:$W,MATCH($B35,'CZT Data'!$B:$B,0)+1+$D35,W$19),3)</f>
        <v>0</v>
      </c>
      <c r="X35" s="125">
        <f>ROUND(INDEX('CZT Data'!$A:$W,MATCH($B35,'CZT Data'!$B:$B,0)+1+$D35,X$19),3)</f>
        <v>0</v>
      </c>
      <c r="Y35" s="125">
        <f>ROUND(INDEX('CZT Data'!$A:$W,MATCH($B35,'CZT Data'!$B:$B,0)+1+$D35,Y$19),3)</f>
        <v>0</v>
      </c>
      <c r="Z35" s="125">
        <f>ROUND(INDEX('CZT Data'!$A:$W,MATCH($B35,'CZT Data'!$B:$B,0)+1+$D35,Z$19),3)</f>
        <v>0</v>
      </c>
      <c r="AA35" s="127" t="str">
        <f>'CZT Data'!B286</f>
        <v>Královéhradecký</v>
      </c>
      <c r="AB35" s="128">
        <f>'CZT Data'!D286</f>
        <v>6.3</v>
      </c>
      <c r="AC35" s="12">
        <f t="shared" si="11"/>
        <v>0</v>
      </c>
      <c r="AD35" s="39">
        <f t="shared" si="12"/>
        <v>0.81978175027103162</v>
      </c>
    </row>
    <row r="36" spans="1:30" x14ac:dyDescent="0.25">
      <c r="B36" s="122" t="s">
        <v>276</v>
      </c>
      <c r="C36" s="123" t="str">
        <f t="shared" ref="C36:C37" si="13">$C$2</f>
        <v>Březen</v>
      </c>
      <c r="D36" s="125">
        <f t="shared" ref="D36:D37" si="14">D35</f>
        <v>1</v>
      </c>
      <c r="E36" s="129">
        <f>ROUND(INDEX('CZT Data'!$A:$W,MATCH($B36,'CZT Data'!$B:$B,0)+1+$D36,E$19),3)</f>
        <v>659.66899999999998</v>
      </c>
      <c r="F36" s="129">
        <f>ROUND(INDEX('CZT Data'!$A:$W,MATCH($B36,'CZT Data'!$B:$B,0)+1+$D36,F$19),3)</f>
        <v>659.66899999999998</v>
      </c>
      <c r="G36" s="125">
        <f>ROUND(INDEX('CZT Data'!$A:$W,MATCH($B36,'CZT Data'!$B:$B,0)+1+$D36,G$19),3)</f>
        <v>35.281999999999996</v>
      </c>
      <c r="H36" s="125">
        <f>ROUND(INDEX('CZT Data'!$A:$W,MATCH($B36,'CZT Data'!$B:$B,0)+1+$D36,H$19),3)</f>
        <v>2169.6999999999998</v>
      </c>
      <c r="I36" s="125">
        <f>'CZT Data'!F279</f>
        <v>0.80000000000001137</v>
      </c>
      <c r="J36" s="125">
        <f>'CZT Data'!G279</f>
        <v>-0.80000000000001137</v>
      </c>
      <c r="K36" s="125">
        <f>ROUND(INDEX('CZT Data'!$A:$W,MATCH($B36,'CZT Data'!$B:$B,0)+1+$D36,K$19),3)</f>
        <v>2169.6999999999998</v>
      </c>
      <c r="L36" s="125">
        <f>'CZT Data'!I279</f>
        <v>0</v>
      </c>
      <c r="M36" s="125">
        <f t="shared" si="9"/>
        <v>2169.6999999999998</v>
      </c>
      <c r="N36" s="125">
        <f>'CZT Data'!K279</f>
        <v>0.80000000000001137</v>
      </c>
      <c r="O36" s="125">
        <f>'CZT Data'!L279</f>
        <v>0</v>
      </c>
      <c r="P36" s="125">
        <f>'CZT Data'!M279</f>
        <v>0</v>
      </c>
      <c r="Q36" s="125">
        <f t="shared" si="10"/>
        <v>-0.80000000000001137</v>
      </c>
      <c r="R36" s="125">
        <f>ROUND(INDEX('CZT Data'!$A:$W,MATCH($B36,'CZT Data'!$B:$B,0)+1+$D36,R$19),3)</f>
        <v>0</v>
      </c>
      <c r="S36" s="125">
        <f>ROUND(INDEX('CZT Data'!$A:$W,MATCH($B36,'CZT Data'!$B:$B,0)+1+$D36,S$19),3)</f>
        <v>0</v>
      </c>
      <c r="T36" s="125">
        <f>ROUND(INDEX('CZT Data'!$A:$W,MATCH($B36,'CZT Data'!$B:$B,0)+1+$D36,T$19),3)</f>
        <v>2169.6999999999998</v>
      </c>
      <c r="U36" s="125">
        <f>ROUND(INDEX('CZT Data'!$A:$W,MATCH($B36,'CZT Data'!$B:$B,0)+1+$D36,U$19),3)</f>
        <v>0</v>
      </c>
      <c r="V36" s="125">
        <f>ROUND(INDEX('CZT Data'!$A:$W,MATCH($B36,'CZT Data'!$B:$B,0)+1+$D36,V$19),3)</f>
        <v>0</v>
      </c>
      <c r="W36" s="125">
        <f>ROUND(INDEX('CZT Data'!$A:$W,MATCH($B36,'CZT Data'!$B:$B,0)+1+$D36,W$19),3)</f>
        <v>0</v>
      </c>
      <c r="X36" s="125">
        <f>ROUND(INDEX('CZT Data'!$A:$W,MATCH($B36,'CZT Data'!$B:$B,0)+1+$D36,X$19),3)</f>
        <v>0</v>
      </c>
      <c r="Y36" s="125">
        <f>ROUND(INDEX('CZT Data'!$A:$W,MATCH($B36,'CZT Data'!$B:$B,0)+1+$D36,Y$19),3)</f>
        <v>0</v>
      </c>
      <c r="Z36" s="125">
        <f>ROUND(INDEX('CZT Data'!$A:$W,MATCH($B36,'CZT Data'!$B:$B,0)+1+$D36,Z$19),3)</f>
        <v>0</v>
      </c>
      <c r="AA36" s="127" t="s">
        <v>40</v>
      </c>
      <c r="AB36" s="128">
        <v>7.0949999999999998</v>
      </c>
      <c r="AC36" s="12"/>
      <c r="AD36" s="39">
        <f t="shared" si="12"/>
        <v>0.91363160076408689</v>
      </c>
    </row>
    <row r="37" spans="1:30" x14ac:dyDescent="0.25">
      <c r="B37" s="122" t="s">
        <v>277</v>
      </c>
      <c r="C37" s="123" t="str">
        <f t="shared" si="13"/>
        <v>Březen</v>
      </c>
      <c r="D37" s="125">
        <f t="shared" si="14"/>
        <v>1</v>
      </c>
      <c r="E37" s="129">
        <f>ROUND(INDEX('CZT Data'!$A:$W,MATCH($B37,'CZT Data'!$B:$B,0)+1+$D37,E$19),3)</f>
        <v>359.678</v>
      </c>
      <c r="F37" s="129">
        <f>ROUND(INDEX('CZT Data'!$A:$W,MATCH($B37,'CZT Data'!$B:$B,0)+1+$D37,F$19),3)</f>
        <v>359.678</v>
      </c>
      <c r="G37" s="125">
        <f>ROUND(INDEX('CZT Data'!$A:$W,MATCH($B37,'CZT Data'!$B:$B,0)+1+$D37,G$19),3)</f>
        <v>35.276000000000003</v>
      </c>
      <c r="H37" s="125">
        <f>ROUND(INDEX('CZT Data'!$A:$W,MATCH($B37,'CZT Data'!$B:$B,0)+1+$D37,H$19),3)</f>
        <v>1093.3</v>
      </c>
      <c r="I37" s="125">
        <f>'CZT Data'!F280</f>
        <v>7.6999999999999886</v>
      </c>
      <c r="J37" s="125">
        <f>'CZT Data'!G280</f>
        <v>0</v>
      </c>
      <c r="K37" s="125">
        <f>ROUND(INDEX('CZT Data'!$A:$W,MATCH($B37,'CZT Data'!$B:$B,0)+1+$D37,K$19),3)</f>
        <v>1093.3</v>
      </c>
      <c r="L37" s="125">
        <f>'CZT Data'!I280</f>
        <v>0</v>
      </c>
      <c r="M37" s="125">
        <f t="shared" si="9"/>
        <v>1093.3</v>
      </c>
      <c r="N37" s="125">
        <f>'CZT Data'!K280</f>
        <v>7.6999999999999886</v>
      </c>
      <c r="O37" s="125">
        <f>'CZT Data'!L280</f>
        <v>0</v>
      </c>
      <c r="P37" s="125">
        <f>'CZT Data'!M280</f>
        <v>0</v>
      </c>
      <c r="Q37" s="125">
        <f t="shared" si="10"/>
        <v>0</v>
      </c>
      <c r="R37" s="125">
        <f>ROUND(INDEX('CZT Data'!$A:$W,MATCH($B37,'CZT Data'!$B:$B,0)+1+$D37,R$19),3)</f>
        <v>0</v>
      </c>
      <c r="S37" s="125">
        <f>ROUND(INDEX('CZT Data'!$A:$W,MATCH($B37,'CZT Data'!$B:$B,0)+1+$D37,S$19),3)</f>
        <v>0</v>
      </c>
      <c r="T37" s="125">
        <f>ROUND(INDEX('CZT Data'!$A:$W,MATCH($B37,'CZT Data'!$B:$B,0)+1+$D37,T$19),3)</f>
        <v>1093.3</v>
      </c>
      <c r="U37" s="125">
        <f>ROUND(INDEX('CZT Data'!$A:$W,MATCH($B37,'CZT Data'!$B:$B,0)+1+$D37,U$19),3)</f>
        <v>0</v>
      </c>
      <c r="V37" s="125">
        <f>ROUND(INDEX('CZT Data'!$A:$W,MATCH($B37,'CZT Data'!$B:$B,0)+1+$D37,V$19),3)</f>
        <v>0</v>
      </c>
      <c r="W37" s="125">
        <f>ROUND(INDEX('CZT Data'!$A:$W,MATCH($B37,'CZT Data'!$B:$B,0)+1+$D37,W$19),3)</f>
        <v>0</v>
      </c>
      <c r="X37" s="125">
        <f>ROUND(INDEX('CZT Data'!$A:$W,MATCH($B37,'CZT Data'!$B:$B,0)+1+$D37,X$19),3)</f>
        <v>0</v>
      </c>
      <c r="Y37" s="125">
        <f>ROUND(INDEX('CZT Data'!$A:$W,MATCH($B37,'CZT Data'!$B:$B,0)+1+$D37,Y$19),3)</f>
        <v>0</v>
      </c>
      <c r="Z37" s="125">
        <f>ROUND(INDEX('CZT Data'!$A:$W,MATCH($B37,'CZT Data'!$B:$B,0)+1+$D37,Z$19),3)</f>
        <v>0</v>
      </c>
      <c r="AA37" s="127" t="s">
        <v>46</v>
      </c>
      <c r="AB37" s="128">
        <v>4.407</v>
      </c>
      <c r="AC37" s="12"/>
      <c r="AD37" s="39">
        <f t="shared" si="12"/>
        <v>0.84435090398757906</v>
      </c>
    </row>
    <row r="38" spans="1:30" x14ac:dyDescent="0.25">
      <c r="B38" s="122" t="s">
        <v>75</v>
      </c>
      <c r="C38" s="123"/>
      <c r="D38" s="123"/>
      <c r="E38" s="123">
        <f>'CZT Data'!C294</f>
        <v>338.39999999999992</v>
      </c>
      <c r="F38" s="125">
        <f t="shared" ref="F38:F39" si="15">E38</f>
        <v>338.39999999999992</v>
      </c>
      <c r="G38" s="135">
        <f>'CZT Data'!D294</f>
        <v>13.293669769503547</v>
      </c>
      <c r="H38" s="135">
        <f>'CZT Data'!E294</f>
        <v>3112.2549421965095</v>
      </c>
      <c r="I38" s="135">
        <f>'CZT Data'!F294</f>
        <v>0</v>
      </c>
      <c r="J38" s="135">
        <f>'CZT Data'!G294</f>
        <v>0</v>
      </c>
      <c r="K38" s="135">
        <f>'CZT Data'!H294</f>
        <v>3112.2549421965095</v>
      </c>
      <c r="L38" s="135">
        <f>'CZT Data'!I294</f>
        <v>0</v>
      </c>
      <c r="M38" s="135">
        <f>'CZT Data'!J294</f>
        <v>3112.2549421965095</v>
      </c>
      <c r="N38" s="135">
        <f>'CZT Data'!K294</f>
        <v>0</v>
      </c>
      <c r="O38" s="135">
        <f>'CZT Data'!L294</f>
        <v>0</v>
      </c>
      <c r="P38" s="135">
        <f>'CZT Data'!M294</f>
        <v>0</v>
      </c>
      <c r="Q38" s="135">
        <f>'CZT Data'!N294</f>
        <v>0</v>
      </c>
      <c r="R38" s="135">
        <f>'CZT Data'!O294</f>
        <v>0</v>
      </c>
      <c r="S38" s="135">
        <f>'CZT Data'!P294</f>
        <v>0</v>
      </c>
      <c r="T38" s="135">
        <f>'CZT Data'!Q294</f>
        <v>0</v>
      </c>
      <c r="U38" s="135">
        <f>'CZT Data'!R294</f>
        <v>0</v>
      </c>
      <c r="V38" s="135">
        <f>'CZT Data'!S294</f>
        <v>0</v>
      </c>
      <c r="W38" s="135">
        <f>'CZT Data'!T294</f>
        <v>0</v>
      </c>
      <c r="X38" s="135">
        <f>'CZT Data'!U294</f>
        <v>1556.1274710982548</v>
      </c>
      <c r="Y38" s="135">
        <f>'CZT Data'!V294</f>
        <v>1556.1274710982548</v>
      </c>
      <c r="Z38" s="135">
        <f>'CZT Data'!W294</f>
        <v>0</v>
      </c>
      <c r="AA38" s="123"/>
      <c r="AB38" s="128"/>
    </row>
    <row r="39" spans="1:30" ht="15.75" thickBot="1" x14ac:dyDescent="0.3">
      <c r="B39" s="130" t="s">
        <v>77</v>
      </c>
      <c r="C39" s="131"/>
      <c r="D39" s="131"/>
      <c r="E39" s="131">
        <f>'CZT Data'!C316</f>
        <v>93.02</v>
      </c>
      <c r="F39" s="132">
        <f t="shared" si="15"/>
        <v>93.02</v>
      </c>
      <c r="G39" s="136">
        <f>'CZT Data'!D316</f>
        <v>14.851345481911521</v>
      </c>
      <c r="H39" s="136">
        <f>'CZT Data'!E316</f>
        <v>955.74505780349057</v>
      </c>
      <c r="I39" s="136">
        <f>'CZT Data'!F316</f>
        <v>0</v>
      </c>
      <c r="J39" s="136">
        <f>'CZT Data'!G316</f>
        <v>0</v>
      </c>
      <c r="K39" s="136">
        <f>'CZT Data'!H316</f>
        <v>955.74505780349057</v>
      </c>
      <c r="L39" s="136">
        <f>'CZT Data'!I316</f>
        <v>0</v>
      </c>
      <c r="M39" s="136">
        <f>'CZT Data'!J316</f>
        <v>955.74505780349057</v>
      </c>
      <c r="N39" s="136">
        <f>'CZT Data'!K316</f>
        <v>0</v>
      </c>
      <c r="O39" s="136">
        <f>'CZT Data'!L316</f>
        <v>0</v>
      </c>
      <c r="P39" s="136">
        <f>'CZT Data'!M316</f>
        <v>0</v>
      </c>
      <c r="Q39" s="136">
        <f>'CZT Data'!N316</f>
        <v>0</v>
      </c>
      <c r="R39" s="136">
        <f>'CZT Data'!O316</f>
        <v>0</v>
      </c>
      <c r="S39" s="136">
        <f>'CZT Data'!P316</f>
        <v>0</v>
      </c>
      <c r="T39" s="136">
        <f>'CZT Data'!Q316</f>
        <v>0</v>
      </c>
      <c r="U39" s="136">
        <f>'CZT Data'!R316</f>
        <v>0</v>
      </c>
      <c r="V39" s="136">
        <f>'CZT Data'!S316</f>
        <v>0</v>
      </c>
      <c r="W39" s="136">
        <f>'CZT Data'!T316</f>
        <v>0</v>
      </c>
      <c r="X39" s="136">
        <f>'CZT Data'!U316</f>
        <v>477.87252890174528</v>
      </c>
      <c r="Y39" s="136">
        <f>'CZT Data'!V316</f>
        <v>477.87252890174528</v>
      </c>
      <c r="Z39" s="136">
        <f>'CZT Data'!W316</f>
        <v>0</v>
      </c>
      <c r="AA39" s="131"/>
      <c r="AB39" s="133"/>
    </row>
    <row r="40" spans="1:30" x14ac:dyDescent="0.25">
      <c r="D40" s="11"/>
      <c r="AC40" s="12"/>
    </row>
    <row r="41" spans="1:30" ht="15.75" thickBot="1" x14ac:dyDescent="0.3">
      <c r="D41" s="11"/>
      <c r="AC41" s="12"/>
    </row>
    <row r="42" spans="1:30" ht="15.75" thickBot="1" x14ac:dyDescent="0.3">
      <c r="B42" s="78"/>
      <c r="C42" s="79">
        <v>1</v>
      </c>
      <c r="D42" s="80">
        <v>2</v>
      </c>
      <c r="E42" s="81">
        <v>4</v>
      </c>
      <c r="F42" s="81">
        <v>6</v>
      </c>
      <c r="G42" s="81">
        <v>7</v>
      </c>
      <c r="H42" s="81">
        <v>16</v>
      </c>
      <c r="I42" s="81">
        <v>19</v>
      </c>
      <c r="J42" s="81">
        <v>20</v>
      </c>
      <c r="K42" s="81">
        <v>21</v>
      </c>
      <c r="L42" s="81">
        <v>30</v>
      </c>
      <c r="M42" s="81">
        <v>31</v>
      </c>
      <c r="N42" s="81">
        <v>32</v>
      </c>
      <c r="O42" s="81"/>
      <c r="P42" s="81">
        <v>34</v>
      </c>
      <c r="Q42" s="81">
        <v>35</v>
      </c>
      <c r="R42" s="81">
        <v>45</v>
      </c>
      <c r="S42" s="81">
        <v>46</v>
      </c>
      <c r="T42" s="81">
        <v>47</v>
      </c>
      <c r="U42" s="81">
        <v>48</v>
      </c>
      <c r="V42" s="81">
        <v>49</v>
      </c>
      <c r="W42" s="81">
        <v>50</v>
      </c>
      <c r="X42" s="81">
        <v>51</v>
      </c>
      <c r="Y42" s="81">
        <v>52</v>
      </c>
      <c r="Z42" s="81">
        <v>53</v>
      </c>
      <c r="AA42" s="81">
        <v>63</v>
      </c>
      <c r="AB42" s="82">
        <v>65</v>
      </c>
      <c r="AC42" s="12"/>
    </row>
    <row r="43" spans="1:30" x14ac:dyDescent="0.25">
      <c r="A43">
        <v>3290</v>
      </c>
      <c r="B43" s="140" t="str">
        <f>INDEX([16]Data!$C$5:$C$156,MATCH(A43,[16]Data!$A$5:$A$156,0))</f>
        <v>KJ - Ivančice</v>
      </c>
      <c r="C43" s="141" t="str">
        <f>VLOOKUP($C$2,'[1]ERU-1'!$A$6:$BE$17,C$42,FALSE)</f>
        <v>Březen</v>
      </c>
      <c r="D43" s="141">
        <f>VLOOKUP($C$2,'[1]ERU-1'!$A$6:$BE$17,D$42,FALSE)</f>
        <v>3</v>
      </c>
      <c r="E43" s="141">
        <f>VLOOKUP($C$2,'[1]ERU-1'!$A$6:$BE$17,E$42,FALSE)</f>
        <v>1945.51</v>
      </c>
      <c r="F43" s="141">
        <f>VLOOKUP($C$2,'[1]ERU-1'!$A$6:$BE$17,F$42,FALSE)</f>
        <v>1082.568</v>
      </c>
      <c r="G43" s="141">
        <f>VLOOKUP($C$2,'[1]ERU-1'!$A$6:$BE$17,G$42,FALSE)</f>
        <v>35.152999999999999</v>
      </c>
      <c r="H43" s="141">
        <f>VLOOKUP($C$2,'[1]ERU-1'!$A$6:$BE$17,H$42,FALSE)</f>
        <v>3203</v>
      </c>
      <c r="I43" s="141">
        <f>VLOOKUP($C$2,'[1]ERU-1'!$A$6:$BE$17,I$42,FALSE)</f>
        <v>0</v>
      </c>
      <c r="J43" s="141">
        <f>VLOOKUP($C$2,'[1]ERU-1'!$A$6:$BE$17,J$42,FALSE)</f>
        <v>0</v>
      </c>
      <c r="K43" s="141">
        <f>VLOOKUP($C$2,'[1]ERU-1'!$A$6:$BE$17,K$42,FALSE)</f>
        <v>3203</v>
      </c>
      <c r="L43" s="141">
        <f>VLOOKUP($C$2,'[1]ERU-1'!$A$6:$BE$17,L$42,FALSE)</f>
        <v>0</v>
      </c>
      <c r="M43" s="141">
        <f>VLOOKUP($C$2,'[1]ERU-1'!$A$6:$BE$17,M$42,FALSE)</f>
        <v>3203</v>
      </c>
      <c r="N43" s="141">
        <f>VLOOKUP($C$2,'[1]ERU-1'!$A$6:$BE$17,N$42,FALSE)</f>
        <v>0</v>
      </c>
      <c r="O43" s="141" t="s">
        <v>36</v>
      </c>
      <c r="P43" s="141">
        <f>VLOOKUP($C$2,'[1]ERU-1'!$A$6:$BE$17,P$42,FALSE)</f>
        <v>0</v>
      </c>
      <c r="Q43" s="141">
        <f>VLOOKUP($C$2,'[1]ERU-1'!$A$6:$BE$17,Q$42,FALSE)</f>
        <v>0</v>
      </c>
      <c r="R43" s="141">
        <f>VLOOKUP($C$2,'[1]ERU-1'!$A$6:$BE$17,R$42,FALSE)</f>
        <v>0</v>
      </c>
      <c r="S43" s="141">
        <f>VLOOKUP($C$2,'[1]ERU-1'!$A$6:$BE$17,S$42,FALSE)</f>
        <v>0</v>
      </c>
      <c r="T43" s="141">
        <f>VLOOKUP($C$2,'[1]ERU-1'!$A$6:$BE$17,T$42,FALSE)</f>
        <v>0</v>
      </c>
      <c r="U43" s="141">
        <f>VLOOKUP($C$2,'[1]ERU-1'!$A$6:$BE$17,U$42,FALSE)</f>
        <v>0</v>
      </c>
      <c r="V43" s="141">
        <f>VLOOKUP($C$2,'[1]ERU-1'!$A$6:$BE$17,V$42,FALSE)</f>
        <v>0</v>
      </c>
      <c r="W43" s="141">
        <f>VLOOKUP($C$2,'[1]ERU-1'!$A$6:$BE$17,W$42,FALSE)</f>
        <v>0</v>
      </c>
      <c r="X43" s="141">
        <f>VLOOKUP($C$2,'[1]ERU-1'!$A$6:$BE$17,X$42,FALSE)</f>
        <v>2135</v>
      </c>
      <c r="Y43" s="141">
        <f>VLOOKUP($C$2,'[1]ERU-1'!$A$6:$BE$17,Y$42,FALSE)</f>
        <v>1068</v>
      </c>
      <c r="Z43" s="141">
        <f>VLOOKUP($C$2,'[1]ERU-1'!$A$6:$BE$17,Z$42,FALSE)</f>
        <v>0</v>
      </c>
      <c r="AA43" s="141" t="str">
        <f>INDEX([16]Data!$BK$5:$BK$156,MATCH(A43,[16]Data!$A$5:$A$156,0))</f>
        <v>Jihomoravský</v>
      </c>
      <c r="AB43" s="141">
        <f>INDEX([16]Data!$BM$5:$BM$156,MATCH(A43,[16]Data!$A$5:$A$156,0))</f>
        <v>2.5129999999999999</v>
      </c>
      <c r="AC43" s="12"/>
      <c r="AD43" s="39">
        <f>H43/(F43*3.6)</f>
        <v>0.82186266564522714</v>
      </c>
    </row>
    <row r="44" spans="1:30" x14ac:dyDescent="0.25">
      <c r="A44">
        <v>2658</v>
      </c>
      <c r="B44" s="142" t="str">
        <f>INDEX([16]Data!$C$5:$C$156,MATCH(A44,[16]Data!$A$5:$A$156,0))</f>
        <v>Kotelna Svitavy - Dimitrovova</v>
      </c>
      <c r="C44" s="83" t="str">
        <f>VLOOKUP($C$2,'[6]ERU-1'!$A$50:$BE$61,C$42,FALSE)</f>
        <v>Březen</v>
      </c>
      <c r="D44" s="83">
        <f>VLOOKUP($C$2,'[6]ERU-1'!$A$50:$BE$61,D$42,FALSE)</f>
        <v>3</v>
      </c>
      <c r="E44" s="83">
        <f>VLOOKUP($C$2,'[6]ERU-1'!$A$50:$BE$61,E$42,FALSE)</f>
        <v>343.14100000000002</v>
      </c>
      <c r="F44" s="83">
        <f>VLOOKUP($C$2,'[6]ERU-1'!$A$50:$BE$61,F$42,FALSE)</f>
        <v>202.249</v>
      </c>
      <c r="G44" s="83">
        <f>VLOOKUP($C$2,'[6]ERU-1'!$A$50:$BE$61,G$42,FALSE)</f>
        <v>35.130000000000003</v>
      </c>
      <c r="H44" s="83">
        <f>VLOOKUP($C$2,'[6]ERU-1'!$A$50:$BE$61,H$42,FALSE)</f>
        <v>675</v>
      </c>
      <c r="I44" s="83">
        <f>VLOOKUP($C$2,'[6]ERU-1'!$A$50:$BE$61,I$42,FALSE)</f>
        <v>0</v>
      </c>
      <c r="J44" s="83">
        <f>VLOOKUP($C$2,'[6]ERU-1'!$A$50:$BE$61,J$42,FALSE)</f>
        <v>0</v>
      </c>
      <c r="K44" s="83">
        <f>VLOOKUP($C$2,'[6]ERU-1'!$A$50:$BE$61,K$42,FALSE)</f>
        <v>675</v>
      </c>
      <c r="L44" s="83">
        <f>VLOOKUP($C$2,'[6]ERU-1'!$A$50:$BE$61,L$42,FALSE)</f>
        <v>0</v>
      </c>
      <c r="M44" s="83">
        <f>VLOOKUP($C$2,'[6]ERU-1'!$A$50:$BE$61,M$42,FALSE)</f>
        <v>675</v>
      </c>
      <c r="N44" s="83">
        <f>VLOOKUP($C$2,'[6]ERU-1'!$A$50:$BE$61,N$42,FALSE)</f>
        <v>0</v>
      </c>
      <c r="O44" s="83" t="s">
        <v>36</v>
      </c>
      <c r="P44" s="83">
        <f>VLOOKUP($C$2,'[6]ERU-1'!$A$50:$BE$61,P$42,FALSE)</f>
        <v>0</v>
      </c>
      <c r="Q44" s="83">
        <f>VLOOKUP($C$2,'[6]ERU-1'!$A$50:$BE$61,Q$42,FALSE)</f>
        <v>0</v>
      </c>
      <c r="R44" s="83">
        <f>VLOOKUP($C$2,'[6]ERU-1'!$A$50:$BE$61,R$42,FALSE)</f>
        <v>0</v>
      </c>
      <c r="S44" s="83">
        <f>VLOOKUP($C$2,'[6]ERU-1'!$A$50:$BE$61,S$42,FALSE)</f>
        <v>0</v>
      </c>
      <c r="T44" s="83">
        <f>VLOOKUP($C$2,'[6]ERU-1'!$A$50:$BE$61,T$42,FALSE)</f>
        <v>0</v>
      </c>
      <c r="U44" s="83">
        <f>VLOOKUP($C$2,'[6]ERU-1'!$A$50:$BE$61,U$42,FALSE)</f>
        <v>0</v>
      </c>
      <c r="V44" s="83">
        <f>VLOOKUP($C$2,'[6]ERU-1'!$A$50:$BE$61,V$42,FALSE)</f>
        <v>0</v>
      </c>
      <c r="W44" s="83">
        <f>VLOOKUP($C$2,'[6]ERU-1'!$A$50:$BE$61,W$42,FALSE)</f>
        <v>0</v>
      </c>
      <c r="X44" s="83">
        <f>VLOOKUP($C$2,'[6]ERU-1'!$A$50:$BE$61,X$42,FALSE)</f>
        <v>135</v>
      </c>
      <c r="Y44" s="83">
        <f>VLOOKUP($C$2,'[6]ERU-1'!$A$50:$BE$61,Y$42,FALSE)</f>
        <v>540</v>
      </c>
      <c r="Z44" s="83">
        <f>VLOOKUP($C$2,'[6]ERU-1'!$A$50:$BE$61,Z$42,FALSE)</f>
        <v>0</v>
      </c>
      <c r="AA44" s="83" t="str">
        <f>INDEX([16]Data!$BK$5:$BK$156,MATCH(A44,[16]Data!$A$5:$A$156,0))</f>
        <v>Pardubický</v>
      </c>
      <c r="AB44" s="83">
        <f>INDEX([16]Data!$BM$5:$BM$156,MATCH(A44,[16]Data!$A$5:$A$156,0))</f>
        <v>0.28000000000000003</v>
      </c>
      <c r="AC44" s="12"/>
      <c r="AD44" s="39">
        <f t="shared" ref="AD44:AD108" si="16">H44/(F44*3.6)</f>
        <v>0.9270750411621318</v>
      </c>
    </row>
    <row r="45" spans="1:30" x14ac:dyDescent="0.25">
      <c r="A45">
        <v>4380</v>
      </c>
      <c r="B45" s="142" t="str">
        <f>INDEX([16]Data!$C$5:$C$156,MATCH(A45,[16]Data!$A$5:$A$156,0))</f>
        <v>Kotelna Svitavy - Tovární</v>
      </c>
      <c r="C45" s="83" t="str">
        <f>VLOOKUP($C$2,'[6]ERU-1'!$A$28:$BE$39,C$42,FALSE)</f>
        <v>Březen</v>
      </c>
      <c r="D45" s="83">
        <f>VLOOKUP($C$2,'[6]ERU-1'!$A$28:$BE$39,D$42,FALSE)</f>
        <v>3</v>
      </c>
      <c r="E45" s="83">
        <f>VLOOKUP($C$2,'[6]ERU-1'!$A$28:$BE$39,E$42,FALSE)</f>
        <v>643.495</v>
      </c>
      <c r="F45" s="83">
        <f>VLOOKUP($C$2,'[6]ERU-1'!$A$28:$BE$39,F$42,FALSE)</f>
        <v>365.113</v>
      </c>
      <c r="G45" s="83">
        <f>VLOOKUP($C$2,'[6]ERU-1'!$A$28:$BE$39,G$42,FALSE)</f>
        <v>35.134999999999998</v>
      </c>
      <c r="H45" s="83">
        <f>VLOOKUP($C$2,'[6]ERU-1'!$A$28:$BE$39,H$42,FALSE)</f>
        <v>1237</v>
      </c>
      <c r="I45" s="83">
        <f>VLOOKUP($C$2,'[6]ERU-1'!$A$28:$BE$39,I$42,FALSE)</f>
        <v>0</v>
      </c>
      <c r="J45" s="83">
        <f>VLOOKUP($C$2,'[6]ERU-1'!$A$28:$BE$39,J$42,FALSE)</f>
        <v>0</v>
      </c>
      <c r="K45" s="83">
        <f>VLOOKUP($C$2,'[6]ERU-1'!$A$28:$BE$39,K$42,FALSE)</f>
        <v>1237</v>
      </c>
      <c r="L45" s="83">
        <f>VLOOKUP($C$2,'[6]ERU-1'!$A$28:$BE$39,L$42,FALSE)</f>
        <v>0</v>
      </c>
      <c r="M45" s="83">
        <f>VLOOKUP($C$2,'[6]ERU-1'!$A$28:$BE$39,M$42,FALSE)</f>
        <v>1237</v>
      </c>
      <c r="N45" s="83">
        <f>VLOOKUP($C$2,'[6]ERU-1'!$A$28:$BE$39,N$42,FALSE)</f>
        <v>0</v>
      </c>
      <c r="O45" s="83" t="s">
        <v>36</v>
      </c>
      <c r="P45" s="83">
        <f>VLOOKUP($C$2,'[6]ERU-1'!$A$28:$BE$39,P$42,FALSE)</f>
        <v>0</v>
      </c>
      <c r="Q45" s="83">
        <f>VLOOKUP($C$2,'[6]ERU-1'!$A$28:$BE$39,Q$42,FALSE)</f>
        <v>0</v>
      </c>
      <c r="R45" s="83">
        <f>VLOOKUP($C$2,'[6]ERU-1'!$A$28:$BE$39,R$42,FALSE)</f>
        <v>0</v>
      </c>
      <c r="S45" s="83">
        <f>VLOOKUP($C$2,'[6]ERU-1'!$A$28:$BE$39,S$42,FALSE)</f>
        <v>0</v>
      </c>
      <c r="T45" s="83">
        <f>VLOOKUP($C$2,'[6]ERU-1'!$A$28:$BE$39,T$42,FALSE)</f>
        <v>0</v>
      </c>
      <c r="U45" s="83">
        <f>VLOOKUP($C$2,'[6]ERU-1'!$A$28:$BE$39,U$42,FALSE)</f>
        <v>0</v>
      </c>
      <c r="V45" s="83">
        <f>VLOOKUP($C$2,'[6]ERU-1'!$A$28:$BE$39,V$42,FALSE)</f>
        <v>0</v>
      </c>
      <c r="W45" s="83">
        <f>VLOOKUP($C$2,'[6]ERU-1'!$A$28:$BE$39,W$42,FALSE)</f>
        <v>0</v>
      </c>
      <c r="X45" s="83">
        <f>VLOOKUP($C$2,'[6]ERU-1'!$A$28:$BE$39,X$42,FALSE)</f>
        <v>124</v>
      </c>
      <c r="Y45" s="83">
        <f>VLOOKUP($C$2,'[6]ERU-1'!$A$28:$BE$39,Y$42,FALSE)</f>
        <v>1113</v>
      </c>
      <c r="Z45" s="83">
        <f>VLOOKUP($C$2,'[6]ERU-1'!$A$28:$BE$39,Z$42,FALSE)</f>
        <v>0</v>
      </c>
      <c r="AA45" s="83" t="str">
        <f>INDEX([16]Data!$BK$5:$BK$156,MATCH(A45,[16]Data!$A$5:$A$156,0))</f>
        <v>Pardubický</v>
      </c>
      <c r="AB45" s="83">
        <f>INDEX([16]Data!$BM$5:$BM$156,MATCH(A45,[16]Data!$A$5:$A$156,0))</f>
        <v>0.748</v>
      </c>
      <c r="AC45" s="12"/>
      <c r="AD45" s="39">
        <f t="shared" si="16"/>
        <v>0.94110894739741158</v>
      </c>
    </row>
    <row r="46" spans="1:30" x14ac:dyDescent="0.25">
      <c r="A46">
        <v>2658</v>
      </c>
      <c r="B46" s="142" t="str">
        <f>INDEX([16]Data!$C$5:$C$156,MATCH(A46,[16]Data!$A$5:$A$156,0))</f>
        <v>Kotelna Svitavy - Dimitrovova</v>
      </c>
      <c r="C46" s="83" t="str">
        <f>VLOOKUP($C$2,'[6]ERU-1'!$A$6:$BE$17,C$42,FALSE)</f>
        <v>Březen</v>
      </c>
      <c r="D46" s="83">
        <f>VLOOKUP($C$2,'[6]ERU-1'!$A$6:$BE$17,D$42,FALSE)</f>
        <v>3</v>
      </c>
      <c r="E46" s="83">
        <f>VLOOKUP($C$2,'[6]ERU-1'!$A$6:$BE$17,E$42,FALSE)</f>
        <v>2344.2289999999998</v>
      </c>
      <c r="F46" s="83">
        <f>VLOOKUP($C$2,'[6]ERU-1'!$A$6:$BE$17,F$42,FALSE)</f>
        <v>1198.0519999999999</v>
      </c>
      <c r="G46" s="83">
        <f>VLOOKUP($C$2,'[6]ERU-1'!$A$6:$BE$17,G$42,FALSE)</f>
        <v>35.131</v>
      </c>
      <c r="H46" s="83">
        <f>VLOOKUP($C$2,'[6]ERU-1'!$A$6:$BE$17,H$42,FALSE)</f>
        <v>3665</v>
      </c>
      <c r="I46" s="83">
        <f>VLOOKUP($C$2,'[6]ERU-1'!$A$6:$BE$17,I$42,FALSE)</f>
        <v>0</v>
      </c>
      <c r="J46" s="83">
        <f>VLOOKUP($C$2,'[6]ERU-1'!$A$6:$BE$17,J$42,FALSE)</f>
        <v>0</v>
      </c>
      <c r="K46" s="83">
        <f>VLOOKUP($C$2,'[6]ERU-1'!$A$6:$BE$17,K$42,FALSE)</f>
        <v>3665</v>
      </c>
      <c r="L46" s="83">
        <f>VLOOKUP($C$2,'[6]ERU-1'!$A$6:$BE$17,L$42,FALSE)</f>
        <v>0</v>
      </c>
      <c r="M46" s="83">
        <f>VLOOKUP($C$2,'[6]ERU-1'!$A$6:$BE$17,M$42,FALSE)</f>
        <v>3665</v>
      </c>
      <c r="N46" s="83">
        <f>VLOOKUP($C$2,'[6]ERU-1'!$A$6:$BE$17,N$42,FALSE)</f>
        <v>0</v>
      </c>
      <c r="O46" s="83" t="s">
        <v>36</v>
      </c>
      <c r="P46" s="83">
        <f>VLOOKUP($C$2,'[6]ERU-1'!$A$6:$BE$17,P$42,FALSE)</f>
        <v>0</v>
      </c>
      <c r="Q46" s="83">
        <f>VLOOKUP($C$2,'[6]ERU-1'!$A$6:$BE$17,Q$42,FALSE)</f>
        <v>0</v>
      </c>
      <c r="R46" s="83">
        <f>VLOOKUP($C$2,'[6]ERU-1'!$A$6:$BE$17,R$42,FALSE)</f>
        <v>0</v>
      </c>
      <c r="S46" s="83">
        <f>VLOOKUP($C$2,'[6]ERU-1'!$A$6:$BE$17,S$42,FALSE)</f>
        <v>0</v>
      </c>
      <c r="T46" s="83">
        <f>VLOOKUP($C$2,'[6]ERU-1'!$A$6:$BE$17,T$42,FALSE)</f>
        <v>0</v>
      </c>
      <c r="U46" s="83">
        <f>VLOOKUP($C$2,'[6]ERU-1'!$A$6:$BE$17,U$42,FALSE)</f>
        <v>0</v>
      </c>
      <c r="V46" s="83">
        <f>VLOOKUP($C$2,'[6]ERU-1'!$A$6:$BE$17,V$42,FALSE)</f>
        <v>0</v>
      </c>
      <c r="W46" s="83">
        <f>VLOOKUP($C$2,'[6]ERU-1'!$A$6:$BE$17,W$42,FALSE)</f>
        <v>0</v>
      </c>
      <c r="X46" s="83">
        <f>VLOOKUP($C$2,'[6]ERU-1'!$A$6:$BE$17,X$42,FALSE)</f>
        <v>366</v>
      </c>
      <c r="Y46" s="83">
        <f>VLOOKUP($C$2,'[6]ERU-1'!$A$6:$BE$17,Y$42,FALSE)</f>
        <v>3299</v>
      </c>
      <c r="Z46" s="83">
        <f>VLOOKUP($C$2,'[6]ERU-1'!$A$6:$BE$17,Z$42,FALSE)</f>
        <v>0</v>
      </c>
      <c r="AA46" s="83" t="str">
        <f>INDEX([16]Data!$BK$5:$BK$156,MATCH(A46,[16]Data!$A$5:$A$156,0))</f>
        <v>Pardubický</v>
      </c>
      <c r="AB46" s="83">
        <f>INDEX([16]Data!$BM$5:$BM$156,MATCH(A46,[16]Data!$A$5:$A$156,0))</f>
        <v>0.28000000000000003</v>
      </c>
      <c r="AC46" s="12"/>
      <c r="AD46" s="39">
        <f t="shared" si="16"/>
        <v>0.84975907185627642</v>
      </c>
    </row>
    <row r="47" spans="1:30" x14ac:dyDescent="0.25">
      <c r="A47">
        <v>3279</v>
      </c>
      <c r="B47" s="142" t="str">
        <f>INDEX([16]Data!$C$5:$C$156,MATCH(A47,[16]Data!$A$5:$A$156,0))</f>
        <v>KJ - Přelouč, 17. listopadu</v>
      </c>
      <c r="C47" s="83" t="str">
        <f>VLOOKUP($C$2,'[2]ERU-1'!$A$6:$BE$17,C$42,FALSE)</f>
        <v>Březen</v>
      </c>
      <c r="D47" s="83">
        <f>VLOOKUP($C$2,'[2]ERU-1'!$A$6:$BE$17,D$42,FALSE)</f>
        <v>3</v>
      </c>
      <c r="E47" s="83">
        <f>VLOOKUP($C$2,'[2]ERU-1'!$A$6:$BE$17,E$42,FALSE)</f>
        <v>254.13300000000001</v>
      </c>
      <c r="F47" s="83">
        <f>VLOOKUP($C$2,'[2]ERU-1'!$A$6:$BE$17,F$42,FALSE)</f>
        <v>144.95599999999999</v>
      </c>
      <c r="G47" s="83">
        <f>VLOOKUP($C$2,'[2]ERU-1'!$A$6:$BE$17,G$42,FALSE)</f>
        <v>35.134999999999998</v>
      </c>
      <c r="H47" s="83">
        <f>VLOOKUP($C$2,'[2]ERU-1'!$A$6:$BE$17,H$42,FALSE)</f>
        <v>454</v>
      </c>
      <c r="I47" s="83">
        <f>VLOOKUP($C$2,'[2]ERU-1'!$A$6:$BE$17,I$42,FALSE)</f>
        <v>0</v>
      </c>
      <c r="J47" s="83">
        <f>VLOOKUP($C$2,'[2]ERU-1'!$A$6:$BE$17,J$42,FALSE)</f>
        <v>0</v>
      </c>
      <c r="K47" s="83">
        <f>VLOOKUP($C$2,'[2]ERU-1'!$A$6:$BE$17,K$42,FALSE)</f>
        <v>454</v>
      </c>
      <c r="L47" s="83">
        <f>VLOOKUP($C$2,'[2]ERU-1'!$A$6:$BE$17,L$42,FALSE)</f>
        <v>0</v>
      </c>
      <c r="M47" s="83">
        <f>VLOOKUP($C$2,'[2]ERU-1'!$A$6:$BE$17,M$42,FALSE)</f>
        <v>454</v>
      </c>
      <c r="N47" s="83">
        <f>VLOOKUP($C$2,'[2]ERU-1'!$A$6:$BE$17,N$42,FALSE)</f>
        <v>0</v>
      </c>
      <c r="O47" s="83" t="s">
        <v>36</v>
      </c>
      <c r="P47" s="83">
        <f>VLOOKUP($C$2,'[2]ERU-1'!$A$6:$BE$17,P$42,FALSE)</f>
        <v>0</v>
      </c>
      <c r="Q47" s="83">
        <f>VLOOKUP($C$2,'[2]ERU-1'!$A$6:$BE$17,Q$42,FALSE)</f>
        <v>0</v>
      </c>
      <c r="R47" s="83">
        <f>VLOOKUP($C$2,'[2]ERU-1'!$A$6:$BE$17,R$42,FALSE)</f>
        <v>0</v>
      </c>
      <c r="S47" s="83">
        <f>VLOOKUP($C$2,'[2]ERU-1'!$A$6:$BE$17,S$42,FALSE)</f>
        <v>0</v>
      </c>
      <c r="T47" s="83">
        <f>VLOOKUP($C$2,'[2]ERU-1'!$A$6:$BE$17,T$42,FALSE)</f>
        <v>0</v>
      </c>
      <c r="U47" s="83">
        <f>VLOOKUP($C$2,'[2]ERU-1'!$A$6:$BE$17,U$42,FALSE)</f>
        <v>0</v>
      </c>
      <c r="V47" s="83">
        <f>VLOOKUP($C$2,'[2]ERU-1'!$A$6:$BE$17,V$42,FALSE)</f>
        <v>0</v>
      </c>
      <c r="W47" s="83">
        <f>VLOOKUP($C$2,'[2]ERU-1'!$A$6:$BE$17,W$42,FALSE)</f>
        <v>0</v>
      </c>
      <c r="X47" s="83">
        <f>VLOOKUP($C$2,'[2]ERU-1'!$A$6:$BE$17,X$42,FALSE)</f>
        <v>91</v>
      </c>
      <c r="Y47" s="83">
        <f>VLOOKUP($C$2,'[2]ERU-1'!$A$6:$BE$17,Y$42,FALSE)</f>
        <v>363</v>
      </c>
      <c r="Z47" s="83">
        <f>VLOOKUP($C$2,'[2]ERU-1'!$A$6:$BE$17,Z$42,FALSE)</f>
        <v>0</v>
      </c>
      <c r="AA47" s="83" t="str">
        <f>INDEX([16]Data!$BK$5:$BK$156,MATCH(A47,[16]Data!$A$5:$A$156,0))</f>
        <v>Pardubický</v>
      </c>
      <c r="AB47" s="83">
        <f>INDEX([16]Data!$BM$5:$BM$156,MATCH(A47,[16]Data!$A$5:$A$156,0))</f>
        <v>0.29099999999999998</v>
      </c>
      <c r="AC47" s="12"/>
      <c r="AD47" s="39">
        <f t="shared" si="16"/>
        <v>0.86999579949164652</v>
      </c>
    </row>
    <row r="48" spans="1:30" x14ac:dyDescent="0.25">
      <c r="A48">
        <v>1746</v>
      </c>
      <c r="B48" s="142" t="str">
        <f>INDEX([16]Data!$C$5:$C$156,MATCH(A48,[16]Data!$A$5:$A$156,0))</f>
        <v>Kotelna Krátká - Železná Ruda</v>
      </c>
      <c r="C48" s="83" t="str">
        <f>VLOOKUP($C$2,'[3]ERU-1'!$A$6:$BE$17,C$42,FALSE)</f>
        <v>Březen</v>
      </c>
      <c r="D48" s="83">
        <f>VLOOKUP($C$2,'[3]ERU-1'!$A$6:$BE$17,D$42,FALSE)</f>
        <v>3</v>
      </c>
      <c r="E48" s="83">
        <f>VLOOKUP($C$2,'[3]ERU-1'!$A$6:$BE$17,E$42,FALSE)</f>
        <v>9.8010000000000002</v>
      </c>
      <c r="F48" s="83">
        <f>VLOOKUP($C$2,'[3]ERU-1'!$A$6:$BE$17,F$42,FALSE)</f>
        <v>7.8730000000000002</v>
      </c>
      <c r="G48" s="83">
        <f>VLOOKUP($C$2,'[3]ERU-1'!$A$6:$BE$17,G$42,FALSE)</f>
        <v>35.213000000000001</v>
      </c>
      <c r="H48" s="83">
        <f>VLOOKUP($C$2,'[3]ERU-1'!$A$6:$BE$17,H$42,FALSE)</f>
        <v>23</v>
      </c>
      <c r="I48" s="83">
        <f>VLOOKUP($C$2,'[3]ERU-1'!$A$6:$BE$17,I$42,FALSE)</f>
        <v>0</v>
      </c>
      <c r="J48" s="83">
        <f>VLOOKUP($C$2,'[3]ERU-1'!$A$6:$BE$17,J$42,FALSE)</f>
        <v>0</v>
      </c>
      <c r="K48" s="83">
        <f>VLOOKUP($C$2,'[3]ERU-1'!$A$6:$BE$17,K$42,FALSE)</f>
        <v>23</v>
      </c>
      <c r="L48" s="83">
        <f>VLOOKUP($C$2,'[3]ERU-1'!$A$6:$BE$17,L$42,FALSE)</f>
        <v>0</v>
      </c>
      <c r="M48" s="83">
        <f>VLOOKUP($C$2,'[3]ERU-1'!$A$6:$BE$17,M$42,FALSE)</f>
        <v>23</v>
      </c>
      <c r="N48" s="83">
        <f>VLOOKUP($C$2,'[3]ERU-1'!$A$6:$BE$17,N$42,FALSE)</f>
        <v>0</v>
      </c>
      <c r="O48" s="83" t="s">
        <v>36</v>
      </c>
      <c r="P48" s="83">
        <f>VLOOKUP($C$2,'[3]ERU-1'!$A$6:$BE$17,P$42,FALSE)</f>
        <v>0</v>
      </c>
      <c r="Q48" s="83">
        <f>VLOOKUP($C$2,'[3]ERU-1'!$A$6:$BE$17,Q$42,FALSE)</f>
        <v>0</v>
      </c>
      <c r="R48" s="83">
        <f>VLOOKUP($C$2,'[3]ERU-1'!$A$6:$BE$17,R$42,FALSE)</f>
        <v>0</v>
      </c>
      <c r="S48" s="83">
        <f>VLOOKUP($C$2,'[3]ERU-1'!$A$6:$BE$17,S$42,FALSE)</f>
        <v>0</v>
      </c>
      <c r="T48" s="83">
        <f>VLOOKUP($C$2,'[3]ERU-1'!$A$6:$BE$17,T$42,FALSE)</f>
        <v>0</v>
      </c>
      <c r="U48" s="83">
        <f>VLOOKUP($C$2,'[3]ERU-1'!$A$6:$BE$17,U$42,FALSE)</f>
        <v>0</v>
      </c>
      <c r="V48" s="83">
        <f>VLOOKUP($C$2,'[3]ERU-1'!$A$6:$BE$17,V$42,FALSE)</f>
        <v>0</v>
      </c>
      <c r="W48" s="83">
        <f>VLOOKUP($C$2,'[3]ERU-1'!$A$6:$BE$17,W$42,FALSE)</f>
        <v>0</v>
      </c>
      <c r="X48" s="83">
        <f>VLOOKUP($C$2,'[3]ERU-1'!$A$6:$BE$17,X$42,FALSE)</f>
        <v>2</v>
      </c>
      <c r="Y48" s="83">
        <f>VLOOKUP($C$2,'[3]ERU-1'!$A$6:$BE$17,Y$42,FALSE)</f>
        <v>21</v>
      </c>
      <c r="Z48" s="83">
        <f>VLOOKUP($C$2,'[3]ERU-1'!$A$6:$BE$17,Z$42,FALSE)</f>
        <v>0</v>
      </c>
      <c r="AA48" s="83" t="str">
        <f>INDEX([16]Data!$BK$5:$BK$156,MATCH(A48,[16]Data!$A$5:$A$156,0))</f>
        <v>Plzeňský</v>
      </c>
      <c r="AB48" s="83">
        <f>INDEX([16]Data!$BM$5:$BM$156,MATCH(A48,[16]Data!$A$5:$A$156,0))</f>
        <v>0.253</v>
      </c>
      <c r="AC48" s="12"/>
      <c r="AD48" s="39">
        <f t="shared" si="16"/>
        <v>0.8114935715596201</v>
      </c>
    </row>
    <row r="49" spans="1:30" x14ac:dyDescent="0.25">
      <c r="A49">
        <v>1747</v>
      </c>
      <c r="B49" s="142" t="str">
        <f>INDEX([16]Data!$C$5:$C$156,MATCH(A49,[16]Data!$A$5:$A$156,0))</f>
        <v>Kotelna Govorova - Smiřice</v>
      </c>
      <c r="C49" s="83" t="str">
        <f>VLOOKUP($C$2,'[4]ERU-1'!$A$6:$BE$17,C$42,FALSE)</f>
        <v>Březen</v>
      </c>
      <c r="D49" s="83">
        <f>VLOOKUP($C$2,'[4]ERU-1'!$A$6:$BE$17,D$42,FALSE)</f>
        <v>3</v>
      </c>
      <c r="E49" s="83">
        <f>VLOOKUP($C$2,'[4]ERU-1'!$A$6:$BE$17,E$42,FALSE)</f>
        <v>264.61099999999999</v>
      </c>
      <c r="F49" s="83">
        <f>VLOOKUP($C$2,'[4]ERU-1'!$A$6:$BE$17,F$42,FALSE)</f>
        <v>157.90700000000001</v>
      </c>
      <c r="G49" s="83">
        <f>VLOOKUP($C$2,'[4]ERU-1'!$A$6:$BE$17,G$42,FALSE)</f>
        <v>35.130000000000003</v>
      </c>
      <c r="H49" s="83">
        <f>VLOOKUP($C$2,'[4]ERU-1'!$A$6:$BE$17,H$42,FALSE)</f>
        <v>445</v>
      </c>
      <c r="I49" s="83">
        <f>VLOOKUP($C$2,'[4]ERU-1'!$A$6:$BE$17,I$42,FALSE)</f>
        <v>0</v>
      </c>
      <c r="J49" s="83">
        <f>VLOOKUP($C$2,'[4]ERU-1'!$A$6:$BE$17,J$42,FALSE)</f>
        <v>0</v>
      </c>
      <c r="K49" s="83">
        <f>VLOOKUP($C$2,'[4]ERU-1'!$A$6:$BE$17,K$42,FALSE)</f>
        <v>445</v>
      </c>
      <c r="L49" s="83">
        <f>VLOOKUP($C$2,'[4]ERU-1'!$A$6:$BE$17,L$42,FALSE)</f>
        <v>0</v>
      </c>
      <c r="M49" s="83">
        <f>VLOOKUP($C$2,'[4]ERU-1'!$A$6:$BE$17,M$42,FALSE)</f>
        <v>445</v>
      </c>
      <c r="N49" s="83">
        <f>VLOOKUP($C$2,'[4]ERU-1'!$A$6:$BE$17,N$42,FALSE)</f>
        <v>0</v>
      </c>
      <c r="O49" s="83" t="s">
        <v>36</v>
      </c>
      <c r="P49" s="83">
        <f>VLOOKUP($C$2,'[4]ERU-1'!$A$6:$BE$17,P$42,FALSE)</f>
        <v>0</v>
      </c>
      <c r="Q49" s="83">
        <f>VLOOKUP($C$2,'[4]ERU-1'!$A$6:$BE$17,Q$42,FALSE)</f>
        <v>0</v>
      </c>
      <c r="R49" s="83">
        <f>VLOOKUP($C$2,'[4]ERU-1'!$A$6:$BE$17,R$42,FALSE)</f>
        <v>0</v>
      </c>
      <c r="S49" s="83">
        <f>VLOOKUP($C$2,'[4]ERU-1'!$A$6:$BE$17,S$42,FALSE)</f>
        <v>0</v>
      </c>
      <c r="T49" s="83">
        <f>VLOOKUP($C$2,'[4]ERU-1'!$A$6:$BE$17,T$42,FALSE)</f>
        <v>0</v>
      </c>
      <c r="U49" s="83">
        <f>VLOOKUP($C$2,'[4]ERU-1'!$A$6:$BE$17,U$42,FALSE)</f>
        <v>0</v>
      </c>
      <c r="V49" s="83">
        <f>VLOOKUP($C$2,'[4]ERU-1'!$A$6:$BE$17,V$42,FALSE)</f>
        <v>0</v>
      </c>
      <c r="W49" s="83">
        <f>VLOOKUP($C$2,'[4]ERU-1'!$A$6:$BE$17,W$42,FALSE)</f>
        <v>0</v>
      </c>
      <c r="X49" s="83">
        <f>VLOOKUP($C$2,'[4]ERU-1'!$A$6:$BE$17,X$42,FALSE)</f>
        <v>111</v>
      </c>
      <c r="Y49" s="83">
        <f>VLOOKUP($C$2,'[4]ERU-1'!$A$6:$BE$17,Y$42,FALSE)</f>
        <v>334</v>
      </c>
      <c r="Z49" s="83">
        <f>VLOOKUP($C$2,'[4]ERU-1'!$A$6:$BE$17,Z$42,FALSE)</f>
        <v>0</v>
      </c>
      <c r="AA49" s="83" t="str">
        <f>INDEX([16]Data!$BK$5:$BK$156,MATCH(A49,[16]Data!$A$5:$A$156,0))</f>
        <v>Královéhradecký</v>
      </c>
      <c r="AB49" s="83">
        <f>INDEX([16]Data!$BM$5:$BM$156,MATCH(A49,[16]Data!$A$5:$A$156,0))</f>
        <v>0.23400000000000001</v>
      </c>
      <c r="AC49" s="12"/>
      <c r="AD49" s="39">
        <f t="shared" si="16"/>
        <v>0.78280957216026581</v>
      </c>
    </row>
    <row r="50" spans="1:30" x14ac:dyDescent="0.25">
      <c r="A50">
        <v>2043</v>
      </c>
      <c r="B50" s="142" t="str">
        <f>INDEX([16]Data!$C$5:$C$156,MATCH(A50,[16]Data!$A$5:$A$156,0))</f>
        <v>Kotelna Bradlo</v>
      </c>
      <c r="C50" s="83" t="str">
        <f>VLOOKUP($C$2,'[5]ERU-1'!$A$6:$BE$17,C$42,FALSE)</f>
        <v>Březen</v>
      </c>
      <c r="D50" s="83">
        <f>VLOOKUP($C$2,'[5]ERU-1'!$A$6:$BE$17,D$42,FALSE)</f>
        <v>3</v>
      </c>
      <c r="E50" s="83">
        <f>VLOOKUP($C$2,'[5]ERU-1'!$A$6:$BE$17,E$42,FALSE)</f>
        <v>2635.4969999999998</v>
      </c>
      <c r="F50" s="83">
        <f>VLOOKUP($C$2,'[5]ERU-1'!$A$6:$BE$17,F$42,FALSE)</f>
        <v>1345.585</v>
      </c>
      <c r="G50" s="83">
        <f>VLOOKUP($C$2,'[5]ERU-1'!$A$6:$BE$17,G$42,FALSE)</f>
        <v>35.134999999999998</v>
      </c>
      <c r="H50" s="83">
        <f>VLOOKUP($C$2,'[5]ERU-1'!$A$6:$BE$17,H$42,FALSE)</f>
        <v>3976</v>
      </c>
      <c r="I50" s="83">
        <f>VLOOKUP($C$2,'[5]ERU-1'!$A$6:$BE$17,I$42,FALSE)</f>
        <v>0</v>
      </c>
      <c r="J50" s="83">
        <f>VLOOKUP($C$2,'[5]ERU-1'!$A$6:$BE$17,J$42,FALSE)</f>
        <v>0</v>
      </c>
      <c r="K50" s="83">
        <f>VLOOKUP($C$2,'[5]ERU-1'!$A$6:$BE$17,K$42,FALSE)</f>
        <v>3976</v>
      </c>
      <c r="L50" s="83">
        <f>VLOOKUP($C$2,'[5]ERU-1'!$A$6:$BE$17,L$42,FALSE)</f>
        <v>0</v>
      </c>
      <c r="M50" s="83">
        <f>VLOOKUP($C$2,'[5]ERU-1'!$A$6:$BE$17,M$42,FALSE)</f>
        <v>3976</v>
      </c>
      <c r="N50" s="83">
        <f>VLOOKUP($C$2,'[5]ERU-1'!$A$6:$BE$17,N$42,FALSE)</f>
        <v>0</v>
      </c>
      <c r="O50" s="83" t="s">
        <v>36</v>
      </c>
      <c r="P50" s="83">
        <f>VLOOKUP($C$2,'[5]ERU-1'!$A$6:$BE$17,P$42,FALSE)</f>
        <v>0</v>
      </c>
      <c r="Q50" s="83">
        <f>VLOOKUP($C$2,'[5]ERU-1'!$A$6:$BE$17,Q$42,FALSE)</f>
        <v>0</v>
      </c>
      <c r="R50" s="83">
        <f>VLOOKUP($C$2,'[5]ERU-1'!$A$6:$BE$17,R$42,FALSE)</f>
        <v>0</v>
      </c>
      <c r="S50" s="83">
        <f>VLOOKUP($C$2,'[5]ERU-1'!$A$6:$BE$17,S$42,FALSE)</f>
        <v>0</v>
      </c>
      <c r="T50" s="83">
        <f>VLOOKUP($C$2,'[5]ERU-1'!$A$6:$BE$17,T$42,FALSE)</f>
        <v>0</v>
      </c>
      <c r="U50" s="83">
        <f>VLOOKUP($C$2,'[5]ERU-1'!$A$6:$BE$17,U$42,FALSE)</f>
        <v>0</v>
      </c>
      <c r="V50" s="83">
        <f>VLOOKUP($C$2,'[5]ERU-1'!$A$6:$BE$17,V$42,FALSE)</f>
        <v>0</v>
      </c>
      <c r="W50" s="83">
        <f>VLOOKUP($C$2,'[5]ERU-1'!$A$6:$BE$17,W$42,FALSE)</f>
        <v>0</v>
      </c>
      <c r="X50" s="83">
        <f>VLOOKUP($C$2,'[5]ERU-1'!$A$6:$BE$17,X$42,FALSE)</f>
        <v>1590</v>
      </c>
      <c r="Y50" s="83">
        <f>VLOOKUP($C$2,'[5]ERU-1'!$A$6:$BE$17,Y$42,FALSE)</f>
        <v>2386</v>
      </c>
      <c r="Z50" s="83">
        <f>VLOOKUP($C$2,'[5]ERU-1'!$A$6:$BE$17,Z$42,FALSE)</f>
        <v>0</v>
      </c>
      <c r="AA50" s="83" t="str">
        <f>INDEX([16]Data!$BK$5:$BK$156,MATCH(A50,[16]Data!$A$5:$A$156,0))</f>
        <v>Vysočina</v>
      </c>
      <c r="AB50" s="83">
        <f>INDEX([16]Data!$BM$5:$BM$156,MATCH(A50,[16]Data!$A$5:$A$156,0))</f>
        <v>2.161</v>
      </c>
      <c r="AC50" s="12"/>
      <c r="AD50" s="39">
        <f t="shared" si="16"/>
        <v>0.82079128739131624</v>
      </c>
    </row>
    <row r="51" spans="1:30" x14ac:dyDescent="0.25">
      <c r="A51">
        <v>3468</v>
      </c>
      <c r="B51" s="142" t="str">
        <f>INDEX([16]Data!$C$5:$C$156,MATCH(A51,[16]Data!$A$5:$A$156,0))</f>
        <v>Kotelna Zruč - Na Výsluní</v>
      </c>
      <c r="C51" s="83" t="str">
        <f>VLOOKUP($C$2,'[8]ERU-1'!$A$28:$BE$39,C$42,FALSE)</f>
        <v>Březen</v>
      </c>
      <c r="D51" s="83">
        <f>VLOOKUP($C$2,'[8]ERU-1'!$A$28:$BE$39,D$42,FALSE)</f>
        <v>3</v>
      </c>
      <c r="E51" s="83">
        <f>VLOOKUP($C$2,'[8]ERU-1'!$A$28:$BE$39,E$42,FALSE)</f>
        <v>5.2670000000000003</v>
      </c>
      <c r="F51" s="83">
        <f>VLOOKUP($C$2,'[8]ERU-1'!$A$28:$BE$39,F$42,FALSE)</f>
        <v>2.8370000000000002</v>
      </c>
      <c r="G51" s="83">
        <f>VLOOKUP($C$2,'[8]ERU-1'!$A$28:$BE$39,G$42,FALSE)</f>
        <v>35.314</v>
      </c>
      <c r="H51" s="83">
        <f>VLOOKUP($C$2,'[8]ERU-1'!$A$28:$BE$39,H$42,FALSE)</f>
        <v>8</v>
      </c>
      <c r="I51" s="83">
        <f>VLOOKUP($C$2,'[8]ERU-1'!$A$28:$BE$39,I$42,FALSE)</f>
        <v>0</v>
      </c>
      <c r="J51" s="83">
        <f>VLOOKUP($C$2,'[8]ERU-1'!$A$28:$BE$39,J$42,FALSE)</f>
        <v>0</v>
      </c>
      <c r="K51" s="83">
        <f>VLOOKUP($C$2,'[8]ERU-1'!$A$28:$BE$39,K$42,FALSE)</f>
        <v>8</v>
      </c>
      <c r="L51" s="83">
        <f>VLOOKUP($C$2,'[8]ERU-1'!$A$28:$BE$39,L$42,FALSE)</f>
        <v>0</v>
      </c>
      <c r="M51" s="83">
        <f>VLOOKUP($C$2,'[8]ERU-1'!$A$28:$BE$39,M$42,FALSE)</f>
        <v>8</v>
      </c>
      <c r="N51" s="83">
        <f>VLOOKUP($C$2,'[8]ERU-1'!$A$28:$BE$39,N$42,FALSE)</f>
        <v>0</v>
      </c>
      <c r="O51" s="83" t="s">
        <v>36</v>
      </c>
      <c r="P51" s="83">
        <f>VLOOKUP($C$2,'[8]ERU-1'!$A$28:$BE$39,P$42,FALSE)</f>
        <v>0</v>
      </c>
      <c r="Q51" s="83">
        <f>VLOOKUP($C$2,'[8]ERU-1'!$A$28:$BE$39,Q$42,FALSE)</f>
        <v>0</v>
      </c>
      <c r="R51" s="83">
        <f>VLOOKUP($C$2,'[8]ERU-1'!$A$28:$BE$39,R$42,FALSE)</f>
        <v>0</v>
      </c>
      <c r="S51" s="83">
        <f>VLOOKUP($C$2,'[8]ERU-1'!$A$28:$BE$39,S$42,FALSE)</f>
        <v>0</v>
      </c>
      <c r="T51" s="83">
        <f>VLOOKUP($C$2,'[8]ERU-1'!$A$28:$BE$39,T$42,FALSE)</f>
        <v>0</v>
      </c>
      <c r="U51" s="83">
        <f>VLOOKUP($C$2,'[8]ERU-1'!$A$28:$BE$39,U$42,FALSE)</f>
        <v>0</v>
      </c>
      <c r="V51" s="83">
        <f>VLOOKUP($C$2,'[8]ERU-1'!$A$28:$BE$39,V$42,FALSE)</f>
        <v>0</v>
      </c>
      <c r="W51" s="83">
        <f>VLOOKUP($C$2,'[8]ERU-1'!$A$28:$BE$39,W$42,FALSE)</f>
        <v>0</v>
      </c>
      <c r="X51" s="83">
        <f>VLOOKUP($C$2,'[8]ERU-1'!$A$28:$BE$39,X$42,FALSE)</f>
        <v>4</v>
      </c>
      <c r="Y51" s="83">
        <f>VLOOKUP($C$2,'[8]ERU-1'!$A$28:$BE$39,Y$42,FALSE)</f>
        <v>4</v>
      </c>
      <c r="Z51" s="83">
        <f>VLOOKUP($C$2,'[8]ERU-1'!$A$28:$BE$39,Z$42,FALSE)</f>
        <v>0</v>
      </c>
      <c r="AA51" s="83" t="str">
        <f>INDEX([16]Data!$BK$5:$BK$156,MATCH(A51,[16]Data!$A$5:$A$156,0))</f>
        <v>Středočeský</v>
      </c>
      <c r="AB51" s="83">
        <f>INDEX([16]Data!$BM$5:$BM$156,MATCH(A51,[16]Data!$A$5:$A$156,0))</f>
        <v>1.0629999999999999</v>
      </c>
      <c r="AC51" s="12"/>
      <c r="AD51" s="39">
        <f t="shared" si="16"/>
        <v>0.78330004308150236</v>
      </c>
    </row>
    <row r="52" spans="1:30" x14ac:dyDescent="0.25">
      <c r="A52">
        <v>1747</v>
      </c>
      <c r="B52" s="142" t="str">
        <f>INDEX([16]Data!$C$5:$C$156,MATCH(A52,[16]Data!$A$5:$A$156,0))</f>
        <v>Kotelna Govorova - Smiřice</v>
      </c>
      <c r="C52" s="83" t="str">
        <f>VLOOKUP($C$2,'[4]ERU-1'!$A$28:$BE$39,C$42,FALSE)</f>
        <v>Březen</v>
      </c>
      <c r="D52" s="83">
        <f>VLOOKUP($C$2,'[4]ERU-1'!$A$28:$BE$39,D$42,FALSE)</f>
        <v>3</v>
      </c>
      <c r="E52" s="83">
        <f>VLOOKUP($C$2,'[4]ERU-1'!$A$28:$BE$39,E$42,FALSE)</f>
        <v>16.895</v>
      </c>
      <c r="F52" s="83">
        <f>VLOOKUP($C$2,'[4]ERU-1'!$A$28:$BE$39,F$42,FALSE)</f>
        <v>12.048</v>
      </c>
      <c r="G52" s="83">
        <f>VLOOKUP($C$2,'[4]ERU-1'!$A$28:$BE$39,G$42,FALSE)</f>
        <v>35.134999999999998</v>
      </c>
      <c r="H52" s="83">
        <f>VLOOKUP($C$2,'[4]ERU-1'!$A$28:$BE$39,H$42,FALSE)</f>
        <v>38</v>
      </c>
      <c r="I52" s="83">
        <f>VLOOKUP($C$2,'[4]ERU-1'!$A$28:$BE$39,I$42,FALSE)</f>
        <v>0</v>
      </c>
      <c r="J52" s="83">
        <f>VLOOKUP($C$2,'[4]ERU-1'!$A$28:$BE$39,J$42,FALSE)</f>
        <v>0</v>
      </c>
      <c r="K52" s="83">
        <f>VLOOKUP($C$2,'[4]ERU-1'!$A$28:$BE$39,K$42,FALSE)</f>
        <v>38</v>
      </c>
      <c r="L52" s="83">
        <f>VLOOKUP($C$2,'[4]ERU-1'!$A$28:$BE$39,L$42,FALSE)</f>
        <v>0</v>
      </c>
      <c r="M52" s="83">
        <f>VLOOKUP($C$2,'[4]ERU-1'!$A$28:$BE$39,M$42,FALSE)</f>
        <v>38</v>
      </c>
      <c r="N52" s="83">
        <f>VLOOKUP($C$2,'[4]ERU-1'!$A$28:$BE$39,N$42,FALSE)</f>
        <v>0</v>
      </c>
      <c r="O52" s="83" t="s">
        <v>36</v>
      </c>
      <c r="P52" s="83">
        <f>VLOOKUP($C$2,'[4]ERU-1'!$A$28:$BE$39,P$42,FALSE)</f>
        <v>0</v>
      </c>
      <c r="Q52" s="83">
        <f>VLOOKUP($C$2,'[4]ERU-1'!$A$28:$BE$39,Q$42,FALSE)</f>
        <v>0</v>
      </c>
      <c r="R52" s="83">
        <f>VLOOKUP($C$2,'[4]ERU-1'!$A$28:$BE$39,R$42,FALSE)</f>
        <v>0</v>
      </c>
      <c r="S52" s="83">
        <f>VLOOKUP($C$2,'[4]ERU-1'!$A$28:$BE$39,S$42,FALSE)</f>
        <v>0</v>
      </c>
      <c r="T52" s="83">
        <f>VLOOKUP($C$2,'[4]ERU-1'!$A$28:$BE$39,T$42,FALSE)</f>
        <v>0</v>
      </c>
      <c r="U52" s="83">
        <f>VLOOKUP($C$2,'[4]ERU-1'!$A$28:$BE$39,U$42,FALSE)</f>
        <v>0</v>
      </c>
      <c r="V52" s="83">
        <f>VLOOKUP($C$2,'[4]ERU-1'!$A$28:$BE$39,V$42,FALSE)</f>
        <v>0</v>
      </c>
      <c r="W52" s="83">
        <f>VLOOKUP($C$2,'[4]ERU-1'!$A$28:$BE$39,W$42,FALSE)</f>
        <v>0</v>
      </c>
      <c r="X52" s="83">
        <f>VLOOKUP($C$2,'[4]ERU-1'!$A$28:$BE$39,X$42,FALSE)</f>
        <v>38</v>
      </c>
      <c r="Y52" s="83">
        <f>VLOOKUP($C$2,'[4]ERU-1'!$A$28:$BE$39,Y$42,FALSE)</f>
        <v>0</v>
      </c>
      <c r="Z52" s="83">
        <f>VLOOKUP($C$2,'[4]ERU-1'!$A$28:$BE$39,Z$42,FALSE)</f>
        <v>0</v>
      </c>
      <c r="AA52" s="83" t="str">
        <f>INDEX([16]Data!$BK$5:$BK$156,MATCH(A52,[16]Data!$A$5:$A$156,0))</f>
        <v>Královéhradecký</v>
      </c>
      <c r="AB52" s="83">
        <f>INDEX([16]Data!$BM$5:$BM$156,MATCH(A52,[16]Data!$A$5:$A$156,0))</f>
        <v>0.23400000000000001</v>
      </c>
      <c r="AC52" s="12"/>
      <c r="AD52" s="39">
        <f t="shared" si="16"/>
        <v>0.87612512911317697</v>
      </c>
    </row>
    <row r="53" spans="1:30" x14ac:dyDescent="0.25">
      <c r="A53">
        <v>3282</v>
      </c>
      <c r="B53" s="143" t="str">
        <f>INDEX([16]Data!$C$5:$C$156,MATCH(A53,[16]Data!$A$5:$A$156,0))</f>
        <v>Kotelna Volyně</v>
      </c>
      <c r="C53" s="83" t="str">
        <f>VLOOKUP($C$2,'[7]ERU-1'!$A$6:$BE$17,C$42,FALSE)</f>
        <v>Březen</v>
      </c>
      <c r="D53" s="83">
        <f>VLOOKUP($C$2,'[7]ERU-1'!$A$6:$BE$17,D$42,FALSE)</f>
        <v>3</v>
      </c>
      <c r="E53" s="83">
        <f>VLOOKUP($C$2,'[7]ERU-1'!$A$6:$BE$17,E$42,FALSE)</f>
        <v>703.27300000000002</v>
      </c>
      <c r="F53" s="83">
        <f>VLOOKUP($C$2,'[7]ERU-1'!$A$6:$BE$17,F$42,FALSE)</f>
        <v>385.04599999999999</v>
      </c>
      <c r="G53" s="83">
        <f>VLOOKUP($C$2,'[7]ERU-1'!$A$6:$BE$17,G$42,FALSE)</f>
        <v>35.301000000000002</v>
      </c>
      <c r="H53" s="83">
        <f>VLOOKUP($C$2,'[7]ERU-1'!$A$6:$BE$17,H$42,FALSE)</f>
        <v>1123</v>
      </c>
      <c r="I53" s="83">
        <f>VLOOKUP($C$2,'[7]ERU-1'!$A$6:$BE$17,I$42,FALSE)</f>
        <v>0</v>
      </c>
      <c r="J53" s="83">
        <f>VLOOKUP($C$2,'[7]ERU-1'!$A$6:$BE$17,J$42,FALSE)</f>
        <v>0</v>
      </c>
      <c r="K53" s="83">
        <f>VLOOKUP($C$2,'[7]ERU-1'!$A$6:$BE$17,K$42,FALSE)</f>
        <v>1123</v>
      </c>
      <c r="L53" s="83">
        <f>VLOOKUP($C$2,'[7]ERU-1'!$A$6:$BE$17,L$42,FALSE)</f>
        <v>0</v>
      </c>
      <c r="M53" s="83">
        <f>VLOOKUP($C$2,'[7]ERU-1'!$A$6:$BE$17,M$42,FALSE)</f>
        <v>1123</v>
      </c>
      <c r="N53" s="83">
        <f>VLOOKUP($C$2,'[7]ERU-1'!$A$6:$BE$17,N$42,FALSE)</f>
        <v>0</v>
      </c>
      <c r="O53" s="83" t="s">
        <v>36</v>
      </c>
      <c r="P53" s="83">
        <f>VLOOKUP($C$2,'[7]ERU-1'!$A$6:$BE$17,P$42,FALSE)</f>
        <v>0</v>
      </c>
      <c r="Q53" s="83">
        <f>VLOOKUP($C$2,'[7]ERU-1'!$A$6:$BE$17,Q$42,FALSE)</f>
        <v>0</v>
      </c>
      <c r="R53" s="83">
        <f>VLOOKUP($C$2,'[7]ERU-1'!$A$6:$BE$17,R$42,FALSE)</f>
        <v>0</v>
      </c>
      <c r="S53" s="83">
        <f>VLOOKUP($C$2,'[7]ERU-1'!$A$6:$BE$17,S$42,FALSE)</f>
        <v>0</v>
      </c>
      <c r="T53" s="83">
        <f>VLOOKUP($C$2,'[7]ERU-1'!$A$6:$BE$17,T$42,FALSE)</f>
        <v>0</v>
      </c>
      <c r="U53" s="83">
        <f>VLOOKUP($C$2,'[7]ERU-1'!$A$6:$BE$17,U$42,FALSE)</f>
        <v>0</v>
      </c>
      <c r="V53" s="83">
        <f>VLOOKUP($C$2,'[7]ERU-1'!$A$6:$BE$17,V$42,FALSE)</f>
        <v>0</v>
      </c>
      <c r="W53" s="83">
        <f>VLOOKUP($C$2,'[7]ERU-1'!$A$6:$BE$17,W$42,FALSE)</f>
        <v>0</v>
      </c>
      <c r="X53" s="83">
        <f>VLOOKUP($C$2,'[7]ERU-1'!$A$6:$BE$17,X$42,FALSE)</f>
        <v>274.01199999999994</v>
      </c>
      <c r="Y53" s="83">
        <f>VLOOKUP($C$2,'[7]ERU-1'!$A$6:$BE$17,Y$42,FALSE)</f>
        <v>848.98800000000006</v>
      </c>
      <c r="Z53" s="83">
        <f>VLOOKUP($C$2,'[7]ERU-1'!$A$6:$BE$17,Z$42,FALSE)</f>
        <v>0</v>
      </c>
      <c r="AA53" s="83" t="str">
        <f>INDEX([16]Data!$BK$5:$BK$156,MATCH(A53,[16]Data!$A$5:$A$156,0))</f>
        <v>Jihočeský</v>
      </c>
      <c r="AB53" s="83">
        <f>INDEX([16]Data!$BM$5:$BM$156,MATCH(A53,[16]Data!$A$5:$A$156,0))</f>
        <v>0.79</v>
      </c>
      <c r="AD53" s="39">
        <f>H53/(F53*3.6)</f>
        <v>0.81014851328008719</v>
      </c>
    </row>
    <row r="54" spans="1:30" x14ac:dyDescent="0.25">
      <c r="A54">
        <v>2548</v>
      </c>
      <c r="B54" s="84" t="str">
        <f>INDEX([16]Data!$C$5:$C$156,MATCH(A54,[16]Data!$A$5:$A$156,0))</f>
        <v>KJ - Nádražní, Adamov</v>
      </c>
      <c r="C54" s="85" t="str">
        <f>VLOOKUP($C$2,'[17]ERU-1'!$A$6:$BE$17,C$42,FALSE)</f>
        <v>Březen</v>
      </c>
      <c r="D54" s="85">
        <f>VLOOKUP($C$2,'[17]ERU-1'!$A$6:$BE$17,D$42,FALSE)</f>
        <v>3</v>
      </c>
      <c r="E54" s="85">
        <f>VLOOKUP($C$2,'[17]ERU-1'!$A$6:$BE$17,E$42,FALSE)</f>
        <v>1810.18461</v>
      </c>
      <c r="F54" s="85">
        <f>VLOOKUP($C$2,'[17]ERU-1'!$A$6:$BE$17,F$42,FALSE)</f>
        <v>960.74918000000002</v>
      </c>
      <c r="G54" s="85">
        <f>VLOOKUP($C$2,'[17]ERU-1'!$A$6:$BE$17,G$42,FALSE)</f>
        <v>35.159120000000001</v>
      </c>
      <c r="H54" s="85">
        <f>VLOOKUP($C$2,'[17]ERU-1'!$A$6:$BE$17,H$42,FALSE)</f>
        <v>2658</v>
      </c>
      <c r="I54" s="85">
        <f>VLOOKUP($C$2,'[17]ERU-1'!$A$6:$BE$17,I$42,FALSE)</f>
        <v>0</v>
      </c>
      <c r="J54" s="85">
        <f>VLOOKUP($C$2,'[17]ERU-1'!$A$6:$BE$17,J$42,FALSE)</f>
        <v>0</v>
      </c>
      <c r="K54" s="85">
        <f>VLOOKUP($C$2,'[17]ERU-1'!$A$6:$BE$17,K$42,FALSE)</f>
        <v>2658</v>
      </c>
      <c r="L54" s="85">
        <f>VLOOKUP($C$2,'[17]ERU-1'!$A$6:$BE$17,L$42,FALSE)</f>
        <v>0</v>
      </c>
      <c r="M54" s="85">
        <f>VLOOKUP($C$2,'[17]ERU-1'!$A$6:$BE$17,M$42,FALSE)</f>
        <v>2658</v>
      </c>
      <c r="N54" s="85">
        <f>VLOOKUP($C$2,'[17]ERU-1'!$A$6:$BE$17,N$42,FALSE)</f>
        <v>0</v>
      </c>
      <c r="O54" s="85" t="s">
        <v>36</v>
      </c>
      <c r="P54" s="85">
        <f>VLOOKUP($C$2,'[17]ERU-1'!$A$6:$BE$17,P$42,FALSE)</f>
        <v>0</v>
      </c>
      <c r="Q54" s="85">
        <f>VLOOKUP($C$2,'[17]ERU-1'!$A$6:$BE$17,Q$42,FALSE)</f>
        <v>0</v>
      </c>
      <c r="R54" s="85">
        <f>VLOOKUP($C$2,'[17]ERU-1'!$A$6:$BE$17,R$42,FALSE)</f>
        <v>2658</v>
      </c>
      <c r="S54" s="85">
        <f>VLOOKUP($C$2,'[17]ERU-1'!$A$6:$BE$17,S$42,FALSE)</f>
        <v>0</v>
      </c>
      <c r="T54" s="85">
        <f>VLOOKUP($C$2,'[17]ERU-1'!$A$6:$BE$17,T$42,FALSE)</f>
        <v>0</v>
      </c>
      <c r="U54" s="85">
        <f>VLOOKUP($C$2,'[17]ERU-1'!$A$6:$BE$17,U$42,FALSE)</f>
        <v>0</v>
      </c>
      <c r="V54" s="85">
        <f>VLOOKUP($C$2,'[17]ERU-1'!$A$6:$BE$17,V$42,FALSE)</f>
        <v>0</v>
      </c>
      <c r="W54" s="85">
        <f>VLOOKUP($C$2,'[17]ERU-1'!$A$6:$BE$17,W$42,FALSE)</f>
        <v>0</v>
      </c>
      <c r="X54" s="85">
        <f>VLOOKUP($C$2,'[17]ERU-1'!$A$6:$BE$17,X$42,FALSE)</f>
        <v>0</v>
      </c>
      <c r="Y54" s="85">
        <f>VLOOKUP($C$2,'[17]ERU-1'!$A$6:$BE$17,Y$42,FALSE)</f>
        <v>0</v>
      </c>
      <c r="Z54" s="85">
        <f>VLOOKUP($C$2,'[17]ERU-1'!$A$6:$BE$17,Z$42,FALSE)</f>
        <v>0</v>
      </c>
      <c r="AA54" s="85" t="str">
        <f>INDEX([16]Data!$BK$5:$BK$156,MATCH(A54,[16]Data!$A$5:$A$156,0))</f>
        <v>Jihomoravský</v>
      </c>
      <c r="AB54" s="86">
        <f>INDEX([16]Data!$BM$5:$BM$156,MATCH(A54,[16]Data!$A$5:$A$156,0))</f>
        <v>2.2029999999999998</v>
      </c>
      <c r="AC54" s="12"/>
      <c r="AD54" s="39">
        <f t="shared" si="16"/>
        <v>0.76849748998311229</v>
      </c>
    </row>
    <row r="55" spans="1:30" x14ac:dyDescent="0.25">
      <c r="A55">
        <v>3375</v>
      </c>
      <c r="B55" s="84" t="str">
        <f>INDEX([16]Data!$C$5:$C$156,MATCH(A55,[16]Data!$A$5:$A$156,0))</f>
        <v>KJ - Babice (areál Hamé)</v>
      </c>
      <c r="C55" s="85" t="str">
        <f>VLOOKUP($C$2,'[18]ERU-1'!$A$6:$BE$17,C$42,FALSE)</f>
        <v>Březen</v>
      </c>
      <c r="D55" s="85">
        <f>VLOOKUP($C$2,'[18]ERU-1'!$A$6:$BE$17,D$42,FALSE)</f>
        <v>3</v>
      </c>
      <c r="E55" s="85">
        <f>VLOOKUP($C$2,'[18]ERU-1'!$A$6:$BE$17,E$42,FALSE)</f>
        <v>408.15499999999997</v>
      </c>
      <c r="F55" s="85">
        <f>VLOOKUP($C$2,'[18]ERU-1'!$A$6:$BE$17,F$42,FALSE)</f>
        <v>209.35900000000001</v>
      </c>
      <c r="G55" s="85">
        <f>VLOOKUP($C$2,'[18]ERU-1'!$A$6:$BE$17,G$42,FALSE)</f>
        <v>35.148000000000003</v>
      </c>
      <c r="H55" s="85">
        <f>VLOOKUP($C$2,'[18]ERU-1'!$A$6:$BE$17,H$42,FALSE)</f>
        <v>574</v>
      </c>
      <c r="I55" s="85">
        <f>VLOOKUP($C$2,'[18]ERU-1'!$A$6:$BE$17,I$42,FALSE)</f>
        <v>0</v>
      </c>
      <c r="J55" s="85">
        <f>VLOOKUP($C$2,'[18]ERU-1'!$A$6:$BE$17,J$42,FALSE)</f>
        <v>0</v>
      </c>
      <c r="K55" s="85">
        <f>VLOOKUP($C$2,'[18]ERU-1'!$A$6:$BE$17,K$42,FALSE)</f>
        <v>574</v>
      </c>
      <c r="L55" s="85">
        <f>VLOOKUP($C$2,'[18]ERU-1'!$A$6:$BE$17,L$42,FALSE)</f>
        <v>0</v>
      </c>
      <c r="M55" s="85">
        <f>VLOOKUP($C$2,'[18]ERU-1'!$A$6:$BE$17,M$42,FALSE)</f>
        <v>574</v>
      </c>
      <c r="N55" s="85">
        <f>VLOOKUP($C$2,'[18]ERU-1'!$A$6:$BE$17,N$42,FALSE)</f>
        <v>0</v>
      </c>
      <c r="O55" s="85" t="s">
        <v>36</v>
      </c>
      <c r="P55" s="85">
        <f>VLOOKUP($C$2,'[18]ERU-1'!$A$6:$BE$17,P$42,FALSE)</f>
        <v>0</v>
      </c>
      <c r="Q55" s="85">
        <f>VLOOKUP($C$2,'[18]ERU-1'!$A$6:$BE$17,Q$42,FALSE)</f>
        <v>0</v>
      </c>
      <c r="R55" s="85">
        <f>VLOOKUP($C$2,'[18]ERU-1'!$A$6:$BE$17,R$42,FALSE)</f>
        <v>574</v>
      </c>
      <c r="S55" s="85">
        <f>VLOOKUP($C$2,'[18]ERU-1'!$A$6:$BE$17,S$42,FALSE)</f>
        <v>0</v>
      </c>
      <c r="T55" s="85">
        <f>VLOOKUP($C$2,'[18]ERU-1'!$A$6:$BE$17,T$42,FALSE)</f>
        <v>0</v>
      </c>
      <c r="U55" s="85">
        <f>VLOOKUP($C$2,'[18]ERU-1'!$A$6:$BE$17,U$42,FALSE)</f>
        <v>0</v>
      </c>
      <c r="V55" s="85">
        <f>VLOOKUP($C$2,'[18]ERU-1'!$A$6:$BE$17,V$42,FALSE)</f>
        <v>0</v>
      </c>
      <c r="W55" s="85">
        <f>VLOOKUP($C$2,'[18]ERU-1'!$A$6:$BE$17,W$42,FALSE)</f>
        <v>0</v>
      </c>
      <c r="X55" s="85">
        <f>VLOOKUP($C$2,'[18]ERU-1'!$A$6:$BE$17,X$42,FALSE)</f>
        <v>0</v>
      </c>
      <c r="Y55" s="85">
        <f>VLOOKUP($C$2,'[18]ERU-1'!$A$6:$BE$17,Y$42,FALSE)</f>
        <v>0</v>
      </c>
      <c r="Z55" s="85">
        <f>VLOOKUP($C$2,'[18]ERU-1'!$A$6:$BE$17,Z$42,FALSE)</f>
        <v>0</v>
      </c>
      <c r="AA55" s="85" t="str">
        <f>INDEX([16]Data!$BK$5:$BK$156,MATCH(A55,[16]Data!$A$5:$A$156,0))</f>
        <v>Zlínský</v>
      </c>
      <c r="AB55" s="86">
        <f>INDEX([16]Data!$BM$5:$BM$156,MATCH(A55,[16]Data!$A$5:$A$156,0))</f>
        <v>1.29</v>
      </c>
      <c r="AC55" s="12"/>
      <c r="AD55" s="39">
        <f t="shared" si="16"/>
        <v>0.76158390345981997</v>
      </c>
    </row>
    <row r="56" spans="1:30" x14ac:dyDescent="0.25">
      <c r="A56">
        <v>3520</v>
      </c>
      <c r="B56" s="84" t="str">
        <f>INDEX([16]Data!$C$5:$C$156,MATCH(A56,[16]Data!$A$5:$A$156,0))</f>
        <v>KJ - Bečov</v>
      </c>
      <c r="C56" s="85" t="str">
        <f>VLOOKUP($C$2,'[19]ERU-1'!$A$6:$BE$17,C$42,FALSE)</f>
        <v>Březen</v>
      </c>
      <c r="D56" s="85">
        <f>VLOOKUP($C$2,'[19]ERU-1'!$A$6:$BE$17,D$42,FALSE)</f>
        <v>3</v>
      </c>
      <c r="E56" s="85">
        <f>VLOOKUP($C$2,'[19]ERU-1'!$A$6:$BE$17,E$42,FALSE)</f>
        <v>830.21799999999996</v>
      </c>
      <c r="F56" s="85">
        <f>VLOOKUP($C$2,'[19]ERU-1'!$A$6:$BE$17,F$42,FALSE)</f>
        <v>449.30599999999998</v>
      </c>
      <c r="G56" s="85">
        <f>VLOOKUP($C$2,'[19]ERU-1'!$A$6:$BE$17,G$42,FALSE)</f>
        <v>35.457000000000001</v>
      </c>
      <c r="H56" s="85">
        <f>VLOOKUP($C$2,'[19]ERU-1'!$A$6:$BE$17,H$42,FALSE)</f>
        <v>1325</v>
      </c>
      <c r="I56" s="85">
        <f>VLOOKUP($C$2,'[19]ERU-1'!$A$6:$BE$17,I$42,FALSE)</f>
        <v>0</v>
      </c>
      <c r="J56" s="85">
        <f>VLOOKUP($C$2,'[19]ERU-1'!$A$6:$BE$17,J$42,FALSE)</f>
        <v>0</v>
      </c>
      <c r="K56" s="85">
        <f>VLOOKUP($C$2,'[19]ERU-1'!$A$6:$BE$17,K$42,FALSE)</f>
        <v>1325</v>
      </c>
      <c r="L56" s="85">
        <f>VLOOKUP($C$2,'[19]ERU-1'!$A$6:$BE$17,L$42,FALSE)</f>
        <v>0</v>
      </c>
      <c r="M56" s="85">
        <f>VLOOKUP($C$2,'[19]ERU-1'!$A$6:$BE$17,M$42,FALSE)</f>
        <v>1325</v>
      </c>
      <c r="N56" s="85">
        <f>VLOOKUP($C$2,'[19]ERU-1'!$A$6:$BE$17,N$42,FALSE)</f>
        <v>0</v>
      </c>
      <c r="O56" s="85" t="s">
        <v>36</v>
      </c>
      <c r="P56" s="85">
        <f>VLOOKUP($C$2,'[19]ERU-1'!$A$6:$BE$17,P$42,FALSE)</f>
        <v>0</v>
      </c>
      <c r="Q56" s="85">
        <f>VLOOKUP($C$2,'[19]ERU-1'!$A$6:$BE$17,Q$42,FALSE)</f>
        <v>0</v>
      </c>
      <c r="R56" s="85">
        <f>VLOOKUP($C$2,'[19]ERU-1'!$A$6:$BE$17,R$42,FALSE)</f>
        <v>1325</v>
      </c>
      <c r="S56" s="85">
        <f>VLOOKUP($C$2,'[19]ERU-1'!$A$6:$BE$17,S$42,FALSE)</f>
        <v>0</v>
      </c>
      <c r="T56" s="85">
        <f>VLOOKUP($C$2,'[19]ERU-1'!$A$6:$BE$17,T$42,FALSE)</f>
        <v>0</v>
      </c>
      <c r="U56" s="85">
        <f>VLOOKUP($C$2,'[19]ERU-1'!$A$6:$BE$17,U$42,FALSE)</f>
        <v>0</v>
      </c>
      <c r="V56" s="85">
        <f>VLOOKUP($C$2,'[19]ERU-1'!$A$6:$BE$17,V$42,FALSE)</f>
        <v>0</v>
      </c>
      <c r="W56" s="85">
        <f>VLOOKUP($C$2,'[19]ERU-1'!$A$6:$BE$17,W$42,FALSE)</f>
        <v>0</v>
      </c>
      <c r="X56" s="85">
        <f>VLOOKUP($C$2,'[19]ERU-1'!$A$6:$BE$17,X$42,FALSE)</f>
        <v>0</v>
      </c>
      <c r="Y56" s="85">
        <f>VLOOKUP($C$2,'[19]ERU-1'!$A$6:$BE$17,Y$42,FALSE)</f>
        <v>0</v>
      </c>
      <c r="Z56" s="85">
        <f>VLOOKUP($C$2,'[19]ERU-1'!$A$6:$BE$17,Z$42,FALSE)</f>
        <v>0</v>
      </c>
      <c r="AA56" s="85" t="str">
        <f>INDEX([16]Data!$BK$5:$BK$156,MATCH(A56,[16]Data!$A$5:$A$156,0))</f>
        <v>Ústecký</v>
      </c>
      <c r="AB56" s="86">
        <f>INDEX([16]Data!$BM$5:$BM$156,MATCH(A56,[16]Data!$A$5:$A$156,0))</f>
        <v>1.29</v>
      </c>
      <c r="AC56" s="12"/>
      <c r="AD56" s="39">
        <f t="shared" si="16"/>
        <v>0.81916456836889684</v>
      </c>
    </row>
    <row r="57" spans="1:30" x14ac:dyDescent="0.25">
      <c r="A57">
        <v>3435</v>
      </c>
      <c r="B57" s="84" t="str">
        <f>INDEX([16]Data!$C$5:$C$156,MATCH(A57,[16]Data!$A$5:$A$156,0))</f>
        <v>KJ - Benešov</v>
      </c>
      <c r="C57" s="85" t="str">
        <f>VLOOKUP($C$2,'[20]ERU-1'!$A$6:$BE$17,C$42,FALSE)</f>
        <v>Březen</v>
      </c>
      <c r="D57" s="85">
        <f>VLOOKUP($C$2,'[20]ERU-1'!$A$6:$BE$17,D$42,FALSE)</f>
        <v>3</v>
      </c>
      <c r="E57" s="85">
        <f>VLOOKUP($C$2,'[20]ERU-1'!$A$6:$BE$17,E$42,FALSE)</f>
        <v>416.113</v>
      </c>
      <c r="F57" s="85">
        <f>VLOOKUP($C$2,'[20]ERU-1'!$A$6:$BE$17,F$42,FALSE)</f>
        <v>215.65600000000001</v>
      </c>
      <c r="G57" s="85">
        <f>VLOOKUP($C$2,'[20]ERU-1'!$A$6:$BE$17,G$42,FALSE)</f>
        <v>35.265000000000001</v>
      </c>
      <c r="H57" s="85">
        <f>VLOOKUP($C$2,'[20]ERU-1'!$A$6:$BE$17,H$42,FALSE)</f>
        <v>595</v>
      </c>
      <c r="I57" s="85">
        <f>VLOOKUP($C$2,'[20]ERU-1'!$A$6:$BE$17,I$42,FALSE)</f>
        <v>0</v>
      </c>
      <c r="J57" s="85">
        <f>VLOOKUP($C$2,'[20]ERU-1'!$A$6:$BE$17,J$42,FALSE)</f>
        <v>0</v>
      </c>
      <c r="K57" s="85">
        <f>VLOOKUP($C$2,'[20]ERU-1'!$A$6:$BE$17,K$42,FALSE)</f>
        <v>595</v>
      </c>
      <c r="L57" s="85">
        <f>VLOOKUP($C$2,'[20]ERU-1'!$A$6:$BE$17,L$42,FALSE)</f>
        <v>0</v>
      </c>
      <c r="M57" s="85">
        <f>VLOOKUP($C$2,'[20]ERU-1'!$A$6:$BE$17,M$42,FALSE)</f>
        <v>595</v>
      </c>
      <c r="N57" s="85">
        <f>VLOOKUP($C$2,'[20]ERU-1'!$A$6:$BE$17,N$42,FALSE)</f>
        <v>0</v>
      </c>
      <c r="O57" s="85" t="s">
        <v>36</v>
      </c>
      <c r="P57" s="85">
        <f>VLOOKUP($C$2,'[20]ERU-1'!$A$6:$BE$17,P$42,FALSE)</f>
        <v>0</v>
      </c>
      <c r="Q57" s="85">
        <f>VLOOKUP($C$2,'[20]ERU-1'!$A$6:$BE$17,Q$42,FALSE)</f>
        <v>0</v>
      </c>
      <c r="R57" s="85">
        <f>VLOOKUP($C$2,'[20]ERU-1'!$A$6:$BE$17,R$42,FALSE)</f>
        <v>595</v>
      </c>
      <c r="S57" s="85">
        <f>VLOOKUP($C$2,'[20]ERU-1'!$A$6:$BE$17,S$42,FALSE)</f>
        <v>0</v>
      </c>
      <c r="T57" s="85">
        <f>VLOOKUP($C$2,'[20]ERU-1'!$A$6:$BE$17,T$42,FALSE)</f>
        <v>0</v>
      </c>
      <c r="U57" s="85">
        <f>VLOOKUP($C$2,'[20]ERU-1'!$A$6:$BE$17,U$42,FALSE)</f>
        <v>0</v>
      </c>
      <c r="V57" s="85">
        <f>VLOOKUP($C$2,'[20]ERU-1'!$A$6:$BE$17,V$42,FALSE)</f>
        <v>0</v>
      </c>
      <c r="W57" s="85">
        <f>VLOOKUP($C$2,'[20]ERU-1'!$A$6:$BE$17,W$42,FALSE)</f>
        <v>0</v>
      </c>
      <c r="X57" s="85">
        <f>VLOOKUP($C$2,'[20]ERU-1'!$A$6:$BE$17,X$42,FALSE)</f>
        <v>0</v>
      </c>
      <c r="Y57" s="85">
        <f>VLOOKUP($C$2,'[20]ERU-1'!$A$6:$BE$17,Y$42,FALSE)</f>
        <v>0</v>
      </c>
      <c r="Z57" s="85">
        <f>VLOOKUP($C$2,'[20]ERU-1'!$A$6:$BE$17,Z$42,FALSE)</f>
        <v>0</v>
      </c>
      <c r="AA57" s="85" t="str">
        <f>INDEX([16]Data!$BK$5:$BK$156,MATCH(A57,[16]Data!$A$5:$A$156,0))</f>
        <v>Středočeský</v>
      </c>
      <c r="AB57" s="86">
        <f>INDEX([16]Data!$BM$5:$BM$156,MATCH(A57,[16]Data!$A$5:$A$156,0))</f>
        <v>1.274</v>
      </c>
      <c r="AC57" s="12"/>
      <c r="AD57" s="39">
        <f t="shared" si="16"/>
        <v>0.76639545284053201</v>
      </c>
    </row>
    <row r="58" spans="1:30" x14ac:dyDescent="0.25">
      <c r="A58">
        <v>2967</v>
      </c>
      <c r="B58" s="84" t="str">
        <f>INDEX([16]Data!$C$5:$C$156,MATCH(A58,[16]Data!$A$5:$A$156,0))</f>
        <v>KJ - Bojkovice</v>
      </c>
      <c r="C58" s="85" t="str">
        <f>VLOOKUP($C$2,'[21]ERU-1'!$A$6:$BE$17,C$42,FALSE)</f>
        <v>Březen</v>
      </c>
      <c r="D58" s="85">
        <f>VLOOKUP($C$2,'[21]ERU-1'!$A$6:$BE$17,D$42,FALSE)</f>
        <v>3</v>
      </c>
      <c r="E58" s="85">
        <f>VLOOKUP($C$2,'[21]ERU-1'!$A$6:$BE$17,E$42,FALSE)</f>
        <v>660.72400000000005</v>
      </c>
      <c r="F58" s="85">
        <f>VLOOKUP($C$2,'[21]ERU-1'!$A$6:$BE$17,F$42,FALSE)</f>
        <v>364.95600000000002</v>
      </c>
      <c r="G58" s="85">
        <f>VLOOKUP($C$2,'[21]ERU-1'!$A$6:$BE$17,G$42,FALSE)</f>
        <v>35.148000000000003</v>
      </c>
      <c r="H58" s="85">
        <f>VLOOKUP($C$2,'[21]ERU-1'!$A$6:$BE$17,H$42,FALSE)</f>
        <v>1082</v>
      </c>
      <c r="I58" s="85">
        <f>VLOOKUP($C$2,'[21]ERU-1'!$A$6:$BE$17,I$42,FALSE)</f>
        <v>0</v>
      </c>
      <c r="J58" s="85">
        <f>VLOOKUP($C$2,'[21]ERU-1'!$A$6:$BE$17,J$42,FALSE)</f>
        <v>0</v>
      </c>
      <c r="K58" s="85">
        <f>VLOOKUP($C$2,'[21]ERU-1'!$A$6:$BE$17,K$42,FALSE)</f>
        <v>1082</v>
      </c>
      <c r="L58" s="85">
        <f>VLOOKUP($C$2,'[21]ERU-1'!$A$6:$BE$17,L$42,FALSE)</f>
        <v>0</v>
      </c>
      <c r="M58" s="85">
        <f>VLOOKUP($C$2,'[21]ERU-1'!$A$6:$BE$17,M$42,FALSE)</f>
        <v>1082</v>
      </c>
      <c r="N58" s="85">
        <f>VLOOKUP($C$2,'[21]ERU-1'!$A$6:$BE$17,N$42,FALSE)</f>
        <v>0</v>
      </c>
      <c r="O58" s="85" t="s">
        <v>36</v>
      </c>
      <c r="P58" s="85">
        <f>VLOOKUP($C$2,'[21]ERU-1'!$A$6:$BE$17,P$42,FALSE)</f>
        <v>0</v>
      </c>
      <c r="Q58" s="85">
        <f>VLOOKUP($C$2,'[21]ERU-1'!$A$6:$BE$17,Q$42,FALSE)</f>
        <v>0</v>
      </c>
      <c r="R58" s="85">
        <f>VLOOKUP($C$2,'[21]ERU-1'!$A$6:$BE$17,R$42,FALSE)</f>
        <v>0</v>
      </c>
      <c r="S58" s="85">
        <f>VLOOKUP($C$2,'[21]ERU-1'!$A$6:$BE$17,S$42,FALSE)</f>
        <v>0</v>
      </c>
      <c r="T58" s="85">
        <f>VLOOKUP($C$2,'[21]ERU-1'!$A$6:$BE$17,T$42,FALSE)</f>
        <v>1082</v>
      </c>
      <c r="U58" s="85">
        <f>VLOOKUP($C$2,'[21]ERU-1'!$A$6:$BE$17,U$42,FALSE)</f>
        <v>0</v>
      </c>
      <c r="V58" s="85">
        <f>VLOOKUP($C$2,'[21]ERU-1'!$A$6:$BE$17,V$42,FALSE)</f>
        <v>0</v>
      </c>
      <c r="W58" s="85">
        <f>VLOOKUP($C$2,'[21]ERU-1'!$A$6:$BE$17,W$42,FALSE)</f>
        <v>0</v>
      </c>
      <c r="X58" s="85">
        <f>VLOOKUP($C$2,'[21]ERU-1'!$A$6:$BE$17,X$42,FALSE)</f>
        <v>0</v>
      </c>
      <c r="Y58" s="85">
        <f>VLOOKUP($C$2,'[21]ERU-1'!$A$6:$BE$17,Y$42,FALSE)</f>
        <v>0</v>
      </c>
      <c r="Z58" s="85">
        <f>VLOOKUP($C$2,'[21]ERU-1'!$A$6:$BE$17,Z$42,FALSE)</f>
        <v>0</v>
      </c>
      <c r="AA58" s="85" t="str">
        <f>INDEX([16]Data!$BK$5:$BK$156,MATCH(A58,[16]Data!$A$5:$A$156,0))</f>
        <v>Zlínský</v>
      </c>
      <c r="AB58" s="86">
        <f>INDEX([16]Data!$BM$5:$BM$156,MATCH(A58,[16]Data!$A$5:$A$156,0))</f>
        <v>1.274</v>
      </c>
      <c r="AC58" s="12"/>
      <c r="AD58" s="39">
        <f t="shared" si="16"/>
        <v>0.82353915418723223</v>
      </c>
    </row>
    <row r="59" spans="1:30" x14ac:dyDescent="0.25">
      <c r="A59">
        <v>2448</v>
      </c>
      <c r="B59" s="84" t="str">
        <f>INDEX([16]Data!$C$5:$C$156,MATCH(A59,[16]Data!$A$5:$A$156,0))</f>
        <v>KJ - Broumov</v>
      </c>
      <c r="C59" s="85" t="str">
        <f>VLOOKUP($C$2,'[22]ERU-1'!$A$6:$BE$17,C$42,FALSE)</f>
        <v>Březen</v>
      </c>
      <c r="D59" s="85">
        <f>VLOOKUP($C$2,'[22]ERU-1'!$A$6:$BE$17,D$42,FALSE)</f>
        <v>3</v>
      </c>
      <c r="E59" s="85">
        <f>VLOOKUP($C$2,'[22]ERU-1'!$A$6:$BE$17,E$42,FALSE)</f>
        <v>496.33</v>
      </c>
      <c r="F59" s="85">
        <f>VLOOKUP($C$2,'[22]ERU-1'!$A$6:$BE$17,F$42,FALSE)</f>
        <v>274.90499999999997</v>
      </c>
      <c r="G59" s="85">
        <f>VLOOKUP($C$2,'[22]ERU-1'!$A$6:$BE$17,G$42,FALSE)</f>
        <v>35.130000000000003</v>
      </c>
      <c r="H59" s="85">
        <f>VLOOKUP($C$2,'[22]ERU-1'!$A$6:$BE$17,H$42,FALSE)</f>
        <v>806</v>
      </c>
      <c r="I59" s="85">
        <f>VLOOKUP($C$2,'[22]ERU-1'!$A$6:$BE$17,I$42,FALSE)</f>
        <v>0</v>
      </c>
      <c r="J59" s="85">
        <f>VLOOKUP($C$2,'[22]ERU-1'!$A$6:$BE$17,J$42,FALSE)</f>
        <v>0</v>
      </c>
      <c r="K59" s="85">
        <f>VLOOKUP($C$2,'[22]ERU-1'!$A$6:$BE$17,K$42,FALSE)</f>
        <v>806</v>
      </c>
      <c r="L59" s="85">
        <f>VLOOKUP($C$2,'[22]ERU-1'!$A$6:$BE$17,L$42,FALSE)</f>
        <v>0</v>
      </c>
      <c r="M59" s="85">
        <f>VLOOKUP($C$2,'[22]ERU-1'!$A$6:$BE$17,M$42,FALSE)</f>
        <v>806</v>
      </c>
      <c r="N59" s="85">
        <f>VLOOKUP($C$2,'[22]ERU-1'!$A$6:$BE$17,N$42,FALSE)</f>
        <v>0</v>
      </c>
      <c r="O59" s="85" t="s">
        <v>36</v>
      </c>
      <c r="P59" s="85">
        <f>VLOOKUP($C$2,'[22]ERU-1'!$A$6:$BE$17,P$42,FALSE)</f>
        <v>0</v>
      </c>
      <c r="Q59" s="85">
        <f>VLOOKUP($C$2,'[22]ERU-1'!$A$6:$BE$17,Q$42,FALSE)</f>
        <v>0</v>
      </c>
      <c r="R59" s="85">
        <f>VLOOKUP($C$2,'[22]ERU-1'!$A$6:$BE$17,R$42,FALSE)</f>
        <v>806</v>
      </c>
      <c r="S59" s="85">
        <f>VLOOKUP($C$2,'[22]ERU-1'!$A$6:$BE$17,S$42,FALSE)</f>
        <v>0</v>
      </c>
      <c r="T59" s="85">
        <f>VLOOKUP($C$2,'[22]ERU-1'!$A$6:$BE$17,T$42,FALSE)</f>
        <v>0</v>
      </c>
      <c r="U59" s="85">
        <f>VLOOKUP($C$2,'[22]ERU-1'!$A$6:$BE$17,U$42,FALSE)</f>
        <v>0</v>
      </c>
      <c r="V59" s="85">
        <f>VLOOKUP($C$2,'[22]ERU-1'!$A$6:$BE$17,V$42,FALSE)</f>
        <v>0</v>
      </c>
      <c r="W59" s="85">
        <f>VLOOKUP($C$2,'[22]ERU-1'!$A$6:$BE$17,W$42,FALSE)</f>
        <v>0</v>
      </c>
      <c r="X59" s="85">
        <f>VLOOKUP($C$2,'[22]ERU-1'!$A$6:$BE$17,X$42,FALSE)</f>
        <v>0</v>
      </c>
      <c r="Y59" s="85">
        <f>VLOOKUP($C$2,'[22]ERU-1'!$A$6:$BE$17,Y$42,FALSE)</f>
        <v>0</v>
      </c>
      <c r="Z59" s="85">
        <f>VLOOKUP($C$2,'[22]ERU-1'!$A$6:$BE$17,Z$42,FALSE)</f>
        <v>0</v>
      </c>
      <c r="AA59" s="85" t="str">
        <f>INDEX([16]Data!$BK$5:$BK$156,MATCH(A59,[16]Data!$A$5:$A$156,0))</f>
        <v>Královéhradecký</v>
      </c>
      <c r="AB59" s="86">
        <f>INDEX([16]Data!$BM$5:$BM$156,MATCH(A59,[16]Data!$A$5:$A$156,0))</f>
        <v>0.72299999999999998</v>
      </c>
      <c r="AC59" s="12"/>
      <c r="AD59" s="39">
        <f t="shared" si="16"/>
        <v>0.81442276018584203</v>
      </c>
    </row>
    <row r="60" spans="1:30" x14ac:dyDescent="0.25">
      <c r="A60">
        <v>540</v>
      </c>
      <c r="B60" s="84" t="str">
        <f>INDEX([16]Data!$C$5:$C$156,MATCH(A60,[16]Data!$A$5:$A$156,0))</f>
        <v>KJ - Brtnice</v>
      </c>
      <c r="C60" s="85" t="str">
        <f>VLOOKUP($C$2,'[23]ERU-1'!$A$6:$BE$17,C$42,FALSE)</f>
        <v>Březen</v>
      </c>
      <c r="D60" s="85">
        <f>VLOOKUP($C$2,'[23]ERU-1'!$A$6:$BE$17,D$42,FALSE)</f>
        <v>3</v>
      </c>
      <c r="E60" s="85">
        <f>VLOOKUP($C$2,'[23]ERU-1'!$A$6:$BE$17,E$42,FALSE)</f>
        <v>303.178</v>
      </c>
      <c r="F60" s="85">
        <f>VLOOKUP($C$2,'[23]ERU-1'!$A$6:$BE$17,F$42,FALSE)</f>
        <v>185.726</v>
      </c>
      <c r="G60" s="85">
        <f>VLOOKUP($C$2,'[23]ERU-1'!$A$6:$BE$17,G$42,FALSE)</f>
        <v>35.156999999999996</v>
      </c>
      <c r="H60" s="85">
        <f>VLOOKUP($C$2,'[23]ERU-1'!$A$6:$BE$17,H$42,FALSE)</f>
        <v>489</v>
      </c>
      <c r="I60" s="85">
        <f>VLOOKUP($C$2,'[23]ERU-1'!$A$6:$BE$17,I$42,FALSE)</f>
        <v>0</v>
      </c>
      <c r="J60" s="85">
        <f>VLOOKUP($C$2,'[23]ERU-1'!$A$6:$BE$17,J$42,FALSE)</f>
        <v>0</v>
      </c>
      <c r="K60" s="85">
        <f>VLOOKUP($C$2,'[23]ERU-1'!$A$6:$BE$17,K$42,FALSE)</f>
        <v>489</v>
      </c>
      <c r="L60" s="85">
        <f>VLOOKUP($C$2,'[23]ERU-1'!$A$6:$BE$17,L$42,FALSE)</f>
        <v>0</v>
      </c>
      <c r="M60" s="85">
        <f>VLOOKUP($C$2,'[23]ERU-1'!$A$6:$BE$17,M$42,FALSE)</f>
        <v>489</v>
      </c>
      <c r="N60" s="85">
        <f>VLOOKUP($C$2,'[23]ERU-1'!$A$6:$BE$17,N$42,FALSE)</f>
        <v>0</v>
      </c>
      <c r="O60" s="85" t="s">
        <v>36</v>
      </c>
      <c r="P60" s="85">
        <f>VLOOKUP($C$2,'[23]ERU-1'!$A$6:$BE$17,P$42,FALSE)</f>
        <v>0</v>
      </c>
      <c r="Q60" s="85">
        <f>VLOOKUP($C$2,'[23]ERU-1'!$A$6:$BE$17,Q$42,FALSE)</f>
        <v>0</v>
      </c>
      <c r="R60" s="85">
        <f>VLOOKUP($C$2,'[23]ERU-1'!$A$6:$BE$17,R$42,FALSE)</f>
        <v>489</v>
      </c>
      <c r="S60" s="85">
        <f>VLOOKUP($C$2,'[23]ERU-1'!$A$6:$BE$17,S$42,FALSE)</f>
        <v>0</v>
      </c>
      <c r="T60" s="85">
        <f>VLOOKUP($C$2,'[23]ERU-1'!$A$6:$BE$17,T$42,FALSE)</f>
        <v>0</v>
      </c>
      <c r="U60" s="85">
        <f>VLOOKUP($C$2,'[23]ERU-1'!$A$6:$BE$17,U$42,FALSE)</f>
        <v>0</v>
      </c>
      <c r="V60" s="85">
        <f>VLOOKUP($C$2,'[23]ERU-1'!$A$6:$BE$17,V$42,FALSE)</f>
        <v>0</v>
      </c>
      <c r="W60" s="85">
        <f>VLOOKUP($C$2,'[23]ERU-1'!$A$6:$BE$17,W$42,FALSE)</f>
        <v>0</v>
      </c>
      <c r="X60" s="85">
        <f>VLOOKUP($C$2,'[23]ERU-1'!$A$6:$BE$17,X$42,FALSE)</f>
        <v>0</v>
      </c>
      <c r="Y60" s="85">
        <f>VLOOKUP($C$2,'[23]ERU-1'!$A$6:$BE$17,Y$42,FALSE)</f>
        <v>0</v>
      </c>
      <c r="Z60" s="85">
        <f>VLOOKUP($C$2,'[23]ERU-1'!$A$6:$BE$17,Z$42,FALSE)</f>
        <v>0</v>
      </c>
      <c r="AA60" s="85" t="str">
        <f>INDEX([16]Data!$BK$5:$BK$156,MATCH(A60,[16]Data!$A$5:$A$156,0))</f>
        <v>Vysočina</v>
      </c>
      <c r="AB60" s="86">
        <f>INDEX([16]Data!$BM$5:$BM$156,MATCH(A60,[16]Data!$A$5:$A$156,0))</f>
        <v>0.41699999999999998</v>
      </c>
      <c r="AC60" s="12"/>
      <c r="AD60" s="39">
        <f t="shared" si="16"/>
        <v>0.73136412421165231</v>
      </c>
    </row>
    <row r="61" spans="1:30" x14ac:dyDescent="0.25">
      <c r="A61">
        <v>2477</v>
      </c>
      <c r="B61" s="84" t="str">
        <f>INDEX([16]Data!$C$5:$C$156,MATCH(A61,[16]Data!$A$5:$A$156,0))</f>
        <v>KJ - Bystřice nad Pernštejnem</v>
      </c>
      <c r="C61" s="85" t="str">
        <f>VLOOKUP($C$2,'[24]ERU-1'!$A$6:$BE$17,C$42,FALSE)</f>
        <v>Březen</v>
      </c>
      <c r="D61" s="85">
        <f>VLOOKUP($C$2,'[24]ERU-1'!$A$6:$BE$17,D$42,FALSE)</f>
        <v>3</v>
      </c>
      <c r="E61" s="85">
        <f>VLOOKUP($C$2,'[24]ERU-1'!$A$6:$BE$17,E$42,FALSE)</f>
        <v>2356.88</v>
      </c>
      <c r="F61" s="85">
        <f>VLOOKUP($C$2,'[24]ERU-1'!$A$6:$BE$17,F$42,FALSE)</f>
        <v>1240.1099999999999</v>
      </c>
      <c r="G61" s="85">
        <f>VLOOKUP($C$2,'[24]ERU-1'!$A$6:$BE$17,G$42,FALSE)</f>
        <v>35.158000000000001</v>
      </c>
      <c r="H61" s="85">
        <f>VLOOKUP($C$2,'[24]ERU-1'!$A$6:$BE$17,H$42,FALSE)</f>
        <v>3501</v>
      </c>
      <c r="I61" s="85">
        <f>VLOOKUP($C$2,'[24]ERU-1'!$A$6:$BE$17,I$42,FALSE)</f>
        <v>0</v>
      </c>
      <c r="J61" s="85">
        <f>VLOOKUP($C$2,'[24]ERU-1'!$A$6:$BE$17,J$42,FALSE)</f>
        <v>0</v>
      </c>
      <c r="K61" s="85">
        <f>VLOOKUP($C$2,'[24]ERU-1'!$A$6:$BE$17,K$42,FALSE)</f>
        <v>3501</v>
      </c>
      <c r="L61" s="85">
        <f>VLOOKUP($C$2,'[24]ERU-1'!$A$6:$BE$17,L$42,FALSE)</f>
        <v>0</v>
      </c>
      <c r="M61" s="85">
        <f>VLOOKUP($C$2,'[24]ERU-1'!$A$6:$BE$17,M$42,FALSE)</f>
        <v>3501</v>
      </c>
      <c r="N61" s="85">
        <f>VLOOKUP($C$2,'[24]ERU-1'!$A$6:$BE$17,N$42,FALSE)</f>
        <v>0</v>
      </c>
      <c r="O61" s="85" t="s">
        <v>36</v>
      </c>
      <c r="P61" s="85">
        <f>VLOOKUP($C$2,'[24]ERU-1'!$A$6:$BE$17,P$42,FALSE)</f>
        <v>0</v>
      </c>
      <c r="Q61" s="85">
        <f>VLOOKUP($C$2,'[24]ERU-1'!$A$6:$BE$17,Q$42,FALSE)</f>
        <v>0</v>
      </c>
      <c r="R61" s="85">
        <f>VLOOKUP($C$2,'[24]ERU-1'!$A$6:$BE$17,R$42,FALSE)</f>
        <v>3501</v>
      </c>
      <c r="S61" s="85">
        <f>VLOOKUP($C$2,'[24]ERU-1'!$A$6:$BE$17,S$42,FALSE)</f>
        <v>0</v>
      </c>
      <c r="T61" s="85">
        <f>VLOOKUP($C$2,'[24]ERU-1'!$A$6:$BE$17,T$42,FALSE)</f>
        <v>0</v>
      </c>
      <c r="U61" s="85">
        <f>VLOOKUP($C$2,'[24]ERU-1'!$A$6:$BE$17,U$42,FALSE)</f>
        <v>0</v>
      </c>
      <c r="V61" s="85">
        <f>VLOOKUP($C$2,'[24]ERU-1'!$A$6:$BE$17,V$42,FALSE)</f>
        <v>0</v>
      </c>
      <c r="W61" s="85">
        <f>VLOOKUP($C$2,'[24]ERU-1'!$A$6:$BE$17,W$42,FALSE)</f>
        <v>0</v>
      </c>
      <c r="X61" s="85">
        <f>VLOOKUP($C$2,'[24]ERU-1'!$A$6:$BE$17,X$42,FALSE)</f>
        <v>0</v>
      </c>
      <c r="Y61" s="85">
        <f>VLOOKUP($C$2,'[24]ERU-1'!$A$6:$BE$17,Y$42,FALSE)</f>
        <v>0</v>
      </c>
      <c r="Z61" s="85">
        <f>VLOOKUP($C$2,'[24]ERU-1'!$A$6:$BE$17,Z$42,FALSE)</f>
        <v>0</v>
      </c>
      <c r="AA61" s="85" t="str">
        <f>INDEX([16]Data!$BK$5:$BK$156,MATCH(A61,[16]Data!$A$5:$A$156,0))</f>
        <v>Vysočina</v>
      </c>
      <c r="AB61" s="86">
        <f>INDEX([16]Data!$BM$5:$BM$156,MATCH(A61,[16]Data!$A$5:$A$156,0))</f>
        <v>2.254</v>
      </c>
      <c r="AC61" s="12"/>
      <c r="AD61" s="39">
        <f t="shared" si="16"/>
        <v>0.78420462700889437</v>
      </c>
    </row>
    <row r="62" spans="1:30" x14ac:dyDescent="0.25">
      <c r="A62">
        <v>3124</v>
      </c>
      <c r="B62" s="84" t="str">
        <f>INDEX([16]Data!$C$5:$C$156,MATCH(A62,[16]Data!$A$5:$A$156,0))</f>
        <v>KJ - Česká Třebová, Křib</v>
      </c>
      <c r="C62" s="85" t="str">
        <f>VLOOKUP($C$2,'[25]ERU-1'!$A$6:$BE$17,C$42,FALSE)</f>
        <v>Březen</v>
      </c>
      <c r="D62" s="85">
        <f>VLOOKUP($C$2,'[25]ERU-1'!$A$6:$BE$17,D$42,FALSE)</f>
        <v>3</v>
      </c>
      <c r="E62" s="85">
        <f>VLOOKUP($C$2,'[25]ERU-1'!$A$6:$BE$17,E$42,FALSE)</f>
        <v>207.58</v>
      </c>
      <c r="F62" s="85">
        <f>VLOOKUP($C$2,'[25]ERU-1'!$A$6:$BE$17,F$42,FALSE)</f>
        <v>120.944</v>
      </c>
      <c r="G62" s="85">
        <f>VLOOKUP($C$2,'[25]ERU-1'!$A$6:$BE$17,G$42,FALSE)</f>
        <v>35.121000000000002</v>
      </c>
      <c r="H62" s="85">
        <f>VLOOKUP($C$2,'[25]ERU-1'!$A$6:$BE$17,H$42,FALSE)</f>
        <v>363</v>
      </c>
      <c r="I62" s="85">
        <f>VLOOKUP($C$2,'[25]ERU-1'!$A$6:$BE$17,I$42,FALSE)</f>
        <v>0</v>
      </c>
      <c r="J62" s="85">
        <f>VLOOKUP($C$2,'[25]ERU-1'!$A$6:$BE$17,J$42,FALSE)</f>
        <v>0</v>
      </c>
      <c r="K62" s="85">
        <f>VLOOKUP($C$2,'[25]ERU-1'!$A$6:$BE$17,K$42,FALSE)</f>
        <v>363</v>
      </c>
      <c r="L62" s="85">
        <f>VLOOKUP($C$2,'[25]ERU-1'!$A$6:$BE$17,L$42,FALSE)</f>
        <v>0</v>
      </c>
      <c r="M62" s="85">
        <f>VLOOKUP($C$2,'[25]ERU-1'!$A$6:$BE$17,M$42,FALSE)</f>
        <v>363</v>
      </c>
      <c r="N62" s="85">
        <f>VLOOKUP($C$2,'[25]ERU-1'!$A$6:$BE$17,N$42,FALSE)</f>
        <v>0</v>
      </c>
      <c r="O62" s="85" t="s">
        <v>36</v>
      </c>
      <c r="P62" s="85">
        <f>VLOOKUP($C$2,'[25]ERU-1'!$A$6:$BE$17,P$42,FALSE)</f>
        <v>0</v>
      </c>
      <c r="Q62" s="85">
        <f>VLOOKUP($C$2,'[25]ERU-1'!$A$6:$BE$17,Q$42,FALSE)</f>
        <v>0</v>
      </c>
      <c r="R62" s="85">
        <f>VLOOKUP($C$2,'[25]ERU-1'!$A$6:$BE$17,R$42,FALSE)</f>
        <v>363</v>
      </c>
      <c r="S62" s="85">
        <f>VLOOKUP($C$2,'[25]ERU-1'!$A$6:$BE$17,S$42,FALSE)</f>
        <v>0</v>
      </c>
      <c r="T62" s="85">
        <f>VLOOKUP($C$2,'[25]ERU-1'!$A$6:$BE$17,T$42,FALSE)</f>
        <v>0</v>
      </c>
      <c r="U62" s="85">
        <f>VLOOKUP($C$2,'[25]ERU-1'!$A$6:$BE$17,U$42,FALSE)</f>
        <v>0</v>
      </c>
      <c r="V62" s="85">
        <f>VLOOKUP($C$2,'[25]ERU-1'!$A$6:$BE$17,V$42,FALSE)</f>
        <v>0</v>
      </c>
      <c r="W62" s="85">
        <f>VLOOKUP($C$2,'[25]ERU-1'!$A$6:$BE$17,W$42,FALSE)</f>
        <v>0</v>
      </c>
      <c r="X62" s="85">
        <f>VLOOKUP($C$2,'[25]ERU-1'!$A$6:$BE$17,X$42,FALSE)</f>
        <v>0</v>
      </c>
      <c r="Y62" s="85">
        <f>VLOOKUP($C$2,'[25]ERU-1'!$A$6:$BE$17,Y$42,FALSE)</f>
        <v>0</v>
      </c>
      <c r="Z62" s="85">
        <f>VLOOKUP($C$2,'[25]ERU-1'!$A$6:$BE$17,Z$42,FALSE)</f>
        <v>0</v>
      </c>
      <c r="AA62" s="85" t="str">
        <f>INDEX([16]Data!$BK$5:$BK$156,MATCH(A62,[16]Data!$A$5:$A$156,0))</f>
        <v>Pardubický</v>
      </c>
      <c r="AB62" s="86">
        <f>INDEX([16]Data!$BM$5:$BM$156,MATCH(A62,[16]Data!$A$5:$A$156,0))</f>
        <v>0.28599999999999998</v>
      </c>
      <c r="AC62" s="12"/>
      <c r="AD62" s="39">
        <f t="shared" si="16"/>
        <v>0.83371918684129287</v>
      </c>
    </row>
    <row r="63" spans="1:30" x14ac:dyDescent="0.25">
      <c r="A63">
        <v>3242</v>
      </c>
      <c r="B63" s="84" t="str">
        <f>INDEX([16]Data!$C$5:$C$156,MATCH(A63,[16]Data!$A$5:$A$156,0))</f>
        <v>KJ - Česká Třebová, Lhotka</v>
      </c>
      <c r="C63" s="85" t="str">
        <f>VLOOKUP($C$2,'[26]ERU-1'!$A$6:$BE$17,C$42,FALSE)</f>
        <v>Březen</v>
      </c>
      <c r="D63" s="85">
        <f>VLOOKUP($C$2,'[26]ERU-1'!$A$6:$BE$17,D$42,FALSE)</f>
        <v>3</v>
      </c>
      <c r="E63" s="85">
        <f>VLOOKUP($C$2,'[26]ERU-1'!$A$6:$BE$17,E$42,FALSE)</f>
        <v>682.51499999999999</v>
      </c>
      <c r="F63" s="85">
        <f>VLOOKUP($C$2,'[26]ERU-1'!$A$6:$BE$17,F$42,FALSE)</f>
        <v>378.02300000000002</v>
      </c>
      <c r="G63" s="85">
        <f>VLOOKUP($C$2,'[26]ERU-1'!$A$6:$BE$17,G$42,FALSE)</f>
        <v>35.128999999999998</v>
      </c>
      <c r="H63" s="85">
        <f>VLOOKUP($C$2,'[26]ERU-1'!$A$6:$BE$17,H$42,FALSE)</f>
        <v>1122</v>
      </c>
      <c r="I63" s="85">
        <f>VLOOKUP($C$2,'[26]ERU-1'!$A$6:$BE$17,I$42,FALSE)</f>
        <v>0</v>
      </c>
      <c r="J63" s="85">
        <f>VLOOKUP($C$2,'[26]ERU-1'!$A$6:$BE$17,J$42,FALSE)</f>
        <v>0</v>
      </c>
      <c r="K63" s="85">
        <f>VLOOKUP($C$2,'[26]ERU-1'!$A$6:$BE$17,K$42,FALSE)</f>
        <v>1122</v>
      </c>
      <c r="L63" s="85">
        <f>VLOOKUP($C$2,'[26]ERU-1'!$A$6:$BE$17,L$42,FALSE)</f>
        <v>0</v>
      </c>
      <c r="M63" s="85">
        <f>VLOOKUP($C$2,'[26]ERU-1'!$A$6:$BE$17,M$42,FALSE)</f>
        <v>1122</v>
      </c>
      <c r="N63" s="85">
        <f>VLOOKUP($C$2,'[26]ERU-1'!$A$6:$BE$17,N$42,FALSE)</f>
        <v>0</v>
      </c>
      <c r="O63" s="85" t="s">
        <v>36</v>
      </c>
      <c r="P63" s="85">
        <f>VLOOKUP($C$2,'[26]ERU-1'!$A$6:$BE$17,P$42,FALSE)</f>
        <v>0</v>
      </c>
      <c r="Q63" s="85">
        <f>VLOOKUP($C$2,'[26]ERU-1'!$A$6:$BE$17,Q$42,FALSE)</f>
        <v>0</v>
      </c>
      <c r="R63" s="85">
        <f>VLOOKUP($C$2,'[26]ERU-1'!$A$6:$BE$17,R$42,FALSE)</f>
        <v>1122</v>
      </c>
      <c r="S63" s="85">
        <f>VLOOKUP($C$2,'[26]ERU-1'!$A$6:$BE$17,S$42,FALSE)</f>
        <v>0</v>
      </c>
      <c r="T63" s="85">
        <f>VLOOKUP($C$2,'[26]ERU-1'!$A$6:$BE$17,T$42,FALSE)</f>
        <v>0</v>
      </c>
      <c r="U63" s="85">
        <f>VLOOKUP($C$2,'[26]ERU-1'!$A$6:$BE$17,U$42,FALSE)</f>
        <v>0</v>
      </c>
      <c r="V63" s="85">
        <f>VLOOKUP($C$2,'[26]ERU-1'!$A$6:$BE$17,V$42,FALSE)</f>
        <v>0</v>
      </c>
      <c r="W63" s="85">
        <f>VLOOKUP($C$2,'[26]ERU-1'!$A$6:$BE$17,W$42,FALSE)</f>
        <v>0</v>
      </c>
      <c r="X63" s="85">
        <f>VLOOKUP($C$2,'[26]ERU-1'!$A$6:$BE$17,X$42,FALSE)</f>
        <v>0</v>
      </c>
      <c r="Y63" s="85">
        <f>VLOOKUP($C$2,'[26]ERU-1'!$A$6:$BE$17,Y$42,FALSE)</f>
        <v>0</v>
      </c>
      <c r="Z63" s="85">
        <f>VLOOKUP($C$2,'[26]ERU-1'!$A$6:$BE$17,Z$42,FALSE)</f>
        <v>0</v>
      </c>
      <c r="AA63" s="85" t="str">
        <f>INDEX([16]Data!$BK$5:$BK$156,MATCH(A63,[16]Data!$A$5:$A$156,0))</f>
        <v>Pardubický</v>
      </c>
      <c r="AB63" s="86">
        <f>INDEX([16]Data!$BM$5:$BM$156,MATCH(A63,[16]Data!$A$5:$A$156,0))</f>
        <v>1.046</v>
      </c>
      <c r="AC63" s="12"/>
      <c r="AD63" s="39">
        <f t="shared" si="16"/>
        <v>0.82446482533249732</v>
      </c>
    </row>
    <row r="64" spans="1:30" x14ac:dyDescent="0.25">
      <c r="A64">
        <v>3040</v>
      </c>
      <c r="B64" s="84" t="str">
        <f>INDEX([16]Data!$C$5:$C$156,MATCH(A64,[16]Data!$A$5:$A$156,0))</f>
        <v>KJ - Duchcov</v>
      </c>
      <c r="C64" s="85" t="str">
        <f>VLOOKUP($C$2,'[27]ERU-1'!$A$6:$BE$17,C$42,FALSE)</f>
        <v>Březen</v>
      </c>
      <c r="D64" s="85">
        <f>VLOOKUP($C$2,'[27]ERU-1'!$A$6:$BE$17,D$42,FALSE)</f>
        <v>3</v>
      </c>
      <c r="E64" s="85">
        <f>VLOOKUP($C$2,'[27]ERU-1'!$A$6:$BE$17,E$42,FALSE)</f>
        <v>1712.903</v>
      </c>
      <c r="F64" s="85">
        <f>VLOOKUP($C$2,'[27]ERU-1'!$A$6:$BE$17,F$42,FALSE)</f>
        <v>906.33</v>
      </c>
      <c r="G64" s="85">
        <f>VLOOKUP($C$2,'[27]ERU-1'!$A$6:$BE$17,G$42,FALSE)</f>
        <v>35.459000000000003</v>
      </c>
      <c r="H64" s="85">
        <f>VLOOKUP($C$2,'[27]ERU-1'!$A$6:$BE$17,H$42,FALSE)</f>
        <v>2689</v>
      </c>
      <c r="I64" s="85">
        <f>VLOOKUP($C$2,'[27]ERU-1'!$A$6:$BE$17,I$42,FALSE)</f>
        <v>0</v>
      </c>
      <c r="J64" s="85">
        <f>VLOOKUP($C$2,'[27]ERU-1'!$A$6:$BE$17,J$42,FALSE)</f>
        <v>0</v>
      </c>
      <c r="K64" s="85">
        <f>VLOOKUP($C$2,'[27]ERU-1'!$A$6:$BE$17,K$42,FALSE)</f>
        <v>2689</v>
      </c>
      <c r="L64" s="85">
        <f>VLOOKUP($C$2,'[27]ERU-1'!$A$6:$BE$17,L$42,FALSE)</f>
        <v>0</v>
      </c>
      <c r="M64" s="85">
        <f>VLOOKUP($C$2,'[27]ERU-1'!$A$6:$BE$17,M$42,FALSE)</f>
        <v>2689</v>
      </c>
      <c r="N64" s="85">
        <f>VLOOKUP($C$2,'[27]ERU-1'!$A$6:$BE$17,N$42,FALSE)</f>
        <v>0</v>
      </c>
      <c r="O64" s="85" t="s">
        <v>36</v>
      </c>
      <c r="P64" s="85">
        <f>VLOOKUP($C$2,'[27]ERU-1'!$A$6:$BE$17,P$42,FALSE)</f>
        <v>0</v>
      </c>
      <c r="Q64" s="85">
        <f>VLOOKUP($C$2,'[27]ERU-1'!$A$6:$BE$17,Q$42,FALSE)</f>
        <v>0</v>
      </c>
      <c r="R64" s="85">
        <f>VLOOKUP($C$2,'[27]ERU-1'!$A$6:$BE$17,R$42,FALSE)</f>
        <v>2689</v>
      </c>
      <c r="S64" s="85">
        <f>VLOOKUP($C$2,'[27]ERU-1'!$A$6:$BE$17,S$42,FALSE)</f>
        <v>0</v>
      </c>
      <c r="T64" s="85">
        <f>VLOOKUP($C$2,'[27]ERU-1'!$A$6:$BE$17,T$42,FALSE)</f>
        <v>0</v>
      </c>
      <c r="U64" s="85">
        <f>VLOOKUP($C$2,'[27]ERU-1'!$A$6:$BE$17,U$42,FALSE)</f>
        <v>0</v>
      </c>
      <c r="V64" s="85">
        <f>VLOOKUP($C$2,'[27]ERU-1'!$A$6:$BE$17,V$42,FALSE)</f>
        <v>0</v>
      </c>
      <c r="W64" s="85">
        <f>VLOOKUP($C$2,'[27]ERU-1'!$A$6:$BE$17,W$42,FALSE)</f>
        <v>0</v>
      </c>
      <c r="X64" s="85">
        <f>VLOOKUP($C$2,'[27]ERU-1'!$A$6:$BE$17,X$42,FALSE)</f>
        <v>0</v>
      </c>
      <c r="Y64" s="85">
        <f>VLOOKUP($C$2,'[27]ERU-1'!$A$6:$BE$17,Y$42,FALSE)</f>
        <v>0</v>
      </c>
      <c r="Z64" s="85">
        <f>VLOOKUP($C$2,'[27]ERU-1'!$A$6:$BE$17,Z$42,FALSE)</f>
        <v>0</v>
      </c>
      <c r="AA64" s="85" t="str">
        <f>INDEX([16]Data!$BK$5:$BK$156,MATCH(A64,[16]Data!$A$5:$A$156,0))</f>
        <v>Ústecký</v>
      </c>
      <c r="AB64" s="86">
        <f>INDEX([16]Data!$BM$5:$BM$156,MATCH(A64,[16]Data!$A$5:$A$156,0))</f>
        <v>2.5129999999999999</v>
      </c>
      <c r="AC64" s="12"/>
      <c r="AD64" s="39">
        <f t="shared" si="16"/>
        <v>0.82414180755844391</v>
      </c>
    </row>
    <row r="65" spans="1:30" x14ac:dyDescent="0.25">
      <c r="A65">
        <v>2479</v>
      </c>
      <c r="B65" s="84" t="str">
        <f>INDEX([16]Data!$C$5:$C$156,MATCH(A65,[16]Data!$A$5:$A$156,0))</f>
        <v>KJ - Fügnerova, Vrchlabí</v>
      </c>
      <c r="C65" s="85" t="str">
        <f>VLOOKUP($C$2,'[28]ERU-1'!$A$6:$BE$17,C$42,FALSE)</f>
        <v>Březen</v>
      </c>
      <c r="D65" s="85">
        <f>VLOOKUP($C$2,'[28]ERU-1'!$A$6:$BE$17,D$42,FALSE)</f>
        <v>3</v>
      </c>
      <c r="E65" s="85" t="e">
        <f>VLOOKUP($C$2,'[28]ERU-1'!$A$6:$BE$17,E$42,FALSE)</f>
        <v>#N/A</v>
      </c>
      <c r="F65" s="85" t="e">
        <f>VLOOKUP($C$2,'[28]ERU-1'!$A$6:$BE$17,F$42,FALSE)</f>
        <v>#N/A</v>
      </c>
      <c r="G65" s="85" t="e">
        <f>VLOOKUP($C$2,'[28]ERU-1'!$A$6:$BE$17,G$42,FALSE)</f>
        <v>#N/A</v>
      </c>
      <c r="H65" s="85">
        <f>VLOOKUP($C$2,'[28]ERU-1'!$A$6:$BE$17,H$42,FALSE)</f>
        <v>0</v>
      </c>
      <c r="I65" s="85">
        <f>VLOOKUP($C$2,'[28]ERU-1'!$A$6:$BE$17,I$42,FALSE)</f>
        <v>0</v>
      </c>
      <c r="J65" s="85">
        <f>VLOOKUP($C$2,'[28]ERU-1'!$A$6:$BE$17,J$42,FALSE)</f>
        <v>0</v>
      </c>
      <c r="K65" s="85">
        <f>VLOOKUP($C$2,'[28]ERU-1'!$A$6:$BE$17,K$42,FALSE)</f>
        <v>0</v>
      </c>
      <c r="L65" s="85">
        <f>VLOOKUP($C$2,'[28]ERU-1'!$A$6:$BE$17,L$42,FALSE)</f>
        <v>0</v>
      </c>
      <c r="M65" s="85">
        <f>VLOOKUP($C$2,'[28]ERU-1'!$A$6:$BE$17,M$42,FALSE)</f>
        <v>0</v>
      </c>
      <c r="N65" s="85">
        <f>VLOOKUP($C$2,'[28]ERU-1'!$A$6:$BE$17,N$42,FALSE)</f>
        <v>0</v>
      </c>
      <c r="O65" s="85" t="s">
        <v>36</v>
      </c>
      <c r="P65" s="85">
        <f>VLOOKUP($C$2,'[28]ERU-1'!$A$6:$BE$17,P$42,FALSE)</f>
        <v>0</v>
      </c>
      <c r="Q65" s="85">
        <f>VLOOKUP($C$2,'[28]ERU-1'!$A$6:$BE$17,Q$42,FALSE)</f>
        <v>0</v>
      </c>
      <c r="R65" s="85">
        <f>VLOOKUP($C$2,'[28]ERU-1'!$A$6:$BE$17,R$42,FALSE)</f>
        <v>0</v>
      </c>
      <c r="S65" s="85">
        <f>VLOOKUP($C$2,'[28]ERU-1'!$A$6:$BE$17,S$42,FALSE)</f>
        <v>0</v>
      </c>
      <c r="T65" s="85">
        <f>VLOOKUP($C$2,'[28]ERU-1'!$A$6:$BE$17,T$42,FALSE)</f>
        <v>0</v>
      </c>
      <c r="U65" s="85">
        <f>VLOOKUP($C$2,'[28]ERU-1'!$A$6:$BE$17,U$42,FALSE)</f>
        <v>0</v>
      </c>
      <c r="V65" s="85">
        <f>VLOOKUP($C$2,'[28]ERU-1'!$A$6:$BE$17,V$42,FALSE)</f>
        <v>0</v>
      </c>
      <c r="W65" s="85">
        <f>VLOOKUP($C$2,'[28]ERU-1'!$A$6:$BE$17,W$42,FALSE)</f>
        <v>0</v>
      </c>
      <c r="X65" s="85">
        <f>VLOOKUP($C$2,'[28]ERU-1'!$A$6:$BE$17,X$42,FALSE)</f>
        <v>0</v>
      </c>
      <c r="Y65" s="85">
        <f>VLOOKUP($C$2,'[28]ERU-1'!$A$6:$BE$17,Y$42,FALSE)</f>
        <v>0</v>
      </c>
      <c r="Z65" s="85">
        <f>VLOOKUP($C$2,'[28]ERU-1'!$A$6:$BE$17,Z$42,FALSE)</f>
        <v>0</v>
      </c>
      <c r="AA65" s="85" t="str">
        <f>INDEX([16]Data!$BK$5:$BK$156,MATCH(A65,[16]Data!$A$5:$A$156,0))</f>
        <v>Královéhradecký</v>
      </c>
      <c r="AB65" s="86">
        <f>INDEX([16]Data!$BM$5:$BM$156,MATCH(A65,[16]Data!$A$5:$A$156,0))</f>
        <v>0.95199999999999996</v>
      </c>
      <c r="AC65" s="12"/>
      <c r="AD65" s="39" t="e">
        <f t="shared" si="16"/>
        <v>#N/A</v>
      </c>
    </row>
    <row r="66" spans="1:30" x14ac:dyDescent="0.25">
      <c r="A66">
        <v>3515</v>
      </c>
      <c r="B66" s="84" t="str">
        <f>INDEX([16]Data!$C$5:$C$156,MATCH(A66,[16]Data!$A$5:$A$156,0))</f>
        <v>KJ - Havlíčkův Brod, Rozkošská</v>
      </c>
      <c r="C66" s="85" t="str">
        <f>VLOOKUP($C$2,'[29]ERU-1'!$A$6:$BE$17,C$42,FALSE)</f>
        <v>Březen</v>
      </c>
      <c r="D66" s="85">
        <f>VLOOKUP($C$2,'[29]ERU-1'!$A$6:$BE$17,D$42,FALSE)</f>
        <v>3</v>
      </c>
      <c r="E66" s="85">
        <f>VLOOKUP($C$2,'[29]ERU-1'!$A$6:$BE$17,E$42,FALSE)</f>
        <v>211.50200000000001</v>
      </c>
      <c r="F66" s="85">
        <f>VLOOKUP($C$2,'[29]ERU-1'!$A$6:$BE$17,F$42,FALSE)</f>
        <v>115.167</v>
      </c>
      <c r="G66" s="85">
        <f>VLOOKUP($C$2,'[29]ERU-1'!$A$6:$BE$17,G$42,FALSE)</f>
        <v>35.134999999999998</v>
      </c>
      <c r="H66" s="85">
        <f>VLOOKUP($C$2,'[29]ERU-1'!$A$6:$BE$17,H$42,FALSE)</f>
        <v>345</v>
      </c>
      <c r="I66" s="85">
        <f>VLOOKUP($C$2,'[29]ERU-1'!$A$6:$BE$17,I$42,FALSE)</f>
        <v>0</v>
      </c>
      <c r="J66" s="85">
        <f>VLOOKUP($C$2,'[29]ERU-1'!$A$6:$BE$17,J$42,FALSE)</f>
        <v>0</v>
      </c>
      <c r="K66" s="85">
        <f>VLOOKUP($C$2,'[29]ERU-1'!$A$6:$BE$17,K$42,FALSE)</f>
        <v>345</v>
      </c>
      <c r="L66" s="85">
        <f>VLOOKUP($C$2,'[29]ERU-1'!$A$6:$BE$17,L$42,FALSE)</f>
        <v>0</v>
      </c>
      <c r="M66" s="85">
        <f>VLOOKUP($C$2,'[29]ERU-1'!$A$6:$BE$17,M$42,FALSE)</f>
        <v>345</v>
      </c>
      <c r="N66" s="85">
        <f>VLOOKUP($C$2,'[29]ERU-1'!$A$6:$BE$17,N$42,FALSE)</f>
        <v>0</v>
      </c>
      <c r="O66" s="85" t="s">
        <v>36</v>
      </c>
      <c r="P66" s="85">
        <f>VLOOKUP($C$2,'[29]ERU-1'!$A$6:$BE$17,P$42,FALSE)</f>
        <v>0</v>
      </c>
      <c r="Q66" s="85">
        <f>VLOOKUP($C$2,'[29]ERU-1'!$A$6:$BE$17,Q$42,FALSE)</f>
        <v>0</v>
      </c>
      <c r="R66" s="85">
        <f>VLOOKUP($C$2,'[29]ERU-1'!$A$6:$BE$17,R$42,FALSE)</f>
        <v>0</v>
      </c>
      <c r="S66" s="85">
        <f>VLOOKUP($C$2,'[29]ERU-1'!$A$6:$BE$17,S$42,FALSE)</f>
        <v>0</v>
      </c>
      <c r="T66" s="85">
        <f>VLOOKUP($C$2,'[29]ERU-1'!$A$6:$BE$17,T$42,FALSE)</f>
        <v>0</v>
      </c>
      <c r="U66" s="85">
        <f>VLOOKUP($C$2,'[29]ERU-1'!$A$6:$BE$17,U$42,FALSE)</f>
        <v>0</v>
      </c>
      <c r="V66" s="85">
        <f>VLOOKUP($C$2,'[29]ERU-1'!$A$6:$BE$17,V$42,FALSE)</f>
        <v>0</v>
      </c>
      <c r="W66" s="85">
        <f>VLOOKUP($C$2,'[29]ERU-1'!$A$6:$BE$17,W$42,FALSE)</f>
        <v>0</v>
      </c>
      <c r="X66" s="85">
        <f>VLOOKUP($C$2,'[29]ERU-1'!$A$6:$BE$17,X$42,FALSE)</f>
        <v>345</v>
      </c>
      <c r="Y66" s="85">
        <f>VLOOKUP($C$2,'[29]ERU-1'!$A$6:$BE$17,Y$42,FALSE)</f>
        <v>0</v>
      </c>
      <c r="Z66" s="85">
        <f>VLOOKUP($C$2,'[29]ERU-1'!$A$6:$BE$17,Z$42,FALSE)</f>
        <v>0</v>
      </c>
      <c r="AA66" s="85" t="str">
        <f>INDEX([16]Data!$BK$5:$BK$156,MATCH(A66,[16]Data!$A$5:$A$156,0))</f>
        <v>Vysočina</v>
      </c>
      <c r="AB66" s="86">
        <f>INDEX([16]Data!$BM$5:$BM$156,MATCH(A66,[16]Data!$A$5:$A$156,0))</f>
        <v>0.28599999999999998</v>
      </c>
      <c r="AC66" s="12"/>
      <c r="AD66" s="39">
        <f t="shared" si="16"/>
        <v>0.83212494319842778</v>
      </c>
    </row>
    <row r="67" spans="1:30" x14ac:dyDescent="0.25">
      <c r="A67" s="34">
        <v>3503</v>
      </c>
      <c r="B67" s="84" t="str">
        <f>INDEX([16]Data!$C$5:$C$156,MATCH(A67,[16]Data!$A$5:$A$156,0))</f>
        <v>KJ - Havlíčkův Brod, Na Výšině</v>
      </c>
      <c r="C67" s="85" t="str">
        <f>VLOOKUP($C$2,'[30]ERU-1'!$A$6:$BE$17,C$42,FALSE)</f>
        <v>Březen</v>
      </c>
      <c r="D67" s="85">
        <f>VLOOKUP($C$2,'[30]ERU-1'!$A$6:$BE$17,D$42,FALSE)</f>
        <v>3</v>
      </c>
      <c r="E67" s="85">
        <f>VLOOKUP($C$2,'[30]ERU-1'!$A$6:$BE$17,E$42,FALSE)</f>
        <v>616.73699999999997</v>
      </c>
      <c r="F67" s="85">
        <f>VLOOKUP($C$2,'[30]ERU-1'!$A$6:$BE$17,F$42,FALSE)</f>
        <v>329.24200000000002</v>
      </c>
      <c r="G67" s="85">
        <f>VLOOKUP($C$2,'[30]ERU-1'!$A$6:$BE$17,G$42,FALSE)</f>
        <v>35.134999999999998</v>
      </c>
      <c r="H67" s="85">
        <f>VLOOKUP($C$2,'[30]ERU-1'!$A$6:$BE$17,H$42,FALSE)</f>
        <v>921</v>
      </c>
      <c r="I67" s="85">
        <f>VLOOKUP($C$2,'[30]ERU-1'!$A$6:$BE$17,I$42,FALSE)</f>
        <v>0</v>
      </c>
      <c r="J67" s="85">
        <f>VLOOKUP($C$2,'[30]ERU-1'!$A$6:$BE$17,J$42,FALSE)</f>
        <v>0</v>
      </c>
      <c r="K67" s="85">
        <f>VLOOKUP($C$2,'[30]ERU-1'!$A$6:$BE$17,K$42,FALSE)</f>
        <v>921</v>
      </c>
      <c r="L67" s="85">
        <f>VLOOKUP($C$2,'[30]ERU-1'!$A$6:$BE$17,L$42,FALSE)</f>
        <v>0</v>
      </c>
      <c r="M67" s="85">
        <f>VLOOKUP($C$2,'[30]ERU-1'!$A$6:$BE$17,M$42,FALSE)</f>
        <v>921</v>
      </c>
      <c r="N67" s="85">
        <f>VLOOKUP($C$2,'[30]ERU-1'!$A$6:$BE$17,N$42,FALSE)</f>
        <v>0</v>
      </c>
      <c r="O67" s="85" t="s">
        <v>36</v>
      </c>
      <c r="P67" s="85">
        <f>VLOOKUP($C$2,'[30]ERU-1'!$A$6:$BE$17,P$42,FALSE)</f>
        <v>0</v>
      </c>
      <c r="Q67" s="85">
        <f>VLOOKUP($C$2,'[30]ERU-1'!$A$6:$BE$17,Q$42,FALSE)</f>
        <v>0</v>
      </c>
      <c r="R67" s="85">
        <f>VLOOKUP($C$2,'[30]ERU-1'!$A$6:$BE$17,R$42,FALSE)</f>
        <v>921</v>
      </c>
      <c r="S67" s="85">
        <f>VLOOKUP($C$2,'[30]ERU-1'!$A$6:$BE$17,S$42,FALSE)</f>
        <v>0</v>
      </c>
      <c r="T67" s="85">
        <f>VLOOKUP($C$2,'[30]ERU-1'!$A$6:$BE$17,T$42,FALSE)</f>
        <v>0</v>
      </c>
      <c r="U67" s="85">
        <f>VLOOKUP($C$2,'[30]ERU-1'!$A$6:$BE$17,U$42,FALSE)</f>
        <v>0</v>
      </c>
      <c r="V67" s="85">
        <f>VLOOKUP($C$2,'[30]ERU-1'!$A$6:$BE$17,V$42,FALSE)</f>
        <v>0</v>
      </c>
      <c r="W67" s="85">
        <f>VLOOKUP($C$2,'[30]ERU-1'!$A$6:$BE$17,W$42,FALSE)</f>
        <v>0</v>
      </c>
      <c r="X67" s="85">
        <f>VLOOKUP($C$2,'[30]ERU-1'!$A$6:$BE$17,X$42,FALSE)</f>
        <v>0</v>
      </c>
      <c r="Y67" s="85">
        <f>VLOOKUP($C$2,'[30]ERU-1'!$A$6:$BE$17,Y$42,FALSE)</f>
        <v>0</v>
      </c>
      <c r="Z67" s="85">
        <f>VLOOKUP($C$2,'[30]ERU-1'!$A$6:$BE$17,Z$42,FALSE)</f>
        <v>0</v>
      </c>
      <c r="AA67" s="85" t="str">
        <f>INDEX([16]Data!$BK$5:$BK$156,MATCH(A67,[16]Data!$A$5:$A$156,0))</f>
        <v>Vysočina</v>
      </c>
      <c r="AB67" s="86">
        <f>INDEX([16]Data!$BM$5:$BM$156,MATCH(A67,[16]Data!$A$5:$A$156,0))</f>
        <v>0.73499999999999999</v>
      </c>
      <c r="AC67" s="12"/>
      <c r="AD67" s="39">
        <f t="shared" si="16"/>
        <v>0.77703735651385086</v>
      </c>
    </row>
    <row r="68" spans="1:30" x14ac:dyDescent="0.25">
      <c r="A68">
        <v>2681</v>
      </c>
      <c r="B68" s="84" t="str">
        <f>INDEX([16]Data!$C$5:$C$156,MATCH(A68,[16]Data!$A$5:$A$156,0))</f>
        <v>KJ - Havlíčkův Brod, Smetanovo náměstí</v>
      </c>
      <c r="C68" s="85" t="str">
        <f>VLOOKUP($C$2,'[31]ERU-1'!$A$6:$BE$17,C$42,FALSE)</f>
        <v>Březen</v>
      </c>
      <c r="D68" s="85">
        <f>VLOOKUP($C$2,'[31]ERU-1'!$A$6:$BE$17,D$42,FALSE)</f>
        <v>3</v>
      </c>
      <c r="E68" s="85">
        <f>VLOOKUP($C$2,'[31]ERU-1'!$A$6:$BE$17,E$42,FALSE)</f>
        <v>463.34699999999998</v>
      </c>
      <c r="F68" s="85">
        <f>VLOOKUP($C$2,'[31]ERU-1'!$A$6:$BE$17,F$42,FALSE)</f>
        <v>245.93199999999999</v>
      </c>
      <c r="G68" s="85">
        <f>VLOOKUP($C$2,'[31]ERU-1'!$A$6:$BE$17,G$42,FALSE)</f>
        <v>35.134999999999998</v>
      </c>
      <c r="H68" s="85">
        <f>VLOOKUP($C$2,'[31]ERU-1'!$A$6:$BE$17,H$42,FALSE)</f>
        <v>698</v>
      </c>
      <c r="I68" s="85">
        <f>VLOOKUP($C$2,'[31]ERU-1'!$A$6:$BE$17,I$42,FALSE)</f>
        <v>0</v>
      </c>
      <c r="J68" s="85">
        <f>VLOOKUP($C$2,'[31]ERU-1'!$A$6:$BE$17,J$42,FALSE)</f>
        <v>0</v>
      </c>
      <c r="K68" s="85">
        <f>VLOOKUP($C$2,'[31]ERU-1'!$A$6:$BE$17,K$42,FALSE)</f>
        <v>698</v>
      </c>
      <c r="L68" s="85">
        <f>VLOOKUP($C$2,'[31]ERU-1'!$A$6:$BE$17,L$42,FALSE)</f>
        <v>0</v>
      </c>
      <c r="M68" s="85">
        <f>VLOOKUP($C$2,'[31]ERU-1'!$A$6:$BE$17,M$42,FALSE)</f>
        <v>698</v>
      </c>
      <c r="N68" s="85">
        <f>VLOOKUP($C$2,'[31]ERU-1'!$A$6:$BE$17,N$42,FALSE)</f>
        <v>0</v>
      </c>
      <c r="O68" s="85" t="s">
        <v>36</v>
      </c>
      <c r="P68" s="85">
        <f>VLOOKUP($C$2,'[31]ERU-1'!$A$6:$BE$17,P$42,FALSE)</f>
        <v>0</v>
      </c>
      <c r="Q68" s="85">
        <f>VLOOKUP($C$2,'[31]ERU-1'!$A$6:$BE$17,Q$42,FALSE)</f>
        <v>0</v>
      </c>
      <c r="R68" s="85">
        <f>VLOOKUP($C$2,'[31]ERU-1'!$A$6:$BE$17,R$42,FALSE)</f>
        <v>698</v>
      </c>
      <c r="S68" s="85">
        <f>VLOOKUP($C$2,'[31]ERU-1'!$A$6:$BE$17,S$42,FALSE)</f>
        <v>0</v>
      </c>
      <c r="T68" s="85">
        <f>VLOOKUP($C$2,'[31]ERU-1'!$A$6:$BE$17,T$42,FALSE)</f>
        <v>0</v>
      </c>
      <c r="U68" s="85">
        <f>VLOOKUP($C$2,'[31]ERU-1'!$A$6:$BE$17,U$42,FALSE)</f>
        <v>0</v>
      </c>
      <c r="V68" s="85">
        <f>VLOOKUP($C$2,'[31]ERU-1'!$A$6:$BE$17,V$42,FALSE)</f>
        <v>0</v>
      </c>
      <c r="W68" s="85">
        <f>VLOOKUP($C$2,'[31]ERU-1'!$A$6:$BE$17,W$42,FALSE)</f>
        <v>0</v>
      </c>
      <c r="X68" s="85">
        <f>VLOOKUP($C$2,'[31]ERU-1'!$A$6:$BE$17,X$42,FALSE)</f>
        <v>0</v>
      </c>
      <c r="Y68" s="85">
        <f>VLOOKUP($C$2,'[31]ERU-1'!$A$6:$BE$17,Y$42,FALSE)</f>
        <v>0</v>
      </c>
      <c r="Z68" s="85">
        <f>VLOOKUP($C$2,'[31]ERU-1'!$A$6:$BE$17,Z$42,FALSE)</f>
        <v>0</v>
      </c>
      <c r="AA68" s="85" t="str">
        <f>INDEX([16]Data!$BK$5:$BK$156,MATCH(A68,[16]Data!$A$5:$A$156,0))</f>
        <v>Vysočina</v>
      </c>
      <c r="AB68" s="86">
        <f>INDEX([16]Data!$BM$5:$BM$156,MATCH(A68,[16]Data!$A$5:$A$156,0))</f>
        <v>0.47199999999999998</v>
      </c>
      <c r="AC68" s="12"/>
      <c r="AD68" s="39">
        <f t="shared" si="16"/>
        <v>0.78838414231937648</v>
      </c>
    </row>
    <row r="69" spans="1:30" x14ac:dyDescent="0.25">
      <c r="A69">
        <v>2683</v>
      </c>
      <c r="B69" s="84" t="str">
        <f>INDEX([16]Data!$C$5:$C$156,MATCH(A69,[16]Data!$A$5:$A$156,0))</f>
        <v>KJ - Havlíčkův Brod, Žižkov II</v>
      </c>
      <c r="C69" s="85" t="str">
        <f>VLOOKUP($C$2,'[32]ERU-1'!$A$6:$BE$17,C$42,FALSE)</f>
        <v>Březen</v>
      </c>
      <c r="D69" s="85">
        <f>VLOOKUP($C$2,'[32]ERU-1'!$A$6:$BE$17,D$42,FALSE)</f>
        <v>3</v>
      </c>
      <c r="E69" s="85">
        <f>VLOOKUP($C$2,'[32]ERU-1'!$A$6:$BE$17,E$42,FALSE)</f>
        <v>494.54500000000002</v>
      </c>
      <c r="F69" s="85">
        <f>VLOOKUP($C$2,'[32]ERU-1'!$A$6:$BE$17,F$42,FALSE)</f>
        <v>253.63800000000001</v>
      </c>
      <c r="G69" s="85">
        <f>VLOOKUP($C$2,'[32]ERU-1'!$A$6:$BE$17,G$42,FALSE)</f>
        <v>35.134999999999998</v>
      </c>
      <c r="H69" s="85">
        <f>VLOOKUP($C$2,'[32]ERU-1'!$A$6:$BE$17,H$42,FALSE)</f>
        <v>699</v>
      </c>
      <c r="I69" s="85">
        <f>VLOOKUP($C$2,'[32]ERU-1'!$A$6:$BE$17,I$42,FALSE)</f>
        <v>0</v>
      </c>
      <c r="J69" s="85">
        <f>VLOOKUP($C$2,'[32]ERU-1'!$A$6:$BE$17,J$42,FALSE)</f>
        <v>0</v>
      </c>
      <c r="K69" s="85">
        <f>VLOOKUP($C$2,'[32]ERU-1'!$A$6:$BE$17,K$42,FALSE)</f>
        <v>699</v>
      </c>
      <c r="L69" s="85">
        <f>VLOOKUP($C$2,'[32]ERU-1'!$A$6:$BE$17,L$42,FALSE)</f>
        <v>0</v>
      </c>
      <c r="M69" s="85">
        <f>VLOOKUP($C$2,'[32]ERU-1'!$A$6:$BE$17,M$42,FALSE)</f>
        <v>699</v>
      </c>
      <c r="N69" s="85">
        <f>VLOOKUP($C$2,'[32]ERU-1'!$A$6:$BE$17,N$42,FALSE)</f>
        <v>0</v>
      </c>
      <c r="O69" s="85" t="s">
        <v>36</v>
      </c>
      <c r="P69" s="85">
        <f>VLOOKUP($C$2,'[32]ERU-1'!$A$6:$BE$17,P$42,FALSE)</f>
        <v>0</v>
      </c>
      <c r="Q69" s="85">
        <f>VLOOKUP($C$2,'[32]ERU-1'!$A$6:$BE$17,Q$42,FALSE)</f>
        <v>0</v>
      </c>
      <c r="R69" s="85">
        <f>VLOOKUP($C$2,'[32]ERU-1'!$A$6:$BE$17,R$42,FALSE)</f>
        <v>699</v>
      </c>
      <c r="S69" s="85">
        <f>VLOOKUP($C$2,'[32]ERU-1'!$A$6:$BE$17,S$42,FALSE)</f>
        <v>0</v>
      </c>
      <c r="T69" s="85">
        <f>VLOOKUP($C$2,'[32]ERU-1'!$A$6:$BE$17,T$42,FALSE)</f>
        <v>0</v>
      </c>
      <c r="U69" s="85">
        <f>VLOOKUP($C$2,'[32]ERU-1'!$A$6:$BE$17,U$42,FALSE)</f>
        <v>0</v>
      </c>
      <c r="V69" s="85">
        <f>VLOOKUP($C$2,'[32]ERU-1'!$A$6:$BE$17,V$42,FALSE)</f>
        <v>0</v>
      </c>
      <c r="W69" s="85">
        <f>VLOOKUP($C$2,'[32]ERU-1'!$A$6:$BE$17,W$42,FALSE)</f>
        <v>0</v>
      </c>
      <c r="X69" s="85">
        <f>VLOOKUP($C$2,'[32]ERU-1'!$A$6:$BE$17,X$42,FALSE)</f>
        <v>0</v>
      </c>
      <c r="Y69" s="85">
        <f>VLOOKUP($C$2,'[32]ERU-1'!$A$6:$BE$17,Y$42,FALSE)</f>
        <v>0</v>
      </c>
      <c r="Z69" s="85">
        <f>VLOOKUP($C$2,'[32]ERU-1'!$A$6:$BE$17,Z$42,FALSE)</f>
        <v>0</v>
      </c>
      <c r="AA69" s="85" t="str">
        <f>INDEX([16]Data!$BK$5:$BK$156,MATCH(A69,[16]Data!$A$5:$A$156,0))</f>
        <v>Vysočina</v>
      </c>
      <c r="AB69" s="86">
        <f>INDEX([16]Data!$BM$5:$BM$156,MATCH(A69,[16]Data!$A$5:$A$156,0))</f>
        <v>0.47199999999999998</v>
      </c>
      <c r="AC69" s="12"/>
      <c r="AD69" s="39">
        <f t="shared" si="16"/>
        <v>0.76552672181087478</v>
      </c>
    </row>
    <row r="70" spans="1:30" x14ac:dyDescent="0.25">
      <c r="A70">
        <v>2879</v>
      </c>
      <c r="B70" s="84" t="str">
        <f>INDEX([16]Data!$C$5:$C$156,MATCH(A70,[16]Data!$A$5:$A$156,0))</f>
        <v>KJ - Hlučín</v>
      </c>
      <c r="C70" s="85" t="str">
        <f>VLOOKUP($C$2,'[33]ERU-1'!$A$6:$BE$17,C$42,FALSE)</f>
        <v>Březen</v>
      </c>
      <c r="D70" s="85">
        <f>VLOOKUP($C$2,'[33]ERU-1'!$A$6:$BE$17,D$42,FALSE)</f>
        <v>3</v>
      </c>
      <c r="E70" s="85">
        <f>VLOOKUP($C$2,'[33]ERU-1'!$A$6:$BE$17,E$42,FALSE)</f>
        <v>1426.576</v>
      </c>
      <c r="F70" s="85">
        <f>VLOOKUP($C$2,'[33]ERU-1'!$A$6:$BE$17,F$42,FALSE)</f>
        <v>755.66</v>
      </c>
      <c r="G70" s="85">
        <f>VLOOKUP($C$2,'[33]ERU-1'!$A$6:$BE$17,G$42,FALSE)</f>
        <v>35.168999999999997</v>
      </c>
      <c r="H70" s="85">
        <f>VLOOKUP($C$2,'[33]ERU-1'!$A$6:$BE$17,H$42,FALSE)</f>
        <v>2091</v>
      </c>
      <c r="I70" s="85">
        <f>VLOOKUP($C$2,'[33]ERU-1'!$A$6:$BE$17,I$42,FALSE)</f>
        <v>0</v>
      </c>
      <c r="J70" s="85">
        <f>VLOOKUP($C$2,'[33]ERU-1'!$A$6:$BE$17,J$42,FALSE)</f>
        <v>0</v>
      </c>
      <c r="K70" s="85">
        <f>VLOOKUP($C$2,'[33]ERU-1'!$A$6:$BE$17,K$42,FALSE)</f>
        <v>2091</v>
      </c>
      <c r="L70" s="85">
        <f>VLOOKUP($C$2,'[33]ERU-1'!$A$6:$BE$17,L$42,FALSE)</f>
        <v>0</v>
      </c>
      <c r="M70" s="85">
        <f>VLOOKUP($C$2,'[33]ERU-1'!$A$6:$BE$17,M$42,FALSE)</f>
        <v>2091</v>
      </c>
      <c r="N70" s="85">
        <f>VLOOKUP($C$2,'[33]ERU-1'!$A$6:$BE$17,N$42,FALSE)</f>
        <v>0</v>
      </c>
      <c r="O70" s="85" t="s">
        <v>36</v>
      </c>
      <c r="P70" s="85">
        <f>VLOOKUP($C$2,'[33]ERU-1'!$A$6:$BE$17,P$42,FALSE)</f>
        <v>0</v>
      </c>
      <c r="Q70" s="85">
        <f>VLOOKUP($C$2,'[33]ERU-1'!$A$6:$BE$17,Q$42,FALSE)</f>
        <v>0</v>
      </c>
      <c r="R70" s="85">
        <f>VLOOKUP($C$2,'[33]ERU-1'!$A$6:$BE$17,R$42,FALSE)</f>
        <v>2091</v>
      </c>
      <c r="S70" s="85">
        <f>VLOOKUP($C$2,'[33]ERU-1'!$A$6:$BE$17,S$42,FALSE)</f>
        <v>0</v>
      </c>
      <c r="T70" s="85">
        <f>VLOOKUP($C$2,'[33]ERU-1'!$A$6:$BE$17,T$42,FALSE)</f>
        <v>0</v>
      </c>
      <c r="U70" s="85">
        <f>VLOOKUP($C$2,'[33]ERU-1'!$A$6:$BE$17,U$42,FALSE)</f>
        <v>0</v>
      </c>
      <c r="V70" s="85">
        <f>VLOOKUP($C$2,'[33]ERU-1'!$A$6:$BE$17,V$42,FALSE)</f>
        <v>0</v>
      </c>
      <c r="W70" s="85">
        <f>VLOOKUP($C$2,'[33]ERU-1'!$A$6:$BE$17,W$42,FALSE)</f>
        <v>0</v>
      </c>
      <c r="X70" s="85">
        <f>VLOOKUP($C$2,'[33]ERU-1'!$A$6:$BE$17,X$42,FALSE)</f>
        <v>0</v>
      </c>
      <c r="Y70" s="85">
        <f>VLOOKUP($C$2,'[33]ERU-1'!$A$6:$BE$17,Y$42,FALSE)</f>
        <v>0</v>
      </c>
      <c r="Z70" s="85">
        <f>VLOOKUP($C$2,'[33]ERU-1'!$A$6:$BE$17,Z$42,FALSE)</f>
        <v>0</v>
      </c>
      <c r="AA70" s="85" t="str">
        <f>INDEX([16]Data!$BK$5:$BK$156,MATCH(A70,[16]Data!$A$5:$A$156,0))</f>
        <v>Moravskoslezský</v>
      </c>
      <c r="AB70" s="86">
        <f>INDEX([16]Data!$BM$5:$BM$156,MATCH(A70,[16]Data!$A$5:$A$156,0))</f>
        <v>1.7909999999999999</v>
      </c>
      <c r="AC70" s="12"/>
      <c r="AD70" s="39">
        <f t="shared" si="16"/>
        <v>0.76864374630565779</v>
      </c>
    </row>
    <row r="71" spans="1:30" x14ac:dyDescent="0.25">
      <c r="A71">
        <v>2856</v>
      </c>
      <c r="B71" s="84" t="str">
        <f>INDEX([16]Data!$C$5:$C$156,MATCH(A71,[16]Data!$A$5:$A$156,0))</f>
        <v>KJ - Hodkovice nad Mohelkou</v>
      </c>
      <c r="C71" s="85" t="str">
        <f>VLOOKUP($C$2,'[34]ERU-1'!$A$6:$BE$17,C$42,FALSE)</f>
        <v>Březen</v>
      </c>
      <c r="D71" s="85">
        <f>VLOOKUP($C$2,'[34]ERU-1'!$A$6:$BE$17,D$42,FALSE)</f>
        <v>3</v>
      </c>
      <c r="E71" s="85">
        <f>VLOOKUP($C$2,'[34]ERU-1'!$A$6:$BE$17,E$42,FALSE)</f>
        <v>870.99800000000005</v>
      </c>
      <c r="F71" s="85">
        <f>VLOOKUP($C$2,'[34]ERU-1'!$A$6:$BE$17,F$42,FALSE)</f>
        <v>449.67700000000002</v>
      </c>
      <c r="G71" s="85">
        <f>VLOOKUP($C$2,'[34]ERU-1'!$A$6:$BE$17,G$42,FALSE)</f>
        <v>35.457000000000001</v>
      </c>
      <c r="H71" s="85">
        <f>VLOOKUP($C$2,'[34]ERU-1'!$A$6:$BE$17,H$42,FALSE)</f>
        <v>1252</v>
      </c>
      <c r="I71" s="85">
        <f>VLOOKUP($C$2,'[34]ERU-1'!$A$6:$BE$17,I$42,FALSE)</f>
        <v>0</v>
      </c>
      <c r="J71" s="85">
        <f>VLOOKUP($C$2,'[34]ERU-1'!$A$6:$BE$17,J$42,FALSE)</f>
        <v>0</v>
      </c>
      <c r="K71" s="85">
        <f>VLOOKUP($C$2,'[34]ERU-1'!$A$6:$BE$17,K$42,FALSE)</f>
        <v>1252</v>
      </c>
      <c r="L71" s="85">
        <f>VLOOKUP($C$2,'[34]ERU-1'!$A$6:$BE$17,L$42,FALSE)</f>
        <v>0</v>
      </c>
      <c r="M71" s="85">
        <f>VLOOKUP($C$2,'[34]ERU-1'!$A$6:$BE$17,M$42,FALSE)</f>
        <v>1252</v>
      </c>
      <c r="N71" s="85">
        <f>VLOOKUP($C$2,'[34]ERU-1'!$A$6:$BE$17,N$42,FALSE)</f>
        <v>0</v>
      </c>
      <c r="O71" s="85" t="s">
        <v>36</v>
      </c>
      <c r="P71" s="85">
        <f>VLOOKUP($C$2,'[34]ERU-1'!$A$6:$BE$17,P$42,FALSE)</f>
        <v>0</v>
      </c>
      <c r="Q71" s="85">
        <f>VLOOKUP($C$2,'[34]ERU-1'!$A$6:$BE$17,Q$42,FALSE)</f>
        <v>0</v>
      </c>
      <c r="R71" s="85">
        <f>VLOOKUP($C$2,'[34]ERU-1'!$A$6:$BE$17,R$42,FALSE)</f>
        <v>1252</v>
      </c>
      <c r="S71" s="85">
        <f>VLOOKUP($C$2,'[34]ERU-1'!$A$6:$BE$17,S$42,FALSE)</f>
        <v>0</v>
      </c>
      <c r="T71" s="85">
        <f>VLOOKUP($C$2,'[34]ERU-1'!$A$6:$BE$17,T$42,FALSE)</f>
        <v>0</v>
      </c>
      <c r="U71" s="85">
        <f>VLOOKUP($C$2,'[34]ERU-1'!$A$6:$BE$17,U$42,FALSE)</f>
        <v>0</v>
      </c>
      <c r="V71" s="85">
        <f>VLOOKUP($C$2,'[34]ERU-1'!$A$6:$BE$17,V$42,FALSE)</f>
        <v>0</v>
      </c>
      <c r="W71" s="85">
        <f>VLOOKUP($C$2,'[34]ERU-1'!$A$6:$BE$17,W$42,FALSE)</f>
        <v>0</v>
      </c>
      <c r="X71" s="85">
        <f>VLOOKUP($C$2,'[34]ERU-1'!$A$6:$BE$17,X$42,FALSE)</f>
        <v>0</v>
      </c>
      <c r="Y71" s="85">
        <f>VLOOKUP($C$2,'[34]ERU-1'!$A$6:$BE$17,Y$42,FALSE)</f>
        <v>0</v>
      </c>
      <c r="Z71" s="85">
        <f>VLOOKUP($C$2,'[34]ERU-1'!$A$6:$BE$17,Z$42,FALSE)</f>
        <v>0</v>
      </c>
      <c r="AA71" s="85" t="str">
        <f>INDEX([16]Data!$BK$5:$BK$156,MATCH(A71,[16]Data!$A$5:$A$156,0))</f>
        <v>Liberecký</v>
      </c>
      <c r="AB71" s="86">
        <f>INDEX([16]Data!$BM$5:$BM$156,MATCH(A71,[16]Data!$A$5:$A$156,0))</f>
        <v>0.95199999999999996</v>
      </c>
      <c r="AC71" s="12"/>
      <c r="AD71" s="39">
        <f t="shared" si="16"/>
        <v>0.77339463165289246</v>
      </c>
    </row>
    <row r="72" spans="1:30" x14ac:dyDescent="0.25">
      <c r="A72" s="34">
        <v>3434</v>
      </c>
      <c r="B72" s="84" t="str">
        <f>INDEX([16]Data!$C$5:$C$156,MATCH(A72,[16]Data!$A$5:$A$156,0))</f>
        <v>KJ - Hodonice</v>
      </c>
      <c r="C72" s="85" t="str">
        <f>VLOOKUP($C$2,'[35]ERU-1'!$A$6:$BE$17,C$42,FALSE)</f>
        <v>Březen</v>
      </c>
      <c r="D72" s="85">
        <f>VLOOKUP($C$2,'[35]ERU-1'!$A$6:$BE$17,D$42,FALSE)</f>
        <v>3</v>
      </c>
      <c r="E72" s="85">
        <f>VLOOKUP($C$2,'[35]ERU-1'!$A$6:$BE$17,E$42,FALSE)</f>
        <v>3400.8069999999998</v>
      </c>
      <c r="F72" s="85">
        <f>VLOOKUP($C$2,'[35]ERU-1'!$A$6:$BE$17,F$42,FALSE)</f>
        <v>1806.83</v>
      </c>
      <c r="G72" s="85">
        <f>VLOOKUP($C$2,'[35]ERU-1'!$A$6:$BE$17,G$42,FALSE)</f>
        <v>35.155999999999999</v>
      </c>
      <c r="H72" s="85">
        <f>VLOOKUP($C$2,'[35]ERU-1'!$A$6:$BE$17,H$42,FALSE)</f>
        <v>5166</v>
      </c>
      <c r="I72" s="85">
        <f>VLOOKUP($C$2,'[35]ERU-1'!$A$6:$BE$17,I$42,FALSE)</f>
        <v>0</v>
      </c>
      <c r="J72" s="85">
        <f>VLOOKUP($C$2,'[35]ERU-1'!$A$6:$BE$17,J$42,FALSE)</f>
        <v>0</v>
      </c>
      <c r="K72" s="85">
        <f>VLOOKUP($C$2,'[35]ERU-1'!$A$6:$BE$17,K$42,FALSE)</f>
        <v>5166</v>
      </c>
      <c r="L72" s="85">
        <f>VLOOKUP($C$2,'[35]ERU-1'!$A$6:$BE$17,L$42,FALSE)</f>
        <v>0</v>
      </c>
      <c r="M72" s="85">
        <f>VLOOKUP($C$2,'[35]ERU-1'!$A$6:$BE$17,M$42,FALSE)</f>
        <v>5166</v>
      </c>
      <c r="N72" s="85">
        <f>VLOOKUP($C$2,'[35]ERU-1'!$A$6:$BE$17,N$42,FALSE)</f>
        <v>0</v>
      </c>
      <c r="O72" s="85" t="s">
        <v>36</v>
      </c>
      <c r="P72" s="85">
        <f>VLOOKUP($C$2,'[35]ERU-1'!$A$6:$BE$17,P$42,FALSE)</f>
        <v>0</v>
      </c>
      <c r="Q72" s="85">
        <f>VLOOKUP($C$2,'[35]ERU-1'!$A$6:$BE$17,Q$42,FALSE)</f>
        <v>0</v>
      </c>
      <c r="R72" s="85">
        <f>VLOOKUP($C$2,'[35]ERU-1'!$A$6:$BE$17,R$42,FALSE)</f>
        <v>5166</v>
      </c>
      <c r="S72" s="85">
        <f>VLOOKUP($C$2,'[35]ERU-1'!$A$6:$BE$17,S$42,FALSE)</f>
        <v>0</v>
      </c>
      <c r="T72" s="85">
        <f>VLOOKUP($C$2,'[35]ERU-1'!$A$6:$BE$17,T$42,FALSE)</f>
        <v>0</v>
      </c>
      <c r="U72" s="85">
        <f>VLOOKUP($C$2,'[35]ERU-1'!$A$6:$BE$17,U$42,FALSE)</f>
        <v>0</v>
      </c>
      <c r="V72" s="85">
        <f>VLOOKUP($C$2,'[35]ERU-1'!$A$6:$BE$17,V$42,FALSE)</f>
        <v>0</v>
      </c>
      <c r="W72" s="85">
        <f>VLOOKUP($C$2,'[35]ERU-1'!$A$6:$BE$17,W$42,FALSE)</f>
        <v>0</v>
      </c>
      <c r="X72" s="85">
        <f>VLOOKUP($C$2,'[35]ERU-1'!$A$6:$BE$17,X$42,FALSE)</f>
        <v>0</v>
      </c>
      <c r="Y72" s="85">
        <f>VLOOKUP($C$2,'[35]ERU-1'!$A$6:$BE$17,Y$42,FALSE)</f>
        <v>0</v>
      </c>
      <c r="Z72" s="85">
        <f>VLOOKUP($C$2,'[35]ERU-1'!$A$6:$BE$17,Z$42,FALSE)</f>
        <v>0</v>
      </c>
      <c r="AA72" s="85" t="str">
        <f>INDEX([16]Data!$BK$5:$BK$156,MATCH(A72,[16]Data!$A$5:$A$156,0))</f>
        <v>Jihomoravský</v>
      </c>
      <c r="AB72" s="86">
        <f>INDEX([16]Data!$BM$5:$BM$156,MATCH(A72,[16]Data!$A$5:$A$156,0))</f>
        <v>4.9459999999999997</v>
      </c>
      <c r="AC72" s="12"/>
      <c r="AD72" s="39">
        <f t="shared" si="16"/>
        <v>0.79420864165416782</v>
      </c>
    </row>
    <row r="73" spans="1:30" x14ac:dyDescent="0.25">
      <c r="A73">
        <v>3333</v>
      </c>
      <c r="B73" s="84" t="str">
        <f>INDEX([16]Data!$C$5:$C$156,MATCH(A73,[16]Data!$A$5:$A$156,0))</f>
        <v>KJ - Horní Bříza</v>
      </c>
      <c r="C73" s="85" t="str">
        <f>VLOOKUP($C$2,'[36]ERU-1'!$A$6:$BE$17,C$42,FALSE)</f>
        <v>Březen</v>
      </c>
      <c r="D73" s="85">
        <f>VLOOKUP($C$2,'[36]ERU-1'!$A$6:$BE$17,D$42,FALSE)</f>
        <v>3</v>
      </c>
      <c r="E73" s="85">
        <f>VLOOKUP($C$2,'[36]ERU-1'!$A$6:$BE$17,E$42,FALSE)</f>
        <v>504.81299999999999</v>
      </c>
      <c r="F73" s="85">
        <f>VLOOKUP($C$2,'[36]ERU-1'!$A$6:$BE$17,F$42,FALSE)</f>
        <v>270.142</v>
      </c>
      <c r="G73" s="85">
        <f>VLOOKUP($C$2,'[36]ERU-1'!$A$6:$BE$17,G$42,FALSE)</f>
        <v>35.204999999999998</v>
      </c>
      <c r="H73" s="85">
        <f>VLOOKUP($C$2,'[36]ERU-1'!$A$6:$BE$17,H$42,FALSE)</f>
        <v>751</v>
      </c>
      <c r="I73" s="85">
        <f>VLOOKUP($C$2,'[36]ERU-1'!$A$6:$BE$17,I$42,FALSE)</f>
        <v>0</v>
      </c>
      <c r="J73" s="85">
        <f>VLOOKUP($C$2,'[36]ERU-1'!$A$6:$BE$17,J$42,FALSE)</f>
        <v>0</v>
      </c>
      <c r="K73" s="85">
        <f>VLOOKUP($C$2,'[36]ERU-1'!$A$6:$BE$17,K$42,FALSE)</f>
        <v>751</v>
      </c>
      <c r="L73" s="85">
        <f>VLOOKUP($C$2,'[36]ERU-1'!$A$6:$BE$17,L$42,FALSE)</f>
        <v>0</v>
      </c>
      <c r="M73" s="85">
        <f>VLOOKUP($C$2,'[36]ERU-1'!$A$6:$BE$17,M$42,FALSE)</f>
        <v>751</v>
      </c>
      <c r="N73" s="85">
        <f>VLOOKUP($C$2,'[36]ERU-1'!$A$6:$BE$17,N$42,FALSE)</f>
        <v>0</v>
      </c>
      <c r="O73" s="85" t="s">
        <v>36</v>
      </c>
      <c r="P73" s="85">
        <f>VLOOKUP($C$2,'[36]ERU-1'!$A$6:$BE$17,P$42,FALSE)</f>
        <v>0</v>
      </c>
      <c r="Q73" s="85">
        <f>VLOOKUP($C$2,'[36]ERU-1'!$A$6:$BE$17,Q$42,FALSE)</f>
        <v>0</v>
      </c>
      <c r="R73" s="85">
        <f>VLOOKUP($C$2,'[36]ERU-1'!$A$6:$BE$17,R$42,FALSE)</f>
        <v>0</v>
      </c>
      <c r="S73" s="85">
        <f>VLOOKUP($C$2,'[36]ERU-1'!$A$6:$BE$17,S$42,FALSE)</f>
        <v>0</v>
      </c>
      <c r="T73" s="85">
        <f>VLOOKUP($C$2,'[36]ERU-1'!$A$6:$BE$17,T$42,FALSE)</f>
        <v>751</v>
      </c>
      <c r="U73" s="85">
        <f>VLOOKUP($C$2,'[36]ERU-1'!$A$6:$BE$17,U$42,FALSE)</f>
        <v>0</v>
      </c>
      <c r="V73" s="85">
        <f>VLOOKUP($C$2,'[36]ERU-1'!$A$6:$BE$17,V$42,FALSE)</f>
        <v>0</v>
      </c>
      <c r="W73" s="85">
        <f>VLOOKUP($C$2,'[36]ERU-1'!$A$6:$BE$17,W$42,FALSE)</f>
        <v>0</v>
      </c>
      <c r="X73" s="85">
        <f>VLOOKUP($C$2,'[36]ERU-1'!$A$6:$BE$17,X$42,FALSE)</f>
        <v>0</v>
      </c>
      <c r="Y73" s="85">
        <f>VLOOKUP($C$2,'[36]ERU-1'!$A$6:$BE$17,Y$42,FALSE)</f>
        <v>0</v>
      </c>
      <c r="Z73" s="85">
        <f>VLOOKUP($C$2,'[36]ERU-1'!$A$6:$BE$17,Z$42,FALSE)</f>
        <v>0</v>
      </c>
      <c r="AA73" s="85" t="str">
        <f>INDEX([16]Data!$BK$5:$BK$156,MATCH(A73,[16]Data!$A$5:$A$156,0))</f>
        <v>Plzeňský</v>
      </c>
      <c r="AB73" s="86">
        <f>INDEX([16]Data!$BM$5:$BM$156,MATCH(A73,[16]Data!$A$5:$A$156,0))</f>
        <v>1.9950000000000001</v>
      </c>
      <c r="AC73" s="12"/>
      <c r="AD73" s="39">
        <f t="shared" si="16"/>
        <v>0.77222761033497611</v>
      </c>
    </row>
    <row r="74" spans="1:30" x14ac:dyDescent="0.25">
      <c r="A74">
        <v>2883</v>
      </c>
      <c r="B74" s="84" t="str">
        <f>INDEX([16]Data!$C$5:$C$156,MATCH(A74,[16]Data!$A$5:$A$156,0))</f>
        <v>KJ - Hořovice</v>
      </c>
      <c r="C74" s="85" t="str">
        <f>VLOOKUP($C$2,'[37]ERU-1'!$A$6:$BE$17,C$42,FALSE)</f>
        <v>Březen</v>
      </c>
      <c r="D74" s="85">
        <f>VLOOKUP($C$2,'[37]ERU-1'!$A$6:$BE$17,D$42,FALSE)</f>
        <v>3</v>
      </c>
      <c r="E74" s="85">
        <f>VLOOKUP($C$2,'[37]ERU-1'!$A$6:$BE$17,E$42,FALSE)</f>
        <v>584.76</v>
      </c>
      <c r="F74" s="85">
        <f>VLOOKUP($C$2,'[37]ERU-1'!$A$6:$BE$17,F$42,FALSE)</f>
        <v>309.07299999999998</v>
      </c>
      <c r="G74" s="85">
        <f>VLOOKUP($C$2,'[37]ERU-1'!$A$6:$BE$17,G$42,FALSE)</f>
        <v>35.259</v>
      </c>
      <c r="H74" s="85">
        <f>VLOOKUP($C$2,'[37]ERU-1'!$A$6:$BE$17,H$42,FALSE)</f>
        <v>862</v>
      </c>
      <c r="I74" s="85">
        <f>VLOOKUP($C$2,'[37]ERU-1'!$A$6:$BE$17,I$42,FALSE)</f>
        <v>0</v>
      </c>
      <c r="J74" s="85">
        <f>VLOOKUP($C$2,'[37]ERU-1'!$A$6:$BE$17,J$42,FALSE)</f>
        <v>0</v>
      </c>
      <c r="K74" s="85">
        <f>VLOOKUP($C$2,'[37]ERU-1'!$A$6:$BE$17,K$42,FALSE)</f>
        <v>862</v>
      </c>
      <c r="L74" s="85">
        <f>VLOOKUP($C$2,'[37]ERU-1'!$A$6:$BE$17,L$42,FALSE)</f>
        <v>0</v>
      </c>
      <c r="M74" s="85">
        <f>VLOOKUP($C$2,'[37]ERU-1'!$A$6:$BE$17,M$42,FALSE)</f>
        <v>862</v>
      </c>
      <c r="N74" s="85">
        <f>VLOOKUP($C$2,'[37]ERU-1'!$A$6:$BE$17,N$42,FALSE)</f>
        <v>0</v>
      </c>
      <c r="O74" s="85" t="s">
        <v>36</v>
      </c>
      <c r="P74" s="85">
        <f>VLOOKUP($C$2,'[37]ERU-1'!$A$6:$BE$17,P$42,FALSE)</f>
        <v>0</v>
      </c>
      <c r="Q74" s="85">
        <f>VLOOKUP($C$2,'[37]ERU-1'!$A$6:$BE$17,Q$42,FALSE)</f>
        <v>0</v>
      </c>
      <c r="R74" s="85">
        <f>VLOOKUP($C$2,'[37]ERU-1'!$A$6:$BE$17,R$42,FALSE)</f>
        <v>862</v>
      </c>
      <c r="S74" s="85">
        <f>VLOOKUP($C$2,'[37]ERU-1'!$A$6:$BE$17,S$42,FALSE)</f>
        <v>0</v>
      </c>
      <c r="T74" s="85">
        <f>VLOOKUP($C$2,'[37]ERU-1'!$A$6:$BE$17,T$42,FALSE)</f>
        <v>0</v>
      </c>
      <c r="U74" s="85">
        <f>VLOOKUP($C$2,'[37]ERU-1'!$A$6:$BE$17,U$42,FALSE)</f>
        <v>0</v>
      </c>
      <c r="V74" s="85">
        <f>VLOOKUP($C$2,'[37]ERU-1'!$A$6:$BE$17,V$42,FALSE)</f>
        <v>0</v>
      </c>
      <c r="W74" s="85">
        <f>VLOOKUP($C$2,'[37]ERU-1'!$A$6:$BE$17,W$42,FALSE)</f>
        <v>0</v>
      </c>
      <c r="X74" s="85">
        <f>VLOOKUP($C$2,'[37]ERU-1'!$A$6:$BE$17,X$42,FALSE)</f>
        <v>0</v>
      </c>
      <c r="Y74" s="85">
        <f>VLOOKUP($C$2,'[37]ERU-1'!$A$6:$BE$17,Y$42,FALSE)</f>
        <v>0</v>
      </c>
      <c r="Z74" s="85">
        <f>VLOOKUP($C$2,'[37]ERU-1'!$A$6:$BE$17,Z$42,FALSE)</f>
        <v>0</v>
      </c>
      <c r="AA74" s="85" t="str">
        <f>INDEX([16]Data!$BK$5:$BK$156,MATCH(A74,[16]Data!$A$5:$A$156,0))</f>
        <v>Středočeský</v>
      </c>
      <c r="AB74" s="86">
        <f>INDEX([16]Data!$BM$5:$BM$156,MATCH(A74,[16]Data!$A$5:$A$156,0))</f>
        <v>0.72299999999999998</v>
      </c>
      <c r="AC74" s="12"/>
      <c r="AD74" s="39">
        <f t="shared" si="16"/>
        <v>0.77471809069198683</v>
      </c>
    </row>
    <row r="75" spans="1:30" x14ac:dyDescent="0.25">
      <c r="A75">
        <v>3386</v>
      </c>
      <c r="B75" s="84" t="str">
        <f>INDEX([16]Data!$C$5:$C$156,MATCH(A75,[16]Data!$A$5:$A$156,0))</f>
        <v>KJ - Hrabyně (areál RÚ)</v>
      </c>
      <c r="C75" s="85" t="str">
        <f>VLOOKUP($C$2,'[38]ERU-1'!$A$6:$BE$17,C$42,FALSE)</f>
        <v>Březen</v>
      </c>
      <c r="D75" s="85">
        <f>VLOOKUP($C$2,'[38]ERU-1'!$A$6:$BE$17,D$42,FALSE)</f>
        <v>3</v>
      </c>
      <c r="E75" s="85">
        <f>VLOOKUP($C$2,'[38]ERU-1'!$A$6:$BE$17,E$42,FALSE)</f>
        <v>1243.278</v>
      </c>
      <c r="F75" s="85">
        <f>VLOOKUP($C$2,'[38]ERU-1'!$A$6:$BE$17,F$42,FALSE)</f>
        <v>647.03399999999999</v>
      </c>
      <c r="G75" s="85">
        <f>VLOOKUP($C$2,'[38]ERU-1'!$A$6:$BE$17,G$42,FALSE)</f>
        <v>35.17</v>
      </c>
      <c r="H75" s="85">
        <f>VLOOKUP($C$2,'[38]ERU-1'!$A$6:$BE$17,H$42,FALSE)</f>
        <v>1768</v>
      </c>
      <c r="I75" s="85">
        <f>VLOOKUP($C$2,'[38]ERU-1'!$A$6:$BE$17,I$42,FALSE)</f>
        <v>0</v>
      </c>
      <c r="J75" s="85">
        <f>VLOOKUP($C$2,'[38]ERU-1'!$A$6:$BE$17,J$42,FALSE)</f>
        <v>0</v>
      </c>
      <c r="K75" s="85">
        <f>VLOOKUP($C$2,'[38]ERU-1'!$A$6:$BE$17,K$42,FALSE)</f>
        <v>1768</v>
      </c>
      <c r="L75" s="85">
        <f>VLOOKUP($C$2,'[38]ERU-1'!$A$6:$BE$17,L$42,FALSE)</f>
        <v>0</v>
      </c>
      <c r="M75" s="85">
        <f>VLOOKUP($C$2,'[38]ERU-1'!$A$6:$BE$17,M$42,FALSE)</f>
        <v>1768</v>
      </c>
      <c r="N75" s="85">
        <f>VLOOKUP($C$2,'[38]ERU-1'!$A$6:$BE$17,N$42,FALSE)</f>
        <v>0</v>
      </c>
      <c r="O75" s="85" t="s">
        <v>36</v>
      </c>
      <c r="P75" s="85">
        <f>VLOOKUP($C$2,'[38]ERU-1'!$A$6:$BE$17,P$42,FALSE)</f>
        <v>0</v>
      </c>
      <c r="Q75" s="85">
        <f>VLOOKUP($C$2,'[38]ERU-1'!$A$6:$BE$17,Q$42,FALSE)</f>
        <v>0</v>
      </c>
      <c r="R75" s="85">
        <f>VLOOKUP($C$2,'[38]ERU-1'!$A$6:$BE$17,R$42,FALSE)</f>
        <v>0</v>
      </c>
      <c r="S75" s="85">
        <f>VLOOKUP($C$2,'[38]ERU-1'!$A$6:$BE$17,S$42,FALSE)</f>
        <v>0</v>
      </c>
      <c r="T75" s="85">
        <f>VLOOKUP($C$2,'[38]ERU-1'!$A$6:$BE$17,T$42,FALSE)</f>
        <v>0</v>
      </c>
      <c r="U75" s="85">
        <f>VLOOKUP($C$2,'[38]ERU-1'!$A$6:$BE$17,U$42,FALSE)</f>
        <v>0</v>
      </c>
      <c r="V75" s="85">
        <f>VLOOKUP($C$2,'[38]ERU-1'!$A$6:$BE$17,V$42,FALSE)</f>
        <v>0</v>
      </c>
      <c r="W75" s="85">
        <f>VLOOKUP($C$2,'[38]ERU-1'!$A$6:$BE$17,W$42,FALSE)</f>
        <v>0</v>
      </c>
      <c r="X75" s="85">
        <f>VLOOKUP($C$2,'[38]ERU-1'!$A$6:$BE$17,X$42,FALSE)</f>
        <v>1768</v>
      </c>
      <c r="Y75" s="85">
        <f>VLOOKUP($C$2,'[38]ERU-1'!$A$6:$BE$17,Y$42,FALSE)</f>
        <v>0</v>
      </c>
      <c r="Z75" s="85">
        <f>VLOOKUP($C$2,'[38]ERU-1'!$A$6:$BE$17,Z$42,FALSE)</f>
        <v>0</v>
      </c>
      <c r="AA75" s="85" t="str">
        <f>INDEX([16]Data!$BK$5:$BK$156,MATCH(A75,[16]Data!$A$5:$A$156,0))</f>
        <v>Moravskoslezský</v>
      </c>
      <c r="AB75" s="86">
        <f>INDEX([16]Data!$BM$5:$BM$156,MATCH(A75,[16]Data!$A$5:$A$156,0))</f>
        <v>2.0529999999999999</v>
      </c>
      <c r="AC75" s="12"/>
      <c r="AD75" s="39">
        <f t="shared" si="16"/>
        <v>0.75901901771948788</v>
      </c>
    </row>
    <row r="76" spans="1:30" x14ac:dyDescent="0.25">
      <c r="A76">
        <v>3546</v>
      </c>
      <c r="B76" s="84" t="str">
        <f>INDEX([16]Data!$C$5:$C$156,MATCH(A76,[16]Data!$A$5:$A$156,0))</f>
        <v>KJ - Humpolec, Lnářská</v>
      </c>
      <c r="C76" s="85" t="str">
        <f>VLOOKUP($C$2,'[39]ERU-1'!$A$6:$BE$17,C$42,FALSE)</f>
        <v>Březen</v>
      </c>
      <c r="D76" s="85">
        <f>VLOOKUP($C$2,'[39]ERU-1'!$A$6:$BE$17,D$42,FALSE)</f>
        <v>3</v>
      </c>
      <c r="E76" s="85">
        <f>VLOOKUP($C$2,'[39]ERU-1'!$A$6:$BE$17,E$42,FALSE)</f>
        <v>280.19299999999998</v>
      </c>
      <c r="F76" s="85">
        <f>VLOOKUP($C$2,'[39]ERU-1'!$A$6:$BE$17,F$42,FALSE)</f>
        <v>155.584</v>
      </c>
      <c r="G76" s="85">
        <f>VLOOKUP($C$2,'[39]ERU-1'!$A$6:$BE$17,G$42,FALSE)</f>
        <v>35.301000000000002</v>
      </c>
      <c r="H76" s="85">
        <f>VLOOKUP($C$2,'[39]ERU-1'!$A$6:$BE$17,H$42,FALSE)</f>
        <v>438</v>
      </c>
      <c r="I76" s="85">
        <f>VLOOKUP($C$2,'[39]ERU-1'!$A$6:$BE$17,I$42,FALSE)</f>
        <v>0</v>
      </c>
      <c r="J76" s="85">
        <f>VLOOKUP($C$2,'[39]ERU-1'!$A$6:$BE$17,J$42,FALSE)</f>
        <v>0</v>
      </c>
      <c r="K76" s="85">
        <f>VLOOKUP($C$2,'[39]ERU-1'!$A$6:$BE$17,K$42,FALSE)</f>
        <v>438</v>
      </c>
      <c r="L76" s="85">
        <f>VLOOKUP($C$2,'[39]ERU-1'!$A$6:$BE$17,L$42,FALSE)</f>
        <v>0</v>
      </c>
      <c r="M76" s="85">
        <f>VLOOKUP($C$2,'[39]ERU-1'!$A$6:$BE$17,M$42,FALSE)</f>
        <v>438</v>
      </c>
      <c r="N76" s="85">
        <f>VLOOKUP($C$2,'[39]ERU-1'!$A$6:$BE$17,N$42,FALSE)</f>
        <v>0</v>
      </c>
      <c r="O76" s="85" t="s">
        <v>36</v>
      </c>
      <c r="P76" s="85">
        <f>VLOOKUP($C$2,'[39]ERU-1'!$A$6:$BE$17,P$42,FALSE)</f>
        <v>0</v>
      </c>
      <c r="Q76" s="85">
        <f>VLOOKUP($C$2,'[39]ERU-1'!$A$6:$BE$17,Q$42,FALSE)</f>
        <v>0</v>
      </c>
      <c r="R76" s="85">
        <f>VLOOKUP($C$2,'[39]ERU-1'!$A$6:$BE$17,R$42,FALSE)</f>
        <v>0</v>
      </c>
      <c r="S76" s="85">
        <f>VLOOKUP($C$2,'[39]ERU-1'!$A$6:$BE$17,S$42,FALSE)</f>
        <v>0</v>
      </c>
      <c r="T76" s="85">
        <f>VLOOKUP($C$2,'[39]ERU-1'!$A$6:$BE$17,T$42,FALSE)</f>
        <v>0</v>
      </c>
      <c r="U76" s="85">
        <f>VLOOKUP($C$2,'[39]ERU-1'!$A$6:$BE$17,U$42,FALSE)</f>
        <v>0</v>
      </c>
      <c r="V76" s="85">
        <f>VLOOKUP($C$2,'[39]ERU-1'!$A$6:$BE$17,V$42,FALSE)</f>
        <v>0</v>
      </c>
      <c r="W76" s="85">
        <f>VLOOKUP($C$2,'[39]ERU-1'!$A$6:$BE$17,W$42,FALSE)</f>
        <v>0</v>
      </c>
      <c r="X76" s="85">
        <f>VLOOKUP($C$2,'[39]ERU-1'!$A$6:$BE$17,X$42,FALSE)</f>
        <v>438</v>
      </c>
      <c r="Y76" s="85">
        <f>VLOOKUP($C$2,'[39]ERU-1'!$A$6:$BE$17,Y$42,FALSE)</f>
        <v>0</v>
      </c>
      <c r="Z76" s="85">
        <f>VLOOKUP($C$2,'[39]ERU-1'!$A$6:$BE$17,Z$42,FALSE)</f>
        <v>0</v>
      </c>
      <c r="AA76" s="85" t="str">
        <f>INDEX([16]Data!$BK$5:$BK$156,MATCH(A76,[16]Data!$A$5:$A$156,0))</f>
        <v>Vysočina</v>
      </c>
      <c r="AB76" s="86">
        <f>INDEX([16]Data!$BM$5:$BM$156,MATCH(A76,[16]Data!$A$5:$A$156,0))</f>
        <v>0.626</v>
      </c>
      <c r="AC76" s="12"/>
      <c r="AD76" s="39">
        <f t="shared" si="16"/>
        <v>0.78199986288221579</v>
      </c>
    </row>
    <row r="77" spans="1:30" x14ac:dyDescent="0.25">
      <c r="A77">
        <v>2806</v>
      </c>
      <c r="B77" s="84" t="str">
        <f>INDEX([16]Data!$C$5:$C$156,MATCH(A77,[16]Data!$A$5:$A$156,0))</f>
        <v>KJ - Humpolec, Na Rybníčku</v>
      </c>
      <c r="C77" s="85" t="str">
        <f>VLOOKUP($C$2,'[40]ERU-1'!$A$6:$BE$17,C$42,FALSE)</f>
        <v>Březen</v>
      </c>
      <c r="D77" s="85">
        <f>VLOOKUP($C$2,'[40]ERU-1'!$A$6:$BE$17,D$42,FALSE)</f>
        <v>3</v>
      </c>
      <c r="E77" s="85">
        <f>VLOOKUP($C$2,'[40]ERU-1'!$A$6:$BE$17,E$42,FALSE)</f>
        <v>740.48900000000003</v>
      </c>
      <c r="F77" s="85">
        <f>VLOOKUP($C$2,'[40]ERU-1'!$A$6:$BE$17,F$42,FALSE)</f>
        <v>408.04599999999999</v>
      </c>
      <c r="G77" s="85">
        <f>VLOOKUP($C$2,'[40]ERU-1'!$A$6:$BE$17,G$42,FALSE)</f>
        <v>35.299999999999997</v>
      </c>
      <c r="H77" s="85">
        <f>VLOOKUP($C$2,'[40]ERU-1'!$A$6:$BE$17,H$42,FALSE)</f>
        <v>1198</v>
      </c>
      <c r="I77" s="85">
        <f>VLOOKUP($C$2,'[40]ERU-1'!$A$6:$BE$17,I$42,FALSE)</f>
        <v>0</v>
      </c>
      <c r="J77" s="85">
        <f>VLOOKUP($C$2,'[40]ERU-1'!$A$6:$BE$17,J$42,FALSE)</f>
        <v>0</v>
      </c>
      <c r="K77" s="85">
        <f>VLOOKUP($C$2,'[40]ERU-1'!$A$6:$BE$17,K$42,FALSE)</f>
        <v>1198</v>
      </c>
      <c r="L77" s="85">
        <f>VLOOKUP($C$2,'[40]ERU-1'!$A$6:$BE$17,L$42,FALSE)</f>
        <v>0</v>
      </c>
      <c r="M77" s="85">
        <f>VLOOKUP($C$2,'[40]ERU-1'!$A$6:$BE$17,M$42,FALSE)</f>
        <v>1198</v>
      </c>
      <c r="N77" s="85">
        <f>VLOOKUP($C$2,'[40]ERU-1'!$A$6:$BE$17,N$42,FALSE)</f>
        <v>0</v>
      </c>
      <c r="O77" s="85" t="s">
        <v>36</v>
      </c>
      <c r="P77" s="85">
        <f>VLOOKUP($C$2,'[40]ERU-1'!$A$6:$BE$17,P$42,FALSE)</f>
        <v>0</v>
      </c>
      <c r="Q77" s="85">
        <f>VLOOKUP($C$2,'[40]ERU-1'!$A$6:$BE$17,Q$42,FALSE)</f>
        <v>0</v>
      </c>
      <c r="R77" s="85">
        <f>VLOOKUP($C$2,'[40]ERU-1'!$A$6:$BE$17,R$42,FALSE)</f>
        <v>1198</v>
      </c>
      <c r="S77" s="85">
        <f>VLOOKUP($C$2,'[40]ERU-1'!$A$6:$BE$17,S$42,FALSE)</f>
        <v>0</v>
      </c>
      <c r="T77" s="85">
        <f>VLOOKUP($C$2,'[40]ERU-1'!$A$6:$BE$17,T$42,FALSE)</f>
        <v>0</v>
      </c>
      <c r="U77" s="85">
        <f>VLOOKUP($C$2,'[40]ERU-1'!$A$6:$BE$17,U$42,FALSE)</f>
        <v>0</v>
      </c>
      <c r="V77" s="85">
        <f>VLOOKUP($C$2,'[40]ERU-1'!$A$6:$BE$17,V$42,FALSE)</f>
        <v>0</v>
      </c>
      <c r="W77" s="85">
        <f>VLOOKUP($C$2,'[40]ERU-1'!$A$6:$BE$17,W$42,FALSE)</f>
        <v>0</v>
      </c>
      <c r="X77" s="85">
        <f>VLOOKUP($C$2,'[40]ERU-1'!$A$6:$BE$17,X$42,FALSE)</f>
        <v>0</v>
      </c>
      <c r="Y77" s="85">
        <f>VLOOKUP($C$2,'[40]ERU-1'!$A$6:$BE$17,Y$42,FALSE)</f>
        <v>0</v>
      </c>
      <c r="Z77" s="85">
        <f>VLOOKUP($C$2,'[40]ERU-1'!$A$6:$BE$17,Z$42,FALSE)</f>
        <v>0</v>
      </c>
      <c r="AA77" s="85" t="str">
        <f>INDEX([16]Data!$BK$5:$BK$156,MATCH(A77,[16]Data!$A$5:$A$156,0))</f>
        <v>Vysočina</v>
      </c>
      <c r="AB77" s="86">
        <f>INDEX([16]Data!$BM$5:$BM$156,MATCH(A77,[16]Data!$A$5:$A$156,0))</f>
        <v>0.80800000000000005</v>
      </c>
      <c r="AC77" s="12"/>
      <c r="AD77" s="39">
        <f t="shared" si="16"/>
        <v>0.81553986015737878</v>
      </c>
    </row>
    <row r="78" spans="1:30" x14ac:dyDescent="0.25">
      <c r="A78">
        <v>3941</v>
      </c>
      <c r="B78" s="84" t="str">
        <f>INDEX([16]Data!$C$5:$C$156,MATCH(A78,[16]Data!$A$5:$A$156,0))</f>
        <v>KJ - Jaroměř</v>
      </c>
      <c r="C78" s="85" t="str">
        <f>VLOOKUP($C$2,'[41]ERU-1'!$A$6:$BE$17,C$42,FALSE)</f>
        <v>Březen</v>
      </c>
      <c r="D78" s="85">
        <f>VLOOKUP($C$2,'[41]ERU-1'!$A$6:$BE$17,D$42,FALSE)</f>
        <v>3</v>
      </c>
      <c r="E78" s="85">
        <f>VLOOKUP($C$2,'[41]ERU-1'!$A$6:$BE$17,E$42,FALSE)</f>
        <v>225.48099999999999</v>
      </c>
      <c r="F78" s="85">
        <f>VLOOKUP($C$2,'[41]ERU-1'!$A$6:$BE$17,F$42,FALSE)</f>
        <v>128.816</v>
      </c>
      <c r="G78" s="85">
        <f>VLOOKUP($C$2,'[41]ERU-1'!$A$6:$BE$17,G$42,FALSE)</f>
        <v>35.134999999999998</v>
      </c>
      <c r="H78" s="85">
        <f>VLOOKUP($C$2,'[41]ERU-1'!$A$6:$BE$17,H$42,FALSE)</f>
        <v>366</v>
      </c>
      <c r="I78" s="85">
        <f>VLOOKUP($C$2,'[41]ERU-1'!$A$6:$BE$17,I$42,FALSE)</f>
        <v>0</v>
      </c>
      <c r="J78" s="85">
        <f>VLOOKUP($C$2,'[41]ERU-1'!$A$6:$BE$17,J$42,FALSE)</f>
        <v>0</v>
      </c>
      <c r="K78" s="85">
        <f>VLOOKUP($C$2,'[41]ERU-1'!$A$6:$BE$17,K$42,FALSE)</f>
        <v>366</v>
      </c>
      <c r="L78" s="85">
        <f>VLOOKUP($C$2,'[41]ERU-1'!$A$6:$BE$17,L$42,FALSE)</f>
        <v>0</v>
      </c>
      <c r="M78" s="85">
        <f>VLOOKUP($C$2,'[41]ERU-1'!$A$6:$BE$17,M$42,FALSE)</f>
        <v>366</v>
      </c>
      <c r="N78" s="85">
        <f>VLOOKUP($C$2,'[41]ERU-1'!$A$6:$BE$17,N$42,FALSE)</f>
        <v>0</v>
      </c>
      <c r="O78" s="85" t="s">
        <v>36</v>
      </c>
      <c r="P78" s="85">
        <f>VLOOKUP($C$2,'[41]ERU-1'!$A$6:$BE$17,P$42,FALSE)</f>
        <v>0</v>
      </c>
      <c r="Q78" s="85">
        <f>VLOOKUP($C$2,'[41]ERU-1'!$A$6:$BE$17,Q$42,FALSE)</f>
        <v>0</v>
      </c>
      <c r="R78" s="85">
        <f>VLOOKUP($C$2,'[41]ERU-1'!$A$6:$BE$17,R$42,FALSE)</f>
        <v>366</v>
      </c>
      <c r="S78" s="85">
        <f>VLOOKUP($C$2,'[41]ERU-1'!$A$6:$BE$17,S$42,FALSE)</f>
        <v>0</v>
      </c>
      <c r="T78" s="85">
        <f>VLOOKUP($C$2,'[41]ERU-1'!$A$6:$BE$17,T$42,FALSE)</f>
        <v>0</v>
      </c>
      <c r="U78" s="85">
        <f>VLOOKUP($C$2,'[41]ERU-1'!$A$6:$BE$17,U$42,FALSE)</f>
        <v>0</v>
      </c>
      <c r="V78" s="85">
        <f>VLOOKUP($C$2,'[41]ERU-1'!$A$6:$BE$17,V$42,FALSE)</f>
        <v>0</v>
      </c>
      <c r="W78" s="85">
        <f>VLOOKUP($C$2,'[41]ERU-1'!$A$6:$BE$17,W$42,FALSE)</f>
        <v>0</v>
      </c>
      <c r="X78" s="85">
        <f>VLOOKUP($C$2,'[41]ERU-1'!$A$6:$BE$17,X$42,FALSE)</f>
        <v>0</v>
      </c>
      <c r="Y78" s="85">
        <f>VLOOKUP($C$2,'[41]ERU-1'!$A$6:$BE$17,Y$42,FALSE)</f>
        <v>0</v>
      </c>
      <c r="Z78" s="85">
        <f>VLOOKUP($C$2,'[41]ERU-1'!$A$6:$BE$17,Z$42,FALSE)</f>
        <v>0</v>
      </c>
      <c r="AA78" s="85" t="str">
        <f>INDEX([16]Data!$BK$5:$BK$156,MATCH(A78,[16]Data!$A$5:$A$156,0))</f>
        <v>Královéhradecký</v>
      </c>
      <c r="AB78" s="86">
        <f>INDEX([16]Data!$BM$5:$BM$156,MATCH(A78,[16]Data!$A$5:$A$156,0))</f>
        <v>0.28599999999999998</v>
      </c>
      <c r="AC78" s="12"/>
      <c r="AD78" s="39">
        <f t="shared" si="16"/>
        <v>0.78923943195462254</v>
      </c>
    </row>
    <row r="79" spans="1:30" x14ac:dyDescent="0.25">
      <c r="A79">
        <v>2042</v>
      </c>
      <c r="B79" s="84" t="str">
        <f>INDEX([16]Data!$C$5:$C$156,MATCH(A79,[16]Data!$A$5:$A$156,0))</f>
        <v>KJ - Jihlava, U Břízek</v>
      </c>
      <c r="C79" s="85" t="str">
        <f>VLOOKUP($C$2,'[42]ERU-1'!$A$6:$BE$17,C$42,FALSE)</f>
        <v>Březen</v>
      </c>
      <c r="D79" s="85">
        <f>VLOOKUP($C$2,'[42]ERU-1'!$A$6:$BE$17,D$42,FALSE)</f>
        <v>3</v>
      </c>
      <c r="E79" s="85">
        <f>VLOOKUP($C$2,'[42]ERU-1'!$A$6:$BE$17,E$42,FALSE)</f>
        <v>2421.0169999999998</v>
      </c>
      <c r="F79" s="85">
        <f>VLOOKUP($C$2,'[42]ERU-1'!$A$6:$BE$17,F$42,FALSE)</f>
        <v>1303.3589999999999</v>
      </c>
      <c r="G79" s="85">
        <f>VLOOKUP($C$2,'[42]ERU-1'!$A$6:$BE$17,G$42,FALSE)</f>
        <v>35.158000000000001</v>
      </c>
      <c r="H79" s="85">
        <f>VLOOKUP($C$2,'[42]ERU-1'!$A$6:$BE$17,H$42,FALSE)</f>
        <v>3719</v>
      </c>
      <c r="I79" s="85">
        <f>VLOOKUP($C$2,'[42]ERU-1'!$A$6:$BE$17,I$42,FALSE)</f>
        <v>0</v>
      </c>
      <c r="J79" s="85">
        <f>VLOOKUP($C$2,'[42]ERU-1'!$A$6:$BE$17,J$42,FALSE)</f>
        <v>0</v>
      </c>
      <c r="K79" s="85">
        <f>VLOOKUP($C$2,'[42]ERU-1'!$A$6:$BE$17,K$42,FALSE)</f>
        <v>3719</v>
      </c>
      <c r="L79" s="85">
        <f>VLOOKUP($C$2,'[42]ERU-1'!$A$6:$BE$17,L$42,FALSE)</f>
        <v>0</v>
      </c>
      <c r="M79" s="85">
        <f>VLOOKUP($C$2,'[42]ERU-1'!$A$6:$BE$17,M$42,FALSE)</f>
        <v>3719</v>
      </c>
      <c r="N79" s="85">
        <f>VLOOKUP($C$2,'[42]ERU-1'!$A$6:$BE$17,N$42,FALSE)</f>
        <v>0</v>
      </c>
      <c r="O79" s="85" t="s">
        <v>36</v>
      </c>
      <c r="P79" s="85">
        <f>VLOOKUP($C$2,'[42]ERU-1'!$A$6:$BE$17,P$42,FALSE)</f>
        <v>0</v>
      </c>
      <c r="Q79" s="85">
        <f>VLOOKUP($C$2,'[42]ERU-1'!$A$6:$BE$17,Q$42,FALSE)</f>
        <v>0</v>
      </c>
      <c r="R79" s="85">
        <f>VLOOKUP($C$2,'[42]ERU-1'!$A$6:$BE$17,R$42,FALSE)</f>
        <v>3719</v>
      </c>
      <c r="S79" s="85">
        <f>VLOOKUP($C$2,'[42]ERU-1'!$A$6:$BE$17,S$42,FALSE)</f>
        <v>0</v>
      </c>
      <c r="T79" s="85">
        <f>VLOOKUP($C$2,'[42]ERU-1'!$A$6:$BE$17,T$42,FALSE)</f>
        <v>0</v>
      </c>
      <c r="U79" s="85">
        <f>VLOOKUP($C$2,'[42]ERU-1'!$A$6:$BE$17,U$42,FALSE)</f>
        <v>0</v>
      </c>
      <c r="V79" s="85">
        <f>VLOOKUP($C$2,'[42]ERU-1'!$A$6:$BE$17,V$42,FALSE)</f>
        <v>0</v>
      </c>
      <c r="W79" s="85">
        <f>VLOOKUP($C$2,'[42]ERU-1'!$A$6:$BE$17,W$42,FALSE)</f>
        <v>0</v>
      </c>
      <c r="X79" s="85">
        <f>VLOOKUP($C$2,'[42]ERU-1'!$A$6:$BE$17,X$42,FALSE)</f>
        <v>0</v>
      </c>
      <c r="Y79" s="85">
        <f>VLOOKUP($C$2,'[42]ERU-1'!$A$6:$BE$17,Y$42,FALSE)</f>
        <v>0</v>
      </c>
      <c r="Z79" s="85">
        <f>VLOOKUP($C$2,'[42]ERU-1'!$A$6:$BE$17,Z$42,FALSE)</f>
        <v>0</v>
      </c>
      <c r="AA79" s="85" t="str">
        <f>INDEX([16]Data!$BK$5:$BK$156,MATCH(A79,[16]Data!$A$5:$A$156,0))</f>
        <v>Vysočina</v>
      </c>
      <c r="AB79" s="86">
        <f>INDEX([16]Data!$BM$5:$BM$156,MATCH(A79,[16]Data!$A$5:$A$156,0))</f>
        <v>2.4729999999999999</v>
      </c>
      <c r="AC79" s="12"/>
      <c r="AD79" s="39">
        <f t="shared" si="16"/>
        <v>0.79261013700412219</v>
      </c>
    </row>
    <row r="80" spans="1:30" x14ac:dyDescent="0.25">
      <c r="A80">
        <v>2884</v>
      </c>
      <c r="B80" s="84" t="str">
        <f>INDEX([16]Data!$C$5:$C$156,MATCH(A80,[16]Data!$A$5:$A$156,0))</f>
        <v>KJ - Kaznějov</v>
      </c>
      <c r="C80" s="85" t="str">
        <f>VLOOKUP($C$2,'[43]ERU-1'!$A$6:$BE$17,C$42,FALSE)</f>
        <v>Březen</v>
      </c>
      <c r="D80" s="85">
        <f>VLOOKUP($C$2,'[43]ERU-1'!$A$6:$BE$17,D$42,FALSE)</f>
        <v>3</v>
      </c>
      <c r="E80" s="85">
        <f>VLOOKUP($C$2,'[43]ERU-1'!$A$6:$BE$17,E$42,FALSE)</f>
        <v>782.46500000000003</v>
      </c>
      <c r="F80" s="85">
        <f>VLOOKUP($C$2,'[43]ERU-1'!$A$6:$BE$17,F$42,FALSE)</f>
        <v>406.84500000000003</v>
      </c>
      <c r="G80" s="85">
        <f>VLOOKUP($C$2,'[43]ERU-1'!$A$6:$BE$17,G$42,FALSE)</f>
        <v>35.216000000000001</v>
      </c>
      <c r="H80" s="85">
        <f>VLOOKUP($C$2,'[43]ERU-1'!$A$6:$BE$17,H$42,FALSE)</f>
        <v>1115</v>
      </c>
      <c r="I80" s="85">
        <f>VLOOKUP($C$2,'[43]ERU-1'!$A$6:$BE$17,I$42,FALSE)</f>
        <v>0</v>
      </c>
      <c r="J80" s="85">
        <f>VLOOKUP($C$2,'[43]ERU-1'!$A$6:$BE$17,J$42,FALSE)</f>
        <v>0</v>
      </c>
      <c r="K80" s="85">
        <f>VLOOKUP($C$2,'[43]ERU-1'!$A$6:$BE$17,K$42,FALSE)</f>
        <v>1115</v>
      </c>
      <c r="L80" s="85">
        <f>VLOOKUP($C$2,'[43]ERU-1'!$A$6:$BE$17,L$42,FALSE)</f>
        <v>0</v>
      </c>
      <c r="M80" s="85">
        <f>VLOOKUP($C$2,'[43]ERU-1'!$A$6:$BE$17,M$42,FALSE)</f>
        <v>1115</v>
      </c>
      <c r="N80" s="85">
        <f>VLOOKUP($C$2,'[43]ERU-1'!$A$6:$BE$17,N$42,FALSE)</f>
        <v>0</v>
      </c>
      <c r="O80" s="85" t="s">
        <v>36</v>
      </c>
      <c r="P80" s="85">
        <f>VLOOKUP($C$2,'[43]ERU-1'!$A$6:$BE$17,P$42,FALSE)</f>
        <v>0</v>
      </c>
      <c r="Q80" s="85">
        <f>VLOOKUP($C$2,'[43]ERU-1'!$A$6:$BE$17,Q$42,FALSE)</f>
        <v>0</v>
      </c>
      <c r="R80" s="85">
        <f>VLOOKUP($C$2,'[43]ERU-1'!$A$6:$BE$17,R$42,FALSE)</f>
        <v>1115</v>
      </c>
      <c r="S80" s="85">
        <f>VLOOKUP($C$2,'[43]ERU-1'!$A$6:$BE$17,S$42,FALSE)</f>
        <v>0</v>
      </c>
      <c r="T80" s="85">
        <f>VLOOKUP($C$2,'[43]ERU-1'!$A$6:$BE$17,T$42,FALSE)</f>
        <v>0</v>
      </c>
      <c r="U80" s="85">
        <f>VLOOKUP($C$2,'[43]ERU-1'!$A$6:$BE$17,U$42,FALSE)</f>
        <v>0</v>
      </c>
      <c r="V80" s="85">
        <f>VLOOKUP($C$2,'[43]ERU-1'!$A$6:$BE$17,V$42,FALSE)</f>
        <v>0</v>
      </c>
      <c r="W80" s="85">
        <f>VLOOKUP($C$2,'[43]ERU-1'!$A$6:$BE$17,W$42,FALSE)</f>
        <v>0</v>
      </c>
      <c r="X80" s="85">
        <f>VLOOKUP($C$2,'[43]ERU-1'!$A$6:$BE$17,X$42,FALSE)</f>
        <v>0</v>
      </c>
      <c r="Y80" s="85">
        <f>VLOOKUP($C$2,'[43]ERU-1'!$A$6:$BE$17,Y$42,FALSE)</f>
        <v>0</v>
      </c>
      <c r="Z80" s="85">
        <f>VLOOKUP($C$2,'[43]ERU-1'!$A$6:$BE$17,Z$42,FALSE)</f>
        <v>0</v>
      </c>
      <c r="AA80" s="85" t="str">
        <f>INDEX([16]Data!$BK$5:$BK$156,MATCH(A80,[16]Data!$A$5:$A$156,0))</f>
        <v>Plzeňský</v>
      </c>
      <c r="AB80" s="86">
        <f>INDEX([16]Data!$BM$5:$BM$156,MATCH(A80,[16]Data!$A$5:$A$156,0))</f>
        <v>1.1619999999999999</v>
      </c>
      <c r="AC80" s="12"/>
      <c r="AD80" s="39">
        <f t="shared" si="16"/>
        <v>0.76127818265487401</v>
      </c>
    </row>
    <row r="81" spans="1:30" x14ac:dyDescent="0.25">
      <c r="A81">
        <v>2447</v>
      </c>
      <c r="B81" s="84" t="str">
        <f>INDEX([16]Data!$C$5:$C$156,MATCH(A81,[16]Data!$A$5:$A$156,0))</f>
        <v>KJ - Kladruby (areál RÚ)</v>
      </c>
      <c r="C81" s="85" t="str">
        <f>VLOOKUP($C$2,'[44]ERU-1'!$A$6:$BE$17,C$42,FALSE)</f>
        <v>Březen</v>
      </c>
      <c r="D81" s="85">
        <f>VLOOKUP($C$2,'[44]ERU-1'!$A$6:$BE$17,D$42,FALSE)</f>
        <v>3</v>
      </c>
      <c r="E81" s="85">
        <f>VLOOKUP($C$2,'[44]ERU-1'!$A$6:$BE$17,E$42,FALSE)</f>
        <v>867.303</v>
      </c>
      <c r="F81" s="85">
        <f>VLOOKUP($C$2,'[44]ERU-1'!$A$6:$BE$17,F$42,FALSE)</f>
        <v>460.44499999999999</v>
      </c>
      <c r="G81" s="85">
        <f>VLOOKUP($C$2,'[44]ERU-1'!$A$6:$BE$17,G$42,FALSE)</f>
        <v>35.258000000000003</v>
      </c>
      <c r="H81" s="85">
        <f>VLOOKUP($C$2,'[44]ERU-1'!$A$6:$BE$17,H$42,FALSE)</f>
        <v>1293</v>
      </c>
      <c r="I81" s="85">
        <f>VLOOKUP($C$2,'[44]ERU-1'!$A$6:$BE$17,I$42,FALSE)</f>
        <v>0</v>
      </c>
      <c r="J81" s="85">
        <f>VLOOKUP($C$2,'[44]ERU-1'!$A$6:$BE$17,J$42,FALSE)</f>
        <v>0</v>
      </c>
      <c r="K81" s="85">
        <f>VLOOKUP($C$2,'[44]ERU-1'!$A$6:$BE$17,K$42,FALSE)</f>
        <v>1293</v>
      </c>
      <c r="L81" s="85">
        <f>VLOOKUP($C$2,'[44]ERU-1'!$A$6:$BE$17,L$42,FALSE)</f>
        <v>0</v>
      </c>
      <c r="M81" s="85">
        <f>VLOOKUP($C$2,'[44]ERU-1'!$A$6:$BE$17,M$42,FALSE)</f>
        <v>1293</v>
      </c>
      <c r="N81" s="85">
        <f>VLOOKUP($C$2,'[44]ERU-1'!$A$6:$BE$17,N$42,FALSE)</f>
        <v>0</v>
      </c>
      <c r="O81" s="85" t="s">
        <v>36</v>
      </c>
      <c r="P81" s="85">
        <f>VLOOKUP($C$2,'[44]ERU-1'!$A$6:$BE$17,P$42,FALSE)</f>
        <v>0</v>
      </c>
      <c r="Q81" s="85">
        <f>VLOOKUP($C$2,'[44]ERU-1'!$A$6:$BE$17,Q$42,FALSE)</f>
        <v>0</v>
      </c>
      <c r="R81" s="85">
        <f>VLOOKUP($C$2,'[44]ERU-1'!$A$6:$BE$17,R$42,FALSE)</f>
        <v>0</v>
      </c>
      <c r="S81" s="85">
        <f>VLOOKUP($C$2,'[44]ERU-1'!$A$6:$BE$17,S$42,FALSE)</f>
        <v>0</v>
      </c>
      <c r="T81" s="85">
        <f>VLOOKUP($C$2,'[44]ERU-1'!$A$6:$BE$17,T$42,FALSE)</f>
        <v>0</v>
      </c>
      <c r="U81" s="85">
        <f>VLOOKUP($C$2,'[44]ERU-1'!$A$6:$BE$17,U$42,FALSE)</f>
        <v>0</v>
      </c>
      <c r="V81" s="85">
        <f>VLOOKUP($C$2,'[44]ERU-1'!$A$6:$BE$17,V$42,FALSE)</f>
        <v>0</v>
      </c>
      <c r="W81" s="85">
        <f>VLOOKUP($C$2,'[44]ERU-1'!$A$6:$BE$17,W$42,FALSE)</f>
        <v>0</v>
      </c>
      <c r="X81" s="85">
        <f>VLOOKUP($C$2,'[44]ERU-1'!$A$6:$BE$17,X$42,FALSE)</f>
        <v>1293</v>
      </c>
      <c r="Y81" s="85">
        <f>VLOOKUP($C$2,'[44]ERU-1'!$A$6:$BE$17,Y$42,FALSE)</f>
        <v>0</v>
      </c>
      <c r="Z81" s="85">
        <f>VLOOKUP($C$2,'[44]ERU-1'!$A$6:$BE$17,Z$42,FALSE)</f>
        <v>0</v>
      </c>
      <c r="AA81" s="85" t="str">
        <f>INDEX([16]Data!$BK$5:$BK$156,MATCH(A81,[16]Data!$A$5:$A$156,0))</f>
        <v>Středočeský</v>
      </c>
      <c r="AB81" s="86">
        <f>INDEX([16]Data!$BM$5:$BM$156,MATCH(A81,[16]Data!$A$5:$A$156,0))</f>
        <v>0.95199999999999996</v>
      </c>
      <c r="AC81" s="12"/>
      <c r="AD81" s="39">
        <f t="shared" si="16"/>
        <v>0.78004249512247203</v>
      </c>
    </row>
    <row r="82" spans="1:30" x14ac:dyDescent="0.25">
      <c r="A82">
        <v>3157</v>
      </c>
      <c r="B82" s="84" t="str">
        <f>INDEX([16]Data!$C$5:$C$156,MATCH(A82,[16]Data!$A$5:$A$156,0))</f>
        <v>KJ - Klimkovice (areál sanatoria)</v>
      </c>
      <c r="C82" s="85" t="str">
        <f>VLOOKUP($C$2,'[45]ERU-1'!$A$6:$BE$17,C$42,FALSE)</f>
        <v>Březen</v>
      </c>
      <c r="D82" s="85">
        <f>VLOOKUP($C$2,'[45]ERU-1'!$A$6:$BE$17,D$42,FALSE)</f>
        <v>3</v>
      </c>
      <c r="E82" s="85">
        <f>VLOOKUP($C$2,'[45]ERU-1'!$A$6:$BE$17,E$42,FALSE)</f>
        <v>822.279</v>
      </c>
      <c r="F82" s="85">
        <f>VLOOKUP($C$2,'[45]ERU-1'!$A$6:$BE$17,F$42,FALSE)</f>
        <v>435.12599999999998</v>
      </c>
      <c r="G82" s="85">
        <f>VLOOKUP($C$2,'[45]ERU-1'!$A$6:$BE$17,G$42,FALSE)</f>
        <v>35.167999999999999</v>
      </c>
      <c r="H82" s="85">
        <f>VLOOKUP($C$2,'[45]ERU-1'!$A$6:$BE$17,H$42,FALSE)</f>
        <v>1352</v>
      </c>
      <c r="I82" s="85">
        <f>VLOOKUP($C$2,'[45]ERU-1'!$A$6:$BE$17,I$42,FALSE)</f>
        <v>0</v>
      </c>
      <c r="J82" s="85">
        <f>VLOOKUP($C$2,'[45]ERU-1'!$A$6:$BE$17,J$42,FALSE)</f>
        <v>0</v>
      </c>
      <c r="K82" s="85">
        <f>VLOOKUP($C$2,'[45]ERU-1'!$A$6:$BE$17,K$42,FALSE)</f>
        <v>1352</v>
      </c>
      <c r="L82" s="85">
        <f>VLOOKUP($C$2,'[45]ERU-1'!$A$6:$BE$17,L$42,FALSE)</f>
        <v>0</v>
      </c>
      <c r="M82" s="85">
        <f>VLOOKUP($C$2,'[45]ERU-1'!$A$6:$BE$17,M$42,FALSE)</f>
        <v>1352</v>
      </c>
      <c r="N82" s="85">
        <f>VLOOKUP($C$2,'[45]ERU-1'!$A$6:$BE$17,N$42,FALSE)</f>
        <v>0</v>
      </c>
      <c r="O82" s="85" t="s">
        <v>36</v>
      </c>
      <c r="P82" s="85">
        <f>VLOOKUP($C$2,'[45]ERU-1'!$A$6:$BE$17,P$42,FALSE)</f>
        <v>0</v>
      </c>
      <c r="Q82" s="85">
        <f>VLOOKUP($C$2,'[45]ERU-1'!$A$6:$BE$17,Q$42,FALSE)</f>
        <v>0</v>
      </c>
      <c r="R82" s="85">
        <f>VLOOKUP($C$2,'[45]ERU-1'!$A$6:$BE$17,R$42,FALSE)</f>
        <v>0</v>
      </c>
      <c r="S82" s="85">
        <f>VLOOKUP($C$2,'[45]ERU-1'!$A$6:$BE$17,S$42,FALSE)</f>
        <v>0</v>
      </c>
      <c r="T82" s="85">
        <f>VLOOKUP($C$2,'[45]ERU-1'!$A$6:$BE$17,T$42,FALSE)</f>
        <v>0</v>
      </c>
      <c r="U82" s="85">
        <f>VLOOKUP($C$2,'[45]ERU-1'!$A$6:$BE$17,U$42,FALSE)</f>
        <v>0</v>
      </c>
      <c r="V82" s="85">
        <f>VLOOKUP($C$2,'[45]ERU-1'!$A$6:$BE$17,V$42,FALSE)</f>
        <v>0</v>
      </c>
      <c r="W82" s="85">
        <f>VLOOKUP($C$2,'[45]ERU-1'!$A$6:$BE$17,W$42,FALSE)</f>
        <v>0</v>
      </c>
      <c r="X82" s="85">
        <f>VLOOKUP($C$2,'[45]ERU-1'!$A$6:$BE$17,X$42,FALSE)</f>
        <v>1352</v>
      </c>
      <c r="Y82" s="85">
        <f>VLOOKUP($C$2,'[45]ERU-1'!$A$6:$BE$17,Y$42,FALSE)</f>
        <v>0</v>
      </c>
      <c r="Z82" s="85">
        <f>VLOOKUP($C$2,'[45]ERU-1'!$A$6:$BE$17,Z$42,FALSE)</f>
        <v>0</v>
      </c>
      <c r="AA82" s="85" t="str">
        <f>INDEX([16]Data!$BK$5:$BK$156,MATCH(A82,[16]Data!$A$5:$A$156,0))</f>
        <v>Moravskoslezský</v>
      </c>
      <c r="AB82" s="86">
        <f>INDEX([16]Data!$BM$5:$BM$156,MATCH(A82,[16]Data!$A$5:$A$156,0))</f>
        <v>1.3360000000000001</v>
      </c>
      <c r="AC82" s="12"/>
      <c r="AD82" s="39">
        <f t="shared" si="16"/>
        <v>0.86309610447446383</v>
      </c>
    </row>
    <row r="83" spans="1:30" x14ac:dyDescent="0.25">
      <c r="A83">
        <v>3498</v>
      </c>
      <c r="B83" s="84" t="str">
        <f>INDEX([16]Data!$C$5:$C$156,MATCH(A83,[16]Data!$A$5:$A$156,0))</f>
        <v>KJ - Kamenický Šenov</v>
      </c>
      <c r="C83" s="85" t="str">
        <f>VLOOKUP($C$2,'[46]ERU-1'!$A$6:$BE$17,C$42,FALSE)</f>
        <v>Březen</v>
      </c>
      <c r="D83" s="85">
        <f>VLOOKUP($C$2,'[46]ERU-1'!$A$6:$BE$17,D$42,FALSE)</f>
        <v>3</v>
      </c>
      <c r="E83" s="85">
        <f>VLOOKUP($C$2,'[46]ERU-1'!$A$6:$BE$17,E$42,FALSE)</f>
        <v>916.14200000000005</v>
      </c>
      <c r="F83" s="85">
        <f>VLOOKUP($C$2,'[46]ERU-1'!$A$6:$BE$17,F$42,FALSE)</f>
        <v>475.52199999999999</v>
      </c>
      <c r="G83" s="85">
        <f>VLOOKUP($C$2,'[46]ERU-1'!$A$6:$BE$17,G$42,FALSE)</f>
        <v>35.462000000000003</v>
      </c>
      <c r="H83" s="85">
        <f>VLOOKUP($C$2,'[46]ERU-1'!$A$6:$BE$17,H$42,FALSE)</f>
        <v>1310</v>
      </c>
      <c r="I83" s="85">
        <f>VLOOKUP($C$2,'[46]ERU-1'!$A$6:$BE$17,I$42,FALSE)</f>
        <v>0</v>
      </c>
      <c r="J83" s="85">
        <f>VLOOKUP($C$2,'[46]ERU-1'!$A$6:$BE$17,J$42,FALSE)</f>
        <v>0</v>
      </c>
      <c r="K83" s="85">
        <f>VLOOKUP($C$2,'[46]ERU-1'!$A$6:$BE$17,K$42,FALSE)</f>
        <v>1310</v>
      </c>
      <c r="L83" s="85">
        <f>VLOOKUP($C$2,'[46]ERU-1'!$A$6:$BE$17,L$42,FALSE)</f>
        <v>0</v>
      </c>
      <c r="M83" s="85">
        <f>VLOOKUP($C$2,'[46]ERU-1'!$A$6:$BE$17,M$42,FALSE)</f>
        <v>1310</v>
      </c>
      <c r="N83" s="85">
        <f>VLOOKUP($C$2,'[46]ERU-1'!$A$6:$BE$17,N$42,FALSE)</f>
        <v>0</v>
      </c>
      <c r="O83" s="85" t="s">
        <v>36</v>
      </c>
      <c r="P83" s="85">
        <f>VLOOKUP($C$2,'[46]ERU-1'!$A$6:$BE$17,P$42,FALSE)</f>
        <v>0</v>
      </c>
      <c r="Q83" s="85">
        <f>VLOOKUP($C$2,'[46]ERU-1'!$A$6:$BE$17,Q$42,FALSE)</f>
        <v>0</v>
      </c>
      <c r="R83" s="85">
        <f>VLOOKUP($C$2,'[46]ERU-1'!$A$6:$BE$17,R$42,FALSE)</f>
        <v>1310</v>
      </c>
      <c r="S83" s="85">
        <f>VLOOKUP($C$2,'[46]ERU-1'!$A$6:$BE$17,S$42,FALSE)</f>
        <v>0</v>
      </c>
      <c r="T83" s="85">
        <f>VLOOKUP($C$2,'[46]ERU-1'!$A$6:$BE$17,T$42,FALSE)</f>
        <v>0</v>
      </c>
      <c r="U83" s="85">
        <f>VLOOKUP($C$2,'[46]ERU-1'!$A$6:$BE$17,U$42,FALSE)</f>
        <v>0</v>
      </c>
      <c r="V83" s="85">
        <f>VLOOKUP($C$2,'[46]ERU-1'!$A$6:$BE$17,V$42,FALSE)</f>
        <v>0</v>
      </c>
      <c r="W83" s="85">
        <f>VLOOKUP($C$2,'[46]ERU-1'!$A$6:$BE$17,W$42,FALSE)</f>
        <v>0</v>
      </c>
      <c r="X83" s="85">
        <f>VLOOKUP($C$2,'[46]ERU-1'!$A$6:$BE$17,X$42,FALSE)</f>
        <v>0</v>
      </c>
      <c r="Y83" s="85">
        <f>VLOOKUP($C$2,'[46]ERU-1'!$A$6:$BE$17,Y$42,FALSE)</f>
        <v>0</v>
      </c>
      <c r="Z83" s="85">
        <f>VLOOKUP($C$2,'[46]ERU-1'!$A$6:$BE$17,Z$42,FALSE)</f>
        <v>0</v>
      </c>
      <c r="AA83" s="85" t="str">
        <f>INDEX([16]Data!$BK$5:$BK$156,MATCH(A83,[16]Data!$A$5:$A$156,0))</f>
        <v>Liberecký</v>
      </c>
      <c r="AB83" s="86">
        <f>INDEX([16]Data!$BM$5:$BM$156,MATCH(A83,[16]Data!$A$5:$A$156,0))</f>
        <v>2.4729999999999999</v>
      </c>
      <c r="AC83" s="12"/>
      <c r="AD83" s="39">
        <f t="shared" si="16"/>
        <v>0.76524091185873389</v>
      </c>
    </row>
    <row r="84" spans="1:30" x14ac:dyDescent="0.25">
      <c r="A84">
        <v>3608</v>
      </c>
      <c r="B84" s="84" t="str">
        <f>INDEX([16]Data!$C$5:$C$156,MATCH(A84,[16]Data!$A$5:$A$156,0))</f>
        <v>KJ - Kojetín</v>
      </c>
      <c r="C84" s="85" t="str">
        <f>VLOOKUP($C$2,'[47]ERU-1'!$A$6:$BE$17,C$42,FALSE)</f>
        <v>Březen</v>
      </c>
      <c r="D84" s="85">
        <f>VLOOKUP($C$2,'[47]ERU-1'!$A$6:$BE$17,D$42,FALSE)</f>
        <v>3</v>
      </c>
      <c r="E84" s="85">
        <f>VLOOKUP($C$2,'[47]ERU-1'!$A$6:$BE$17,E$42,FALSE)</f>
        <v>309.601</v>
      </c>
      <c r="F84" s="85">
        <f>VLOOKUP($C$2,'[47]ERU-1'!$A$6:$BE$17,F$42,FALSE)</f>
        <v>171.95500000000001</v>
      </c>
      <c r="G84" s="85">
        <f>VLOOKUP($C$2,'[47]ERU-1'!$A$6:$BE$17,G$42,FALSE)</f>
        <v>35.17</v>
      </c>
      <c r="H84" s="85">
        <f>VLOOKUP($C$2,'[47]ERU-1'!$A$6:$BE$17,H$42,FALSE)</f>
        <v>472</v>
      </c>
      <c r="I84" s="85">
        <f>VLOOKUP($C$2,'[47]ERU-1'!$A$6:$BE$17,I$42,FALSE)</f>
        <v>0</v>
      </c>
      <c r="J84" s="85">
        <f>VLOOKUP($C$2,'[47]ERU-1'!$A$6:$BE$17,J$42,FALSE)</f>
        <v>0</v>
      </c>
      <c r="K84" s="85">
        <f>VLOOKUP($C$2,'[47]ERU-1'!$A$6:$BE$17,K$42,FALSE)</f>
        <v>472</v>
      </c>
      <c r="L84" s="85">
        <f>VLOOKUP($C$2,'[47]ERU-1'!$A$6:$BE$17,L$42,FALSE)</f>
        <v>0</v>
      </c>
      <c r="M84" s="85">
        <f>VLOOKUP($C$2,'[47]ERU-1'!$A$6:$BE$17,M$42,FALSE)</f>
        <v>472</v>
      </c>
      <c r="N84" s="85">
        <f>VLOOKUP($C$2,'[47]ERU-1'!$A$6:$BE$17,N$42,FALSE)</f>
        <v>0</v>
      </c>
      <c r="O84" s="85" t="s">
        <v>36</v>
      </c>
      <c r="P84" s="85">
        <f>VLOOKUP($C$2,'[47]ERU-1'!$A$6:$BE$17,P$42,FALSE)</f>
        <v>0</v>
      </c>
      <c r="Q84" s="85">
        <f>VLOOKUP($C$2,'[47]ERU-1'!$A$6:$BE$17,Q$42,FALSE)</f>
        <v>0</v>
      </c>
      <c r="R84" s="85">
        <f>VLOOKUP($C$2,'[47]ERU-1'!$A$6:$BE$17,R$42,FALSE)</f>
        <v>472</v>
      </c>
      <c r="S84" s="85">
        <f>VLOOKUP($C$2,'[47]ERU-1'!$A$6:$BE$17,S$42,FALSE)</f>
        <v>0</v>
      </c>
      <c r="T84" s="85">
        <f>VLOOKUP($C$2,'[47]ERU-1'!$A$6:$BE$17,T$42,FALSE)</f>
        <v>0</v>
      </c>
      <c r="U84" s="85">
        <f>VLOOKUP($C$2,'[47]ERU-1'!$A$6:$BE$17,U$42,FALSE)</f>
        <v>0</v>
      </c>
      <c r="V84" s="85">
        <f>VLOOKUP($C$2,'[47]ERU-1'!$A$6:$BE$17,V$42,FALSE)</f>
        <v>0</v>
      </c>
      <c r="W84" s="85">
        <f>VLOOKUP($C$2,'[47]ERU-1'!$A$6:$BE$17,W$42,FALSE)</f>
        <v>0</v>
      </c>
      <c r="X84" s="85">
        <f>VLOOKUP($C$2,'[47]ERU-1'!$A$6:$BE$17,X$42,FALSE)</f>
        <v>0</v>
      </c>
      <c r="Y84" s="85">
        <f>VLOOKUP($C$2,'[47]ERU-1'!$A$6:$BE$17,Y$42,FALSE)</f>
        <v>0</v>
      </c>
      <c r="Z84" s="85">
        <f>VLOOKUP($C$2,'[47]ERU-1'!$A$6:$BE$17,Z$42,FALSE)</f>
        <v>0</v>
      </c>
      <c r="AA84" s="85" t="str">
        <f>INDEX([16]Data!$BK$5:$BK$156,MATCH(A84,[16]Data!$A$5:$A$156,0))</f>
        <v>Olomoucký</v>
      </c>
      <c r="AB84" s="86">
        <f>INDEX([16]Data!$BM$5:$BM$156,MATCH(A84,[16]Data!$A$5:$A$156,0))</f>
        <v>0.28599999999999998</v>
      </c>
      <c r="AC84" s="12"/>
      <c r="AD84" s="39">
        <f t="shared" si="16"/>
        <v>0.76247338612492288</v>
      </c>
    </row>
    <row r="85" spans="1:30" x14ac:dyDescent="0.25">
      <c r="A85" s="34">
        <v>2698</v>
      </c>
      <c r="B85" s="84" t="str">
        <f>INDEX([16]Data!$C$5:$C$156,MATCH(A85,[16]Data!$A$5:$A$156,0))</f>
        <v>Kotelna Frýdlant</v>
      </c>
      <c r="C85" s="85" t="str">
        <f>VLOOKUP($C$2,'[48]ERU-1'!$A$6:$BE$17,C$42,FALSE)</f>
        <v>Březen</v>
      </c>
      <c r="D85" s="85">
        <f>VLOOKUP($C$2,'[48]ERU-1'!$A$6:$BE$17,D$42,FALSE)</f>
        <v>3</v>
      </c>
      <c r="E85" s="85">
        <f>VLOOKUP($C$2,'[48]ERU-1'!$A$6:$BE$17,E$42,FALSE)</f>
        <v>1938.7719999999999</v>
      </c>
      <c r="F85" s="85">
        <f>VLOOKUP($C$2,'[48]ERU-1'!$A$6:$BE$17,F$42,FALSE)</f>
        <v>1023.225</v>
      </c>
      <c r="G85" s="85">
        <f>VLOOKUP($C$2,'[48]ERU-1'!$A$6:$BE$17,G$42,FALSE)</f>
        <v>35.155999999999999</v>
      </c>
      <c r="H85" s="85">
        <f>VLOOKUP($C$2,'[48]ERU-1'!$A$6:$BE$17,H$42,FALSE)</f>
        <v>3155</v>
      </c>
      <c r="I85" s="85">
        <f>VLOOKUP($C$2,'[48]ERU-1'!$A$6:$BE$17,I$42,FALSE)</f>
        <v>0</v>
      </c>
      <c r="J85" s="85">
        <f>VLOOKUP($C$2,'[48]ERU-1'!$A$6:$BE$17,J$42,FALSE)</f>
        <v>0</v>
      </c>
      <c r="K85" s="85">
        <f>VLOOKUP($C$2,'[48]ERU-1'!$A$6:$BE$17,K$42,FALSE)</f>
        <v>3155</v>
      </c>
      <c r="L85" s="85">
        <f>VLOOKUP($C$2,'[48]ERU-1'!$A$6:$BE$17,L$42,FALSE)</f>
        <v>0</v>
      </c>
      <c r="M85" s="85">
        <f>VLOOKUP($C$2,'[48]ERU-1'!$A$6:$BE$17,M$42,FALSE)</f>
        <v>3155</v>
      </c>
      <c r="N85" s="85">
        <f>VLOOKUP($C$2,'[48]ERU-1'!$A$6:$BE$17,N$42,FALSE)</f>
        <v>0</v>
      </c>
      <c r="O85" s="85" t="s">
        <v>36</v>
      </c>
      <c r="P85" s="85">
        <f>VLOOKUP($C$2,'[48]ERU-1'!$A$6:$BE$17,P$42,FALSE)</f>
        <v>0</v>
      </c>
      <c r="Q85" s="85">
        <f>VLOOKUP($C$2,'[48]ERU-1'!$A$6:$BE$17,Q$42,FALSE)</f>
        <v>0</v>
      </c>
      <c r="R85" s="85">
        <f>VLOOKUP($C$2,'[48]ERU-1'!$A$6:$BE$17,R$42,FALSE)</f>
        <v>3155</v>
      </c>
      <c r="S85" s="85">
        <f>VLOOKUP($C$2,'[48]ERU-1'!$A$6:$BE$17,S$42,FALSE)</f>
        <v>0</v>
      </c>
      <c r="T85" s="85">
        <f>VLOOKUP($C$2,'[48]ERU-1'!$A$6:$BE$17,T$42,FALSE)</f>
        <v>0</v>
      </c>
      <c r="U85" s="85">
        <f>VLOOKUP($C$2,'[48]ERU-1'!$A$6:$BE$17,U$42,FALSE)</f>
        <v>0</v>
      </c>
      <c r="V85" s="85">
        <f>VLOOKUP($C$2,'[48]ERU-1'!$A$6:$BE$17,V$42,FALSE)</f>
        <v>0</v>
      </c>
      <c r="W85" s="85">
        <f>VLOOKUP($C$2,'[48]ERU-1'!$A$6:$BE$17,W$42,FALSE)</f>
        <v>0</v>
      </c>
      <c r="X85" s="85">
        <f>VLOOKUP($C$2,'[48]ERU-1'!$A$6:$BE$17,X$42,FALSE)</f>
        <v>0</v>
      </c>
      <c r="Y85" s="85">
        <f>VLOOKUP($C$2,'[48]ERU-1'!$A$6:$BE$17,Y$42,FALSE)</f>
        <v>0</v>
      </c>
      <c r="Z85" s="85">
        <f>VLOOKUP($C$2,'[48]ERU-1'!$A$6:$BE$17,Z$42,FALSE)</f>
        <v>0</v>
      </c>
      <c r="AA85" s="85" t="str">
        <f>INDEX([16]Data!$BK$5:$BK$156,MATCH(A85,[16]Data!$A$5:$A$156,0))</f>
        <v>Liberecký</v>
      </c>
      <c r="AB85" s="86">
        <f>INDEX([16]Data!$BM$5:$BM$156,MATCH(A85,[16]Data!$A$5:$A$156,0))</f>
        <v>1.4970000000000001</v>
      </c>
      <c r="AC85" s="12"/>
      <c r="AD85" s="39">
        <f t="shared" si="16"/>
        <v>0.85649675182769069</v>
      </c>
    </row>
    <row r="86" spans="1:30" x14ac:dyDescent="0.25">
      <c r="A86">
        <v>2947</v>
      </c>
      <c r="B86" s="84" t="str">
        <f>INDEX([16]Data!$C$5:$C$156,MATCH(A86,[16]Data!$A$5:$A$156,0))</f>
        <v>Kotelna Humpolec</v>
      </c>
      <c r="C86" s="85" t="str">
        <f>VLOOKUP($C$2,'[49]ERU-1'!$A$6:$BE$17,C$42,FALSE)</f>
        <v>Březen</v>
      </c>
      <c r="D86" s="85">
        <f>VLOOKUP($C$2,'[49]ERU-1'!$A$6:$BE$17,D$42,FALSE)</f>
        <v>3</v>
      </c>
      <c r="E86" s="85">
        <f>VLOOKUP($C$2,'[49]ERU-1'!$A$6:$BE$17,E$42,FALSE)</f>
        <v>183.756</v>
      </c>
      <c r="F86" s="85">
        <f>VLOOKUP($C$2,'[49]ERU-1'!$A$6:$BE$17,F$42,FALSE)</f>
        <v>112.679</v>
      </c>
      <c r="G86" s="85">
        <f>VLOOKUP($C$2,'[49]ERU-1'!$A$6:$BE$17,G$42,FALSE)</f>
        <v>35.299999999999997</v>
      </c>
      <c r="H86" s="85">
        <f>VLOOKUP($C$2,'[49]ERU-1'!$A$6:$BE$17,H$42,FALSE)</f>
        <v>336</v>
      </c>
      <c r="I86" s="85">
        <f>VLOOKUP($C$2,'[49]ERU-1'!$A$6:$BE$17,I$42,FALSE)</f>
        <v>0</v>
      </c>
      <c r="J86" s="85">
        <f>VLOOKUP($C$2,'[49]ERU-1'!$A$6:$BE$17,J$42,FALSE)</f>
        <v>0</v>
      </c>
      <c r="K86" s="85">
        <f>VLOOKUP($C$2,'[49]ERU-1'!$A$6:$BE$17,K$42,FALSE)</f>
        <v>336</v>
      </c>
      <c r="L86" s="85">
        <f>VLOOKUP($C$2,'[49]ERU-1'!$A$6:$BE$17,L$42,FALSE)</f>
        <v>0</v>
      </c>
      <c r="M86" s="85">
        <f>VLOOKUP($C$2,'[49]ERU-1'!$A$6:$BE$17,M$42,FALSE)</f>
        <v>336</v>
      </c>
      <c r="N86" s="85">
        <f>VLOOKUP($C$2,'[49]ERU-1'!$A$6:$BE$17,N$42,FALSE)</f>
        <v>0</v>
      </c>
      <c r="O86" s="85" t="s">
        <v>36</v>
      </c>
      <c r="P86" s="85">
        <f>VLOOKUP($C$2,'[49]ERU-1'!$A$6:$BE$17,P$42,FALSE)</f>
        <v>0</v>
      </c>
      <c r="Q86" s="85">
        <f>VLOOKUP($C$2,'[49]ERU-1'!$A$6:$BE$17,Q$42,FALSE)</f>
        <v>0</v>
      </c>
      <c r="R86" s="85">
        <f>VLOOKUP($C$2,'[49]ERU-1'!$A$6:$BE$17,R$42,FALSE)</f>
        <v>336</v>
      </c>
      <c r="S86" s="85">
        <f>VLOOKUP($C$2,'[49]ERU-1'!$A$6:$BE$17,S$42,FALSE)</f>
        <v>0</v>
      </c>
      <c r="T86" s="85">
        <f>VLOOKUP($C$2,'[49]ERU-1'!$A$6:$BE$17,T$42,FALSE)</f>
        <v>0</v>
      </c>
      <c r="U86" s="85">
        <f>VLOOKUP($C$2,'[49]ERU-1'!$A$6:$BE$17,U$42,FALSE)</f>
        <v>0</v>
      </c>
      <c r="V86" s="85">
        <f>VLOOKUP($C$2,'[49]ERU-1'!$A$6:$BE$17,V$42,FALSE)</f>
        <v>0</v>
      </c>
      <c r="W86" s="85">
        <f>VLOOKUP($C$2,'[49]ERU-1'!$A$6:$BE$17,W$42,FALSE)</f>
        <v>0</v>
      </c>
      <c r="X86" s="85">
        <f>VLOOKUP($C$2,'[49]ERU-1'!$A$6:$BE$17,X$42,FALSE)</f>
        <v>0</v>
      </c>
      <c r="Y86" s="85">
        <f>VLOOKUP($C$2,'[49]ERU-1'!$A$6:$BE$17,Y$42,FALSE)</f>
        <v>0</v>
      </c>
      <c r="Z86" s="85">
        <f>VLOOKUP($C$2,'[49]ERU-1'!$A$6:$BE$17,Z$42,FALSE)</f>
        <v>0</v>
      </c>
      <c r="AA86" s="85" t="str">
        <f>INDEX([16]Data!$BK$5:$BK$156,MATCH(A86,[16]Data!$A$5:$A$156,0))</f>
        <v>Vysočina</v>
      </c>
      <c r="AB86" s="86">
        <f>INDEX([16]Data!$BM$5:$BM$156,MATCH(A86,[16]Data!$A$5:$A$156,0))</f>
        <v>0.184</v>
      </c>
      <c r="AC86" s="12"/>
      <c r="AD86" s="39">
        <f t="shared" si="16"/>
        <v>0.82831169369033564</v>
      </c>
    </row>
    <row r="87" spans="1:30" x14ac:dyDescent="0.25">
      <c r="A87">
        <v>2381</v>
      </c>
      <c r="B87" s="84" t="str">
        <f>INDEX([16]Data!$C$5:$C$156,MATCH(A87,[16]Data!$A$5:$A$156,0))</f>
        <v>Kotelna - ZŠ Velká Chuchle</v>
      </c>
      <c r="C87" s="85" t="str">
        <f>VLOOKUP($C$2,'[9]ERU-1'!$A$6:$BE$17,C$42,FALSE)</f>
        <v>Březen</v>
      </c>
      <c r="D87" s="85">
        <f>VLOOKUP($C$2,'[9]ERU-1'!$A$6:$BE$17,D$42,FALSE)</f>
        <v>3</v>
      </c>
      <c r="E87" s="85">
        <f>VLOOKUP($C$2,'[9]ERU-1'!$A$6:$BE$17,E$42,FALSE)</f>
        <v>50.832999999999998</v>
      </c>
      <c r="F87" s="85">
        <f>VLOOKUP($C$2,'[9]ERU-1'!$A$6:$BE$17,F$42,FALSE)</f>
        <v>34.003</v>
      </c>
      <c r="G87" s="85">
        <f>VLOOKUP($C$2,'[9]ERU-1'!$A$6:$BE$17,G$42,FALSE)</f>
        <v>35.29</v>
      </c>
      <c r="H87" s="85">
        <f>VLOOKUP($C$2,'[9]ERU-1'!$A$6:$BE$17,H$42,FALSE)</f>
        <v>96</v>
      </c>
      <c r="I87" s="85">
        <f>VLOOKUP($C$2,'[9]ERU-1'!$A$6:$BE$17,I$42,FALSE)</f>
        <v>0</v>
      </c>
      <c r="J87" s="85">
        <f>VLOOKUP($C$2,'[9]ERU-1'!$A$6:$BE$17,J$42,FALSE)</f>
        <v>0</v>
      </c>
      <c r="K87" s="85">
        <f>VLOOKUP($C$2,'[9]ERU-1'!$A$6:$BE$17,K$42,FALSE)</f>
        <v>96</v>
      </c>
      <c r="L87" s="85">
        <f>VLOOKUP($C$2,'[9]ERU-1'!$A$6:$BE$17,L$42,FALSE)</f>
        <v>0</v>
      </c>
      <c r="M87" s="85">
        <f>VLOOKUP($C$2,'[9]ERU-1'!$A$6:$BE$17,M$42,FALSE)</f>
        <v>96</v>
      </c>
      <c r="N87" s="85">
        <f>VLOOKUP($C$2,'[9]ERU-1'!$A$6:$BE$17,N$42,FALSE)</f>
        <v>0</v>
      </c>
      <c r="O87" s="85" t="s">
        <v>36</v>
      </c>
      <c r="P87" s="85">
        <f>VLOOKUP($C$2,'[9]ERU-1'!$A$6:$BE$17,P$42,FALSE)</f>
        <v>0</v>
      </c>
      <c r="Q87" s="85">
        <f>VLOOKUP($C$2,'[9]ERU-1'!$A$6:$BE$17,Q$42,FALSE)</f>
        <v>0</v>
      </c>
      <c r="R87" s="85">
        <f>VLOOKUP($C$2,'[9]ERU-1'!$A$6:$BE$17,R$42,FALSE)</f>
        <v>96</v>
      </c>
      <c r="S87" s="85">
        <f>VLOOKUP($C$2,'[9]ERU-1'!$A$6:$BE$17,S$42,FALSE)</f>
        <v>0</v>
      </c>
      <c r="T87" s="85">
        <f>VLOOKUP($C$2,'[9]ERU-1'!$A$6:$BE$17,T$42,FALSE)</f>
        <v>0</v>
      </c>
      <c r="U87" s="85">
        <f>VLOOKUP($C$2,'[9]ERU-1'!$A$6:$BE$17,U$42,FALSE)</f>
        <v>0</v>
      </c>
      <c r="V87" s="85">
        <f>VLOOKUP($C$2,'[9]ERU-1'!$A$6:$BE$17,V$42,FALSE)</f>
        <v>0</v>
      </c>
      <c r="W87" s="85">
        <f>VLOOKUP($C$2,'[9]ERU-1'!$A$6:$BE$17,W$42,FALSE)</f>
        <v>0</v>
      </c>
      <c r="X87" s="85">
        <f>VLOOKUP($C$2,'[9]ERU-1'!$A$6:$BE$17,X$42,FALSE)</f>
        <v>0</v>
      </c>
      <c r="Y87" s="85">
        <f>VLOOKUP($C$2,'[9]ERU-1'!$A$6:$BE$17,Y$42,FALSE)</f>
        <v>0</v>
      </c>
      <c r="Z87" s="85">
        <f>VLOOKUP($C$2,'[9]ERU-1'!$A$6:$BE$17,Z$42,FALSE)</f>
        <v>0</v>
      </c>
      <c r="AA87" s="85" t="str">
        <f>INDEX([16]Data!$BK$5:$BK$156,MATCH(A87,[16]Data!$A$5:$A$156,0))</f>
        <v>Hlavní město Praha</v>
      </c>
      <c r="AB87" s="86">
        <f>INDEX([16]Data!$BM$5:$BM$156,MATCH(A87,[16]Data!$A$5:$A$156,0))</f>
        <v>6.2E-2</v>
      </c>
      <c r="AC87" s="12"/>
      <c r="AD87" s="39">
        <f t="shared" si="16"/>
        <v>0.78424452744365691</v>
      </c>
    </row>
    <row r="88" spans="1:30" x14ac:dyDescent="0.25">
      <c r="A88">
        <v>3522</v>
      </c>
      <c r="B88" s="84" t="str">
        <f>INDEX([16]Data!$C$5:$C$156,MATCH(A88,[16]Data!$A$5:$A$156,0))</f>
        <v>KJ - Kraslice, Školní</v>
      </c>
      <c r="C88" s="85" t="str">
        <f>VLOOKUP($C$2,'[50]ERU-1'!$A$6:$BE$17,C$42,FALSE)</f>
        <v>Březen</v>
      </c>
      <c r="D88" s="85">
        <f>VLOOKUP($C$2,'[50]ERU-1'!$A$6:$BE$17,D$42,FALSE)</f>
        <v>3</v>
      </c>
      <c r="E88" s="85">
        <f>VLOOKUP($C$2,'[50]ERU-1'!$A$6:$BE$17,E$42,FALSE)</f>
        <v>858.71799999999996</v>
      </c>
      <c r="F88" s="85">
        <f>VLOOKUP($C$2,'[50]ERU-1'!$A$6:$BE$17,F$42,FALSE)</f>
        <v>480.31299999999999</v>
      </c>
      <c r="G88" s="85">
        <f>VLOOKUP($C$2,'[50]ERU-1'!$A$6:$BE$17,G$42,FALSE)</f>
        <v>35.213000000000001</v>
      </c>
      <c r="H88" s="85">
        <f>VLOOKUP($C$2,'[50]ERU-1'!$A$6:$BE$17,H$42,FALSE)</f>
        <v>1433</v>
      </c>
      <c r="I88" s="85">
        <f>VLOOKUP($C$2,'[50]ERU-1'!$A$6:$BE$17,I$42,FALSE)</f>
        <v>0</v>
      </c>
      <c r="J88" s="85">
        <f>VLOOKUP($C$2,'[50]ERU-1'!$A$6:$BE$17,J$42,FALSE)</f>
        <v>0</v>
      </c>
      <c r="K88" s="85">
        <f>VLOOKUP($C$2,'[50]ERU-1'!$A$6:$BE$17,K$42,FALSE)</f>
        <v>1433</v>
      </c>
      <c r="L88" s="85">
        <f>VLOOKUP($C$2,'[50]ERU-1'!$A$6:$BE$17,L$42,FALSE)</f>
        <v>0</v>
      </c>
      <c r="M88" s="85">
        <f>VLOOKUP($C$2,'[50]ERU-1'!$A$6:$BE$17,M$42,FALSE)</f>
        <v>1433</v>
      </c>
      <c r="N88" s="85">
        <f>VLOOKUP($C$2,'[50]ERU-1'!$A$6:$BE$17,N$42,FALSE)</f>
        <v>0</v>
      </c>
      <c r="O88" s="85" t="s">
        <v>36</v>
      </c>
      <c r="P88" s="85">
        <f>VLOOKUP($C$2,'[50]ERU-1'!$A$6:$BE$17,P$42,FALSE)</f>
        <v>0</v>
      </c>
      <c r="Q88" s="85">
        <f>VLOOKUP($C$2,'[50]ERU-1'!$A$6:$BE$17,Q$42,FALSE)</f>
        <v>0</v>
      </c>
      <c r="R88" s="85">
        <f>VLOOKUP($C$2,'[50]ERU-1'!$A$6:$BE$17,R$42,FALSE)</f>
        <v>1433</v>
      </c>
      <c r="S88" s="85">
        <f>VLOOKUP($C$2,'[50]ERU-1'!$A$6:$BE$17,S$42,FALSE)</f>
        <v>0</v>
      </c>
      <c r="T88" s="85">
        <f>VLOOKUP($C$2,'[50]ERU-1'!$A$6:$BE$17,T$42,FALSE)</f>
        <v>0</v>
      </c>
      <c r="U88" s="85">
        <f>VLOOKUP($C$2,'[50]ERU-1'!$A$6:$BE$17,U$42,FALSE)</f>
        <v>0</v>
      </c>
      <c r="V88" s="85">
        <f>VLOOKUP($C$2,'[50]ERU-1'!$A$6:$BE$17,V$42,FALSE)</f>
        <v>0</v>
      </c>
      <c r="W88" s="85">
        <f>VLOOKUP($C$2,'[50]ERU-1'!$A$6:$BE$17,W$42,FALSE)</f>
        <v>0</v>
      </c>
      <c r="X88" s="85">
        <f>VLOOKUP($C$2,'[50]ERU-1'!$A$6:$BE$17,X$42,FALSE)</f>
        <v>0</v>
      </c>
      <c r="Y88" s="85">
        <f>VLOOKUP($C$2,'[50]ERU-1'!$A$6:$BE$17,Y$42,FALSE)</f>
        <v>0</v>
      </c>
      <c r="Z88" s="85">
        <f>VLOOKUP($C$2,'[50]ERU-1'!$A$6:$BE$17,Z$42,FALSE)</f>
        <v>0</v>
      </c>
      <c r="AA88" s="85" t="str">
        <f>INDEX([16]Data!$BK$5:$BK$156,MATCH(A88,[16]Data!$A$5:$A$156,0))</f>
        <v>Karlovarský</v>
      </c>
      <c r="AB88" s="86">
        <f>INDEX([16]Data!$BM$5:$BM$156,MATCH(A88,[16]Data!$A$5:$A$156,0))</f>
        <v>1.046</v>
      </c>
      <c r="AC88" s="12"/>
      <c r="AD88" s="39">
        <f t="shared" si="16"/>
        <v>0.82874199856251141</v>
      </c>
    </row>
    <row r="89" spans="1:30" x14ac:dyDescent="0.25">
      <c r="A89">
        <v>3521</v>
      </c>
      <c r="B89" s="84" t="str">
        <f>INDEX([16]Data!$C$5:$C$156,MATCH(A89,[16]Data!$A$5:$A$156,0))</f>
        <v>KJ - Kraslice, Pohraniční stráže</v>
      </c>
      <c r="C89" s="85" t="str">
        <f>VLOOKUP($C$2,'[51]ERU-1'!$A$6:$BE$17,C$42,FALSE)</f>
        <v>Březen</v>
      </c>
      <c r="D89" s="85">
        <f>VLOOKUP($C$2,'[51]ERU-1'!$A$6:$BE$17,D$42,FALSE)</f>
        <v>3</v>
      </c>
      <c r="E89" s="85">
        <f>VLOOKUP($C$2,'[51]ERU-1'!$A$6:$BE$17,E$42,FALSE)</f>
        <v>1100.472</v>
      </c>
      <c r="F89" s="85">
        <f>VLOOKUP($C$2,'[51]ERU-1'!$A$6:$BE$17,F$42,FALSE)</f>
        <v>609.04700000000003</v>
      </c>
      <c r="G89" s="85">
        <f>VLOOKUP($C$2,'[51]ERU-1'!$A$6:$BE$17,G$42,FALSE)</f>
        <v>35.213000000000001</v>
      </c>
      <c r="H89" s="85">
        <f>VLOOKUP($C$2,'[51]ERU-1'!$A$6:$BE$17,H$42,FALSE)</f>
        <v>1786</v>
      </c>
      <c r="I89" s="85">
        <f>VLOOKUP($C$2,'[51]ERU-1'!$A$6:$BE$17,I$42,FALSE)</f>
        <v>0</v>
      </c>
      <c r="J89" s="85">
        <f>VLOOKUP($C$2,'[51]ERU-1'!$A$6:$BE$17,J$42,FALSE)</f>
        <v>0</v>
      </c>
      <c r="K89" s="85">
        <f>VLOOKUP($C$2,'[51]ERU-1'!$A$6:$BE$17,K$42,FALSE)</f>
        <v>1786</v>
      </c>
      <c r="L89" s="85">
        <f>VLOOKUP($C$2,'[51]ERU-1'!$A$6:$BE$17,L$42,FALSE)</f>
        <v>0</v>
      </c>
      <c r="M89" s="85">
        <f>VLOOKUP($C$2,'[51]ERU-1'!$A$6:$BE$17,M$42,FALSE)</f>
        <v>1786</v>
      </c>
      <c r="N89" s="85">
        <f>VLOOKUP($C$2,'[51]ERU-1'!$A$6:$BE$17,N$42,FALSE)</f>
        <v>0</v>
      </c>
      <c r="O89" s="85" t="s">
        <v>36</v>
      </c>
      <c r="P89" s="85">
        <f>VLOOKUP($C$2,'[51]ERU-1'!$A$6:$BE$17,P$42,FALSE)</f>
        <v>0</v>
      </c>
      <c r="Q89" s="85">
        <f>VLOOKUP($C$2,'[51]ERU-1'!$A$6:$BE$17,Q$42,FALSE)</f>
        <v>0</v>
      </c>
      <c r="R89" s="85">
        <f>VLOOKUP($C$2,'[51]ERU-1'!$A$6:$BE$17,R$42,FALSE)</f>
        <v>1786</v>
      </c>
      <c r="S89" s="85">
        <f>VLOOKUP($C$2,'[51]ERU-1'!$A$6:$BE$17,S$42,FALSE)</f>
        <v>0</v>
      </c>
      <c r="T89" s="85">
        <f>VLOOKUP($C$2,'[51]ERU-1'!$A$6:$BE$17,T$42,FALSE)</f>
        <v>0</v>
      </c>
      <c r="U89" s="85">
        <f>VLOOKUP($C$2,'[51]ERU-1'!$A$6:$BE$17,U$42,FALSE)</f>
        <v>0</v>
      </c>
      <c r="V89" s="85">
        <f>VLOOKUP($C$2,'[51]ERU-1'!$A$6:$BE$17,V$42,FALSE)</f>
        <v>0</v>
      </c>
      <c r="W89" s="85">
        <f>VLOOKUP($C$2,'[51]ERU-1'!$A$6:$BE$17,W$42,FALSE)</f>
        <v>0</v>
      </c>
      <c r="X89" s="85">
        <f>VLOOKUP($C$2,'[51]ERU-1'!$A$6:$BE$17,X$42,FALSE)</f>
        <v>0</v>
      </c>
      <c r="Y89" s="85">
        <f>VLOOKUP($C$2,'[51]ERU-1'!$A$6:$BE$17,Y$42,FALSE)</f>
        <v>0</v>
      </c>
      <c r="Z89" s="85">
        <f>VLOOKUP($C$2,'[51]ERU-1'!$A$6:$BE$17,Z$42,FALSE)</f>
        <v>0</v>
      </c>
      <c r="AA89" s="85" t="str">
        <f>INDEX([16]Data!$BK$5:$BK$156,MATCH(A89,[16]Data!$A$5:$A$156,0))</f>
        <v>Karlovarský</v>
      </c>
      <c r="AB89" s="86">
        <f>INDEX([16]Data!$BM$5:$BM$156,MATCH(A89,[16]Data!$A$5:$A$156,0))</f>
        <v>1.274</v>
      </c>
      <c r="AC89" s="12"/>
      <c r="AD89" s="39">
        <f t="shared" si="16"/>
        <v>0.81456950138677475</v>
      </c>
    </row>
    <row r="90" spans="1:30" x14ac:dyDescent="0.25">
      <c r="A90">
        <v>3034</v>
      </c>
      <c r="B90" s="84" t="str">
        <f>INDEX([16]Data!$C$5:$C$156,MATCH(A90,[16]Data!$A$5:$A$156,0))</f>
        <v>KJ - Krupka</v>
      </c>
      <c r="C90" s="85" t="str">
        <f>VLOOKUP($C$2,'[52]ERU-1'!$A$6:$BE$17,C$42,FALSE)</f>
        <v>Březen</v>
      </c>
      <c r="D90" s="85">
        <f>VLOOKUP($C$2,'[52]ERU-1'!$A$6:$BE$17,D$42,FALSE)</f>
        <v>3</v>
      </c>
      <c r="E90" s="85">
        <f>VLOOKUP($C$2,'[52]ERU-1'!$A$6:$BE$17,E$42,FALSE)</f>
        <v>1351.4860000000001</v>
      </c>
      <c r="F90" s="85">
        <f>VLOOKUP($C$2,'[52]ERU-1'!$A$6:$BE$17,F$42,FALSE)</f>
        <v>735.11500000000001</v>
      </c>
      <c r="G90" s="85">
        <f>VLOOKUP($C$2,'[52]ERU-1'!$A$6:$BE$17,G$42,FALSE)</f>
        <v>35.459000000000003</v>
      </c>
      <c r="H90" s="85">
        <f>VLOOKUP($C$2,'[52]ERU-1'!$A$6:$BE$17,H$42,FALSE)</f>
        <v>2196</v>
      </c>
      <c r="I90" s="85">
        <f>VLOOKUP($C$2,'[52]ERU-1'!$A$6:$BE$17,I$42,FALSE)</f>
        <v>0</v>
      </c>
      <c r="J90" s="85">
        <f>VLOOKUP($C$2,'[52]ERU-1'!$A$6:$BE$17,J$42,FALSE)</f>
        <v>0</v>
      </c>
      <c r="K90" s="85">
        <f>VLOOKUP($C$2,'[52]ERU-1'!$A$6:$BE$17,K$42,FALSE)</f>
        <v>2196</v>
      </c>
      <c r="L90" s="85">
        <f>VLOOKUP($C$2,'[52]ERU-1'!$A$6:$BE$17,L$42,FALSE)</f>
        <v>0</v>
      </c>
      <c r="M90" s="85">
        <f>VLOOKUP($C$2,'[52]ERU-1'!$A$6:$BE$17,M$42,FALSE)</f>
        <v>2196</v>
      </c>
      <c r="N90" s="85">
        <f>VLOOKUP($C$2,'[52]ERU-1'!$A$6:$BE$17,N$42,FALSE)</f>
        <v>0</v>
      </c>
      <c r="O90" s="85" t="s">
        <v>36</v>
      </c>
      <c r="P90" s="85">
        <f>VLOOKUP($C$2,'[52]ERU-1'!$A$6:$BE$17,P$42,FALSE)</f>
        <v>0</v>
      </c>
      <c r="Q90" s="85">
        <f>VLOOKUP($C$2,'[52]ERU-1'!$A$6:$BE$17,Q$42,FALSE)</f>
        <v>0</v>
      </c>
      <c r="R90" s="85">
        <f>VLOOKUP($C$2,'[52]ERU-1'!$A$6:$BE$17,R$42,FALSE)</f>
        <v>2196</v>
      </c>
      <c r="S90" s="85">
        <f>VLOOKUP($C$2,'[52]ERU-1'!$A$6:$BE$17,S$42,FALSE)</f>
        <v>0</v>
      </c>
      <c r="T90" s="85">
        <f>VLOOKUP($C$2,'[52]ERU-1'!$A$6:$BE$17,T$42,FALSE)</f>
        <v>0</v>
      </c>
      <c r="U90" s="85">
        <f>VLOOKUP($C$2,'[52]ERU-1'!$A$6:$BE$17,U$42,FALSE)</f>
        <v>0</v>
      </c>
      <c r="V90" s="85">
        <f>VLOOKUP($C$2,'[52]ERU-1'!$A$6:$BE$17,V$42,FALSE)</f>
        <v>0</v>
      </c>
      <c r="W90" s="85">
        <f>VLOOKUP($C$2,'[52]ERU-1'!$A$6:$BE$17,W$42,FALSE)</f>
        <v>0</v>
      </c>
      <c r="X90" s="85">
        <f>VLOOKUP($C$2,'[52]ERU-1'!$A$6:$BE$17,X$42,FALSE)</f>
        <v>0</v>
      </c>
      <c r="Y90" s="85">
        <f>VLOOKUP($C$2,'[52]ERU-1'!$A$6:$BE$17,Y$42,FALSE)</f>
        <v>0</v>
      </c>
      <c r="Z90" s="85">
        <f>VLOOKUP($C$2,'[52]ERU-1'!$A$6:$BE$17,Z$42,FALSE)</f>
        <v>0</v>
      </c>
      <c r="AA90" s="85" t="str">
        <f>INDEX([16]Data!$BK$5:$BK$156,MATCH(A90,[16]Data!$A$5:$A$156,0))</f>
        <v>Ústecký</v>
      </c>
      <c r="AB90" s="86">
        <f>INDEX([16]Data!$BM$5:$BM$156,MATCH(A90,[16]Data!$A$5:$A$156,0))</f>
        <v>1.9950000000000001</v>
      </c>
      <c r="AC90" s="12"/>
      <c r="AD90" s="39">
        <f t="shared" si="16"/>
        <v>0.8298021398012555</v>
      </c>
    </row>
    <row r="91" spans="1:30" x14ac:dyDescent="0.25">
      <c r="A91">
        <v>2927</v>
      </c>
      <c r="B91" s="84" t="str">
        <f>INDEX([16]Data!$C$5:$C$156,MATCH(A91,[16]Data!$A$5:$A$156,0))</f>
        <v>KJ - Lipník nad Bečvou, ul. Hranická</v>
      </c>
      <c r="C91" s="85" t="str">
        <f>VLOOKUP($C$2,'[53]ERU-1'!$A$6:$BE$17,C$42,FALSE)</f>
        <v>Březen</v>
      </c>
      <c r="D91" s="85">
        <f>VLOOKUP($C$2,'[53]ERU-1'!$A$6:$BE$17,D$42,FALSE)</f>
        <v>3</v>
      </c>
      <c r="E91" s="85">
        <f>VLOOKUP($C$2,'[53]ERU-1'!$A$6:$BE$17,E$42,FALSE)</f>
        <v>45.658000000000001</v>
      </c>
      <c r="F91" s="85">
        <f>VLOOKUP($C$2,'[53]ERU-1'!$A$6:$BE$17,F$42,FALSE)</f>
        <v>30.036000000000001</v>
      </c>
      <c r="G91" s="85">
        <f>VLOOKUP($C$2,'[53]ERU-1'!$A$6:$BE$17,G$42,FALSE)</f>
        <v>35.170999999999999</v>
      </c>
      <c r="H91" s="85">
        <f>VLOOKUP($C$2,'[53]ERU-1'!$A$6:$BE$17,H$42,FALSE)</f>
        <v>90</v>
      </c>
      <c r="I91" s="85">
        <f>VLOOKUP($C$2,'[53]ERU-1'!$A$6:$BE$17,I$42,FALSE)</f>
        <v>0</v>
      </c>
      <c r="J91" s="85">
        <f>VLOOKUP($C$2,'[53]ERU-1'!$A$6:$BE$17,J$42,FALSE)</f>
        <v>0</v>
      </c>
      <c r="K91" s="85">
        <f>VLOOKUP($C$2,'[53]ERU-1'!$A$6:$BE$17,K$42,FALSE)</f>
        <v>90</v>
      </c>
      <c r="L91" s="85">
        <f>VLOOKUP($C$2,'[53]ERU-1'!$A$6:$BE$17,L$42,FALSE)</f>
        <v>0</v>
      </c>
      <c r="M91" s="85">
        <f>VLOOKUP($C$2,'[53]ERU-1'!$A$6:$BE$17,M$42,FALSE)</f>
        <v>90</v>
      </c>
      <c r="N91" s="85">
        <f>VLOOKUP($C$2,'[53]ERU-1'!$A$6:$BE$17,N$42,FALSE)</f>
        <v>0</v>
      </c>
      <c r="O91" s="85" t="s">
        <v>36</v>
      </c>
      <c r="P91" s="85">
        <f>VLOOKUP($C$2,'[53]ERU-1'!$A$6:$BE$17,P$42,FALSE)</f>
        <v>0</v>
      </c>
      <c r="Q91" s="85">
        <f>VLOOKUP($C$2,'[53]ERU-1'!$A$6:$BE$17,Q$42,FALSE)</f>
        <v>0</v>
      </c>
      <c r="R91" s="85">
        <f>VLOOKUP($C$2,'[53]ERU-1'!$A$6:$BE$17,R$42,FALSE)</f>
        <v>90</v>
      </c>
      <c r="S91" s="85">
        <f>VLOOKUP($C$2,'[53]ERU-1'!$A$6:$BE$17,S$42,FALSE)</f>
        <v>0</v>
      </c>
      <c r="T91" s="85">
        <f>VLOOKUP($C$2,'[53]ERU-1'!$A$6:$BE$17,T$42,FALSE)</f>
        <v>0</v>
      </c>
      <c r="U91" s="85">
        <f>VLOOKUP($C$2,'[53]ERU-1'!$A$6:$BE$17,U$42,FALSE)</f>
        <v>0</v>
      </c>
      <c r="V91" s="85">
        <f>VLOOKUP($C$2,'[53]ERU-1'!$A$6:$BE$17,V$42,FALSE)</f>
        <v>0</v>
      </c>
      <c r="W91" s="85">
        <f>VLOOKUP($C$2,'[53]ERU-1'!$A$6:$BE$17,W$42,FALSE)</f>
        <v>0</v>
      </c>
      <c r="X91" s="85">
        <f>VLOOKUP($C$2,'[53]ERU-1'!$A$6:$BE$17,X$42,FALSE)</f>
        <v>0</v>
      </c>
      <c r="Y91" s="85">
        <f>VLOOKUP($C$2,'[53]ERU-1'!$A$6:$BE$17,Y$42,FALSE)</f>
        <v>0</v>
      </c>
      <c r="Z91" s="85">
        <f>VLOOKUP($C$2,'[53]ERU-1'!$A$6:$BE$17,Z$42,FALSE)</f>
        <v>0</v>
      </c>
      <c r="AA91" s="85" t="str">
        <f>INDEX([16]Data!$BK$5:$BK$156,MATCH(A91,[16]Data!$A$5:$A$156,0))</f>
        <v>Olomoucký</v>
      </c>
      <c r="AB91" s="86">
        <f>INDEX([16]Data!$BM$5:$BM$156,MATCH(A91,[16]Data!$A$5:$A$156,0))</f>
        <v>6.2E-2</v>
      </c>
      <c r="AC91" s="12"/>
      <c r="AD91" s="39">
        <f t="shared" si="16"/>
        <v>0.83233453189505913</v>
      </c>
    </row>
    <row r="92" spans="1:30" x14ac:dyDescent="0.25">
      <c r="A92">
        <v>2848</v>
      </c>
      <c r="B92" s="84" t="str">
        <f>INDEX([16]Data!$C$5:$C$156,MATCH(A92,[16]Data!$A$5:$A$156,0))</f>
        <v>KJ - Lipník nad Bečvou, ul. Na Bečvě</v>
      </c>
      <c r="C92" s="85" t="str">
        <f>VLOOKUP($C$2,'[54]ERU-1'!$A$6:$BE$17,C$42,FALSE)</f>
        <v>Březen</v>
      </c>
      <c r="D92" s="85">
        <f>VLOOKUP($C$2,'[54]ERU-1'!$A$6:$BE$17,D$42,FALSE)</f>
        <v>3</v>
      </c>
      <c r="E92" s="85">
        <f>VLOOKUP($C$2,'[54]ERU-1'!$A$6:$BE$17,E$42,FALSE)</f>
        <v>886.98900000000003</v>
      </c>
      <c r="F92" s="85">
        <f>VLOOKUP($C$2,'[54]ERU-1'!$A$6:$BE$17,F$42,FALSE)</f>
        <v>471.02</v>
      </c>
      <c r="G92" s="85">
        <f>VLOOKUP($C$2,'[54]ERU-1'!$A$6:$BE$17,G$42,FALSE)</f>
        <v>35.17</v>
      </c>
      <c r="H92" s="85">
        <f>VLOOKUP($C$2,'[54]ERU-1'!$A$6:$BE$17,H$42,FALSE)</f>
        <v>1323</v>
      </c>
      <c r="I92" s="85">
        <f>VLOOKUP($C$2,'[54]ERU-1'!$A$6:$BE$17,I$42,FALSE)</f>
        <v>0</v>
      </c>
      <c r="J92" s="85">
        <f>VLOOKUP($C$2,'[54]ERU-1'!$A$6:$BE$17,J$42,FALSE)</f>
        <v>0</v>
      </c>
      <c r="K92" s="85">
        <f>VLOOKUP($C$2,'[54]ERU-1'!$A$6:$BE$17,K$42,FALSE)</f>
        <v>1323</v>
      </c>
      <c r="L92" s="85">
        <f>VLOOKUP($C$2,'[54]ERU-1'!$A$6:$BE$17,L$42,FALSE)</f>
        <v>0</v>
      </c>
      <c r="M92" s="85">
        <f>VLOOKUP($C$2,'[54]ERU-1'!$A$6:$BE$17,M$42,FALSE)</f>
        <v>1323</v>
      </c>
      <c r="N92" s="85">
        <f>VLOOKUP($C$2,'[54]ERU-1'!$A$6:$BE$17,N$42,FALSE)</f>
        <v>0</v>
      </c>
      <c r="O92" s="85" t="s">
        <v>36</v>
      </c>
      <c r="P92" s="85">
        <f>VLOOKUP($C$2,'[54]ERU-1'!$A$6:$BE$17,P$42,FALSE)</f>
        <v>0</v>
      </c>
      <c r="Q92" s="85">
        <f>VLOOKUP($C$2,'[54]ERU-1'!$A$6:$BE$17,Q$42,FALSE)</f>
        <v>0</v>
      </c>
      <c r="R92" s="85">
        <f>VLOOKUP($C$2,'[54]ERU-1'!$A$6:$BE$17,R$42,FALSE)</f>
        <v>1323</v>
      </c>
      <c r="S92" s="85">
        <f>VLOOKUP($C$2,'[54]ERU-1'!$A$6:$BE$17,S$42,FALSE)</f>
        <v>0</v>
      </c>
      <c r="T92" s="85">
        <f>VLOOKUP($C$2,'[54]ERU-1'!$A$6:$BE$17,T$42,FALSE)</f>
        <v>0</v>
      </c>
      <c r="U92" s="85">
        <f>VLOOKUP($C$2,'[54]ERU-1'!$A$6:$BE$17,U$42,FALSE)</f>
        <v>0</v>
      </c>
      <c r="V92" s="85">
        <f>VLOOKUP($C$2,'[54]ERU-1'!$A$6:$BE$17,V$42,FALSE)</f>
        <v>0</v>
      </c>
      <c r="W92" s="85">
        <f>VLOOKUP($C$2,'[54]ERU-1'!$A$6:$BE$17,W$42,FALSE)</f>
        <v>0</v>
      </c>
      <c r="X92" s="85">
        <f>VLOOKUP($C$2,'[54]ERU-1'!$A$6:$BE$17,X$42,FALSE)</f>
        <v>0</v>
      </c>
      <c r="Y92" s="85">
        <f>VLOOKUP($C$2,'[54]ERU-1'!$A$6:$BE$17,Y$42,FALSE)</f>
        <v>0</v>
      </c>
      <c r="Z92" s="85">
        <f>VLOOKUP($C$2,'[54]ERU-1'!$A$6:$BE$17,Z$42,FALSE)</f>
        <v>0</v>
      </c>
      <c r="AA92" s="85" t="str">
        <f>INDEX([16]Data!$BK$5:$BK$156,MATCH(A92,[16]Data!$A$5:$A$156,0))</f>
        <v>Olomoucký</v>
      </c>
      <c r="AB92" s="86">
        <f>INDEX([16]Data!$BM$5:$BM$156,MATCH(A92,[16]Data!$A$5:$A$156,0))</f>
        <v>1.1619999999999999</v>
      </c>
      <c r="AC92" s="12"/>
      <c r="AD92" s="39">
        <f t="shared" si="16"/>
        <v>0.78022164663920857</v>
      </c>
    </row>
    <row r="93" spans="1:30" x14ac:dyDescent="0.25">
      <c r="A93">
        <v>3942</v>
      </c>
      <c r="B93" s="84" t="str">
        <f>INDEX([16]Data!$C$5:$C$156,MATCH(A93,[16]Data!$A$5:$A$156,0))</f>
        <v>KJ - Litomyšl</v>
      </c>
      <c r="C93" s="85" t="str">
        <f>VLOOKUP($C$2,'[55]ERU-1'!$A$6:$BE$17,C$42,FALSE)</f>
        <v>Březen</v>
      </c>
      <c r="D93" s="85">
        <f>VLOOKUP($C$2,'[55]ERU-1'!$A$6:$BE$17,D$42,FALSE)</f>
        <v>3</v>
      </c>
      <c r="E93" s="85">
        <f>VLOOKUP($C$2,'[55]ERU-1'!$A$6:$BE$17,E$42,FALSE)</f>
        <v>248.06200000000001</v>
      </c>
      <c r="F93" s="85">
        <f>VLOOKUP($C$2,'[55]ERU-1'!$A$6:$BE$17,F$42,FALSE)</f>
        <v>140.26300000000001</v>
      </c>
      <c r="G93" s="85">
        <f>VLOOKUP($C$2,'[55]ERU-1'!$A$6:$BE$17,G$42,FALSE)</f>
        <v>35.130000000000003</v>
      </c>
      <c r="H93" s="85">
        <f>VLOOKUP($C$2,'[55]ERU-1'!$A$6:$BE$17,H$42,FALSE)</f>
        <v>439</v>
      </c>
      <c r="I93" s="85">
        <f>VLOOKUP($C$2,'[55]ERU-1'!$A$6:$BE$17,I$42,FALSE)</f>
        <v>0</v>
      </c>
      <c r="J93" s="85">
        <f>VLOOKUP($C$2,'[55]ERU-1'!$A$6:$BE$17,J$42,FALSE)</f>
        <v>0</v>
      </c>
      <c r="K93" s="85">
        <f>VLOOKUP($C$2,'[55]ERU-1'!$A$6:$BE$17,K$42,FALSE)</f>
        <v>439</v>
      </c>
      <c r="L93" s="85">
        <f>VLOOKUP($C$2,'[55]ERU-1'!$A$6:$BE$17,L$42,FALSE)</f>
        <v>0</v>
      </c>
      <c r="M93" s="85">
        <f>VLOOKUP($C$2,'[55]ERU-1'!$A$6:$BE$17,M$42,FALSE)</f>
        <v>439</v>
      </c>
      <c r="N93" s="85">
        <f>VLOOKUP($C$2,'[55]ERU-1'!$A$6:$BE$17,N$42,FALSE)</f>
        <v>0</v>
      </c>
      <c r="O93" s="85" t="s">
        <v>36</v>
      </c>
      <c r="P93" s="85">
        <f>VLOOKUP($C$2,'[55]ERU-1'!$A$6:$BE$17,P$42,FALSE)</f>
        <v>0</v>
      </c>
      <c r="Q93" s="85">
        <f>VLOOKUP($C$2,'[55]ERU-1'!$A$6:$BE$17,Q$42,FALSE)</f>
        <v>0</v>
      </c>
      <c r="R93" s="85">
        <f>VLOOKUP($C$2,'[55]ERU-1'!$A$6:$BE$17,R$42,FALSE)</f>
        <v>439</v>
      </c>
      <c r="S93" s="85">
        <f>VLOOKUP($C$2,'[55]ERU-1'!$A$6:$BE$17,S$42,FALSE)</f>
        <v>0</v>
      </c>
      <c r="T93" s="85">
        <f>VLOOKUP($C$2,'[55]ERU-1'!$A$6:$BE$17,T$42,FALSE)</f>
        <v>0</v>
      </c>
      <c r="U93" s="85">
        <f>VLOOKUP($C$2,'[55]ERU-1'!$A$6:$BE$17,U$42,FALSE)</f>
        <v>0</v>
      </c>
      <c r="V93" s="85">
        <f>VLOOKUP($C$2,'[55]ERU-1'!$A$6:$BE$17,V$42,FALSE)</f>
        <v>0</v>
      </c>
      <c r="W93" s="85">
        <f>VLOOKUP($C$2,'[55]ERU-1'!$A$6:$BE$17,W$42,FALSE)</f>
        <v>0</v>
      </c>
      <c r="X93" s="85">
        <f>VLOOKUP($C$2,'[55]ERU-1'!$A$6:$BE$17,X$42,FALSE)</f>
        <v>0</v>
      </c>
      <c r="Y93" s="85">
        <f>VLOOKUP($C$2,'[55]ERU-1'!$A$6:$BE$17,Y$42,FALSE)</f>
        <v>0</v>
      </c>
      <c r="Z93" s="85">
        <f>VLOOKUP($C$2,'[55]ERU-1'!$A$6:$BE$17,Z$42,FALSE)</f>
        <v>0</v>
      </c>
      <c r="AA93" s="85" t="str">
        <f>INDEX([16]Data!$BK$5:$BK$156,MATCH(A93,[16]Data!$A$5:$A$156,0))</f>
        <v>Pardubický</v>
      </c>
      <c r="AB93" s="86">
        <f>INDEX([16]Data!$BM$5:$BM$156,MATCH(A93,[16]Data!$A$5:$A$156,0))</f>
        <v>0.28599999999999998</v>
      </c>
      <c r="AC93" s="12"/>
      <c r="AD93" s="39">
        <f t="shared" si="16"/>
        <v>0.86939851881425911</v>
      </c>
    </row>
    <row r="94" spans="1:30" x14ac:dyDescent="0.25">
      <c r="A94">
        <v>3691</v>
      </c>
      <c r="B94" s="84" t="str">
        <f>INDEX([16]Data!$C$5:$C$156,MATCH(A94,[16]Data!$A$5:$A$156,0))</f>
        <v>KJ - Luhačovice (areál lázní)</v>
      </c>
      <c r="C94" s="85" t="str">
        <f>VLOOKUP($C$2,'[56]ERU-1'!$A$6:$BE$17,C$42,FALSE)</f>
        <v>Březen</v>
      </c>
      <c r="D94" s="85">
        <f>VLOOKUP($C$2,'[56]ERU-1'!$A$6:$BE$17,D$42,FALSE)</f>
        <v>3</v>
      </c>
      <c r="E94" s="85">
        <f>VLOOKUP($C$2,'[56]ERU-1'!$A$6:$BE$17,E$42,FALSE)</f>
        <v>900.81700000000001</v>
      </c>
      <c r="F94" s="85">
        <f>VLOOKUP($C$2,'[56]ERU-1'!$A$6:$BE$17,F$42,FALSE)</f>
        <v>469.95600000000002</v>
      </c>
      <c r="G94" s="85">
        <f>VLOOKUP($C$2,'[56]ERU-1'!$A$6:$BE$17,G$42,FALSE)</f>
        <v>35.155999999999999</v>
      </c>
      <c r="H94" s="85">
        <f>VLOOKUP($C$2,'[56]ERU-1'!$A$6:$BE$17,H$42,FALSE)</f>
        <v>1317</v>
      </c>
      <c r="I94" s="85">
        <f>VLOOKUP($C$2,'[56]ERU-1'!$A$6:$BE$17,I$42,FALSE)</f>
        <v>0</v>
      </c>
      <c r="J94" s="85">
        <f>VLOOKUP($C$2,'[56]ERU-1'!$A$6:$BE$17,J$42,FALSE)</f>
        <v>0</v>
      </c>
      <c r="K94" s="85">
        <f>VLOOKUP($C$2,'[56]ERU-1'!$A$6:$BE$17,K$42,FALSE)</f>
        <v>1317</v>
      </c>
      <c r="L94" s="85">
        <f>VLOOKUP($C$2,'[56]ERU-1'!$A$6:$BE$17,L$42,FALSE)</f>
        <v>0</v>
      </c>
      <c r="M94" s="85">
        <f>VLOOKUP($C$2,'[56]ERU-1'!$A$6:$BE$17,M$42,FALSE)</f>
        <v>1317</v>
      </c>
      <c r="N94" s="85">
        <f>VLOOKUP($C$2,'[56]ERU-1'!$A$6:$BE$17,N$42,FALSE)</f>
        <v>0</v>
      </c>
      <c r="O94" s="85" t="s">
        <v>36</v>
      </c>
      <c r="P94" s="85">
        <f>VLOOKUP($C$2,'[56]ERU-1'!$A$6:$BE$17,P$42,FALSE)</f>
        <v>0</v>
      </c>
      <c r="Q94" s="85">
        <f>VLOOKUP($C$2,'[56]ERU-1'!$A$6:$BE$17,Q$42,FALSE)</f>
        <v>0</v>
      </c>
      <c r="R94" s="85">
        <f>VLOOKUP($C$2,'[56]ERU-1'!$A$6:$BE$17,R$42,FALSE)</f>
        <v>0</v>
      </c>
      <c r="S94" s="85">
        <f>VLOOKUP($C$2,'[56]ERU-1'!$A$6:$BE$17,S$42,FALSE)</f>
        <v>0</v>
      </c>
      <c r="T94" s="85">
        <f>VLOOKUP($C$2,'[56]ERU-1'!$A$6:$BE$17,T$42,FALSE)</f>
        <v>1317</v>
      </c>
      <c r="U94" s="85">
        <f>VLOOKUP($C$2,'[56]ERU-1'!$A$6:$BE$17,U$42,FALSE)</f>
        <v>0</v>
      </c>
      <c r="V94" s="85">
        <f>VLOOKUP($C$2,'[56]ERU-1'!$A$6:$BE$17,V$42,FALSE)</f>
        <v>0</v>
      </c>
      <c r="W94" s="85">
        <f>VLOOKUP($C$2,'[56]ERU-1'!$A$6:$BE$17,W$42,FALSE)</f>
        <v>0</v>
      </c>
      <c r="X94" s="85">
        <f>VLOOKUP($C$2,'[56]ERU-1'!$A$6:$BE$17,X$42,FALSE)</f>
        <v>0</v>
      </c>
      <c r="Y94" s="85">
        <f>VLOOKUP($C$2,'[56]ERU-1'!$A$6:$BE$17,Y$42,FALSE)</f>
        <v>0</v>
      </c>
      <c r="Z94" s="85">
        <f>VLOOKUP($C$2,'[56]ERU-1'!$A$6:$BE$17,Z$42,FALSE)</f>
        <v>0</v>
      </c>
      <c r="AA94" s="85" t="str">
        <f>INDEX([16]Data!$BK$5:$BK$156,MATCH(A94,[16]Data!$A$5:$A$156,0))</f>
        <v>Zlínský</v>
      </c>
      <c r="AB94" s="86">
        <f>INDEX([16]Data!$BM$5:$BM$156,MATCH(A94,[16]Data!$A$5:$A$156,0))</f>
        <v>1.274</v>
      </c>
      <c r="AC94" s="12"/>
      <c r="AD94" s="39">
        <f t="shared" si="16"/>
        <v>0.77844166971659745</v>
      </c>
    </row>
    <row r="95" spans="1:30" x14ac:dyDescent="0.25">
      <c r="A95">
        <v>2478</v>
      </c>
      <c r="B95" s="84" t="str">
        <f>INDEX([16]Data!$C$5:$C$156,MATCH(A95,[16]Data!$A$5:$A$156,0))</f>
        <v>Kotelna Votice</v>
      </c>
      <c r="C95" s="85" t="str">
        <f>VLOOKUP($C$2,'[57]ERU-1'!$A$6:$BE$17,C$42,FALSE)</f>
        <v>Březen</v>
      </c>
      <c r="D95" s="85">
        <f>VLOOKUP($C$2,'[57]ERU-1'!$A$6:$BE$17,D$42,FALSE)</f>
        <v>3</v>
      </c>
      <c r="E95" s="85">
        <f>VLOOKUP($C$2,'[57]ERU-1'!$A$6:$BE$17,E$42,FALSE)</f>
        <v>726.18100000000004</v>
      </c>
      <c r="F95" s="85">
        <f>VLOOKUP($C$2,'[57]ERU-1'!$A$6:$BE$17,F$42,FALSE)</f>
        <v>388.54300000000001</v>
      </c>
      <c r="G95" s="85">
        <f>VLOOKUP($C$2,'[57]ERU-1'!$A$6:$BE$17,G$42,FALSE)</f>
        <v>35.256999999999998</v>
      </c>
      <c r="H95" s="85">
        <f>VLOOKUP($C$2,'[57]ERU-1'!$A$6:$BE$17,H$42,FALSE)</f>
        <v>1085</v>
      </c>
      <c r="I95" s="85">
        <f>VLOOKUP($C$2,'[57]ERU-1'!$A$6:$BE$17,I$42,FALSE)</f>
        <v>0</v>
      </c>
      <c r="J95" s="85">
        <f>VLOOKUP($C$2,'[57]ERU-1'!$A$6:$BE$17,J$42,FALSE)</f>
        <v>0</v>
      </c>
      <c r="K95" s="85">
        <f>VLOOKUP($C$2,'[57]ERU-1'!$A$6:$BE$17,K$42,FALSE)</f>
        <v>1085</v>
      </c>
      <c r="L95" s="85">
        <f>VLOOKUP($C$2,'[57]ERU-1'!$A$6:$BE$17,L$42,FALSE)</f>
        <v>0</v>
      </c>
      <c r="M95" s="85">
        <f>VLOOKUP($C$2,'[57]ERU-1'!$A$6:$BE$17,M$42,FALSE)</f>
        <v>1085</v>
      </c>
      <c r="N95" s="85">
        <f>VLOOKUP($C$2,'[57]ERU-1'!$A$6:$BE$17,N$42,FALSE)</f>
        <v>0</v>
      </c>
      <c r="O95" s="85" t="s">
        <v>36</v>
      </c>
      <c r="P95" s="85">
        <f>VLOOKUP($C$2,'[57]ERU-1'!$A$6:$BE$17,P$42,FALSE)</f>
        <v>0</v>
      </c>
      <c r="Q95" s="85">
        <f>VLOOKUP($C$2,'[57]ERU-1'!$A$6:$BE$17,Q$42,FALSE)</f>
        <v>0</v>
      </c>
      <c r="R95" s="85">
        <f>VLOOKUP($C$2,'[57]ERU-1'!$A$6:$BE$17,R$42,FALSE)</f>
        <v>1085</v>
      </c>
      <c r="S95" s="85">
        <f>VLOOKUP($C$2,'[57]ERU-1'!$A$6:$BE$17,S$42,FALSE)</f>
        <v>0</v>
      </c>
      <c r="T95" s="85">
        <f>VLOOKUP($C$2,'[57]ERU-1'!$A$6:$BE$17,T$42,FALSE)</f>
        <v>0</v>
      </c>
      <c r="U95" s="85">
        <f>VLOOKUP($C$2,'[57]ERU-1'!$A$6:$BE$17,U$42,FALSE)</f>
        <v>0</v>
      </c>
      <c r="V95" s="85">
        <f>VLOOKUP($C$2,'[57]ERU-1'!$A$6:$BE$17,V$42,FALSE)</f>
        <v>0</v>
      </c>
      <c r="W95" s="85">
        <f>VLOOKUP($C$2,'[57]ERU-1'!$A$6:$BE$17,W$42,FALSE)</f>
        <v>0</v>
      </c>
      <c r="X95" s="85">
        <f>VLOOKUP($C$2,'[57]ERU-1'!$A$6:$BE$17,X$42,FALSE)</f>
        <v>0</v>
      </c>
      <c r="Y95" s="85">
        <f>VLOOKUP($C$2,'[57]ERU-1'!$A$6:$BE$17,Y$42,FALSE)</f>
        <v>0</v>
      </c>
      <c r="Z95" s="85">
        <f>VLOOKUP($C$2,'[57]ERU-1'!$A$6:$BE$17,Z$42,FALSE)</f>
        <v>0</v>
      </c>
      <c r="AA95" s="85" t="str">
        <f>INDEX([16]Data!$BK$5:$BK$156,MATCH(A95,[16]Data!$A$5:$A$156,0))</f>
        <v>Středočeský</v>
      </c>
      <c r="AB95" s="86">
        <f>INDEX([16]Data!$BM$5:$BM$156,MATCH(A95,[16]Data!$A$5:$A$156,0))</f>
        <v>0.28000000000000003</v>
      </c>
      <c r="AC95" s="12"/>
      <c r="AD95" s="39">
        <f t="shared" si="16"/>
        <v>0.77568992077810917</v>
      </c>
    </row>
    <row r="96" spans="1:30" x14ac:dyDescent="0.25">
      <c r="A96">
        <v>3339</v>
      </c>
      <c r="B96" s="84" t="str">
        <f>INDEX([16]Data!$C$5:$C$156,MATCH(A96,[16]Data!$A$5:$A$156,0))</f>
        <v>KJ - Meziboří</v>
      </c>
      <c r="C96" s="85" t="str">
        <f>VLOOKUP($C$2,'[58]ERU-1'!$A$6:$BE$17,C$42,FALSE)</f>
        <v>Březen</v>
      </c>
      <c r="D96" s="85">
        <f>VLOOKUP($C$2,'[58]ERU-1'!$A$6:$BE$17,D$42,FALSE)</f>
        <v>3</v>
      </c>
      <c r="E96" s="85">
        <f>VLOOKUP($C$2,'[58]ERU-1'!$A$6:$BE$17,E$42,FALSE)</f>
        <v>3001.4070000000002</v>
      </c>
      <c r="F96" s="85">
        <f>VLOOKUP($C$2,'[58]ERU-1'!$A$6:$BE$17,F$42,FALSE)</f>
        <v>1566.9259999999999</v>
      </c>
      <c r="G96" s="85">
        <f>VLOOKUP($C$2,'[58]ERU-1'!$A$6:$BE$17,G$42,FALSE)</f>
        <v>35.46</v>
      </c>
      <c r="H96" s="85">
        <f>VLOOKUP($C$2,'[58]ERU-1'!$A$6:$BE$17,H$42,FALSE)</f>
        <v>4411</v>
      </c>
      <c r="I96" s="85">
        <f>VLOOKUP($C$2,'[58]ERU-1'!$A$6:$BE$17,I$42,FALSE)</f>
        <v>0</v>
      </c>
      <c r="J96" s="85">
        <f>VLOOKUP($C$2,'[58]ERU-1'!$A$6:$BE$17,J$42,FALSE)</f>
        <v>0</v>
      </c>
      <c r="K96" s="85">
        <f>VLOOKUP($C$2,'[58]ERU-1'!$A$6:$BE$17,K$42,FALSE)</f>
        <v>4411</v>
      </c>
      <c r="L96" s="85">
        <f>VLOOKUP($C$2,'[58]ERU-1'!$A$6:$BE$17,L$42,FALSE)</f>
        <v>0</v>
      </c>
      <c r="M96" s="85">
        <f>VLOOKUP($C$2,'[58]ERU-1'!$A$6:$BE$17,M$42,FALSE)</f>
        <v>4411</v>
      </c>
      <c r="N96" s="85">
        <f>VLOOKUP($C$2,'[58]ERU-1'!$A$6:$BE$17,N$42,FALSE)</f>
        <v>0</v>
      </c>
      <c r="O96" s="85" t="s">
        <v>36</v>
      </c>
      <c r="P96" s="85">
        <f>VLOOKUP($C$2,'[58]ERU-1'!$A$6:$BE$17,P$42,FALSE)</f>
        <v>0</v>
      </c>
      <c r="Q96" s="85">
        <f>VLOOKUP($C$2,'[58]ERU-1'!$A$6:$BE$17,Q$42,FALSE)</f>
        <v>0</v>
      </c>
      <c r="R96" s="85">
        <f>VLOOKUP($C$2,'[58]ERU-1'!$A$6:$BE$17,R$42,FALSE)</f>
        <v>4411</v>
      </c>
      <c r="S96" s="85">
        <f>VLOOKUP($C$2,'[58]ERU-1'!$A$6:$BE$17,S$42,FALSE)</f>
        <v>0</v>
      </c>
      <c r="T96" s="85">
        <f>VLOOKUP($C$2,'[58]ERU-1'!$A$6:$BE$17,T$42,FALSE)</f>
        <v>0</v>
      </c>
      <c r="U96" s="85">
        <f>VLOOKUP($C$2,'[58]ERU-1'!$A$6:$BE$17,U$42,FALSE)</f>
        <v>0</v>
      </c>
      <c r="V96" s="85">
        <f>VLOOKUP($C$2,'[58]ERU-1'!$A$6:$BE$17,V$42,FALSE)</f>
        <v>0</v>
      </c>
      <c r="W96" s="85">
        <f>VLOOKUP($C$2,'[58]ERU-1'!$A$6:$BE$17,W$42,FALSE)</f>
        <v>0</v>
      </c>
      <c r="X96" s="85">
        <f>VLOOKUP($C$2,'[58]ERU-1'!$A$6:$BE$17,X$42,FALSE)</f>
        <v>0</v>
      </c>
      <c r="Y96" s="85">
        <f>VLOOKUP($C$2,'[58]ERU-1'!$A$6:$BE$17,Y$42,FALSE)</f>
        <v>0</v>
      </c>
      <c r="Z96" s="85">
        <f>VLOOKUP($C$2,'[58]ERU-1'!$A$6:$BE$17,Z$42,FALSE)</f>
        <v>0</v>
      </c>
      <c r="AA96" s="85" t="str">
        <f>INDEX([16]Data!$BK$5:$BK$156,MATCH(A96,[16]Data!$A$5:$A$156,0))</f>
        <v>Ústecký</v>
      </c>
      <c r="AB96" s="86">
        <f>INDEX([16]Data!$BM$5:$BM$156,MATCH(A96,[16]Data!$A$5:$A$156,0))</f>
        <v>3.99</v>
      </c>
      <c r="AC96" s="12"/>
      <c r="AD96" s="39">
        <f t="shared" si="16"/>
        <v>0.78196275878872246</v>
      </c>
    </row>
    <row r="97" spans="1:30" x14ac:dyDescent="0.25">
      <c r="A97">
        <v>3144</v>
      </c>
      <c r="B97" s="84" t="str">
        <f>INDEX([16]Data!$C$5:$C$156,MATCH(A97,[16]Data!$A$5:$A$156,0))</f>
        <v>KJ - Mohelnice</v>
      </c>
      <c r="C97" s="85" t="str">
        <f>VLOOKUP($C$2,'[59]ERU-1'!$A$6:$BE$17,C$42,FALSE)</f>
        <v>Březen</v>
      </c>
      <c r="D97" s="85">
        <f>VLOOKUP($C$2,'[59]ERU-1'!$A$6:$BE$17,D$42,FALSE)</f>
        <v>3</v>
      </c>
      <c r="E97" s="85">
        <f>VLOOKUP($C$2,'[59]ERU-1'!$A$6:$BE$17,E$42,FALSE)</f>
        <v>1666.2460000000001</v>
      </c>
      <c r="F97" s="85">
        <f>VLOOKUP($C$2,'[59]ERU-1'!$A$6:$BE$17,F$42,FALSE)</f>
        <v>882.87099999999998</v>
      </c>
      <c r="G97" s="85">
        <f>VLOOKUP($C$2,'[59]ERU-1'!$A$6:$BE$17,G$42,FALSE)</f>
        <v>35.164999999999999</v>
      </c>
      <c r="H97" s="85">
        <f>VLOOKUP($C$2,'[59]ERU-1'!$A$6:$BE$17,H$42,FALSE)</f>
        <v>2501</v>
      </c>
      <c r="I97" s="85">
        <f>VLOOKUP($C$2,'[59]ERU-1'!$A$6:$BE$17,I$42,FALSE)</f>
        <v>0</v>
      </c>
      <c r="J97" s="85">
        <f>VLOOKUP($C$2,'[59]ERU-1'!$A$6:$BE$17,J$42,FALSE)</f>
        <v>0</v>
      </c>
      <c r="K97" s="85">
        <f>VLOOKUP($C$2,'[59]ERU-1'!$A$6:$BE$17,K$42,FALSE)</f>
        <v>2501</v>
      </c>
      <c r="L97" s="85">
        <f>VLOOKUP($C$2,'[59]ERU-1'!$A$6:$BE$17,L$42,FALSE)</f>
        <v>0</v>
      </c>
      <c r="M97" s="85">
        <f>VLOOKUP($C$2,'[59]ERU-1'!$A$6:$BE$17,M$42,FALSE)</f>
        <v>2501</v>
      </c>
      <c r="N97" s="85">
        <f>VLOOKUP($C$2,'[59]ERU-1'!$A$6:$BE$17,N$42,FALSE)</f>
        <v>0</v>
      </c>
      <c r="O97" s="85" t="s">
        <v>36</v>
      </c>
      <c r="P97" s="85">
        <f>VLOOKUP($C$2,'[59]ERU-1'!$A$6:$BE$17,P$42,FALSE)</f>
        <v>0</v>
      </c>
      <c r="Q97" s="85">
        <f>VLOOKUP($C$2,'[59]ERU-1'!$A$6:$BE$17,Q$42,FALSE)</f>
        <v>0</v>
      </c>
      <c r="R97" s="85">
        <f>VLOOKUP($C$2,'[59]ERU-1'!$A$6:$BE$17,R$42,FALSE)</f>
        <v>2501</v>
      </c>
      <c r="S97" s="85">
        <f>VLOOKUP($C$2,'[59]ERU-1'!$A$6:$BE$17,S$42,FALSE)</f>
        <v>0</v>
      </c>
      <c r="T97" s="85">
        <f>VLOOKUP($C$2,'[59]ERU-1'!$A$6:$BE$17,T$42,FALSE)</f>
        <v>0</v>
      </c>
      <c r="U97" s="85">
        <f>VLOOKUP($C$2,'[59]ERU-1'!$A$6:$BE$17,U$42,FALSE)</f>
        <v>0</v>
      </c>
      <c r="V97" s="85">
        <f>VLOOKUP($C$2,'[59]ERU-1'!$A$6:$BE$17,V$42,FALSE)</f>
        <v>0</v>
      </c>
      <c r="W97" s="85">
        <f>VLOOKUP($C$2,'[59]ERU-1'!$A$6:$BE$17,W$42,FALSE)</f>
        <v>0</v>
      </c>
      <c r="X97" s="85">
        <f>VLOOKUP($C$2,'[59]ERU-1'!$A$6:$BE$17,X$42,FALSE)</f>
        <v>0</v>
      </c>
      <c r="Y97" s="85">
        <f>VLOOKUP($C$2,'[59]ERU-1'!$A$6:$BE$17,Y$42,FALSE)</f>
        <v>0</v>
      </c>
      <c r="Z97" s="85">
        <f>VLOOKUP($C$2,'[59]ERU-1'!$A$6:$BE$17,Z$42,FALSE)</f>
        <v>0</v>
      </c>
      <c r="AA97" s="85" t="str">
        <f>INDEX([16]Data!$BK$5:$BK$156,MATCH(A97,[16]Data!$A$5:$A$156,0))</f>
        <v>Olomoucký</v>
      </c>
      <c r="AB97" s="86">
        <f>INDEX([16]Data!$BM$5:$BM$156,MATCH(A97,[16]Data!$A$5:$A$156,0))</f>
        <v>2.3580000000000001</v>
      </c>
      <c r="AC97" s="12"/>
      <c r="AD97" s="39">
        <f t="shared" si="16"/>
        <v>0.78688984259560257</v>
      </c>
    </row>
    <row r="98" spans="1:30" x14ac:dyDescent="0.25">
      <c r="A98">
        <v>3882</v>
      </c>
      <c r="B98" s="84" t="str">
        <f>INDEX([16]Data!$C$5:$C$156,MATCH(A98,[16]Data!$A$5:$A$156,0))</f>
        <v>KJ - Moravský Beroun</v>
      </c>
      <c r="C98" s="85" t="str">
        <f>VLOOKUP($C$2,'[60]ERU-1'!$A$6:$BE$17,C$42,FALSE)</f>
        <v>Březen</v>
      </c>
      <c r="D98" s="85">
        <f>VLOOKUP($C$2,'[60]ERU-1'!$A$6:$BE$17,D$42,FALSE)</f>
        <v>3</v>
      </c>
      <c r="E98" s="85">
        <f>VLOOKUP($C$2,'[60]ERU-1'!$A$6:$BE$17,E$42,FALSE)</f>
        <v>932.73400000000004</v>
      </c>
      <c r="F98" s="85">
        <f>VLOOKUP($C$2,'[60]ERU-1'!$A$6:$BE$17,F$42,FALSE)</f>
        <v>489.589</v>
      </c>
      <c r="G98" s="85">
        <f>VLOOKUP($C$2,'[60]ERU-1'!$A$6:$BE$17,G$42,FALSE)</f>
        <v>35.262</v>
      </c>
      <c r="H98" s="85">
        <f>VLOOKUP($C$2,'[60]ERU-1'!$A$6:$BE$17,H$42,FALSE)</f>
        <v>1367</v>
      </c>
      <c r="I98" s="85">
        <f>VLOOKUP($C$2,'[60]ERU-1'!$A$6:$BE$17,I$42,FALSE)</f>
        <v>0</v>
      </c>
      <c r="J98" s="85">
        <f>VLOOKUP($C$2,'[60]ERU-1'!$A$6:$BE$17,J$42,FALSE)</f>
        <v>0</v>
      </c>
      <c r="K98" s="85">
        <f>VLOOKUP($C$2,'[60]ERU-1'!$A$6:$BE$17,K$42,FALSE)</f>
        <v>1367</v>
      </c>
      <c r="L98" s="85">
        <f>VLOOKUP($C$2,'[60]ERU-1'!$A$6:$BE$17,L$42,FALSE)</f>
        <v>0</v>
      </c>
      <c r="M98" s="85">
        <f>VLOOKUP($C$2,'[60]ERU-1'!$A$6:$BE$17,M$42,FALSE)</f>
        <v>1367</v>
      </c>
      <c r="N98" s="85">
        <f>VLOOKUP($C$2,'[60]ERU-1'!$A$6:$BE$17,N$42,FALSE)</f>
        <v>0</v>
      </c>
      <c r="O98" s="85" t="s">
        <v>36</v>
      </c>
      <c r="P98" s="85">
        <f>VLOOKUP($C$2,'[60]ERU-1'!$A$6:$BE$17,P$42,FALSE)</f>
        <v>0</v>
      </c>
      <c r="Q98" s="85">
        <f>VLOOKUP($C$2,'[60]ERU-1'!$A$6:$BE$17,Q$42,FALSE)</f>
        <v>0</v>
      </c>
      <c r="R98" s="85">
        <f>VLOOKUP($C$2,'[60]ERU-1'!$A$6:$BE$17,R$42,FALSE)</f>
        <v>1367</v>
      </c>
      <c r="S98" s="85">
        <f>VLOOKUP($C$2,'[60]ERU-1'!$A$6:$BE$17,S$42,FALSE)</f>
        <v>0</v>
      </c>
      <c r="T98" s="85">
        <f>VLOOKUP($C$2,'[60]ERU-1'!$A$6:$BE$17,T$42,FALSE)</f>
        <v>0</v>
      </c>
      <c r="U98" s="85">
        <f>VLOOKUP($C$2,'[60]ERU-1'!$A$6:$BE$17,U$42,FALSE)</f>
        <v>0</v>
      </c>
      <c r="V98" s="85">
        <f>VLOOKUP($C$2,'[60]ERU-1'!$A$6:$BE$17,V$42,FALSE)</f>
        <v>0</v>
      </c>
      <c r="W98" s="85">
        <f>VLOOKUP($C$2,'[60]ERU-1'!$A$6:$BE$17,W$42,FALSE)</f>
        <v>0</v>
      </c>
      <c r="X98" s="85">
        <f>VLOOKUP($C$2,'[60]ERU-1'!$A$6:$BE$17,X$42,FALSE)</f>
        <v>0</v>
      </c>
      <c r="Y98" s="85">
        <f>VLOOKUP($C$2,'[60]ERU-1'!$A$6:$BE$17,Y$42,FALSE)</f>
        <v>0</v>
      </c>
      <c r="Z98" s="85">
        <f>VLOOKUP($C$2,'[60]ERU-1'!$A$6:$BE$17,Z$42,FALSE)</f>
        <v>0</v>
      </c>
      <c r="AA98" s="85" t="str">
        <f>INDEX([16]Data!$BK$5:$BK$156,MATCH(A98,[16]Data!$A$5:$A$156,0))</f>
        <v>Olomoucký</v>
      </c>
      <c r="AB98" s="86">
        <f>INDEX([16]Data!$BM$5:$BM$156,MATCH(A98,[16]Data!$A$5:$A$156,0))</f>
        <v>1.2450000000000001</v>
      </c>
      <c r="AC98" s="12"/>
      <c r="AD98" s="39">
        <f t="shared" si="16"/>
        <v>0.7755938597930554</v>
      </c>
    </row>
    <row r="99" spans="1:30" x14ac:dyDescent="0.25">
      <c r="A99">
        <v>2598</v>
      </c>
      <c r="B99" s="84" t="str">
        <f>INDEX([16]Data!$C$5:$C$156,MATCH(A99,[16]Data!$A$5:$A$156,0))</f>
        <v>KJ - Moravský Krumlov</v>
      </c>
      <c r="C99" s="85" t="str">
        <f>VLOOKUP($C$2,'[61]ERU-1'!$A$6:$BE$17,C$42,FALSE)</f>
        <v>Březen</v>
      </c>
      <c r="D99" s="85">
        <f>VLOOKUP($C$2,'[61]ERU-1'!$A$6:$BE$17,D$42,FALSE)</f>
        <v>3</v>
      </c>
      <c r="E99" s="85">
        <f>VLOOKUP($C$2,'[61]ERU-1'!$A$6:$BE$17,E$42,FALSE)</f>
        <v>737.36300000000006</v>
      </c>
      <c r="F99" s="85">
        <f>VLOOKUP($C$2,'[61]ERU-1'!$A$6:$BE$17,F$42,FALSE)</f>
        <v>392.98899999999998</v>
      </c>
      <c r="G99" s="85">
        <f>VLOOKUP($C$2,'[61]ERU-1'!$A$6:$BE$17,G$42,FALSE)</f>
        <v>35.155999999999999</v>
      </c>
      <c r="H99" s="85">
        <f>VLOOKUP($C$2,'[61]ERU-1'!$A$6:$BE$17,H$42,FALSE)</f>
        <v>1127</v>
      </c>
      <c r="I99" s="85">
        <f>VLOOKUP($C$2,'[61]ERU-1'!$A$6:$BE$17,I$42,FALSE)</f>
        <v>0</v>
      </c>
      <c r="J99" s="85">
        <f>VLOOKUP($C$2,'[61]ERU-1'!$A$6:$BE$17,J$42,FALSE)</f>
        <v>0</v>
      </c>
      <c r="K99" s="85">
        <f>VLOOKUP($C$2,'[61]ERU-1'!$A$6:$BE$17,K$42,FALSE)</f>
        <v>1127</v>
      </c>
      <c r="L99" s="85">
        <f>VLOOKUP($C$2,'[61]ERU-1'!$A$6:$BE$17,L$42,FALSE)</f>
        <v>0</v>
      </c>
      <c r="M99" s="85">
        <f>VLOOKUP($C$2,'[61]ERU-1'!$A$6:$BE$17,M$42,FALSE)</f>
        <v>1127</v>
      </c>
      <c r="N99" s="85">
        <f>VLOOKUP($C$2,'[61]ERU-1'!$A$6:$BE$17,N$42,FALSE)</f>
        <v>0</v>
      </c>
      <c r="O99" s="85" t="s">
        <v>36</v>
      </c>
      <c r="P99" s="85">
        <f>VLOOKUP($C$2,'[61]ERU-1'!$A$6:$BE$17,P$42,FALSE)</f>
        <v>0</v>
      </c>
      <c r="Q99" s="85">
        <f>VLOOKUP($C$2,'[61]ERU-1'!$A$6:$BE$17,Q$42,FALSE)</f>
        <v>0</v>
      </c>
      <c r="R99" s="85">
        <f>VLOOKUP($C$2,'[61]ERU-1'!$A$6:$BE$17,R$42,FALSE)</f>
        <v>1127</v>
      </c>
      <c r="S99" s="85">
        <f>VLOOKUP($C$2,'[61]ERU-1'!$A$6:$BE$17,S$42,FALSE)</f>
        <v>0</v>
      </c>
      <c r="T99" s="85">
        <f>VLOOKUP($C$2,'[61]ERU-1'!$A$6:$BE$17,T$42,FALSE)</f>
        <v>0</v>
      </c>
      <c r="U99" s="85">
        <f>VLOOKUP($C$2,'[61]ERU-1'!$A$6:$BE$17,U$42,FALSE)</f>
        <v>0</v>
      </c>
      <c r="V99" s="85">
        <f>VLOOKUP($C$2,'[61]ERU-1'!$A$6:$BE$17,V$42,FALSE)</f>
        <v>0</v>
      </c>
      <c r="W99" s="85">
        <f>VLOOKUP($C$2,'[61]ERU-1'!$A$6:$BE$17,W$42,FALSE)</f>
        <v>0</v>
      </c>
      <c r="X99" s="85">
        <f>VLOOKUP($C$2,'[61]ERU-1'!$A$6:$BE$17,X$42,FALSE)</f>
        <v>0</v>
      </c>
      <c r="Y99" s="85">
        <f>VLOOKUP($C$2,'[61]ERU-1'!$A$6:$BE$17,Y$42,FALSE)</f>
        <v>0</v>
      </c>
      <c r="Z99" s="85">
        <f>VLOOKUP($C$2,'[61]ERU-1'!$A$6:$BE$17,Z$42,FALSE)</f>
        <v>0</v>
      </c>
      <c r="AA99" s="85" t="str">
        <f>INDEX([16]Data!$BK$5:$BK$156,MATCH(A99,[16]Data!$A$5:$A$156,0))</f>
        <v>Jihomoravský</v>
      </c>
      <c r="AB99" s="86">
        <f>INDEX([16]Data!$BM$5:$BM$156,MATCH(A99,[16]Data!$A$5:$A$156,0))</f>
        <v>0.95199999999999996</v>
      </c>
      <c r="AC99" s="12"/>
      <c r="AD99" s="39">
        <f t="shared" si="16"/>
        <v>0.79660131849887805</v>
      </c>
    </row>
    <row r="100" spans="1:30" x14ac:dyDescent="0.25">
      <c r="A100">
        <v>3106</v>
      </c>
      <c r="B100" s="84" t="str">
        <f>INDEX([16]Data!$C$5:$C$156,MATCH(A100,[16]Data!$A$5:$A$156,0))</f>
        <v>KJ - Nové Hrady</v>
      </c>
      <c r="C100" s="85" t="str">
        <f>VLOOKUP($C$2,'[62]ERU-1'!$A$6:$BE$17,C$42,FALSE)</f>
        <v>Březen</v>
      </c>
      <c r="D100" s="85">
        <f>VLOOKUP($C$2,'[62]ERU-1'!$A$6:$BE$17,D$42,FALSE)</f>
        <v>3</v>
      </c>
      <c r="E100" s="85">
        <f>VLOOKUP($C$2,'[62]ERU-1'!$A$6:$BE$17,E$42,FALSE)</f>
        <v>116.11199999999999</v>
      </c>
      <c r="F100" s="85">
        <f>VLOOKUP($C$2,'[62]ERU-1'!$A$6:$BE$17,F$42,FALSE)</f>
        <v>71.271000000000001</v>
      </c>
      <c r="G100" s="85">
        <f>VLOOKUP($C$2,'[62]ERU-1'!$A$6:$BE$17,G$42,FALSE)</f>
        <v>35.301000000000002</v>
      </c>
      <c r="H100" s="85">
        <f>VLOOKUP($C$2,'[62]ERU-1'!$A$6:$BE$17,H$42,FALSE)</f>
        <v>201</v>
      </c>
      <c r="I100" s="85">
        <f>VLOOKUP($C$2,'[62]ERU-1'!$A$6:$BE$17,I$42,FALSE)</f>
        <v>0</v>
      </c>
      <c r="J100" s="85">
        <f>VLOOKUP($C$2,'[62]ERU-1'!$A$6:$BE$17,J$42,FALSE)</f>
        <v>0</v>
      </c>
      <c r="K100" s="85">
        <f>VLOOKUP($C$2,'[62]ERU-1'!$A$6:$BE$17,K$42,FALSE)</f>
        <v>201</v>
      </c>
      <c r="L100" s="85">
        <f>VLOOKUP($C$2,'[62]ERU-1'!$A$6:$BE$17,L$42,FALSE)</f>
        <v>0</v>
      </c>
      <c r="M100" s="85">
        <f>VLOOKUP($C$2,'[62]ERU-1'!$A$6:$BE$17,M$42,FALSE)</f>
        <v>201</v>
      </c>
      <c r="N100" s="85">
        <f>VLOOKUP($C$2,'[62]ERU-1'!$A$6:$BE$17,N$42,FALSE)</f>
        <v>0</v>
      </c>
      <c r="O100" s="85" t="s">
        <v>36</v>
      </c>
      <c r="P100" s="85">
        <f>VLOOKUP($C$2,'[62]ERU-1'!$A$6:$BE$17,P$42,FALSE)</f>
        <v>0</v>
      </c>
      <c r="Q100" s="85">
        <f>VLOOKUP($C$2,'[62]ERU-1'!$A$6:$BE$17,Q$42,FALSE)</f>
        <v>0</v>
      </c>
      <c r="R100" s="85">
        <f>VLOOKUP($C$2,'[62]ERU-1'!$A$6:$BE$17,R$42,FALSE)</f>
        <v>201</v>
      </c>
      <c r="S100" s="85">
        <f>VLOOKUP($C$2,'[62]ERU-1'!$A$6:$BE$17,S$42,FALSE)</f>
        <v>0</v>
      </c>
      <c r="T100" s="85">
        <f>VLOOKUP($C$2,'[62]ERU-1'!$A$6:$BE$17,T$42,FALSE)</f>
        <v>0</v>
      </c>
      <c r="U100" s="85">
        <f>VLOOKUP($C$2,'[62]ERU-1'!$A$6:$BE$17,U$42,FALSE)</f>
        <v>0</v>
      </c>
      <c r="V100" s="85">
        <f>VLOOKUP($C$2,'[62]ERU-1'!$A$6:$BE$17,V$42,FALSE)</f>
        <v>0</v>
      </c>
      <c r="W100" s="85">
        <f>VLOOKUP($C$2,'[62]ERU-1'!$A$6:$BE$17,W$42,FALSE)</f>
        <v>0</v>
      </c>
      <c r="X100" s="85">
        <f>VLOOKUP($C$2,'[62]ERU-1'!$A$6:$BE$17,X$42,FALSE)</f>
        <v>0</v>
      </c>
      <c r="Y100" s="85">
        <f>VLOOKUP($C$2,'[62]ERU-1'!$A$6:$BE$17,Y$42,FALSE)</f>
        <v>0</v>
      </c>
      <c r="Z100" s="85">
        <f>VLOOKUP($C$2,'[62]ERU-1'!$A$6:$BE$17,Z$42,FALSE)</f>
        <v>0</v>
      </c>
      <c r="AA100" s="85" t="str">
        <f>INDEX([16]Data!$BK$5:$BK$156,MATCH(A100,[16]Data!$A$5:$A$156,0))</f>
        <v>Jihočeský</v>
      </c>
      <c r="AB100" s="86">
        <f>INDEX([16]Data!$BM$5:$BM$156,MATCH(A100,[16]Data!$A$5:$A$156,0))</f>
        <v>0.16400000000000001</v>
      </c>
      <c r="AC100" s="12"/>
      <c r="AD100" s="39">
        <f t="shared" si="16"/>
        <v>0.78339483567416379</v>
      </c>
    </row>
    <row r="101" spans="1:30" x14ac:dyDescent="0.25">
      <c r="A101">
        <v>2672</v>
      </c>
      <c r="B101" s="84" t="str">
        <f>INDEX([16]Data!$C$5:$C$156,MATCH(A101,[16]Data!$A$5:$A$156,0))</f>
        <v>KJ - Nové Město nad Metují, Sokolská</v>
      </c>
      <c r="C101" s="85" t="str">
        <f>VLOOKUP($C$2,'[63]ERU-1'!$A$6:$BE$17,C$42,FALSE)</f>
        <v>Březen</v>
      </c>
      <c r="D101" s="85">
        <f>VLOOKUP($C$2,'[63]ERU-1'!$A$6:$BE$17,D$42,FALSE)</f>
        <v>3</v>
      </c>
      <c r="E101" s="85">
        <f>VLOOKUP($C$2,'[63]ERU-1'!$A$6:$BE$17,E$42,FALSE)</f>
        <v>372.11799999999999</v>
      </c>
      <c r="F101" s="85">
        <f>VLOOKUP($C$2,'[63]ERU-1'!$A$6:$BE$17,F$42,FALSE)</f>
        <v>200.328</v>
      </c>
      <c r="G101" s="85">
        <f>VLOOKUP($C$2,'[63]ERU-1'!$A$6:$BE$17,G$42,FALSE)</f>
        <v>35.130000000000003</v>
      </c>
      <c r="H101" s="85">
        <f>VLOOKUP($C$2,'[63]ERU-1'!$A$6:$BE$17,H$42,FALSE)</f>
        <v>573</v>
      </c>
      <c r="I101" s="85">
        <f>VLOOKUP($C$2,'[63]ERU-1'!$A$6:$BE$17,I$42,FALSE)</f>
        <v>0</v>
      </c>
      <c r="J101" s="85">
        <f>VLOOKUP($C$2,'[63]ERU-1'!$A$6:$BE$17,J$42,FALSE)</f>
        <v>0</v>
      </c>
      <c r="K101" s="85">
        <f>VLOOKUP($C$2,'[63]ERU-1'!$A$6:$BE$17,K$42,FALSE)</f>
        <v>573</v>
      </c>
      <c r="L101" s="85">
        <f>VLOOKUP($C$2,'[63]ERU-1'!$A$6:$BE$17,L$42,FALSE)</f>
        <v>0</v>
      </c>
      <c r="M101" s="85">
        <f>VLOOKUP($C$2,'[63]ERU-1'!$A$6:$BE$17,M$42,FALSE)</f>
        <v>573</v>
      </c>
      <c r="N101" s="85">
        <f>VLOOKUP($C$2,'[63]ERU-1'!$A$6:$BE$17,N$42,FALSE)</f>
        <v>0</v>
      </c>
      <c r="O101" s="85" t="s">
        <v>36</v>
      </c>
      <c r="P101" s="85">
        <f>VLOOKUP($C$2,'[63]ERU-1'!$A$6:$BE$17,P$42,FALSE)</f>
        <v>0</v>
      </c>
      <c r="Q101" s="85">
        <f>VLOOKUP($C$2,'[63]ERU-1'!$A$6:$BE$17,Q$42,FALSE)</f>
        <v>0</v>
      </c>
      <c r="R101" s="85">
        <f>VLOOKUP($C$2,'[63]ERU-1'!$A$6:$BE$17,R$42,FALSE)</f>
        <v>573</v>
      </c>
      <c r="S101" s="85">
        <f>VLOOKUP($C$2,'[63]ERU-1'!$A$6:$BE$17,S$42,FALSE)</f>
        <v>0</v>
      </c>
      <c r="T101" s="85">
        <f>VLOOKUP($C$2,'[63]ERU-1'!$A$6:$BE$17,T$42,FALSE)</f>
        <v>0</v>
      </c>
      <c r="U101" s="85">
        <f>VLOOKUP($C$2,'[63]ERU-1'!$A$6:$BE$17,U$42,FALSE)</f>
        <v>0</v>
      </c>
      <c r="V101" s="85">
        <f>VLOOKUP($C$2,'[63]ERU-1'!$A$6:$BE$17,V$42,FALSE)</f>
        <v>0</v>
      </c>
      <c r="W101" s="85">
        <f>VLOOKUP($C$2,'[63]ERU-1'!$A$6:$BE$17,W$42,FALSE)</f>
        <v>0</v>
      </c>
      <c r="X101" s="85">
        <f>VLOOKUP($C$2,'[63]ERU-1'!$A$6:$BE$17,X$42,FALSE)</f>
        <v>0</v>
      </c>
      <c r="Y101" s="85">
        <f>VLOOKUP($C$2,'[63]ERU-1'!$A$6:$BE$17,Y$42,FALSE)</f>
        <v>0</v>
      </c>
      <c r="Z101" s="85">
        <f>VLOOKUP($C$2,'[63]ERU-1'!$A$6:$BE$17,Z$42,FALSE)</f>
        <v>0</v>
      </c>
      <c r="AA101" s="85" t="str">
        <f>INDEX([16]Data!$BK$5:$BK$156,MATCH(A101,[16]Data!$A$5:$A$156,0))</f>
        <v>Královéhradecký</v>
      </c>
      <c r="AB101" s="86">
        <f>INDEX([16]Data!$BM$5:$BM$156,MATCH(A101,[16]Data!$A$5:$A$156,0))</f>
        <v>0.47199999999999998</v>
      </c>
      <c r="AC101" s="12"/>
      <c r="AD101" s="39">
        <f t="shared" si="16"/>
        <v>0.79453030363537136</v>
      </c>
    </row>
    <row r="102" spans="1:30" x14ac:dyDescent="0.25">
      <c r="A102">
        <v>2673</v>
      </c>
      <c r="B102" s="84" t="str">
        <f>INDEX([16]Data!$C$5:$C$156,MATCH(A102,[16]Data!$A$5:$A$156,0))</f>
        <v>KJ - Nové Město nad Metují, Družstevní</v>
      </c>
      <c r="C102" s="85" t="str">
        <f>VLOOKUP($C$2,'[64]ERU-1'!$A$6:$BE$17,C$42,FALSE)</f>
        <v>Březen</v>
      </c>
      <c r="D102" s="85">
        <f>VLOOKUP($C$2,'[64]ERU-1'!$A$6:$BE$17,D$42,FALSE)</f>
        <v>3</v>
      </c>
      <c r="E102" s="85">
        <f>VLOOKUP($C$2,'[64]ERU-1'!$A$6:$BE$17,E$42,FALSE)</f>
        <v>529.73500000000001</v>
      </c>
      <c r="F102" s="85">
        <f>VLOOKUP($C$2,'[64]ERU-1'!$A$6:$BE$17,F$42,FALSE)</f>
        <v>278.964</v>
      </c>
      <c r="G102" s="85">
        <f>VLOOKUP($C$2,'[64]ERU-1'!$A$6:$BE$17,G$42,FALSE)</f>
        <v>35.130000000000003</v>
      </c>
      <c r="H102" s="85">
        <f>VLOOKUP($C$2,'[64]ERU-1'!$A$6:$BE$17,H$42,FALSE)</f>
        <v>795</v>
      </c>
      <c r="I102" s="85">
        <f>VLOOKUP($C$2,'[64]ERU-1'!$A$6:$BE$17,I$42,FALSE)</f>
        <v>0</v>
      </c>
      <c r="J102" s="85">
        <f>VLOOKUP($C$2,'[64]ERU-1'!$A$6:$BE$17,J$42,FALSE)</f>
        <v>0</v>
      </c>
      <c r="K102" s="85">
        <f>VLOOKUP($C$2,'[64]ERU-1'!$A$6:$BE$17,K$42,FALSE)</f>
        <v>795</v>
      </c>
      <c r="L102" s="85">
        <f>VLOOKUP($C$2,'[64]ERU-1'!$A$6:$BE$17,L$42,FALSE)</f>
        <v>0</v>
      </c>
      <c r="M102" s="85">
        <f>VLOOKUP($C$2,'[64]ERU-1'!$A$6:$BE$17,M$42,FALSE)</f>
        <v>795</v>
      </c>
      <c r="N102" s="85">
        <f>VLOOKUP($C$2,'[64]ERU-1'!$A$6:$BE$17,N$42,FALSE)</f>
        <v>0</v>
      </c>
      <c r="O102" s="85" t="s">
        <v>36</v>
      </c>
      <c r="P102" s="85">
        <f>VLOOKUP($C$2,'[64]ERU-1'!$A$6:$BE$17,P$42,FALSE)</f>
        <v>0</v>
      </c>
      <c r="Q102" s="85">
        <f>VLOOKUP($C$2,'[64]ERU-1'!$A$6:$BE$17,Q$42,FALSE)</f>
        <v>0</v>
      </c>
      <c r="R102" s="85">
        <f>VLOOKUP($C$2,'[64]ERU-1'!$A$6:$BE$17,R$42,FALSE)</f>
        <v>795</v>
      </c>
      <c r="S102" s="85">
        <f>VLOOKUP($C$2,'[64]ERU-1'!$A$6:$BE$17,S$42,FALSE)</f>
        <v>0</v>
      </c>
      <c r="T102" s="85">
        <f>VLOOKUP($C$2,'[64]ERU-1'!$A$6:$BE$17,T$42,FALSE)</f>
        <v>0</v>
      </c>
      <c r="U102" s="85">
        <f>VLOOKUP($C$2,'[64]ERU-1'!$A$6:$BE$17,U$42,FALSE)</f>
        <v>0</v>
      </c>
      <c r="V102" s="85">
        <f>VLOOKUP($C$2,'[64]ERU-1'!$A$6:$BE$17,V$42,FALSE)</f>
        <v>0</v>
      </c>
      <c r="W102" s="85">
        <f>VLOOKUP($C$2,'[64]ERU-1'!$A$6:$BE$17,W$42,FALSE)</f>
        <v>0</v>
      </c>
      <c r="X102" s="85">
        <f>VLOOKUP($C$2,'[64]ERU-1'!$A$6:$BE$17,X$42,FALSE)</f>
        <v>0</v>
      </c>
      <c r="Y102" s="85">
        <f>VLOOKUP($C$2,'[64]ERU-1'!$A$6:$BE$17,Y$42,FALSE)</f>
        <v>0</v>
      </c>
      <c r="Z102" s="85">
        <f>VLOOKUP($C$2,'[64]ERU-1'!$A$6:$BE$17,Z$42,FALSE)</f>
        <v>0</v>
      </c>
      <c r="AA102" s="85" t="str">
        <f>INDEX([16]Data!$BK$5:$BK$156,MATCH(A102,[16]Data!$A$5:$A$156,0))</f>
        <v>Královéhradecký</v>
      </c>
      <c r="AB102" s="86">
        <f>INDEX([16]Data!$BM$5:$BM$156,MATCH(A102,[16]Data!$A$5:$A$156,0))</f>
        <v>0.47199999999999998</v>
      </c>
      <c r="AC102" s="12"/>
      <c r="AD102" s="39">
        <f t="shared" si="16"/>
        <v>0.79161946822290097</v>
      </c>
    </row>
    <row r="103" spans="1:30" x14ac:dyDescent="0.25">
      <c r="A103">
        <v>2449</v>
      </c>
      <c r="B103" s="84" t="str">
        <f>INDEX([16]Data!$C$5:$C$156,MATCH(A103,[16]Data!$A$5:$A$156,0))</f>
        <v>KJ - Nové Strašecí</v>
      </c>
      <c r="C103" s="85" t="str">
        <f>VLOOKUP($C$2,'[65]ERU-1'!$A$6:$BE$17,C$42,FALSE)</f>
        <v>Březen</v>
      </c>
      <c r="D103" s="85">
        <f>VLOOKUP($C$2,'[65]ERU-1'!$A$6:$BE$17,D$42,FALSE)</f>
        <v>3</v>
      </c>
      <c r="E103" s="85">
        <f>VLOOKUP($C$2,'[65]ERU-1'!$A$6:$BE$17,E$42,FALSE)</f>
        <v>621.202</v>
      </c>
      <c r="F103" s="85">
        <f>VLOOKUP($C$2,'[65]ERU-1'!$A$6:$BE$17,F$42,FALSE)</f>
        <v>338.084</v>
      </c>
      <c r="G103" s="85">
        <f>VLOOKUP($C$2,'[65]ERU-1'!$A$6:$BE$17,G$42,FALSE)</f>
        <v>35.316000000000003</v>
      </c>
      <c r="H103" s="85">
        <f>VLOOKUP($C$2,'[65]ERU-1'!$A$6:$BE$17,H$42,FALSE)</f>
        <v>964</v>
      </c>
      <c r="I103" s="85">
        <f>VLOOKUP($C$2,'[65]ERU-1'!$A$6:$BE$17,I$42,FALSE)</f>
        <v>0</v>
      </c>
      <c r="J103" s="85">
        <f>VLOOKUP($C$2,'[65]ERU-1'!$A$6:$BE$17,J$42,FALSE)</f>
        <v>0</v>
      </c>
      <c r="K103" s="85">
        <f>VLOOKUP($C$2,'[65]ERU-1'!$A$6:$BE$17,K$42,FALSE)</f>
        <v>964</v>
      </c>
      <c r="L103" s="85">
        <f>VLOOKUP($C$2,'[65]ERU-1'!$A$6:$BE$17,L$42,FALSE)</f>
        <v>0</v>
      </c>
      <c r="M103" s="85">
        <f>VLOOKUP($C$2,'[65]ERU-1'!$A$6:$BE$17,M$42,FALSE)</f>
        <v>964</v>
      </c>
      <c r="N103" s="85">
        <f>VLOOKUP($C$2,'[65]ERU-1'!$A$6:$BE$17,N$42,FALSE)</f>
        <v>0</v>
      </c>
      <c r="O103" s="85" t="s">
        <v>36</v>
      </c>
      <c r="P103" s="85">
        <f>VLOOKUP($C$2,'[65]ERU-1'!$A$6:$BE$17,P$42,FALSE)</f>
        <v>0</v>
      </c>
      <c r="Q103" s="85">
        <f>VLOOKUP($C$2,'[65]ERU-1'!$A$6:$BE$17,Q$42,FALSE)</f>
        <v>0</v>
      </c>
      <c r="R103" s="85">
        <f>VLOOKUP($C$2,'[65]ERU-1'!$A$6:$BE$17,R$42,FALSE)</f>
        <v>964</v>
      </c>
      <c r="S103" s="85">
        <f>VLOOKUP($C$2,'[65]ERU-1'!$A$6:$BE$17,S$42,FALSE)</f>
        <v>0</v>
      </c>
      <c r="T103" s="85">
        <f>VLOOKUP($C$2,'[65]ERU-1'!$A$6:$BE$17,T$42,FALSE)</f>
        <v>0</v>
      </c>
      <c r="U103" s="85">
        <f>VLOOKUP($C$2,'[65]ERU-1'!$A$6:$BE$17,U$42,FALSE)</f>
        <v>0</v>
      </c>
      <c r="V103" s="85">
        <f>VLOOKUP($C$2,'[65]ERU-1'!$A$6:$BE$17,V$42,FALSE)</f>
        <v>0</v>
      </c>
      <c r="W103" s="85">
        <f>VLOOKUP($C$2,'[65]ERU-1'!$A$6:$BE$17,W$42,FALSE)</f>
        <v>0</v>
      </c>
      <c r="X103" s="85">
        <f>VLOOKUP($C$2,'[65]ERU-1'!$A$6:$BE$17,X$42,FALSE)</f>
        <v>0</v>
      </c>
      <c r="Y103" s="85">
        <f>VLOOKUP($C$2,'[65]ERU-1'!$A$6:$BE$17,Y$42,FALSE)</f>
        <v>0</v>
      </c>
      <c r="Z103" s="85">
        <f>VLOOKUP($C$2,'[65]ERU-1'!$A$6:$BE$17,Z$42,FALSE)</f>
        <v>0</v>
      </c>
      <c r="AA103" s="85" t="str">
        <f>INDEX([16]Data!$BK$5:$BK$156,MATCH(A103,[16]Data!$A$5:$A$156,0))</f>
        <v>Středočeský</v>
      </c>
      <c r="AB103" s="86">
        <f>INDEX([16]Data!$BM$5:$BM$156,MATCH(A103,[16]Data!$A$5:$A$156,0))</f>
        <v>0.72299999999999998</v>
      </c>
      <c r="AC103" s="12"/>
      <c r="AD103" s="39">
        <f t="shared" si="16"/>
        <v>0.7920451064758397</v>
      </c>
    </row>
    <row r="104" spans="1:30" x14ac:dyDescent="0.25">
      <c r="A104">
        <v>3940</v>
      </c>
      <c r="B104" s="84" t="str">
        <f>INDEX([16]Data!$C$5:$C$156,MATCH(A104,[16]Data!$A$5:$A$156,0))</f>
        <v>KJ - Nový Bor, Rumburských hrdinů</v>
      </c>
      <c r="C104" s="85" t="str">
        <f>VLOOKUP($C$2,'[66]ERU-1'!$A$6:$BE$17,C$42,FALSE)</f>
        <v>Březen</v>
      </c>
      <c r="D104" s="85">
        <f>VLOOKUP($C$2,'[66]ERU-1'!$A$6:$BE$17,D$42,FALSE)</f>
        <v>3</v>
      </c>
      <c r="E104" s="85">
        <f>VLOOKUP($C$2,'[66]ERU-1'!$A$6:$BE$17,E$42,FALSE)</f>
        <v>290.11500000000001</v>
      </c>
      <c r="F104" s="85">
        <f>VLOOKUP($C$2,'[66]ERU-1'!$A$6:$BE$17,F$42,FALSE)</f>
        <v>164.18199999999999</v>
      </c>
      <c r="G104" s="85">
        <f>VLOOKUP($C$2,'[66]ERU-1'!$A$6:$BE$17,G$42,FALSE)</f>
        <v>35.459000000000003</v>
      </c>
      <c r="H104" s="85">
        <f>VLOOKUP($C$2,'[66]ERU-1'!$A$6:$BE$17,H$42,FALSE)</f>
        <v>457</v>
      </c>
      <c r="I104" s="85">
        <f>VLOOKUP($C$2,'[66]ERU-1'!$A$6:$BE$17,I$42,FALSE)</f>
        <v>0</v>
      </c>
      <c r="J104" s="85">
        <f>VLOOKUP($C$2,'[66]ERU-1'!$A$6:$BE$17,J$42,FALSE)</f>
        <v>0</v>
      </c>
      <c r="K104" s="85">
        <f>VLOOKUP($C$2,'[66]ERU-1'!$A$6:$BE$17,K$42,FALSE)</f>
        <v>457</v>
      </c>
      <c r="L104" s="85">
        <f>VLOOKUP($C$2,'[66]ERU-1'!$A$6:$BE$17,L$42,FALSE)</f>
        <v>0</v>
      </c>
      <c r="M104" s="85">
        <f>VLOOKUP($C$2,'[66]ERU-1'!$A$6:$BE$17,M$42,FALSE)</f>
        <v>457</v>
      </c>
      <c r="N104" s="85">
        <f>VLOOKUP($C$2,'[66]ERU-1'!$A$6:$BE$17,N$42,FALSE)</f>
        <v>0</v>
      </c>
      <c r="O104" s="85" t="s">
        <v>36</v>
      </c>
      <c r="P104" s="85">
        <f>VLOOKUP($C$2,'[66]ERU-1'!$A$6:$BE$17,P$42,FALSE)</f>
        <v>0</v>
      </c>
      <c r="Q104" s="85">
        <f>VLOOKUP($C$2,'[66]ERU-1'!$A$6:$BE$17,Q$42,FALSE)</f>
        <v>0</v>
      </c>
      <c r="R104" s="85">
        <f>VLOOKUP($C$2,'[66]ERU-1'!$A$6:$BE$17,R$42,FALSE)</f>
        <v>457</v>
      </c>
      <c r="S104" s="85">
        <f>VLOOKUP($C$2,'[66]ERU-1'!$A$6:$BE$17,S$42,FALSE)</f>
        <v>0</v>
      </c>
      <c r="T104" s="85">
        <f>VLOOKUP($C$2,'[66]ERU-1'!$A$6:$BE$17,T$42,FALSE)</f>
        <v>0</v>
      </c>
      <c r="U104" s="85">
        <f>VLOOKUP($C$2,'[66]ERU-1'!$A$6:$BE$17,U$42,FALSE)</f>
        <v>0</v>
      </c>
      <c r="V104" s="85">
        <f>VLOOKUP($C$2,'[66]ERU-1'!$A$6:$BE$17,V$42,FALSE)</f>
        <v>0</v>
      </c>
      <c r="W104" s="85">
        <f>VLOOKUP($C$2,'[66]ERU-1'!$A$6:$BE$17,W$42,FALSE)</f>
        <v>0</v>
      </c>
      <c r="X104" s="85">
        <f>VLOOKUP($C$2,'[66]ERU-1'!$A$6:$BE$17,X$42,FALSE)</f>
        <v>0</v>
      </c>
      <c r="Y104" s="85">
        <f>VLOOKUP($C$2,'[66]ERU-1'!$A$6:$BE$17,Y$42,FALSE)</f>
        <v>0</v>
      </c>
      <c r="Z104" s="85">
        <f>VLOOKUP($C$2,'[66]ERU-1'!$A$6:$BE$17,Z$42,FALSE)</f>
        <v>0</v>
      </c>
      <c r="AA104" s="85" t="str">
        <f>INDEX([16]Data!$BK$5:$BK$156,MATCH(A104,[16]Data!$A$5:$A$156,0))</f>
        <v>Liberecký</v>
      </c>
      <c r="AB104" s="86">
        <f>INDEX([16]Data!$BM$5:$BM$156,MATCH(A104,[16]Data!$A$5:$A$156,0))</f>
        <v>0.28599999999999998</v>
      </c>
      <c r="AC104" s="12"/>
      <c r="AD104" s="39">
        <f t="shared" si="16"/>
        <v>0.77319343438650057</v>
      </c>
    </row>
    <row r="105" spans="1:30" x14ac:dyDescent="0.25">
      <c r="A105">
        <v>3977</v>
      </c>
      <c r="B105" s="84" t="str">
        <f>INDEX([16]Data!$C$5:$C$156,MATCH(A105,[16]Data!$A$5:$A$156,0))</f>
        <v>KJ - Nový Bor, Wolkerova</v>
      </c>
      <c r="C105" s="85" t="str">
        <f>VLOOKUP($C$2,'[67]ERU-1'!$A$6:$BE$17,C$42,FALSE)</f>
        <v>Březen</v>
      </c>
      <c r="D105" s="85">
        <f>VLOOKUP($C$2,'[67]ERU-1'!$A$6:$BE$17,D$42,FALSE)</f>
        <v>3</v>
      </c>
      <c r="E105" s="85">
        <f>VLOOKUP($C$2,'[67]ERU-1'!$A$6:$BE$17,E$42,FALSE)</f>
        <v>2003.4090000000001</v>
      </c>
      <c r="F105" s="85">
        <f>VLOOKUP($C$2,'[67]ERU-1'!$A$6:$BE$17,F$42,FALSE)</f>
        <v>1022.987</v>
      </c>
      <c r="G105" s="85">
        <f>VLOOKUP($C$2,'[67]ERU-1'!$A$6:$BE$17,G$42,FALSE)</f>
        <v>35.46</v>
      </c>
      <c r="H105" s="85">
        <f>VLOOKUP($C$2,'[67]ERU-1'!$A$6:$BE$17,H$42,FALSE)</f>
        <v>2910</v>
      </c>
      <c r="I105" s="85">
        <f>VLOOKUP($C$2,'[67]ERU-1'!$A$6:$BE$17,I$42,FALSE)</f>
        <v>0</v>
      </c>
      <c r="J105" s="85">
        <f>VLOOKUP($C$2,'[67]ERU-1'!$A$6:$BE$17,J$42,FALSE)</f>
        <v>0</v>
      </c>
      <c r="K105" s="85">
        <f>VLOOKUP($C$2,'[67]ERU-1'!$A$6:$BE$17,K$42,FALSE)</f>
        <v>2910</v>
      </c>
      <c r="L105" s="85">
        <f>VLOOKUP($C$2,'[67]ERU-1'!$A$6:$BE$17,L$42,FALSE)</f>
        <v>0</v>
      </c>
      <c r="M105" s="85">
        <f>VLOOKUP($C$2,'[67]ERU-1'!$A$6:$BE$17,M$42,FALSE)</f>
        <v>2910</v>
      </c>
      <c r="N105" s="85">
        <f>VLOOKUP($C$2,'[67]ERU-1'!$A$6:$BE$17,N$42,FALSE)</f>
        <v>0</v>
      </c>
      <c r="O105" s="85" t="s">
        <v>36</v>
      </c>
      <c r="P105" s="85">
        <f>VLOOKUP($C$2,'[67]ERU-1'!$A$6:$BE$17,P$42,FALSE)</f>
        <v>0</v>
      </c>
      <c r="Q105" s="85">
        <f>VLOOKUP($C$2,'[67]ERU-1'!$A$6:$BE$17,Q$42,FALSE)</f>
        <v>0</v>
      </c>
      <c r="R105" s="85">
        <f>VLOOKUP($C$2,'[67]ERU-1'!$A$6:$BE$17,R$42,FALSE)</f>
        <v>2910</v>
      </c>
      <c r="S105" s="85">
        <f>VLOOKUP($C$2,'[67]ERU-1'!$A$6:$BE$17,S$42,FALSE)</f>
        <v>0</v>
      </c>
      <c r="T105" s="85">
        <f>VLOOKUP($C$2,'[67]ERU-1'!$A$6:$BE$17,T$42,FALSE)</f>
        <v>0</v>
      </c>
      <c r="U105" s="85">
        <f>VLOOKUP($C$2,'[67]ERU-1'!$A$6:$BE$17,U$42,FALSE)</f>
        <v>0</v>
      </c>
      <c r="V105" s="85">
        <f>VLOOKUP($C$2,'[67]ERU-1'!$A$6:$BE$17,V$42,FALSE)</f>
        <v>0</v>
      </c>
      <c r="W105" s="85">
        <f>VLOOKUP($C$2,'[67]ERU-1'!$A$6:$BE$17,W$42,FALSE)</f>
        <v>0</v>
      </c>
      <c r="X105" s="85">
        <f>VLOOKUP($C$2,'[67]ERU-1'!$A$6:$BE$17,X$42,FALSE)</f>
        <v>0</v>
      </c>
      <c r="Y105" s="85">
        <f>VLOOKUP($C$2,'[67]ERU-1'!$A$6:$BE$17,Y$42,FALSE)</f>
        <v>0</v>
      </c>
      <c r="Z105" s="85">
        <f>VLOOKUP($C$2,'[67]ERU-1'!$A$6:$BE$17,Z$42,FALSE)</f>
        <v>0</v>
      </c>
      <c r="AA105" s="85" t="str">
        <f>INDEX([16]Data!$BK$5:$BK$156,MATCH(A105,[16]Data!$A$5:$A$156,0))</f>
        <v>Liberecký</v>
      </c>
      <c r="AB105" s="86">
        <f>INDEX([16]Data!$BM$5:$BM$156,MATCH(A105,[16]Data!$A$5:$A$156,0))</f>
        <v>2.4</v>
      </c>
      <c r="AC105" s="12"/>
      <c r="AD105" s="39">
        <f t="shared" si="16"/>
        <v>0.79016970238461814</v>
      </c>
    </row>
    <row r="106" spans="1:30" x14ac:dyDescent="0.25">
      <c r="A106" s="34">
        <v>2644</v>
      </c>
      <c r="B106" s="84" t="str">
        <f>INDEX([16]Data!$C$5:$C$156,MATCH(A106,[16]Data!$A$5:$A$156,0))</f>
        <v>KJ - Nymburk</v>
      </c>
      <c r="C106" s="85" t="str">
        <f>VLOOKUP($C$2,'[68]ERU-1'!$A$6:$BE$17,C$42,FALSE)</f>
        <v>Březen</v>
      </c>
      <c r="D106" s="85">
        <f>VLOOKUP($C$2,'[68]ERU-1'!$A$6:$BE$17,D$42,FALSE)</f>
        <v>3</v>
      </c>
      <c r="E106" s="85">
        <f>VLOOKUP($C$2,'[68]ERU-1'!$A$6:$BE$17,E$42,FALSE)</f>
        <v>4150.326</v>
      </c>
      <c r="F106" s="85">
        <f>VLOOKUP($C$2,'[68]ERU-1'!$A$6:$BE$17,F$42,FALSE)</f>
        <v>2277.0520000000001</v>
      </c>
      <c r="G106" s="85">
        <f>VLOOKUP($C$2,'[68]ERU-1'!$A$6:$BE$17,G$42,FALSE)</f>
        <v>35.32</v>
      </c>
      <c r="H106" s="85">
        <f>VLOOKUP($C$2,'[68]ERU-1'!$A$6:$BE$17,H$42,FALSE)</f>
        <v>6728</v>
      </c>
      <c r="I106" s="85">
        <f>VLOOKUP($C$2,'[68]ERU-1'!$A$6:$BE$17,I$42,FALSE)</f>
        <v>0</v>
      </c>
      <c r="J106" s="85">
        <f>VLOOKUP($C$2,'[68]ERU-1'!$A$6:$BE$17,J$42,FALSE)</f>
        <v>0</v>
      </c>
      <c r="K106" s="85">
        <f>VLOOKUP($C$2,'[68]ERU-1'!$A$6:$BE$17,K$42,FALSE)</f>
        <v>6728</v>
      </c>
      <c r="L106" s="85">
        <f>VLOOKUP($C$2,'[68]ERU-1'!$A$6:$BE$17,L$42,FALSE)</f>
        <v>0</v>
      </c>
      <c r="M106" s="85">
        <f>VLOOKUP($C$2,'[68]ERU-1'!$A$6:$BE$17,M$42,FALSE)</f>
        <v>6728</v>
      </c>
      <c r="N106" s="85">
        <f>VLOOKUP($C$2,'[68]ERU-1'!$A$6:$BE$17,N$42,FALSE)</f>
        <v>0</v>
      </c>
      <c r="O106" s="85" t="s">
        <v>36</v>
      </c>
      <c r="P106" s="85">
        <f>VLOOKUP($C$2,'[68]ERU-1'!$A$6:$BE$17,P$42,FALSE)</f>
        <v>0</v>
      </c>
      <c r="Q106" s="85">
        <f>VLOOKUP($C$2,'[68]ERU-1'!$A$6:$BE$17,Q$42,FALSE)</f>
        <v>0</v>
      </c>
      <c r="R106" s="85">
        <f>VLOOKUP($C$2,'[68]ERU-1'!$A$6:$BE$17,R$42,FALSE)</f>
        <v>6728</v>
      </c>
      <c r="S106" s="85">
        <f>VLOOKUP($C$2,'[68]ERU-1'!$A$6:$BE$17,S$42,FALSE)</f>
        <v>0</v>
      </c>
      <c r="T106" s="85">
        <f>VLOOKUP($C$2,'[68]ERU-1'!$A$6:$BE$17,T$42,FALSE)</f>
        <v>0</v>
      </c>
      <c r="U106" s="85">
        <f>VLOOKUP($C$2,'[68]ERU-1'!$A$6:$BE$17,U$42,FALSE)</f>
        <v>0</v>
      </c>
      <c r="V106" s="85">
        <f>VLOOKUP($C$2,'[68]ERU-1'!$A$6:$BE$17,V$42,FALSE)</f>
        <v>0</v>
      </c>
      <c r="W106" s="85">
        <f>VLOOKUP($C$2,'[68]ERU-1'!$A$6:$BE$17,W$42,FALSE)</f>
        <v>0</v>
      </c>
      <c r="X106" s="85">
        <f>VLOOKUP($C$2,'[68]ERU-1'!$A$6:$BE$17,X$42,FALSE)</f>
        <v>0</v>
      </c>
      <c r="Y106" s="85">
        <f>VLOOKUP($C$2,'[68]ERU-1'!$A$6:$BE$17,Y$42,FALSE)</f>
        <v>0</v>
      </c>
      <c r="Z106" s="85">
        <f>VLOOKUP($C$2,'[68]ERU-1'!$A$6:$BE$17,Z$42,FALSE)</f>
        <v>0</v>
      </c>
      <c r="AA106" s="85" t="str">
        <f>INDEX([16]Data!$BK$5:$BK$156,MATCH(A106,[16]Data!$A$5:$A$156,0))</f>
        <v>Středočeský</v>
      </c>
      <c r="AB106" s="86">
        <f>INDEX([16]Data!$BM$5:$BM$156,MATCH(A106,[16]Data!$A$5:$A$156,0))</f>
        <v>5.3280000000000003</v>
      </c>
      <c r="AC106" s="12"/>
      <c r="AD106" s="39">
        <f t="shared" si="16"/>
        <v>0.82074932363814646</v>
      </c>
    </row>
    <row r="107" spans="1:30" x14ac:dyDescent="0.25">
      <c r="A107">
        <v>2802</v>
      </c>
      <c r="B107" s="84" t="str">
        <f>INDEX([16]Data!$C$5:$C$156,MATCH(A107,[16]Data!$A$5:$A$156,0))</f>
        <v>KJ - Nýřany, Komenského</v>
      </c>
      <c r="C107" s="85" t="str">
        <f>VLOOKUP($C$2,'[69]ERU-1'!$A$6:$BE$17,C$42,FALSE)</f>
        <v>Březen</v>
      </c>
      <c r="D107" s="85">
        <f>VLOOKUP($C$2,'[69]ERU-1'!$A$6:$BE$17,D$42,FALSE)</f>
        <v>3</v>
      </c>
      <c r="E107" s="85">
        <f>VLOOKUP($C$2,'[69]ERU-1'!$A$6:$BE$17,E$42,FALSE)</f>
        <v>638.40300000000002</v>
      </c>
      <c r="F107" s="85">
        <f>VLOOKUP($C$2,'[69]ERU-1'!$A$6:$BE$17,F$42,FALSE)</f>
        <v>328.56400000000002</v>
      </c>
      <c r="G107" s="85">
        <f>VLOOKUP($C$2,'[69]ERU-1'!$A$6:$BE$17,G$42,FALSE)</f>
        <v>35.213999999999999</v>
      </c>
      <c r="H107" s="85">
        <f>VLOOKUP($C$2,'[69]ERU-1'!$A$6:$BE$17,H$42,FALSE)</f>
        <v>887</v>
      </c>
      <c r="I107" s="85">
        <f>VLOOKUP($C$2,'[69]ERU-1'!$A$6:$BE$17,I$42,FALSE)</f>
        <v>0</v>
      </c>
      <c r="J107" s="85">
        <f>VLOOKUP($C$2,'[69]ERU-1'!$A$6:$BE$17,J$42,FALSE)</f>
        <v>0</v>
      </c>
      <c r="K107" s="85">
        <f>VLOOKUP($C$2,'[69]ERU-1'!$A$6:$BE$17,K$42,FALSE)</f>
        <v>887</v>
      </c>
      <c r="L107" s="85">
        <f>VLOOKUP($C$2,'[69]ERU-1'!$A$6:$BE$17,L$42,FALSE)</f>
        <v>0</v>
      </c>
      <c r="M107" s="85">
        <f>VLOOKUP($C$2,'[69]ERU-1'!$A$6:$BE$17,M$42,FALSE)</f>
        <v>887</v>
      </c>
      <c r="N107" s="85">
        <f>VLOOKUP($C$2,'[69]ERU-1'!$A$6:$BE$17,N$42,FALSE)</f>
        <v>0</v>
      </c>
      <c r="O107" s="85" t="s">
        <v>36</v>
      </c>
      <c r="P107" s="85">
        <f>VLOOKUP($C$2,'[69]ERU-1'!$A$6:$BE$17,P$42,FALSE)</f>
        <v>0</v>
      </c>
      <c r="Q107" s="85">
        <f>VLOOKUP($C$2,'[69]ERU-1'!$A$6:$BE$17,Q$42,FALSE)</f>
        <v>0</v>
      </c>
      <c r="R107" s="85">
        <f>VLOOKUP($C$2,'[69]ERU-1'!$A$6:$BE$17,R$42,FALSE)</f>
        <v>887</v>
      </c>
      <c r="S107" s="85">
        <f>VLOOKUP($C$2,'[69]ERU-1'!$A$6:$BE$17,S$42,FALSE)</f>
        <v>0</v>
      </c>
      <c r="T107" s="85">
        <f>VLOOKUP($C$2,'[69]ERU-1'!$A$6:$BE$17,T$42,FALSE)</f>
        <v>0</v>
      </c>
      <c r="U107" s="85">
        <f>VLOOKUP($C$2,'[69]ERU-1'!$A$6:$BE$17,U$42,FALSE)</f>
        <v>0</v>
      </c>
      <c r="V107" s="85">
        <f>VLOOKUP($C$2,'[69]ERU-1'!$A$6:$BE$17,V$42,FALSE)</f>
        <v>0</v>
      </c>
      <c r="W107" s="85">
        <f>VLOOKUP($C$2,'[69]ERU-1'!$A$6:$BE$17,W$42,FALSE)</f>
        <v>0</v>
      </c>
      <c r="X107" s="85">
        <f>VLOOKUP($C$2,'[69]ERU-1'!$A$6:$BE$17,X$42,FALSE)</f>
        <v>0</v>
      </c>
      <c r="Y107" s="85">
        <f>VLOOKUP($C$2,'[69]ERU-1'!$A$6:$BE$17,Y$42,FALSE)</f>
        <v>0</v>
      </c>
      <c r="Z107" s="85">
        <f>VLOOKUP($C$2,'[69]ERU-1'!$A$6:$BE$17,Z$42,FALSE)</f>
        <v>0</v>
      </c>
      <c r="AA107" s="85" t="str">
        <f>INDEX([16]Data!$BK$5:$BK$156,MATCH(A107,[16]Data!$A$5:$A$156,0))</f>
        <v>Plzeňský</v>
      </c>
      <c r="AB107" s="86">
        <f>INDEX([16]Data!$BM$5:$BM$156,MATCH(A107,[16]Data!$A$5:$A$156,0))</f>
        <v>0.72299999999999998</v>
      </c>
      <c r="AC107" s="12"/>
      <c r="AD107" s="39">
        <f t="shared" si="16"/>
        <v>0.74989618122767221</v>
      </c>
    </row>
    <row r="108" spans="1:30" x14ac:dyDescent="0.25">
      <c r="A108">
        <v>2803</v>
      </c>
      <c r="B108" s="84" t="str">
        <f>INDEX([16]Data!$C$5:$C$156,MATCH(A108,[16]Data!$A$5:$A$156,0))</f>
        <v>KJ - Nýřany, Luční</v>
      </c>
      <c r="C108" s="85" t="str">
        <f>VLOOKUP($C$2,'[70]ERU-1'!$A$6:$BE$17,C$42,FALSE)</f>
        <v>Březen</v>
      </c>
      <c r="D108" s="85">
        <f>VLOOKUP($C$2,'[70]ERU-1'!$A$6:$BE$17,D$42,FALSE)</f>
        <v>3</v>
      </c>
      <c r="E108" s="85">
        <f>VLOOKUP($C$2,'[70]ERU-1'!$A$6:$BE$17,E$42,FALSE)</f>
        <v>609.88699999999994</v>
      </c>
      <c r="F108" s="85">
        <f>VLOOKUP($C$2,'[70]ERU-1'!$A$6:$BE$17,F$42,FALSE)</f>
        <v>323.005</v>
      </c>
      <c r="G108" s="85">
        <f>VLOOKUP($C$2,'[70]ERU-1'!$A$6:$BE$17,G$42,FALSE)</f>
        <v>35.216000000000001</v>
      </c>
      <c r="H108" s="85">
        <f>VLOOKUP($C$2,'[70]ERU-1'!$A$6:$BE$17,H$42,FALSE)</f>
        <v>914</v>
      </c>
      <c r="I108" s="85">
        <f>VLOOKUP($C$2,'[70]ERU-1'!$A$6:$BE$17,I$42,FALSE)</f>
        <v>0</v>
      </c>
      <c r="J108" s="85">
        <f>VLOOKUP($C$2,'[70]ERU-1'!$A$6:$BE$17,J$42,FALSE)</f>
        <v>0</v>
      </c>
      <c r="K108" s="85">
        <f>VLOOKUP($C$2,'[70]ERU-1'!$A$6:$BE$17,K$42,FALSE)</f>
        <v>914</v>
      </c>
      <c r="L108" s="85">
        <f>VLOOKUP($C$2,'[70]ERU-1'!$A$6:$BE$17,L$42,FALSE)</f>
        <v>0</v>
      </c>
      <c r="M108" s="85">
        <f>VLOOKUP($C$2,'[70]ERU-1'!$A$6:$BE$17,M$42,FALSE)</f>
        <v>914</v>
      </c>
      <c r="N108" s="85">
        <f>VLOOKUP($C$2,'[70]ERU-1'!$A$6:$BE$17,N$42,FALSE)</f>
        <v>0</v>
      </c>
      <c r="O108" s="85" t="s">
        <v>36</v>
      </c>
      <c r="P108" s="85">
        <f>VLOOKUP($C$2,'[70]ERU-1'!$A$6:$BE$17,P$42,FALSE)</f>
        <v>0</v>
      </c>
      <c r="Q108" s="85">
        <f>VLOOKUP($C$2,'[70]ERU-1'!$A$6:$BE$17,Q$42,FALSE)</f>
        <v>0</v>
      </c>
      <c r="R108" s="85">
        <f>VLOOKUP($C$2,'[70]ERU-1'!$A$6:$BE$17,R$42,FALSE)</f>
        <v>914</v>
      </c>
      <c r="S108" s="85">
        <f>VLOOKUP($C$2,'[70]ERU-1'!$A$6:$BE$17,S$42,FALSE)</f>
        <v>0</v>
      </c>
      <c r="T108" s="85">
        <f>VLOOKUP($C$2,'[70]ERU-1'!$A$6:$BE$17,T$42,FALSE)</f>
        <v>0</v>
      </c>
      <c r="U108" s="85">
        <f>VLOOKUP($C$2,'[70]ERU-1'!$A$6:$BE$17,U$42,FALSE)</f>
        <v>0</v>
      </c>
      <c r="V108" s="85">
        <f>VLOOKUP($C$2,'[70]ERU-1'!$A$6:$BE$17,V$42,FALSE)</f>
        <v>0</v>
      </c>
      <c r="W108" s="85">
        <f>VLOOKUP($C$2,'[70]ERU-1'!$A$6:$BE$17,W$42,FALSE)</f>
        <v>0</v>
      </c>
      <c r="X108" s="85">
        <f>VLOOKUP($C$2,'[70]ERU-1'!$A$6:$BE$17,X$42,FALSE)</f>
        <v>0</v>
      </c>
      <c r="Y108" s="85">
        <f>VLOOKUP($C$2,'[70]ERU-1'!$A$6:$BE$17,Y$42,FALSE)</f>
        <v>0</v>
      </c>
      <c r="Z108" s="85">
        <f>VLOOKUP($C$2,'[70]ERU-1'!$A$6:$BE$17,Z$42,FALSE)</f>
        <v>0</v>
      </c>
      <c r="AA108" s="85" t="str">
        <f>INDEX([16]Data!$BK$5:$BK$156,MATCH(A108,[16]Data!$A$5:$A$156,0))</f>
        <v>Plzeňský</v>
      </c>
      <c r="AB108" s="86">
        <f>INDEX([16]Data!$BM$5:$BM$156,MATCH(A108,[16]Data!$A$5:$A$156,0))</f>
        <v>0.95199999999999996</v>
      </c>
      <c r="AC108" s="12"/>
      <c r="AD108" s="39">
        <f t="shared" si="16"/>
        <v>0.78602154421414183</v>
      </c>
    </row>
    <row r="109" spans="1:30" x14ac:dyDescent="0.25">
      <c r="A109">
        <v>3560</v>
      </c>
      <c r="B109" s="84" t="str">
        <f>INDEX([16]Data!$C$5:$C$156,MATCH(A109,[16]Data!$A$5:$A$156,0))</f>
        <v>KJ - Odolena Voda (areál AERO Vodochody)</v>
      </c>
      <c r="C109" s="85" t="str">
        <f>VLOOKUP($C$2,'[71]ERU-1'!$A$6:$BE$17,C$42,FALSE)</f>
        <v>Březen</v>
      </c>
      <c r="D109" s="85">
        <f>VLOOKUP($C$2,'[71]ERU-1'!$A$6:$BE$17,D$42,FALSE)</f>
        <v>3</v>
      </c>
      <c r="E109" s="85">
        <f>VLOOKUP($C$2,'[71]ERU-1'!$A$6:$BE$17,E$42,FALSE)</f>
        <v>730.04700000000003</v>
      </c>
      <c r="F109" s="85">
        <f>VLOOKUP($C$2,'[71]ERU-1'!$A$6:$BE$17,F$42,FALSE)</f>
        <v>374.29</v>
      </c>
      <c r="G109" s="85">
        <f>VLOOKUP($C$2,'[71]ERU-1'!$A$6:$BE$17,G$42,FALSE)</f>
        <v>35.29</v>
      </c>
      <c r="H109" s="85">
        <f>VLOOKUP($C$2,'[71]ERU-1'!$A$6:$BE$17,H$42,FALSE)</f>
        <v>1034</v>
      </c>
      <c r="I109" s="85">
        <f>VLOOKUP($C$2,'[71]ERU-1'!$A$6:$BE$17,I$42,FALSE)</f>
        <v>0</v>
      </c>
      <c r="J109" s="85">
        <f>VLOOKUP($C$2,'[71]ERU-1'!$A$6:$BE$17,J$42,FALSE)</f>
        <v>0</v>
      </c>
      <c r="K109" s="85">
        <f>VLOOKUP($C$2,'[71]ERU-1'!$A$6:$BE$17,K$42,FALSE)</f>
        <v>1034</v>
      </c>
      <c r="L109" s="85">
        <f>VLOOKUP($C$2,'[71]ERU-1'!$A$6:$BE$17,L$42,FALSE)</f>
        <v>0</v>
      </c>
      <c r="M109" s="85">
        <f>VLOOKUP($C$2,'[71]ERU-1'!$A$6:$BE$17,M$42,FALSE)</f>
        <v>1034</v>
      </c>
      <c r="N109" s="85">
        <f>VLOOKUP($C$2,'[71]ERU-1'!$A$6:$BE$17,N$42,FALSE)</f>
        <v>0</v>
      </c>
      <c r="O109" s="85" t="s">
        <v>36</v>
      </c>
      <c r="P109" s="85">
        <f>VLOOKUP($C$2,'[71]ERU-1'!$A$6:$BE$17,P$42,FALSE)</f>
        <v>0</v>
      </c>
      <c r="Q109" s="85">
        <f>VLOOKUP($C$2,'[71]ERU-1'!$A$6:$BE$17,Q$42,FALSE)</f>
        <v>0</v>
      </c>
      <c r="R109" s="85">
        <f>VLOOKUP($C$2,'[71]ERU-1'!$A$6:$BE$17,R$42,FALSE)</f>
        <v>1034</v>
      </c>
      <c r="S109" s="85">
        <f>VLOOKUP($C$2,'[71]ERU-1'!$A$6:$BE$17,S$42,FALSE)</f>
        <v>0</v>
      </c>
      <c r="T109" s="85">
        <f>VLOOKUP($C$2,'[71]ERU-1'!$A$6:$BE$17,T$42,FALSE)</f>
        <v>0</v>
      </c>
      <c r="U109" s="85">
        <f>VLOOKUP($C$2,'[71]ERU-1'!$A$6:$BE$17,U$42,FALSE)</f>
        <v>0</v>
      </c>
      <c r="V109" s="85">
        <f>VLOOKUP($C$2,'[71]ERU-1'!$A$6:$BE$17,V$42,FALSE)</f>
        <v>0</v>
      </c>
      <c r="W109" s="85">
        <f>VLOOKUP($C$2,'[71]ERU-1'!$A$6:$BE$17,W$42,FALSE)</f>
        <v>0</v>
      </c>
      <c r="X109" s="85">
        <f>VLOOKUP($C$2,'[71]ERU-1'!$A$6:$BE$17,X$42,FALSE)</f>
        <v>0</v>
      </c>
      <c r="Y109" s="85">
        <f>VLOOKUP($C$2,'[71]ERU-1'!$A$6:$BE$17,Y$42,FALSE)</f>
        <v>0</v>
      </c>
      <c r="Z109" s="85">
        <f>VLOOKUP($C$2,'[71]ERU-1'!$A$6:$BE$17,Z$42,FALSE)</f>
        <v>0</v>
      </c>
      <c r="AA109" s="85" t="str">
        <f>INDEX([16]Data!$BK$5:$BK$156,MATCH(A109,[16]Data!$A$5:$A$156,0))</f>
        <v>Středočeský</v>
      </c>
      <c r="AB109" s="86">
        <f>INDEX([16]Data!$BM$5:$BM$156,MATCH(A109,[16]Data!$A$5:$A$156,0))</f>
        <v>2.4729999999999999</v>
      </c>
      <c r="AC109" s="12"/>
      <c r="AD109" s="39">
        <f t="shared" ref="AD109:AD171" si="17">H109/(F109*3.6)</f>
        <v>0.76737882984376338</v>
      </c>
    </row>
    <row r="110" spans="1:30" x14ac:dyDescent="0.25">
      <c r="A110" s="34">
        <v>4507</v>
      </c>
      <c r="B110" s="84" t="str">
        <f>INDEX([16]Data!$C$5:$C$156,MATCH(A110,[16]Data!$A$5:$A$156,0))</f>
        <v>KJ - Osek</v>
      </c>
      <c r="C110" s="85" t="str">
        <f>VLOOKUP($C$2,'[10]ERU-1'!$A$6:$BE$17,C$42,FALSE)</f>
        <v>Březen</v>
      </c>
      <c r="D110" s="85">
        <f>VLOOKUP($C$2,'[10]ERU-1'!$A$6:$BE$17,D$42,FALSE)</f>
        <v>3</v>
      </c>
      <c r="E110" s="85">
        <f>VLOOKUP($C$2,'[10]ERU-1'!$A$6:$BE$17,E$42,FALSE)</f>
        <v>158.334</v>
      </c>
      <c r="F110" s="85">
        <f>VLOOKUP($C$2,'[10]ERU-1'!$A$6:$BE$17,F$42,FALSE)</f>
        <v>92.49</v>
      </c>
      <c r="G110" s="85">
        <f>VLOOKUP($C$2,'[10]ERU-1'!$A$6:$BE$17,G$42,FALSE)</f>
        <v>35.457999999999998</v>
      </c>
      <c r="H110" s="85">
        <f>VLOOKUP($C$2,'[10]ERU-1'!$A$6:$BE$17,H$42,FALSE)</f>
        <v>299</v>
      </c>
      <c r="I110" s="85">
        <f>VLOOKUP($C$2,'[10]ERU-1'!$A$6:$BE$17,I$42,FALSE)</f>
        <v>0</v>
      </c>
      <c r="J110" s="85">
        <f>VLOOKUP($C$2,'[10]ERU-1'!$A$6:$BE$17,J$42,FALSE)</f>
        <v>0</v>
      </c>
      <c r="K110" s="85">
        <f>VLOOKUP($C$2,'[10]ERU-1'!$A$6:$BE$17,K$42,FALSE)</f>
        <v>299</v>
      </c>
      <c r="L110" s="85">
        <f>VLOOKUP($C$2,'[10]ERU-1'!$A$6:$BE$17,L$42,FALSE)</f>
        <v>0</v>
      </c>
      <c r="M110" s="85">
        <f>VLOOKUP($C$2,'[10]ERU-1'!$A$6:$BE$17,M$42,FALSE)</f>
        <v>299</v>
      </c>
      <c r="N110" s="85">
        <f>VLOOKUP($C$2,'[10]ERU-1'!$A$6:$BE$17,N$42,FALSE)</f>
        <v>0</v>
      </c>
      <c r="O110" s="85" t="s">
        <v>36</v>
      </c>
      <c r="P110" s="85">
        <f>VLOOKUP($C$2,'[10]ERU-1'!$A$6:$BE$17,P$42,FALSE)</f>
        <v>0</v>
      </c>
      <c r="Q110" s="85">
        <f>VLOOKUP($C$2,'[10]ERU-1'!$A$6:$BE$17,Q$42,FALSE)</f>
        <v>0</v>
      </c>
      <c r="R110" s="85">
        <f>VLOOKUP($C$2,'[10]ERU-1'!$A$6:$BE$17,R$42,FALSE)</f>
        <v>299</v>
      </c>
      <c r="S110" s="85">
        <f>VLOOKUP($C$2,'[10]ERU-1'!$A$6:$BE$17,S$42,FALSE)</f>
        <v>0</v>
      </c>
      <c r="T110" s="85">
        <f>VLOOKUP($C$2,'[10]ERU-1'!$A$6:$BE$17,T$42,FALSE)</f>
        <v>0</v>
      </c>
      <c r="U110" s="85">
        <f>VLOOKUP($C$2,'[10]ERU-1'!$A$6:$BE$17,U$42,FALSE)</f>
        <v>0</v>
      </c>
      <c r="V110" s="85">
        <f>VLOOKUP($C$2,'[10]ERU-1'!$A$6:$BE$17,V$42,FALSE)</f>
        <v>0</v>
      </c>
      <c r="W110" s="85">
        <f>VLOOKUP($C$2,'[10]ERU-1'!$A$6:$BE$17,W$42,FALSE)</f>
        <v>0</v>
      </c>
      <c r="X110" s="85">
        <f>VLOOKUP($C$2,'[10]ERU-1'!$A$6:$BE$17,X$42,FALSE)</f>
        <v>0</v>
      </c>
      <c r="Y110" s="85">
        <f>VLOOKUP($C$2,'[10]ERU-1'!$A$6:$BE$17,Y$42,FALSE)</f>
        <v>0</v>
      </c>
      <c r="Z110" s="85">
        <f>VLOOKUP($C$2,'[10]ERU-1'!$A$6:$BE$17,Z$42,FALSE)</f>
        <v>0</v>
      </c>
      <c r="AA110" s="85" t="str">
        <f>INDEX([16]Data!$BK$5:$BK$156,MATCH(A110,[16]Data!$A$5:$A$156,0))</f>
        <v>Ústecký</v>
      </c>
      <c r="AB110" s="86">
        <f>INDEX([16]Data!$BM$5:$BM$156,MATCH(A110,[16]Data!$A$5:$A$156,0))</f>
        <v>0.24199999999999999</v>
      </c>
      <c r="AC110" s="12"/>
      <c r="AD110" s="39">
        <f t="shared" si="17"/>
        <v>0.89799497843610721</v>
      </c>
    </row>
    <row r="111" spans="1:30" x14ac:dyDescent="0.25">
      <c r="A111" s="34">
        <v>3934</v>
      </c>
      <c r="B111" s="84" t="str">
        <f>INDEX([16]Data!$C$5:$C$156,MATCH(A111,[16]Data!$A$5:$A$156,0))</f>
        <v>Kotelna Vítkovice</v>
      </c>
      <c r="C111" s="85" t="str">
        <f>VLOOKUP($C$2,'[11]ERU-1'!$A$6:$BE$17,C$42,FALSE)</f>
        <v>Březen</v>
      </c>
      <c r="D111" s="85">
        <f>VLOOKUP($C$2,'[11]ERU-1'!$A$6:$BE$17,D$42,FALSE)</f>
        <v>3</v>
      </c>
      <c r="E111" s="85">
        <f>VLOOKUP($C$2,'[11]ERU-1'!$A$6:$BE$17,E$42,FALSE)</f>
        <v>1692.2539999999999</v>
      </c>
      <c r="F111" s="85">
        <f>VLOOKUP($C$2,'[11]ERU-1'!$A$6:$BE$17,F$42,FALSE)</f>
        <v>910.64099999999996</v>
      </c>
      <c r="G111" s="85">
        <f>VLOOKUP($C$2,'[11]ERU-1'!$A$6:$BE$17,G$42,FALSE)</f>
        <v>35.170999999999999</v>
      </c>
      <c r="H111" s="85">
        <f>VLOOKUP($C$2,'[11]ERU-1'!$A$6:$BE$17,H$42,FALSE)</f>
        <v>2537</v>
      </c>
      <c r="I111" s="85">
        <f>VLOOKUP($C$2,'[11]ERU-1'!$A$6:$BE$17,I$42,FALSE)</f>
        <v>0</v>
      </c>
      <c r="J111" s="85">
        <f>VLOOKUP($C$2,'[11]ERU-1'!$A$6:$BE$17,J$42,FALSE)</f>
        <v>0</v>
      </c>
      <c r="K111" s="85">
        <f>VLOOKUP($C$2,'[11]ERU-1'!$A$6:$BE$17,K$42,FALSE)</f>
        <v>2537</v>
      </c>
      <c r="L111" s="85">
        <f>VLOOKUP($C$2,'[11]ERU-1'!$A$6:$BE$17,L$42,FALSE)</f>
        <v>0</v>
      </c>
      <c r="M111" s="85">
        <f>VLOOKUP($C$2,'[11]ERU-1'!$A$6:$BE$17,M$42,FALSE)</f>
        <v>2537</v>
      </c>
      <c r="N111" s="85">
        <f>VLOOKUP($C$2,'[11]ERU-1'!$A$6:$BE$17,N$42,FALSE)</f>
        <v>0</v>
      </c>
      <c r="O111" s="85" t="s">
        <v>36</v>
      </c>
      <c r="P111" s="85">
        <f>VLOOKUP($C$2,'[11]ERU-1'!$A$6:$BE$17,P$42,FALSE)</f>
        <v>0</v>
      </c>
      <c r="Q111" s="85">
        <f>VLOOKUP($C$2,'[11]ERU-1'!$A$6:$BE$17,Q$42,FALSE)</f>
        <v>0</v>
      </c>
      <c r="R111" s="85">
        <f>VLOOKUP($C$2,'[11]ERU-1'!$A$6:$BE$17,R$42,FALSE)</f>
        <v>2537</v>
      </c>
      <c r="S111" s="85">
        <f>VLOOKUP($C$2,'[11]ERU-1'!$A$6:$BE$17,S$42,FALSE)</f>
        <v>0</v>
      </c>
      <c r="T111" s="85">
        <f>VLOOKUP($C$2,'[11]ERU-1'!$A$6:$BE$17,T$42,FALSE)</f>
        <v>0</v>
      </c>
      <c r="U111" s="85">
        <f>VLOOKUP($C$2,'[11]ERU-1'!$A$6:$BE$17,U$42,FALSE)</f>
        <v>0</v>
      </c>
      <c r="V111" s="85">
        <f>VLOOKUP($C$2,'[11]ERU-1'!$A$6:$BE$17,V$42,FALSE)</f>
        <v>0</v>
      </c>
      <c r="W111" s="85">
        <f>VLOOKUP($C$2,'[11]ERU-1'!$A$6:$BE$17,W$42,FALSE)</f>
        <v>0</v>
      </c>
      <c r="X111" s="85">
        <f>VLOOKUP($C$2,'[11]ERU-1'!$A$6:$BE$17,X$42,FALSE)</f>
        <v>0</v>
      </c>
      <c r="Y111" s="85">
        <f>VLOOKUP($C$2,'[11]ERU-1'!$A$6:$BE$17,Y$42,FALSE)</f>
        <v>0</v>
      </c>
      <c r="Z111" s="85">
        <f>VLOOKUP($C$2,'[11]ERU-1'!$A$6:$BE$17,Z$42,FALSE)</f>
        <v>0</v>
      </c>
      <c r="AA111" s="85" t="str">
        <f>INDEX([16]Data!$BK$5:$BK$156,MATCH(A111,[16]Data!$A$5:$A$156,0))</f>
        <v>Moravskoslezský</v>
      </c>
      <c r="AB111" s="86">
        <f>INDEX([16]Data!$BM$5:$BM$156,MATCH(A111,[16]Data!$A$5:$A$156,0))</f>
        <v>4.99</v>
      </c>
      <c r="AC111" s="12"/>
      <c r="AD111" s="39">
        <f t="shared" si="17"/>
        <v>0.77387491033483247</v>
      </c>
    </row>
    <row r="112" spans="1:30" x14ac:dyDescent="0.25">
      <c r="A112">
        <v>2886</v>
      </c>
      <c r="B112" s="84" t="str">
        <f>INDEX([16]Data!$C$5:$C$156,MATCH(A112,[16]Data!$A$5:$A$156,0))</f>
        <v>KJ - Polička, Hegerova</v>
      </c>
      <c r="C112" s="85" t="str">
        <f>VLOOKUP($C$2,'[72]ERU-1'!$A$6:$BE$17,C$42,FALSE)</f>
        <v>Březen</v>
      </c>
      <c r="D112" s="85">
        <f>VLOOKUP($C$2,'[72]ERU-1'!$A$6:$BE$17,D$42,FALSE)</f>
        <v>3</v>
      </c>
      <c r="E112" s="85">
        <f>VLOOKUP($C$2,'[72]ERU-1'!$A$6:$BE$17,E$42,FALSE)</f>
        <v>481.03800000000001</v>
      </c>
      <c r="F112" s="85">
        <f>VLOOKUP($C$2,'[72]ERU-1'!$A$6:$BE$17,F$42,FALSE)</f>
        <v>253.64699999999999</v>
      </c>
      <c r="G112" s="85">
        <f>VLOOKUP($C$2,'[72]ERU-1'!$A$6:$BE$17,G$42,FALSE)</f>
        <v>35.131</v>
      </c>
      <c r="H112" s="85">
        <f>VLOOKUP($C$2,'[72]ERU-1'!$A$6:$BE$17,H$42,FALSE)</f>
        <v>719</v>
      </c>
      <c r="I112" s="85">
        <f>VLOOKUP($C$2,'[72]ERU-1'!$A$6:$BE$17,I$42,FALSE)</f>
        <v>0</v>
      </c>
      <c r="J112" s="85">
        <f>VLOOKUP($C$2,'[72]ERU-1'!$A$6:$BE$17,J$42,FALSE)</f>
        <v>0</v>
      </c>
      <c r="K112" s="85">
        <f>VLOOKUP($C$2,'[72]ERU-1'!$A$6:$BE$17,K$42,FALSE)</f>
        <v>719</v>
      </c>
      <c r="L112" s="85">
        <f>VLOOKUP($C$2,'[72]ERU-1'!$A$6:$BE$17,L$42,FALSE)</f>
        <v>0</v>
      </c>
      <c r="M112" s="85">
        <f>VLOOKUP($C$2,'[72]ERU-1'!$A$6:$BE$17,M$42,FALSE)</f>
        <v>719</v>
      </c>
      <c r="N112" s="85">
        <f>VLOOKUP($C$2,'[72]ERU-1'!$A$6:$BE$17,N$42,FALSE)</f>
        <v>0</v>
      </c>
      <c r="O112" s="85" t="s">
        <v>36</v>
      </c>
      <c r="P112" s="85">
        <f>VLOOKUP($C$2,'[72]ERU-1'!$A$6:$BE$17,P$42,FALSE)</f>
        <v>0</v>
      </c>
      <c r="Q112" s="85">
        <f>VLOOKUP($C$2,'[72]ERU-1'!$A$6:$BE$17,Q$42,FALSE)</f>
        <v>0</v>
      </c>
      <c r="R112" s="85">
        <f>VLOOKUP($C$2,'[72]ERU-1'!$A$6:$BE$17,R$42,FALSE)</f>
        <v>719</v>
      </c>
      <c r="S112" s="85">
        <f>VLOOKUP($C$2,'[72]ERU-1'!$A$6:$BE$17,S$42,FALSE)</f>
        <v>0</v>
      </c>
      <c r="T112" s="85">
        <f>VLOOKUP($C$2,'[72]ERU-1'!$A$6:$BE$17,T$42,FALSE)</f>
        <v>0</v>
      </c>
      <c r="U112" s="85">
        <f>VLOOKUP($C$2,'[72]ERU-1'!$A$6:$BE$17,U$42,FALSE)</f>
        <v>0</v>
      </c>
      <c r="V112" s="85">
        <f>VLOOKUP($C$2,'[72]ERU-1'!$A$6:$BE$17,V$42,FALSE)</f>
        <v>0</v>
      </c>
      <c r="W112" s="85">
        <f>VLOOKUP($C$2,'[72]ERU-1'!$A$6:$BE$17,W$42,FALSE)</f>
        <v>0</v>
      </c>
      <c r="X112" s="85">
        <f>VLOOKUP($C$2,'[72]ERU-1'!$A$6:$BE$17,X$42,FALSE)</f>
        <v>0</v>
      </c>
      <c r="Y112" s="85">
        <f>VLOOKUP($C$2,'[72]ERU-1'!$A$6:$BE$17,Y$42,FALSE)</f>
        <v>0</v>
      </c>
      <c r="Z112" s="85">
        <f>VLOOKUP($C$2,'[72]ERU-1'!$A$6:$BE$17,Z$42,FALSE)</f>
        <v>0</v>
      </c>
      <c r="AA112" s="85" t="str">
        <f>INDEX([16]Data!$BK$5:$BK$156,MATCH(A112,[16]Data!$A$5:$A$156,0))</f>
        <v>Pardubický</v>
      </c>
      <c r="AB112" s="86">
        <f>INDEX([16]Data!$BM$5:$BM$156,MATCH(A112,[16]Data!$A$5:$A$156,0))</f>
        <v>0.47199999999999998</v>
      </c>
      <c r="AC112" s="12"/>
      <c r="AD112" s="39">
        <f t="shared" si="17"/>
        <v>0.78740226465214347</v>
      </c>
    </row>
    <row r="113" spans="1:30" x14ac:dyDescent="0.25">
      <c r="A113">
        <v>3280</v>
      </c>
      <c r="B113" s="84" t="str">
        <f>INDEX([16]Data!$C$5:$C$156,MATCH(A113,[16]Data!$A$5:$A$156,0))</f>
        <v>KJ - Polička, Jiráskova</v>
      </c>
      <c r="C113" s="85" t="str">
        <f>VLOOKUP($C$2,'[73]ERU-1'!$A$6:$BE$17,C$42,FALSE)</f>
        <v>Březen</v>
      </c>
      <c r="D113" s="85">
        <f>VLOOKUP($C$2,'[73]ERU-1'!$A$6:$BE$17,D$42,FALSE)</f>
        <v>3</v>
      </c>
      <c r="E113" s="85">
        <f>VLOOKUP($C$2,'[73]ERU-1'!$A$6:$BE$17,E$42,FALSE)</f>
        <v>316.73399999999998</v>
      </c>
      <c r="F113" s="85">
        <f>VLOOKUP($C$2,'[73]ERU-1'!$A$6:$BE$17,F$42,FALSE)</f>
        <v>182.54300000000001</v>
      </c>
      <c r="G113" s="85">
        <f>VLOOKUP($C$2,'[73]ERU-1'!$A$6:$BE$17,G$42,FALSE)</f>
        <v>35.134999999999998</v>
      </c>
      <c r="H113" s="85">
        <f>VLOOKUP($C$2,'[73]ERU-1'!$A$6:$BE$17,H$42,FALSE)</f>
        <v>519</v>
      </c>
      <c r="I113" s="85">
        <f>VLOOKUP($C$2,'[73]ERU-1'!$A$6:$BE$17,I$42,FALSE)</f>
        <v>0</v>
      </c>
      <c r="J113" s="85">
        <f>VLOOKUP($C$2,'[73]ERU-1'!$A$6:$BE$17,J$42,FALSE)</f>
        <v>0</v>
      </c>
      <c r="K113" s="85">
        <f>VLOOKUP($C$2,'[73]ERU-1'!$A$6:$BE$17,K$42,FALSE)</f>
        <v>519</v>
      </c>
      <c r="L113" s="85">
        <f>VLOOKUP($C$2,'[73]ERU-1'!$A$6:$BE$17,L$42,FALSE)</f>
        <v>0</v>
      </c>
      <c r="M113" s="85">
        <f>VLOOKUP($C$2,'[73]ERU-1'!$A$6:$BE$17,M$42,FALSE)</f>
        <v>519</v>
      </c>
      <c r="N113" s="85">
        <f>VLOOKUP($C$2,'[73]ERU-1'!$A$6:$BE$17,N$42,FALSE)</f>
        <v>0</v>
      </c>
      <c r="O113" s="85" t="s">
        <v>36</v>
      </c>
      <c r="P113" s="85">
        <f>VLOOKUP($C$2,'[73]ERU-1'!$A$6:$BE$17,P$42,FALSE)</f>
        <v>0</v>
      </c>
      <c r="Q113" s="85">
        <f>VLOOKUP($C$2,'[73]ERU-1'!$A$6:$BE$17,Q$42,FALSE)</f>
        <v>0</v>
      </c>
      <c r="R113" s="85">
        <f>VLOOKUP($C$2,'[73]ERU-1'!$A$6:$BE$17,R$42,FALSE)</f>
        <v>519</v>
      </c>
      <c r="S113" s="85">
        <f>VLOOKUP($C$2,'[73]ERU-1'!$A$6:$BE$17,S$42,FALSE)</f>
        <v>0</v>
      </c>
      <c r="T113" s="85">
        <f>VLOOKUP($C$2,'[73]ERU-1'!$A$6:$BE$17,T$42,FALSE)</f>
        <v>0</v>
      </c>
      <c r="U113" s="85">
        <f>VLOOKUP($C$2,'[73]ERU-1'!$A$6:$BE$17,U$42,FALSE)</f>
        <v>0</v>
      </c>
      <c r="V113" s="85">
        <f>VLOOKUP($C$2,'[73]ERU-1'!$A$6:$BE$17,V$42,FALSE)</f>
        <v>0</v>
      </c>
      <c r="W113" s="85">
        <f>VLOOKUP($C$2,'[73]ERU-1'!$A$6:$BE$17,W$42,FALSE)</f>
        <v>0</v>
      </c>
      <c r="X113" s="85">
        <f>VLOOKUP($C$2,'[73]ERU-1'!$A$6:$BE$17,X$42,FALSE)</f>
        <v>0</v>
      </c>
      <c r="Y113" s="85">
        <f>VLOOKUP($C$2,'[73]ERU-1'!$A$6:$BE$17,Y$42,FALSE)</f>
        <v>0</v>
      </c>
      <c r="Z113" s="85">
        <f>VLOOKUP($C$2,'[73]ERU-1'!$A$6:$BE$17,Z$42,FALSE)</f>
        <v>0</v>
      </c>
      <c r="AA113" s="85" t="str">
        <f>INDEX([16]Data!$BK$5:$BK$156,MATCH(A113,[16]Data!$A$5:$A$156,0))</f>
        <v>Pardubický</v>
      </c>
      <c r="AB113" s="86">
        <f>INDEX([16]Data!$BM$5:$BM$156,MATCH(A113,[16]Data!$A$5:$A$156,0))</f>
        <v>0.29099999999999998</v>
      </c>
      <c r="AC113" s="12"/>
      <c r="AD113" s="39">
        <f t="shared" si="17"/>
        <v>0.7897682555160519</v>
      </c>
    </row>
    <row r="114" spans="1:30" x14ac:dyDescent="0.25">
      <c r="A114">
        <v>2885</v>
      </c>
      <c r="B114" s="84" t="str">
        <f>INDEX([16]Data!$C$5:$C$156,MATCH(A114,[16]Data!$A$5:$A$156,0))</f>
        <v>KJ - Polička, Svépomoc</v>
      </c>
      <c r="C114" s="85" t="str">
        <f>VLOOKUP($C$2,'[74]ERU-1'!$A$6:$BE$17,C$42,FALSE)</f>
        <v>Březen</v>
      </c>
      <c r="D114" s="85">
        <f>VLOOKUP($C$2,'[74]ERU-1'!$A$6:$BE$17,D$42,FALSE)</f>
        <v>3</v>
      </c>
      <c r="E114" s="85">
        <f>VLOOKUP($C$2,'[74]ERU-1'!$A$6:$BE$17,E$42,FALSE)</f>
        <v>520.18700000000001</v>
      </c>
      <c r="F114" s="85">
        <f>VLOOKUP($C$2,'[74]ERU-1'!$A$6:$BE$17,F$42,FALSE)</f>
        <v>275.06200000000001</v>
      </c>
      <c r="G114" s="85">
        <f>VLOOKUP($C$2,'[74]ERU-1'!$A$6:$BE$17,G$42,FALSE)</f>
        <v>35.128999999999998</v>
      </c>
      <c r="H114" s="85">
        <f>VLOOKUP($C$2,'[74]ERU-1'!$A$6:$BE$17,H$42,FALSE)</f>
        <v>784</v>
      </c>
      <c r="I114" s="85">
        <f>VLOOKUP($C$2,'[74]ERU-1'!$A$6:$BE$17,I$42,FALSE)</f>
        <v>0</v>
      </c>
      <c r="J114" s="85">
        <f>VLOOKUP($C$2,'[74]ERU-1'!$A$6:$BE$17,J$42,FALSE)</f>
        <v>0</v>
      </c>
      <c r="K114" s="85">
        <f>VLOOKUP($C$2,'[74]ERU-1'!$A$6:$BE$17,K$42,FALSE)</f>
        <v>784</v>
      </c>
      <c r="L114" s="85">
        <f>VLOOKUP($C$2,'[74]ERU-1'!$A$6:$BE$17,L$42,FALSE)</f>
        <v>0</v>
      </c>
      <c r="M114" s="85">
        <f>VLOOKUP($C$2,'[74]ERU-1'!$A$6:$BE$17,M$42,FALSE)</f>
        <v>784</v>
      </c>
      <c r="N114" s="85">
        <f>VLOOKUP($C$2,'[74]ERU-1'!$A$6:$BE$17,N$42,FALSE)</f>
        <v>0</v>
      </c>
      <c r="O114" s="85" t="s">
        <v>36</v>
      </c>
      <c r="P114" s="85">
        <f>VLOOKUP($C$2,'[74]ERU-1'!$A$6:$BE$17,P$42,FALSE)</f>
        <v>0</v>
      </c>
      <c r="Q114" s="85">
        <f>VLOOKUP($C$2,'[74]ERU-1'!$A$6:$BE$17,Q$42,FALSE)</f>
        <v>0</v>
      </c>
      <c r="R114" s="85">
        <f>VLOOKUP($C$2,'[74]ERU-1'!$A$6:$BE$17,R$42,FALSE)</f>
        <v>784</v>
      </c>
      <c r="S114" s="85">
        <f>VLOOKUP($C$2,'[74]ERU-1'!$A$6:$BE$17,S$42,FALSE)</f>
        <v>0</v>
      </c>
      <c r="T114" s="85">
        <f>VLOOKUP($C$2,'[74]ERU-1'!$A$6:$BE$17,T$42,FALSE)</f>
        <v>0</v>
      </c>
      <c r="U114" s="85">
        <f>VLOOKUP($C$2,'[74]ERU-1'!$A$6:$BE$17,U$42,FALSE)</f>
        <v>0</v>
      </c>
      <c r="V114" s="85">
        <f>VLOOKUP($C$2,'[74]ERU-1'!$A$6:$BE$17,V$42,FALSE)</f>
        <v>0</v>
      </c>
      <c r="W114" s="85">
        <f>VLOOKUP($C$2,'[74]ERU-1'!$A$6:$BE$17,W$42,FALSE)</f>
        <v>0</v>
      </c>
      <c r="X114" s="85">
        <f>VLOOKUP($C$2,'[74]ERU-1'!$A$6:$BE$17,X$42,FALSE)</f>
        <v>0</v>
      </c>
      <c r="Y114" s="85">
        <f>VLOOKUP($C$2,'[74]ERU-1'!$A$6:$BE$17,Y$42,FALSE)</f>
        <v>0</v>
      </c>
      <c r="Z114" s="85">
        <f>VLOOKUP($C$2,'[74]ERU-1'!$A$6:$BE$17,Z$42,FALSE)</f>
        <v>0</v>
      </c>
      <c r="AA114" s="85" t="str">
        <f>INDEX([16]Data!$BK$5:$BK$156,MATCH(A114,[16]Data!$A$5:$A$156,0))</f>
        <v>Pardubický</v>
      </c>
      <c r="AB114" s="86">
        <f>INDEX([16]Data!$BM$5:$BM$156,MATCH(A114,[16]Data!$A$5:$A$156,0))</f>
        <v>0.47199999999999998</v>
      </c>
      <c r="AC114" s="12"/>
      <c r="AD114" s="39">
        <f t="shared" si="17"/>
        <v>0.79174069038172401</v>
      </c>
    </row>
    <row r="115" spans="1:30" x14ac:dyDescent="0.25">
      <c r="A115">
        <v>2696</v>
      </c>
      <c r="B115" s="84" t="str">
        <f>INDEX([16]Data!$C$5:$C$156,MATCH(A115,[16]Data!$A$5:$A$156,0))</f>
        <v>KJ - Postoloprty, Draguš</v>
      </c>
      <c r="C115" s="85" t="str">
        <f>VLOOKUP($C$2,'[75]ERU-1'!$A$6:$BE$17,C$42,FALSE)</f>
        <v>Březen</v>
      </c>
      <c r="D115" s="85">
        <f>VLOOKUP($C$2,'[75]ERU-1'!$A$6:$BE$17,D$42,FALSE)</f>
        <v>3</v>
      </c>
      <c r="E115" s="85">
        <f>VLOOKUP($C$2,'[75]ERU-1'!$A$6:$BE$17,E$42,FALSE)</f>
        <v>129.672</v>
      </c>
      <c r="F115" s="85">
        <f>VLOOKUP($C$2,'[75]ERU-1'!$A$6:$BE$17,F$42,FALSE)</f>
        <v>74.585999999999999</v>
      </c>
      <c r="G115" s="85">
        <f>VLOOKUP($C$2,'[75]ERU-1'!$A$6:$BE$17,G$42,FALSE)</f>
        <v>35.445999999999998</v>
      </c>
      <c r="H115" s="85">
        <f>VLOOKUP($C$2,'[75]ERU-1'!$A$6:$BE$17,H$42,FALSE)</f>
        <v>207</v>
      </c>
      <c r="I115" s="85">
        <f>VLOOKUP($C$2,'[75]ERU-1'!$A$6:$BE$17,I$42,FALSE)</f>
        <v>0</v>
      </c>
      <c r="J115" s="85">
        <f>VLOOKUP($C$2,'[75]ERU-1'!$A$6:$BE$17,J$42,FALSE)</f>
        <v>0</v>
      </c>
      <c r="K115" s="85">
        <f>VLOOKUP($C$2,'[75]ERU-1'!$A$6:$BE$17,K$42,FALSE)</f>
        <v>207</v>
      </c>
      <c r="L115" s="85">
        <f>VLOOKUP($C$2,'[75]ERU-1'!$A$6:$BE$17,L$42,FALSE)</f>
        <v>0</v>
      </c>
      <c r="M115" s="85">
        <f>VLOOKUP($C$2,'[75]ERU-1'!$A$6:$BE$17,M$42,FALSE)</f>
        <v>207</v>
      </c>
      <c r="N115" s="85">
        <f>VLOOKUP($C$2,'[75]ERU-1'!$A$6:$BE$17,N$42,FALSE)</f>
        <v>0</v>
      </c>
      <c r="O115" s="85" t="s">
        <v>36</v>
      </c>
      <c r="P115" s="85">
        <f>VLOOKUP($C$2,'[75]ERU-1'!$A$6:$BE$17,P$42,FALSE)</f>
        <v>0</v>
      </c>
      <c r="Q115" s="85">
        <f>VLOOKUP($C$2,'[75]ERU-1'!$A$6:$BE$17,Q$42,FALSE)</f>
        <v>0</v>
      </c>
      <c r="R115" s="85">
        <f>VLOOKUP($C$2,'[75]ERU-1'!$A$6:$BE$17,R$42,FALSE)</f>
        <v>207</v>
      </c>
      <c r="S115" s="85">
        <f>VLOOKUP($C$2,'[75]ERU-1'!$A$6:$BE$17,S$42,FALSE)</f>
        <v>0</v>
      </c>
      <c r="T115" s="85">
        <f>VLOOKUP($C$2,'[75]ERU-1'!$A$6:$BE$17,T$42,FALSE)</f>
        <v>0</v>
      </c>
      <c r="U115" s="85">
        <f>VLOOKUP($C$2,'[75]ERU-1'!$A$6:$BE$17,U$42,FALSE)</f>
        <v>0</v>
      </c>
      <c r="V115" s="85">
        <f>VLOOKUP($C$2,'[75]ERU-1'!$A$6:$BE$17,V$42,FALSE)</f>
        <v>0</v>
      </c>
      <c r="W115" s="85">
        <f>VLOOKUP($C$2,'[75]ERU-1'!$A$6:$BE$17,W$42,FALSE)</f>
        <v>0</v>
      </c>
      <c r="X115" s="85">
        <f>VLOOKUP($C$2,'[75]ERU-1'!$A$6:$BE$17,X$42,FALSE)</f>
        <v>0</v>
      </c>
      <c r="Y115" s="85">
        <f>VLOOKUP($C$2,'[75]ERU-1'!$A$6:$BE$17,Y$42,FALSE)</f>
        <v>0</v>
      </c>
      <c r="Z115" s="85">
        <f>VLOOKUP($C$2,'[75]ERU-1'!$A$6:$BE$17,Z$42,FALSE)</f>
        <v>0</v>
      </c>
      <c r="AA115" s="85" t="str">
        <f>INDEX([16]Data!$BK$5:$BK$156,MATCH(A115,[16]Data!$A$5:$A$156,0))</f>
        <v>Ústecký</v>
      </c>
      <c r="AB115" s="86">
        <f>INDEX([16]Data!$BM$5:$BM$156,MATCH(A115,[16]Data!$A$5:$A$156,0))</f>
        <v>0.28599999999999998</v>
      </c>
      <c r="AC115" s="12"/>
      <c r="AD115" s="39">
        <f t="shared" si="17"/>
        <v>0.77092215697315858</v>
      </c>
    </row>
    <row r="116" spans="1:30" x14ac:dyDescent="0.25">
      <c r="A116">
        <v>2804</v>
      </c>
      <c r="B116" s="84" t="str">
        <f>INDEX([16]Data!$C$5:$C$156,MATCH(A116,[16]Data!$A$5:$A$156,0))</f>
        <v>KJ - Postoloprty, Dvořákova</v>
      </c>
      <c r="C116" s="85" t="str">
        <f>VLOOKUP($C$2,'[76]ERU-1'!$A$6:$BE$17,C$42,FALSE)</f>
        <v>Březen</v>
      </c>
      <c r="D116" s="85">
        <f>VLOOKUP($C$2,'[76]ERU-1'!$A$6:$BE$17,D$42,FALSE)</f>
        <v>3</v>
      </c>
      <c r="E116" s="85">
        <f>VLOOKUP($C$2,'[76]ERU-1'!$A$6:$BE$17,E$42,FALSE)</f>
        <v>607.49800000000005</v>
      </c>
      <c r="F116" s="85">
        <f>VLOOKUP($C$2,'[76]ERU-1'!$A$6:$BE$17,F$42,FALSE)</f>
        <v>332.57</v>
      </c>
      <c r="G116" s="85">
        <f>VLOOKUP($C$2,'[76]ERU-1'!$A$6:$BE$17,G$42,FALSE)</f>
        <v>35.445999999999998</v>
      </c>
      <c r="H116" s="85">
        <f>VLOOKUP($C$2,'[76]ERU-1'!$A$6:$BE$17,H$42,FALSE)</f>
        <v>973</v>
      </c>
      <c r="I116" s="85">
        <f>VLOOKUP($C$2,'[76]ERU-1'!$A$6:$BE$17,I$42,FALSE)</f>
        <v>0</v>
      </c>
      <c r="J116" s="85">
        <f>VLOOKUP($C$2,'[76]ERU-1'!$A$6:$BE$17,J$42,FALSE)</f>
        <v>0</v>
      </c>
      <c r="K116" s="85">
        <f>VLOOKUP($C$2,'[76]ERU-1'!$A$6:$BE$17,K$42,FALSE)</f>
        <v>973</v>
      </c>
      <c r="L116" s="85">
        <f>VLOOKUP($C$2,'[76]ERU-1'!$A$6:$BE$17,L$42,FALSE)</f>
        <v>0</v>
      </c>
      <c r="M116" s="85">
        <f>VLOOKUP($C$2,'[76]ERU-1'!$A$6:$BE$17,M$42,FALSE)</f>
        <v>973</v>
      </c>
      <c r="N116" s="85">
        <f>VLOOKUP($C$2,'[76]ERU-1'!$A$6:$BE$17,N$42,FALSE)</f>
        <v>0</v>
      </c>
      <c r="O116" s="85" t="s">
        <v>36</v>
      </c>
      <c r="P116" s="85">
        <f>VLOOKUP($C$2,'[76]ERU-1'!$A$6:$BE$17,P$42,FALSE)</f>
        <v>0</v>
      </c>
      <c r="Q116" s="85">
        <f>VLOOKUP($C$2,'[76]ERU-1'!$A$6:$BE$17,Q$42,FALSE)</f>
        <v>0</v>
      </c>
      <c r="R116" s="85">
        <f>VLOOKUP($C$2,'[76]ERU-1'!$A$6:$BE$17,R$42,FALSE)</f>
        <v>973</v>
      </c>
      <c r="S116" s="85">
        <f>VLOOKUP($C$2,'[76]ERU-1'!$A$6:$BE$17,S$42,FALSE)</f>
        <v>0</v>
      </c>
      <c r="T116" s="85">
        <f>VLOOKUP($C$2,'[76]ERU-1'!$A$6:$BE$17,T$42,FALSE)</f>
        <v>0</v>
      </c>
      <c r="U116" s="85">
        <f>VLOOKUP($C$2,'[76]ERU-1'!$A$6:$BE$17,U$42,FALSE)</f>
        <v>0</v>
      </c>
      <c r="V116" s="85">
        <f>VLOOKUP($C$2,'[76]ERU-1'!$A$6:$BE$17,V$42,FALSE)</f>
        <v>0</v>
      </c>
      <c r="W116" s="85">
        <f>VLOOKUP($C$2,'[76]ERU-1'!$A$6:$BE$17,W$42,FALSE)</f>
        <v>0</v>
      </c>
      <c r="X116" s="85">
        <f>VLOOKUP($C$2,'[76]ERU-1'!$A$6:$BE$17,X$42,FALSE)</f>
        <v>0</v>
      </c>
      <c r="Y116" s="85">
        <f>VLOOKUP($C$2,'[76]ERU-1'!$A$6:$BE$17,Y$42,FALSE)</f>
        <v>0</v>
      </c>
      <c r="Z116" s="85">
        <f>VLOOKUP($C$2,'[76]ERU-1'!$A$6:$BE$17,Z$42,FALSE)</f>
        <v>0</v>
      </c>
      <c r="AA116" s="85" t="str">
        <f>INDEX([16]Data!$BK$5:$BK$156,MATCH(A116,[16]Data!$A$5:$A$156,0))</f>
        <v>Ústecký</v>
      </c>
      <c r="AB116" s="86">
        <f>INDEX([16]Data!$BM$5:$BM$156,MATCH(A116,[16]Data!$A$5:$A$156,0))</f>
        <v>1.0629999999999999</v>
      </c>
      <c r="AC116" s="12"/>
      <c r="AD116" s="39">
        <f t="shared" si="17"/>
        <v>0.8126944035173882</v>
      </c>
    </row>
    <row r="117" spans="1:30" x14ac:dyDescent="0.25">
      <c r="A117">
        <v>3614</v>
      </c>
      <c r="B117" s="84" t="str">
        <f>INDEX([16]Data!$C$5:$C$156,MATCH(A117,[16]Data!$A$5:$A$156,0))</f>
        <v>KJ - Prostějov, B. Šmerala</v>
      </c>
      <c r="C117" s="85" t="str">
        <f>VLOOKUP($C$2,'[77]ERU-1'!$A$6:$BE$17,C$42,FALSE)</f>
        <v>Březen</v>
      </c>
      <c r="D117" s="85">
        <f>VLOOKUP($C$2,'[77]ERU-1'!$A$6:$BE$17,D$42,FALSE)</f>
        <v>3</v>
      </c>
      <c r="E117" s="85">
        <f>VLOOKUP($C$2,'[77]ERU-1'!$A$6:$BE$17,E$42,FALSE)</f>
        <v>1484.28</v>
      </c>
      <c r="F117" s="85">
        <f>VLOOKUP($C$2,'[77]ERU-1'!$A$6:$BE$17,F$42,FALSE)</f>
        <v>805.69899999999996</v>
      </c>
      <c r="G117" s="85">
        <f>VLOOKUP($C$2,'[77]ERU-1'!$A$6:$BE$17,G$42,FALSE)</f>
        <v>35.155999999999999</v>
      </c>
      <c r="H117" s="85">
        <f>VLOOKUP($C$2,'[77]ERU-1'!$A$6:$BE$17,H$42,FALSE)</f>
        <v>2333</v>
      </c>
      <c r="I117" s="85">
        <f>VLOOKUP($C$2,'[77]ERU-1'!$A$6:$BE$17,I$42,FALSE)</f>
        <v>0</v>
      </c>
      <c r="J117" s="85">
        <f>VLOOKUP($C$2,'[77]ERU-1'!$A$6:$BE$17,J$42,FALSE)</f>
        <v>0</v>
      </c>
      <c r="K117" s="85">
        <f>VLOOKUP($C$2,'[77]ERU-1'!$A$6:$BE$17,K$42,FALSE)</f>
        <v>2333</v>
      </c>
      <c r="L117" s="85">
        <f>VLOOKUP($C$2,'[77]ERU-1'!$A$6:$BE$17,L$42,FALSE)</f>
        <v>0</v>
      </c>
      <c r="M117" s="85">
        <f>VLOOKUP($C$2,'[77]ERU-1'!$A$6:$BE$17,M$42,FALSE)</f>
        <v>2333</v>
      </c>
      <c r="N117" s="85">
        <f>VLOOKUP($C$2,'[77]ERU-1'!$A$6:$BE$17,N$42,FALSE)</f>
        <v>0</v>
      </c>
      <c r="O117" s="85" t="s">
        <v>36</v>
      </c>
      <c r="P117" s="85">
        <f>VLOOKUP($C$2,'[77]ERU-1'!$A$6:$BE$17,P$42,FALSE)</f>
        <v>0</v>
      </c>
      <c r="Q117" s="85">
        <f>VLOOKUP($C$2,'[77]ERU-1'!$A$6:$BE$17,Q$42,FALSE)</f>
        <v>0</v>
      </c>
      <c r="R117" s="85">
        <f>VLOOKUP($C$2,'[77]ERU-1'!$A$6:$BE$17,R$42,FALSE)</f>
        <v>2333</v>
      </c>
      <c r="S117" s="85">
        <f>VLOOKUP($C$2,'[77]ERU-1'!$A$6:$BE$17,S$42,FALSE)</f>
        <v>0</v>
      </c>
      <c r="T117" s="85">
        <f>VLOOKUP($C$2,'[77]ERU-1'!$A$6:$BE$17,T$42,FALSE)</f>
        <v>0</v>
      </c>
      <c r="U117" s="85">
        <f>VLOOKUP($C$2,'[77]ERU-1'!$A$6:$BE$17,U$42,FALSE)</f>
        <v>0</v>
      </c>
      <c r="V117" s="85">
        <f>VLOOKUP($C$2,'[77]ERU-1'!$A$6:$BE$17,V$42,FALSE)</f>
        <v>0</v>
      </c>
      <c r="W117" s="85">
        <f>VLOOKUP($C$2,'[77]ERU-1'!$A$6:$BE$17,W$42,FALSE)</f>
        <v>0</v>
      </c>
      <c r="X117" s="85">
        <f>VLOOKUP($C$2,'[77]ERU-1'!$A$6:$BE$17,X$42,FALSE)</f>
        <v>0</v>
      </c>
      <c r="Y117" s="85">
        <f>VLOOKUP($C$2,'[77]ERU-1'!$A$6:$BE$17,Y$42,FALSE)</f>
        <v>0</v>
      </c>
      <c r="Z117" s="85">
        <f>VLOOKUP($C$2,'[77]ERU-1'!$A$6:$BE$17,Z$42,FALSE)</f>
        <v>0</v>
      </c>
      <c r="AA117" s="85" t="str">
        <f>INDEX([16]Data!$BK$5:$BK$156,MATCH(A117,[16]Data!$A$5:$A$156,0))</f>
        <v>Olomoucký</v>
      </c>
      <c r="AB117" s="86">
        <f>INDEX([16]Data!$BM$5:$BM$156,MATCH(A117,[16]Data!$A$5:$A$156,0))</f>
        <v>1.964</v>
      </c>
      <c r="AC117" s="12"/>
      <c r="AD117" s="39">
        <f t="shared" si="17"/>
        <v>0.80433953071253106</v>
      </c>
    </row>
    <row r="118" spans="1:30" x14ac:dyDescent="0.25">
      <c r="A118">
        <v>3613</v>
      </c>
      <c r="B118" s="84" t="str">
        <f>INDEX([16]Data!$C$5:$C$156,MATCH(A118,[16]Data!$A$5:$A$156,0))</f>
        <v>KJ - Prostějov, S. Manharda</v>
      </c>
      <c r="C118" s="85" t="str">
        <f>VLOOKUP($C$2,'[78]ERU-1'!$A$6:$BE$17,C$42,FALSE)</f>
        <v>Březen</v>
      </c>
      <c r="D118" s="85">
        <f>VLOOKUP($C$2,'[78]ERU-1'!$A$6:$BE$17,D$42,FALSE)</f>
        <v>3</v>
      </c>
      <c r="E118" s="85">
        <f>VLOOKUP($C$2,'[78]ERU-1'!$A$6:$BE$17,E$42,FALSE)</f>
        <v>1096.0630000000001</v>
      </c>
      <c r="F118" s="85">
        <f>VLOOKUP($C$2,'[78]ERU-1'!$A$6:$BE$17,F$42,FALSE)</f>
        <v>589.98800000000006</v>
      </c>
      <c r="G118" s="85">
        <f>VLOOKUP($C$2,'[78]ERU-1'!$A$6:$BE$17,G$42,FALSE)</f>
        <v>35.155999999999999</v>
      </c>
      <c r="H118" s="85">
        <f>VLOOKUP($C$2,'[78]ERU-1'!$A$6:$BE$17,H$42,FALSE)</f>
        <v>1746</v>
      </c>
      <c r="I118" s="85">
        <f>VLOOKUP($C$2,'[78]ERU-1'!$A$6:$BE$17,I$42,FALSE)</f>
        <v>0</v>
      </c>
      <c r="J118" s="85">
        <f>VLOOKUP($C$2,'[78]ERU-1'!$A$6:$BE$17,J$42,FALSE)</f>
        <v>0</v>
      </c>
      <c r="K118" s="85">
        <f>VLOOKUP($C$2,'[78]ERU-1'!$A$6:$BE$17,K$42,FALSE)</f>
        <v>1746</v>
      </c>
      <c r="L118" s="85">
        <f>VLOOKUP($C$2,'[78]ERU-1'!$A$6:$BE$17,L$42,FALSE)</f>
        <v>0</v>
      </c>
      <c r="M118" s="85">
        <f>VLOOKUP($C$2,'[78]ERU-1'!$A$6:$BE$17,M$42,FALSE)</f>
        <v>1746</v>
      </c>
      <c r="N118" s="85">
        <f>VLOOKUP($C$2,'[78]ERU-1'!$A$6:$BE$17,N$42,FALSE)</f>
        <v>0</v>
      </c>
      <c r="O118" s="85" t="s">
        <v>36</v>
      </c>
      <c r="P118" s="85">
        <f>VLOOKUP($C$2,'[78]ERU-1'!$A$6:$BE$17,P$42,FALSE)</f>
        <v>0</v>
      </c>
      <c r="Q118" s="85">
        <f>VLOOKUP($C$2,'[78]ERU-1'!$A$6:$BE$17,Q$42,FALSE)</f>
        <v>0</v>
      </c>
      <c r="R118" s="85">
        <f>VLOOKUP($C$2,'[78]ERU-1'!$A$6:$BE$17,R$42,FALSE)</f>
        <v>1746</v>
      </c>
      <c r="S118" s="85">
        <f>VLOOKUP($C$2,'[78]ERU-1'!$A$6:$BE$17,S$42,FALSE)</f>
        <v>0</v>
      </c>
      <c r="T118" s="85">
        <f>VLOOKUP($C$2,'[78]ERU-1'!$A$6:$BE$17,T$42,FALSE)</f>
        <v>0</v>
      </c>
      <c r="U118" s="85">
        <f>VLOOKUP($C$2,'[78]ERU-1'!$A$6:$BE$17,U$42,FALSE)</f>
        <v>0</v>
      </c>
      <c r="V118" s="85">
        <f>VLOOKUP($C$2,'[78]ERU-1'!$A$6:$BE$17,V$42,FALSE)</f>
        <v>0</v>
      </c>
      <c r="W118" s="85">
        <f>VLOOKUP($C$2,'[78]ERU-1'!$A$6:$BE$17,W$42,FALSE)</f>
        <v>0</v>
      </c>
      <c r="X118" s="85">
        <f>VLOOKUP($C$2,'[78]ERU-1'!$A$6:$BE$17,X$42,FALSE)</f>
        <v>0</v>
      </c>
      <c r="Y118" s="85">
        <f>VLOOKUP($C$2,'[78]ERU-1'!$A$6:$BE$17,Y$42,FALSE)</f>
        <v>0</v>
      </c>
      <c r="Z118" s="85">
        <f>VLOOKUP($C$2,'[78]ERU-1'!$A$6:$BE$17,Z$42,FALSE)</f>
        <v>0</v>
      </c>
      <c r="AA118" s="85" t="str">
        <f>INDEX([16]Data!$BK$5:$BK$156,MATCH(A118,[16]Data!$A$5:$A$156,0))</f>
        <v>Olomoucký</v>
      </c>
      <c r="AB118" s="86">
        <f>INDEX([16]Data!$BM$5:$BM$156,MATCH(A118,[16]Data!$A$5:$A$156,0))</f>
        <v>1.964</v>
      </c>
      <c r="AC118" s="12"/>
      <c r="AD118" s="39">
        <f t="shared" si="17"/>
        <v>0.82205061797867063</v>
      </c>
    </row>
    <row r="119" spans="1:30" x14ac:dyDescent="0.25">
      <c r="A119">
        <v>3611</v>
      </c>
      <c r="B119" s="84" t="str">
        <f>INDEX([16]Data!$C$5:$C$156,MATCH(A119,[16]Data!$A$5:$A$156,0))</f>
        <v>KJ - Prostějov, Moravská</v>
      </c>
      <c r="C119" s="85" t="str">
        <f>VLOOKUP($C$2,'[79]ERU-1'!$A$6:$BE$17,C$42,FALSE)</f>
        <v>Březen</v>
      </c>
      <c r="D119" s="85">
        <f>VLOOKUP($C$2,'[79]ERU-1'!$A$6:$BE$17,D$42,FALSE)</f>
        <v>3</v>
      </c>
      <c r="E119" s="85">
        <f>VLOOKUP($C$2,'[79]ERU-1'!$A$6:$BE$17,E$42,FALSE)</f>
        <v>582.57000000000005</v>
      </c>
      <c r="F119" s="85">
        <f>VLOOKUP($C$2,'[79]ERU-1'!$A$6:$BE$17,F$42,FALSE)</f>
        <v>314.01900000000001</v>
      </c>
      <c r="G119" s="85">
        <f>VLOOKUP($C$2,'[79]ERU-1'!$A$6:$BE$17,G$42,FALSE)</f>
        <v>35.155999999999999</v>
      </c>
      <c r="H119" s="85">
        <f>VLOOKUP($C$2,'[79]ERU-1'!$A$6:$BE$17,H$42,FALSE)</f>
        <v>876</v>
      </c>
      <c r="I119" s="85">
        <f>VLOOKUP($C$2,'[79]ERU-1'!$A$6:$BE$17,I$42,FALSE)</f>
        <v>0</v>
      </c>
      <c r="J119" s="85">
        <f>VLOOKUP($C$2,'[79]ERU-1'!$A$6:$BE$17,J$42,FALSE)</f>
        <v>0</v>
      </c>
      <c r="K119" s="85">
        <f>VLOOKUP($C$2,'[79]ERU-1'!$A$6:$BE$17,K$42,FALSE)</f>
        <v>876</v>
      </c>
      <c r="L119" s="85">
        <f>VLOOKUP($C$2,'[79]ERU-1'!$A$6:$BE$17,L$42,FALSE)</f>
        <v>0</v>
      </c>
      <c r="M119" s="85">
        <f>VLOOKUP($C$2,'[79]ERU-1'!$A$6:$BE$17,M$42,FALSE)</f>
        <v>876</v>
      </c>
      <c r="N119" s="85">
        <f>VLOOKUP($C$2,'[79]ERU-1'!$A$6:$BE$17,N$42,FALSE)</f>
        <v>0</v>
      </c>
      <c r="O119" s="85" t="s">
        <v>36</v>
      </c>
      <c r="P119" s="85">
        <f>VLOOKUP($C$2,'[79]ERU-1'!$A$6:$BE$17,P$42,FALSE)</f>
        <v>0</v>
      </c>
      <c r="Q119" s="85">
        <f>VLOOKUP($C$2,'[79]ERU-1'!$A$6:$BE$17,Q$42,FALSE)</f>
        <v>0</v>
      </c>
      <c r="R119" s="85">
        <f>VLOOKUP($C$2,'[79]ERU-1'!$A$6:$BE$17,R$42,FALSE)</f>
        <v>876</v>
      </c>
      <c r="S119" s="85">
        <f>VLOOKUP($C$2,'[79]ERU-1'!$A$6:$BE$17,S$42,FALSE)</f>
        <v>0</v>
      </c>
      <c r="T119" s="85">
        <f>VLOOKUP($C$2,'[79]ERU-1'!$A$6:$BE$17,T$42,FALSE)</f>
        <v>0</v>
      </c>
      <c r="U119" s="85">
        <f>VLOOKUP($C$2,'[79]ERU-1'!$A$6:$BE$17,U$42,FALSE)</f>
        <v>0</v>
      </c>
      <c r="V119" s="85">
        <f>VLOOKUP($C$2,'[79]ERU-1'!$A$6:$BE$17,V$42,FALSE)</f>
        <v>0</v>
      </c>
      <c r="W119" s="85">
        <f>VLOOKUP($C$2,'[79]ERU-1'!$A$6:$BE$17,W$42,FALSE)</f>
        <v>0</v>
      </c>
      <c r="X119" s="85">
        <f>VLOOKUP($C$2,'[79]ERU-1'!$A$6:$BE$17,X$42,FALSE)</f>
        <v>0</v>
      </c>
      <c r="Y119" s="85">
        <f>VLOOKUP($C$2,'[79]ERU-1'!$A$6:$BE$17,Y$42,FALSE)</f>
        <v>0</v>
      </c>
      <c r="Z119" s="85">
        <f>VLOOKUP($C$2,'[79]ERU-1'!$A$6:$BE$17,Z$42,FALSE)</f>
        <v>0</v>
      </c>
      <c r="AA119" s="85" t="str">
        <f>INDEX([16]Data!$BK$5:$BK$156,MATCH(A119,[16]Data!$A$5:$A$156,0))</f>
        <v>Olomoucký</v>
      </c>
      <c r="AB119" s="86">
        <f>INDEX([16]Data!$BM$5:$BM$156,MATCH(A119,[16]Data!$A$5:$A$156,0))</f>
        <v>0.79700000000000004</v>
      </c>
      <c r="AC119" s="12"/>
      <c r="AD119" s="39">
        <f t="shared" si="17"/>
        <v>0.77490003258826168</v>
      </c>
    </row>
    <row r="120" spans="1:30" x14ac:dyDescent="0.25">
      <c r="A120">
        <v>3314</v>
      </c>
      <c r="B120" s="84" t="str">
        <f>INDEX([16]Data!$C$5:$C$156,MATCH(A120,[16]Data!$A$5:$A$156,0))</f>
        <v>KJ - Prostějov nemocnice</v>
      </c>
      <c r="C120" s="85" t="str">
        <f>VLOOKUP($C$2,'[80]ERU-1'!$A$6:$BE$17,C$42,FALSE)</f>
        <v>Březen</v>
      </c>
      <c r="D120" s="85">
        <f>VLOOKUP($C$2,'[80]ERU-1'!$A$6:$BE$17,D$42,FALSE)</f>
        <v>3</v>
      </c>
      <c r="E120" s="85">
        <f>VLOOKUP($C$2,'[80]ERU-1'!$A$6:$BE$17,E$42,FALSE)</f>
        <v>1261.0999999999999</v>
      </c>
      <c r="F120" s="85">
        <f>VLOOKUP($C$2,'[80]ERU-1'!$A$6:$BE$17,F$42,FALSE)</f>
        <v>656.43700000000001</v>
      </c>
      <c r="G120" s="85">
        <f>VLOOKUP($C$2,'[80]ERU-1'!$A$6:$BE$17,G$42,FALSE)</f>
        <v>35.156999999999996</v>
      </c>
      <c r="H120" s="85">
        <f>VLOOKUP($C$2,'[80]ERU-1'!$A$6:$BE$17,H$42,FALSE)</f>
        <v>1843</v>
      </c>
      <c r="I120" s="85">
        <f>VLOOKUP($C$2,'[80]ERU-1'!$A$6:$BE$17,I$42,FALSE)</f>
        <v>0</v>
      </c>
      <c r="J120" s="85">
        <f>VLOOKUP($C$2,'[80]ERU-1'!$A$6:$BE$17,J$42,FALSE)</f>
        <v>0</v>
      </c>
      <c r="K120" s="85">
        <f>VLOOKUP($C$2,'[80]ERU-1'!$A$6:$BE$17,K$42,FALSE)</f>
        <v>1843</v>
      </c>
      <c r="L120" s="85">
        <f>VLOOKUP($C$2,'[80]ERU-1'!$A$6:$BE$17,L$42,FALSE)</f>
        <v>0</v>
      </c>
      <c r="M120" s="85">
        <f>VLOOKUP($C$2,'[80]ERU-1'!$A$6:$BE$17,M$42,FALSE)</f>
        <v>1843</v>
      </c>
      <c r="N120" s="85">
        <f>VLOOKUP($C$2,'[80]ERU-1'!$A$6:$BE$17,N$42,FALSE)</f>
        <v>0</v>
      </c>
      <c r="O120" s="85" t="s">
        <v>36</v>
      </c>
      <c r="P120" s="85">
        <f>VLOOKUP($C$2,'[80]ERU-1'!$A$6:$BE$17,P$42,FALSE)</f>
        <v>0</v>
      </c>
      <c r="Q120" s="85">
        <f>VLOOKUP($C$2,'[80]ERU-1'!$A$6:$BE$17,Q$42,FALSE)</f>
        <v>0</v>
      </c>
      <c r="R120" s="85">
        <f>VLOOKUP($C$2,'[80]ERU-1'!$A$6:$BE$17,R$42,FALSE)</f>
        <v>1843</v>
      </c>
      <c r="S120" s="85">
        <f>VLOOKUP($C$2,'[80]ERU-1'!$A$6:$BE$17,S$42,FALSE)</f>
        <v>0</v>
      </c>
      <c r="T120" s="85">
        <f>VLOOKUP($C$2,'[80]ERU-1'!$A$6:$BE$17,T$42,FALSE)</f>
        <v>0</v>
      </c>
      <c r="U120" s="85">
        <f>VLOOKUP($C$2,'[80]ERU-1'!$A$6:$BE$17,U$42,FALSE)</f>
        <v>0</v>
      </c>
      <c r="V120" s="85">
        <f>VLOOKUP($C$2,'[80]ERU-1'!$A$6:$BE$17,V$42,FALSE)</f>
        <v>0</v>
      </c>
      <c r="W120" s="85">
        <f>VLOOKUP($C$2,'[80]ERU-1'!$A$6:$BE$17,W$42,FALSE)</f>
        <v>0</v>
      </c>
      <c r="X120" s="85">
        <f>VLOOKUP($C$2,'[80]ERU-1'!$A$6:$BE$17,X$42,FALSE)</f>
        <v>0</v>
      </c>
      <c r="Y120" s="85">
        <f>VLOOKUP($C$2,'[80]ERU-1'!$A$6:$BE$17,Y$42,FALSE)</f>
        <v>0</v>
      </c>
      <c r="Z120" s="85">
        <f>VLOOKUP($C$2,'[80]ERU-1'!$A$6:$BE$17,Z$42,FALSE)</f>
        <v>0</v>
      </c>
      <c r="AA120" s="85" t="str">
        <f>INDEX([16]Data!$BK$5:$BK$156,MATCH(A120,[16]Data!$A$5:$A$156,0))</f>
        <v>Olomoucký</v>
      </c>
      <c r="AB120" s="86">
        <f>INDEX([16]Data!$BM$5:$BM$156,MATCH(A120,[16]Data!$A$5:$A$156,0))</f>
        <v>1.9950000000000001</v>
      </c>
      <c r="AC120" s="12"/>
      <c r="AD120" s="39">
        <f t="shared" si="17"/>
        <v>0.77988359041986421</v>
      </c>
    </row>
    <row r="121" spans="1:30" x14ac:dyDescent="0.25">
      <c r="A121">
        <v>3315</v>
      </c>
      <c r="B121" s="84" t="str">
        <f>INDEX([16]Data!$C$5:$C$156,MATCH(A121,[16]Data!$A$5:$A$156,0))</f>
        <v>KJ - Prostějov sladovny</v>
      </c>
      <c r="C121" s="85" t="str">
        <f>VLOOKUP($C$2,'[81]ERU-1'!$A$6:$BE$17,C$42,FALSE)</f>
        <v>Březen</v>
      </c>
      <c r="D121" s="85">
        <f>VLOOKUP($C$2,'[81]ERU-1'!$A$6:$BE$17,D$42,FALSE)</f>
        <v>3</v>
      </c>
      <c r="E121" s="85">
        <f>VLOOKUP($C$2,'[81]ERU-1'!$A$6:$BE$17,E$42,FALSE)</f>
        <v>2202.8670000000002</v>
      </c>
      <c r="F121" s="85">
        <f>VLOOKUP($C$2,'[81]ERU-1'!$A$6:$BE$17,F$42,FALSE)</f>
        <v>1158.056</v>
      </c>
      <c r="G121" s="85">
        <f>VLOOKUP($C$2,'[81]ERU-1'!$A$6:$BE$17,G$42,FALSE)</f>
        <v>35.155999999999999</v>
      </c>
      <c r="H121" s="85">
        <f>VLOOKUP($C$2,'[81]ERU-1'!$A$6:$BE$17,H$42,FALSE)</f>
        <v>3418</v>
      </c>
      <c r="I121" s="85">
        <f>VLOOKUP($C$2,'[81]ERU-1'!$A$6:$BE$17,I$42,FALSE)</f>
        <v>0</v>
      </c>
      <c r="J121" s="85">
        <f>VLOOKUP($C$2,'[81]ERU-1'!$A$6:$BE$17,J$42,FALSE)</f>
        <v>0</v>
      </c>
      <c r="K121" s="85">
        <f>VLOOKUP($C$2,'[81]ERU-1'!$A$6:$BE$17,K$42,FALSE)</f>
        <v>3418</v>
      </c>
      <c r="L121" s="85">
        <f>VLOOKUP($C$2,'[81]ERU-1'!$A$6:$BE$17,L$42,FALSE)</f>
        <v>0</v>
      </c>
      <c r="M121" s="85">
        <f>VLOOKUP($C$2,'[81]ERU-1'!$A$6:$BE$17,M$42,FALSE)</f>
        <v>3418</v>
      </c>
      <c r="N121" s="85">
        <f>VLOOKUP($C$2,'[81]ERU-1'!$A$6:$BE$17,N$42,FALSE)</f>
        <v>0</v>
      </c>
      <c r="O121" s="85" t="s">
        <v>36</v>
      </c>
      <c r="P121" s="85">
        <f>VLOOKUP($C$2,'[81]ERU-1'!$A$6:$BE$17,P$42,FALSE)</f>
        <v>0</v>
      </c>
      <c r="Q121" s="85">
        <f>VLOOKUP($C$2,'[81]ERU-1'!$A$6:$BE$17,Q$42,FALSE)</f>
        <v>0</v>
      </c>
      <c r="R121" s="85">
        <f>VLOOKUP($C$2,'[81]ERU-1'!$A$6:$BE$17,R$42,FALSE)</f>
        <v>3418</v>
      </c>
      <c r="S121" s="85">
        <f>VLOOKUP($C$2,'[81]ERU-1'!$A$6:$BE$17,S$42,FALSE)</f>
        <v>0</v>
      </c>
      <c r="T121" s="85">
        <f>VLOOKUP($C$2,'[81]ERU-1'!$A$6:$BE$17,T$42,FALSE)</f>
        <v>0</v>
      </c>
      <c r="U121" s="85">
        <f>VLOOKUP($C$2,'[81]ERU-1'!$A$6:$BE$17,U$42,FALSE)</f>
        <v>0</v>
      </c>
      <c r="V121" s="85">
        <f>VLOOKUP($C$2,'[81]ERU-1'!$A$6:$BE$17,V$42,FALSE)</f>
        <v>0</v>
      </c>
      <c r="W121" s="85">
        <f>VLOOKUP($C$2,'[81]ERU-1'!$A$6:$BE$17,W$42,FALSE)</f>
        <v>0</v>
      </c>
      <c r="X121" s="85">
        <f>VLOOKUP($C$2,'[81]ERU-1'!$A$6:$BE$17,X$42,FALSE)</f>
        <v>0</v>
      </c>
      <c r="Y121" s="85">
        <f>VLOOKUP($C$2,'[81]ERU-1'!$A$6:$BE$17,Y$42,FALSE)</f>
        <v>0</v>
      </c>
      <c r="Z121" s="85">
        <f>VLOOKUP($C$2,'[81]ERU-1'!$A$6:$BE$17,Z$42,FALSE)</f>
        <v>0</v>
      </c>
      <c r="AA121" s="85" t="str">
        <f>INDEX([16]Data!$BK$5:$BK$156,MATCH(A121,[16]Data!$A$5:$A$156,0))</f>
        <v>Olomoucký</v>
      </c>
      <c r="AB121" s="86">
        <f>INDEX([16]Data!$BM$5:$BM$156,MATCH(A121,[16]Data!$A$5:$A$156,0))</f>
        <v>2.5129999999999999</v>
      </c>
      <c r="AC121" s="12"/>
      <c r="AD121" s="39">
        <f t="shared" si="17"/>
        <v>0.81986056325811907</v>
      </c>
    </row>
    <row r="122" spans="1:30" x14ac:dyDescent="0.25">
      <c r="A122">
        <v>3612</v>
      </c>
      <c r="B122" s="84" t="str">
        <f>INDEX([16]Data!$C$5:$C$156,MATCH(A122,[16]Data!$A$5:$A$156,0))</f>
        <v>KJ - Prostějov, Tylova</v>
      </c>
      <c r="C122" s="85" t="str">
        <f>VLOOKUP($C$2,'[82]ERU-1'!$A$6:$BE$17,C$42,FALSE)</f>
        <v>Březen</v>
      </c>
      <c r="D122" s="85">
        <f>VLOOKUP($C$2,'[82]ERU-1'!$A$6:$BE$17,D$42,FALSE)</f>
        <v>3</v>
      </c>
      <c r="E122" s="85">
        <f>VLOOKUP($C$2,'[82]ERU-1'!$A$6:$BE$17,E$42,FALSE)</f>
        <v>977.68</v>
      </c>
      <c r="F122" s="85">
        <f>VLOOKUP($C$2,'[82]ERU-1'!$A$6:$BE$17,F$42,FALSE)</f>
        <v>506.3</v>
      </c>
      <c r="G122" s="85">
        <f>VLOOKUP($C$2,'[82]ERU-1'!$A$6:$BE$17,G$42,FALSE)</f>
        <v>35.155000000000001</v>
      </c>
      <c r="H122" s="85">
        <f>VLOOKUP($C$2,'[82]ERU-1'!$A$6:$BE$17,H$42,FALSE)</f>
        <v>1405</v>
      </c>
      <c r="I122" s="85">
        <f>VLOOKUP($C$2,'[82]ERU-1'!$A$6:$BE$17,I$42,FALSE)</f>
        <v>0</v>
      </c>
      <c r="J122" s="85">
        <f>VLOOKUP($C$2,'[82]ERU-1'!$A$6:$BE$17,J$42,FALSE)</f>
        <v>0</v>
      </c>
      <c r="K122" s="85">
        <f>VLOOKUP($C$2,'[82]ERU-1'!$A$6:$BE$17,K$42,FALSE)</f>
        <v>1405</v>
      </c>
      <c r="L122" s="85">
        <f>VLOOKUP($C$2,'[82]ERU-1'!$A$6:$BE$17,L$42,FALSE)</f>
        <v>0</v>
      </c>
      <c r="M122" s="85">
        <f>VLOOKUP($C$2,'[82]ERU-1'!$A$6:$BE$17,M$42,FALSE)</f>
        <v>1405</v>
      </c>
      <c r="N122" s="85">
        <f>VLOOKUP($C$2,'[82]ERU-1'!$A$6:$BE$17,N$42,FALSE)</f>
        <v>0</v>
      </c>
      <c r="O122" s="85" t="s">
        <v>36</v>
      </c>
      <c r="P122" s="85">
        <f>VLOOKUP($C$2,'[82]ERU-1'!$A$6:$BE$17,P$42,FALSE)</f>
        <v>0</v>
      </c>
      <c r="Q122" s="85">
        <f>VLOOKUP($C$2,'[82]ERU-1'!$A$6:$BE$17,Q$42,FALSE)</f>
        <v>0</v>
      </c>
      <c r="R122" s="85">
        <f>VLOOKUP($C$2,'[82]ERU-1'!$A$6:$BE$17,R$42,FALSE)</f>
        <v>1405</v>
      </c>
      <c r="S122" s="85">
        <f>VLOOKUP($C$2,'[82]ERU-1'!$A$6:$BE$17,S$42,FALSE)</f>
        <v>0</v>
      </c>
      <c r="T122" s="85">
        <f>VLOOKUP($C$2,'[82]ERU-1'!$A$6:$BE$17,T$42,FALSE)</f>
        <v>0</v>
      </c>
      <c r="U122" s="85">
        <f>VLOOKUP($C$2,'[82]ERU-1'!$A$6:$BE$17,U$42,FALSE)</f>
        <v>0</v>
      </c>
      <c r="V122" s="85">
        <f>VLOOKUP($C$2,'[82]ERU-1'!$A$6:$BE$17,V$42,FALSE)</f>
        <v>0</v>
      </c>
      <c r="W122" s="85">
        <f>VLOOKUP($C$2,'[82]ERU-1'!$A$6:$BE$17,W$42,FALSE)</f>
        <v>0</v>
      </c>
      <c r="X122" s="85">
        <f>VLOOKUP($C$2,'[82]ERU-1'!$A$6:$BE$17,X$42,FALSE)</f>
        <v>0</v>
      </c>
      <c r="Y122" s="85">
        <f>VLOOKUP($C$2,'[82]ERU-1'!$A$6:$BE$17,Y$42,FALSE)</f>
        <v>0</v>
      </c>
      <c r="Z122" s="85">
        <f>VLOOKUP($C$2,'[82]ERU-1'!$A$6:$BE$17,Z$42,FALSE)</f>
        <v>0</v>
      </c>
      <c r="AA122" s="85" t="str">
        <f>INDEX([16]Data!$BK$5:$BK$156,MATCH(A122,[16]Data!$A$5:$A$156,0))</f>
        <v>Olomoucký</v>
      </c>
      <c r="AB122" s="86">
        <f>INDEX([16]Data!$BM$5:$BM$156,MATCH(A122,[16]Data!$A$5:$A$156,0))</f>
        <v>1.274</v>
      </c>
      <c r="AC122" s="12"/>
      <c r="AD122" s="39">
        <f t="shared" si="17"/>
        <v>0.77084293457984943</v>
      </c>
    </row>
    <row r="123" spans="1:30" x14ac:dyDescent="0.25">
      <c r="A123">
        <v>2882</v>
      </c>
      <c r="B123" s="84" t="str">
        <f>INDEX([16]Data!$C$5:$C$156,MATCH(A123,[16]Data!$A$5:$A$156,0))</f>
        <v>KJ - Rokycany</v>
      </c>
      <c r="C123" s="85" t="str">
        <f>VLOOKUP($C$2,'[83]ERU-1'!$A$6:$BE$17,C$42,FALSE)</f>
        <v>Březen</v>
      </c>
      <c r="D123" s="85">
        <f>VLOOKUP($C$2,'[83]ERU-1'!$A$6:$BE$17,D$42,FALSE)</f>
        <v>3</v>
      </c>
      <c r="E123" s="85">
        <f>VLOOKUP($C$2,'[83]ERU-1'!$A$6:$BE$17,E$42,FALSE)</f>
        <v>719.60500000000002</v>
      </c>
      <c r="F123" s="85">
        <f>VLOOKUP($C$2,'[83]ERU-1'!$A$6:$BE$17,F$42,FALSE)</f>
        <v>379.596</v>
      </c>
      <c r="G123" s="85">
        <f>VLOOKUP($C$2,'[83]ERU-1'!$A$6:$BE$17,G$42,FALSE)</f>
        <v>35.213000000000001</v>
      </c>
      <c r="H123" s="85">
        <f>VLOOKUP($C$2,'[83]ERU-1'!$A$6:$BE$17,H$42,FALSE)</f>
        <v>1062</v>
      </c>
      <c r="I123" s="85">
        <f>VLOOKUP($C$2,'[83]ERU-1'!$A$6:$BE$17,I$42,FALSE)</f>
        <v>0</v>
      </c>
      <c r="J123" s="85">
        <f>VLOOKUP($C$2,'[83]ERU-1'!$A$6:$BE$17,J$42,FALSE)</f>
        <v>0</v>
      </c>
      <c r="K123" s="85">
        <f>VLOOKUP($C$2,'[83]ERU-1'!$A$6:$BE$17,K$42,FALSE)</f>
        <v>1062</v>
      </c>
      <c r="L123" s="85">
        <f>VLOOKUP($C$2,'[83]ERU-1'!$A$6:$BE$17,L$42,FALSE)</f>
        <v>0</v>
      </c>
      <c r="M123" s="85">
        <f>VLOOKUP($C$2,'[83]ERU-1'!$A$6:$BE$17,M$42,FALSE)</f>
        <v>1062</v>
      </c>
      <c r="N123" s="85">
        <f>VLOOKUP($C$2,'[83]ERU-1'!$A$6:$BE$17,N$42,FALSE)</f>
        <v>0</v>
      </c>
      <c r="O123" s="85" t="s">
        <v>36</v>
      </c>
      <c r="P123" s="85">
        <f>VLOOKUP($C$2,'[83]ERU-1'!$A$6:$BE$17,P$42,FALSE)</f>
        <v>0</v>
      </c>
      <c r="Q123" s="85">
        <f>VLOOKUP($C$2,'[83]ERU-1'!$A$6:$BE$17,Q$42,FALSE)</f>
        <v>0</v>
      </c>
      <c r="R123" s="85">
        <f>VLOOKUP($C$2,'[83]ERU-1'!$A$6:$BE$17,R$42,FALSE)</f>
        <v>1062</v>
      </c>
      <c r="S123" s="85">
        <f>VLOOKUP($C$2,'[83]ERU-1'!$A$6:$BE$17,S$42,FALSE)</f>
        <v>0</v>
      </c>
      <c r="T123" s="85">
        <f>VLOOKUP($C$2,'[83]ERU-1'!$A$6:$BE$17,T$42,FALSE)</f>
        <v>0</v>
      </c>
      <c r="U123" s="85">
        <f>VLOOKUP($C$2,'[83]ERU-1'!$A$6:$BE$17,U$42,FALSE)</f>
        <v>0</v>
      </c>
      <c r="V123" s="85">
        <f>VLOOKUP($C$2,'[83]ERU-1'!$A$6:$BE$17,V$42,FALSE)</f>
        <v>0</v>
      </c>
      <c r="W123" s="85">
        <f>VLOOKUP($C$2,'[83]ERU-1'!$A$6:$BE$17,W$42,FALSE)</f>
        <v>0</v>
      </c>
      <c r="X123" s="85">
        <f>VLOOKUP($C$2,'[83]ERU-1'!$A$6:$BE$17,X$42,FALSE)</f>
        <v>0</v>
      </c>
      <c r="Y123" s="85">
        <f>VLOOKUP($C$2,'[83]ERU-1'!$A$6:$BE$17,Y$42,FALSE)</f>
        <v>0</v>
      </c>
      <c r="Z123" s="85">
        <f>VLOOKUP($C$2,'[83]ERU-1'!$A$6:$BE$17,Z$42,FALSE)</f>
        <v>0</v>
      </c>
      <c r="AA123" s="85" t="str">
        <f>INDEX([16]Data!$BK$5:$BK$156,MATCH(A123,[16]Data!$A$5:$A$156,0))</f>
        <v>Plzeňský</v>
      </c>
      <c r="AB123" s="86">
        <f>INDEX([16]Data!$BM$5:$BM$156,MATCH(A123,[16]Data!$A$5:$A$156,0))</f>
        <v>1.7909999999999999</v>
      </c>
      <c r="AC123" s="12"/>
      <c r="AD123" s="39">
        <f t="shared" si="17"/>
        <v>0.7771420141413502</v>
      </c>
    </row>
    <row r="124" spans="1:30" x14ac:dyDescent="0.25">
      <c r="A124">
        <v>3221</v>
      </c>
      <c r="B124" s="84" t="str">
        <f>INDEX([16]Data!$C$5:$C$156,MATCH(A124,[16]Data!$A$5:$A$156,0))</f>
        <v>KJ - Roudnice nad Labem</v>
      </c>
      <c r="C124" s="85" t="str">
        <f>VLOOKUP($C$2,'[84]ERU-1'!$A$6:$BE$17,C$42,FALSE)</f>
        <v>Březen</v>
      </c>
      <c r="D124" s="85">
        <f>VLOOKUP($C$2,'[84]ERU-1'!$A$6:$BE$17,D$42,FALSE)</f>
        <v>3</v>
      </c>
      <c r="E124" s="85">
        <f>VLOOKUP($C$2,'[84]ERU-1'!$A$6:$BE$17,E$42,FALSE)</f>
        <v>297.99299999999999</v>
      </c>
      <c r="F124" s="85">
        <f>VLOOKUP($C$2,'[84]ERU-1'!$A$6:$BE$17,F$42,FALSE)</f>
        <v>168.23099999999999</v>
      </c>
      <c r="G124" s="85">
        <f>VLOOKUP($C$2,'[84]ERU-1'!$A$6:$BE$17,G$42,FALSE)</f>
        <v>35.46</v>
      </c>
      <c r="H124" s="85">
        <f>VLOOKUP($C$2,'[84]ERU-1'!$A$6:$BE$17,H$42,FALSE)</f>
        <v>465</v>
      </c>
      <c r="I124" s="85">
        <f>VLOOKUP($C$2,'[84]ERU-1'!$A$6:$BE$17,I$42,FALSE)</f>
        <v>0</v>
      </c>
      <c r="J124" s="85">
        <f>VLOOKUP($C$2,'[84]ERU-1'!$A$6:$BE$17,J$42,FALSE)</f>
        <v>0</v>
      </c>
      <c r="K124" s="85">
        <f>VLOOKUP($C$2,'[84]ERU-1'!$A$6:$BE$17,K$42,FALSE)</f>
        <v>465</v>
      </c>
      <c r="L124" s="85">
        <f>VLOOKUP($C$2,'[84]ERU-1'!$A$6:$BE$17,L$42,FALSE)</f>
        <v>0</v>
      </c>
      <c r="M124" s="85">
        <f>VLOOKUP($C$2,'[84]ERU-1'!$A$6:$BE$17,M$42,FALSE)</f>
        <v>465</v>
      </c>
      <c r="N124" s="85">
        <f>VLOOKUP($C$2,'[84]ERU-1'!$A$6:$BE$17,N$42,FALSE)</f>
        <v>0</v>
      </c>
      <c r="O124" s="85" t="s">
        <v>36</v>
      </c>
      <c r="P124" s="85">
        <f>VLOOKUP($C$2,'[84]ERU-1'!$A$6:$BE$17,P$42,FALSE)</f>
        <v>0</v>
      </c>
      <c r="Q124" s="85">
        <f>VLOOKUP($C$2,'[84]ERU-1'!$A$6:$BE$17,Q$42,FALSE)</f>
        <v>0</v>
      </c>
      <c r="R124" s="85">
        <f>VLOOKUP($C$2,'[84]ERU-1'!$A$6:$BE$17,R$42,FALSE)</f>
        <v>465</v>
      </c>
      <c r="S124" s="85">
        <f>VLOOKUP($C$2,'[84]ERU-1'!$A$6:$BE$17,S$42,FALSE)</f>
        <v>0</v>
      </c>
      <c r="T124" s="85">
        <f>VLOOKUP($C$2,'[84]ERU-1'!$A$6:$BE$17,T$42,FALSE)</f>
        <v>0</v>
      </c>
      <c r="U124" s="85">
        <f>VLOOKUP($C$2,'[84]ERU-1'!$A$6:$BE$17,U$42,FALSE)</f>
        <v>0</v>
      </c>
      <c r="V124" s="85">
        <f>VLOOKUP($C$2,'[84]ERU-1'!$A$6:$BE$17,V$42,FALSE)</f>
        <v>0</v>
      </c>
      <c r="W124" s="85">
        <f>VLOOKUP($C$2,'[84]ERU-1'!$A$6:$BE$17,W$42,FALSE)</f>
        <v>0</v>
      </c>
      <c r="X124" s="85">
        <f>VLOOKUP($C$2,'[84]ERU-1'!$A$6:$BE$17,X$42,FALSE)</f>
        <v>0</v>
      </c>
      <c r="Y124" s="85">
        <f>VLOOKUP($C$2,'[84]ERU-1'!$A$6:$BE$17,Y$42,FALSE)</f>
        <v>0</v>
      </c>
      <c r="Z124" s="85">
        <f>VLOOKUP($C$2,'[84]ERU-1'!$A$6:$BE$17,Z$42,FALSE)</f>
        <v>0</v>
      </c>
      <c r="AA124" s="85" t="str">
        <f>INDEX([16]Data!$BK$5:$BK$156,MATCH(A124,[16]Data!$A$5:$A$156,0))</f>
        <v>Ústecký</v>
      </c>
      <c r="AB124" s="86">
        <f>INDEX([16]Data!$BM$5:$BM$156,MATCH(A124,[16]Data!$A$5:$A$156,0))</f>
        <v>0.29099999999999998</v>
      </c>
      <c r="AC124" s="12"/>
      <c r="AD124" s="39">
        <f t="shared" si="17"/>
        <v>0.76779349030004373</v>
      </c>
    </row>
    <row r="125" spans="1:30" x14ac:dyDescent="0.25">
      <c r="A125">
        <v>3867</v>
      </c>
      <c r="B125" s="84" t="str">
        <f>INDEX([16]Data!$C$5:$C$156,MATCH(A125,[16]Data!$A$5:$A$156,0))</f>
        <v>KJ - Sedlčany, Na Severním sídlišti</v>
      </c>
      <c r="C125" s="85" t="str">
        <f>VLOOKUP($C$2,'[85]ERU-1'!$A$6:$BE$17,C$42,FALSE)</f>
        <v>Březen</v>
      </c>
      <c r="D125" s="85">
        <f>VLOOKUP($C$2,'[85]ERU-1'!$A$6:$BE$17,D$42,FALSE)</f>
        <v>3</v>
      </c>
      <c r="E125" s="85">
        <f>VLOOKUP($C$2,'[85]ERU-1'!$A$6:$BE$17,E$42,FALSE)</f>
        <v>681.85400000000004</v>
      </c>
      <c r="F125" s="85">
        <f>VLOOKUP($C$2,'[85]ERU-1'!$A$6:$BE$17,F$42,FALSE)</f>
        <v>367.29500000000002</v>
      </c>
      <c r="G125" s="85">
        <f>VLOOKUP($C$2,'[85]ERU-1'!$A$6:$BE$17,G$42,FALSE)</f>
        <v>35.259</v>
      </c>
      <c r="H125" s="85">
        <f>VLOOKUP($C$2,'[85]ERU-1'!$A$6:$BE$17,H$42,FALSE)</f>
        <v>1045</v>
      </c>
      <c r="I125" s="85">
        <f>VLOOKUP($C$2,'[85]ERU-1'!$A$6:$BE$17,I$42,FALSE)</f>
        <v>0</v>
      </c>
      <c r="J125" s="85">
        <f>VLOOKUP($C$2,'[85]ERU-1'!$A$6:$BE$17,J$42,FALSE)</f>
        <v>0</v>
      </c>
      <c r="K125" s="85">
        <f>VLOOKUP($C$2,'[85]ERU-1'!$A$6:$BE$17,K$42,FALSE)</f>
        <v>1045</v>
      </c>
      <c r="L125" s="85">
        <f>VLOOKUP($C$2,'[85]ERU-1'!$A$6:$BE$17,L$42,FALSE)</f>
        <v>0</v>
      </c>
      <c r="M125" s="85">
        <f>VLOOKUP($C$2,'[85]ERU-1'!$A$6:$BE$17,M$42,FALSE)</f>
        <v>1045</v>
      </c>
      <c r="N125" s="85">
        <f>VLOOKUP($C$2,'[85]ERU-1'!$A$6:$BE$17,N$42,FALSE)</f>
        <v>0</v>
      </c>
      <c r="O125" s="85" t="s">
        <v>36</v>
      </c>
      <c r="P125" s="85">
        <f>VLOOKUP($C$2,'[85]ERU-1'!$A$6:$BE$17,P$42,FALSE)</f>
        <v>0</v>
      </c>
      <c r="Q125" s="85">
        <f>VLOOKUP($C$2,'[85]ERU-1'!$A$6:$BE$17,Q$42,FALSE)</f>
        <v>0</v>
      </c>
      <c r="R125" s="85">
        <f>VLOOKUP($C$2,'[85]ERU-1'!$A$6:$BE$17,R$42,FALSE)</f>
        <v>1045</v>
      </c>
      <c r="S125" s="85">
        <f>VLOOKUP($C$2,'[85]ERU-1'!$A$6:$BE$17,S$42,FALSE)</f>
        <v>0</v>
      </c>
      <c r="T125" s="85">
        <f>VLOOKUP($C$2,'[85]ERU-1'!$A$6:$BE$17,T$42,FALSE)</f>
        <v>0</v>
      </c>
      <c r="U125" s="85">
        <f>VLOOKUP($C$2,'[85]ERU-1'!$A$6:$BE$17,U$42,FALSE)</f>
        <v>0</v>
      </c>
      <c r="V125" s="85">
        <f>VLOOKUP($C$2,'[85]ERU-1'!$A$6:$BE$17,V$42,FALSE)</f>
        <v>0</v>
      </c>
      <c r="W125" s="85">
        <f>VLOOKUP($C$2,'[85]ERU-1'!$A$6:$BE$17,W$42,FALSE)</f>
        <v>0</v>
      </c>
      <c r="X125" s="85">
        <f>VLOOKUP($C$2,'[85]ERU-1'!$A$6:$BE$17,X$42,FALSE)</f>
        <v>0</v>
      </c>
      <c r="Y125" s="85">
        <f>VLOOKUP($C$2,'[85]ERU-1'!$A$6:$BE$17,Y$42,FALSE)</f>
        <v>0</v>
      </c>
      <c r="Z125" s="85">
        <f>VLOOKUP($C$2,'[85]ERU-1'!$A$6:$BE$17,Z$42,FALSE)</f>
        <v>0</v>
      </c>
      <c r="AA125" s="85" t="str">
        <f>INDEX([16]Data!$BK$5:$BK$156,MATCH(A125,[16]Data!$A$5:$A$156,0))</f>
        <v>Středočeský</v>
      </c>
      <c r="AB125" s="86">
        <f>INDEX([16]Data!$BM$5:$BM$156,MATCH(A125,[16]Data!$A$5:$A$156,0))</f>
        <v>0.77300000000000002</v>
      </c>
      <c r="AC125" s="12"/>
      <c r="AD125" s="39">
        <f t="shared" si="17"/>
        <v>0.7903123586702181</v>
      </c>
    </row>
    <row r="126" spans="1:30" x14ac:dyDescent="0.25">
      <c r="A126" s="34">
        <v>4582</v>
      </c>
      <c r="B126" s="84" t="str">
        <f>INDEX([16]Data!$C$5:$C$156,MATCH(A126,[16]Data!$A$5:$A$156,0))</f>
        <v>KJ - Sušice, Kaštanová</v>
      </c>
      <c r="C126" s="85" t="str">
        <f>VLOOKUP($C$2,'[86]ERU-1'!$A$6:$BE$17,C$42,FALSE)</f>
        <v>Březen</v>
      </c>
      <c r="D126" s="85">
        <f>VLOOKUP($C$2,'[86]ERU-1'!$A$6:$BE$17,D$42,FALSE)</f>
        <v>3</v>
      </c>
      <c r="E126" s="85">
        <f>VLOOKUP($C$2,'[86]ERU-1'!$A$6:$BE$17,E$42,FALSE)</f>
        <v>536.48199999999997</v>
      </c>
      <c r="F126" s="85">
        <f>VLOOKUP($C$2,'[86]ERU-1'!$A$6:$BE$17,F$42,FALSE)</f>
        <v>304.57799999999997</v>
      </c>
      <c r="G126" s="85">
        <f>VLOOKUP($C$2,'[86]ERU-1'!$A$6:$BE$17,G$42,FALSE)</f>
        <v>35.215000000000003</v>
      </c>
      <c r="H126" s="85">
        <f>VLOOKUP($C$2,'[86]ERU-1'!$A$6:$BE$17,H$42,FALSE)</f>
        <v>928</v>
      </c>
      <c r="I126" s="85">
        <f>VLOOKUP($C$2,'[86]ERU-1'!$A$6:$BE$17,I$42,FALSE)</f>
        <v>0</v>
      </c>
      <c r="J126" s="85">
        <f>VLOOKUP($C$2,'[86]ERU-1'!$A$6:$BE$17,J$42,FALSE)</f>
        <v>0</v>
      </c>
      <c r="K126" s="85">
        <f>VLOOKUP($C$2,'[86]ERU-1'!$A$6:$BE$17,K$42,FALSE)</f>
        <v>928</v>
      </c>
      <c r="L126" s="85">
        <f>VLOOKUP($C$2,'[86]ERU-1'!$A$6:$BE$17,L$42,FALSE)</f>
        <v>0</v>
      </c>
      <c r="M126" s="85">
        <f>VLOOKUP($C$2,'[86]ERU-1'!$A$6:$BE$17,M$42,FALSE)</f>
        <v>928</v>
      </c>
      <c r="N126" s="85">
        <f>VLOOKUP($C$2,'[86]ERU-1'!$A$6:$BE$17,N$42,FALSE)</f>
        <v>0</v>
      </c>
      <c r="O126" s="85" t="s">
        <v>36</v>
      </c>
      <c r="P126" s="85">
        <f>VLOOKUP($C$2,'[86]ERU-1'!$A$6:$BE$17,P$42,FALSE)</f>
        <v>0</v>
      </c>
      <c r="Q126" s="85">
        <f>VLOOKUP($C$2,'[86]ERU-1'!$A$6:$BE$17,Q$42,FALSE)</f>
        <v>0</v>
      </c>
      <c r="R126" s="85">
        <f>VLOOKUP($C$2,'[86]ERU-1'!$A$6:$BE$17,R$42,FALSE)</f>
        <v>928</v>
      </c>
      <c r="S126" s="85">
        <f>VLOOKUP($C$2,'[86]ERU-1'!$A$6:$BE$17,S$42,FALSE)</f>
        <v>0</v>
      </c>
      <c r="T126" s="85">
        <f>VLOOKUP($C$2,'[86]ERU-1'!$A$6:$BE$17,T$42,FALSE)</f>
        <v>0</v>
      </c>
      <c r="U126" s="85">
        <f>VLOOKUP($C$2,'[86]ERU-1'!$A$6:$BE$17,U$42,FALSE)</f>
        <v>0</v>
      </c>
      <c r="V126" s="85">
        <f>VLOOKUP($C$2,'[86]ERU-1'!$A$6:$BE$17,V$42,FALSE)</f>
        <v>0</v>
      </c>
      <c r="W126" s="85">
        <f>VLOOKUP($C$2,'[86]ERU-1'!$A$6:$BE$17,W$42,FALSE)</f>
        <v>0</v>
      </c>
      <c r="X126" s="85">
        <f>VLOOKUP($C$2,'[86]ERU-1'!$A$6:$BE$17,X$42,FALSE)</f>
        <v>0</v>
      </c>
      <c r="Y126" s="85">
        <f>VLOOKUP($C$2,'[86]ERU-1'!$A$6:$BE$17,Y$42,FALSE)</f>
        <v>0</v>
      </c>
      <c r="Z126" s="85">
        <f>VLOOKUP($C$2,'[86]ERU-1'!$A$6:$BE$17,Z$42,FALSE)</f>
        <v>0</v>
      </c>
      <c r="AA126" s="85" t="str">
        <f>INDEX([16]Data!$BK$5:$BK$156,MATCH(A126,[16]Data!$A$5:$A$156,0))</f>
        <v>Plzeňský</v>
      </c>
      <c r="AB126" s="86">
        <f>INDEX([16]Data!$BM$5:$BM$156,MATCH(A126,[16]Data!$A$5:$A$156,0))</f>
        <v>0.66300000000000003</v>
      </c>
      <c r="AC126" s="12"/>
      <c r="AD126" s="39">
        <f t="shared" si="17"/>
        <v>0.84634404907044425</v>
      </c>
    </row>
    <row r="127" spans="1:30" x14ac:dyDescent="0.25">
      <c r="A127">
        <v>3631</v>
      </c>
      <c r="B127" s="84" t="str">
        <f>INDEX([16]Data!$C$5:$C$156,MATCH(A127,[16]Data!$A$5:$A$156,0))</f>
        <v>KJ - Sušice, Studentská</v>
      </c>
      <c r="C127" s="85" t="str">
        <f>VLOOKUP($C$2,'[87]ERU-1'!$A$6:$BE$17,C$42,FALSE)</f>
        <v>Březen</v>
      </c>
      <c r="D127" s="85">
        <f>VLOOKUP($C$2,'[87]ERU-1'!$A$6:$BE$17,D$42,FALSE)</f>
        <v>3</v>
      </c>
      <c r="E127" s="85">
        <f>VLOOKUP($C$2,'[87]ERU-1'!$A$6:$BE$17,E$42,FALSE)</f>
        <v>276.65100000000001</v>
      </c>
      <c r="F127" s="85">
        <f>VLOOKUP($C$2,'[87]ERU-1'!$A$6:$BE$17,F$42,FALSE)</f>
        <v>160.59299999999999</v>
      </c>
      <c r="G127" s="85">
        <f>VLOOKUP($C$2,'[87]ERU-1'!$A$6:$BE$17,G$42,FALSE)</f>
        <v>35.216000000000001</v>
      </c>
      <c r="H127" s="85">
        <f>VLOOKUP($C$2,'[87]ERU-1'!$A$6:$BE$17,H$42,FALSE)</f>
        <v>470</v>
      </c>
      <c r="I127" s="85">
        <f>VLOOKUP($C$2,'[87]ERU-1'!$A$6:$BE$17,I$42,FALSE)</f>
        <v>0</v>
      </c>
      <c r="J127" s="85">
        <f>VLOOKUP($C$2,'[87]ERU-1'!$A$6:$BE$17,J$42,FALSE)</f>
        <v>0</v>
      </c>
      <c r="K127" s="85">
        <f>VLOOKUP($C$2,'[87]ERU-1'!$A$6:$BE$17,K$42,FALSE)</f>
        <v>470</v>
      </c>
      <c r="L127" s="85">
        <f>VLOOKUP($C$2,'[87]ERU-1'!$A$6:$BE$17,L$42,FALSE)</f>
        <v>0</v>
      </c>
      <c r="M127" s="85">
        <f>VLOOKUP($C$2,'[87]ERU-1'!$A$6:$BE$17,M$42,FALSE)</f>
        <v>470</v>
      </c>
      <c r="N127" s="85">
        <f>VLOOKUP($C$2,'[87]ERU-1'!$A$6:$BE$17,N$42,FALSE)</f>
        <v>0</v>
      </c>
      <c r="O127" s="85" t="s">
        <v>36</v>
      </c>
      <c r="P127" s="85">
        <f>VLOOKUP($C$2,'[87]ERU-1'!$A$6:$BE$17,P$42,FALSE)</f>
        <v>0</v>
      </c>
      <c r="Q127" s="85">
        <f>VLOOKUP($C$2,'[87]ERU-1'!$A$6:$BE$17,Q$42,FALSE)</f>
        <v>0</v>
      </c>
      <c r="R127" s="85">
        <f>VLOOKUP($C$2,'[87]ERU-1'!$A$6:$BE$17,R$42,FALSE)</f>
        <v>0</v>
      </c>
      <c r="S127" s="85">
        <f>VLOOKUP($C$2,'[87]ERU-1'!$A$6:$BE$17,S$42,FALSE)</f>
        <v>0</v>
      </c>
      <c r="T127" s="85">
        <f>VLOOKUP($C$2,'[87]ERU-1'!$A$6:$BE$17,T$42,FALSE)</f>
        <v>470</v>
      </c>
      <c r="U127" s="85">
        <f>VLOOKUP($C$2,'[87]ERU-1'!$A$6:$BE$17,U$42,FALSE)</f>
        <v>0</v>
      </c>
      <c r="V127" s="85">
        <f>VLOOKUP($C$2,'[87]ERU-1'!$A$6:$BE$17,V$42,FALSE)</f>
        <v>0</v>
      </c>
      <c r="W127" s="85">
        <f>VLOOKUP($C$2,'[87]ERU-1'!$A$6:$BE$17,W$42,FALSE)</f>
        <v>0</v>
      </c>
      <c r="X127" s="85">
        <f>VLOOKUP($C$2,'[87]ERU-1'!$A$6:$BE$17,X$42,FALSE)</f>
        <v>0</v>
      </c>
      <c r="Y127" s="85">
        <f>VLOOKUP($C$2,'[87]ERU-1'!$A$6:$BE$17,Y$42,FALSE)</f>
        <v>0</v>
      </c>
      <c r="Z127" s="85">
        <f>VLOOKUP($C$2,'[87]ERU-1'!$A$6:$BE$17,Z$42,FALSE)</f>
        <v>0</v>
      </c>
      <c r="AA127" s="85" t="str">
        <f>INDEX([16]Data!$BK$5:$BK$156,MATCH(A127,[16]Data!$A$5:$A$156,0))</f>
        <v>Plzeňský</v>
      </c>
      <c r="AB127" s="86">
        <f>INDEX([16]Data!$BM$5:$BM$156,MATCH(A127,[16]Data!$A$5:$A$156,0))</f>
        <v>0.28599999999999998</v>
      </c>
      <c r="AC127" s="12"/>
      <c r="AD127" s="39">
        <f t="shared" si="17"/>
        <v>0.81295919221607149</v>
      </c>
    </row>
    <row r="128" spans="1:30" x14ac:dyDescent="0.25">
      <c r="A128" s="34">
        <v>4581</v>
      </c>
      <c r="B128" s="84" t="str">
        <f>INDEX([16]Data!$C$5:$C$156,MATCH(A128,[16]Data!$A$5:$A$156,0))</f>
        <v>KJ - Sušice, Na Hrázi</v>
      </c>
      <c r="C128" s="85" t="str">
        <f>VLOOKUP($C$2,'[88]ERU-1'!$A$6:$BE$17,C$42,FALSE)</f>
        <v>Březen</v>
      </c>
      <c r="D128" s="85">
        <f>VLOOKUP($C$2,'[88]ERU-1'!$A$6:$BE$17,D$42,FALSE)</f>
        <v>3</v>
      </c>
      <c r="E128" s="85">
        <f>VLOOKUP($C$2,'[88]ERU-1'!$A$6:$BE$17,E$42,FALSE)</f>
        <v>780.89800000000002</v>
      </c>
      <c r="F128" s="85">
        <f>VLOOKUP($C$2,'[88]ERU-1'!$A$6:$BE$17,F$42,FALSE)</f>
        <v>427.19099999999997</v>
      </c>
      <c r="G128" s="85">
        <f>VLOOKUP($C$2,'[88]ERU-1'!$A$6:$BE$17,G$42,FALSE)</f>
        <v>35.216999999999999</v>
      </c>
      <c r="H128" s="85">
        <f>VLOOKUP($C$2,'[88]ERU-1'!$A$6:$BE$17,H$42,FALSE)</f>
        <v>1213</v>
      </c>
      <c r="I128" s="85">
        <f>VLOOKUP($C$2,'[88]ERU-1'!$A$6:$BE$17,I$42,FALSE)</f>
        <v>0</v>
      </c>
      <c r="J128" s="85">
        <f>VLOOKUP($C$2,'[88]ERU-1'!$A$6:$BE$17,J$42,FALSE)</f>
        <v>0</v>
      </c>
      <c r="K128" s="85">
        <f>VLOOKUP($C$2,'[88]ERU-1'!$A$6:$BE$17,K$42,FALSE)</f>
        <v>1213</v>
      </c>
      <c r="L128" s="85">
        <f>VLOOKUP($C$2,'[88]ERU-1'!$A$6:$BE$17,L$42,FALSE)</f>
        <v>0</v>
      </c>
      <c r="M128" s="85">
        <f>VLOOKUP($C$2,'[88]ERU-1'!$A$6:$BE$17,M$42,FALSE)</f>
        <v>1213</v>
      </c>
      <c r="N128" s="85">
        <f>VLOOKUP($C$2,'[88]ERU-1'!$A$6:$BE$17,N$42,FALSE)</f>
        <v>0</v>
      </c>
      <c r="O128" s="85" t="s">
        <v>36</v>
      </c>
      <c r="P128" s="85">
        <f>VLOOKUP($C$2,'[88]ERU-1'!$A$6:$BE$17,P$42,FALSE)</f>
        <v>0</v>
      </c>
      <c r="Q128" s="85">
        <f>VLOOKUP($C$2,'[88]ERU-1'!$A$6:$BE$17,Q$42,FALSE)</f>
        <v>0</v>
      </c>
      <c r="R128" s="85">
        <f>VLOOKUP($C$2,'[88]ERU-1'!$A$6:$BE$17,R$42,FALSE)</f>
        <v>1213</v>
      </c>
      <c r="S128" s="85">
        <f>VLOOKUP($C$2,'[88]ERU-1'!$A$6:$BE$17,S$42,FALSE)</f>
        <v>0</v>
      </c>
      <c r="T128" s="85">
        <f>VLOOKUP($C$2,'[88]ERU-1'!$A$6:$BE$17,T$42,FALSE)</f>
        <v>0</v>
      </c>
      <c r="U128" s="85">
        <f>VLOOKUP($C$2,'[88]ERU-1'!$A$6:$BE$17,U$42,FALSE)</f>
        <v>0</v>
      </c>
      <c r="V128" s="85">
        <f>VLOOKUP($C$2,'[88]ERU-1'!$A$6:$BE$17,V$42,FALSE)</f>
        <v>0</v>
      </c>
      <c r="W128" s="85">
        <f>VLOOKUP($C$2,'[88]ERU-1'!$A$6:$BE$17,W$42,FALSE)</f>
        <v>0</v>
      </c>
      <c r="X128" s="85">
        <f>VLOOKUP($C$2,'[88]ERU-1'!$A$6:$BE$17,X$42,FALSE)</f>
        <v>0</v>
      </c>
      <c r="Y128" s="85">
        <f>VLOOKUP($C$2,'[88]ERU-1'!$A$6:$BE$17,Y$42,FALSE)</f>
        <v>0</v>
      </c>
      <c r="Z128" s="85">
        <f>VLOOKUP($C$2,'[88]ERU-1'!$A$6:$BE$17,Z$42,FALSE)</f>
        <v>0</v>
      </c>
      <c r="AA128" s="85" t="str">
        <f>INDEX([16]Data!$BK$5:$BK$156,MATCH(A128,[16]Data!$A$5:$A$156,0))</f>
        <v>Plzeňský</v>
      </c>
      <c r="AB128" s="86">
        <f>INDEX([16]Data!$BM$5:$BM$156,MATCH(A128,[16]Data!$A$5:$A$156,0))</f>
        <v>1.0389999999999999</v>
      </c>
      <c r="AC128" s="12"/>
      <c r="AD128" s="39">
        <f t="shared" si="17"/>
        <v>0.78874424892950568</v>
      </c>
    </row>
    <row r="129" spans="1:30" x14ac:dyDescent="0.25">
      <c r="A129" s="34">
        <v>4583</v>
      </c>
      <c r="B129" s="84" t="str">
        <f>INDEX([16]Data!$C$5:$C$156,MATCH(A129,[16]Data!$A$5:$A$156,0))</f>
        <v>KJ - Sušice, Pravdova</v>
      </c>
      <c r="C129" s="85" t="str">
        <f>VLOOKUP($C$2,'[89]ERU-1'!$A$6:$BE$17,C$42,FALSE)</f>
        <v>Březen</v>
      </c>
      <c r="D129" s="85">
        <f>VLOOKUP($C$2,'[89]ERU-1'!$A$6:$BE$17,D$42,FALSE)</f>
        <v>3</v>
      </c>
      <c r="E129" s="85">
        <f>VLOOKUP($C$2,'[89]ERU-1'!$A$6:$BE$17,E$42,FALSE)</f>
        <v>584.89499999999998</v>
      </c>
      <c r="F129" s="85">
        <f>VLOOKUP($C$2,'[89]ERU-1'!$A$6:$BE$17,F$42,FALSE)</f>
        <v>332.15300000000002</v>
      </c>
      <c r="G129" s="85">
        <f>VLOOKUP($C$2,'[89]ERU-1'!$A$6:$BE$17,G$42,FALSE)</f>
        <v>35.216000000000001</v>
      </c>
      <c r="H129" s="85">
        <f>VLOOKUP($C$2,'[89]ERU-1'!$A$6:$BE$17,H$42,FALSE)</f>
        <v>1010</v>
      </c>
      <c r="I129" s="85">
        <f>VLOOKUP($C$2,'[89]ERU-1'!$A$6:$BE$17,I$42,FALSE)</f>
        <v>0</v>
      </c>
      <c r="J129" s="85">
        <f>VLOOKUP($C$2,'[89]ERU-1'!$A$6:$BE$17,J$42,FALSE)</f>
        <v>0</v>
      </c>
      <c r="K129" s="85">
        <f>VLOOKUP($C$2,'[89]ERU-1'!$A$6:$BE$17,K$42,FALSE)</f>
        <v>1010</v>
      </c>
      <c r="L129" s="85">
        <f>VLOOKUP($C$2,'[89]ERU-1'!$A$6:$BE$17,L$42,FALSE)</f>
        <v>0</v>
      </c>
      <c r="M129" s="85">
        <f>VLOOKUP($C$2,'[89]ERU-1'!$A$6:$BE$17,M$42,FALSE)</f>
        <v>1010</v>
      </c>
      <c r="N129" s="85">
        <f>VLOOKUP($C$2,'[89]ERU-1'!$A$6:$BE$17,N$42,FALSE)</f>
        <v>0</v>
      </c>
      <c r="O129" s="85" t="s">
        <v>36</v>
      </c>
      <c r="P129" s="85">
        <f>VLOOKUP($C$2,'[89]ERU-1'!$A$6:$BE$17,P$42,FALSE)</f>
        <v>0</v>
      </c>
      <c r="Q129" s="85">
        <f>VLOOKUP($C$2,'[89]ERU-1'!$A$6:$BE$17,Q$42,FALSE)</f>
        <v>0</v>
      </c>
      <c r="R129" s="85">
        <f>VLOOKUP($C$2,'[89]ERU-1'!$A$6:$BE$17,R$42,FALSE)</f>
        <v>1010</v>
      </c>
      <c r="S129" s="85">
        <f>VLOOKUP($C$2,'[89]ERU-1'!$A$6:$BE$17,S$42,FALSE)</f>
        <v>0</v>
      </c>
      <c r="T129" s="85">
        <f>VLOOKUP($C$2,'[89]ERU-1'!$A$6:$BE$17,T$42,FALSE)</f>
        <v>0</v>
      </c>
      <c r="U129" s="85">
        <f>VLOOKUP($C$2,'[89]ERU-1'!$A$6:$BE$17,U$42,FALSE)</f>
        <v>0</v>
      </c>
      <c r="V129" s="85">
        <f>VLOOKUP($C$2,'[89]ERU-1'!$A$6:$BE$17,V$42,FALSE)</f>
        <v>0</v>
      </c>
      <c r="W129" s="85">
        <f>VLOOKUP($C$2,'[89]ERU-1'!$A$6:$BE$17,W$42,FALSE)</f>
        <v>0</v>
      </c>
      <c r="X129" s="85">
        <f>VLOOKUP($C$2,'[89]ERU-1'!$A$6:$BE$17,X$42,FALSE)</f>
        <v>0</v>
      </c>
      <c r="Y129" s="85">
        <f>VLOOKUP($C$2,'[89]ERU-1'!$A$6:$BE$17,Y$42,FALSE)</f>
        <v>0</v>
      </c>
      <c r="Z129" s="85">
        <f>VLOOKUP($C$2,'[89]ERU-1'!$A$6:$BE$17,Z$42,FALSE)</f>
        <v>0</v>
      </c>
      <c r="AA129" s="85" t="str">
        <f>INDEX([16]Data!$BK$5:$BK$156,MATCH(A129,[16]Data!$A$5:$A$156,0))</f>
        <v>Plzeňský</v>
      </c>
      <c r="AB129" s="86">
        <f>INDEX([16]Data!$BM$5:$BM$156,MATCH(A129,[16]Data!$A$5:$A$156,0))</f>
        <v>0.66300000000000003</v>
      </c>
      <c r="AC129" s="12"/>
      <c r="AD129" s="39">
        <f t="shared" si="17"/>
        <v>0.84465759922552419</v>
      </c>
    </row>
    <row r="130" spans="1:30" x14ac:dyDescent="0.25">
      <c r="A130" s="34">
        <v>4580</v>
      </c>
      <c r="B130" s="84" t="str">
        <f>INDEX([16]Data!$C$5:$C$156,MATCH(A130,[16]Data!$A$5:$A$156,0))</f>
        <v>KJ - Sušice, Sirkařská</v>
      </c>
      <c r="C130" s="85" t="str">
        <f>VLOOKUP($C$2,'[90]ERU-1'!$A$6:$BE$17,C$42,FALSE)</f>
        <v>Březen</v>
      </c>
      <c r="D130" s="85">
        <f>VLOOKUP($C$2,'[90]ERU-1'!$A$6:$BE$17,D$42,FALSE)</f>
        <v>3</v>
      </c>
      <c r="E130" s="85">
        <f>VLOOKUP($C$2,'[90]ERU-1'!$A$6:$BE$17,E$42,FALSE)</f>
        <v>656.904</v>
      </c>
      <c r="F130" s="85">
        <f>VLOOKUP($C$2,'[90]ERU-1'!$A$6:$BE$17,F$42,FALSE)</f>
        <v>373.72199999999998</v>
      </c>
      <c r="G130" s="85">
        <f>VLOOKUP($C$2,'[90]ERU-1'!$A$6:$BE$17,G$42,FALSE)</f>
        <v>35.216000000000001</v>
      </c>
      <c r="H130" s="85">
        <f>VLOOKUP($C$2,'[90]ERU-1'!$A$6:$BE$17,H$42,FALSE)</f>
        <v>1141</v>
      </c>
      <c r="I130" s="85">
        <f>VLOOKUP($C$2,'[90]ERU-1'!$A$6:$BE$17,I$42,FALSE)</f>
        <v>0</v>
      </c>
      <c r="J130" s="85">
        <f>VLOOKUP($C$2,'[90]ERU-1'!$A$6:$BE$17,J$42,FALSE)</f>
        <v>0</v>
      </c>
      <c r="K130" s="85">
        <f>VLOOKUP($C$2,'[90]ERU-1'!$A$6:$BE$17,K$42,FALSE)</f>
        <v>1141</v>
      </c>
      <c r="L130" s="85">
        <f>VLOOKUP($C$2,'[90]ERU-1'!$A$6:$BE$17,L$42,FALSE)</f>
        <v>0</v>
      </c>
      <c r="M130" s="85">
        <f>VLOOKUP($C$2,'[90]ERU-1'!$A$6:$BE$17,M$42,FALSE)</f>
        <v>1141</v>
      </c>
      <c r="N130" s="85">
        <f>VLOOKUP($C$2,'[90]ERU-1'!$A$6:$BE$17,N$42,FALSE)</f>
        <v>0</v>
      </c>
      <c r="O130" s="85" t="s">
        <v>36</v>
      </c>
      <c r="P130" s="85">
        <f>VLOOKUP($C$2,'[90]ERU-1'!$A$6:$BE$17,P$42,FALSE)</f>
        <v>0</v>
      </c>
      <c r="Q130" s="85">
        <f>VLOOKUP($C$2,'[90]ERU-1'!$A$6:$BE$17,Q$42,FALSE)</f>
        <v>0</v>
      </c>
      <c r="R130" s="85">
        <f>VLOOKUP($C$2,'[90]ERU-1'!$A$6:$BE$17,R$42,FALSE)</f>
        <v>1141</v>
      </c>
      <c r="S130" s="85">
        <f>VLOOKUP($C$2,'[90]ERU-1'!$A$6:$BE$17,S$42,FALSE)</f>
        <v>0</v>
      </c>
      <c r="T130" s="85">
        <f>VLOOKUP($C$2,'[90]ERU-1'!$A$6:$BE$17,T$42,FALSE)</f>
        <v>0</v>
      </c>
      <c r="U130" s="85">
        <f>VLOOKUP($C$2,'[90]ERU-1'!$A$6:$BE$17,U$42,FALSE)</f>
        <v>0</v>
      </c>
      <c r="V130" s="85">
        <f>VLOOKUP($C$2,'[90]ERU-1'!$A$6:$BE$17,V$42,FALSE)</f>
        <v>0</v>
      </c>
      <c r="W130" s="85">
        <f>VLOOKUP($C$2,'[90]ERU-1'!$A$6:$BE$17,W$42,FALSE)</f>
        <v>0</v>
      </c>
      <c r="X130" s="85">
        <f>VLOOKUP($C$2,'[90]ERU-1'!$A$6:$BE$17,X$42,FALSE)</f>
        <v>0</v>
      </c>
      <c r="Y130" s="85">
        <f>VLOOKUP($C$2,'[90]ERU-1'!$A$6:$BE$17,Y$42,FALSE)</f>
        <v>0</v>
      </c>
      <c r="Z130" s="85">
        <f>VLOOKUP($C$2,'[90]ERU-1'!$A$6:$BE$17,Z$42,FALSE)</f>
        <v>0</v>
      </c>
      <c r="AA130" s="85" t="str">
        <f>INDEX([16]Data!$BK$5:$BK$156,MATCH(A130,[16]Data!$A$5:$A$156,0))</f>
        <v>Plzeňský</v>
      </c>
      <c r="AB130" s="86">
        <f>INDEX([16]Data!$BM$5:$BM$156,MATCH(A130,[16]Data!$A$5:$A$156,0))</f>
        <v>0.748</v>
      </c>
      <c r="AD130" s="39">
        <f t="shared" si="17"/>
        <v>0.84807542623780363</v>
      </c>
    </row>
    <row r="131" spans="1:30" x14ac:dyDescent="0.25">
      <c r="A131">
        <v>3868</v>
      </c>
      <c r="B131" s="84" t="str">
        <f>INDEX([16]Data!$C$5:$C$156,MATCH(A131,[16]Data!$A$5:$A$156,0))</f>
        <v>KJ - Světlá nad Sázavou, Zámecká (areál sklárny)</v>
      </c>
      <c r="C131" s="85" t="str">
        <f>VLOOKUP($C$2,'[13]ERU-1'!$A$6:$BE$17,C$42,FALSE)</f>
        <v>Březen</v>
      </c>
      <c r="D131" s="85">
        <f>VLOOKUP($C$2,'[13]ERU-1'!$A$6:$BE$17,D$42,FALSE)</f>
        <v>3</v>
      </c>
      <c r="E131" s="85">
        <f>VLOOKUP($C$2,'[13]ERU-1'!$A$6:$BE$17,E$42,FALSE)</f>
        <v>1630.394</v>
      </c>
      <c r="F131" s="85">
        <f>VLOOKUP($C$2,'[13]ERU-1'!$A$6:$BE$17,F$42,FALSE)</f>
        <v>860.16899999999998</v>
      </c>
      <c r="G131" s="85">
        <f>VLOOKUP($C$2,'[13]ERU-1'!$A$6:$BE$17,G$42,FALSE)</f>
        <v>35.134999999999998</v>
      </c>
      <c r="H131" s="85">
        <f>VLOOKUP($C$2,'[13]ERU-1'!$A$6:$BE$17,H$42,FALSE)</f>
        <v>2578</v>
      </c>
      <c r="I131" s="85">
        <f>VLOOKUP($C$2,'[13]ERU-1'!$A$6:$BE$17,I$42,FALSE)</f>
        <v>0</v>
      </c>
      <c r="J131" s="85">
        <f>VLOOKUP($C$2,'[13]ERU-1'!$A$6:$BE$17,J$42,FALSE)</f>
        <v>0</v>
      </c>
      <c r="K131" s="85">
        <f>VLOOKUP($C$2,'[13]ERU-1'!$A$6:$BE$17,K$42,FALSE)</f>
        <v>2578</v>
      </c>
      <c r="L131" s="85">
        <f>VLOOKUP($C$2,'[13]ERU-1'!$A$6:$BE$17,L$42,FALSE)</f>
        <v>0</v>
      </c>
      <c r="M131" s="85">
        <f>VLOOKUP($C$2,'[13]ERU-1'!$A$6:$BE$17,M$42,FALSE)</f>
        <v>2578</v>
      </c>
      <c r="N131" s="85">
        <f>VLOOKUP($C$2,'[13]ERU-1'!$A$6:$BE$17,N$42,FALSE)</f>
        <v>0</v>
      </c>
      <c r="O131" s="85" t="s">
        <v>36</v>
      </c>
      <c r="P131" s="85">
        <f>VLOOKUP($C$2,'[13]ERU-1'!$A$6:$BE$17,P$42,FALSE)</f>
        <v>0</v>
      </c>
      <c r="Q131" s="85">
        <f>VLOOKUP($C$2,'[13]ERU-1'!$A$6:$BE$17,Q$42,FALSE)</f>
        <v>0</v>
      </c>
      <c r="R131" s="85">
        <f>VLOOKUP($C$2,'[13]ERU-1'!$A$6:$BE$17,R$42,FALSE)</f>
        <v>2578</v>
      </c>
      <c r="S131" s="85">
        <f>VLOOKUP($C$2,'[13]ERU-1'!$A$6:$BE$17,S$42,FALSE)</f>
        <v>0</v>
      </c>
      <c r="T131" s="85">
        <f>VLOOKUP($C$2,'[13]ERU-1'!$A$6:$BE$17,T$42,FALSE)</f>
        <v>0</v>
      </c>
      <c r="U131" s="85">
        <f>VLOOKUP($C$2,'[13]ERU-1'!$A$6:$BE$17,U$42,FALSE)</f>
        <v>0</v>
      </c>
      <c r="V131" s="85">
        <f>VLOOKUP($C$2,'[13]ERU-1'!$A$6:$BE$17,V$42,FALSE)</f>
        <v>0</v>
      </c>
      <c r="W131" s="85">
        <f>VLOOKUP($C$2,'[13]ERU-1'!$A$6:$BE$17,W$42,FALSE)</f>
        <v>0</v>
      </c>
      <c r="X131" s="85">
        <f>VLOOKUP($C$2,'[13]ERU-1'!$A$6:$BE$17,X$42,FALSE)</f>
        <v>0</v>
      </c>
      <c r="Y131" s="85">
        <f>VLOOKUP($C$2,'[13]ERU-1'!$A$6:$BE$17,Y$42,FALSE)</f>
        <v>0</v>
      </c>
      <c r="Z131" s="85">
        <f>VLOOKUP($C$2,'[13]ERU-1'!$A$6:$BE$17,Z$42,FALSE)</f>
        <v>0</v>
      </c>
      <c r="AA131" s="85" t="str">
        <f>INDEX([16]Data!$BK$5:$BK$156,MATCH(A131,[16]Data!$A$5:$A$156,0))</f>
        <v>Vysočina</v>
      </c>
      <c r="AB131" s="86">
        <f>INDEX([16]Data!$BM$5:$BM$156,MATCH(A131,[16]Data!$A$5:$A$156,0))</f>
        <v>1.2450000000000001</v>
      </c>
      <c r="AD131" s="39">
        <f t="shared" si="17"/>
        <v>0.83252373790628476</v>
      </c>
    </row>
    <row r="132" spans="1:30" x14ac:dyDescent="0.25">
      <c r="A132">
        <v>3531</v>
      </c>
      <c r="B132" s="84" t="str">
        <f>INDEX([16]Data!$C$5:$C$156,MATCH(A132,[16]Data!$A$5:$A$156,0))</f>
        <v>KJ - Šternberk</v>
      </c>
      <c r="C132" s="85" t="str">
        <f>VLOOKUP($C$2,'[91]ERU-1'!$A$6:$BE$17,C$42,FALSE)</f>
        <v>Březen</v>
      </c>
      <c r="D132" s="85">
        <f>VLOOKUP($C$2,'[91]ERU-1'!$A$6:$BE$17,D$42,FALSE)</f>
        <v>3</v>
      </c>
      <c r="E132" s="85">
        <f>VLOOKUP($C$2,'[91]ERU-1'!$A$6:$BE$17,E$42,FALSE)</f>
        <v>583.51700000000005</v>
      </c>
      <c r="F132" s="85">
        <f>VLOOKUP($C$2,'[91]ERU-1'!$A$6:$BE$17,F$42,FALSE)</f>
        <v>312.95800000000003</v>
      </c>
      <c r="G132" s="85">
        <f>VLOOKUP($C$2,'[91]ERU-1'!$A$6:$BE$17,G$42,FALSE)</f>
        <v>35.170999999999999</v>
      </c>
      <c r="H132" s="85">
        <f>VLOOKUP($C$2,'[91]ERU-1'!$A$6:$BE$17,H$42,FALSE)</f>
        <v>892</v>
      </c>
      <c r="I132" s="85">
        <f>VLOOKUP($C$2,'[91]ERU-1'!$A$6:$BE$17,I$42,FALSE)</f>
        <v>0</v>
      </c>
      <c r="J132" s="85">
        <f>VLOOKUP($C$2,'[91]ERU-1'!$A$6:$BE$17,J$42,FALSE)</f>
        <v>0</v>
      </c>
      <c r="K132" s="85">
        <f>VLOOKUP($C$2,'[91]ERU-1'!$A$6:$BE$17,K$42,FALSE)</f>
        <v>892</v>
      </c>
      <c r="L132" s="85">
        <f>VLOOKUP($C$2,'[91]ERU-1'!$A$6:$BE$17,L$42,FALSE)</f>
        <v>0</v>
      </c>
      <c r="M132" s="85">
        <f>VLOOKUP($C$2,'[91]ERU-1'!$A$6:$BE$17,M$42,FALSE)</f>
        <v>892</v>
      </c>
      <c r="N132" s="85">
        <f>VLOOKUP($C$2,'[91]ERU-1'!$A$6:$BE$17,N$42,FALSE)</f>
        <v>0</v>
      </c>
      <c r="O132" s="85" t="s">
        <v>36</v>
      </c>
      <c r="P132" s="85">
        <f>VLOOKUP($C$2,'[91]ERU-1'!$A$6:$BE$17,P$42,FALSE)</f>
        <v>0</v>
      </c>
      <c r="Q132" s="85">
        <f>VLOOKUP($C$2,'[91]ERU-1'!$A$6:$BE$17,Q$42,FALSE)</f>
        <v>0</v>
      </c>
      <c r="R132" s="85">
        <f>VLOOKUP($C$2,'[91]ERU-1'!$A$6:$BE$17,R$42,FALSE)</f>
        <v>892</v>
      </c>
      <c r="S132" s="85">
        <f>VLOOKUP($C$2,'[91]ERU-1'!$A$6:$BE$17,S$42,FALSE)</f>
        <v>0</v>
      </c>
      <c r="T132" s="85">
        <f>VLOOKUP($C$2,'[91]ERU-1'!$A$6:$BE$17,T$42,FALSE)</f>
        <v>0</v>
      </c>
      <c r="U132" s="85">
        <f>VLOOKUP($C$2,'[91]ERU-1'!$A$6:$BE$17,U$42,FALSE)</f>
        <v>0</v>
      </c>
      <c r="V132" s="85">
        <f>VLOOKUP($C$2,'[91]ERU-1'!$A$6:$BE$17,V$42,FALSE)</f>
        <v>0</v>
      </c>
      <c r="W132" s="85">
        <f>VLOOKUP($C$2,'[91]ERU-1'!$A$6:$BE$17,W$42,FALSE)</f>
        <v>0</v>
      </c>
      <c r="X132" s="85">
        <f>VLOOKUP($C$2,'[91]ERU-1'!$A$6:$BE$17,X$42,FALSE)</f>
        <v>0</v>
      </c>
      <c r="Y132" s="85">
        <f>VLOOKUP($C$2,'[91]ERU-1'!$A$6:$BE$17,Y$42,FALSE)</f>
        <v>0</v>
      </c>
      <c r="Z132" s="85">
        <f>VLOOKUP($C$2,'[91]ERU-1'!$A$6:$BE$17,Z$42,FALSE)</f>
        <v>0</v>
      </c>
      <c r="AA132" s="85" t="str">
        <f>INDEX([16]Data!$BK$5:$BK$156,MATCH(A132,[16]Data!$A$5:$A$156,0))</f>
        <v>Olomoucký</v>
      </c>
      <c r="AB132" s="86">
        <f>INDEX([16]Data!$BM$5:$BM$156,MATCH(A132,[16]Data!$A$5:$A$156,0))</f>
        <v>0.72299999999999998</v>
      </c>
      <c r="AD132" s="39">
        <f t="shared" si="17"/>
        <v>0.79172853155304468</v>
      </c>
    </row>
    <row r="133" spans="1:30" x14ac:dyDescent="0.25">
      <c r="A133">
        <v>2857</v>
      </c>
      <c r="B133" s="84" t="str">
        <f>INDEX([16]Data!$C$5:$C$156,MATCH(A133,[16]Data!$A$5:$A$156,0))</f>
        <v>KJ - Šumperk</v>
      </c>
      <c r="C133" s="85" t="str">
        <f>VLOOKUP($C$2,'[92]ERU-1'!$A$6:$BE$17,C$42,FALSE)</f>
        <v>Březen</v>
      </c>
      <c r="D133" s="85">
        <f>VLOOKUP($C$2,'[92]ERU-1'!$A$6:$BE$17,D$42,FALSE)</f>
        <v>3</v>
      </c>
      <c r="E133" s="85">
        <f>VLOOKUP($C$2,'[92]ERU-1'!$A$6:$BE$17,E$42,FALSE)</f>
        <v>1160.1320000000001</v>
      </c>
      <c r="F133" s="85">
        <f>VLOOKUP($C$2,'[92]ERU-1'!$A$6:$BE$17,F$42,FALSE)</f>
        <v>596.70299999999997</v>
      </c>
      <c r="G133" s="85">
        <f>VLOOKUP($C$2,'[92]ERU-1'!$A$6:$BE$17,G$42,FALSE)</f>
        <v>35.168999999999997</v>
      </c>
      <c r="H133" s="85">
        <f>VLOOKUP($C$2,'[92]ERU-1'!$A$6:$BE$17,H$42,FALSE)</f>
        <v>1635</v>
      </c>
      <c r="I133" s="85">
        <f>VLOOKUP($C$2,'[92]ERU-1'!$A$6:$BE$17,I$42,FALSE)</f>
        <v>0</v>
      </c>
      <c r="J133" s="85">
        <f>VLOOKUP($C$2,'[92]ERU-1'!$A$6:$BE$17,J$42,FALSE)</f>
        <v>0</v>
      </c>
      <c r="K133" s="85">
        <f>VLOOKUP($C$2,'[92]ERU-1'!$A$6:$BE$17,K$42,FALSE)</f>
        <v>1635</v>
      </c>
      <c r="L133" s="85">
        <f>VLOOKUP($C$2,'[92]ERU-1'!$A$6:$BE$17,L$42,FALSE)</f>
        <v>0</v>
      </c>
      <c r="M133" s="85">
        <f>VLOOKUP($C$2,'[92]ERU-1'!$A$6:$BE$17,M$42,FALSE)</f>
        <v>1635</v>
      </c>
      <c r="N133" s="85">
        <f>VLOOKUP($C$2,'[92]ERU-1'!$A$6:$BE$17,N$42,FALSE)</f>
        <v>0</v>
      </c>
      <c r="O133" s="85" t="s">
        <v>36</v>
      </c>
      <c r="P133" s="85">
        <f>VLOOKUP($C$2,'[92]ERU-1'!$A$6:$BE$17,P$42,FALSE)</f>
        <v>0</v>
      </c>
      <c r="Q133" s="85">
        <f>VLOOKUP($C$2,'[92]ERU-1'!$A$6:$BE$17,Q$42,FALSE)</f>
        <v>0</v>
      </c>
      <c r="R133" s="85">
        <f>VLOOKUP($C$2,'[92]ERU-1'!$A$6:$BE$17,R$42,FALSE)</f>
        <v>1635</v>
      </c>
      <c r="S133" s="85">
        <f>VLOOKUP($C$2,'[92]ERU-1'!$A$6:$BE$17,S$42,FALSE)</f>
        <v>0</v>
      </c>
      <c r="T133" s="85">
        <f>VLOOKUP($C$2,'[92]ERU-1'!$A$6:$BE$17,T$42,FALSE)</f>
        <v>0</v>
      </c>
      <c r="U133" s="85">
        <f>VLOOKUP($C$2,'[92]ERU-1'!$A$6:$BE$17,U$42,FALSE)</f>
        <v>0</v>
      </c>
      <c r="V133" s="85">
        <f>VLOOKUP($C$2,'[92]ERU-1'!$A$6:$BE$17,V$42,FALSE)</f>
        <v>0</v>
      </c>
      <c r="W133" s="85">
        <f>VLOOKUP($C$2,'[92]ERU-1'!$A$6:$BE$17,W$42,FALSE)</f>
        <v>0</v>
      </c>
      <c r="X133" s="85">
        <f>VLOOKUP($C$2,'[92]ERU-1'!$A$6:$BE$17,X$42,FALSE)</f>
        <v>0</v>
      </c>
      <c r="Y133" s="85">
        <f>VLOOKUP($C$2,'[92]ERU-1'!$A$6:$BE$17,Y$42,FALSE)</f>
        <v>0</v>
      </c>
      <c r="Z133" s="85">
        <f>VLOOKUP($C$2,'[92]ERU-1'!$A$6:$BE$17,Z$42,FALSE)</f>
        <v>0</v>
      </c>
      <c r="AA133" s="85" t="str">
        <f>INDEX([16]Data!$BK$5:$BK$156,MATCH(A133,[16]Data!$A$5:$A$156,0))</f>
        <v>Olomoucký</v>
      </c>
      <c r="AB133" s="86">
        <f>INDEX([16]Data!$BM$5:$BM$156,MATCH(A133,[16]Data!$A$5:$A$156,0))</f>
        <v>1.1619999999999999</v>
      </c>
      <c r="AD133" s="39">
        <f t="shared" si="17"/>
        <v>0.76112683641052026</v>
      </c>
    </row>
    <row r="134" spans="1:30" x14ac:dyDescent="0.25">
      <c r="A134">
        <v>3082</v>
      </c>
      <c r="B134" s="84" t="str">
        <f>INDEX([16]Data!$C$5:$C$156,MATCH(A134,[16]Data!$A$5:$A$156,0))</f>
        <v>KJ - Tanvald</v>
      </c>
      <c r="C134" s="85" t="str">
        <f>VLOOKUP($C$2,'[93]ERU-1'!$A$6:$BE$17,C$42,FALSE)</f>
        <v>Březen</v>
      </c>
      <c r="D134" s="85">
        <f>VLOOKUP($C$2,'[93]ERU-1'!$A$6:$BE$17,D$42,FALSE)</f>
        <v>3</v>
      </c>
      <c r="E134" s="85">
        <f>VLOOKUP($C$2,'[93]ERU-1'!$A$6:$BE$17,E$42,FALSE)</f>
        <v>2450.1759999999999</v>
      </c>
      <c r="F134" s="85">
        <f>VLOOKUP($C$2,'[93]ERU-1'!$A$6:$BE$17,F$42,FALSE)</f>
        <v>1293.01</v>
      </c>
      <c r="G134" s="85">
        <f>VLOOKUP($C$2,'[93]ERU-1'!$A$6:$BE$17,G$42,FALSE)</f>
        <v>35.46</v>
      </c>
      <c r="H134" s="85">
        <f>VLOOKUP($C$2,'[93]ERU-1'!$A$6:$BE$17,H$42,FALSE)</f>
        <v>3707</v>
      </c>
      <c r="I134" s="85">
        <f>VLOOKUP($C$2,'[93]ERU-1'!$A$6:$BE$17,I$42,FALSE)</f>
        <v>0</v>
      </c>
      <c r="J134" s="85">
        <f>VLOOKUP($C$2,'[93]ERU-1'!$A$6:$BE$17,J$42,FALSE)</f>
        <v>0</v>
      </c>
      <c r="K134" s="85">
        <f>VLOOKUP($C$2,'[93]ERU-1'!$A$6:$BE$17,K$42,FALSE)</f>
        <v>3707</v>
      </c>
      <c r="L134" s="85">
        <f>VLOOKUP($C$2,'[93]ERU-1'!$A$6:$BE$17,L$42,FALSE)</f>
        <v>0</v>
      </c>
      <c r="M134" s="85">
        <f>VLOOKUP($C$2,'[93]ERU-1'!$A$6:$BE$17,M$42,FALSE)</f>
        <v>3707</v>
      </c>
      <c r="N134" s="85">
        <f>VLOOKUP($C$2,'[93]ERU-1'!$A$6:$BE$17,N$42,FALSE)</f>
        <v>0</v>
      </c>
      <c r="O134" s="85" t="s">
        <v>36</v>
      </c>
      <c r="P134" s="85">
        <f>VLOOKUP($C$2,'[93]ERU-1'!$A$6:$BE$17,P$42,FALSE)</f>
        <v>0</v>
      </c>
      <c r="Q134" s="85">
        <f>VLOOKUP($C$2,'[93]ERU-1'!$A$6:$BE$17,Q$42,FALSE)</f>
        <v>0</v>
      </c>
      <c r="R134" s="85">
        <f>VLOOKUP($C$2,'[93]ERU-1'!$A$6:$BE$17,R$42,FALSE)</f>
        <v>3707</v>
      </c>
      <c r="S134" s="85">
        <f>VLOOKUP($C$2,'[93]ERU-1'!$A$6:$BE$17,S$42,FALSE)</f>
        <v>0</v>
      </c>
      <c r="T134" s="85">
        <f>VLOOKUP($C$2,'[93]ERU-1'!$A$6:$BE$17,T$42,FALSE)</f>
        <v>0</v>
      </c>
      <c r="U134" s="85">
        <f>VLOOKUP($C$2,'[93]ERU-1'!$A$6:$BE$17,U$42,FALSE)</f>
        <v>0</v>
      </c>
      <c r="V134" s="85">
        <f>VLOOKUP($C$2,'[93]ERU-1'!$A$6:$BE$17,V$42,FALSE)</f>
        <v>0</v>
      </c>
      <c r="W134" s="85">
        <f>VLOOKUP($C$2,'[93]ERU-1'!$A$6:$BE$17,W$42,FALSE)</f>
        <v>0</v>
      </c>
      <c r="X134" s="85">
        <f>VLOOKUP($C$2,'[93]ERU-1'!$A$6:$BE$17,X$42,FALSE)</f>
        <v>0</v>
      </c>
      <c r="Y134" s="85">
        <f>VLOOKUP($C$2,'[93]ERU-1'!$A$6:$BE$17,Y$42,FALSE)</f>
        <v>0</v>
      </c>
      <c r="Z134" s="85">
        <f>VLOOKUP($C$2,'[93]ERU-1'!$A$6:$BE$17,Z$42,FALSE)</f>
        <v>0</v>
      </c>
      <c r="AA134" s="85" t="str">
        <f>INDEX([16]Data!$BK$5:$BK$156,MATCH(A134,[16]Data!$A$5:$A$156,0))</f>
        <v>Liberecký</v>
      </c>
      <c r="AB134" s="86">
        <f>INDEX([16]Data!$BM$5:$BM$156,MATCH(A134,[16]Data!$A$5:$A$156,0))</f>
        <v>2.254</v>
      </c>
      <c r="AD134" s="39">
        <f t="shared" si="17"/>
        <v>0.79637606996250776</v>
      </c>
    </row>
    <row r="135" spans="1:30" x14ac:dyDescent="0.25">
      <c r="A135">
        <v>2881</v>
      </c>
      <c r="B135" s="84" t="str">
        <f>INDEX([16]Data!$C$5:$C$156,MATCH(A135,[16]Data!$A$5:$A$156,0))</f>
        <v>KJ - Ústí nad Orlicí</v>
      </c>
      <c r="C135" s="85" t="str">
        <f>VLOOKUP($C$2,'[94]ERU-1'!$A$6:$BE$17,C$42,FALSE)</f>
        <v>Březen</v>
      </c>
      <c r="D135" s="85">
        <f>VLOOKUP($C$2,'[94]ERU-1'!$A$6:$BE$17,D$42,FALSE)</f>
        <v>3</v>
      </c>
      <c r="E135" s="85">
        <f>VLOOKUP($C$2,'[94]ERU-1'!$A$6:$BE$17,E$42,FALSE)</f>
        <v>2275.299</v>
      </c>
      <c r="F135" s="85">
        <f>VLOOKUP($C$2,'[94]ERU-1'!$A$6:$BE$17,F$42,FALSE)</f>
        <v>1204.3900000000001</v>
      </c>
      <c r="G135" s="85">
        <f>VLOOKUP($C$2,'[94]ERU-1'!$A$6:$BE$17,G$42,FALSE)</f>
        <v>35.128999999999998</v>
      </c>
      <c r="H135" s="85">
        <f>VLOOKUP($C$2,'[94]ERU-1'!$A$6:$BE$17,H$42,FALSE)</f>
        <v>3448</v>
      </c>
      <c r="I135" s="85">
        <f>VLOOKUP($C$2,'[94]ERU-1'!$A$6:$BE$17,I$42,FALSE)</f>
        <v>0</v>
      </c>
      <c r="J135" s="85">
        <f>VLOOKUP($C$2,'[94]ERU-1'!$A$6:$BE$17,J$42,FALSE)</f>
        <v>0</v>
      </c>
      <c r="K135" s="85">
        <f>VLOOKUP($C$2,'[94]ERU-1'!$A$6:$BE$17,K$42,FALSE)</f>
        <v>3448</v>
      </c>
      <c r="L135" s="85">
        <f>VLOOKUP($C$2,'[94]ERU-1'!$A$6:$BE$17,L$42,FALSE)</f>
        <v>0</v>
      </c>
      <c r="M135" s="85">
        <f>VLOOKUP($C$2,'[94]ERU-1'!$A$6:$BE$17,M$42,FALSE)</f>
        <v>3448</v>
      </c>
      <c r="N135" s="85">
        <f>VLOOKUP($C$2,'[94]ERU-1'!$A$6:$BE$17,N$42,FALSE)</f>
        <v>0</v>
      </c>
      <c r="O135" s="85" t="s">
        <v>36</v>
      </c>
      <c r="P135" s="85">
        <f>VLOOKUP($C$2,'[94]ERU-1'!$A$6:$BE$17,P$42,FALSE)</f>
        <v>0</v>
      </c>
      <c r="Q135" s="85">
        <f>VLOOKUP($C$2,'[94]ERU-1'!$A$6:$BE$17,Q$42,FALSE)</f>
        <v>0</v>
      </c>
      <c r="R135" s="85">
        <f>VLOOKUP($C$2,'[94]ERU-1'!$A$6:$BE$17,R$42,FALSE)</f>
        <v>3448</v>
      </c>
      <c r="S135" s="85">
        <f>VLOOKUP($C$2,'[94]ERU-1'!$A$6:$BE$17,S$42,FALSE)</f>
        <v>0</v>
      </c>
      <c r="T135" s="85">
        <f>VLOOKUP($C$2,'[94]ERU-1'!$A$6:$BE$17,T$42,FALSE)</f>
        <v>0</v>
      </c>
      <c r="U135" s="85">
        <f>VLOOKUP($C$2,'[94]ERU-1'!$A$6:$BE$17,U$42,FALSE)</f>
        <v>0</v>
      </c>
      <c r="V135" s="85">
        <f>VLOOKUP($C$2,'[94]ERU-1'!$A$6:$BE$17,V$42,FALSE)</f>
        <v>0</v>
      </c>
      <c r="W135" s="85">
        <f>VLOOKUP($C$2,'[94]ERU-1'!$A$6:$BE$17,W$42,FALSE)</f>
        <v>0</v>
      </c>
      <c r="X135" s="85">
        <f>VLOOKUP($C$2,'[94]ERU-1'!$A$6:$BE$17,X$42,FALSE)</f>
        <v>0</v>
      </c>
      <c r="Y135" s="85">
        <f>VLOOKUP($C$2,'[94]ERU-1'!$A$6:$BE$17,Y$42,FALSE)</f>
        <v>0</v>
      </c>
      <c r="Z135" s="85">
        <f>VLOOKUP($C$2,'[94]ERU-1'!$A$6:$BE$17,Z$42,FALSE)</f>
        <v>0</v>
      </c>
      <c r="AA135" s="85" t="str">
        <f>INDEX([16]Data!$BK$5:$BK$156,MATCH(A135,[16]Data!$A$5:$A$156,0))</f>
        <v>Pardubický</v>
      </c>
      <c r="AB135" s="86">
        <f>INDEX([16]Data!$BM$5:$BM$156,MATCH(A135,[16]Data!$A$5:$A$156,0))</f>
        <v>1.7909999999999999</v>
      </c>
      <c r="AD135" s="39">
        <f t="shared" si="17"/>
        <v>0.79523889917533175</v>
      </c>
    </row>
    <row r="136" spans="1:30" x14ac:dyDescent="0.25">
      <c r="A136">
        <v>3081</v>
      </c>
      <c r="B136" s="84" t="str">
        <f>INDEX([16]Data!$C$5:$C$156,MATCH(A136,[16]Data!$A$5:$A$156,0))</f>
        <v>KJ - Ústí nad Orlicí, Okružní</v>
      </c>
      <c r="C136" s="85" t="str">
        <f>VLOOKUP($C$2,'[95]ERU-1'!$A$6:$BE$17,C$42,FALSE)</f>
        <v>Březen</v>
      </c>
      <c r="D136" s="85">
        <f>VLOOKUP($C$2,'[95]ERU-1'!$A$6:$BE$17,D$42,FALSE)</f>
        <v>3</v>
      </c>
      <c r="E136" s="85">
        <f>VLOOKUP($C$2,'[95]ERU-1'!$A$6:$BE$17,E$42,FALSE)</f>
        <v>516.04399999999998</v>
      </c>
      <c r="F136" s="85">
        <f>VLOOKUP($C$2,'[95]ERU-1'!$A$6:$BE$17,F$42,FALSE)</f>
        <v>279.024</v>
      </c>
      <c r="G136" s="85">
        <f>VLOOKUP($C$2,'[95]ERU-1'!$A$6:$BE$17,G$42,FALSE)</f>
        <v>35.128</v>
      </c>
      <c r="H136" s="85">
        <f>VLOOKUP($C$2,'[95]ERU-1'!$A$6:$BE$17,H$42,FALSE)</f>
        <v>803</v>
      </c>
      <c r="I136" s="85">
        <f>VLOOKUP($C$2,'[95]ERU-1'!$A$6:$BE$17,I$42,FALSE)</f>
        <v>0</v>
      </c>
      <c r="J136" s="85">
        <f>VLOOKUP($C$2,'[95]ERU-1'!$A$6:$BE$17,J$42,FALSE)</f>
        <v>0</v>
      </c>
      <c r="K136" s="85">
        <f>VLOOKUP($C$2,'[95]ERU-1'!$A$6:$BE$17,K$42,FALSE)</f>
        <v>803</v>
      </c>
      <c r="L136" s="85">
        <f>VLOOKUP($C$2,'[95]ERU-1'!$A$6:$BE$17,L$42,FALSE)</f>
        <v>0</v>
      </c>
      <c r="M136" s="85">
        <f>VLOOKUP($C$2,'[95]ERU-1'!$A$6:$BE$17,M$42,FALSE)</f>
        <v>803</v>
      </c>
      <c r="N136" s="85">
        <f>VLOOKUP($C$2,'[95]ERU-1'!$A$6:$BE$17,N$42,FALSE)</f>
        <v>0</v>
      </c>
      <c r="O136" s="85" t="s">
        <v>36</v>
      </c>
      <c r="P136" s="85">
        <f>VLOOKUP($C$2,'[95]ERU-1'!$A$6:$BE$17,P$42,FALSE)</f>
        <v>0</v>
      </c>
      <c r="Q136" s="85">
        <f>VLOOKUP($C$2,'[95]ERU-1'!$A$6:$BE$17,Q$42,FALSE)</f>
        <v>0</v>
      </c>
      <c r="R136" s="85">
        <f>VLOOKUP($C$2,'[95]ERU-1'!$A$6:$BE$17,R$42,FALSE)</f>
        <v>803</v>
      </c>
      <c r="S136" s="85">
        <f>VLOOKUP($C$2,'[95]ERU-1'!$A$6:$BE$17,S$42,FALSE)</f>
        <v>0</v>
      </c>
      <c r="T136" s="85">
        <f>VLOOKUP($C$2,'[95]ERU-1'!$A$6:$BE$17,T$42,FALSE)</f>
        <v>0</v>
      </c>
      <c r="U136" s="85">
        <f>VLOOKUP($C$2,'[95]ERU-1'!$A$6:$BE$17,U$42,FALSE)</f>
        <v>0</v>
      </c>
      <c r="V136" s="85">
        <f>VLOOKUP($C$2,'[95]ERU-1'!$A$6:$BE$17,V$42,FALSE)</f>
        <v>0</v>
      </c>
      <c r="W136" s="85">
        <f>VLOOKUP($C$2,'[95]ERU-1'!$A$6:$BE$17,W$42,FALSE)</f>
        <v>0</v>
      </c>
      <c r="X136" s="85">
        <f>VLOOKUP($C$2,'[95]ERU-1'!$A$6:$BE$17,X$42,FALSE)</f>
        <v>0</v>
      </c>
      <c r="Y136" s="85">
        <f>VLOOKUP($C$2,'[95]ERU-1'!$A$6:$BE$17,Y$42,FALSE)</f>
        <v>0</v>
      </c>
      <c r="Z136" s="85">
        <f>VLOOKUP($C$2,'[95]ERU-1'!$A$6:$BE$17,Z$42,FALSE)</f>
        <v>0</v>
      </c>
      <c r="AA136" s="85" t="str">
        <f>INDEX([16]Data!$BK$5:$BK$156,MATCH(A136,[16]Data!$A$5:$A$156,0))</f>
        <v>Pardubický</v>
      </c>
      <c r="AB136" s="86">
        <f>INDEX([16]Data!$BM$5:$BM$156,MATCH(A136,[16]Data!$A$5:$A$156,0))</f>
        <v>0.72299999999999998</v>
      </c>
      <c r="AD136" s="39">
        <f t="shared" si="17"/>
        <v>0.799413511223248</v>
      </c>
    </row>
    <row r="137" spans="1:30" x14ac:dyDescent="0.25">
      <c r="A137">
        <v>2880</v>
      </c>
      <c r="B137" s="84" t="str">
        <f>INDEX([16]Data!$C$5:$C$156,MATCH(A137,[16]Data!$A$5:$A$156,0))</f>
        <v>KJ - Vamberk</v>
      </c>
      <c r="C137" s="85" t="str">
        <f>VLOOKUP($C$2,'[96]ERU-1'!$A$6:$BE$17,C$42,FALSE)</f>
        <v>Březen</v>
      </c>
      <c r="D137" s="85">
        <f>VLOOKUP($C$2,'[96]ERU-1'!$A$6:$BE$17,D$42,FALSE)</f>
        <v>3</v>
      </c>
      <c r="E137" s="85">
        <f>VLOOKUP($C$2,'[96]ERU-1'!$A$6:$BE$17,E$42,FALSE)</f>
        <v>1264.5319999999999</v>
      </c>
      <c r="F137" s="85">
        <f>VLOOKUP($C$2,'[96]ERU-1'!$A$6:$BE$17,F$42,FALSE)</f>
        <v>670.93799999999999</v>
      </c>
      <c r="G137" s="85">
        <f>VLOOKUP($C$2,'[96]ERU-1'!$A$6:$BE$17,G$42,FALSE)</f>
        <v>35.130000000000003</v>
      </c>
      <c r="H137" s="85">
        <f>VLOOKUP($C$2,'[96]ERU-1'!$A$6:$BE$17,H$42,FALSE)</f>
        <v>1874</v>
      </c>
      <c r="I137" s="85">
        <f>VLOOKUP($C$2,'[96]ERU-1'!$A$6:$BE$17,I$42,FALSE)</f>
        <v>0</v>
      </c>
      <c r="J137" s="85">
        <f>VLOOKUP($C$2,'[96]ERU-1'!$A$6:$BE$17,J$42,FALSE)</f>
        <v>0</v>
      </c>
      <c r="K137" s="85">
        <f>VLOOKUP($C$2,'[96]ERU-1'!$A$6:$BE$17,K$42,FALSE)</f>
        <v>1874</v>
      </c>
      <c r="L137" s="85">
        <f>VLOOKUP($C$2,'[96]ERU-1'!$A$6:$BE$17,L$42,FALSE)</f>
        <v>0</v>
      </c>
      <c r="M137" s="85">
        <f>VLOOKUP($C$2,'[96]ERU-1'!$A$6:$BE$17,M$42,FALSE)</f>
        <v>1874</v>
      </c>
      <c r="N137" s="85">
        <f>VLOOKUP($C$2,'[96]ERU-1'!$A$6:$BE$17,N$42,FALSE)</f>
        <v>0</v>
      </c>
      <c r="O137" s="85" t="s">
        <v>36</v>
      </c>
      <c r="P137" s="85">
        <f>VLOOKUP($C$2,'[96]ERU-1'!$A$6:$BE$17,P$42,FALSE)</f>
        <v>0</v>
      </c>
      <c r="Q137" s="85">
        <f>VLOOKUP($C$2,'[96]ERU-1'!$A$6:$BE$17,Q$42,FALSE)</f>
        <v>0</v>
      </c>
      <c r="R137" s="85">
        <f>VLOOKUP($C$2,'[96]ERU-1'!$A$6:$BE$17,R$42,FALSE)</f>
        <v>1874</v>
      </c>
      <c r="S137" s="85">
        <f>VLOOKUP($C$2,'[96]ERU-1'!$A$6:$BE$17,S$42,FALSE)</f>
        <v>0</v>
      </c>
      <c r="T137" s="85">
        <f>VLOOKUP($C$2,'[96]ERU-1'!$A$6:$BE$17,T$42,FALSE)</f>
        <v>0</v>
      </c>
      <c r="U137" s="85">
        <f>VLOOKUP($C$2,'[96]ERU-1'!$A$6:$BE$17,U$42,FALSE)</f>
        <v>0</v>
      </c>
      <c r="V137" s="85">
        <f>VLOOKUP($C$2,'[96]ERU-1'!$A$6:$BE$17,V$42,FALSE)</f>
        <v>0</v>
      </c>
      <c r="W137" s="85">
        <f>VLOOKUP($C$2,'[96]ERU-1'!$A$6:$BE$17,W$42,FALSE)</f>
        <v>0</v>
      </c>
      <c r="X137" s="85">
        <f>VLOOKUP($C$2,'[96]ERU-1'!$A$6:$BE$17,X$42,FALSE)</f>
        <v>0</v>
      </c>
      <c r="Y137" s="85">
        <f>VLOOKUP($C$2,'[96]ERU-1'!$A$6:$BE$17,Y$42,FALSE)</f>
        <v>0</v>
      </c>
      <c r="Z137" s="85">
        <f>VLOOKUP($C$2,'[96]ERU-1'!$A$6:$BE$17,Z$42,FALSE)</f>
        <v>0</v>
      </c>
      <c r="AA137" s="85" t="str">
        <f>INDEX([16]Data!$BK$5:$BK$156,MATCH(A137,[16]Data!$A$5:$A$156,0))</f>
        <v>Královéhradecký</v>
      </c>
      <c r="AB137" s="86">
        <f>INDEX([16]Data!$BM$5:$BM$156,MATCH(A137,[16]Data!$A$5:$A$156,0))</f>
        <v>1.7909999999999999</v>
      </c>
      <c r="AD137" s="39">
        <f t="shared" si="17"/>
        <v>0.77586238304516297</v>
      </c>
    </row>
    <row r="138" spans="1:30" x14ac:dyDescent="0.25">
      <c r="A138">
        <v>2478</v>
      </c>
      <c r="B138" s="84" t="str">
        <f>INDEX([16]Data!$C$5:$C$156,MATCH(A138,[16]Data!$A$5:$A$156,0))</f>
        <v>Kotelna Votice</v>
      </c>
      <c r="C138" s="85" t="str">
        <f>VLOOKUP($C$2,'[57]ERU-1'!$A$6:$BE$17,C$42,FALSE)</f>
        <v>Březen</v>
      </c>
      <c r="D138" s="85">
        <f>VLOOKUP($C$2,'[57]ERU-1'!$A$6:$BE$17,D$42,FALSE)</f>
        <v>3</v>
      </c>
      <c r="E138" s="85">
        <f>VLOOKUP($C$2,'[57]ERU-1'!$A$6:$BE$17,E$42,FALSE)</f>
        <v>726.18100000000004</v>
      </c>
      <c r="F138" s="85">
        <f>VLOOKUP($C$2,'[57]ERU-1'!$A$6:$BE$17,F$42,FALSE)</f>
        <v>388.54300000000001</v>
      </c>
      <c r="G138" s="85">
        <f>VLOOKUP($C$2,'[57]ERU-1'!$A$6:$BE$17,G$42,FALSE)</f>
        <v>35.256999999999998</v>
      </c>
      <c r="H138" s="85">
        <f>VLOOKUP($C$2,'[57]ERU-1'!$A$6:$BE$17,H$42,FALSE)</f>
        <v>1085</v>
      </c>
      <c r="I138" s="85">
        <f>VLOOKUP($C$2,'[57]ERU-1'!$A$6:$BE$17,I$42,FALSE)</f>
        <v>0</v>
      </c>
      <c r="J138" s="85">
        <f>VLOOKUP($C$2,'[57]ERU-1'!$A$6:$BE$17,J$42,FALSE)</f>
        <v>0</v>
      </c>
      <c r="K138" s="85">
        <f>VLOOKUP($C$2,'[57]ERU-1'!$A$6:$BE$17,K$42,FALSE)</f>
        <v>1085</v>
      </c>
      <c r="L138" s="85">
        <f>VLOOKUP($C$2,'[57]ERU-1'!$A$6:$BE$17,L$42,FALSE)</f>
        <v>0</v>
      </c>
      <c r="M138" s="85">
        <f>VLOOKUP($C$2,'[57]ERU-1'!$A$6:$BE$17,M$42,FALSE)</f>
        <v>1085</v>
      </c>
      <c r="N138" s="85">
        <f>VLOOKUP($C$2,'[57]ERU-1'!$A$6:$BE$17,N$42,FALSE)</f>
        <v>0</v>
      </c>
      <c r="O138" s="85" t="s">
        <v>36</v>
      </c>
      <c r="P138" s="85">
        <f>VLOOKUP($C$2,'[57]ERU-1'!$A$6:$BE$17,P$42,FALSE)</f>
        <v>0</v>
      </c>
      <c r="Q138" s="85">
        <f>VLOOKUP($C$2,'[57]ERU-1'!$A$6:$BE$17,Q$42,FALSE)</f>
        <v>0</v>
      </c>
      <c r="R138" s="85">
        <f>VLOOKUP($C$2,'[57]ERU-1'!$A$6:$BE$17,R$42,FALSE)</f>
        <v>1085</v>
      </c>
      <c r="S138" s="85">
        <f>VLOOKUP($C$2,'[57]ERU-1'!$A$6:$BE$17,S$42,FALSE)</f>
        <v>0</v>
      </c>
      <c r="T138" s="85">
        <f>VLOOKUP($C$2,'[57]ERU-1'!$A$6:$BE$17,T$42,FALSE)</f>
        <v>0</v>
      </c>
      <c r="U138" s="85">
        <f>VLOOKUP($C$2,'[57]ERU-1'!$A$6:$BE$17,U$42,FALSE)</f>
        <v>0</v>
      </c>
      <c r="V138" s="85">
        <f>VLOOKUP($C$2,'[57]ERU-1'!$A$6:$BE$17,V$42,FALSE)</f>
        <v>0</v>
      </c>
      <c r="W138" s="85">
        <f>VLOOKUP($C$2,'[57]ERU-1'!$A$6:$BE$17,W$42,FALSE)</f>
        <v>0</v>
      </c>
      <c r="X138" s="85">
        <f>VLOOKUP($C$2,'[57]ERU-1'!$A$6:$BE$17,X$42,FALSE)</f>
        <v>0</v>
      </c>
      <c r="Y138" s="85">
        <f>VLOOKUP($C$2,'[57]ERU-1'!$A$6:$BE$17,Y$42,FALSE)</f>
        <v>0</v>
      </c>
      <c r="Z138" s="85">
        <f>VLOOKUP($C$2,'[57]ERU-1'!$A$6:$BE$17,Z$42,FALSE)</f>
        <v>0</v>
      </c>
      <c r="AA138" s="85" t="str">
        <f>INDEX([16]Data!$BK$5:$BK$156,MATCH(A138,[16]Data!$A$5:$A$156,0))</f>
        <v>Středočeský</v>
      </c>
      <c r="AB138" s="86">
        <f>INDEX([16]Data!$BM$5:$BM$156,MATCH(A138,[16]Data!$A$5:$A$156,0))</f>
        <v>0.28000000000000003</v>
      </c>
      <c r="AD138" s="39">
        <f t="shared" si="17"/>
        <v>0.77568992077810917</v>
      </c>
    </row>
    <row r="139" spans="1:30" x14ac:dyDescent="0.25">
      <c r="A139">
        <v>2641</v>
      </c>
      <c r="B139" s="84" t="str">
        <f>INDEX([16]Data!$C$5:$C$156,MATCH(A139,[16]Data!$A$5:$A$156,0))</f>
        <v>KJ - Vrchlabí, Žižkova NKTC</v>
      </c>
      <c r="C139" s="85" t="str">
        <f>VLOOKUP($C$2,'[12]ERU-1'!$A$28:$BE$39,C$42,FALSE)</f>
        <v>Březen</v>
      </c>
      <c r="D139" s="85">
        <f>VLOOKUP($C$2,'[12]ERU-1'!$A$6:$BE$17,D$42,FALSE)</f>
        <v>3</v>
      </c>
      <c r="E139" s="85">
        <f>VLOOKUP($C$2,'[12]ERU-1'!$A$28:$BE$39,E$42,FALSE)</f>
        <v>1852.864</v>
      </c>
      <c r="F139" s="85">
        <f>VLOOKUP($C$2,'[12]ERU-1'!$A$28:$BE$39,F$42,FALSE)</f>
        <v>988.71100000000001</v>
      </c>
      <c r="G139" s="85">
        <f>VLOOKUP($C$2,'[12]ERU-1'!$A$28:$BE$39,G$42,FALSE)</f>
        <v>35.133000000000003</v>
      </c>
      <c r="H139" s="85">
        <f>VLOOKUP($C$2,'[12]ERU-1'!$A$28:$BE$39,H$42,FALSE)</f>
        <v>2805</v>
      </c>
      <c r="I139" s="85">
        <f>VLOOKUP($C$2,'[12]ERU-1'!$A$28:$BE$39,I$42,FALSE)</f>
        <v>0</v>
      </c>
      <c r="J139" s="85">
        <f>VLOOKUP($C$2,'[12]ERU-1'!$A$28:$BE$39,J$42,FALSE)</f>
        <v>0</v>
      </c>
      <c r="K139" s="85">
        <f>VLOOKUP($C$2,'[12]ERU-1'!$A$28:$BE$39,K$42,FALSE)</f>
        <v>2805</v>
      </c>
      <c r="L139" s="85">
        <f>VLOOKUP($C$2,'[12]ERU-1'!$A$28:$BE$39,L$42,FALSE)</f>
        <v>0</v>
      </c>
      <c r="M139" s="85">
        <f>VLOOKUP($C$2,'[12]ERU-1'!$A$28:$BE$39,M$42,FALSE)</f>
        <v>2805</v>
      </c>
      <c r="N139" s="85">
        <f>VLOOKUP($C$2,'[12]ERU-1'!$A$28:$BE$39,N$42,FALSE)</f>
        <v>0</v>
      </c>
      <c r="O139" s="85" t="s">
        <v>36</v>
      </c>
      <c r="P139" s="85">
        <f>VLOOKUP($C$2,'[12]ERU-1'!$A$28:$BE$39,P$42,FALSE)</f>
        <v>0</v>
      </c>
      <c r="Q139" s="85">
        <f>VLOOKUP($C$2,'[12]ERU-1'!$A$28:$BE$39,Q$42,FALSE)</f>
        <v>0</v>
      </c>
      <c r="R139" s="85">
        <f>VLOOKUP($C$2,'[12]ERU-1'!$A$28:$BE$39,R$42,FALSE)</f>
        <v>2805</v>
      </c>
      <c r="S139" s="85">
        <f>VLOOKUP($C$2,'[12]ERU-1'!$A$28:$BE$39,S$42,FALSE)</f>
        <v>0</v>
      </c>
      <c r="T139" s="85">
        <f>VLOOKUP($C$2,'[12]ERU-1'!$A$28:$BE$39,T$42,FALSE)</f>
        <v>0</v>
      </c>
      <c r="U139" s="85">
        <f>VLOOKUP($C$2,'[12]ERU-1'!$A$28:$BE$39,U$42,FALSE)</f>
        <v>0</v>
      </c>
      <c r="V139" s="85">
        <f>VLOOKUP($C$2,'[12]ERU-1'!$A$28:$BE$39,V$42,FALSE)</f>
        <v>0</v>
      </c>
      <c r="W139" s="85">
        <f>VLOOKUP($C$2,'[12]ERU-1'!$A$28:$BE$39,W$42,FALSE)</f>
        <v>0</v>
      </c>
      <c r="X139" s="85">
        <f>VLOOKUP($C$2,'[12]ERU-1'!$A$28:$BE$39,X$42,FALSE)</f>
        <v>0</v>
      </c>
      <c r="Y139" s="85">
        <f>VLOOKUP($C$2,'[12]ERU-1'!$A$28:$BE$39,Y$42,FALSE)</f>
        <v>0</v>
      </c>
      <c r="Z139" s="85">
        <f>VLOOKUP($C$2,'[12]ERU-1'!$A$28:$BE$39,Z$42,FALSE)</f>
        <v>0</v>
      </c>
      <c r="AA139" s="85" t="str">
        <f>INDEX([16]Data!$BK$5:$BK$156,MATCH(A139,[16]Data!$A$5:$A$156,0))</f>
        <v>Královéhradecký</v>
      </c>
      <c r="AB139" s="86">
        <f>INDEX([16]Data!$BM$5:$BM$156,MATCH(A139,[16]Data!$A$5:$A$156,0))</f>
        <v>1.9950000000000001</v>
      </c>
      <c r="AD139" s="39">
        <f t="shared" si="17"/>
        <v>0.78806311112819283</v>
      </c>
    </row>
    <row r="140" spans="1:30" x14ac:dyDescent="0.25">
      <c r="A140">
        <v>2642</v>
      </c>
      <c r="B140" s="84" t="str">
        <f>INDEX([16]Data!$C$5:$C$156,MATCH(A140,[16]Data!$A$5:$A$156,0))</f>
        <v>KJ - Vrchlabí, připojení Liščí kopec</v>
      </c>
      <c r="C140" s="85" t="str">
        <f>VLOOKUP($C$2,'[12]ERU-1'!$A$28:$BE$39,C$42,FALSE)</f>
        <v>Březen</v>
      </c>
      <c r="D140" s="85">
        <f>VLOOKUP($C$2,'[12]ERU-1'!$A$6:$BE$17,D$42,FALSE)</f>
        <v>3</v>
      </c>
      <c r="E140" s="85">
        <f>VLOOKUP($C$2,'[12]ERU-1'!$A$6:$BE$17,E$42,FALSE)</f>
        <v>1260.1369999999999</v>
      </c>
      <c r="F140" s="85">
        <f>VLOOKUP($C$2,'[12]ERU-1'!$A$6:$BE$17,F$42,FALSE)</f>
        <v>689.84</v>
      </c>
      <c r="G140" s="85">
        <f>VLOOKUP($C$2,'[12]ERU-1'!$A$6:$BE$17,G$42,FALSE)</f>
        <v>35.133000000000003</v>
      </c>
      <c r="H140" s="85">
        <f>VLOOKUP($C$2,'[12]ERU-1'!$A$6:$BE$17,H$42,FALSE)</f>
        <v>2069</v>
      </c>
      <c r="I140" s="85">
        <f>VLOOKUP($C$2,'[12]ERU-1'!$A$6:$BE$17,I$42,FALSE)</f>
        <v>0</v>
      </c>
      <c r="J140" s="85">
        <f>VLOOKUP($C$2,'[12]ERU-1'!$A$6:$BE$17,J$42,FALSE)</f>
        <v>0</v>
      </c>
      <c r="K140" s="85">
        <f>VLOOKUP($C$2,'[12]ERU-1'!$A$6:$BE$17,K$42,FALSE)</f>
        <v>2069</v>
      </c>
      <c r="L140" s="85">
        <f>VLOOKUP($C$2,'[12]ERU-1'!$A$6:$BE$17,L$42,FALSE)</f>
        <v>0</v>
      </c>
      <c r="M140" s="85">
        <f>VLOOKUP($C$2,'[12]ERU-1'!$A$6:$BE$17,M$42,FALSE)</f>
        <v>2069</v>
      </c>
      <c r="N140" s="85">
        <f>VLOOKUP($C$2,'[12]ERU-1'!$A$6:$BE$17,N$42,FALSE)</f>
        <v>0</v>
      </c>
      <c r="O140" s="85" t="s">
        <v>36</v>
      </c>
      <c r="P140" s="85">
        <f>VLOOKUP($C$2,'[12]ERU-1'!$A$6:$BE$17,P$42,FALSE)</f>
        <v>0</v>
      </c>
      <c r="Q140" s="85">
        <f>VLOOKUP($C$2,'[12]ERU-1'!$A$6:$BE$17,Q$42,FALSE)</f>
        <v>0</v>
      </c>
      <c r="R140" s="85">
        <f>VLOOKUP($C$2,'[12]ERU-1'!$A$6:$BE$17,R$42,FALSE)</f>
        <v>2069</v>
      </c>
      <c r="S140" s="85">
        <f>VLOOKUP($C$2,'[12]ERU-1'!$A$6:$BE$17,S$42,FALSE)</f>
        <v>0</v>
      </c>
      <c r="T140" s="85">
        <f>VLOOKUP($C$2,'[12]ERU-1'!$A$6:$BE$17,T$42,FALSE)</f>
        <v>0</v>
      </c>
      <c r="U140" s="85">
        <f>VLOOKUP($C$2,'[12]ERU-1'!$A$6:$BE$17,U$42,FALSE)</f>
        <v>0</v>
      </c>
      <c r="V140" s="85">
        <f>VLOOKUP($C$2,'[12]ERU-1'!$A$6:$BE$17,V$42,FALSE)</f>
        <v>0</v>
      </c>
      <c r="W140" s="85">
        <f>VLOOKUP($C$2,'[12]ERU-1'!$A$6:$BE$17,W$42,FALSE)</f>
        <v>0</v>
      </c>
      <c r="X140" s="85">
        <f>VLOOKUP($C$2,'[12]ERU-1'!$A$6:$BE$17,X$42,FALSE)</f>
        <v>0</v>
      </c>
      <c r="Y140" s="85">
        <f>VLOOKUP($C$2,'[12]ERU-1'!$A$6:$BE$17,Y$42,FALSE)</f>
        <v>0</v>
      </c>
      <c r="Z140" s="85">
        <f>VLOOKUP($C$2,'[12]ERU-1'!$A$6:$BE$17,Z$42,FALSE)</f>
        <v>0</v>
      </c>
      <c r="AA140" s="85" t="str">
        <f>INDEX([16]Data!$BK$5:$BK$156,MATCH(A140,[16]Data!$A$5:$A$156,0))</f>
        <v>Královéhradecký</v>
      </c>
      <c r="AB140" s="86">
        <f>INDEX([16]Data!$BM$5:$BM$156,MATCH(A140,[16]Data!$A$5:$A$156,0))</f>
        <v>1.7909999999999999</v>
      </c>
      <c r="AD140" s="39">
        <f t="shared" si="17"/>
        <v>0.8331239450049609</v>
      </c>
    </row>
    <row r="141" spans="1:30" x14ac:dyDescent="0.25">
      <c r="A141">
        <v>2703</v>
      </c>
      <c r="B141" s="84" t="str">
        <f>INDEX([16]Data!$C$5:$C$156,MATCH(A141,[16]Data!$A$5:$A$156,0))</f>
        <v>KJ - Vysoké Mýto, Generála Svatoně (kotelna Vanice)</v>
      </c>
      <c r="C141" s="85" t="str">
        <f>VLOOKUP($C$2,'[97]ERU-1'!$A$6:$BE$17,C$42,FALSE)</f>
        <v>Březen</v>
      </c>
      <c r="D141" s="85">
        <f>VLOOKUP($C$2,'[97]ERU-1'!$A$6:$BE$17,D$42,FALSE)</f>
        <v>3</v>
      </c>
      <c r="E141" s="85">
        <f>VLOOKUP($C$2,'[97]ERU-1'!$A$6:$BE$17,E$42,FALSE)</f>
        <v>547.23299999999995</v>
      </c>
      <c r="F141" s="85">
        <f>VLOOKUP($C$2,'[97]ERU-1'!$A$6:$BE$17,F$42,FALSE)</f>
        <v>308.149</v>
      </c>
      <c r="G141" s="85">
        <f>VLOOKUP($C$2,'[97]ERU-1'!$A$6:$BE$17,G$42,FALSE)</f>
        <v>35.134999999999998</v>
      </c>
      <c r="H141" s="85">
        <f>VLOOKUP($C$2,'[97]ERU-1'!$A$6:$BE$17,H$42,FALSE)</f>
        <v>915</v>
      </c>
      <c r="I141" s="85">
        <f>VLOOKUP($C$2,'[97]ERU-1'!$A$6:$BE$17,I$42,FALSE)</f>
        <v>0</v>
      </c>
      <c r="J141" s="85">
        <f>VLOOKUP($C$2,'[97]ERU-1'!$A$6:$BE$17,J$42,FALSE)</f>
        <v>0</v>
      </c>
      <c r="K141" s="85">
        <f>VLOOKUP($C$2,'[97]ERU-1'!$A$6:$BE$17,K$42,FALSE)</f>
        <v>915</v>
      </c>
      <c r="L141" s="85">
        <f>VLOOKUP($C$2,'[97]ERU-1'!$A$6:$BE$17,L$42,FALSE)</f>
        <v>0</v>
      </c>
      <c r="M141" s="85">
        <f>VLOOKUP($C$2,'[97]ERU-1'!$A$6:$BE$17,M$42,FALSE)</f>
        <v>915</v>
      </c>
      <c r="N141" s="85">
        <f>VLOOKUP($C$2,'[97]ERU-1'!$A$6:$BE$17,N$42,FALSE)</f>
        <v>0</v>
      </c>
      <c r="O141" s="85" t="s">
        <v>36</v>
      </c>
      <c r="P141" s="85">
        <f>VLOOKUP($C$2,'[97]ERU-1'!$A$6:$BE$17,P$42,FALSE)</f>
        <v>0</v>
      </c>
      <c r="Q141" s="85">
        <f>VLOOKUP($C$2,'[97]ERU-1'!$A$6:$BE$17,Q$42,FALSE)</f>
        <v>0</v>
      </c>
      <c r="R141" s="85">
        <f>VLOOKUP($C$2,'[97]ERU-1'!$A$6:$BE$17,R$42,FALSE)</f>
        <v>915</v>
      </c>
      <c r="S141" s="85">
        <f>VLOOKUP($C$2,'[97]ERU-1'!$A$6:$BE$17,S$42,FALSE)</f>
        <v>0</v>
      </c>
      <c r="T141" s="85">
        <f>VLOOKUP($C$2,'[97]ERU-1'!$A$6:$BE$17,T$42,FALSE)</f>
        <v>0</v>
      </c>
      <c r="U141" s="85">
        <f>VLOOKUP($C$2,'[97]ERU-1'!$A$6:$BE$17,U$42,FALSE)</f>
        <v>0</v>
      </c>
      <c r="V141" s="85">
        <f>VLOOKUP($C$2,'[97]ERU-1'!$A$6:$BE$17,V$42,FALSE)</f>
        <v>0</v>
      </c>
      <c r="W141" s="85">
        <f>VLOOKUP($C$2,'[97]ERU-1'!$A$6:$BE$17,W$42,FALSE)</f>
        <v>0</v>
      </c>
      <c r="X141" s="85">
        <f>VLOOKUP($C$2,'[97]ERU-1'!$A$6:$BE$17,X$42,FALSE)</f>
        <v>0</v>
      </c>
      <c r="Y141" s="85">
        <f>VLOOKUP($C$2,'[97]ERU-1'!$A$6:$BE$17,Y$42,FALSE)</f>
        <v>0</v>
      </c>
      <c r="Z141" s="85">
        <f>VLOOKUP($C$2,'[97]ERU-1'!$A$6:$BE$17,Z$42,FALSE)</f>
        <v>0</v>
      </c>
      <c r="AA141" s="85" t="str">
        <f>INDEX([16]Data!$BK$5:$BK$156,MATCH(A141,[16]Data!$A$5:$A$156,0))</f>
        <v>Pardubický</v>
      </c>
      <c r="AB141" s="86">
        <f>INDEX([16]Data!$BM$5:$BM$156,MATCH(A141,[16]Data!$A$5:$A$156,0))</f>
        <v>0.80800000000000005</v>
      </c>
      <c r="AD141" s="39">
        <f t="shared" si="17"/>
        <v>0.82481743139411989</v>
      </c>
    </row>
    <row r="142" spans="1:30" x14ac:dyDescent="0.25">
      <c r="A142">
        <v>2704</v>
      </c>
      <c r="B142" s="84" t="str">
        <f>INDEX([16]Data!$C$5:$C$156,MATCH(A142,[16]Data!$A$5:$A$156,0))</f>
        <v>KJ - Vysoké Mýto, Prokopa Velikého (kotelna Družba)</v>
      </c>
      <c r="C142" s="85" t="str">
        <f>VLOOKUP($C$2,'[98]ERU-1'!$A$6:$BE$17,C$42,FALSE)</f>
        <v>Březen</v>
      </c>
      <c r="D142" s="85">
        <f>VLOOKUP($C$2,'[98]ERU-1'!$A$6:$BE$17,D$42,FALSE)</f>
        <v>3</v>
      </c>
      <c r="E142" s="85">
        <f>VLOOKUP($C$2,'[98]ERU-1'!$A$6:$BE$17,E$42,FALSE)</f>
        <v>326.94400000000002</v>
      </c>
      <c r="F142" s="85">
        <f>VLOOKUP($C$2,'[98]ERU-1'!$A$6:$BE$17,F$42,FALSE)</f>
        <v>169.977</v>
      </c>
      <c r="G142" s="85">
        <f>VLOOKUP($C$2,'[98]ERU-1'!$A$6:$BE$17,G$42,FALSE)</f>
        <v>35.131999999999998</v>
      </c>
      <c r="H142" s="85">
        <f>VLOOKUP($C$2,'[98]ERU-1'!$A$6:$BE$17,H$42,FALSE)</f>
        <v>467</v>
      </c>
      <c r="I142" s="85">
        <f>VLOOKUP($C$2,'[98]ERU-1'!$A$6:$BE$17,I$42,FALSE)</f>
        <v>0</v>
      </c>
      <c r="J142" s="85">
        <f>VLOOKUP($C$2,'[98]ERU-1'!$A$6:$BE$17,J$42,FALSE)</f>
        <v>0</v>
      </c>
      <c r="K142" s="85">
        <f>VLOOKUP($C$2,'[98]ERU-1'!$A$6:$BE$17,K$42,FALSE)</f>
        <v>467</v>
      </c>
      <c r="L142" s="85">
        <f>VLOOKUP($C$2,'[98]ERU-1'!$A$6:$BE$17,L$42,FALSE)</f>
        <v>0</v>
      </c>
      <c r="M142" s="85">
        <f>VLOOKUP($C$2,'[98]ERU-1'!$A$6:$BE$17,M$42,FALSE)</f>
        <v>467</v>
      </c>
      <c r="N142" s="85">
        <f>VLOOKUP($C$2,'[98]ERU-1'!$A$6:$BE$17,N$42,FALSE)</f>
        <v>0</v>
      </c>
      <c r="O142" s="85" t="s">
        <v>36</v>
      </c>
      <c r="P142" s="85">
        <f>VLOOKUP($C$2,'[98]ERU-1'!$A$6:$BE$17,P$42,FALSE)</f>
        <v>0</v>
      </c>
      <c r="Q142" s="85">
        <f>VLOOKUP($C$2,'[98]ERU-1'!$A$6:$BE$17,Q$42,FALSE)</f>
        <v>0</v>
      </c>
      <c r="R142" s="85">
        <f>VLOOKUP($C$2,'[98]ERU-1'!$A$6:$BE$17,R$42,FALSE)</f>
        <v>467</v>
      </c>
      <c r="S142" s="85">
        <f>VLOOKUP($C$2,'[98]ERU-1'!$A$6:$BE$17,S$42,FALSE)</f>
        <v>0</v>
      </c>
      <c r="T142" s="85">
        <f>VLOOKUP($C$2,'[98]ERU-1'!$A$6:$BE$17,T$42,FALSE)</f>
        <v>0</v>
      </c>
      <c r="U142" s="85">
        <f>VLOOKUP($C$2,'[98]ERU-1'!$A$6:$BE$17,U$42,FALSE)</f>
        <v>0</v>
      </c>
      <c r="V142" s="85">
        <f>VLOOKUP($C$2,'[98]ERU-1'!$A$6:$BE$17,V$42,FALSE)</f>
        <v>0</v>
      </c>
      <c r="W142" s="85">
        <f>VLOOKUP($C$2,'[98]ERU-1'!$A$6:$BE$17,W$42,FALSE)</f>
        <v>0</v>
      </c>
      <c r="X142" s="85">
        <f>VLOOKUP($C$2,'[98]ERU-1'!$A$6:$BE$17,X$42,FALSE)</f>
        <v>0</v>
      </c>
      <c r="Y142" s="85">
        <f>VLOOKUP($C$2,'[98]ERU-1'!$A$6:$BE$17,Y$42,FALSE)</f>
        <v>0</v>
      </c>
      <c r="Z142" s="85">
        <f>VLOOKUP($C$2,'[98]ERU-1'!$A$6:$BE$17,Z$42,FALSE)</f>
        <v>0</v>
      </c>
      <c r="AA142" s="85" t="str">
        <f>INDEX([16]Data!$BK$5:$BK$156,MATCH(A142,[16]Data!$A$5:$A$156,0))</f>
        <v>Pardubický</v>
      </c>
      <c r="AB142" s="86">
        <f>INDEX([16]Data!$BM$5:$BM$156,MATCH(A142,[16]Data!$A$5:$A$156,0))</f>
        <v>0.52900000000000003</v>
      </c>
      <c r="AD142" s="39">
        <f t="shared" si="17"/>
        <v>0.76317514853316759</v>
      </c>
    </row>
    <row r="143" spans="1:30" x14ac:dyDescent="0.25">
      <c r="A143">
        <v>3939</v>
      </c>
      <c r="B143" s="84" t="str">
        <f>INDEX([16]Data!$C$5:$C$156,MATCH(A143,[16]Data!$A$5:$A$156,0))</f>
        <v>KJ - Zákupy</v>
      </c>
      <c r="C143" s="85" t="str">
        <f>VLOOKUP($C$2,'[99]ERU-1'!$A$6:$BE$17,C$42,FALSE)</f>
        <v>Březen</v>
      </c>
      <c r="D143" s="85">
        <f>VLOOKUP($C$2,'[99]ERU-1'!$A$6:$BE$17,D$42,FALSE)</f>
        <v>3</v>
      </c>
      <c r="E143" s="85">
        <f>VLOOKUP($C$2,'[99]ERU-1'!$A$6:$BE$17,E$42,FALSE)</f>
        <v>300</v>
      </c>
      <c r="F143" s="85">
        <f>VLOOKUP($C$2,'[99]ERU-1'!$A$6:$BE$17,F$42,FALSE)</f>
        <v>167.33699999999999</v>
      </c>
      <c r="G143" s="85">
        <f>VLOOKUP($C$2,'[99]ERU-1'!$A$6:$BE$17,G$42,FALSE)</f>
        <v>35.485999999999997</v>
      </c>
      <c r="H143" s="85">
        <f>VLOOKUP($C$2,'[99]ERU-1'!$A$6:$BE$17,H$42,FALSE)</f>
        <v>474</v>
      </c>
      <c r="I143" s="85">
        <f>VLOOKUP($C$2,'[99]ERU-1'!$A$6:$BE$17,I$42,FALSE)</f>
        <v>0</v>
      </c>
      <c r="J143" s="85">
        <f>VLOOKUP($C$2,'[99]ERU-1'!$A$6:$BE$17,J$42,FALSE)</f>
        <v>0</v>
      </c>
      <c r="K143" s="85">
        <f>VLOOKUP($C$2,'[99]ERU-1'!$A$6:$BE$17,K$42,FALSE)</f>
        <v>474</v>
      </c>
      <c r="L143" s="85">
        <f>VLOOKUP($C$2,'[99]ERU-1'!$A$6:$BE$17,L$42,FALSE)</f>
        <v>0</v>
      </c>
      <c r="M143" s="85">
        <f>VLOOKUP($C$2,'[99]ERU-1'!$A$6:$BE$17,M$42,FALSE)</f>
        <v>474</v>
      </c>
      <c r="N143" s="85">
        <f>VLOOKUP($C$2,'[99]ERU-1'!$A$6:$BE$17,N$42,FALSE)</f>
        <v>0</v>
      </c>
      <c r="O143" s="85" t="s">
        <v>36</v>
      </c>
      <c r="P143" s="85">
        <f>VLOOKUP($C$2,'[99]ERU-1'!$A$6:$BE$17,P$42,FALSE)</f>
        <v>0</v>
      </c>
      <c r="Q143" s="85">
        <f>VLOOKUP($C$2,'[99]ERU-1'!$A$6:$BE$17,Q$42,FALSE)</f>
        <v>0</v>
      </c>
      <c r="R143" s="85">
        <f>VLOOKUP($C$2,'[99]ERU-1'!$A$6:$BE$17,R$42,FALSE)</f>
        <v>474</v>
      </c>
      <c r="S143" s="85">
        <f>VLOOKUP($C$2,'[99]ERU-1'!$A$6:$BE$17,S$42,FALSE)</f>
        <v>0</v>
      </c>
      <c r="T143" s="85">
        <f>VLOOKUP($C$2,'[99]ERU-1'!$A$6:$BE$17,T$42,FALSE)</f>
        <v>0</v>
      </c>
      <c r="U143" s="85">
        <f>VLOOKUP($C$2,'[99]ERU-1'!$A$6:$BE$17,U$42,FALSE)</f>
        <v>0</v>
      </c>
      <c r="V143" s="85">
        <f>VLOOKUP($C$2,'[99]ERU-1'!$A$6:$BE$17,V$42,FALSE)</f>
        <v>0</v>
      </c>
      <c r="W143" s="85">
        <f>VLOOKUP($C$2,'[99]ERU-1'!$A$6:$BE$17,W$42,FALSE)</f>
        <v>0</v>
      </c>
      <c r="X143" s="85">
        <f>VLOOKUP($C$2,'[99]ERU-1'!$A$6:$BE$17,X$42,FALSE)</f>
        <v>0</v>
      </c>
      <c r="Y143" s="85">
        <f>VLOOKUP($C$2,'[99]ERU-1'!$A$6:$BE$17,Y$42,FALSE)</f>
        <v>0</v>
      </c>
      <c r="Z143" s="85">
        <f>VLOOKUP($C$2,'[99]ERU-1'!$A$6:$BE$17,Z$42,FALSE)</f>
        <v>0</v>
      </c>
      <c r="AA143" s="85" t="str">
        <f>INDEX([16]Data!$BK$5:$BK$156,MATCH(A143,[16]Data!$A$5:$A$156,0))</f>
        <v>Liberecký</v>
      </c>
      <c r="AB143" s="86">
        <f>INDEX([16]Data!$BM$5:$BM$156,MATCH(A143,[16]Data!$A$5:$A$156,0))</f>
        <v>0.28599999999999998</v>
      </c>
      <c r="AD143" s="39">
        <f t="shared" si="17"/>
        <v>0.78683534822942136</v>
      </c>
    </row>
    <row r="144" spans="1:30" x14ac:dyDescent="0.25">
      <c r="A144">
        <v>3943</v>
      </c>
      <c r="B144" s="84" t="str">
        <f>INDEX([16]Data!$C$5:$C$156,MATCH(A144,[16]Data!$A$5:$A$156,0))</f>
        <v>KJ - Bochov</v>
      </c>
      <c r="C144" s="85" t="str">
        <f>VLOOKUP($C$2,'[100]ERU-1'!$A$6:$BE$17,C$42,FALSE)</f>
        <v>Březen</v>
      </c>
      <c r="D144" s="85">
        <f>VLOOKUP($C$2,'[100]ERU-1'!$A$6:$BE$17,D$42,FALSE)</f>
        <v>3</v>
      </c>
      <c r="E144" s="85">
        <f>VLOOKUP($C$2,'[100]ERU-1'!$A$6:$BE$17,E$42,FALSE)</f>
        <v>246.86799999999999</v>
      </c>
      <c r="F144" s="85">
        <f>VLOOKUP($C$2,'[100]ERU-1'!$A$6:$BE$17,F$42,FALSE)</f>
        <v>137.04900000000001</v>
      </c>
      <c r="G144" s="85">
        <f>VLOOKUP($C$2,'[100]ERU-1'!$A$6:$BE$17,G$42,FALSE)</f>
        <v>35.213999999999999</v>
      </c>
      <c r="H144" s="85">
        <f>VLOOKUP($C$2,'[100]ERU-1'!$A$6:$BE$17,H$42,FALSE)</f>
        <v>384</v>
      </c>
      <c r="I144" s="85">
        <f>VLOOKUP($C$2,'[100]ERU-1'!$A$6:$BE$17,I$42,FALSE)</f>
        <v>0</v>
      </c>
      <c r="J144" s="85">
        <f>VLOOKUP($C$2,'[100]ERU-1'!$A$6:$BE$17,J$42,FALSE)</f>
        <v>0</v>
      </c>
      <c r="K144" s="85">
        <f>VLOOKUP($C$2,'[100]ERU-1'!$A$6:$BE$17,K$42,FALSE)</f>
        <v>384</v>
      </c>
      <c r="L144" s="85">
        <f>VLOOKUP($C$2,'[100]ERU-1'!$A$6:$BE$17,L$42,FALSE)</f>
        <v>0</v>
      </c>
      <c r="M144" s="85">
        <f>VLOOKUP($C$2,'[100]ERU-1'!$A$6:$BE$17,M$42,FALSE)</f>
        <v>384</v>
      </c>
      <c r="N144" s="85">
        <f>VLOOKUP($C$2,'[100]ERU-1'!$A$6:$BE$17,N$42,FALSE)</f>
        <v>0</v>
      </c>
      <c r="O144" s="85" t="s">
        <v>36</v>
      </c>
      <c r="P144" s="85">
        <f>VLOOKUP($C$2,'[100]ERU-1'!$A$6:$BE$17,P$42,FALSE)</f>
        <v>0</v>
      </c>
      <c r="Q144" s="85">
        <f>VLOOKUP($C$2,'[100]ERU-1'!$A$6:$BE$17,Q$42,FALSE)</f>
        <v>0</v>
      </c>
      <c r="R144" s="85">
        <f>VLOOKUP($C$2,'[100]ERU-1'!$A$6:$BE$17,R$42,FALSE)</f>
        <v>384</v>
      </c>
      <c r="S144" s="85">
        <f>VLOOKUP($C$2,'[100]ERU-1'!$A$6:$BE$17,S$42,FALSE)</f>
        <v>0</v>
      </c>
      <c r="T144" s="85">
        <f>VLOOKUP($C$2,'[100]ERU-1'!$A$6:$BE$17,T$42,FALSE)</f>
        <v>0</v>
      </c>
      <c r="U144" s="85">
        <f>VLOOKUP($C$2,'[100]ERU-1'!$A$6:$BE$17,U$42,FALSE)</f>
        <v>0</v>
      </c>
      <c r="V144" s="85">
        <f>VLOOKUP($C$2,'[100]ERU-1'!$A$6:$BE$17,V$42,FALSE)</f>
        <v>0</v>
      </c>
      <c r="W144" s="85">
        <f>VLOOKUP($C$2,'[100]ERU-1'!$A$6:$BE$17,W$42,FALSE)</f>
        <v>0</v>
      </c>
      <c r="X144" s="85">
        <f>VLOOKUP($C$2,'[100]ERU-1'!$A$6:$BE$17,X$42,FALSE)</f>
        <v>0</v>
      </c>
      <c r="Y144" s="85">
        <f>VLOOKUP($C$2,'[100]ERU-1'!$A$6:$BE$17,Y$42,FALSE)</f>
        <v>0</v>
      </c>
      <c r="Z144" s="85">
        <f>VLOOKUP($C$2,'[100]ERU-1'!$A$6:$BE$17,Z$42,FALSE)</f>
        <v>0</v>
      </c>
      <c r="AA144" s="85" t="str">
        <f>INDEX([16]Data!$BK$5:$BK$156,MATCH(A144,[16]Data!$A$5:$A$156,0))</f>
        <v>Karlovarský</v>
      </c>
      <c r="AB144" s="86">
        <f>INDEX([16]Data!$BM$5:$BM$156,MATCH(A144,[16]Data!$A$5:$A$156,0))</f>
        <v>0.28599999999999998</v>
      </c>
      <c r="AD144" s="39">
        <f t="shared" si="17"/>
        <v>0.7783104339810335</v>
      </c>
    </row>
    <row r="145" spans="1:30" x14ac:dyDescent="0.25">
      <c r="A145" s="34">
        <v>4078</v>
      </c>
      <c r="B145" s="84" t="str">
        <f>INDEX([16]Data!$C$5:$C$156,MATCH(A145,[16]Data!$A$5:$A$156,0))</f>
        <v>KJ - Horní Slavkov</v>
      </c>
      <c r="C145" s="85" t="str">
        <f>VLOOKUP($C$2,'[101]ERU-1'!$A$6:$BE$17,C$42,FALSE)</f>
        <v>Březen</v>
      </c>
      <c r="D145" s="85">
        <f>VLOOKUP($C$2,'[101]ERU-1'!$A$6:$BE$17,D$42,FALSE)</f>
        <v>3</v>
      </c>
      <c r="E145" s="85">
        <f>VLOOKUP($C$2,'[101]ERU-1'!$A$6:$BE$17,E$42,FALSE)</f>
        <v>4427</v>
      </c>
      <c r="F145" s="85">
        <f>VLOOKUP($C$2,'[101]ERU-1'!$A$6:$BE$17,F$42,FALSE)</f>
        <v>2302.605</v>
      </c>
      <c r="G145" s="85">
        <f>VLOOKUP($C$2,'[101]ERU-1'!$A$6:$BE$17,G$42,FALSE)</f>
        <v>35.213000000000001</v>
      </c>
      <c r="H145" s="85">
        <f>VLOOKUP($C$2,'[101]ERU-1'!$A$6:$BE$17,H$42,FALSE)</f>
        <v>6649</v>
      </c>
      <c r="I145" s="85">
        <f>VLOOKUP($C$2,'[101]ERU-1'!$A$6:$BE$17,I$42,FALSE)</f>
        <v>0</v>
      </c>
      <c r="J145" s="85">
        <f>VLOOKUP($C$2,'[101]ERU-1'!$A$6:$BE$17,J$42,FALSE)</f>
        <v>0</v>
      </c>
      <c r="K145" s="85">
        <f>VLOOKUP($C$2,'[101]ERU-1'!$A$6:$BE$17,K$42,FALSE)</f>
        <v>6649</v>
      </c>
      <c r="L145" s="85">
        <f>VLOOKUP($C$2,'[101]ERU-1'!$A$6:$BE$17,L$42,FALSE)</f>
        <v>0</v>
      </c>
      <c r="M145" s="85">
        <f>VLOOKUP($C$2,'[101]ERU-1'!$A$6:$BE$17,M$42,FALSE)</f>
        <v>6649</v>
      </c>
      <c r="N145" s="85">
        <f>VLOOKUP($C$2,'[101]ERU-1'!$A$6:$BE$17,N$42,FALSE)</f>
        <v>0</v>
      </c>
      <c r="O145" s="85" t="s">
        <v>36</v>
      </c>
      <c r="P145" s="85">
        <f>VLOOKUP($C$2,'[101]ERU-1'!$A$6:$BE$17,P$42,FALSE)</f>
        <v>0</v>
      </c>
      <c r="Q145" s="85">
        <f>VLOOKUP($C$2,'[101]ERU-1'!$A$6:$BE$17,Q$42,FALSE)</f>
        <v>0</v>
      </c>
      <c r="R145" s="85">
        <f>VLOOKUP($C$2,'[101]ERU-1'!$A$6:$BE$17,R$42,FALSE)</f>
        <v>6649</v>
      </c>
      <c r="S145" s="85">
        <f>VLOOKUP($C$2,'[101]ERU-1'!$A$6:$BE$17,S$42,FALSE)</f>
        <v>0</v>
      </c>
      <c r="T145" s="85">
        <f>VLOOKUP($C$2,'[101]ERU-1'!$A$6:$BE$17,T$42,FALSE)</f>
        <v>0</v>
      </c>
      <c r="U145" s="85">
        <f>VLOOKUP($C$2,'[101]ERU-1'!$A$6:$BE$17,U$42,FALSE)</f>
        <v>0</v>
      </c>
      <c r="V145" s="85">
        <f>VLOOKUP($C$2,'[101]ERU-1'!$A$6:$BE$17,V$42,FALSE)</f>
        <v>0</v>
      </c>
      <c r="W145" s="85">
        <f>VLOOKUP($C$2,'[101]ERU-1'!$A$6:$BE$17,W$42,FALSE)</f>
        <v>0</v>
      </c>
      <c r="X145" s="85">
        <f>VLOOKUP($C$2,'[101]ERU-1'!$A$6:$BE$17,X$42,FALSE)</f>
        <v>0</v>
      </c>
      <c r="Y145" s="85">
        <f>VLOOKUP($C$2,'[101]ERU-1'!$A$6:$BE$17,Y$42,FALSE)</f>
        <v>0</v>
      </c>
      <c r="Z145" s="85">
        <f>VLOOKUP($C$2,'[101]ERU-1'!$A$6:$BE$17,Z$42,FALSE)</f>
        <v>0</v>
      </c>
      <c r="AA145" s="85" t="str">
        <f>INDEX([16]Data!$BK$5:$BK$156,MATCH(A145,[16]Data!$A$5:$A$156,0))</f>
        <v>Karlovarský</v>
      </c>
      <c r="AB145" s="86">
        <f>INDEX([16]Data!$BM$5:$BM$156,MATCH(A145,[16]Data!$A$5:$A$156,0))</f>
        <v>4.8</v>
      </c>
      <c r="AD145" s="39">
        <f t="shared" si="17"/>
        <v>0.80211084595249482</v>
      </c>
    </row>
    <row r="146" spans="1:30" x14ac:dyDescent="0.25">
      <c r="A146">
        <v>4108</v>
      </c>
      <c r="B146" s="84" t="str">
        <f>INDEX([16]Data!$C$5:$C$156,MATCH(A146,[16]Data!$A$5:$A$156,0))</f>
        <v>KJ - Jáchymov</v>
      </c>
      <c r="C146" s="85" t="str">
        <f>VLOOKUP($C$2,'[102]ERU-1'!$A$6:$BE$17,C$42,FALSE)</f>
        <v>Březen</v>
      </c>
      <c r="D146" s="85">
        <f>VLOOKUP($C$2,'[102]ERU-1'!$A$6:$BE$17,D$42,FALSE)</f>
        <v>3</v>
      </c>
      <c r="E146" s="85">
        <f>VLOOKUP($C$2,'[102]ERU-1'!$A$6:$BE$17,E$42,FALSE)</f>
        <v>627.05399999999997</v>
      </c>
      <c r="F146" s="85">
        <f>VLOOKUP($C$2,'[102]ERU-1'!$A$6:$BE$17,F$42,FALSE)</f>
        <v>339.78800000000001</v>
      </c>
      <c r="G146" s="85">
        <f>VLOOKUP($C$2,'[102]ERU-1'!$A$6:$BE$17,G$42,FALSE)</f>
        <v>35.212000000000003</v>
      </c>
      <c r="H146" s="85">
        <f>VLOOKUP($C$2,'[102]ERU-1'!$A$6:$BE$17,H$42,FALSE)</f>
        <v>942</v>
      </c>
      <c r="I146" s="85">
        <f>VLOOKUP($C$2,'[102]ERU-1'!$A$6:$BE$17,I$42,FALSE)</f>
        <v>0</v>
      </c>
      <c r="J146" s="85">
        <f>VLOOKUP($C$2,'[102]ERU-1'!$A$6:$BE$17,J$42,FALSE)</f>
        <v>0</v>
      </c>
      <c r="K146" s="85">
        <f>VLOOKUP($C$2,'[102]ERU-1'!$A$6:$BE$17,K$42,FALSE)</f>
        <v>942</v>
      </c>
      <c r="L146" s="85">
        <f>VLOOKUP($C$2,'[102]ERU-1'!$A$6:$BE$17,L$42,FALSE)</f>
        <v>0</v>
      </c>
      <c r="M146" s="85">
        <f>VLOOKUP($C$2,'[102]ERU-1'!$A$6:$BE$17,M$42,FALSE)</f>
        <v>942</v>
      </c>
      <c r="N146" s="85">
        <f>VLOOKUP($C$2,'[102]ERU-1'!$A$6:$BE$17,N$42,FALSE)</f>
        <v>0</v>
      </c>
      <c r="O146" s="85" t="s">
        <v>36</v>
      </c>
      <c r="P146" s="85">
        <f>VLOOKUP($C$2,'[102]ERU-1'!$A$6:$BE$17,P$42,FALSE)</f>
        <v>0</v>
      </c>
      <c r="Q146" s="85">
        <f>VLOOKUP($C$2,'[102]ERU-1'!$A$6:$BE$17,Q$42,FALSE)</f>
        <v>0</v>
      </c>
      <c r="R146" s="85">
        <f>VLOOKUP($C$2,'[102]ERU-1'!$A$6:$BE$17,R$42,FALSE)</f>
        <v>942</v>
      </c>
      <c r="S146" s="85">
        <f>VLOOKUP($C$2,'[102]ERU-1'!$A$6:$BE$17,S$42,FALSE)</f>
        <v>0</v>
      </c>
      <c r="T146" s="85">
        <f>VLOOKUP($C$2,'[102]ERU-1'!$A$6:$BE$17,T$42,FALSE)</f>
        <v>0</v>
      </c>
      <c r="U146" s="85">
        <f>VLOOKUP($C$2,'[102]ERU-1'!$A$6:$BE$17,U$42,FALSE)</f>
        <v>0</v>
      </c>
      <c r="V146" s="85">
        <f>VLOOKUP($C$2,'[102]ERU-1'!$A$6:$BE$17,V$42,FALSE)</f>
        <v>0</v>
      </c>
      <c r="W146" s="85">
        <f>VLOOKUP($C$2,'[102]ERU-1'!$A$6:$BE$17,W$42,FALSE)</f>
        <v>0</v>
      </c>
      <c r="X146" s="85">
        <f>VLOOKUP($C$2,'[102]ERU-1'!$A$6:$BE$17,X$42,FALSE)</f>
        <v>0</v>
      </c>
      <c r="Y146" s="85">
        <f>VLOOKUP($C$2,'[102]ERU-1'!$A$6:$BE$17,Y$42,FALSE)</f>
        <v>0</v>
      </c>
      <c r="Z146" s="85">
        <f>VLOOKUP($C$2,'[102]ERU-1'!$A$6:$BE$17,Z$42,FALSE)</f>
        <v>0</v>
      </c>
      <c r="AA146" s="85" t="str">
        <f>INDEX([16]Data!$BK$5:$BK$156,MATCH(A146,[16]Data!$A$5:$A$156,0))</f>
        <v>Karlovarský</v>
      </c>
      <c r="AB146" s="86">
        <f>INDEX([16]Data!$BM$5:$BM$156,MATCH(A146,[16]Data!$A$5:$A$156,0))</f>
        <v>0.748</v>
      </c>
      <c r="AD146" s="39">
        <f t="shared" si="17"/>
        <v>0.77008801566466922</v>
      </c>
    </row>
    <row r="147" spans="1:30" x14ac:dyDescent="0.25">
      <c r="A147">
        <v>4153</v>
      </c>
      <c r="B147" s="84" t="str">
        <f>INDEX([16]Data!$C$5:$C$156,MATCH(A147,[16]Data!$A$5:$A$156,0))</f>
        <v>KJ - Kdyně</v>
      </c>
      <c r="C147" s="85" t="str">
        <f>VLOOKUP($C$2,'[103]ERU-1'!$A$6:$BE$17,C$42,FALSE)</f>
        <v>Březen</v>
      </c>
      <c r="D147" s="85">
        <f>VLOOKUP($C$2,'[103]ERU-1'!$A$6:$BE$17,D$42,FALSE)</f>
        <v>3</v>
      </c>
      <c r="E147" s="85">
        <f>VLOOKUP($C$2,'[103]ERU-1'!$A$6:$BE$17,E$42,FALSE)</f>
        <v>716.71400000000006</v>
      </c>
      <c r="F147" s="85">
        <f>VLOOKUP($C$2,'[103]ERU-1'!$A$6:$BE$17,F$42,FALSE)</f>
        <v>387.62799999999999</v>
      </c>
      <c r="G147" s="85">
        <f>VLOOKUP($C$2,'[103]ERU-1'!$A$6:$BE$17,G$42,FALSE)</f>
        <v>35.213000000000001</v>
      </c>
      <c r="H147" s="85">
        <f>VLOOKUP($C$2,'[103]ERU-1'!$A$6:$BE$17,H$42,FALSE)</f>
        <v>1078</v>
      </c>
      <c r="I147" s="85">
        <f>VLOOKUP($C$2,'[103]ERU-1'!$A$6:$BE$17,I$42,FALSE)</f>
        <v>0</v>
      </c>
      <c r="J147" s="85">
        <f>VLOOKUP($C$2,'[103]ERU-1'!$A$6:$BE$17,J$42,FALSE)</f>
        <v>0</v>
      </c>
      <c r="K147" s="85">
        <f>VLOOKUP($C$2,'[103]ERU-1'!$A$6:$BE$17,K$42,FALSE)</f>
        <v>1078</v>
      </c>
      <c r="L147" s="85">
        <f>VLOOKUP($C$2,'[103]ERU-1'!$A$6:$BE$17,L$42,FALSE)</f>
        <v>0</v>
      </c>
      <c r="M147" s="85">
        <f>VLOOKUP($C$2,'[103]ERU-1'!$A$6:$BE$17,M$42,FALSE)</f>
        <v>1078</v>
      </c>
      <c r="N147" s="85">
        <f>VLOOKUP($C$2,'[103]ERU-1'!$A$6:$BE$17,N$42,FALSE)</f>
        <v>0</v>
      </c>
      <c r="O147" s="85" t="s">
        <v>36</v>
      </c>
      <c r="P147" s="85">
        <f>VLOOKUP($C$2,'[103]ERU-1'!$A$6:$BE$17,P$42,FALSE)</f>
        <v>0</v>
      </c>
      <c r="Q147" s="85">
        <f>VLOOKUP($C$2,'[103]ERU-1'!$A$6:$BE$17,Q$42,FALSE)</f>
        <v>0</v>
      </c>
      <c r="R147" s="85">
        <f>VLOOKUP($C$2,'[103]ERU-1'!$A$6:$BE$17,R$42,FALSE)</f>
        <v>1078</v>
      </c>
      <c r="S147" s="85">
        <f>VLOOKUP($C$2,'[103]ERU-1'!$A$6:$BE$17,S$42,FALSE)</f>
        <v>0</v>
      </c>
      <c r="T147" s="85">
        <f>VLOOKUP($C$2,'[103]ERU-1'!$A$6:$BE$17,T$42,FALSE)</f>
        <v>0</v>
      </c>
      <c r="U147" s="85">
        <f>VLOOKUP($C$2,'[103]ERU-1'!$A$6:$BE$17,U$42,FALSE)</f>
        <v>0</v>
      </c>
      <c r="V147" s="85">
        <f>VLOOKUP($C$2,'[103]ERU-1'!$A$6:$BE$17,V$42,FALSE)</f>
        <v>0</v>
      </c>
      <c r="W147" s="85">
        <f>VLOOKUP($C$2,'[103]ERU-1'!$A$6:$BE$17,W$42,FALSE)</f>
        <v>0</v>
      </c>
      <c r="X147" s="85">
        <f>VLOOKUP($C$2,'[103]ERU-1'!$A$6:$BE$17,X$42,FALSE)</f>
        <v>0</v>
      </c>
      <c r="Y147" s="85">
        <f>VLOOKUP($C$2,'[103]ERU-1'!$A$6:$BE$17,Y$42,FALSE)</f>
        <v>0</v>
      </c>
      <c r="Z147" s="85">
        <f>VLOOKUP($C$2,'[103]ERU-1'!$A$6:$BE$17,Z$42,FALSE)</f>
        <v>0</v>
      </c>
      <c r="AA147" s="85" t="str">
        <f>INDEX([16]Data!$BK$5:$BK$156,MATCH(A147,[16]Data!$A$5:$A$156,0))</f>
        <v>Plzeňský</v>
      </c>
      <c r="AB147" s="86">
        <f>INDEX([16]Data!$BM$5:$BM$156,MATCH(A147,[16]Data!$A$5:$A$156,0))</f>
        <v>1.2070000000000001</v>
      </c>
      <c r="AD147" s="39">
        <f t="shared" si="17"/>
        <v>0.77250468089107194</v>
      </c>
    </row>
    <row r="148" spans="1:30" x14ac:dyDescent="0.25">
      <c r="A148">
        <v>3849</v>
      </c>
      <c r="B148" s="84" t="str">
        <f>INDEX([16]Data!$C$5:$C$156,MATCH(A148,[16]Data!$A$5:$A$156,0))</f>
        <v>KJ - Krásná Lípa</v>
      </c>
      <c r="C148" s="85" t="str">
        <f>VLOOKUP($C$2,'[104]ERU-1'!$A$6:$BE$17,C$42,FALSE)</f>
        <v>Březen</v>
      </c>
      <c r="D148" s="85">
        <f>VLOOKUP($C$2,'[104]ERU-1'!$A$6:$BE$17,D$42,FALSE)</f>
        <v>3</v>
      </c>
      <c r="E148" s="85">
        <f>VLOOKUP($C$2,'[104]ERU-1'!$A$6:$BE$17,E$42,FALSE)</f>
        <v>272.63600000000002</v>
      </c>
      <c r="F148" s="85">
        <f>VLOOKUP($C$2,'[104]ERU-1'!$A$6:$BE$17,F$42,FALSE)</f>
        <v>153.84200000000001</v>
      </c>
      <c r="G148" s="85">
        <f>VLOOKUP($C$2,'[104]ERU-1'!$A$6:$BE$17,G$42,FALSE)</f>
        <v>35.457999999999998</v>
      </c>
      <c r="H148" s="85">
        <f>VLOOKUP($C$2,'[104]ERU-1'!$A$6:$BE$17,H$42,FALSE)</f>
        <v>434</v>
      </c>
      <c r="I148" s="85">
        <f>VLOOKUP($C$2,'[104]ERU-1'!$A$6:$BE$17,I$42,FALSE)</f>
        <v>0</v>
      </c>
      <c r="J148" s="85">
        <f>VLOOKUP($C$2,'[104]ERU-1'!$A$6:$BE$17,J$42,FALSE)</f>
        <v>0</v>
      </c>
      <c r="K148" s="85">
        <f>VLOOKUP($C$2,'[104]ERU-1'!$A$6:$BE$17,K$42,FALSE)</f>
        <v>434</v>
      </c>
      <c r="L148" s="85">
        <f>VLOOKUP($C$2,'[104]ERU-1'!$A$6:$BE$17,L$42,FALSE)</f>
        <v>0</v>
      </c>
      <c r="M148" s="85">
        <f>VLOOKUP($C$2,'[104]ERU-1'!$A$6:$BE$17,M$42,FALSE)</f>
        <v>434</v>
      </c>
      <c r="N148" s="85">
        <f>VLOOKUP($C$2,'[104]ERU-1'!$A$6:$BE$17,N$42,FALSE)</f>
        <v>0</v>
      </c>
      <c r="O148" s="85" t="s">
        <v>36</v>
      </c>
      <c r="P148" s="85">
        <f>VLOOKUP($C$2,'[104]ERU-1'!$A$6:$BE$17,P$42,FALSE)</f>
        <v>0</v>
      </c>
      <c r="Q148" s="85">
        <f>VLOOKUP($C$2,'[104]ERU-1'!$A$6:$BE$17,Q$42,FALSE)</f>
        <v>0</v>
      </c>
      <c r="R148" s="85">
        <f>VLOOKUP($C$2,'[104]ERU-1'!$A$6:$BE$17,R$42,FALSE)</f>
        <v>434</v>
      </c>
      <c r="S148" s="85">
        <f>VLOOKUP($C$2,'[104]ERU-1'!$A$6:$BE$17,S$42,FALSE)</f>
        <v>0</v>
      </c>
      <c r="T148" s="85">
        <f>VLOOKUP($C$2,'[104]ERU-1'!$A$6:$BE$17,T$42,FALSE)</f>
        <v>0</v>
      </c>
      <c r="U148" s="85">
        <f>VLOOKUP($C$2,'[104]ERU-1'!$A$6:$BE$17,U$42,FALSE)</f>
        <v>0</v>
      </c>
      <c r="V148" s="85">
        <f>VLOOKUP($C$2,'[104]ERU-1'!$A$6:$BE$17,V$42,FALSE)</f>
        <v>0</v>
      </c>
      <c r="W148" s="85">
        <f>VLOOKUP($C$2,'[104]ERU-1'!$A$6:$BE$17,W$42,FALSE)</f>
        <v>0</v>
      </c>
      <c r="X148" s="85">
        <f>VLOOKUP($C$2,'[104]ERU-1'!$A$6:$BE$17,X$42,FALSE)</f>
        <v>0</v>
      </c>
      <c r="Y148" s="85">
        <f>VLOOKUP($C$2,'[104]ERU-1'!$A$6:$BE$17,Y$42,FALSE)</f>
        <v>0</v>
      </c>
      <c r="Z148" s="85">
        <f>VLOOKUP($C$2,'[104]ERU-1'!$A$6:$BE$17,Z$42,FALSE)</f>
        <v>0</v>
      </c>
      <c r="AA148" s="85" t="str">
        <f>INDEX([16]Data!$BK$5:$BK$156,MATCH(A148,[16]Data!$A$5:$A$156,0))</f>
        <v>Ústecký</v>
      </c>
      <c r="AB148" s="86">
        <f>INDEX([16]Data!$BM$5:$BM$156,MATCH(A148,[16]Data!$A$5:$A$156,0))</f>
        <v>0.28000000000000003</v>
      </c>
      <c r="AD148" s="39">
        <f t="shared" si="17"/>
        <v>0.78363226918237894</v>
      </c>
    </row>
    <row r="149" spans="1:30" x14ac:dyDescent="0.25">
      <c r="A149">
        <v>4109</v>
      </c>
      <c r="B149" s="84" t="str">
        <f>INDEX([16]Data!$C$5:$C$156,MATCH(A149,[16]Data!$A$5:$A$156,0))</f>
        <v>KJ - Příbor</v>
      </c>
      <c r="C149" s="85" t="str">
        <f>VLOOKUP($C$2,'[105]ERU-1'!$A$6:$BE$17,C$42,FALSE)</f>
        <v>Březen</v>
      </c>
      <c r="D149" s="85">
        <f>VLOOKUP($C$2,'[105]ERU-1'!$A$6:$BE$17,D$42,FALSE)</f>
        <v>3</v>
      </c>
      <c r="E149" s="85">
        <f>VLOOKUP($C$2,'[105]ERU-1'!$A$6:$BE$17,E$42,FALSE)</f>
        <v>831.19200000000001</v>
      </c>
      <c r="F149" s="85">
        <f>VLOOKUP($C$2,'[105]ERU-1'!$A$6:$BE$17,F$42,FALSE)</f>
        <v>457.53</v>
      </c>
      <c r="G149" s="85">
        <f>VLOOKUP($C$2,'[105]ERU-1'!$A$6:$BE$17,G$42,FALSE)</f>
        <v>34.686999999999998</v>
      </c>
      <c r="H149" s="85">
        <f>VLOOKUP($C$2,'[105]ERU-1'!$A$6:$BE$17,H$42,FALSE)</f>
        <v>1256</v>
      </c>
      <c r="I149" s="85">
        <f>VLOOKUP($C$2,'[105]ERU-1'!$A$6:$BE$17,I$42,FALSE)</f>
        <v>0</v>
      </c>
      <c r="J149" s="85">
        <f>VLOOKUP($C$2,'[105]ERU-1'!$A$6:$BE$17,J$42,FALSE)</f>
        <v>0</v>
      </c>
      <c r="K149" s="85">
        <f>VLOOKUP($C$2,'[105]ERU-1'!$A$6:$BE$17,K$42,FALSE)</f>
        <v>1256</v>
      </c>
      <c r="L149" s="85">
        <f>VLOOKUP($C$2,'[105]ERU-1'!$A$6:$BE$17,L$42,FALSE)</f>
        <v>0</v>
      </c>
      <c r="M149" s="85">
        <f>VLOOKUP($C$2,'[105]ERU-1'!$A$6:$BE$17,M$42,FALSE)</f>
        <v>1256</v>
      </c>
      <c r="N149" s="85">
        <f>VLOOKUP($C$2,'[105]ERU-1'!$A$6:$BE$17,N$42,FALSE)</f>
        <v>0</v>
      </c>
      <c r="O149" s="85" t="s">
        <v>36</v>
      </c>
      <c r="P149" s="85">
        <f>VLOOKUP($C$2,'[105]ERU-1'!$A$6:$BE$17,P$42,FALSE)</f>
        <v>0</v>
      </c>
      <c r="Q149" s="85">
        <f>VLOOKUP($C$2,'[105]ERU-1'!$A$6:$BE$17,Q$42,FALSE)</f>
        <v>0</v>
      </c>
      <c r="R149" s="85">
        <f>VLOOKUP($C$2,'[105]ERU-1'!$A$6:$BE$17,R$42,FALSE)</f>
        <v>1256</v>
      </c>
      <c r="S149" s="85">
        <f>VLOOKUP($C$2,'[105]ERU-1'!$A$6:$BE$17,S$42,FALSE)</f>
        <v>0</v>
      </c>
      <c r="T149" s="85">
        <f>VLOOKUP($C$2,'[105]ERU-1'!$A$6:$BE$17,T$42,FALSE)</f>
        <v>0</v>
      </c>
      <c r="U149" s="85">
        <f>VLOOKUP($C$2,'[105]ERU-1'!$A$6:$BE$17,U$42,FALSE)</f>
        <v>0</v>
      </c>
      <c r="V149" s="85">
        <f>VLOOKUP($C$2,'[105]ERU-1'!$A$6:$BE$17,V$42,FALSE)</f>
        <v>0</v>
      </c>
      <c r="W149" s="85">
        <f>VLOOKUP($C$2,'[105]ERU-1'!$A$6:$BE$17,W$42,FALSE)</f>
        <v>0</v>
      </c>
      <c r="X149" s="85">
        <f>VLOOKUP($C$2,'[105]ERU-1'!$A$6:$BE$17,X$42,FALSE)</f>
        <v>0</v>
      </c>
      <c r="Y149" s="85">
        <f>VLOOKUP($C$2,'[105]ERU-1'!$A$6:$BE$17,Y$42,FALSE)</f>
        <v>0</v>
      </c>
      <c r="Z149" s="85">
        <f>VLOOKUP($C$2,'[105]ERU-1'!$A$6:$BE$17,Z$42,FALSE)</f>
        <v>0</v>
      </c>
      <c r="AA149" s="85" t="str">
        <f>INDEX([16]Data!$BK$5:$BK$156,MATCH(A149,[16]Data!$A$5:$A$156,0))</f>
        <v>Moravskoslezský</v>
      </c>
      <c r="AB149" s="86">
        <f>INDEX([16]Data!$BM$5:$BM$156,MATCH(A149,[16]Data!$A$5:$A$156,0))</f>
        <v>0.80100000000000005</v>
      </c>
      <c r="AD149" s="39">
        <f t="shared" si="17"/>
        <v>0.76254866104712016</v>
      </c>
    </row>
    <row r="150" spans="1:30" x14ac:dyDescent="0.25">
      <c r="A150">
        <v>4110</v>
      </c>
      <c r="B150" s="84" t="str">
        <f>INDEX([16]Data!$C$5:$C$156,MATCH(A150,[16]Data!$A$5:$A$156,0))</f>
        <v>KJ - Rakovník</v>
      </c>
      <c r="C150" s="85" t="str">
        <f>VLOOKUP($C$2,'[106]ERU-1'!$A$6:$BE$17,C$42,FALSE)</f>
        <v>Březen</v>
      </c>
      <c r="D150" s="85">
        <f>VLOOKUP($C$2,'[106]ERU-1'!$A$6:$BE$17,D$42,FALSE)</f>
        <v>3</v>
      </c>
      <c r="E150" s="85">
        <f>VLOOKUP($C$2,'[106]ERU-1'!$A$6:$BE$17,E$42,FALSE)</f>
        <v>639.65099999999995</v>
      </c>
      <c r="F150" s="85">
        <f>VLOOKUP($C$2,'[106]ERU-1'!$A$6:$BE$17,F$42,FALSE)</f>
        <v>342.98399999999998</v>
      </c>
      <c r="G150" s="85">
        <f>VLOOKUP($C$2,'[106]ERU-1'!$A$6:$BE$17,G$42,FALSE)</f>
        <v>35.311</v>
      </c>
      <c r="H150" s="85">
        <f>VLOOKUP($C$2,'[106]ERU-1'!$A$6:$BE$17,H$42,FALSE)</f>
        <v>1089</v>
      </c>
      <c r="I150" s="85">
        <f>VLOOKUP($C$2,'[106]ERU-1'!$A$6:$BE$17,I$42,FALSE)</f>
        <v>0</v>
      </c>
      <c r="J150" s="85">
        <f>VLOOKUP($C$2,'[106]ERU-1'!$A$6:$BE$17,J$42,FALSE)</f>
        <v>0</v>
      </c>
      <c r="K150" s="85">
        <f>VLOOKUP($C$2,'[106]ERU-1'!$A$6:$BE$17,K$42,FALSE)</f>
        <v>1089</v>
      </c>
      <c r="L150" s="85">
        <f>VLOOKUP($C$2,'[106]ERU-1'!$A$6:$BE$17,L$42,FALSE)</f>
        <v>0</v>
      </c>
      <c r="M150" s="85">
        <f>VLOOKUP($C$2,'[106]ERU-1'!$A$6:$BE$17,M$42,FALSE)</f>
        <v>1089</v>
      </c>
      <c r="N150" s="85">
        <f>VLOOKUP($C$2,'[106]ERU-1'!$A$6:$BE$17,N$42,FALSE)</f>
        <v>0</v>
      </c>
      <c r="O150" s="85" t="s">
        <v>36</v>
      </c>
      <c r="P150" s="85">
        <f>VLOOKUP($C$2,'[106]ERU-1'!$A$6:$BE$17,P$42,FALSE)</f>
        <v>0</v>
      </c>
      <c r="Q150" s="85">
        <f>VLOOKUP($C$2,'[106]ERU-1'!$A$6:$BE$17,Q$42,FALSE)</f>
        <v>0</v>
      </c>
      <c r="R150" s="85">
        <f>VLOOKUP($C$2,'[106]ERU-1'!$A$6:$BE$17,R$42,FALSE)</f>
        <v>1089</v>
      </c>
      <c r="S150" s="85">
        <f>VLOOKUP($C$2,'[106]ERU-1'!$A$6:$BE$17,S$42,FALSE)</f>
        <v>0</v>
      </c>
      <c r="T150" s="85">
        <f>VLOOKUP($C$2,'[106]ERU-1'!$A$6:$BE$17,T$42,FALSE)</f>
        <v>0</v>
      </c>
      <c r="U150" s="85">
        <f>VLOOKUP($C$2,'[106]ERU-1'!$A$6:$BE$17,U$42,FALSE)</f>
        <v>0</v>
      </c>
      <c r="V150" s="85">
        <f>VLOOKUP($C$2,'[106]ERU-1'!$A$6:$BE$17,V$42,FALSE)</f>
        <v>0</v>
      </c>
      <c r="W150" s="85">
        <f>VLOOKUP($C$2,'[106]ERU-1'!$A$6:$BE$17,W$42,FALSE)</f>
        <v>0</v>
      </c>
      <c r="X150" s="85">
        <f>VLOOKUP($C$2,'[106]ERU-1'!$A$6:$BE$17,X$42,FALSE)</f>
        <v>0</v>
      </c>
      <c r="Y150" s="85">
        <f>VLOOKUP($C$2,'[106]ERU-1'!$A$6:$BE$17,Y$42,FALSE)</f>
        <v>0</v>
      </c>
      <c r="Z150" s="85">
        <f>VLOOKUP($C$2,'[106]ERU-1'!$A$6:$BE$17,Z$42,FALSE)</f>
        <v>0</v>
      </c>
      <c r="AA150" s="85" t="str">
        <f>INDEX([16]Data!$BK$5:$BK$156,MATCH(A150,[16]Data!$A$5:$A$156,0))</f>
        <v>Středočeský</v>
      </c>
      <c r="AB150" s="86">
        <f>INDEX([16]Data!$BM$5:$BM$156,MATCH(A150,[16]Data!$A$5:$A$156,0))</f>
        <v>1.268</v>
      </c>
      <c r="AD150" s="39">
        <f t="shared" si="17"/>
        <v>0.88196533949105504</v>
      </c>
    </row>
    <row r="151" spans="1:30" x14ac:dyDescent="0.25">
      <c r="A151">
        <v>3869</v>
      </c>
      <c r="B151" s="84" t="str">
        <f>INDEX([16]Data!$C$5:$C$156,MATCH(A151,[16]Data!$A$5:$A$156,0))</f>
        <v>KJ - Sedlčany, Žižkova</v>
      </c>
      <c r="C151" s="85" t="str">
        <f>VLOOKUP($C$2,'[107]ERU-1'!$A$6:$BE$17,C$42,FALSE)</f>
        <v>Březen</v>
      </c>
      <c r="D151" s="85">
        <f>VLOOKUP($C$2,'[107]ERU-1'!$A$6:$BE$17,D$42,FALSE)</f>
        <v>3</v>
      </c>
      <c r="E151" s="85">
        <f>VLOOKUP($C$2,'[107]ERU-1'!$A$6:$BE$17,E$42,FALSE)</f>
        <v>627.36199999999997</v>
      </c>
      <c r="F151" s="85">
        <f>VLOOKUP($C$2,'[107]ERU-1'!$A$6:$BE$17,F$42,FALSE)</f>
        <v>335.74599999999998</v>
      </c>
      <c r="G151" s="85">
        <f>VLOOKUP($C$2,'[107]ERU-1'!$A$6:$BE$17,G$42,FALSE)</f>
        <v>35.259</v>
      </c>
      <c r="H151" s="85">
        <f>VLOOKUP($C$2,'[107]ERU-1'!$A$6:$BE$17,H$42,FALSE)</f>
        <v>939</v>
      </c>
      <c r="I151" s="85">
        <f>VLOOKUP($C$2,'[107]ERU-1'!$A$6:$BE$17,I$42,FALSE)</f>
        <v>0</v>
      </c>
      <c r="J151" s="85">
        <f>VLOOKUP($C$2,'[107]ERU-1'!$A$6:$BE$17,J$42,FALSE)</f>
        <v>0</v>
      </c>
      <c r="K151" s="85">
        <f>VLOOKUP($C$2,'[107]ERU-1'!$A$6:$BE$17,K$42,FALSE)</f>
        <v>939</v>
      </c>
      <c r="L151" s="85">
        <f>VLOOKUP($C$2,'[107]ERU-1'!$A$6:$BE$17,L$42,FALSE)</f>
        <v>0</v>
      </c>
      <c r="M151" s="85">
        <f>VLOOKUP($C$2,'[107]ERU-1'!$A$6:$BE$17,M$42,FALSE)</f>
        <v>939</v>
      </c>
      <c r="N151" s="85">
        <f>VLOOKUP($C$2,'[107]ERU-1'!$A$6:$BE$17,N$42,FALSE)</f>
        <v>0</v>
      </c>
      <c r="O151" s="85" t="s">
        <v>36</v>
      </c>
      <c r="P151" s="85">
        <f>VLOOKUP($C$2,'[107]ERU-1'!$A$6:$BE$17,P$42,FALSE)</f>
        <v>0</v>
      </c>
      <c r="Q151" s="85">
        <f>VLOOKUP($C$2,'[107]ERU-1'!$A$6:$BE$17,Q$42,FALSE)</f>
        <v>0</v>
      </c>
      <c r="R151" s="85">
        <f>VLOOKUP($C$2,'[107]ERU-1'!$A$6:$BE$17,R$42,FALSE)</f>
        <v>939</v>
      </c>
      <c r="S151" s="85">
        <f>VLOOKUP($C$2,'[107]ERU-1'!$A$6:$BE$17,S$42,FALSE)</f>
        <v>0</v>
      </c>
      <c r="T151" s="85">
        <f>VLOOKUP($C$2,'[107]ERU-1'!$A$6:$BE$17,T$42,FALSE)</f>
        <v>0</v>
      </c>
      <c r="U151" s="85">
        <f>VLOOKUP($C$2,'[107]ERU-1'!$A$6:$BE$17,U$42,FALSE)</f>
        <v>0</v>
      </c>
      <c r="V151" s="85">
        <f>VLOOKUP($C$2,'[107]ERU-1'!$A$6:$BE$17,V$42,FALSE)</f>
        <v>0</v>
      </c>
      <c r="W151" s="85">
        <f>VLOOKUP($C$2,'[107]ERU-1'!$A$6:$BE$17,W$42,FALSE)</f>
        <v>0</v>
      </c>
      <c r="X151" s="85">
        <f>VLOOKUP($C$2,'[107]ERU-1'!$A$6:$BE$17,X$42,FALSE)</f>
        <v>0</v>
      </c>
      <c r="Y151" s="85">
        <f>VLOOKUP($C$2,'[107]ERU-1'!$A$6:$BE$17,Y$42,FALSE)</f>
        <v>0</v>
      </c>
      <c r="Z151" s="85">
        <f>VLOOKUP($C$2,'[107]ERU-1'!$A$6:$BE$17,Z$42,FALSE)</f>
        <v>0</v>
      </c>
      <c r="AA151" s="85" t="str">
        <f>INDEX([16]Data!$BK$5:$BK$156,MATCH(A151,[16]Data!$A$5:$A$156,0))</f>
        <v>Středočeský</v>
      </c>
      <c r="AB151" s="86">
        <f>INDEX([16]Data!$BM$5:$BM$156,MATCH(A151,[16]Data!$A$5:$A$156,0))</f>
        <v>0.80100000000000005</v>
      </c>
      <c r="AD151" s="39">
        <f t="shared" si="17"/>
        <v>0.77687696453072663</v>
      </c>
    </row>
    <row r="152" spans="1:30" x14ac:dyDescent="0.25">
      <c r="A152">
        <v>3928</v>
      </c>
      <c r="B152" s="84" t="str">
        <f>INDEX([16]Data!$C$5:$C$156,MATCH(A152,[16]Data!$A$5:$A$156,0))</f>
        <v>KJ - Tanvald ul. Vítězná</v>
      </c>
      <c r="C152" s="85" t="str">
        <f>VLOOKUP($C$2,'[108]ERU-1'!$A$6:$BE$17,C$42,FALSE)</f>
        <v>Březen</v>
      </c>
      <c r="D152" s="85">
        <f>VLOOKUP($C$2,'[108]ERU-1'!$A$6:$BE$17,D$42,FALSE)</f>
        <v>3</v>
      </c>
      <c r="E152" s="85">
        <f>VLOOKUP($C$2,'[108]ERU-1'!$A$6:$BE$17,E$42,FALSE)</f>
        <v>274.28500000000003</v>
      </c>
      <c r="F152" s="85">
        <f>VLOOKUP($C$2,'[108]ERU-1'!$A$6:$BE$17,F$42,FALSE)</f>
        <v>158.44200000000001</v>
      </c>
      <c r="G152" s="85">
        <f>VLOOKUP($C$2,'[108]ERU-1'!$A$6:$BE$17,G$42,FALSE)</f>
        <v>35.457999999999998</v>
      </c>
      <c r="H152" s="85">
        <f>VLOOKUP($C$2,'[108]ERU-1'!$A$6:$BE$17,H$42,FALSE)</f>
        <v>469</v>
      </c>
      <c r="I152" s="85">
        <f>VLOOKUP($C$2,'[108]ERU-1'!$A$6:$BE$17,I$42,FALSE)</f>
        <v>0</v>
      </c>
      <c r="J152" s="85">
        <f>VLOOKUP($C$2,'[108]ERU-1'!$A$6:$BE$17,J$42,FALSE)</f>
        <v>0</v>
      </c>
      <c r="K152" s="85">
        <f>VLOOKUP($C$2,'[108]ERU-1'!$A$6:$BE$17,K$42,FALSE)</f>
        <v>469</v>
      </c>
      <c r="L152" s="85">
        <f>VLOOKUP($C$2,'[108]ERU-1'!$A$6:$BE$17,L$42,FALSE)</f>
        <v>0</v>
      </c>
      <c r="M152" s="85">
        <f>VLOOKUP($C$2,'[108]ERU-1'!$A$6:$BE$17,M$42,FALSE)</f>
        <v>469</v>
      </c>
      <c r="N152" s="85">
        <f>VLOOKUP($C$2,'[108]ERU-1'!$A$6:$BE$17,N$42,FALSE)</f>
        <v>0</v>
      </c>
      <c r="O152" s="85" t="s">
        <v>36</v>
      </c>
      <c r="P152" s="85">
        <f>VLOOKUP($C$2,'[108]ERU-1'!$A$6:$BE$17,P$42,FALSE)</f>
        <v>0</v>
      </c>
      <c r="Q152" s="85">
        <f>VLOOKUP($C$2,'[108]ERU-1'!$A$6:$BE$17,Q$42,FALSE)</f>
        <v>0</v>
      </c>
      <c r="R152" s="85">
        <f>VLOOKUP($C$2,'[108]ERU-1'!$A$6:$BE$17,R$42,FALSE)</f>
        <v>469</v>
      </c>
      <c r="S152" s="85">
        <f>VLOOKUP($C$2,'[108]ERU-1'!$A$6:$BE$17,S$42,FALSE)</f>
        <v>0</v>
      </c>
      <c r="T152" s="85">
        <f>VLOOKUP($C$2,'[108]ERU-1'!$A$6:$BE$17,T$42,FALSE)</f>
        <v>0</v>
      </c>
      <c r="U152" s="85">
        <f>VLOOKUP($C$2,'[108]ERU-1'!$A$6:$BE$17,U$42,FALSE)</f>
        <v>0</v>
      </c>
      <c r="V152" s="85">
        <f>VLOOKUP($C$2,'[108]ERU-1'!$A$6:$BE$17,V$42,FALSE)</f>
        <v>0</v>
      </c>
      <c r="W152" s="85">
        <f>VLOOKUP($C$2,'[108]ERU-1'!$A$6:$BE$17,W$42,FALSE)</f>
        <v>0</v>
      </c>
      <c r="X152" s="85">
        <f>VLOOKUP($C$2,'[108]ERU-1'!$A$6:$BE$17,X$42,FALSE)</f>
        <v>0</v>
      </c>
      <c r="Y152" s="85">
        <f>VLOOKUP($C$2,'[108]ERU-1'!$A$6:$BE$17,Y$42,FALSE)</f>
        <v>0</v>
      </c>
      <c r="Z152" s="85">
        <f>VLOOKUP($C$2,'[108]ERU-1'!$A$6:$BE$17,Z$42,FALSE)</f>
        <v>0</v>
      </c>
      <c r="AA152" s="85" t="str">
        <f>INDEX([16]Data!$BK$5:$BK$156,MATCH(A152,[16]Data!$A$5:$A$156,0))</f>
        <v>Liberecký</v>
      </c>
      <c r="AB152" s="86">
        <f>INDEX([16]Data!$BM$5:$BM$156,MATCH(A152,[16]Data!$A$5:$A$156,0))</f>
        <v>0.3</v>
      </c>
      <c r="AD152" s="39">
        <f t="shared" si="17"/>
        <v>0.82224269939648431</v>
      </c>
    </row>
    <row r="153" spans="1:30" x14ac:dyDescent="0.25">
      <c r="A153">
        <v>3974</v>
      </c>
      <c r="B153" s="84" t="str">
        <f>INDEX([16]Data!$C$5:$C$156,MATCH(A153,[16]Data!$A$5:$A$156,0))</f>
        <v>KJ - Energocentrum Vítkovice III</v>
      </c>
      <c r="C153" s="85" t="str">
        <f>VLOOKUP($C$2,'[109]ERU-1'!$A$6:$BE$17,C$42,FALSE)</f>
        <v>Březen</v>
      </c>
      <c r="D153" s="85">
        <f>VLOOKUP($C$2,'[109]ERU-1'!$A$6:$BE$17,D$42,FALSE)</f>
        <v>3</v>
      </c>
      <c r="E153" s="85">
        <f>VLOOKUP($C$2,'[109]ERU-1'!$A$6:$BE$17,E$42,FALSE)</f>
        <v>0</v>
      </c>
      <c r="F153" s="85">
        <f>VLOOKUP($C$2,'[109]ERU-1'!$A$6:$BE$17,F$42,FALSE)</f>
        <v>0</v>
      </c>
      <c r="G153" s="85">
        <f>VLOOKUP($C$2,'[109]ERU-1'!$A$6:$BE$17,G$42,FALSE)</f>
        <v>34.667999999999999</v>
      </c>
      <c r="H153" s="85">
        <f>VLOOKUP($C$2,'[109]ERU-1'!$A$6:$BE$17,H$42,FALSE)</f>
        <v>0</v>
      </c>
      <c r="I153" s="85">
        <f>VLOOKUP($C$2,'[109]ERU-1'!$A$6:$BE$17,I$42,FALSE)</f>
        <v>0</v>
      </c>
      <c r="J153" s="85">
        <f>VLOOKUP($C$2,'[109]ERU-1'!$A$6:$BE$17,J$42,FALSE)</f>
        <v>0</v>
      </c>
      <c r="K153" s="85">
        <f>VLOOKUP($C$2,'[109]ERU-1'!$A$6:$BE$17,K$42,FALSE)</f>
        <v>0</v>
      </c>
      <c r="L153" s="85">
        <f>VLOOKUP($C$2,'[109]ERU-1'!$A$6:$BE$17,L$42,FALSE)</f>
        <v>0</v>
      </c>
      <c r="M153" s="85">
        <f>VLOOKUP($C$2,'[109]ERU-1'!$A$6:$BE$17,M$42,FALSE)</f>
        <v>0</v>
      </c>
      <c r="N153" s="85">
        <f>VLOOKUP($C$2,'[109]ERU-1'!$A$6:$BE$17,N$42,FALSE)</f>
        <v>0</v>
      </c>
      <c r="O153" s="85" t="s">
        <v>36</v>
      </c>
      <c r="P153" s="85">
        <f>VLOOKUP($C$2,'[109]ERU-1'!$A$6:$BE$17,P$42,FALSE)</f>
        <v>0</v>
      </c>
      <c r="Q153" s="85">
        <f>VLOOKUP($C$2,'[109]ERU-1'!$A$6:$BE$17,Q$42,FALSE)</f>
        <v>0</v>
      </c>
      <c r="R153" s="85">
        <f>VLOOKUP($C$2,'[109]ERU-1'!$A$6:$BE$17,R$42,FALSE)</f>
        <v>0</v>
      </c>
      <c r="S153" s="85">
        <f>VLOOKUP($C$2,'[109]ERU-1'!$A$6:$BE$17,S$42,FALSE)</f>
        <v>0</v>
      </c>
      <c r="T153" s="85">
        <f>VLOOKUP($C$2,'[109]ERU-1'!$A$6:$BE$17,T$42,FALSE)</f>
        <v>0</v>
      </c>
      <c r="U153" s="85">
        <f>VLOOKUP($C$2,'[109]ERU-1'!$A$6:$BE$17,U$42,FALSE)</f>
        <v>0</v>
      </c>
      <c r="V153" s="85">
        <f>VLOOKUP($C$2,'[109]ERU-1'!$A$6:$BE$17,V$42,FALSE)</f>
        <v>0</v>
      </c>
      <c r="W153" s="85">
        <f>VLOOKUP($C$2,'[109]ERU-1'!$A$6:$BE$17,W$42,FALSE)</f>
        <v>0</v>
      </c>
      <c r="X153" s="85">
        <f>VLOOKUP($C$2,'[109]ERU-1'!$A$6:$BE$17,X$42,FALSE)</f>
        <v>0</v>
      </c>
      <c r="Y153" s="85">
        <f>VLOOKUP($C$2,'[109]ERU-1'!$A$6:$BE$17,Y$42,FALSE)</f>
        <v>0</v>
      </c>
      <c r="Z153" s="85">
        <f>VLOOKUP($C$2,'[109]ERU-1'!$A$6:$BE$17,Z$42,FALSE)</f>
        <v>0</v>
      </c>
      <c r="AA153" s="85" t="str">
        <f>INDEX([16]Data!$BK$5:$BK$156,MATCH(A153,[16]Data!$A$5:$A$156,0))</f>
        <v>Moravskoslezský</v>
      </c>
      <c r="AB153" s="86">
        <f>INDEX([16]Data!$BM$5:$BM$156,MATCH(A153,[16]Data!$A$5:$A$156,0))</f>
        <v>1.966</v>
      </c>
      <c r="AD153" s="39" t="e">
        <f t="shared" si="17"/>
        <v>#DIV/0!</v>
      </c>
    </row>
    <row r="154" spans="1:30" x14ac:dyDescent="0.25">
      <c r="A154">
        <v>3929</v>
      </c>
      <c r="B154" s="84" t="str">
        <f>INDEX([16]Data!$C$5:$C$156,MATCH(A154,[16]Data!$A$5:$A$156,0))</f>
        <v>KJ - Česká Třebová na Milíři</v>
      </c>
      <c r="C154" s="85" t="str">
        <f>VLOOKUP($C$2,'[110]ERU-1'!$A$6:$BE$17,C$42,FALSE)</f>
        <v>Březen</v>
      </c>
      <c r="D154" s="85">
        <f>VLOOKUP($C$2,'[110]ERU-1'!$A$6:$BE$17,D$42,FALSE)</f>
        <v>3</v>
      </c>
      <c r="E154" s="85">
        <f>VLOOKUP($C$2,'[110]ERU-1'!$A$6:$BE$17,E$42,FALSE)</f>
        <v>194.714</v>
      </c>
      <c r="F154" s="85">
        <f>VLOOKUP($C$2,'[110]ERU-1'!$A$6:$BE$17,F$42,FALSE)</f>
        <v>112.887</v>
      </c>
      <c r="G154" s="85">
        <f>VLOOKUP($C$2,'[110]ERU-1'!$A$6:$BE$17,G$42,FALSE)</f>
        <v>35.128999999999998</v>
      </c>
      <c r="H154" s="85">
        <f>VLOOKUP($C$2,'[110]ERU-1'!$A$6:$BE$17,H$42,FALSE)</f>
        <v>333</v>
      </c>
      <c r="I154" s="85">
        <f>VLOOKUP($C$2,'[110]ERU-1'!$A$6:$BE$17,I$42,FALSE)</f>
        <v>0</v>
      </c>
      <c r="J154" s="85">
        <f>VLOOKUP($C$2,'[110]ERU-1'!$A$6:$BE$17,J$42,FALSE)</f>
        <v>0</v>
      </c>
      <c r="K154" s="85">
        <f>VLOOKUP($C$2,'[110]ERU-1'!$A$6:$BE$17,K$42,FALSE)</f>
        <v>333</v>
      </c>
      <c r="L154" s="85">
        <f>VLOOKUP($C$2,'[110]ERU-1'!$A$6:$BE$17,L$42,FALSE)</f>
        <v>0</v>
      </c>
      <c r="M154" s="85">
        <f>VLOOKUP($C$2,'[110]ERU-1'!$A$6:$BE$17,M$42,FALSE)</f>
        <v>333</v>
      </c>
      <c r="N154" s="85">
        <f>VLOOKUP($C$2,'[110]ERU-1'!$A$6:$BE$17,N$42,FALSE)</f>
        <v>0</v>
      </c>
      <c r="O154" s="85" t="s">
        <v>36</v>
      </c>
      <c r="P154" s="85">
        <f>VLOOKUP($C$2,'[110]ERU-1'!$A$6:$BE$17,P$42,FALSE)</f>
        <v>0</v>
      </c>
      <c r="Q154" s="85">
        <f>VLOOKUP($C$2,'[110]ERU-1'!$A$6:$BE$17,Q$42,FALSE)</f>
        <v>0</v>
      </c>
      <c r="R154" s="85">
        <f>VLOOKUP($C$2,'[110]ERU-1'!$A$6:$BE$17,R$42,FALSE)</f>
        <v>333</v>
      </c>
      <c r="S154" s="85">
        <f>VLOOKUP($C$2,'[110]ERU-1'!$A$6:$BE$17,S$42,FALSE)</f>
        <v>0</v>
      </c>
      <c r="T154" s="85">
        <f>VLOOKUP($C$2,'[110]ERU-1'!$A$6:$BE$17,T$42,FALSE)</f>
        <v>0</v>
      </c>
      <c r="U154" s="85">
        <f>VLOOKUP($C$2,'[110]ERU-1'!$A$6:$BE$17,U$42,FALSE)</f>
        <v>0</v>
      </c>
      <c r="V154" s="85">
        <f>VLOOKUP($C$2,'[110]ERU-1'!$A$6:$BE$17,V$42,FALSE)</f>
        <v>0</v>
      </c>
      <c r="W154" s="85">
        <f>VLOOKUP($C$2,'[110]ERU-1'!$A$6:$BE$17,W$42,FALSE)</f>
        <v>0</v>
      </c>
      <c r="X154" s="85">
        <f>VLOOKUP($C$2,'[110]ERU-1'!$A$6:$BE$17,X$42,FALSE)</f>
        <v>0</v>
      </c>
      <c r="Y154" s="85">
        <f>VLOOKUP($C$2,'[110]ERU-1'!$A$6:$BE$17,Y$42,FALSE)</f>
        <v>0</v>
      </c>
      <c r="Z154" s="85">
        <f>VLOOKUP($C$2,'[110]ERU-1'!$A$6:$BE$17,Z$42,FALSE)</f>
        <v>0</v>
      </c>
      <c r="AA154" s="85" t="str">
        <f>INDEX([16]Data!$BK$5:$BK$156,MATCH(A154,[16]Data!$A$5:$A$156,0))</f>
        <v>Pardubický</v>
      </c>
      <c r="AB154" s="86">
        <f>INDEX([16]Data!$BM$5:$BM$156,MATCH(A154,[16]Data!$A$5:$A$156,0))</f>
        <v>0.28000000000000003</v>
      </c>
      <c r="AD154" s="39">
        <f t="shared" si="17"/>
        <v>0.81940347427073079</v>
      </c>
    </row>
    <row r="155" spans="1:30" x14ac:dyDescent="0.25">
      <c r="A155">
        <v>4026</v>
      </c>
      <c r="B155" s="84" t="str">
        <f>INDEX([16]Data!$C$5:$C$156,MATCH(A155,[16]Data!$A$5:$A$156,0))</f>
        <v>KJ - Řež ÚJV</v>
      </c>
      <c r="C155" s="85" t="str">
        <f>VLOOKUP($C$2,'[111]ERU-1'!$A$6:$BE$17,C$42,FALSE)</f>
        <v>Březen</v>
      </c>
      <c r="D155" s="85">
        <f>VLOOKUP($C$2,'[111]ERU-1'!$A$6:$BE$17,D$42,FALSE)</f>
        <v>3</v>
      </c>
      <c r="E155" s="85">
        <f>VLOOKUP($C$2,'[111]ERU-1'!$A$6:$BE$17,E$42,FALSE)</f>
        <v>1018.855</v>
      </c>
      <c r="F155" s="85">
        <f>VLOOKUP($C$2,'[111]ERU-1'!$A$6:$BE$17,F$42,FALSE)</f>
        <v>552.91600000000005</v>
      </c>
      <c r="G155" s="85">
        <f>VLOOKUP($C$2,'[111]ERU-1'!$A$6:$BE$17,G$42,FALSE)</f>
        <v>35.311999999999998</v>
      </c>
      <c r="H155" s="85">
        <f>VLOOKUP($C$2,'[111]ERU-1'!$A$6:$BE$17,H$42,FALSE)</f>
        <v>1563</v>
      </c>
      <c r="I155" s="85">
        <f>VLOOKUP($C$2,'[111]ERU-1'!$A$6:$BE$17,I$42,FALSE)</f>
        <v>0</v>
      </c>
      <c r="J155" s="85">
        <f>VLOOKUP($C$2,'[111]ERU-1'!$A$6:$BE$17,J$42,FALSE)</f>
        <v>0</v>
      </c>
      <c r="K155" s="85">
        <f>VLOOKUP($C$2,'[111]ERU-1'!$A$6:$BE$17,K$42,FALSE)</f>
        <v>1563</v>
      </c>
      <c r="L155" s="85">
        <f>VLOOKUP($C$2,'[111]ERU-1'!$A$6:$BE$17,L$42,FALSE)</f>
        <v>0</v>
      </c>
      <c r="M155" s="85">
        <f>VLOOKUP($C$2,'[111]ERU-1'!$A$6:$BE$17,M$42,FALSE)</f>
        <v>1563</v>
      </c>
      <c r="N155" s="85">
        <f>VLOOKUP($C$2,'[111]ERU-1'!$A$6:$BE$17,N$42,FALSE)</f>
        <v>0</v>
      </c>
      <c r="O155" s="85" t="s">
        <v>36</v>
      </c>
      <c r="P155" s="85">
        <f>VLOOKUP($C$2,'[111]ERU-1'!$A$6:$BE$17,P$42,FALSE)</f>
        <v>0</v>
      </c>
      <c r="Q155" s="85">
        <f>VLOOKUP($C$2,'[111]ERU-1'!$A$6:$BE$17,Q$42,FALSE)</f>
        <v>0</v>
      </c>
      <c r="R155" s="85">
        <f>VLOOKUP($C$2,'[111]ERU-1'!$A$6:$BE$17,R$42,FALSE)</f>
        <v>1563</v>
      </c>
      <c r="S155" s="85">
        <f>VLOOKUP($C$2,'[111]ERU-1'!$A$6:$BE$17,S$42,FALSE)</f>
        <v>0</v>
      </c>
      <c r="T155" s="85">
        <f>VLOOKUP($C$2,'[111]ERU-1'!$A$6:$BE$17,T$42,FALSE)</f>
        <v>0</v>
      </c>
      <c r="U155" s="85">
        <f>VLOOKUP($C$2,'[111]ERU-1'!$A$6:$BE$17,U$42,FALSE)</f>
        <v>0</v>
      </c>
      <c r="V155" s="85">
        <f>VLOOKUP($C$2,'[111]ERU-1'!$A$6:$BE$17,V$42,FALSE)</f>
        <v>0</v>
      </c>
      <c r="W155" s="85">
        <f>VLOOKUP($C$2,'[111]ERU-1'!$A$6:$BE$17,W$42,FALSE)</f>
        <v>0</v>
      </c>
      <c r="X155" s="85">
        <f>VLOOKUP($C$2,'[111]ERU-1'!$A$6:$BE$17,X$42,FALSE)</f>
        <v>0</v>
      </c>
      <c r="Y155" s="85">
        <f>VLOOKUP($C$2,'[111]ERU-1'!$A$6:$BE$17,Y$42,FALSE)</f>
        <v>0</v>
      </c>
      <c r="Z155" s="85">
        <f>VLOOKUP($C$2,'[111]ERU-1'!$A$6:$BE$17,Z$42,FALSE)</f>
        <v>0</v>
      </c>
      <c r="AA155" s="85" t="str">
        <f>INDEX([16]Data!$BK$5:$BK$156,MATCH(A155,[16]Data!$A$5:$A$156,0))</f>
        <v>Středočeský</v>
      </c>
      <c r="AB155" s="86">
        <f>INDEX([16]Data!$BM$5:$BM$156,MATCH(A155,[16]Data!$A$5:$A$156,0))</f>
        <v>1.268</v>
      </c>
      <c r="AD155" s="39">
        <f t="shared" si="17"/>
        <v>0.78523078852242767</v>
      </c>
    </row>
    <row r="156" spans="1:30" x14ac:dyDescent="0.25">
      <c r="A156">
        <v>4027</v>
      </c>
      <c r="B156" s="84" t="str">
        <f>INDEX([16]Data!$C$5:$C$156,MATCH(A156,[16]Data!$A$5:$A$156,0))</f>
        <v>KJ - ŠumerkK2</v>
      </c>
      <c r="C156" s="85" t="str">
        <f>VLOOKUP($C$2,'[112]ERU-1'!$A$6:$BE$17,C$42,FALSE)</f>
        <v>Březen</v>
      </c>
      <c r="D156" s="85">
        <f>VLOOKUP($C$2,'[112]ERU-1'!$A$6:$BE$17,D$42,FALSE)</f>
        <v>3</v>
      </c>
      <c r="E156" s="85">
        <f>VLOOKUP($C$2,'[112]ERU-1'!$A$6:$BE$17,E$42,FALSE)</f>
        <v>463.66899999999998</v>
      </c>
      <c r="F156" s="85">
        <f>VLOOKUP($C$2,'[112]ERU-1'!$A$6:$BE$17,F$42,FALSE)</f>
        <v>246.41800000000001</v>
      </c>
      <c r="G156" s="85">
        <f>VLOOKUP($C$2,'[112]ERU-1'!$A$6:$BE$17,G$42,FALSE)</f>
        <v>35.168999999999997</v>
      </c>
      <c r="H156" s="85">
        <f>VLOOKUP($C$2,'[112]ERU-1'!$A$6:$BE$17,H$42,FALSE)</f>
        <v>686</v>
      </c>
      <c r="I156" s="85">
        <f>VLOOKUP($C$2,'[112]ERU-1'!$A$6:$BE$17,I$42,FALSE)</f>
        <v>0</v>
      </c>
      <c r="J156" s="85">
        <f>VLOOKUP($C$2,'[112]ERU-1'!$A$6:$BE$17,J$42,FALSE)</f>
        <v>0</v>
      </c>
      <c r="K156" s="85">
        <f>VLOOKUP($C$2,'[112]ERU-1'!$A$6:$BE$17,K$42,FALSE)</f>
        <v>686</v>
      </c>
      <c r="L156" s="85">
        <f>VLOOKUP($C$2,'[112]ERU-1'!$A$6:$BE$17,L$42,FALSE)</f>
        <v>0</v>
      </c>
      <c r="M156" s="85">
        <f>VLOOKUP($C$2,'[112]ERU-1'!$A$6:$BE$17,M$42,FALSE)</f>
        <v>686</v>
      </c>
      <c r="N156" s="85">
        <f>VLOOKUP($C$2,'[112]ERU-1'!$A$6:$BE$17,N$42,FALSE)</f>
        <v>0</v>
      </c>
      <c r="O156" s="85" t="s">
        <v>36</v>
      </c>
      <c r="P156" s="85">
        <f>VLOOKUP($C$2,'[112]ERU-1'!$A$6:$BE$17,P$42,FALSE)</f>
        <v>0</v>
      </c>
      <c r="Q156" s="85">
        <f>VLOOKUP($C$2,'[112]ERU-1'!$A$6:$BE$17,Q$42,FALSE)</f>
        <v>0</v>
      </c>
      <c r="R156" s="85">
        <f>VLOOKUP($C$2,'[112]ERU-1'!$A$6:$BE$17,R$42,FALSE)</f>
        <v>686</v>
      </c>
      <c r="S156" s="85">
        <f>VLOOKUP($C$2,'[112]ERU-1'!$A$6:$BE$17,S$42,FALSE)</f>
        <v>0</v>
      </c>
      <c r="T156" s="85">
        <f>VLOOKUP($C$2,'[112]ERU-1'!$A$6:$BE$17,T$42,FALSE)</f>
        <v>0</v>
      </c>
      <c r="U156" s="85">
        <f>VLOOKUP($C$2,'[112]ERU-1'!$A$6:$BE$17,U$42,FALSE)</f>
        <v>0</v>
      </c>
      <c r="V156" s="85">
        <f>VLOOKUP($C$2,'[112]ERU-1'!$A$6:$BE$17,V$42,FALSE)</f>
        <v>0</v>
      </c>
      <c r="W156" s="85">
        <f>VLOOKUP($C$2,'[112]ERU-1'!$A$6:$BE$17,W$42,FALSE)</f>
        <v>0</v>
      </c>
      <c r="X156" s="85">
        <f>VLOOKUP($C$2,'[112]ERU-1'!$A$6:$BE$17,X$42,FALSE)</f>
        <v>0</v>
      </c>
      <c r="Y156" s="85">
        <f>VLOOKUP($C$2,'[112]ERU-1'!$A$6:$BE$17,Y$42,FALSE)</f>
        <v>0</v>
      </c>
      <c r="Z156" s="85">
        <f>VLOOKUP($C$2,'[112]ERU-1'!$A$6:$BE$17,Z$42,FALSE)</f>
        <v>0</v>
      </c>
      <c r="AA156" s="85" t="str">
        <f>INDEX([16]Data!$BK$5:$BK$156,MATCH(A156,[16]Data!$A$5:$A$156,0))</f>
        <v>Olomoucký</v>
      </c>
      <c r="AB156" s="86">
        <f>INDEX([16]Data!$BM$5:$BM$156,MATCH(A156,[16]Data!$A$5:$A$156,0))</f>
        <v>1.268</v>
      </c>
      <c r="AD156" s="39">
        <f t="shared" si="17"/>
        <v>0.77330209463414012</v>
      </c>
    </row>
    <row r="157" spans="1:30" x14ac:dyDescent="0.25">
      <c r="A157">
        <v>4028</v>
      </c>
      <c r="B157" s="84" t="str">
        <f>INDEX([16]Data!$C$5:$C$156,MATCH(A157,[16]Data!$A$5:$A$156,0))</f>
        <v>KJ - Šumerk K3</v>
      </c>
      <c r="C157" s="85" t="str">
        <f>VLOOKUP($C$2,'[113]ERU-1'!$A$6:$BE$17,C$42,FALSE)</f>
        <v>Březen</v>
      </c>
      <c r="D157" s="85">
        <f>VLOOKUP($C$2,'[113]ERU-1'!$A$6:$BE$17,D$42,FALSE)</f>
        <v>3</v>
      </c>
      <c r="E157" s="85">
        <f>VLOOKUP($C$2,'[113]ERU-1'!$A$6:$BE$17,E$42,FALSE)</f>
        <v>886.34100000000001</v>
      </c>
      <c r="F157" s="85">
        <f>VLOOKUP($C$2,'[113]ERU-1'!$A$6:$BE$17,F$42,FALSE)</f>
        <v>479.52199999999999</v>
      </c>
      <c r="G157" s="85">
        <f>VLOOKUP($C$2,'[113]ERU-1'!$A$6:$BE$17,G$42,FALSE)</f>
        <v>35.170999999999999</v>
      </c>
      <c r="H157" s="85">
        <f>VLOOKUP($C$2,'[113]ERU-1'!$A$6:$BE$17,H$42,FALSE)</f>
        <v>1337</v>
      </c>
      <c r="I157" s="85">
        <f>VLOOKUP($C$2,'[113]ERU-1'!$A$6:$BE$17,I$42,FALSE)</f>
        <v>0</v>
      </c>
      <c r="J157" s="85">
        <f>VLOOKUP($C$2,'[113]ERU-1'!$A$6:$BE$17,J$42,FALSE)</f>
        <v>0</v>
      </c>
      <c r="K157" s="85">
        <f>VLOOKUP($C$2,'[113]ERU-1'!$A$6:$BE$17,K$42,FALSE)</f>
        <v>1337</v>
      </c>
      <c r="L157" s="85">
        <f>VLOOKUP($C$2,'[113]ERU-1'!$A$6:$BE$17,L$42,FALSE)</f>
        <v>0</v>
      </c>
      <c r="M157" s="85">
        <f>VLOOKUP($C$2,'[113]ERU-1'!$A$6:$BE$17,M$42,FALSE)</f>
        <v>1337</v>
      </c>
      <c r="N157" s="85">
        <f>VLOOKUP($C$2,'[113]ERU-1'!$A$6:$BE$17,N$42,FALSE)</f>
        <v>0</v>
      </c>
      <c r="O157" s="85" t="s">
        <v>36</v>
      </c>
      <c r="P157" s="85">
        <f>VLOOKUP($C$2,'[113]ERU-1'!$A$6:$BE$17,P$42,FALSE)</f>
        <v>0</v>
      </c>
      <c r="Q157" s="85">
        <f>VLOOKUP($C$2,'[113]ERU-1'!$A$6:$BE$17,Q$42,FALSE)</f>
        <v>0</v>
      </c>
      <c r="R157" s="85">
        <f>VLOOKUP($C$2,'[113]ERU-1'!$A$6:$BE$17,R$42,FALSE)</f>
        <v>1337</v>
      </c>
      <c r="S157" s="85">
        <f>VLOOKUP($C$2,'[113]ERU-1'!$A$6:$BE$17,S$42,FALSE)</f>
        <v>0</v>
      </c>
      <c r="T157" s="85">
        <f>VLOOKUP($C$2,'[113]ERU-1'!$A$6:$BE$17,T$42,FALSE)</f>
        <v>0</v>
      </c>
      <c r="U157" s="85">
        <f>VLOOKUP($C$2,'[113]ERU-1'!$A$6:$BE$17,U$42,FALSE)</f>
        <v>0</v>
      </c>
      <c r="V157" s="85">
        <f>VLOOKUP($C$2,'[113]ERU-1'!$A$6:$BE$17,V$42,FALSE)</f>
        <v>0</v>
      </c>
      <c r="W157" s="85">
        <f>VLOOKUP($C$2,'[113]ERU-1'!$A$6:$BE$17,W$42,FALSE)</f>
        <v>0</v>
      </c>
      <c r="X157" s="85">
        <f>VLOOKUP($C$2,'[113]ERU-1'!$A$6:$BE$17,X$42,FALSE)</f>
        <v>0</v>
      </c>
      <c r="Y157" s="85">
        <f>VLOOKUP($C$2,'[113]ERU-1'!$A$6:$BE$17,Y$42,FALSE)</f>
        <v>0</v>
      </c>
      <c r="Z157" s="85">
        <f>VLOOKUP($C$2,'[113]ERU-1'!$A$6:$BE$17,Z$42,FALSE)</f>
        <v>0</v>
      </c>
      <c r="AA157" s="85" t="str">
        <f>INDEX([16]Data!$BK$5:$BK$156,MATCH(A157,[16]Data!$A$5:$A$156,0))</f>
        <v>Olomoucký</v>
      </c>
      <c r="AB157" s="86">
        <f>INDEX([16]Data!$BM$5:$BM$156,MATCH(A157,[16]Data!$A$5:$A$156,0))</f>
        <v>1.268</v>
      </c>
      <c r="AD157" s="39">
        <f t="shared" si="17"/>
        <v>0.77449812289923903</v>
      </c>
    </row>
    <row r="158" spans="1:30" x14ac:dyDescent="0.25">
      <c r="A158">
        <v>4278</v>
      </c>
      <c r="B158" s="84" t="str">
        <f>INDEX([16]Data!$C$5:$C$156,MATCH(A158,[16]Data!$A$5:$A$156,0))</f>
        <v>KJ - Helvikovice</v>
      </c>
      <c r="C158" s="85" t="str">
        <f>VLOOKUP($C$2,'[114]ERU-1'!$A$6:$BE$17,C$42,FALSE)</f>
        <v>Březen</v>
      </c>
      <c r="D158" s="85">
        <f>VLOOKUP($C$2,'[114]ERU-1'!$A$6:$BE$17,D$42,FALSE)</f>
        <v>3</v>
      </c>
      <c r="E158" s="85">
        <f>VLOOKUP($C$2,'[114]ERU-1'!$A$6:$BE$17,E$42,FALSE)</f>
        <v>252.88399999999999</v>
      </c>
      <c r="F158" s="85">
        <f>VLOOKUP($C$2,'[114]ERU-1'!$A$6:$BE$17,F$42,FALSE)</f>
        <v>140.59800000000001</v>
      </c>
      <c r="G158" s="85">
        <f>VLOOKUP($C$2,'[114]ERU-1'!$A$6:$BE$17,G$42,FALSE)</f>
        <v>35.137999999999998</v>
      </c>
      <c r="H158" s="85">
        <f>VLOOKUP($C$2,'[114]ERU-1'!$A$6:$BE$17,H$42,FALSE)</f>
        <v>391</v>
      </c>
      <c r="I158" s="85">
        <f>VLOOKUP($C$2,'[114]ERU-1'!$A$6:$BE$17,I$42,FALSE)</f>
        <v>0</v>
      </c>
      <c r="J158" s="85">
        <f>VLOOKUP($C$2,'[114]ERU-1'!$A$6:$BE$17,J$42,FALSE)</f>
        <v>0</v>
      </c>
      <c r="K158" s="85">
        <f>VLOOKUP($C$2,'[114]ERU-1'!$A$6:$BE$17,K$42,FALSE)</f>
        <v>391</v>
      </c>
      <c r="L158" s="85">
        <f>VLOOKUP($C$2,'[114]ERU-1'!$A$6:$BE$17,L$42,FALSE)</f>
        <v>0</v>
      </c>
      <c r="M158" s="85">
        <f>VLOOKUP($C$2,'[114]ERU-1'!$A$6:$BE$17,M$42,FALSE)</f>
        <v>391</v>
      </c>
      <c r="N158" s="85">
        <f>VLOOKUP($C$2,'[114]ERU-1'!$A$6:$BE$17,N$42,FALSE)</f>
        <v>0</v>
      </c>
      <c r="O158" s="85" t="s">
        <v>36</v>
      </c>
      <c r="P158" s="85">
        <f>VLOOKUP($C$2,'[114]ERU-1'!$A$6:$BE$17,P$42,FALSE)</f>
        <v>0</v>
      </c>
      <c r="Q158" s="85">
        <f>VLOOKUP($C$2,'[114]ERU-1'!$A$6:$BE$17,Q$42,FALSE)</f>
        <v>0</v>
      </c>
      <c r="R158" s="85">
        <f>VLOOKUP($C$2,'[114]ERU-1'!$A$6:$BE$17,R$42,FALSE)</f>
        <v>391</v>
      </c>
      <c r="S158" s="85">
        <f>VLOOKUP($C$2,'[114]ERU-1'!$A$6:$BE$17,S$42,FALSE)</f>
        <v>0</v>
      </c>
      <c r="T158" s="85">
        <f>VLOOKUP($C$2,'[114]ERU-1'!$A$6:$BE$17,T$42,FALSE)</f>
        <v>0</v>
      </c>
      <c r="U158" s="85">
        <f>VLOOKUP($C$2,'[114]ERU-1'!$A$6:$BE$17,U$42,FALSE)</f>
        <v>0</v>
      </c>
      <c r="V158" s="85">
        <f>VLOOKUP($C$2,'[114]ERU-1'!$A$6:$BE$17,V$42,FALSE)</f>
        <v>0</v>
      </c>
      <c r="W158" s="85">
        <f>VLOOKUP($C$2,'[114]ERU-1'!$A$6:$BE$17,W$42,FALSE)</f>
        <v>0</v>
      </c>
      <c r="X158" s="85">
        <f>VLOOKUP($C$2,'[114]ERU-1'!$A$6:$BE$17,X$42,FALSE)</f>
        <v>0</v>
      </c>
      <c r="Y158" s="85">
        <f>VLOOKUP($C$2,'[114]ERU-1'!$A$6:$BE$17,Y$42,FALSE)</f>
        <v>0</v>
      </c>
      <c r="Z158" s="85">
        <f>VLOOKUP($C$2,'[114]ERU-1'!$A$6:$BE$17,Z$42,FALSE)</f>
        <v>0</v>
      </c>
      <c r="AA158" s="85" t="str">
        <f>INDEX([16]Data!$BK$5:$BK$156,MATCH(A158,[16]Data!$A$5:$A$156,0))</f>
        <v>Pardubický</v>
      </c>
      <c r="AB158" s="86">
        <f>INDEX([16]Data!$BM$5:$BM$156,MATCH(A158,[16]Data!$A$5:$A$156,0))</f>
        <v>0.3</v>
      </c>
      <c r="AD158" s="39">
        <f t="shared" si="17"/>
        <v>0.77249399785993467</v>
      </c>
    </row>
    <row r="159" spans="1:30" x14ac:dyDescent="0.25">
      <c r="A159">
        <v>3971</v>
      </c>
      <c r="B159" s="84" t="str">
        <f>INDEX([16]Data!$C$5:$C$156,MATCH(A159,[16]Data!$A$5:$A$156,0))</f>
        <v>KJ - Luby ul. Tovární</v>
      </c>
      <c r="C159" s="85" t="str">
        <f>VLOOKUP($C$2,'[115]ERU-1'!$A$6:$BE$17,C$42,FALSE)</f>
        <v>Březen</v>
      </c>
      <c r="D159" s="85">
        <f>VLOOKUP($C$2,'[115]ERU-1'!$A$6:$BE$17,D$42,FALSE)</f>
        <v>3</v>
      </c>
      <c r="E159" s="85">
        <f>VLOOKUP($C$2,'[115]ERU-1'!$A$6:$BE$17,E$42,FALSE)</f>
        <v>273.88200000000001</v>
      </c>
      <c r="F159" s="85">
        <f>VLOOKUP($C$2,'[115]ERU-1'!$A$6:$BE$17,F$42,FALSE)</f>
        <v>153.14599999999999</v>
      </c>
      <c r="G159" s="85">
        <f>VLOOKUP($C$2,'[115]ERU-1'!$A$6:$BE$17,G$42,FALSE)</f>
        <v>35.212000000000003</v>
      </c>
      <c r="H159" s="85">
        <f>VLOOKUP($C$2,'[115]ERU-1'!$A$6:$BE$17,H$42,FALSE)</f>
        <v>426</v>
      </c>
      <c r="I159" s="85">
        <f>VLOOKUP($C$2,'[115]ERU-1'!$A$6:$BE$17,I$42,FALSE)</f>
        <v>0</v>
      </c>
      <c r="J159" s="85">
        <f>VLOOKUP($C$2,'[115]ERU-1'!$A$6:$BE$17,J$42,FALSE)</f>
        <v>0</v>
      </c>
      <c r="K159" s="85">
        <f>VLOOKUP($C$2,'[115]ERU-1'!$A$6:$BE$17,K$42,FALSE)</f>
        <v>426</v>
      </c>
      <c r="L159" s="85">
        <f>VLOOKUP($C$2,'[115]ERU-1'!$A$6:$BE$17,L$42,FALSE)</f>
        <v>0</v>
      </c>
      <c r="M159" s="85">
        <f>VLOOKUP($C$2,'[115]ERU-1'!$A$6:$BE$17,M$42,FALSE)</f>
        <v>426</v>
      </c>
      <c r="N159" s="85">
        <f>VLOOKUP($C$2,'[115]ERU-1'!$A$6:$BE$17,N$42,FALSE)</f>
        <v>0</v>
      </c>
      <c r="O159" s="85" t="s">
        <v>36</v>
      </c>
      <c r="P159" s="85">
        <f>VLOOKUP($C$2,'[115]ERU-1'!$A$6:$BE$17,P$42,FALSE)</f>
        <v>0</v>
      </c>
      <c r="Q159" s="85">
        <f>VLOOKUP($C$2,'[115]ERU-1'!$A$6:$BE$17,Q$42,FALSE)</f>
        <v>0</v>
      </c>
      <c r="R159" s="85">
        <f>VLOOKUP($C$2,'[115]ERU-1'!$A$6:$BE$17,R$42,FALSE)</f>
        <v>426</v>
      </c>
      <c r="S159" s="85">
        <f>VLOOKUP($C$2,'[115]ERU-1'!$A$6:$BE$17,S$42,FALSE)</f>
        <v>0</v>
      </c>
      <c r="T159" s="85">
        <f>VLOOKUP($C$2,'[115]ERU-1'!$A$6:$BE$17,T$42,FALSE)</f>
        <v>0</v>
      </c>
      <c r="U159" s="85">
        <f>VLOOKUP($C$2,'[115]ERU-1'!$A$6:$BE$17,U$42,FALSE)</f>
        <v>0</v>
      </c>
      <c r="V159" s="85">
        <f>VLOOKUP($C$2,'[115]ERU-1'!$A$6:$BE$17,V$42,FALSE)</f>
        <v>0</v>
      </c>
      <c r="W159" s="85">
        <f>VLOOKUP($C$2,'[115]ERU-1'!$A$6:$BE$17,W$42,FALSE)</f>
        <v>0</v>
      </c>
      <c r="X159" s="85">
        <f>VLOOKUP($C$2,'[115]ERU-1'!$A$6:$BE$17,X$42,FALSE)</f>
        <v>0</v>
      </c>
      <c r="Y159" s="85">
        <f>VLOOKUP($C$2,'[115]ERU-1'!$A$6:$BE$17,Y$42,FALSE)</f>
        <v>0</v>
      </c>
      <c r="Z159" s="85">
        <f>VLOOKUP($C$2,'[115]ERU-1'!$A$6:$BE$17,Z$42,FALSE)</f>
        <v>0</v>
      </c>
      <c r="AA159" s="85" t="str">
        <f>INDEX([16]Data!$BK$5:$BK$156,MATCH(A159,[16]Data!$A$5:$A$156,0))</f>
        <v>Karlovarský</v>
      </c>
      <c r="AB159" s="86">
        <f>INDEX([16]Data!$BM$5:$BM$156,MATCH(A159,[16]Data!$A$5:$A$156,0))</f>
        <v>0.28599999999999998</v>
      </c>
      <c r="AD159" s="39">
        <f t="shared" si="17"/>
        <v>0.77268314767172064</v>
      </c>
    </row>
    <row r="160" spans="1:30" x14ac:dyDescent="0.25">
      <c r="A160">
        <v>3972</v>
      </c>
      <c r="B160" s="84" t="str">
        <f>INDEX([16]Data!$C$5:$C$156,MATCH(A160,[16]Data!$A$5:$A$156,0))</f>
        <v>KJ - Luby U Pily</v>
      </c>
      <c r="C160" s="85" t="str">
        <f>VLOOKUP($C$2,'[116]ERU-1'!$A$6:$BE$17,C$42,FALSE)</f>
        <v>Březen</v>
      </c>
      <c r="D160" s="85">
        <f>VLOOKUP($C$2,'[116]ERU-1'!$A$6:$BE$17,D$42,FALSE)</f>
        <v>3</v>
      </c>
      <c r="E160" s="85">
        <f>VLOOKUP($C$2,'[116]ERU-1'!$A$6:$BE$17,E$42,FALSE)</f>
        <v>270.92200000000003</v>
      </c>
      <c r="F160" s="85">
        <f>VLOOKUP($C$2,'[116]ERU-1'!$A$6:$BE$17,F$42,FALSE)</f>
        <v>152.351</v>
      </c>
      <c r="G160" s="85">
        <f>VLOOKUP($C$2,'[116]ERU-1'!$A$6:$BE$17,G$42,FALSE)</f>
        <v>35.210999999999999</v>
      </c>
      <c r="H160" s="85">
        <f>VLOOKUP($C$2,'[116]ERU-1'!$A$6:$BE$17,H$42,FALSE)</f>
        <v>430</v>
      </c>
      <c r="I160" s="85">
        <f>VLOOKUP($C$2,'[116]ERU-1'!$A$6:$BE$17,I$42,FALSE)</f>
        <v>0</v>
      </c>
      <c r="J160" s="85">
        <f>VLOOKUP($C$2,'[116]ERU-1'!$A$6:$BE$17,J$42,FALSE)</f>
        <v>0</v>
      </c>
      <c r="K160" s="85">
        <f>VLOOKUP($C$2,'[116]ERU-1'!$A$6:$BE$17,K$42,FALSE)</f>
        <v>430</v>
      </c>
      <c r="L160" s="85">
        <f>VLOOKUP($C$2,'[116]ERU-1'!$A$6:$BE$17,L$42,FALSE)</f>
        <v>0</v>
      </c>
      <c r="M160" s="85">
        <f>VLOOKUP($C$2,'[116]ERU-1'!$A$6:$BE$17,M$42,FALSE)</f>
        <v>430</v>
      </c>
      <c r="N160" s="85">
        <f>VLOOKUP($C$2,'[116]ERU-1'!$A$6:$BE$17,N$42,FALSE)</f>
        <v>0</v>
      </c>
      <c r="O160" s="85" t="s">
        <v>36</v>
      </c>
      <c r="P160" s="85">
        <f>VLOOKUP($C$2,'[116]ERU-1'!$A$6:$BE$17,P$42,FALSE)</f>
        <v>0</v>
      </c>
      <c r="Q160" s="85">
        <f>VLOOKUP($C$2,'[116]ERU-1'!$A$6:$BE$17,Q$42,FALSE)</f>
        <v>0</v>
      </c>
      <c r="R160" s="85">
        <f>VLOOKUP($C$2,'[116]ERU-1'!$A$6:$BE$17,R$42,FALSE)</f>
        <v>430</v>
      </c>
      <c r="S160" s="85">
        <f>VLOOKUP($C$2,'[116]ERU-1'!$A$6:$BE$17,S$42,FALSE)</f>
        <v>0</v>
      </c>
      <c r="T160" s="85">
        <f>VLOOKUP($C$2,'[116]ERU-1'!$A$6:$BE$17,T$42,FALSE)</f>
        <v>0</v>
      </c>
      <c r="U160" s="85">
        <f>VLOOKUP($C$2,'[116]ERU-1'!$A$6:$BE$17,U$42,FALSE)</f>
        <v>0</v>
      </c>
      <c r="V160" s="85">
        <f>VLOOKUP($C$2,'[116]ERU-1'!$A$6:$BE$17,V$42,FALSE)</f>
        <v>0</v>
      </c>
      <c r="W160" s="85">
        <f>VLOOKUP($C$2,'[116]ERU-1'!$A$6:$BE$17,W$42,FALSE)</f>
        <v>0</v>
      </c>
      <c r="X160" s="85">
        <f>VLOOKUP($C$2,'[116]ERU-1'!$A$6:$BE$17,X$42,FALSE)</f>
        <v>0</v>
      </c>
      <c r="Y160" s="85">
        <f>VLOOKUP($C$2,'[116]ERU-1'!$A$6:$BE$17,Y$42,FALSE)</f>
        <v>0</v>
      </c>
      <c r="Z160" s="85">
        <f>VLOOKUP($C$2,'[116]ERU-1'!$A$6:$BE$17,Z$42,FALSE)</f>
        <v>0</v>
      </c>
      <c r="AA160" s="85" t="str">
        <f>INDEX([16]Data!$BK$5:$BK$156,MATCH(A160,[16]Data!$A$5:$A$156,0))</f>
        <v>Karlovarský</v>
      </c>
      <c r="AB160" s="86">
        <f>INDEX([16]Data!$BM$5:$BM$156,MATCH(A160,[16]Data!$A$5:$A$156,0))</f>
        <v>0.28599999999999998</v>
      </c>
      <c r="AD160" s="39">
        <f t="shared" si="17"/>
        <v>0.78400827329288569</v>
      </c>
    </row>
    <row r="161" spans="1:30" x14ac:dyDescent="0.25">
      <c r="A161">
        <v>4295</v>
      </c>
      <c r="B161" s="84" t="str">
        <f>INDEX([16]Data!$C$5:$C$156,MATCH(A161,[16]Data!$A$5:$A$156,0))</f>
        <v>KJ - Mondelez Opava</v>
      </c>
      <c r="C161" s="85" t="str">
        <f>VLOOKUP($C$2,'[14]ERU-1'!$A$6:$BE$17,C$42,FALSE)</f>
        <v>Březen</v>
      </c>
      <c r="D161" s="85">
        <f>VLOOKUP($C$2,'[14]ERU-1'!$A$6:$BE$17,D$42,FALSE)</f>
        <v>3</v>
      </c>
      <c r="E161" s="85">
        <f>VLOOKUP($C$2,'[14]ERU-1'!$A$6:$BE$17,E$42,FALSE)</f>
        <v>760.89300000000003</v>
      </c>
      <c r="F161" s="85">
        <f>VLOOKUP($C$2,'[14]ERU-1'!$A$6:$BE$17,F$42,FALSE)</f>
        <v>407.40199999999999</v>
      </c>
      <c r="G161" s="85">
        <f>VLOOKUP($C$2,'[14]ERU-1'!$A$6:$BE$17,G$42,FALSE)</f>
        <v>35.168999999999997</v>
      </c>
      <c r="H161" s="85">
        <f>VLOOKUP($C$2,'[14]ERU-1'!$A$6:$BE$17,H$42,FALSE)</f>
        <v>1177</v>
      </c>
      <c r="I161" s="85">
        <f>VLOOKUP($C$2,'[14]ERU-1'!$A$6:$BE$17,I$42,FALSE)</f>
        <v>0</v>
      </c>
      <c r="J161" s="85">
        <f>VLOOKUP($C$2,'[14]ERU-1'!$A$6:$BE$17,J$42,FALSE)</f>
        <v>0</v>
      </c>
      <c r="K161" s="85">
        <f>VLOOKUP($C$2,'[14]ERU-1'!$A$6:$BE$17,K$42,FALSE)</f>
        <v>1177</v>
      </c>
      <c r="L161" s="85">
        <f>VLOOKUP($C$2,'[14]ERU-1'!$A$6:$BE$17,L$42,FALSE)</f>
        <v>0</v>
      </c>
      <c r="M161" s="85">
        <f>VLOOKUP($C$2,'[14]ERU-1'!$A$6:$BE$17,M$42,FALSE)</f>
        <v>1177</v>
      </c>
      <c r="N161" s="85">
        <f>VLOOKUP($C$2,'[14]ERU-1'!$A$6:$BE$17,N$42,FALSE)</f>
        <v>0</v>
      </c>
      <c r="O161" s="85" t="s">
        <v>36</v>
      </c>
      <c r="P161" s="85">
        <f>VLOOKUP($C$2,'[14]ERU-1'!$A$6:$BE$17,P$42,FALSE)</f>
        <v>0</v>
      </c>
      <c r="Q161" s="85">
        <f>VLOOKUP($C$2,'[14]ERU-1'!$A$6:$BE$17,Q$42,FALSE)</f>
        <v>0</v>
      </c>
      <c r="R161" s="85">
        <f>VLOOKUP($C$2,'[14]ERU-1'!$A$6:$BE$17,R$42,FALSE)</f>
        <v>1177</v>
      </c>
      <c r="S161" s="85">
        <f>VLOOKUP($C$2,'[14]ERU-1'!$A$6:$BE$17,S$42,FALSE)</f>
        <v>0</v>
      </c>
      <c r="T161" s="85">
        <f>VLOOKUP($C$2,'[14]ERU-1'!$A$6:$BE$17,T$42,FALSE)</f>
        <v>0</v>
      </c>
      <c r="U161" s="85">
        <f>VLOOKUP($C$2,'[14]ERU-1'!$A$6:$BE$17,U$42,FALSE)</f>
        <v>0</v>
      </c>
      <c r="V161" s="85">
        <f>VLOOKUP($C$2,'[14]ERU-1'!$A$6:$BE$17,V$42,FALSE)</f>
        <v>0</v>
      </c>
      <c r="W161" s="85">
        <f>VLOOKUP($C$2,'[14]ERU-1'!$A$6:$BE$17,W$42,FALSE)</f>
        <v>0</v>
      </c>
      <c r="X161" s="85">
        <f>VLOOKUP($C$2,'[14]ERU-1'!$A$6:$BE$17,X$42,FALSE)</f>
        <v>0</v>
      </c>
      <c r="Y161" s="85">
        <f>VLOOKUP($C$2,'[14]ERU-1'!$A$6:$BE$17,Y$42,FALSE)</f>
        <v>0</v>
      </c>
      <c r="Z161" s="85">
        <f>VLOOKUP($C$2,'[14]ERU-1'!$A$6:$BE$17,Z$42,FALSE)</f>
        <v>0</v>
      </c>
      <c r="AA161" s="85" t="str">
        <f>INDEX([16]Data!$BK$5:$BK$156,MATCH(A161,[16]Data!$A$5:$A$156,0))</f>
        <v>Moravskoslezský</v>
      </c>
      <c r="AB161" s="86">
        <f>INDEX([16]Data!$BM$5:$BM$156,MATCH(A161,[16]Data!$A$5:$A$156,0))</f>
        <v>1.2070000000000001</v>
      </c>
      <c r="AD161" s="39">
        <f t="shared" si="17"/>
        <v>0.802510651505011</v>
      </c>
    </row>
    <row r="162" spans="1:30" x14ac:dyDescent="0.25">
      <c r="A162">
        <v>4296</v>
      </c>
      <c r="B162" s="84" t="str">
        <f>INDEX([16]Data!$C$5:$C$156,MATCH(A162,[16]Data!$A$5:$A$156,0))</f>
        <v>KJ - Rýmařov</v>
      </c>
      <c r="C162" s="85" t="str">
        <f>VLOOKUP($C$2,'[117]ERU-1'!$A$6:$BE$17,C$42,FALSE)</f>
        <v>Březen</v>
      </c>
      <c r="D162" s="85">
        <f>VLOOKUP($C$2,'[117]ERU-1'!$A$6:$BE$17,D$42,FALSE)</f>
        <v>3</v>
      </c>
      <c r="E162" s="85">
        <f>VLOOKUP($C$2,'[117]ERU-1'!$A$6:$BE$17,E$42,FALSE)</f>
        <v>1011.252</v>
      </c>
      <c r="F162" s="85">
        <f>VLOOKUP($C$2,'[117]ERU-1'!$A$6:$BE$17,F$42,FALSE)</f>
        <v>551.50800000000004</v>
      </c>
      <c r="G162" s="85">
        <f>VLOOKUP($C$2,'[117]ERU-1'!$A$6:$BE$17,G$42,FALSE)</f>
        <v>35.17</v>
      </c>
      <c r="H162" s="85">
        <f>VLOOKUP($C$2,'[117]ERU-1'!$A$6:$BE$17,H$42,FALSE)</f>
        <v>1597</v>
      </c>
      <c r="I162" s="85">
        <f>VLOOKUP($C$2,'[117]ERU-1'!$A$6:$BE$17,I$42,FALSE)</f>
        <v>0</v>
      </c>
      <c r="J162" s="85">
        <f>VLOOKUP($C$2,'[117]ERU-1'!$A$6:$BE$17,J$42,FALSE)</f>
        <v>0</v>
      </c>
      <c r="K162" s="85">
        <f>VLOOKUP($C$2,'[117]ERU-1'!$A$6:$BE$17,K$42,FALSE)</f>
        <v>1597</v>
      </c>
      <c r="L162" s="85">
        <f>VLOOKUP($C$2,'[117]ERU-1'!$A$6:$BE$17,L$42,FALSE)</f>
        <v>0</v>
      </c>
      <c r="M162" s="85">
        <f>VLOOKUP($C$2,'[117]ERU-1'!$A$6:$BE$17,M$42,FALSE)</f>
        <v>1597</v>
      </c>
      <c r="N162" s="85">
        <f>VLOOKUP($C$2,'[117]ERU-1'!$A$6:$BE$17,N$42,FALSE)</f>
        <v>0</v>
      </c>
      <c r="O162" s="85" t="s">
        <v>36</v>
      </c>
      <c r="P162" s="85">
        <f>VLOOKUP($C$2,'[117]ERU-1'!$A$6:$BE$17,P$42,FALSE)</f>
        <v>0</v>
      </c>
      <c r="Q162" s="85">
        <f>VLOOKUP($C$2,'[117]ERU-1'!$A$6:$BE$17,Q$42,FALSE)</f>
        <v>0</v>
      </c>
      <c r="R162" s="85">
        <f>VLOOKUP($C$2,'[117]ERU-1'!$A$6:$BE$17,R$42,FALSE)</f>
        <v>1597</v>
      </c>
      <c r="S162" s="85">
        <f>VLOOKUP($C$2,'[117]ERU-1'!$A$6:$BE$17,S$42,FALSE)</f>
        <v>0</v>
      </c>
      <c r="T162" s="85">
        <f>VLOOKUP($C$2,'[117]ERU-1'!$A$6:$BE$17,T$42,FALSE)</f>
        <v>0</v>
      </c>
      <c r="U162" s="85">
        <f>VLOOKUP($C$2,'[117]ERU-1'!$A$6:$BE$17,U$42,FALSE)</f>
        <v>0</v>
      </c>
      <c r="V162" s="85">
        <f>VLOOKUP($C$2,'[117]ERU-1'!$A$6:$BE$17,V$42,FALSE)</f>
        <v>0</v>
      </c>
      <c r="W162" s="85">
        <f>VLOOKUP($C$2,'[117]ERU-1'!$A$6:$BE$17,W$42,FALSE)</f>
        <v>0</v>
      </c>
      <c r="X162" s="85">
        <f>VLOOKUP($C$2,'[117]ERU-1'!$A$6:$BE$17,X$42,FALSE)</f>
        <v>0</v>
      </c>
      <c r="Y162" s="85">
        <f>VLOOKUP($C$2,'[117]ERU-1'!$A$6:$BE$17,Y$42,FALSE)</f>
        <v>0</v>
      </c>
      <c r="Z162" s="85">
        <f>VLOOKUP($C$2,'[117]ERU-1'!$A$6:$BE$17,Z$42,FALSE)</f>
        <v>0</v>
      </c>
      <c r="AA162" s="85" t="str">
        <f>INDEX([16]Data!$BK$5:$BK$156,MATCH(A162,[16]Data!$A$5:$A$156,0))</f>
        <v>Moravskoslezský</v>
      </c>
      <c r="AB162" s="86">
        <f>INDEX([16]Data!$BM$5:$BM$156,MATCH(A162,[16]Data!$A$5:$A$156,0))</f>
        <v>1.2689999999999999</v>
      </c>
      <c r="AD162" s="39">
        <f t="shared" si="17"/>
        <v>0.80436024701565723</v>
      </c>
    </row>
    <row r="163" spans="1:30" x14ac:dyDescent="0.25">
      <c r="A163">
        <v>4243</v>
      </c>
      <c r="B163" s="84" t="str">
        <f>INDEX([16]Data!$C$5:$C$156,MATCH(A163,[16]Data!$A$5:$A$156,0))</f>
        <v>KJ - Veselí nad Lužnicí</v>
      </c>
      <c r="C163" s="85" t="str">
        <f>VLOOKUP($C$2,'[118]ERU-1'!$A$6:$BE$17,C$42,FALSE)</f>
        <v>Březen</v>
      </c>
      <c r="D163" s="85">
        <f>VLOOKUP($C$2,'[118]ERU-1'!$A$6:$BE$17,D$42,FALSE)</f>
        <v>3</v>
      </c>
      <c r="E163" s="85">
        <f>VLOOKUP($C$2,'[118]ERU-1'!$A$6:$BE$17,E$42,FALSE)</f>
        <v>627.27800000000002</v>
      </c>
      <c r="F163" s="85">
        <f>VLOOKUP($C$2,'[118]ERU-1'!$A$6:$BE$17,F$42,FALSE)</f>
        <v>341.072</v>
      </c>
      <c r="G163" s="85">
        <f>VLOOKUP($C$2,'[118]ERU-1'!$A$6:$BE$17,G$42,FALSE)</f>
        <v>35.296999999999997</v>
      </c>
      <c r="H163" s="85">
        <f>VLOOKUP($C$2,'[118]ERU-1'!$A$6:$BE$17,H$42,FALSE)</f>
        <v>973</v>
      </c>
      <c r="I163" s="85">
        <f>VLOOKUP($C$2,'[118]ERU-1'!$A$6:$BE$17,I$42,FALSE)</f>
        <v>0</v>
      </c>
      <c r="J163" s="85">
        <f>VLOOKUP($C$2,'[118]ERU-1'!$A$6:$BE$17,J$42,FALSE)</f>
        <v>0</v>
      </c>
      <c r="K163" s="85">
        <f>VLOOKUP($C$2,'[118]ERU-1'!$A$6:$BE$17,K$42,FALSE)</f>
        <v>973</v>
      </c>
      <c r="L163" s="85">
        <f>VLOOKUP($C$2,'[118]ERU-1'!$A$6:$BE$17,L$42,FALSE)</f>
        <v>0</v>
      </c>
      <c r="M163" s="85">
        <f>VLOOKUP($C$2,'[118]ERU-1'!$A$6:$BE$17,M$42,FALSE)</f>
        <v>973</v>
      </c>
      <c r="N163" s="85">
        <f>VLOOKUP($C$2,'[118]ERU-1'!$A$6:$BE$17,N$42,FALSE)</f>
        <v>0</v>
      </c>
      <c r="O163" s="85" t="s">
        <v>36</v>
      </c>
      <c r="P163" s="85">
        <f>VLOOKUP($C$2,'[118]ERU-1'!$A$6:$BE$17,P$42,FALSE)</f>
        <v>0</v>
      </c>
      <c r="Q163" s="85">
        <f>VLOOKUP($C$2,'[118]ERU-1'!$A$6:$BE$17,Q$42,FALSE)</f>
        <v>0</v>
      </c>
      <c r="R163" s="85">
        <f>VLOOKUP($C$2,'[118]ERU-1'!$A$6:$BE$17,R$42,FALSE)</f>
        <v>0</v>
      </c>
      <c r="S163" s="85">
        <f>VLOOKUP($C$2,'[118]ERU-1'!$A$6:$BE$17,S$42,FALSE)</f>
        <v>0</v>
      </c>
      <c r="T163" s="85">
        <f>VLOOKUP($C$2,'[118]ERU-1'!$A$6:$BE$17,T$42,FALSE)</f>
        <v>0</v>
      </c>
      <c r="U163" s="85">
        <f>VLOOKUP($C$2,'[118]ERU-1'!$A$6:$BE$17,U$42,FALSE)</f>
        <v>0</v>
      </c>
      <c r="V163" s="85">
        <f>VLOOKUP($C$2,'[118]ERU-1'!$A$6:$BE$17,V$42,FALSE)</f>
        <v>0</v>
      </c>
      <c r="W163" s="85">
        <f>VLOOKUP($C$2,'[118]ERU-1'!$A$6:$BE$17,W$42,FALSE)</f>
        <v>0</v>
      </c>
      <c r="X163" s="85">
        <f>VLOOKUP($C$2,'[118]ERU-1'!$A$6:$BE$17,X$42,FALSE)</f>
        <v>973</v>
      </c>
      <c r="Y163" s="85">
        <f>VLOOKUP($C$2,'[118]ERU-1'!$A$6:$BE$17,Y$42,FALSE)</f>
        <v>0</v>
      </c>
      <c r="Z163" s="85">
        <f>VLOOKUP($C$2,'[118]ERU-1'!$A$6:$BE$17,Z$42,FALSE)</f>
        <v>0</v>
      </c>
      <c r="AA163" s="85" t="str">
        <f>INDEX([16]Data!$BK$5:$BK$156,MATCH(A163,[16]Data!$A$5:$A$156,0))</f>
        <v>Jihočeský</v>
      </c>
      <c r="AB163" s="86">
        <f>INDEX([16]Data!$BM$5:$BM$156,MATCH(A163,[16]Data!$A$5:$A$156,0))</f>
        <v>0.94499999999999995</v>
      </c>
      <c r="AD163" s="39">
        <f t="shared" si="17"/>
        <v>0.79243613599995821</v>
      </c>
    </row>
    <row r="164" spans="1:30" x14ac:dyDescent="0.25">
      <c r="A164">
        <v>4316</v>
      </c>
      <c r="B164" s="84" t="str">
        <f>INDEX([16]Data!$C$5:$C$156,MATCH(A164,[16]Data!$A$5:$A$156,0))</f>
        <v>KJ- Modelárna Třinec</v>
      </c>
      <c r="C164" s="85" t="str">
        <f>VLOOKUP($C$2,'[119]ERU-1'!$A$6:$BE$17,C$42,FALSE)</f>
        <v>Březen</v>
      </c>
      <c r="D164" s="85">
        <f>VLOOKUP($C$2,'[119]ERU-1'!$A$6:$BE$17,D$42,FALSE)</f>
        <v>3</v>
      </c>
      <c r="E164" s="85">
        <f>VLOOKUP($C$2,'[119]ERU-1'!$A$6:$BE$17,E$42,FALSE)</f>
        <v>159.97</v>
      </c>
      <c r="F164" s="85">
        <f>VLOOKUP($C$2,'[119]ERU-1'!$A$6:$BE$17,F$42,FALSE)</f>
        <v>93.117000000000004</v>
      </c>
      <c r="G164" s="85">
        <f>VLOOKUP($C$2,'[119]ERU-1'!$A$6:$BE$17,G$42,FALSE)</f>
        <v>35.17</v>
      </c>
      <c r="H164" s="85">
        <f>VLOOKUP($C$2,'[119]ERU-1'!$A$6:$BE$17,H$42,FALSE)</f>
        <v>260</v>
      </c>
      <c r="I164" s="85">
        <f>VLOOKUP($C$2,'[119]ERU-1'!$A$6:$BE$17,I$42,FALSE)</f>
        <v>0</v>
      </c>
      <c r="J164" s="85">
        <f>VLOOKUP($C$2,'[119]ERU-1'!$A$6:$BE$17,J$42,FALSE)</f>
        <v>0</v>
      </c>
      <c r="K164" s="85">
        <f>VLOOKUP($C$2,'[119]ERU-1'!$A$6:$BE$17,K$42,FALSE)</f>
        <v>260</v>
      </c>
      <c r="L164" s="85">
        <f>VLOOKUP($C$2,'[119]ERU-1'!$A$6:$BE$17,L$42,FALSE)</f>
        <v>0</v>
      </c>
      <c r="M164" s="85">
        <f>VLOOKUP($C$2,'[119]ERU-1'!$A$6:$BE$17,M$42,FALSE)</f>
        <v>260</v>
      </c>
      <c r="N164" s="85">
        <f>VLOOKUP($C$2,'[119]ERU-1'!$A$6:$BE$17,N$42,FALSE)</f>
        <v>0</v>
      </c>
      <c r="O164" s="85" t="s">
        <v>36</v>
      </c>
      <c r="P164" s="85">
        <f>VLOOKUP($C$2,'[119]ERU-1'!$A$6:$BE$17,P$42,FALSE)</f>
        <v>0</v>
      </c>
      <c r="Q164" s="85">
        <f>VLOOKUP($C$2,'[119]ERU-1'!$A$6:$BE$17,Q$42,FALSE)</f>
        <v>0</v>
      </c>
      <c r="R164" s="85">
        <f>VLOOKUP($C$2,'[119]ERU-1'!$A$6:$BE$17,R$42,FALSE)</f>
        <v>260</v>
      </c>
      <c r="S164" s="85">
        <f>VLOOKUP($C$2,'[119]ERU-1'!$A$6:$BE$17,S$42,FALSE)</f>
        <v>0</v>
      </c>
      <c r="T164" s="85">
        <f>VLOOKUP($C$2,'[119]ERU-1'!$A$6:$BE$17,T$42,FALSE)</f>
        <v>0</v>
      </c>
      <c r="U164" s="85">
        <f>VLOOKUP($C$2,'[119]ERU-1'!$A$6:$BE$17,U$42,FALSE)</f>
        <v>0</v>
      </c>
      <c r="V164" s="85">
        <f>VLOOKUP($C$2,'[119]ERU-1'!$A$6:$BE$17,V$42,FALSE)</f>
        <v>0</v>
      </c>
      <c r="W164" s="85">
        <f>VLOOKUP($C$2,'[119]ERU-1'!$A$6:$BE$17,W$42,FALSE)</f>
        <v>0</v>
      </c>
      <c r="X164" s="85">
        <f>VLOOKUP($C$2,'[119]ERU-1'!$A$6:$BE$17,X$42,FALSE)</f>
        <v>0</v>
      </c>
      <c r="Y164" s="85">
        <f>VLOOKUP($C$2,'[119]ERU-1'!$A$6:$BE$17,Y$42,FALSE)</f>
        <v>0</v>
      </c>
      <c r="Z164" s="85">
        <f>VLOOKUP($C$2,'[119]ERU-1'!$A$6:$BE$17,Z$42,FALSE)</f>
        <v>0</v>
      </c>
      <c r="AA164" s="85" t="str">
        <f>INDEX([16]Data!$BK$5:$BK$156,MATCH(A164,[16]Data!$A$5:$A$156,0))</f>
        <v>Moravskoslezský</v>
      </c>
      <c r="AB164" s="86">
        <f>INDEX([16]Data!$BM$5:$BM$156,MATCH(A164,[16]Data!$A$5:$A$156,0))</f>
        <v>0.27800000000000002</v>
      </c>
      <c r="AD164" s="39">
        <f t="shared" si="17"/>
        <v>0.7756072706618794</v>
      </c>
    </row>
    <row r="165" spans="1:30" x14ac:dyDescent="0.25">
      <c r="A165">
        <v>4276</v>
      </c>
      <c r="B165" s="84" t="str">
        <f>INDEX([16]Data!$C$5:$C$156,MATCH(A165,[16]Data!$A$5:$A$156,0))</f>
        <v>KJ - Jablonec – Boženy Němcové</v>
      </c>
      <c r="C165" s="85" t="str">
        <f>VLOOKUP($C$2,'[120]ERU-1'!$A$6:$BE$17,C$42,FALSE)</f>
        <v>Březen</v>
      </c>
      <c r="D165" s="85">
        <f>VLOOKUP($C$2,'[120]ERU-1'!$A$6:$BE$17,D$42,FALSE)</f>
        <v>3</v>
      </c>
      <c r="E165" s="85">
        <f>VLOOKUP($C$2,'[120]ERU-1'!$A$6:$BE$17,E$42,FALSE)</f>
        <v>421.572</v>
      </c>
      <c r="F165" s="85">
        <f>VLOOKUP($C$2,'[120]ERU-1'!$A$6:$BE$17,F$42,FALSE)</f>
        <v>248.59399999999999</v>
      </c>
      <c r="G165" s="85">
        <f>VLOOKUP($C$2,'[120]ERU-1'!$A$6:$BE$17,G$42,FALSE)</f>
        <v>35.457999999999998</v>
      </c>
      <c r="H165" s="85">
        <f>VLOOKUP($C$2,'[120]ERU-1'!$A$6:$BE$17,H$42,FALSE)</f>
        <v>721</v>
      </c>
      <c r="I165" s="85">
        <f>VLOOKUP($C$2,'[120]ERU-1'!$A$6:$BE$17,I$42,FALSE)</f>
        <v>0</v>
      </c>
      <c r="J165" s="85">
        <f>VLOOKUP($C$2,'[120]ERU-1'!$A$6:$BE$17,J$42,FALSE)</f>
        <v>0</v>
      </c>
      <c r="K165" s="85">
        <f>VLOOKUP($C$2,'[120]ERU-1'!$A$6:$BE$17,K$42,FALSE)</f>
        <v>721</v>
      </c>
      <c r="L165" s="85">
        <f>VLOOKUP($C$2,'[120]ERU-1'!$A$6:$BE$17,L$42,FALSE)</f>
        <v>0</v>
      </c>
      <c r="M165" s="85">
        <f>VLOOKUP($C$2,'[120]ERU-1'!$A$6:$BE$17,M$42,FALSE)</f>
        <v>721</v>
      </c>
      <c r="N165" s="85">
        <f>VLOOKUP($C$2,'[120]ERU-1'!$A$6:$BE$17,N$42,FALSE)</f>
        <v>0</v>
      </c>
      <c r="O165" s="85" t="s">
        <v>36</v>
      </c>
      <c r="P165" s="85">
        <f>VLOOKUP($C$2,'[120]ERU-1'!$A$6:$BE$17,P$42,FALSE)</f>
        <v>0</v>
      </c>
      <c r="Q165" s="85">
        <f>VLOOKUP($C$2,'[120]ERU-1'!$A$6:$BE$17,Q$42,FALSE)</f>
        <v>0</v>
      </c>
      <c r="R165" s="85">
        <f>VLOOKUP($C$2,'[120]ERU-1'!$A$6:$BE$17,R$42,FALSE)</f>
        <v>721</v>
      </c>
      <c r="S165" s="85">
        <f>VLOOKUP($C$2,'[120]ERU-1'!$A$6:$BE$17,S$42,FALSE)</f>
        <v>0</v>
      </c>
      <c r="T165" s="85">
        <f>VLOOKUP($C$2,'[120]ERU-1'!$A$6:$BE$17,T$42,FALSE)</f>
        <v>0</v>
      </c>
      <c r="U165" s="85">
        <f>VLOOKUP($C$2,'[120]ERU-1'!$A$6:$BE$17,U$42,FALSE)</f>
        <v>0</v>
      </c>
      <c r="V165" s="85">
        <f>VLOOKUP($C$2,'[120]ERU-1'!$A$6:$BE$17,V$42,FALSE)</f>
        <v>0</v>
      </c>
      <c r="W165" s="85">
        <f>VLOOKUP($C$2,'[120]ERU-1'!$A$6:$BE$17,W$42,FALSE)</f>
        <v>0</v>
      </c>
      <c r="X165" s="85">
        <f>VLOOKUP($C$2,'[120]ERU-1'!$A$6:$BE$17,X$42,FALSE)</f>
        <v>0</v>
      </c>
      <c r="Y165" s="85">
        <f>VLOOKUP($C$2,'[120]ERU-1'!$A$6:$BE$17,Y$42,FALSE)</f>
        <v>0</v>
      </c>
      <c r="Z165" s="85">
        <f>VLOOKUP($C$2,'[120]ERU-1'!$A$6:$BE$17,Z$42,FALSE)</f>
        <v>0</v>
      </c>
      <c r="AA165" s="85" t="str">
        <f>INDEX([16]Data!$BK$5:$BK$156,MATCH(A165,[16]Data!$A$5:$A$156,0))</f>
        <v>Liberecký</v>
      </c>
      <c r="AB165" s="86">
        <f>INDEX([16]Data!$BM$5:$BM$156,MATCH(A165,[16]Data!$A$5:$A$156,0))</f>
        <v>0.6</v>
      </c>
      <c r="AD165" s="39">
        <f t="shared" si="17"/>
        <v>0.80564204195506639</v>
      </c>
    </row>
    <row r="166" spans="1:30" x14ac:dyDescent="0.25">
      <c r="A166">
        <v>4274</v>
      </c>
      <c r="B166" s="84" t="str">
        <f>INDEX([16]Data!$C$5:$C$156,MATCH(A166,[16]Data!$A$5:$A$156,0))</f>
        <v>KJ - Jablonec – Josefa Hory</v>
      </c>
      <c r="C166" s="85" t="str">
        <f>VLOOKUP($C$2,'[121]ERU-1'!$A$6:$BE$17,C$42,FALSE)</f>
        <v>Březen</v>
      </c>
      <c r="D166" s="85">
        <f>VLOOKUP($C$2,'[121]ERU-1'!$A$6:$BE$17,D$42,FALSE)</f>
        <v>3</v>
      </c>
      <c r="E166" s="85">
        <f>VLOOKUP($C$2,'[121]ERU-1'!$A$6:$BE$17,E$42,FALSE)</f>
        <v>139.37200000000001</v>
      </c>
      <c r="F166" s="85">
        <f>VLOOKUP($C$2,'[121]ERU-1'!$A$6:$BE$17,F$42,FALSE)</f>
        <v>79.069000000000003</v>
      </c>
      <c r="G166" s="85">
        <f>VLOOKUP($C$2,'[121]ERU-1'!$A$6:$BE$17,G$42,FALSE)</f>
        <v>35.210999999999999</v>
      </c>
      <c r="H166" s="85">
        <f>VLOOKUP($C$2,'[121]ERU-1'!$A$6:$BE$17,H$42,FALSE)</f>
        <v>236</v>
      </c>
      <c r="I166" s="85">
        <f>VLOOKUP($C$2,'[121]ERU-1'!$A$6:$BE$17,I$42,FALSE)</f>
        <v>0</v>
      </c>
      <c r="J166" s="85">
        <f>VLOOKUP($C$2,'[121]ERU-1'!$A$6:$BE$17,J$42,FALSE)</f>
        <v>0</v>
      </c>
      <c r="K166" s="85">
        <f>VLOOKUP($C$2,'[121]ERU-1'!$A$6:$BE$17,K$42,FALSE)</f>
        <v>236</v>
      </c>
      <c r="L166" s="85">
        <f>VLOOKUP($C$2,'[121]ERU-1'!$A$6:$BE$17,L$42,FALSE)</f>
        <v>0</v>
      </c>
      <c r="M166" s="85">
        <f>VLOOKUP($C$2,'[121]ERU-1'!$A$6:$BE$17,M$42,FALSE)</f>
        <v>236</v>
      </c>
      <c r="N166" s="85">
        <f>VLOOKUP($C$2,'[121]ERU-1'!$A$6:$BE$17,N$42,FALSE)</f>
        <v>0</v>
      </c>
      <c r="O166" s="85" t="s">
        <v>36</v>
      </c>
      <c r="P166" s="85">
        <f>VLOOKUP($C$2,'[121]ERU-1'!$A$6:$BE$17,P$42,FALSE)</f>
        <v>0</v>
      </c>
      <c r="Q166" s="85">
        <f>VLOOKUP($C$2,'[121]ERU-1'!$A$6:$BE$17,Q$42,FALSE)</f>
        <v>0</v>
      </c>
      <c r="R166" s="85">
        <f>VLOOKUP($C$2,'[121]ERU-1'!$A$6:$BE$17,R$42,FALSE)</f>
        <v>236</v>
      </c>
      <c r="S166" s="85">
        <f>VLOOKUP($C$2,'[121]ERU-1'!$A$6:$BE$17,S$42,FALSE)</f>
        <v>0</v>
      </c>
      <c r="T166" s="85">
        <f>VLOOKUP($C$2,'[121]ERU-1'!$A$6:$BE$17,T$42,FALSE)</f>
        <v>0</v>
      </c>
      <c r="U166" s="85">
        <f>VLOOKUP($C$2,'[121]ERU-1'!$A$6:$BE$17,U$42,FALSE)</f>
        <v>0</v>
      </c>
      <c r="V166" s="85">
        <f>VLOOKUP($C$2,'[121]ERU-1'!$A$6:$BE$17,V$42,FALSE)</f>
        <v>0</v>
      </c>
      <c r="W166" s="85">
        <f>VLOOKUP($C$2,'[121]ERU-1'!$A$6:$BE$17,W$42,FALSE)</f>
        <v>0</v>
      </c>
      <c r="X166" s="85">
        <f>VLOOKUP($C$2,'[121]ERU-1'!$A$6:$BE$17,X$42,FALSE)</f>
        <v>0</v>
      </c>
      <c r="Y166" s="85">
        <f>VLOOKUP($C$2,'[121]ERU-1'!$A$6:$BE$17,Y$42,FALSE)</f>
        <v>0</v>
      </c>
      <c r="Z166" s="85">
        <f>VLOOKUP($C$2,'[121]ERU-1'!$A$6:$BE$17,Z$42,FALSE)</f>
        <v>0</v>
      </c>
      <c r="AA166" s="85" t="str">
        <f>INDEX([16]Data!$BK$5:$BK$156,MATCH(A166,[16]Data!$A$5:$A$156,0))</f>
        <v>Liberecký</v>
      </c>
      <c r="AB166" s="86">
        <f>INDEX([16]Data!$BM$5:$BM$156,MATCH(A166,[16]Data!$A$5:$A$156,0))</f>
        <v>0.28000000000000003</v>
      </c>
      <c r="AD166" s="39">
        <f t="shared" si="17"/>
        <v>0.82909301439951877</v>
      </c>
    </row>
    <row r="167" spans="1:30" x14ac:dyDescent="0.25">
      <c r="A167">
        <v>4154</v>
      </c>
      <c r="B167" s="84" t="str">
        <f>INDEX([16]Data!$C$5:$C$156,MATCH(A167,[16]Data!$A$5:$A$156,0))</f>
        <v>KJ - Jablonec – Liberecká</v>
      </c>
      <c r="C167" s="85" t="str">
        <f>VLOOKUP($C$2,'[122]ERU-1'!$A$6:$BE$17,C$42,FALSE)</f>
        <v>Březen</v>
      </c>
      <c r="D167" s="85">
        <f>VLOOKUP($C$2,'[122]ERU-1'!$A$6:$BE$17,D$42,FALSE)</f>
        <v>3</v>
      </c>
      <c r="E167" s="85">
        <f>VLOOKUP($C$2,'[122]ERU-1'!$A$6:$BE$17,E$42,FALSE)</f>
        <v>1096.6510000000001</v>
      </c>
      <c r="F167" s="85">
        <f>VLOOKUP($C$2,'[122]ERU-1'!$A$6:$BE$17,F$42,FALSE)</f>
        <v>615.74199999999996</v>
      </c>
      <c r="G167" s="85">
        <f>VLOOKUP($C$2,'[122]ERU-1'!$A$6:$BE$17,G$42,FALSE)</f>
        <v>35.459000000000003</v>
      </c>
      <c r="H167" s="85">
        <f>VLOOKUP($C$2,'[122]ERU-1'!$A$6:$BE$17,H$42,FALSE)</f>
        <v>1804</v>
      </c>
      <c r="I167" s="85">
        <f>VLOOKUP($C$2,'[122]ERU-1'!$A$6:$BE$17,I$42,FALSE)</f>
        <v>0</v>
      </c>
      <c r="J167" s="85">
        <f>VLOOKUP($C$2,'[122]ERU-1'!$A$6:$BE$17,J$42,FALSE)</f>
        <v>0</v>
      </c>
      <c r="K167" s="85">
        <f>VLOOKUP($C$2,'[122]ERU-1'!$A$6:$BE$17,K$42,FALSE)</f>
        <v>1804</v>
      </c>
      <c r="L167" s="85">
        <f>VLOOKUP($C$2,'[122]ERU-1'!$A$6:$BE$17,L$42,FALSE)</f>
        <v>0</v>
      </c>
      <c r="M167" s="85">
        <f>VLOOKUP($C$2,'[122]ERU-1'!$A$6:$BE$17,M$42,FALSE)</f>
        <v>1804</v>
      </c>
      <c r="N167" s="85">
        <f>VLOOKUP($C$2,'[122]ERU-1'!$A$6:$BE$17,N$42,FALSE)</f>
        <v>0</v>
      </c>
      <c r="O167" s="85" t="s">
        <v>36</v>
      </c>
      <c r="P167" s="85">
        <f>VLOOKUP($C$2,'[122]ERU-1'!$A$6:$BE$17,P$42,FALSE)</f>
        <v>0</v>
      </c>
      <c r="Q167" s="85">
        <f>VLOOKUP($C$2,'[122]ERU-1'!$A$6:$BE$17,Q$42,FALSE)</f>
        <v>0</v>
      </c>
      <c r="R167" s="85">
        <f>VLOOKUP($C$2,'[122]ERU-1'!$A$6:$BE$17,R$42,FALSE)</f>
        <v>1804</v>
      </c>
      <c r="S167" s="85">
        <f>VLOOKUP($C$2,'[122]ERU-1'!$A$6:$BE$17,S$42,FALSE)</f>
        <v>0</v>
      </c>
      <c r="T167" s="85">
        <f>VLOOKUP($C$2,'[122]ERU-1'!$A$6:$BE$17,T$42,FALSE)</f>
        <v>0</v>
      </c>
      <c r="U167" s="85">
        <f>VLOOKUP($C$2,'[122]ERU-1'!$A$6:$BE$17,U$42,FALSE)</f>
        <v>0</v>
      </c>
      <c r="V167" s="85">
        <f>VLOOKUP($C$2,'[122]ERU-1'!$A$6:$BE$17,V$42,FALSE)</f>
        <v>0</v>
      </c>
      <c r="W167" s="85">
        <f>VLOOKUP($C$2,'[122]ERU-1'!$A$6:$BE$17,W$42,FALSE)</f>
        <v>0</v>
      </c>
      <c r="X167" s="85">
        <f>VLOOKUP($C$2,'[122]ERU-1'!$A$6:$BE$17,X$42,FALSE)</f>
        <v>0</v>
      </c>
      <c r="Y167" s="85">
        <f>VLOOKUP($C$2,'[122]ERU-1'!$A$6:$BE$17,Y$42,FALSE)</f>
        <v>0</v>
      </c>
      <c r="Z167" s="85">
        <f>VLOOKUP($C$2,'[122]ERU-1'!$A$6:$BE$17,Z$42,FALSE)</f>
        <v>0</v>
      </c>
      <c r="AA167" s="85" t="str">
        <f>INDEX([16]Data!$BK$5:$BK$156,MATCH(A167,[16]Data!$A$5:$A$156,0))</f>
        <v>Liberecký</v>
      </c>
      <c r="AB167" s="86">
        <f>INDEX([16]Data!$BM$5:$BM$156,MATCH(A167,[16]Data!$A$5:$A$156,0))</f>
        <v>1.268</v>
      </c>
      <c r="AD167" s="39">
        <f t="shared" si="17"/>
        <v>0.81383292208605418</v>
      </c>
    </row>
    <row r="168" spans="1:30" x14ac:dyDescent="0.25">
      <c r="A168">
        <v>4277</v>
      </c>
      <c r="B168" s="84" t="str">
        <f>INDEX([16]Data!$C$5:$C$156,MATCH(A168,[16]Data!$A$5:$A$156,0))</f>
        <v>KJ - Hanušovice</v>
      </c>
      <c r="C168" s="85" t="str">
        <f>VLOOKUP($C$2,'[123]ERU-1'!$A$6:$BE$17,C$42,FALSE)</f>
        <v>Březen</v>
      </c>
      <c r="D168" s="85">
        <f>VLOOKUP($C$2,'[123]ERU-1'!$A$6:$BE$17,D$42,FALSE)</f>
        <v>3</v>
      </c>
      <c r="E168" s="85">
        <f>VLOOKUP($C$2,'[123]ERU-1'!$A$6:$BE$17,E$42,FALSE)</f>
        <v>321.161</v>
      </c>
      <c r="F168" s="85">
        <f>VLOOKUP($C$2,'[123]ERU-1'!$A$6:$BE$17,F$42,FALSE)</f>
        <v>187.59700000000001</v>
      </c>
      <c r="G168" s="85">
        <f>VLOOKUP($C$2,'[123]ERU-1'!$A$6:$BE$17,G$42,FALSE)</f>
        <v>34.667999999999999</v>
      </c>
      <c r="H168" s="85">
        <f>VLOOKUP($C$2,'[123]ERU-1'!$A$6:$BE$17,H$42,FALSE)</f>
        <v>546</v>
      </c>
      <c r="I168" s="85">
        <f>VLOOKUP($C$2,'[123]ERU-1'!$A$6:$BE$17,I$42,FALSE)</f>
        <v>0</v>
      </c>
      <c r="J168" s="85">
        <f>VLOOKUP($C$2,'[123]ERU-1'!$A$6:$BE$17,J$42,FALSE)</f>
        <v>0</v>
      </c>
      <c r="K168" s="85">
        <f>VLOOKUP($C$2,'[123]ERU-1'!$A$6:$BE$17,K$42,FALSE)</f>
        <v>546</v>
      </c>
      <c r="L168" s="85">
        <f>VLOOKUP($C$2,'[123]ERU-1'!$A$6:$BE$17,L$42,FALSE)</f>
        <v>0</v>
      </c>
      <c r="M168" s="85">
        <f>VLOOKUP($C$2,'[123]ERU-1'!$A$6:$BE$17,M$42,FALSE)</f>
        <v>546</v>
      </c>
      <c r="N168" s="85">
        <f>VLOOKUP($C$2,'[123]ERU-1'!$A$6:$BE$17,N$42,FALSE)</f>
        <v>0</v>
      </c>
      <c r="O168" s="85" t="s">
        <v>36</v>
      </c>
      <c r="P168" s="85">
        <f>VLOOKUP($C$2,'[123]ERU-1'!$A$6:$BE$17,P$42,FALSE)</f>
        <v>0</v>
      </c>
      <c r="Q168" s="85">
        <f>VLOOKUP($C$2,'[123]ERU-1'!$A$6:$BE$17,Q$42,FALSE)</f>
        <v>0</v>
      </c>
      <c r="R168" s="85">
        <f>VLOOKUP($C$2,'[123]ERU-1'!$A$6:$BE$17,R$42,FALSE)</f>
        <v>546</v>
      </c>
      <c r="S168" s="85">
        <f>VLOOKUP($C$2,'[123]ERU-1'!$A$6:$BE$17,S$42,FALSE)</f>
        <v>0</v>
      </c>
      <c r="T168" s="85">
        <f>VLOOKUP($C$2,'[123]ERU-1'!$A$6:$BE$17,T$42,FALSE)</f>
        <v>0</v>
      </c>
      <c r="U168" s="85">
        <f>VLOOKUP($C$2,'[123]ERU-1'!$A$6:$BE$17,U$42,FALSE)</f>
        <v>0</v>
      </c>
      <c r="V168" s="85">
        <f>VLOOKUP($C$2,'[123]ERU-1'!$A$6:$BE$17,V$42,FALSE)</f>
        <v>0</v>
      </c>
      <c r="W168" s="85">
        <f>VLOOKUP($C$2,'[123]ERU-1'!$A$6:$BE$17,W$42,FALSE)</f>
        <v>0</v>
      </c>
      <c r="X168" s="85">
        <f>VLOOKUP($C$2,'[123]ERU-1'!$A$6:$BE$17,X$42,FALSE)</f>
        <v>0</v>
      </c>
      <c r="Y168" s="85">
        <f>VLOOKUP($C$2,'[123]ERU-1'!$A$6:$BE$17,Y$42,FALSE)</f>
        <v>0</v>
      </c>
      <c r="Z168" s="85">
        <f>VLOOKUP($C$2,'[123]ERU-1'!$A$6:$BE$17,Z$42,FALSE)</f>
        <v>0</v>
      </c>
      <c r="AA168" s="85" t="str">
        <f>INDEX([16]Data!$BK$5:$BK$156,MATCH(A168,[16]Data!$A$5:$A$156,0))</f>
        <v>Olomoucký</v>
      </c>
      <c r="AB168" s="86">
        <f>INDEX([16]Data!$BM$5:$BM$156,MATCH(A168,[16]Data!$A$5:$A$156,0))</f>
        <v>0.28399999999999997</v>
      </c>
      <c r="AD168" s="39">
        <f t="shared" si="17"/>
        <v>0.80847064007775538</v>
      </c>
    </row>
    <row r="169" spans="1:30" x14ac:dyDescent="0.25">
      <c r="A169">
        <v>4265</v>
      </c>
      <c r="B169" s="84" t="str">
        <f>INDEX([16]Data!$C$5:$C$156,MATCH(A169,[16]Data!$A$5:$A$156,0))</f>
        <v>KJ - Jablonec - Březová</v>
      </c>
      <c r="C169" s="85" t="str">
        <f>VLOOKUP($C$2,'[124]ERU-1'!$A$6:$BE$17,C$42,FALSE)</f>
        <v>Březen</v>
      </c>
      <c r="D169" s="85">
        <f>VLOOKUP($C$2,'[124]ERU-1'!$A$6:$BE$17,D$42,FALSE)</f>
        <v>3</v>
      </c>
      <c r="E169" s="85">
        <f>VLOOKUP($C$2,'[124]ERU-1'!$A$6:$BE$17,E$42,FALSE)</f>
        <v>1217.723</v>
      </c>
      <c r="F169" s="85">
        <f>VLOOKUP($C$2,'[124]ERU-1'!$A$6:$BE$17,F$42,FALSE)</f>
        <v>667.08900000000006</v>
      </c>
      <c r="G169" s="85">
        <f>VLOOKUP($C$2,'[124]ERU-1'!$A$6:$BE$17,G$42,FALSE)</f>
        <v>35.457000000000001</v>
      </c>
      <c r="H169" s="85">
        <f>VLOOKUP($C$2,'[124]ERU-1'!$A$6:$BE$17,H$42,FALSE)</f>
        <v>1917</v>
      </c>
      <c r="I169" s="85">
        <f>VLOOKUP($C$2,'[124]ERU-1'!$A$6:$BE$17,I$42,FALSE)</f>
        <v>0</v>
      </c>
      <c r="J169" s="85">
        <f>VLOOKUP($C$2,'[124]ERU-1'!$A$6:$BE$17,J$42,FALSE)</f>
        <v>0</v>
      </c>
      <c r="K169" s="85">
        <f>VLOOKUP($C$2,'[124]ERU-1'!$A$6:$BE$17,K$42,FALSE)</f>
        <v>1917</v>
      </c>
      <c r="L169" s="85">
        <f>VLOOKUP($C$2,'[124]ERU-1'!$A$6:$BE$17,L$42,FALSE)</f>
        <v>0</v>
      </c>
      <c r="M169" s="85">
        <f>VLOOKUP($C$2,'[124]ERU-1'!$A$6:$BE$17,M$42,FALSE)</f>
        <v>1917</v>
      </c>
      <c r="N169" s="85">
        <f>VLOOKUP($C$2,'[124]ERU-1'!$A$6:$BE$17,N$42,FALSE)</f>
        <v>0</v>
      </c>
      <c r="O169" s="85" t="s">
        <v>36</v>
      </c>
      <c r="P169" s="85">
        <f>VLOOKUP($C$2,'[124]ERU-1'!$A$6:$BE$17,P$42,FALSE)</f>
        <v>0</v>
      </c>
      <c r="Q169" s="85">
        <f>VLOOKUP($C$2,'[124]ERU-1'!$A$6:$BE$17,Q$42,FALSE)</f>
        <v>0</v>
      </c>
      <c r="R169" s="85">
        <f>VLOOKUP($C$2,'[124]ERU-1'!$A$6:$BE$17,R$42,FALSE)</f>
        <v>1917</v>
      </c>
      <c r="S169" s="85">
        <f>VLOOKUP($C$2,'[124]ERU-1'!$A$6:$BE$17,S$42,FALSE)</f>
        <v>0</v>
      </c>
      <c r="T169" s="85">
        <f>VLOOKUP($C$2,'[124]ERU-1'!$A$6:$BE$17,T$42,FALSE)</f>
        <v>0</v>
      </c>
      <c r="U169" s="85">
        <f>VLOOKUP($C$2,'[124]ERU-1'!$A$6:$BE$17,U$42,FALSE)</f>
        <v>0</v>
      </c>
      <c r="V169" s="85">
        <f>VLOOKUP($C$2,'[124]ERU-1'!$A$6:$BE$17,V$42,FALSE)</f>
        <v>0</v>
      </c>
      <c r="W169" s="85">
        <f>VLOOKUP($C$2,'[124]ERU-1'!$A$6:$BE$17,W$42,FALSE)</f>
        <v>0</v>
      </c>
      <c r="X169" s="85">
        <f>VLOOKUP($C$2,'[124]ERU-1'!$A$6:$BE$17,X$42,FALSE)</f>
        <v>0</v>
      </c>
      <c r="Y169" s="85">
        <f>VLOOKUP($C$2,'[124]ERU-1'!$A$6:$BE$17,Y$42,FALSE)</f>
        <v>0</v>
      </c>
      <c r="Z169" s="85">
        <f>VLOOKUP($C$2,'[124]ERU-1'!$A$6:$BE$17,Z$42,FALSE)</f>
        <v>0</v>
      </c>
      <c r="AA169" s="85" t="str">
        <f>INDEX([16]Data!$BK$5:$BK$156,MATCH(A169,[16]Data!$A$5:$A$156,0))</f>
        <v>Liberecký</v>
      </c>
      <c r="AB169" s="86">
        <f>INDEX([16]Data!$BM$5:$BM$156,MATCH(A169,[16]Data!$A$5:$A$156,0))</f>
        <v>1.268</v>
      </c>
      <c r="AD169" s="39">
        <f t="shared" si="17"/>
        <v>0.79824431222820336</v>
      </c>
    </row>
    <row r="170" spans="1:30" x14ac:dyDescent="0.25">
      <c r="A170">
        <v>4349</v>
      </c>
      <c r="B170" s="84" t="str">
        <f>INDEX([16]Data!$C$5:$C$156,MATCH(A170,[16]Data!$A$5:$A$156,0))</f>
        <v>KJ - nemocnice Pelhřimov</v>
      </c>
      <c r="C170" s="85" t="str">
        <f>VLOOKUP($C$2,'[125]ERU-1'!$A$6:$BE$17,C$42,FALSE)</f>
        <v>Březen</v>
      </c>
      <c r="D170" s="85">
        <f>VLOOKUP($C$2,'[125]ERU-1'!$A$6:$BE$17,D$42,FALSE)</f>
        <v>3</v>
      </c>
      <c r="E170" s="85">
        <f>VLOOKUP($C$2,'[125]ERU-1'!$A$6:$BE$17,E$42,FALSE)</f>
        <v>949.78399999999999</v>
      </c>
      <c r="F170" s="85">
        <f>VLOOKUP($C$2,'[125]ERU-1'!$A$6:$BE$17,F$42,FALSE)</f>
        <v>517.18899999999996</v>
      </c>
      <c r="G170" s="85">
        <f>VLOOKUP($C$2,'[125]ERU-1'!$A$6:$BE$17,G$42,FALSE)</f>
        <v>35.301000000000002</v>
      </c>
      <c r="H170" s="85">
        <f>VLOOKUP($C$2,'[125]ERU-1'!$A$6:$BE$17,H$42,FALSE)</f>
        <v>1498</v>
      </c>
      <c r="I170" s="85">
        <f>VLOOKUP($C$2,'[125]ERU-1'!$A$6:$BE$17,I$42,FALSE)</f>
        <v>0</v>
      </c>
      <c r="J170" s="85">
        <f>VLOOKUP($C$2,'[125]ERU-1'!$A$6:$BE$17,J$42,FALSE)</f>
        <v>0</v>
      </c>
      <c r="K170" s="85">
        <f>VLOOKUP($C$2,'[125]ERU-1'!$A$6:$BE$17,K$42,FALSE)</f>
        <v>1498</v>
      </c>
      <c r="L170" s="85">
        <f>VLOOKUP($C$2,'[125]ERU-1'!$A$6:$BE$17,L$42,FALSE)</f>
        <v>0</v>
      </c>
      <c r="M170" s="85">
        <f>VLOOKUP($C$2,'[125]ERU-1'!$A$6:$BE$17,M$42,FALSE)</f>
        <v>1498</v>
      </c>
      <c r="N170" s="85">
        <f>VLOOKUP($C$2,'[125]ERU-1'!$A$6:$BE$17,N$42,FALSE)</f>
        <v>0</v>
      </c>
      <c r="O170" s="85" t="s">
        <v>36</v>
      </c>
      <c r="P170" s="85">
        <f>VLOOKUP($C$2,'[125]ERU-1'!$A$6:$BE$17,P$42,FALSE)</f>
        <v>0</v>
      </c>
      <c r="Q170" s="85">
        <f>VLOOKUP($C$2,'[125]ERU-1'!$A$6:$BE$17,Q$42,FALSE)</f>
        <v>0</v>
      </c>
      <c r="R170" s="85">
        <f>VLOOKUP($C$2,'[125]ERU-1'!$A$6:$BE$17,R$42,FALSE)</f>
        <v>0</v>
      </c>
      <c r="S170" s="85">
        <f>VLOOKUP($C$2,'[125]ERU-1'!$A$6:$BE$17,S$42,FALSE)</f>
        <v>0</v>
      </c>
      <c r="T170" s="85">
        <f>VLOOKUP($C$2,'[125]ERU-1'!$A$6:$BE$17,T$42,FALSE)</f>
        <v>0</v>
      </c>
      <c r="U170" s="85">
        <f>VLOOKUP($C$2,'[125]ERU-1'!$A$6:$BE$17,U$42,FALSE)</f>
        <v>0</v>
      </c>
      <c r="V170" s="85">
        <f>VLOOKUP($C$2,'[125]ERU-1'!$A$6:$BE$17,V$42,FALSE)</f>
        <v>0</v>
      </c>
      <c r="W170" s="85">
        <f>VLOOKUP($C$2,'[125]ERU-1'!$A$6:$BE$17,W$42,FALSE)</f>
        <v>0</v>
      </c>
      <c r="X170" s="85">
        <f>VLOOKUP($C$2,'[125]ERU-1'!$A$6:$BE$17,X$42,FALSE)</f>
        <v>1498</v>
      </c>
      <c r="Y170" s="85">
        <f>VLOOKUP($C$2,'[125]ERU-1'!$A$6:$BE$17,Y$42,FALSE)</f>
        <v>0</v>
      </c>
      <c r="Z170" s="85">
        <f>VLOOKUP($C$2,'[125]ERU-1'!$A$6:$BE$17,Z$42,FALSE)</f>
        <v>0</v>
      </c>
      <c r="AA170" s="85" t="str">
        <f>INDEX([16]Data!$BK$5:$BK$156,MATCH(A170,[16]Data!$A$5:$A$156,0))</f>
        <v>Vysočina</v>
      </c>
      <c r="AB170" s="86">
        <f>INDEX([16]Data!$BM$5:$BM$156,MATCH(A170,[16]Data!$A$5:$A$156,0))</f>
        <v>1.268</v>
      </c>
      <c r="AD170" s="39">
        <f t="shared" si="17"/>
        <v>0.80456295689024926</v>
      </c>
    </row>
    <row r="171" spans="1:30" x14ac:dyDescent="0.25">
      <c r="A171">
        <v>4352</v>
      </c>
      <c r="B171" s="84" t="str">
        <f>INDEX([16]Data!$C$5:$C$156,MATCH(A171,[16]Data!$A$5:$A$156,0))</f>
        <v>KJ - nemocnice HB</v>
      </c>
      <c r="C171" s="85" t="str">
        <f>VLOOKUP($C$2,'[126]ERU-1'!$A$6:$BE$17,C$42,FALSE)</f>
        <v>Březen</v>
      </c>
      <c r="D171" s="85">
        <f>VLOOKUP($C$2,'[126]ERU-1'!$A$6:$BE$17,D$42,FALSE)</f>
        <v>3</v>
      </c>
      <c r="E171" s="85">
        <f>VLOOKUP($C$2,'[126]ERU-1'!$A$6:$BE$17,E$42,FALSE)</f>
        <v>1021.999</v>
      </c>
      <c r="F171" s="85">
        <f>VLOOKUP($C$2,'[126]ERU-1'!$A$6:$BE$17,F$42,FALSE)</f>
        <v>556.23</v>
      </c>
      <c r="G171" s="85">
        <f>VLOOKUP($C$2,'[126]ERU-1'!$A$6:$BE$17,G$42,FALSE)</f>
        <v>35.131</v>
      </c>
      <c r="H171" s="85">
        <f>VLOOKUP($C$2,'[126]ERU-1'!$A$6:$BE$17,H$42,FALSE)</f>
        <v>1612</v>
      </c>
      <c r="I171" s="85">
        <f>VLOOKUP($C$2,'[126]ERU-1'!$A$6:$BE$17,I$42,FALSE)</f>
        <v>0</v>
      </c>
      <c r="J171" s="85">
        <f>VLOOKUP($C$2,'[126]ERU-1'!$A$6:$BE$17,J$42,FALSE)</f>
        <v>0</v>
      </c>
      <c r="K171" s="85">
        <f>VLOOKUP($C$2,'[126]ERU-1'!$A$6:$BE$17,K$42,FALSE)</f>
        <v>1612</v>
      </c>
      <c r="L171" s="85">
        <f>VLOOKUP($C$2,'[126]ERU-1'!$A$6:$BE$17,L$42,FALSE)</f>
        <v>0</v>
      </c>
      <c r="M171" s="85">
        <f>VLOOKUP($C$2,'[126]ERU-1'!$A$6:$BE$17,M$42,FALSE)</f>
        <v>1612</v>
      </c>
      <c r="N171" s="85">
        <f>VLOOKUP($C$2,'[126]ERU-1'!$A$6:$BE$17,N$42,FALSE)</f>
        <v>0</v>
      </c>
      <c r="O171" s="85" t="s">
        <v>36</v>
      </c>
      <c r="P171" s="85">
        <f>VLOOKUP($C$2,'[126]ERU-1'!$A$6:$BE$17,P$42,FALSE)</f>
        <v>0</v>
      </c>
      <c r="Q171" s="85">
        <f>VLOOKUP($C$2,'[126]ERU-1'!$A$6:$BE$17,Q$42,FALSE)</f>
        <v>0</v>
      </c>
      <c r="R171" s="85">
        <f>VLOOKUP($C$2,'[126]ERU-1'!$A$6:$BE$17,R$42,FALSE)</f>
        <v>1612</v>
      </c>
      <c r="S171" s="85">
        <f>VLOOKUP($C$2,'[126]ERU-1'!$A$6:$BE$17,S$42,FALSE)</f>
        <v>0</v>
      </c>
      <c r="T171" s="85">
        <f>VLOOKUP($C$2,'[126]ERU-1'!$A$6:$BE$17,T$42,FALSE)</f>
        <v>0</v>
      </c>
      <c r="U171" s="85">
        <f>VLOOKUP($C$2,'[126]ERU-1'!$A$6:$BE$17,U$42,FALSE)</f>
        <v>0</v>
      </c>
      <c r="V171" s="85">
        <f>VLOOKUP($C$2,'[126]ERU-1'!$A$6:$BE$17,V$42,FALSE)</f>
        <v>0</v>
      </c>
      <c r="W171" s="85">
        <f>VLOOKUP($C$2,'[126]ERU-1'!$A$6:$BE$17,W$42,FALSE)</f>
        <v>0</v>
      </c>
      <c r="X171" s="85">
        <f>VLOOKUP($C$2,'[126]ERU-1'!$A$6:$BE$17,X$42,FALSE)</f>
        <v>0</v>
      </c>
      <c r="Y171" s="85">
        <f>VLOOKUP($C$2,'[126]ERU-1'!$A$6:$BE$17,Y$42,FALSE)</f>
        <v>0</v>
      </c>
      <c r="Z171" s="85">
        <f>VLOOKUP($C$2,'[126]ERU-1'!$A$6:$BE$17,Z$42,FALSE)</f>
        <v>0</v>
      </c>
      <c r="AA171" s="85" t="str">
        <f>INDEX([16]Data!$BK$5:$BK$156,MATCH(A171,[16]Data!$A$5:$A$156,0))</f>
        <v>Vysočina</v>
      </c>
      <c r="AB171" s="86">
        <f>INDEX([16]Data!$BM$5:$BM$156,MATCH(A171,[16]Data!$A$5:$A$156,0))</f>
        <v>1.268</v>
      </c>
      <c r="AD171" s="39">
        <f t="shared" si="17"/>
        <v>0.80502270243923868</v>
      </c>
    </row>
    <row r="172" spans="1:30" x14ac:dyDescent="0.25">
      <c r="A172">
        <v>4406</v>
      </c>
      <c r="B172" s="84" t="str">
        <f>INDEX([16]Data!$C$5:$C$156,MATCH(A172,[16]Data!$A$5:$A$156,0))</f>
        <v>KJ - Česká Třebová ul. Semanínská</v>
      </c>
      <c r="C172" s="85" t="str">
        <f>VLOOKUP($C$2,'[127]ERU-1'!$A$6:$BE$17,C$42,FALSE)</f>
        <v>Březen</v>
      </c>
      <c r="D172" s="85">
        <f>VLOOKUP($C$2,'[127]ERU-1'!$A$6:$BE$17,D$42,FALSE)</f>
        <v>3</v>
      </c>
      <c r="E172" s="85">
        <f>VLOOKUP($C$2,'[127]ERU-1'!$A$6:$BE$17,E$42,FALSE)</f>
        <v>333.36399999999998</v>
      </c>
      <c r="F172" s="85">
        <f>VLOOKUP($C$2,'[127]ERU-1'!$A$6:$BE$17,F$42,FALSE)</f>
        <v>198.65299999999999</v>
      </c>
      <c r="G172" s="85">
        <f>VLOOKUP($C$2,'[127]ERU-1'!$A$6:$BE$17,G$42,FALSE)</f>
        <v>35.131</v>
      </c>
      <c r="H172" s="85">
        <f>VLOOKUP($C$2,'[127]ERU-1'!$A$6:$BE$17,H$42,FALSE)</f>
        <v>600</v>
      </c>
      <c r="I172" s="85">
        <f>VLOOKUP($C$2,'[127]ERU-1'!$A$6:$BE$17,I$42,FALSE)</f>
        <v>0</v>
      </c>
      <c r="J172" s="85">
        <f>VLOOKUP($C$2,'[127]ERU-1'!$A$6:$BE$17,J$42,FALSE)</f>
        <v>0</v>
      </c>
      <c r="K172" s="85">
        <f>VLOOKUP($C$2,'[127]ERU-1'!$A$6:$BE$17,K$42,FALSE)</f>
        <v>600</v>
      </c>
      <c r="L172" s="85">
        <f>VLOOKUP($C$2,'[127]ERU-1'!$A$6:$BE$17,L$42,FALSE)</f>
        <v>0</v>
      </c>
      <c r="M172" s="85">
        <f>VLOOKUP($C$2,'[127]ERU-1'!$A$6:$BE$17,M$42,FALSE)</f>
        <v>600</v>
      </c>
      <c r="N172" s="85">
        <f>VLOOKUP($C$2,'[127]ERU-1'!$A$6:$BE$17,N$42,FALSE)</f>
        <v>0</v>
      </c>
      <c r="O172" s="85" t="s">
        <v>36</v>
      </c>
      <c r="P172" s="85">
        <f>VLOOKUP($C$2,'[127]ERU-1'!$A$6:$BE$17,P$42,FALSE)</f>
        <v>0</v>
      </c>
      <c r="Q172" s="85">
        <f>VLOOKUP($C$2,'[127]ERU-1'!$A$6:$BE$17,Q$42,FALSE)</f>
        <v>0</v>
      </c>
      <c r="R172" s="85">
        <f>VLOOKUP($C$2,'[127]ERU-1'!$A$6:$BE$17,R$42,FALSE)</f>
        <v>600</v>
      </c>
      <c r="S172" s="85">
        <f>VLOOKUP($C$2,'[127]ERU-1'!$A$6:$BE$17,S$42,FALSE)</f>
        <v>0</v>
      </c>
      <c r="T172" s="85">
        <f>VLOOKUP($C$2,'[127]ERU-1'!$A$6:$BE$17,T$42,FALSE)</f>
        <v>0</v>
      </c>
      <c r="U172" s="85">
        <f>VLOOKUP($C$2,'[127]ERU-1'!$A$6:$BE$17,U$42,FALSE)</f>
        <v>0</v>
      </c>
      <c r="V172" s="85">
        <f>VLOOKUP($C$2,'[127]ERU-1'!$A$6:$BE$17,V$42,FALSE)</f>
        <v>0</v>
      </c>
      <c r="W172" s="85">
        <f>VLOOKUP($C$2,'[127]ERU-1'!$A$6:$BE$17,W$42,FALSE)</f>
        <v>0</v>
      </c>
      <c r="X172" s="85">
        <f>VLOOKUP($C$2,'[127]ERU-1'!$A$6:$BE$17,X$42,FALSE)</f>
        <v>0</v>
      </c>
      <c r="Y172" s="85">
        <f>VLOOKUP($C$2,'[127]ERU-1'!$A$6:$BE$17,Y$42,FALSE)</f>
        <v>0</v>
      </c>
      <c r="Z172" s="85">
        <f>VLOOKUP($C$2,'[127]ERU-1'!$A$6:$BE$17,Z$42,FALSE)</f>
        <v>0</v>
      </c>
      <c r="AA172" s="85" t="str">
        <f>INDEX([16]Data!$BK$5:$BK$156,MATCH(A172,[16]Data!$A$5:$A$156,0))</f>
        <v>Pardubický</v>
      </c>
      <c r="AB172" s="86">
        <f>INDEX([16]Data!$BM$5:$BM$156,MATCH(A172,[16]Data!$A$5:$A$156,0))</f>
        <v>0.28000000000000003</v>
      </c>
      <c r="AD172" s="39">
        <f t="shared" ref="AD172:AD183" si="18">H172/(F172*3.6)</f>
        <v>0.83898388983134742</v>
      </c>
    </row>
    <row r="173" spans="1:30" x14ac:dyDescent="0.25">
      <c r="A173">
        <v>4405</v>
      </c>
      <c r="B173" s="84" t="str">
        <f>INDEX([16]Data!$C$5:$C$156,MATCH(A173,[16]Data!$A$5:$A$156,0))</f>
        <v>KJ - FRUTA Kunovice</v>
      </c>
      <c r="C173" s="85" t="str">
        <f>VLOOKUP($C$2,'[128]ERU-1'!$A$6:$BE$17,C$42,FALSE)</f>
        <v>Březen</v>
      </c>
      <c r="D173" s="85">
        <f>VLOOKUP($C$2,'[128]ERU-1'!$A$6:$BE$17,D$42,FALSE)</f>
        <v>3</v>
      </c>
      <c r="E173" s="85">
        <f>VLOOKUP($C$2,'[128]ERU-1'!$A$6:$BE$17,E$42,FALSE)</f>
        <v>184.66</v>
      </c>
      <c r="F173" s="85">
        <f>VLOOKUP($C$2,'[128]ERU-1'!$A$6:$BE$17,F$42,FALSE)</f>
        <v>108.69</v>
      </c>
      <c r="G173" s="85">
        <f>VLOOKUP($C$2,'[128]ERU-1'!$A$6:$BE$17,G$42,FALSE)</f>
        <v>35.143999999999998</v>
      </c>
      <c r="H173" s="85">
        <f>VLOOKUP($C$2,'[128]ERU-1'!$A$6:$BE$17,H$42,FALSE)</f>
        <v>320</v>
      </c>
      <c r="I173" s="85">
        <f>VLOOKUP($C$2,'[128]ERU-1'!$A$6:$BE$17,I$42,FALSE)</f>
        <v>0</v>
      </c>
      <c r="J173" s="85">
        <f>VLOOKUP($C$2,'[128]ERU-1'!$A$6:$BE$17,J$42,FALSE)</f>
        <v>0</v>
      </c>
      <c r="K173" s="85">
        <f>VLOOKUP($C$2,'[128]ERU-1'!$A$6:$BE$17,K$42,FALSE)</f>
        <v>320</v>
      </c>
      <c r="L173" s="85">
        <f>VLOOKUP($C$2,'[128]ERU-1'!$A$6:$BE$17,L$42,FALSE)</f>
        <v>0</v>
      </c>
      <c r="M173" s="85">
        <f>VLOOKUP($C$2,'[128]ERU-1'!$A$6:$BE$17,M$42,FALSE)</f>
        <v>320</v>
      </c>
      <c r="N173" s="85">
        <f>VLOOKUP($C$2,'[128]ERU-1'!$A$6:$BE$17,N$42,FALSE)</f>
        <v>0</v>
      </c>
      <c r="O173" s="85" t="s">
        <v>36</v>
      </c>
      <c r="P173" s="85">
        <f>VLOOKUP($C$2,'[128]ERU-1'!$A$6:$BE$17,P$42,FALSE)</f>
        <v>0</v>
      </c>
      <c r="Q173" s="85">
        <f>VLOOKUP($C$2,'[128]ERU-1'!$A$6:$BE$17,Q$42,FALSE)</f>
        <v>0</v>
      </c>
      <c r="R173" s="85">
        <f>VLOOKUP($C$2,'[128]ERU-1'!$A$6:$BE$17,R$42,FALSE)</f>
        <v>320</v>
      </c>
      <c r="S173" s="85">
        <f>VLOOKUP($C$2,'[128]ERU-1'!$A$6:$BE$17,S$42,FALSE)</f>
        <v>0</v>
      </c>
      <c r="T173" s="85">
        <f>VLOOKUP($C$2,'[128]ERU-1'!$A$6:$BE$17,T$42,FALSE)</f>
        <v>0</v>
      </c>
      <c r="U173" s="85">
        <f>VLOOKUP($C$2,'[128]ERU-1'!$A$6:$BE$17,U$42,FALSE)</f>
        <v>0</v>
      </c>
      <c r="V173" s="85">
        <f>VLOOKUP($C$2,'[128]ERU-1'!$A$6:$BE$17,V$42,FALSE)</f>
        <v>0</v>
      </c>
      <c r="W173" s="85">
        <f>VLOOKUP($C$2,'[128]ERU-1'!$A$6:$BE$17,W$42,FALSE)</f>
        <v>0</v>
      </c>
      <c r="X173" s="85">
        <f>VLOOKUP($C$2,'[128]ERU-1'!$A$6:$BE$17,X$42,FALSE)</f>
        <v>0</v>
      </c>
      <c r="Y173" s="85">
        <f>VLOOKUP($C$2,'[128]ERU-1'!$A$6:$BE$17,Y$42,FALSE)</f>
        <v>0</v>
      </c>
      <c r="Z173" s="85">
        <f>VLOOKUP($C$2,'[128]ERU-1'!$A$6:$BE$17,Z$42,FALSE)</f>
        <v>0</v>
      </c>
      <c r="AA173" s="85" t="str">
        <f>INDEX([16]Data!$BK$5:$BK$156,MATCH(A173,[16]Data!$A$5:$A$156,0))</f>
        <v>Zlínský</v>
      </c>
      <c r="AB173" s="86">
        <f>INDEX([16]Data!$BM$5:$BM$156,MATCH(A173,[16]Data!$A$5:$A$156,0))</f>
        <v>0.28000000000000003</v>
      </c>
      <c r="AD173" s="39">
        <f t="shared" si="18"/>
        <v>0.81782030443360831</v>
      </c>
    </row>
    <row r="174" spans="1:30" x14ac:dyDescent="0.25">
      <c r="A174">
        <v>4404</v>
      </c>
      <c r="B174" s="84" t="str">
        <f>INDEX([16]Data!$C$5:$C$156,MATCH(A174,[16]Data!$A$5:$A$156,0))</f>
        <v>KJ - Špindlerův mlýn</v>
      </c>
      <c r="C174" s="85" t="str">
        <f>VLOOKUP($C$2,'[129]ERU-1'!$A$6:$BE$17,C$42,FALSE)</f>
        <v>Březen</v>
      </c>
      <c r="D174" s="85">
        <f>VLOOKUP($C$2,'[129]ERU-1'!$A$6:$BE$17,D$42,FALSE)</f>
        <v>3</v>
      </c>
      <c r="E174" s="85">
        <f>VLOOKUP($C$2,'[129]ERU-1'!$A$6:$BE$17,E$42,FALSE)</f>
        <v>274.63499999999999</v>
      </c>
      <c r="F174" s="85">
        <f>VLOOKUP($C$2,'[129]ERU-1'!$A$6:$BE$17,F$42,FALSE)</f>
        <v>161.792</v>
      </c>
      <c r="G174" s="85">
        <f>VLOOKUP($C$2,'[129]ERU-1'!$A$6:$BE$17,G$42,FALSE)</f>
        <v>35.130000000000003</v>
      </c>
      <c r="H174" s="85">
        <f>VLOOKUP($C$2,'[129]ERU-1'!$A$6:$BE$17,H$42,FALSE)</f>
        <v>480</v>
      </c>
      <c r="I174" s="85">
        <f>VLOOKUP($C$2,'[129]ERU-1'!$A$6:$BE$17,I$42,FALSE)</f>
        <v>0</v>
      </c>
      <c r="J174" s="85">
        <f>VLOOKUP($C$2,'[129]ERU-1'!$A$6:$BE$17,J$42,FALSE)</f>
        <v>0</v>
      </c>
      <c r="K174" s="85">
        <f>VLOOKUP($C$2,'[129]ERU-1'!$A$6:$BE$17,K$42,FALSE)</f>
        <v>480</v>
      </c>
      <c r="L174" s="85">
        <f>VLOOKUP($C$2,'[129]ERU-1'!$A$6:$BE$17,L$42,FALSE)</f>
        <v>0</v>
      </c>
      <c r="M174" s="85">
        <f>VLOOKUP($C$2,'[129]ERU-1'!$A$6:$BE$17,M$42,FALSE)</f>
        <v>480</v>
      </c>
      <c r="N174" s="85">
        <f>VLOOKUP($C$2,'[129]ERU-1'!$A$6:$BE$17,N$42,FALSE)</f>
        <v>0</v>
      </c>
      <c r="O174" s="85" t="s">
        <v>36</v>
      </c>
      <c r="P174" s="85">
        <f>VLOOKUP($C$2,'[129]ERU-1'!$A$6:$BE$17,P$42,FALSE)</f>
        <v>0</v>
      </c>
      <c r="Q174" s="85">
        <f>VLOOKUP($C$2,'[129]ERU-1'!$A$6:$BE$17,Q$42,FALSE)</f>
        <v>0</v>
      </c>
      <c r="R174" s="85">
        <f>VLOOKUP($C$2,'[129]ERU-1'!$A$6:$BE$17,R$42,FALSE)</f>
        <v>480</v>
      </c>
      <c r="S174" s="85">
        <f>VLOOKUP($C$2,'[129]ERU-1'!$A$6:$BE$17,S$42,FALSE)</f>
        <v>0</v>
      </c>
      <c r="T174" s="85">
        <f>VLOOKUP($C$2,'[129]ERU-1'!$A$6:$BE$17,T$42,FALSE)</f>
        <v>0</v>
      </c>
      <c r="U174" s="85">
        <f>VLOOKUP($C$2,'[129]ERU-1'!$A$6:$BE$17,U$42,FALSE)</f>
        <v>0</v>
      </c>
      <c r="V174" s="85">
        <f>VLOOKUP($C$2,'[129]ERU-1'!$A$6:$BE$17,V$42,FALSE)</f>
        <v>0</v>
      </c>
      <c r="W174" s="85">
        <f>VLOOKUP($C$2,'[129]ERU-1'!$A$6:$BE$17,W$42,FALSE)</f>
        <v>0</v>
      </c>
      <c r="X174" s="85">
        <f>VLOOKUP($C$2,'[129]ERU-1'!$A$6:$BE$17,X$42,FALSE)</f>
        <v>0</v>
      </c>
      <c r="Y174" s="85">
        <f>VLOOKUP($C$2,'[129]ERU-1'!$A$6:$BE$17,Y$42,FALSE)</f>
        <v>0</v>
      </c>
      <c r="Z174" s="85">
        <f>VLOOKUP($C$2,'[129]ERU-1'!$A$6:$BE$17,Z$42,FALSE)</f>
        <v>0</v>
      </c>
      <c r="AA174" s="85" t="str">
        <f>INDEX([16]Data!$BK$5:$BK$156,MATCH(A174,[16]Data!$A$5:$A$156,0))</f>
        <v>Královéhradecký</v>
      </c>
      <c r="AB174" s="86">
        <f>INDEX([16]Data!$BM$5:$BM$156,MATCH(A174,[16]Data!$A$5:$A$156,0))</f>
        <v>0.28299999999999997</v>
      </c>
      <c r="AD174" s="39">
        <f t="shared" si="18"/>
        <v>0.82410337552742619</v>
      </c>
    </row>
    <row r="175" spans="1:30" x14ac:dyDescent="0.25">
      <c r="A175">
        <v>4381</v>
      </c>
      <c r="B175" s="84" t="str">
        <f>INDEX([16]Data!$C$5:$C$156,MATCH(A175,[16]Data!$A$5:$A$156,0))</f>
        <v>KJ - Lysá nad Labem</v>
      </c>
      <c r="C175" s="85" t="str">
        <f>VLOOKUP($C$2,'[130]ERU-1'!$A$6:$BE$17,C$42,FALSE)</f>
        <v>Březen</v>
      </c>
      <c r="D175" s="85">
        <f>VLOOKUP($C$2,'[130]ERU-1'!$A$6:$BE$17,D$42,FALSE)</f>
        <v>3</v>
      </c>
      <c r="E175" s="85">
        <f>VLOOKUP($C$2,'[130]ERU-1'!$A$6:$BE$17,E$42,FALSE)</f>
        <v>743.48199999999997</v>
      </c>
      <c r="F175" s="85">
        <f>VLOOKUP($C$2,'[130]ERU-1'!$A$6:$BE$17,F$42,FALSE)</f>
        <v>415.24</v>
      </c>
      <c r="G175" s="85">
        <f>VLOOKUP($C$2,'[130]ERU-1'!$A$6:$BE$17,G$42,FALSE)</f>
        <v>35.308999999999997</v>
      </c>
      <c r="H175" s="85">
        <f>VLOOKUP($C$2,'[130]ERU-1'!$A$6:$BE$17,H$42,FALSE)</f>
        <v>1244</v>
      </c>
      <c r="I175" s="85">
        <f>VLOOKUP($C$2,'[130]ERU-1'!$A$6:$BE$17,I$42,FALSE)</f>
        <v>0</v>
      </c>
      <c r="J175" s="85">
        <f>VLOOKUP($C$2,'[130]ERU-1'!$A$6:$BE$17,J$42,FALSE)</f>
        <v>0</v>
      </c>
      <c r="K175" s="85">
        <f>VLOOKUP($C$2,'[130]ERU-1'!$A$6:$BE$17,K$42,FALSE)</f>
        <v>1244</v>
      </c>
      <c r="L175" s="85">
        <f>VLOOKUP($C$2,'[130]ERU-1'!$A$6:$BE$17,L$42,FALSE)</f>
        <v>0</v>
      </c>
      <c r="M175" s="85">
        <f>VLOOKUP($C$2,'[130]ERU-1'!$A$6:$BE$17,M$42,FALSE)</f>
        <v>1244</v>
      </c>
      <c r="N175" s="85">
        <f>VLOOKUP($C$2,'[130]ERU-1'!$A$6:$BE$17,N$42,FALSE)</f>
        <v>0</v>
      </c>
      <c r="O175" s="85" t="s">
        <v>36</v>
      </c>
      <c r="P175" s="85">
        <f>VLOOKUP($C$2,'[130]ERU-1'!$A$6:$BE$17,P$42,FALSE)</f>
        <v>0</v>
      </c>
      <c r="Q175" s="85">
        <f>VLOOKUP($C$2,'[130]ERU-1'!$A$6:$BE$17,Q$42,FALSE)</f>
        <v>0</v>
      </c>
      <c r="R175" s="85">
        <f>VLOOKUP($C$2,'[130]ERU-1'!$A$6:$BE$17,R$42,FALSE)</f>
        <v>1244</v>
      </c>
      <c r="S175" s="85">
        <f>VLOOKUP($C$2,'[130]ERU-1'!$A$6:$BE$17,S$42,FALSE)</f>
        <v>0</v>
      </c>
      <c r="T175" s="85">
        <f>VLOOKUP($C$2,'[130]ERU-1'!$A$6:$BE$17,T$42,FALSE)</f>
        <v>0</v>
      </c>
      <c r="U175" s="85">
        <f>VLOOKUP($C$2,'[130]ERU-1'!$A$6:$BE$17,U$42,FALSE)</f>
        <v>0</v>
      </c>
      <c r="V175" s="85">
        <f>VLOOKUP($C$2,'[130]ERU-1'!$A$6:$BE$17,V$42,FALSE)</f>
        <v>0</v>
      </c>
      <c r="W175" s="85">
        <f>VLOOKUP($C$2,'[130]ERU-1'!$A$6:$BE$17,W$42,FALSE)</f>
        <v>0</v>
      </c>
      <c r="X175" s="85">
        <f>VLOOKUP($C$2,'[130]ERU-1'!$A$6:$BE$17,X$42,FALSE)</f>
        <v>0</v>
      </c>
      <c r="Y175" s="85">
        <f>VLOOKUP($C$2,'[130]ERU-1'!$A$6:$BE$17,Y$42,FALSE)</f>
        <v>0</v>
      </c>
      <c r="Z175" s="85">
        <f>VLOOKUP($C$2,'[130]ERU-1'!$A$6:$BE$17,Z$42,FALSE)</f>
        <v>0</v>
      </c>
      <c r="AA175" s="85" t="str">
        <f>INDEX([16]Data!$BK$5:$BK$156,MATCH(A175,[16]Data!$A$5:$A$156,0))</f>
        <v>Středočeský</v>
      </c>
      <c r="AB175" s="86">
        <f>INDEX([16]Data!$BM$5:$BM$156,MATCH(A175,[16]Data!$A$5:$A$156,0))</f>
        <v>0.99299999999999999</v>
      </c>
      <c r="AD175" s="39">
        <f t="shared" si="18"/>
        <v>0.83218272699054896</v>
      </c>
    </row>
    <row r="176" spans="1:30" x14ac:dyDescent="0.25">
      <c r="A176">
        <v>4410</v>
      </c>
      <c r="B176" s="84" t="str">
        <f>INDEX([16]Data!$C$5:$C$156,MATCH(A176,[16]Data!$A$5:$A$156,0))</f>
        <v>KJ - JOB AIR TECHNIC</v>
      </c>
      <c r="C176" s="85" t="str">
        <f>VLOOKUP($C$2,'[131]ERU-1'!$A$6:$BE$17,C$42,FALSE)</f>
        <v>Březen</v>
      </c>
      <c r="D176" s="85">
        <f>VLOOKUP($C$2,'[131]ERU-1'!$A$6:$BE$17,D$42,FALSE)</f>
        <v>3</v>
      </c>
      <c r="E176" s="85">
        <f>VLOOKUP($C$2,'[131]ERU-1'!$A$6:$BE$17,E$42,FALSE)</f>
        <v>172.529</v>
      </c>
      <c r="F176" s="85">
        <f>VLOOKUP($C$2,'[131]ERU-1'!$A$6:$BE$17,F$42,FALSE)</f>
        <v>103.348</v>
      </c>
      <c r="G176" s="85">
        <f>VLOOKUP($C$2,'[131]ERU-1'!$A$6:$BE$17,G$42,FALSE)</f>
        <v>35.17</v>
      </c>
      <c r="H176" s="85">
        <f>VLOOKUP($C$2,'[131]ERU-1'!$A$6:$BE$17,H$42,FALSE)</f>
        <v>296</v>
      </c>
      <c r="I176" s="85">
        <f>VLOOKUP($C$2,'[131]ERU-1'!$A$6:$BE$17,I$42,FALSE)</f>
        <v>0</v>
      </c>
      <c r="J176" s="85">
        <f>VLOOKUP($C$2,'[131]ERU-1'!$A$6:$BE$17,J$42,FALSE)</f>
        <v>0</v>
      </c>
      <c r="K176" s="85">
        <f>VLOOKUP($C$2,'[131]ERU-1'!$A$6:$BE$17,K$42,FALSE)</f>
        <v>296</v>
      </c>
      <c r="L176" s="85">
        <f>VLOOKUP($C$2,'[131]ERU-1'!$A$6:$BE$17,L$42,FALSE)</f>
        <v>0</v>
      </c>
      <c r="M176" s="85">
        <f>VLOOKUP($C$2,'[131]ERU-1'!$A$6:$BE$17,M$42,FALSE)</f>
        <v>296</v>
      </c>
      <c r="N176" s="85">
        <f>VLOOKUP($C$2,'[131]ERU-1'!$A$6:$BE$17,N$42,FALSE)</f>
        <v>0</v>
      </c>
      <c r="O176" s="85" t="s">
        <v>36</v>
      </c>
      <c r="P176" s="85">
        <f>VLOOKUP($C$2,'[131]ERU-1'!$A$6:$BE$17,P$42,FALSE)</f>
        <v>0</v>
      </c>
      <c r="Q176" s="85">
        <f>VLOOKUP($C$2,'[131]ERU-1'!$A$6:$BE$17,Q$42,FALSE)</f>
        <v>0</v>
      </c>
      <c r="R176" s="85">
        <f>VLOOKUP($C$2,'[131]ERU-1'!$A$6:$BE$17,R$42,FALSE)</f>
        <v>296</v>
      </c>
      <c r="S176" s="85">
        <f>VLOOKUP($C$2,'[131]ERU-1'!$A$6:$BE$17,S$42,FALSE)</f>
        <v>0</v>
      </c>
      <c r="T176" s="85">
        <f>VLOOKUP($C$2,'[131]ERU-1'!$A$6:$BE$17,T$42,FALSE)</f>
        <v>0</v>
      </c>
      <c r="U176" s="85">
        <f>VLOOKUP($C$2,'[131]ERU-1'!$A$6:$BE$17,U$42,FALSE)</f>
        <v>0</v>
      </c>
      <c r="V176" s="85">
        <f>VLOOKUP($C$2,'[131]ERU-1'!$A$6:$BE$17,V$42,FALSE)</f>
        <v>0</v>
      </c>
      <c r="W176" s="85">
        <f>VLOOKUP($C$2,'[131]ERU-1'!$A$6:$BE$17,W$42,FALSE)</f>
        <v>0</v>
      </c>
      <c r="X176" s="85">
        <f>VLOOKUP($C$2,'[131]ERU-1'!$A$6:$BE$17,X$42,FALSE)</f>
        <v>0</v>
      </c>
      <c r="Y176" s="85">
        <f>VLOOKUP($C$2,'[131]ERU-1'!$A$6:$BE$17,Y$42,FALSE)</f>
        <v>0</v>
      </c>
      <c r="Z176" s="85">
        <f>VLOOKUP($C$2,'[131]ERU-1'!$A$6:$BE$17,Z$42,FALSE)</f>
        <v>0</v>
      </c>
      <c r="AA176" s="85" t="str">
        <f>INDEX([16]Data!$BK$5:$BK$156,MATCH(A176,[16]Data!$A$5:$A$156,0))</f>
        <v>Moravskoslezský</v>
      </c>
      <c r="AB176" s="86">
        <f>INDEX([16]Data!$BM$5:$BM$156,MATCH(A176,[16]Data!$A$5:$A$156,0))</f>
        <v>0.3</v>
      </c>
      <c r="AD176" s="39">
        <f t="shared" si="18"/>
        <v>0.79558600284690772</v>
      </c>
    </row>
    <row r="177" spans="1:30" x14ac:dyDescent="0.25">
      <c r="A177">
        <v>4492</v>
      </c>
      <c r="B177" s="84" t="str">
        <f>INDEX([16]Data!$C$5:$C$156,MATCH(A177,[16]Data!$A$5:$A$156,0))</f>
        <v>KJ - Prostějov Anglická</v>
      </c>
      <c r="C177" s="85" t="str">
        <f>VLOOKUP($C$2,'[132]ERU-1'!$A$6:$BE$17,C$42,FALSE)</f>
        <v>Březen</v>
      </c>
      <c r="D177" s="85">
        <f>VLOOKUP($C$2,'[132]ERU-1'!$A$6:$BE$17,D$42,FALSE)</f>
        <v>3</v>
      </c>
      <c r="E177" s="85">
        <f>VLOOKUP($C$2,'[132]ERU-1'!$A$6:$BE$17,E$42,FALSE)</f>
        <v>350.66</v>
      </c>
      <c r="F177" s="85">
        <f>VLOOKUP($C$2,'[132]ERU-1'!$A$6:$BE$17,F$42,FALSE)</f>
        <v>203.47399999999999</v>
      </c>
      <c r="G177" s="85">
        <f>VLOOKUP($C$2,'[132]ERU-1'!$A$6:$BE$17,G$42,FALSE)</f>
        <v>35.155999999999999</v>
      </c>
      <c r="H177" s="85">
        <f>VLOOKUP($C$2,'[132]ERU-1'!$A$6:$BE$17,H$42,FALSE)</f>
        <v>608</v>
      </c>
      <c r="I177" s="85">
        <f>VLOOKUP($C$2,'[132]ERU-1'!$A$6:$BE$17,I$42,FALSE)</f>
        <v>0</v>
      </c>
      <c r="J177" s="85">
        <f>VLOOKUP($C$2,'[132]ERU-1'!$A$6:$BE$17,J$42,FALSE)</f>
        <v>0</v>
      </c>
      <c r="K177" s="85">
        <f>VLOOKUP($C$2,'[132]ERU-1'!$A$6:$BE$17,K$42,FALSE)</f>
        <v>608</v>
      </c>
      <c r="L177" s="85">
        <f>VLOOKUP($C$2,'[132]ERU-1'!$A$6:$BE$17,L$42,FALSE)</f>
        <v>0</v>
      </c>
      <c r="M177" s="85">
        <f>VLOOKUP($C$2,'[132]ERU-1'!$A$6:$BE$17,M$42,FALSE)</f>
        <v>608</v>
      </c>
      <c r="N177" s="85">
        <f>VLOOKUP($C$2,'[132]ERU-1'!$A$6:$BE$17,N$42,FALSE)</f>
        <v>0</v>
      </c>
      <c r="O177" s="85" t="s">
        <v>36</v>
      </c>
      <c r="P177" s="85">
        <f>VLOOKUP($C$2,'[132]ERU-1'!$A$6:$BE$17,P$42,FALSE)</f>
        <v>0</v>
      </c>
      <c r="Q177" s="85">
        <f>VLOOKUP($C$2,'[132]ERU-1'!$A$6:$BE$17,Q$42,FALSE)</f>
        <v>0</v>
      </c>
      <c r="R177" s="85">
        <f>VLOOKUP($C$2,'[132]ERU-1'!$A$6:$BE$17,R$42,FALSE)</f>
        <v>608</v>
      </c>
      <c r="S177" s="85">
        <f>VLOOKUP($C$2,'[132]ERU-1'!$A$6:$BE$17,S$42,FALSE)</f>
        <v>0</v>
      </c>
      <c r="T177" s="85">
        <f>VLOOKUP($C$2,'[132]ERU-1'!$A$6:$BE$17,T$42,FALSE)</f>
        <v>0</v>
      </c>
      <c r="U177" s="85">
        <f>VLOOKUP($C$2,'[132]ERU-1'!$A$6:$BE$17,U$42,FALSE)</f>
        <v>0</v>
      </c>
      <c r="V177" s="85">
        <f>VLOOKUP($C$2,'[132]ERU-1'!$A$6:$BE$17,V$42,FALSE)</f>
        <v>0</v>
      </c>
      <c r="W177" s="85">
        <f>VLOOKUP($C$2,'[132]ERU-1'!$A$6:$BE$17,W$42,FALSE)</f>
        <v>0</v>
      </c>
      <c r="X177" s="85">
        <f>VLOOKUP($C$2,'[132]ERU-1'!$A$6:$BE$17,X$42,FALSE)</f>
        <v>0</v>
      </c>
      <c r="Y177" s="85">
        <f>VLOOKUP($C$2,'[132]ERU-1'!$A$6:$BE$17,Y$42,FALSE)</f>
        <v>0</v>
      </c>
      <c r="Z177" s="85">
        <f>VLOOKUP($C$2,'[132]ERU-1'!$A$6:$BE$17,Z$42,FALSE)</f>
        <v>0</v>
      </c>
      <c r="AA177" s="85" t="str">
        <f>INDEX([16]Data!$BK$5:$BK$156,MATCH(A177,[16]Data!$A$5:$A$156,0))</f>
        <v>Olomoucký</v>
      </c>
      <c r="AB177" s="86">
        <f>INDEX([16]Data!$BM$5:$BM$156,MATCH(A177,[16]Data!$A$5:$A$156,0))</f>
        <v>0.46500000000000002</v>
      </c>
      <c r="AD177" s="39">
        <f t="shared" si="18"/>
        <v>0.8300268775808648</v>
      </c>
    </row>
    <row r="178" spans="1:30" x14ac:dyDescent="0.25">
      <c r="A178">
        <v>4536</v>
      </c>
      <c r="B178" s="84" t="str">
        <f>INDEX([16]Data!$C$5:$C$156,MATCH(A178,[16]Data!$A$5:$A$156,0))</f>
        <v>KJ - Police nad Metují</v>
      </c>
      <c r="C178" s="85" t="str">
        <f>VLOOKUP($C$2,'[132]ERU-1'!$A$6:$BE$17,C$42,FALSE)</f>
        <v>Březen</v>
      </c>
      <c r="D178" s="85">
        <f>VLOOKUP($C$2,'[132]ERU-1'!$A$6:$BE$17,D$42,FALSE)</f>
        <v>3</v>
      </c>
      <c r="E178" s="85">
        <f>VLOOKUP($C$2,'[133]ERU-1'!$A$6:$BE$17,E$42,FALSE)</f>
        <v>365.54899999999998</v>
      </c>
      <c r="F178" s="85">
        <f>VLOOKUP($C$2,'[133]ERU-1'!$A$6:$BE$17,F$42,FALSE)</f>
        <v>202.90199999999999</v>
      </c>
      <c r="G178" s="85">
        <f>VLOOKUP($C$2,'[133]ERU-1'!$A$6:$BE$17,G$42,FALSE)</f>
        <v>35.128</v>
      </c>
      <c r="H178" s="85">
        <f>VLOOKUP($C$2,'[133]ERU-1'!$A$6:$BE$17,H$42,FALSE)</f>
        <v>607</v>
      </c>
      <c r="I178" s="85">
        <f>VLOOKUP($C$2,'[133]ERU-1'!$A$6:$BE$17,I$42,FALSE)</f>
        <v>0</v>
      </c>
      <c r="J178" s="85">
        <f>VLOOKUP($C$2,'[133]ERU-1'!$A$6:$BE$17,J$42,FALSE)</f>
        <v>0</v>
      </c>
      <c r="K178" s="85">
        <f>VLOOKUP($C$2,'[133]ERU-1'!$A$6:$BE$17,K$42,FALSE)</f>
        <v>607</v>
      </c>
      <c r="L178" s="85">
        <f>VLOOKUP($C$2,'[133]ERU-1'!$A$6:$BE$17,L$42,FALSE)</f>
        <v>0</v>
      </c>
      <c r="M178" s="85">
        <f>VLOOKUP($C$2,'[133]ERU-1'!$A$6:$BE$17,M$42,FALSE)</f>
        <v>607</v>
      </c>
      <c r="N178" s="85">
        <f>VLOOKUP($C$2,'[133]ERU-1'!$A$6:$BE$17,N$42,FALSE)</f>
        <v>0</v>
      </c>
      <c r="O178" s="85" t="s">
        <v>36</v>
      </c>
      <c r="P178" s="85">
        <f>VLOOKUP($C$2,'[133]ERU-1'!$A$6:$BE$17,P$42,FALSE)</f>
        <v>0</v>
      </c>
      <c r="Q178" s="85">
        <f>VLOOKUP($C$2,'[133]ERU-1'!$A$6:$BE$17,Q$42,FALSE)</f>
        <v>0</v>
      </c>
      <c r="R178" s="85">
        <f>VLOOKUP($C$2,'[133]ERU-1'!$A$6:$BE$17,R$42,FALSE)</f>
        <v>607</v>
      </c>
      <c r="S178" s="85">
        <f>VLOOKUP($C$2,'[133]ERU-1'!$A$6:$BE$17,S$42,FALSE)</f>
        <v>0</v>
      </c>
      <c r="T178" s="85">
        <f>VLOOKUP($C$2,'[133]ERU-1'!$A$6:$BE$17,T$42,FALSE)</f>
        <v>0</v>
      </c>
      <c r="U178" s="85">
        <f>VLOOKUP($C$2,'[133]ERU-1'!$A$6:$BE$17,U$42,FALSE)</f>
        <v>0</v>
      </c>
      <c r="V178" s="85">
        <f>VLOOKUP($C$2,'[133]ERU-1'!$A$6:$BE$17,V$42,FALSE)</f>
        <v>0</v>
      </c>
      <c r="W178" s="85">
        <f>VLOOKUP($C$2,'[133]ERU-1'!$A$6:$BE$17,W$42,FALSE)</f>
        <v>0</v>
      </c>
      <c r="X178" s="85">
        <f>VLOOKUP($C$2,'[133]ERU-1'!$A$6:$BE$17,X$42,FALSE)</f>
        <v>0</v>
      </c>
      <c r="Y178" s="85">
        <f>VLOOKUP($C$2,'[133]ERU-1'!$A$6:$BE$17,Y$42,FALSE)</f>
        <v>0</v>
      </c>
      <c r="Z178" s="85">
        <f>VLOOKUP($C$2,'[133]ERU-1'!$A$6:$BE$17,Z$42,FALSE)</f>
        <v>0</v>
      </c>
      <c r="AA178" s="85" t="str">
        <f>INDEX([16]Data!$BK$5:$BK$156,MATCH(A178,[16]Data!$A$5:$A$156,0))</f>
        <v>Královéhradecký</v>
      </c>
      <c r="AB178" s="86">
        <f>INDEX([16]Data!$BM$5:$BM$156,MATCH(A178,[16]Data!$A$5:$A$156,0))</f>
        <v>0.47799999999999998</v>
      </c>
      <c r="AD178" s="39">
        <f t="shared" si="18"/>
        <v>0.8309977777996822</v>
      </c>
    </row>
    <row r="179" spans="1:30" x14ac:dyDescent="0.25">
      <c r="A179">
        <v>4524</v>
      </c>
      <c r="B179" s="84" t="str">
        <f>INDEX([16]Data!$C$5:$C$156,MATCH(A179,[16]Data!$A$5:$A$156,0))</f>
        <v>KJ - Poděbrady</v>
      </c>
      <c r="C179" s="85" t="str">
        <f>VLOOKUP($C$2,'[132]ERU-1'!$A$6:$BE$17,C$42,FALSE)</f>
        <v>Březen</v>
      </c>
      <c r="D179" s="85">
        <f>VLOOKUP($C$2,'[132]ERU-1'!$A$6:$BE$17,D$42,FALSE)</f>
        <v>3</v>
      </c>
      <c r="E179" s="85">
        <f>VLOOKUP($C$2,'[134]ERU-1'!$A$6:$BE$17,E$42,FALSE)</f>
        <v>368.5</v>
      </c>
      <c r="F179" s="85">
        <f>VLOOKUP($C$2,'[134]ERU-1'!$A$6:$BE$17,F$42,FALSE)</f>
        <v>195.25700000000001</v>
      </c>
      <c r="G179" s="85">
        <f>VLOOKUP($C$2,'[134]ERU-1'!$A$6:$BE$17,G$42,FALSE)</f>
        <v>35.311</v>
      </c>
      <c r="H179" s="85">
        <f>VLOOKUP($C$2,'[134]ERU-1'!$A$6:$BE$17,H$42,FALSE)</f>
        <v>564</v>
      </c>
      <c r="I179" s="85">
        <f>VLOOKUP($C$2,'[134]ERU-1'!$A$6:$BE$17,I$42,FALSE)</f>
        <v>0</v>
      </c>
      <c r="J179" s="85">
        <f>VLOOKUP($C$2,'[134]ERU-1'!$A$6:$BE$17,J$42,FALSE)</f>
        <v>0</v>
      </c>
      <c r="K179" s="85">
        <f>VLOOKUP($C$2,'[134]ERU-1'!$A$6:$BE$17,K$42,FALSE)</f>
        <v>564</v>
      </c>
      <c r="L179" s="85">
        <f>VLOOKUP($C$2,'[134]ERU-1'!$A$6:$BE$17,L$42,FALSE)</f>
        <v>0</v>
      </c>
      <c r="M179" s="85">
        <f>VLOOKUP($C$2,'[134]ERU-1'!$A$6:$BE$17,M$42,FALSE)</f>
        <v>564</v>
      </c>
      <c r="N179" s="85">
        <f>VLOOKUP($C$2,'[134]ERU-1'!$A$6:$BE$17,N$42,FALSE)</f>
        <v>0</v>
      </c>
      <c r="O179" s="85" t="s">
        <v>36</v>
      </c>
      <c r="P179" s="85">
        <f>VLOOKUP($C$2,'[134]ERU-1'!$A$6:$BE$17,P$42,FALSE)</f>
        <v>0</v>
      </c>
      <c r="Q179" s="85">
        <f>VLOOKUP($C$2,'[134]ERU-1'!$A$6:$BE$17,Q$42,FALSE)</f>
        <v>0</v>
      </c>
      <c r="R179" s="85">
        <f>VLOOKUP($C$2,'[134]ERU-1'!$A$6:$BE$17,R$42,FALSE)</f>
        <v>564</v>
      </c>
      <c r="S179" s="85">
        <f>VLOOKUP($C$2,'[134]ERU-1'!$A$6:$BE$17,S$42,FALSE)</f>
        <v>0</v>
      </c>
      <c r="T179" s="85">
        <f>VLOOKUP($C$2,'[134]ERU-1'!$A$6:$BE$17,T$42,FALSE)</f>
        <v>0</v>
      </c>
      <c r="U179" s="85">
        <f>VLOOKUP($C$2,'[134]ERU-1'!$A$6:$BE$17,U$42,FALSE)</f>
        <v>0</v>
      </c>
      <c r="V179" s="85">
        <f>VLOOKUP($C$2,'[134]ERU-1'!$A$6:$BE$17,V$42,FALSE)</f>
        <v>0</v>
      </c>
      <c r="W179" s="85">
        <f>VLOOKUP($C$2,'[134]ERU-1'!$A$6:$BE$17,W$42,FALSE)</f>
        <v>0</v>
      </c>
      <c r="X179" s="85">
        <f>VLOOKUP($C$2,'[134]ERU-1'!$A$6:$BE$17,X$42,FALSE)</f>
        <v>0</v>
      </c>
      <c r="Y179" s="85">
        <f>VLOOKUP($C$2,'[134]ERU-1'!$A$6:$BE$17,Y$42,FALSE)</f>
        <v>0</v>
      </c>
      <c r="Z179" s="85">
        <f>VLOOKUP($C$2,'[134]ERU-1'!$A$6:$BE$17,Z$42,FALSE)</f>
        <v>0</v>
      </c>
      <c r="AA179" s="85" t="str">
        <f>INDEX([16]Data!$BK$5:$BK$156,MATCH(A179,[16]Data!$A$5:$A$156,0))</f>
        <v>Středočeský</v>
      </c>
      <c r="AB179" s="86">
        <f>INDEX([16]Data!$BM$5:$BM$156,MATCH(A179,[16]Data!$A$5:$A$156,0))</f>
        <v>0.47799999999999998</v>
      </c>
      <c r="AD179" s="39">
        <f t="shared" si="18"/>
        <v>0.80236133232952811</v>
      </c>
    </row>
    <row r="180" spans="1:30" x14ac:dyDescent="0.25">
      <c r="A180">
        <v>4629</v>
      </c>
      <c r="B180" s="84" t="str">
        <f>INDEX([16]Data!$C$5:$C$156,MATCH(A180,[16]Data!$A$5:$A$156,0))</f>
        <v>KJ - Heřmanův Městec V Lukách</v>
      </c>
      <c r="C180" s="85" t="str">
        <f>VLOOKUP($C$2,'[132]ERU-1'!$A$6:$BE$17,C$42,FALSE)</f>
        <v>Březen</v>
      </c>
      <c r="D180" s="85">
        <f>VLOOKUP($C$2,'[132]ERU-1'!$A$6:$BE$17,D$42,FALSE)</f>
        <v>3</v>
      </c>
      <c r="E180" s="85">
        <f>VLOOKUP($C$2,'[135]ERU-1'!$A$6:$BE$17,E$42,FALSE)</f>
        <v>193.65199999999999</v>
      </c>
      <c r="F180" s="85">
        <f>VLOOKUP($C$2,'[135]ERU-1'!$A$6:$BE$17,F$42,FALSE)</f>
        <v>108.139</v>
      </c>
      <c r="G180" s="85">
        <f>VLOOKUP($C$2,'[135]ERU-1'!$A$6:$BE$17,G$42,FALSE)</f>
        <v>35.131</v>
      </c>
      <c r="H180" s="85">
        <f>VLOOKUP($C$2,'[135]ERU-1'!$A$6:$BE$17,H$42,FALSE)</f>
        <v>297</v>
      </c>
      <c r="I180" s="85">
        <f>VLOOKUP($C$2,'[135]ERU-1'!$A$6:$BE$17,I$42,FALSE)</f>
        <v>0</v>
      </c>
      <c r="J180" s="85">
        <f>VLOOKUP($C$2,'[135]ERU-1'!$A$6:$BE$17,J$42,FALSE)</f>
        <v>0</v>
      </c>
      <c r="K180" s="85">
        <f>VLOOKUP($C$2,'[135]ERU-1'!$A$6:$BE$17,K$42,FALSE)</f>
        <v>297</v>
      </c>
      <c r="L180" s="85">
        <f>VLOOKUP($C$2,'[135]ERU-1'!$A$6:$BE$17,L$42,FALSE)</f>
        <v>0</v>
      </c>
      <c r="M180" s="85">
        <f>VLOOKUP($C$2,'[135]ERU-1'!$A$6:$BE$17,M$42,FALSE)</f>
        <v>297</v>
      </c>
      <c r="N180" s="85">
        <f>VLOOKUP($C$2,'[135]ERU-1'!$A$6:$BE$17,N$42,FALSE)</f>
        <v>0</v>
      </c>
      <c r="O180" s="85" t="s">
        <v>36</v>
      </c>
      <c r="P180" s="85">
        <f>VLOOKUP($C$2,'[135]ERU-1'!$A$6:$BE$17,P$42,FALSE)</f>
        <v>0</v>
      </c>
      <c r="Q180" s="85">
        <f>VLOOKUP($C$2,'[135]ERU-1'!$A$6:$BE$17,Q$42,FALSE)</f>
        <v>0</v>
      </c>
      <c r="R180" s="85">
        <f>VLOOKUP($C$2,'[135]ERU-1'!$A$6:$BE$17,R$42,FALSE)</f>
        <v>297</v>
      </c>
      <c r="S180" s="85">
        <f>VLOOKUP($C$2,'[135]ERU-1'!$A$6:$BE$17,S$42,FALSE)</f>
        <v>0</v>
      </c>
      <c r="T180" s="85">
        <f>VLOOKUP($C$2,'[135]ERU-1'!$A$6:$BE$17,T$42,FALSE)</f>
        <v>0</v>
      </c>
      <c r="U180" s="85">
        <f>VLOOKUP($C$2,'[135]ERU-1'!$A$6:$BE$17,U$42,FALSE)</f>
        <v>0</v>
      </c>
      <c r="V180" s="85">
        <f>VLOOKUP($C$2,'[135]ERU-1'!$A$6:$BE$17,V$42,FALSE)</f>
        <v>0</v>
      </c>
      <c r="W180" s="85">
        <f>VLOOKUP($C$2,'[135]ERU-1'!$A$6:$BE$17,W$42,FALSE)</f>
        <v>0</v>
      </c>
      <c r="X180" s="85">
        <f>VLOOKUP($C$2,'[135]ERU-1'!$A$6:$BE$17,X$42,FALSE)</f>
        <v>0</v>
      </c>
      <c r="Y180" s="85">
        <f>VLOOKUP($C$2,'[135]ERU-1'!$A$6:$BE$17,Y$42,FALSE)</f>
        <v>0</v>
      </c>
      <c r="Z180" s="85">
        <f>VLOOKUP($C$2,'[135]ERU-1'!$A$6:$BE$17,Z$42,FALSE)</f>
        <v>0</v>
      </c>
      <c r="AA180" s="85" t="str">
        <f>INDEX([16]Data!$BK$5:$BK$156,MATCH(A180,[16]Data!$A$5:$A$156,0))</f>
        <v>Pardubický</v>
      </c>
      <c r="AB180" s="86">
        <f>INDEX([16]Data!$BM$5:$BM$156,MATCH(A180,[16]Data!$A$5:$A$156,0))</f>
        <v>0.28000000000000003</v>
      </c>
      <c r="AD180" s="39">
        <f t="shared" si="18"/>
        <v>0.76290699932494299</v>
      </c>
    </row>
    <row r="181" spans="1:30" x14ac:dyDescent="0.25">
      <c r="A181">
        <v>4631</v>
      </c>
      <c r="B181" s="84" t="str">
        <f>INDEX([16]Data!$C$5:$C$156,MATCH(A181,[16]Data!$A$5:$A$156,0))</f>
        <v>KJ - Heřmanův Městec U Bažantnice</v>
      </c>
      <c r="C181" s="85" t="str">
        <f>VLOOKUP($C$2,'[132]ERU-1'!$A$6:$BE$17,C$42,FALSE)</f>
        <v>Březen</v>
      </c>
      <c r="D181" s="85">
        <f>VLOOKUP($C$2,'[132]ERU-1'!$A$6:$BE$17,D$42,FALSE)</f>
        <v>3</v>
      </c>
      <c r="E181" s="85">
        <f>VLOOKUP($C$2,'[136]ERU-1'!$A$6:$BE$17,E$42,FALSE)</f>
        <v>207.685</v>
      </c>
      <c r="F181" s="85">
        <f>VLOOKUP($C$2,'[136]ERU-1'!$A$6:$BE$17,F$42,FALSE)</f>
        <v>115.771</v>
      </c>
      <c r="G181" s="85">
        <f>VLOOKUP($C$2,'[136]ERU-1'!$A$6:$BE$17,G$42,FALSE)</f>
        <v>35.133000000000003</v>
      </c>
      <c r="H181" s="85">
        <f>VLOOKUP($C$2,'[136]ERU-1'!$A$6:$BE$17,H$42,FALSE)</f>
        <v>322</v>
      </c>
      <c r="I181" s="85">
        <f>VLOOKUP($C$2,'[136]ERU-1'!$A$6:$BE$17,I$42,FALSE)</f>
        <v>0</v>
      </c>
      <c r="J181" s="85">
        <f>VLOOKUP($C$2,'[136]ERU-1'!$A$6:$BE$17,J$42,FALSE)</f>
        <v>0</v>
      </c>
      <c r="K181" s="85">
        <f>VLOOKUP($C$2,'[136]ERU-1'!$A$6:$BE$17,K$42,FALSE)</f>
        <v>322</v>
      </c>
      <c r="L181" s="85">
        <f>VLOOKUP($C$2,'[136]ERU-1'!$A$6:$BE$17,L$42,FALSE)</f>
        <v>0</v>
      </c>
      <c r="M181" s="85">
        <f>VLOOKUP($C$2,'[136]ERU-1'!$A$6:$BE$17,M$42,FALSE)</f>
        <v>322</v>
      </c>
      <c r="N181" s="85">
        <f>VLOOKUP($C$2,'[136]ERU-1'!$A$6:$BE$17,N$42,FALSE)</f>
        <v>0</v>
      </c>
      <c r="O181" s="85" t="s">
        <v>36</v>
      </c>
      <c r="P181" s="85">
        <f>VLOOKUP($C$2,'[136]ERU-1'!$A$6:$BE$17,P$42,FALSE)</f>
        <v>0</v>
      </c>
      <c r="Q181" s="85">
        <f>VLOOKUP($C$2,'[136]ERU-1'!$A$6:$BE$17,Q$42,FALSE)</f>
        <v>0</v>
      </c>
      <c r="R181" s="85">
        <f>VLOOKUP($C$2,'[136]ERU-1'!$A$6:$BE$17,R$42,FALSE)</f>
        <v>322</v>
      </c>
      <c r="S181" s="85">
        <f>VLOOKUP($C$2,'[136]ERU-1'!$A$6:$BE$17,S$42,FALSE)</f>
        <v>0</v>
      </c>
      <c r="T181" s="85">
        <f>VLOOKUP($C$2,'[136]ERU-1'!$A$6:$BE$17,T$42,FALSE)</f>
        <v>0</v>
      </c>
      <c r="U181" s="85">
        <f>VLOOKUP($C$2,'[136]ERU-1'!$A$6:$BE$17,U$42,FALSE)</f>
        <v>0</v>
      </c>
      <c r="V181" s="85">
        <f>VLOOKUP($C$2,'[136]ERU-1'!$A$6:$BE$17,V$42,FALSE)</f>
        <v>0</v>
      </c>
      <c r="W181" s="85">
        <f>VLOOKUP($C$2,'[136]ERU-1'!$A$6:$BE$17,W$42,FALSE)</f>
        <v>0</v>
      </c>
      <c r="X181" s="85">
        <f>VLOOKUP($C$2,'[136]ERU-1'!$A$6:$BE$17,X$42,FALSE)</f>
        <v>0</v>
      </c>
      <c r="Y181" s="85">
        <f>VLOOKUP($C$2,'[136]ERU-1'!$A$6:$BE$17,Y$42,FALSE)</f>
        <v>0</v>
      </c>
      <c r="Z181" s="85">
        <f>VLOOKUP($C$2,'[136]ERU-1'!$A$6:$BE$17,Z$42,FALSE)</f>
        <v>0</v>
      </c>
      <c r="AA181" s="85" t="str">
        <f>INDEX([16]Data!$BK$5:$BK$156,MATCH(A181,[16]Data!$A$5:$A$156,0))</f>
        <v>Pardubický</v>
      </c>
      <c r="AB181" s="86">
        <f>INDEX([16]Data!$BM$5:$BM$156,MATCH(A181,[16]Data!$A$5:$A$156,0))</f>
        <v>0.28000000000000003</v>
      </c>
      <c r="AD181" s="39">
        <f t="shared" si="18"/>
        <v>0.77259801197574907</v>
      </c>
    </row>
    <row r="182" spans="1:30" x14ac:dyDescent="0.25">
      <c r="A182">
        <v>4632</v>
      </c>
      <c r="B182" s="84" t="str">
        <f>INDEX([16]Data!$C$5:$C$156,MATCH(A182,[16]Data!$A$5:$A$156,0))</f>
        <v>KJ - Nové Zákupy</v>
      </c>
      <c r="C182" s="85" t="str">
        <f>VLOOKUP($C$2,'[132]ERU-1'!$A$6:$BE$17,C$42,FALSE)</f>
        <v>Březen</v>
      </c>
      <c r="D182" s="85">
        <f>VLOOKUP($C$2,'[132]ERU-1'!$A$6:$BE$17,D$42,FALSE)</f>
        <v>3</v>
      </c>
      <c r="E182" s="85">
        <f>VLOOKUP($C$2,'[137]ERU-1'!$A$6:$BE$17,E$42,FALSE)</f>
        <v>209.57</v>
      </c>
      <c r="F182" s="85">
        <f>VLOOKUP($C$2,'[137]ERU-1'!$A$6:$BE$17,F$42,FALSE)</f>
        <v>123.76900000000001</v>
      </c>
      <c r="G182" s="85">
        <f>VLOOKUP($C$2,'[137]ERU-1'!$A$6:$BE$17,G$42,FALSE)</f>
        <v>34.667999999999999</v>
      </c>
      <c r="H182" s="85">
        <f>VLOOKUP($C$2,'[137]ERU-1'!$A$6:$BE$17,H$42,FALSE)</f>
        <v>376</v>
      </c>
      <c r="I182" s="85">
        <f>VLOOKUP($C$2,'[137]ERU-1'!$A$6:$BE$17,I$42,FALSE)</f>
        <v>0</v>
      </c>
      <c r="J182" s="85">
        <f>VLOOKUP($C$2,'[137]ERU-1'!$A$6:$BE$17,J$42,FALSE)</f>
        <v>0</v>
      </c>
      <c r="K182" s="85">
        <f>VLOOKUP($C$2,'[137]ERU-1'!$A$6:$BE$17,K$42,FALSE)</f>
        <v>376</v>
      </c>
      <c r="L182" s="85">
        <f>VLOOKUP($C$2,'[137]ERU-1'!$A$6:$BE$17,L$42,FALSE)</f>
        <v>0</v>
      </c>
      <c r="M182" s="85">
        <f>VLOOKUP($C$2,'[137]ERU-1'!$A$6:$BE$17,M$42,FALSE)</f>
        <v>376</v>
      </c>
      <c r="N182" s="85">
        <f>VLOOKUP($C$2,'[137]ERU-1'!$A$6:$BE$17,N$42,FALSE)</f>
        <v>0</v>
      </c>
      <c r="O182" s="85" t="s">
        <v>36</v>
      </c>
      <c r="P182" s="85">
        <f>VLOOKUP($C$2,'[137]ERU-1'!$A$6:$BE$17,P$42,FALSE)</f>
        <v>0</v>
      </c>
      <c r="Q182" s="85">
        <f>VLOOKUP($C$2,'[137]ERU-1'!$A$6:$BE$17,Q$42,FALSE)</f>
        <v>0</v>
      </c>
      <c r="R182" s="85">
        <f>VLOOKUP($C$2,'[137]ERU-1'!$A$6:$BE$17,R$42,FALSE)</f>
        <v>376</v>
      </c>
      <c r="S182" s="85">
        <f>VLOOKUP($C$2,'[137]ERU-1'!$A$6:$BE$17,S$42,FALSE)</f>
        <v>0</v>
      </c>
      <c r="T182" s="85">
        <f>VLOOKUP($C$2,'[137]ERU-1'!$A$6:$BE$17,T$42,FALSE)</f>
        <v>0</v>
      </c>
      <c r="U182" s="85">
        <f>VLOOKUP($C$2,'[137]ERU-1'!$A$6:$BE$17,U$42,FALSE)</f>
        <v>0</v>
      </c>
      <c r="V182" s="85">
        <f>VLOOKUP($C$2,'[137]ERU-1'!$A$6:$BE$17,V$42,FALSE)</f>
        <v>0</v>
      </c>
      <c r="W182" s="85">
        <f>VLOOKUP($C$2,'[137]ERU-1'!$A$6:$BE$17,W$42,FALSE)</f>
        <v>0</v>
      </c>
      <c r="X182" s="85">
        <f>VLOOKUP($C$2,'[137]ERU-1'!$A$6:$BE$17,X$42,FALSE)</f>
        <v>0</v>
      </c>
      <c r="Y182" s="85">
        <f>VLOOKUP($C$2,'[137]ERU-1'!$A$6:$BE$17,Y$42,FALSE)</f>
        <v>0</v>
      </c>
      <c r="Z182" s="85">
        <f>VLOOKUP($C$2,'[137]ERU-1'!$A$6:$BE$17,Z$42,FALSE)</f>
        <v>0</v>
      </c>
      <c r="AA182" s="85" t="str">
        <f>INDEX([16]Data!$BK$5:$BK$156,MATCH(A182,[16]Data!$A$5:$A$156,0))</f>
        <v>Liberecký</v>
      </c>
      <c r="AB182" s="86">
        <f>INDEX([16]Data!$BM$5:$BM$156,MATCH(A182,[16]Data!$A$5:$A$156,0))</f>
        <v>0.3</v>
      </c>
      <c r="AD182" s="39">
        <f t="shared" si="18"/>
        <v>0.84386594740560583</v>
      </c>
    </row>
    <row r="183" spans="1:30" x14ac:dyDescent="0.25">
      <c r="A183">
        <v>4589</v>
      </c>
      <c r="B183" s="84" t="str">
        <f>INDEX([16]Data!$C$5:$C$156,MATCH(A183,[16]Data!$A$5:$A$156,0))</f>
        <v>KJ - Klatovy</v>
      </c>
      <c r="C183" s="85" t="str">
        <f>VLOOKUP($C$2,'[132]ERU-1'!$A$6:$BE$17,C$42,FALSE)</f>
        <v>Březen</v>
      </c>
      <c r="D183" s="85">
        <f>VLOOKUP($C$2,'[132]ERU-1'!$A$6:$BE$17,D$42,FALSE)</f>
        <v>3</v>
      </c>
      <c r="E183" s="85">
        <f>VLOOKUP($C$2,'[138]ERU-1'!$A$6:$BE$17,E$42,FALSE)</f>
        <v>768.65099999999995</v>
      </c>
      <c r="F183" s="85">
        <f>VLOOKUP($C$2,'[138]ERU-1'!$A$6:$BE$17,F$42,FALSE)</f>
        <v>407.38400000000001</v>
      </c>
      <c r="G183" s="85">
        <f>VLOOKUP($C$2,'[138]ERU-1'!$A$6:$BE$17,G$42,FALSE)</f>
        <v>35.213000000000001</v>
      </c>
      <c r="H183" s="85">
        <f>VLOOKUP($C$2,'[138]ERU-1'!$A$6:$BE$17,H$42,FALSE)</f>
        <v>1163</v>
      </c>
      <c r="I183" s="85">
        <f>VLOOKUP($C$2,'[138]ERU-1'!$A$6:$BE$17,I$42,FALSE)</f>
        <v>0</v>
      </c>
      <c r="J183" s="85">
        <f>VLOOKUP($C$2,'[138]ERU-1'!$A$6:$BE$17,J$42,FALSE)</f>
        <v>0</v>
      </c>
      <c r="K183" s="85">
        <f>VLOOKUP($C$2,'[138]ERU-1'!$A$6:$BE$17,K$42,FALSE)</f>
        <v>1163</v>
      </c>
      <c r="L183" s="85">
        <f>VLOOKUP($C$2,'[138]ERU-1'!$A$6:$BE$17,L$42,FALSE)</f>
        <v>0</v>
      </c>
      <c r="M183" s="85">
        <f>VLOOKUP($C$2,'[138]ERU-1'!$A$6:$BE$17,M$42,FALSE)</f>
        <v>1163</v>
      </c>
      <c r="N183" s="85">
        <f>VLOOKUP($C$2,'[138]ERU-1'!$A$6:$BE$17,N$42,FALSE)</f>
        <v>0</v>
      </c>
      <c r="O183" s="85" t="s">
        <v>36</v>
      </c>
      <c r="P183" s="85">
        <f>VLOOKUP($C$2,'[138]ERU-1'!$A$6:$BE$17,P$42,FALSE)</f>
        <v>0</v>
      </c>
      <c r="Q183" s="85">
        <f>VLOOKUP($C$2,'[138]ERU-1'!$A$6:$BE$17,Q$42,FALSE)</f>
        <v>0</v>
      </c>
      <c r="R183" s="85">
        <f>VLOOKUP($C$2,'[138]ERU-1'!$A$6:$BE$17,R$42,FALSE)</f>
        <v>1163</v>
      </c>
      <c r="S183" s="85">
        <f>VLOOKUP($C$2,'[138]ERU-1'!$A$6:$BE$17,S$42,FALSE)</f>
        <v>0</v>
      </c>
      <c r="T183" s="85">
        <f>VLOOKUP($C$2,'[138]ERU-1'!$A$6:$BE$17,T$42,FALSE)</f>
        <v>0</v>
      </c>
      <c r="U183" s="85">
        <f>VLOOKUP($C$2,'[138]ERU-1'!$A$6:$BE$17,U$42,FALSE)</f>
        <v>0</v>
      </c>
      <c r="V183" s="85">
        <f>VLOOKUP($C$2,'[138]ERU-1'!$A$6:$BE$17,V$42,FALSE)</f>
        <v>0</v>
      </c>
      <c r="W183" s="85">
        <f>VLOOKUP($C$2,'[138]ERU-1'!$A$6:$BE$17,W$42,FALSE)</f>
        <v>0</v>
      </c>
      <c r="X183" s="85">
        <f>VLOOKUP($C$2,'[138]ERU-1'!$A$6:$BE$17,X$42,FALSE)</f>
        <v>0</v>
      </c>
      <c r="Y183" s="85">
        <f>VLOOKUP($C$2,'[138]ERU-1'!$A$6:$BE$17,Y$42,FALSE)</f>
        <v>0</v>
      </c>
      <c r="Z183" s="85">
        <f>VLOOKUP($C$2,'[138]ERU-1'!$A$6:$BE$17,Z$42,FALSE)</f>
        <v>0</v>
      </c>
      <c r="AA183" s="85" t="str">
        <f>INDEX([16]Data!$BK$5:$BK$156,MATCH(A183,[16]Data!$A$5:$A$156,0))</f>
        <v>Plzeňský</v>
      </c>
      <c r="AB183" s="86">
        <f>INDEX([16]Data!$BM$5:$BM$156,MATCH(A183,[16]Data!$A$5:$A$156,0))</f>
        <v>0.99299999999999999</v>
      </c>
      <c r="AD183" s="39">
        <f t="shared" si="18"/>
        <v>0.7930001069152337</v>
      </c>
    </row>
    <row r="184" spans="1:30" x14ac:dyDescent="0.25">
      <c r="A184">
        <v>4630</v>
      </c>
      <c r="B184" s="84" t="str">
        <f>INDEX([16]Data!$C$5:$C$156,MATCH(A184,[16]Data!$A$5:$A$156,0))</f>
        <v>KJ - Jihlava SAPELI</v>
      </c>
      <c r="C184" s="85" t="str">
        <f>VLOOKUP($C$2,'[139]ERU-1'!$A$6:$BE$17,C$42,FALSE)</f>
        <v>Březen</v>
      </c>
      <c r="D184" s="85">
        <f>ROUND(VLOOKUP($C$2,'[139]ERU-1'!$A$6:$BE$17,D$42,FALSE),3)</f>
        <v>3</v>
      </c>
      <c r="E184" s="85">
        <f>ROUND(VLOOKUP($C$2,'[139]ERU-1'!$A$6:$BE$17,E$42,FALSE),3)</f>
        <v>131.14099999999999</v>
      </c>
      <c r="F184" s="85">
        <f>ROUND(VLOOKUP($C$2,'[139]ERU-1'!$A$6:$BE$17,F$42,FALSE),3)</f>
        <v>75.125</v>
      </c>
      <c r="G184" s="85">
        <f>ROUND(VLOOKUP($C$2,'[139]ERU-1'!$A$6:$BE$17,G$42,FALSE),3)</f>
        <v>35.146999999999998</v>
      </c>
      <c r="H184" s="85">
        <f>ROUND(VLOOKUP($C$2,'[139]ERU-1'!$A$6:$BE$17,H$42,FALSE),3)</f>
        <v>216</v>
      </c>
      <c r="I184" s="85">
        <f>ROUND(VLOOKUP($C$2,'[139]ERU-1'!$A$6:$BE$17,I$42,FALSE),3)</f>
        <v>0</v>
      </c>
      <c r="J184" s="85">
        <f>ROUND(VLOOKUP($C$2,'[139]ERU-1'!$A$6:$BE$17,J$42,FALSE),3)</f>
        <v>0</v>
      </c>
      <c r="K184" s="85">
        <f>ROUND(VLOOKUP($C$2,'[139]ERU-1'!$A$6:$BE$17,K$42,FALSE),3)</f>
        <v>216</v>
      </c>
      <c r="L184" s="85">
        <f>ROUND(VLOOKUP($C$2,'[139]ERU-1'!$A$6:$BE$17,L$42,FALSE),3)</f>
        <v>0</v>
      </c>
      <c r="M184" s="85">
        <f>ROUND(VLOOKUP($C$2,'[139]ERU-1'!$A$6:$BE$17,M$42,FALSE),3)</f>
        <v>216</v>
      </c>
      <c r="N184" s="85">
        <f>ROUND(VLOOKUP($C$2,'[139]ERU-1'!$A$6:$BE$17,N$42,FALSE),3)</f>
        <v>0</v>
      </c>
      <c r="O184" s="85" t="s">
        <v>36</v>
      </c>
      <c r="P184" s="85">
        <f>ROUND(VLOOKUP($C$2,'[139]ERU-1'!$A$6:$BE$17,P$42,FALSE),3)</f>
        <v>0</v>
      </c>
      <c r="Q184" s="85">
        <f>ROUND(VLOOKUP($C$2,'[139]ERU-1'!$A$6:$BE$17,Q$42,FALSE),3)</f>
        <v>0</v>
      </c>
      <c r="R184" s="85">
        <f>ROUND(VLOOKUP($C$2,'[139]ERU-1'!$A$6:$BE$17,R$42,FALSE),3)</f>
        <v>216</v>
      </c>
      <c r="S184" s="85">
        <f>ROUND(VLOOKUP($C$2,'[139]ERU-1'!$A$6:$BE$17,S$42,FALSE),3)</f>
        <v>0</v>
      </c>
      <c r="T184" s="85">
        <f>ROUND(VLOOKUP($C$2,'[139]ERU-1'!$A$6:$BE$17,T$42,FALSE),3)</f>
        <v>0</v>
      </c>
      <c r="U184" s="85">
        <f>ROUND(VLOOKUP($C$2,'[139]ERU-1'!$A$6:$BE$17,U$42,FALSE),3)</f>
        <v>0</v>
      </c>
      <c r="V184" s="85">
        <f>ROUND(VLOOKUP($C$2,'[139]ERU-1'!$A$6:$BE$17,V$42,FALSE),3)</f>
        <v>0</v>
      </c>
      <c r="W184" s="85">
        <f>ROUND(VLOOKUP($C$2,'[139]ERU-1'!$A$6:$BE$17,W$42,FALSE),3)</f>
        <v>0</v>
      </c>
      <c r="X184" s="85">
        <f>ROUND(VLOOKUP($C$2,'[139]ERU-1'!$A$6:$BE$17,X$42,FALSE),3)</f>
        <v>0</v>
      </c>
      <c r="Y184" s="85">
        <f>ROUND(VLOOKUP($C$2,'[139]ERU-1'!$A$6:$BE$17,Y$42,FALSE),3)</f>
        <v>0</v>
      </c>
      <c r="Z184" s="85">
        <f>ROUND(VLOOKUP($C$2,'[139]ERU-1'!$A$6:$BE$17,Z$42,FALSE),3)</f>
        <v>0</v>
      </c>
      <c r="AA184" s="85" t="str">
        <f>INDEX([16]Data!$BK$5:$BK$156,MATCH(A184,[16]Data!$A$5:$A$156,0))</f>
        <v>Vysočina</v>
      </c>
      <c r="AB184" s="86">
        <f>INDEX([16]Data!$BM$5:$BM$156,MATCH(A184,[16]Data!$A$5:$A$156,0))</f>
        <v>0.28000000000000003</v>
      </c>
    </row>
    <row r="185" spans="1:30" x14ac:dyDescent="0.25">
      <c r="A185">
        <v>4475</v>
      </c>
      <c r="B185" s="84" t="str">
        <f>INDEX([16]Data!$C$5:$C$156,MATCH(A185,[16]Data!$A$5:$A$156,0))</f>
        <v>KJ - Rokycany, na Pátku</v>
      </c>
      <c r="C185" s="85" t="str">
        <f>VLOOKUP($C$2,'[139]ERU-1'!$A$6:$BE$17,C$42,FALSE)</f>
        <v>Březen</v>
      </c>
      <c r="D185" s="85">
        <f>ROUND(VLOOKUP($C$2,'[140]ERU-1'!$A$6:$BE$17,D$42,FALSE),3)</f>
        <v>3</v>
      </c>
      <c r="E185" s="85">
        <f>ROUND(VLOOKUP($C$2,'[140]ERU-1'!$A$6:$BE$17,E$42,FALSE),3)</f>
        <v>379.899</v>
      </c>
      <c r="F185" s="85">
        <f>ROUND(VLOOKUP($C$2,'[140]ERU-1'!$A$6:$BE$17,F$42,FALSE),3)</f>
        <v>201.50299999999999</v>
      </c>
      <c r="G185" s="85">
        <f>ROUND(VLOOKUP($C$2,'[140]ERU-1'!$A$6:$BE$17,G$42,FALSE),3)</f>
        <v>35.213999999999999</v>
      </c>
      <c r="H185" s="85">
        <f>ROUND(VLOOKUP($C$2,'[140]ERU-1'!$A$6:$BE$17,H$42,FALSE),3)</f>
        <v>635</v>
      </c>
      <c r="I185" s="85">
        <f>ROUND(VLOOKUP($C$2,'[140]ERU-1'!$A$6:$BE$17,I$42,FALSE),3)</f>
        <v>0</v>
      </c>
      <c r="J185" s="85">
        <f>ROUND(VLOOKUP($C$2,'[140]ERU-1'!$A$6:$BE$17,J$42,FALSE),3)</f>
        <v>0</v>
      </c>
      <c r="K185" s="85">
        <f>ROUND(VLOOKUP($C$2,'[140]ERU-1'!$A$6:$BE$17,K$42,FALSE),3)</f>
        <v>635</v>
      </c>
      <c r="L185" s="85">
        <f>ROUND(VLOOKUP($C$2,'[140]ERU-1'!$A$6:$BE$17,L$42,FALSE),3)</f>
        <v>0</v>
      </c>
      <c r="M185" s="85">
        <f>ROUND(VLOOKUP($C$2,'[140]ERU-1'!$A$6:$BE$17,M$42,FALSE),3)</f>
        <v>635</v>
      </c>
      <c r="N185" s="85">
        <f>ROUND(VLOOKUP($C$2,'[140]ERU-1'!$A$6:$BE$17,N$42,FALSE),3)</f>
        <v>0</v>
      </c>
      <c r="O185" s="85" t="s">
        <v>36</v>
      </c>
      <c r="P185" s="85">
        <f>ROUND(VLOOKUP($C$2,'[140]ERU-1'!$A$6:$BE$17,P$42,FALSE),3)</f>
        <v>0</v>
      </c>
      <c r="Q185" s="85">
        <f>ROUND(VLOOKUP($C$2,'[140]ERU-1'!$A$6:$BE$17,Q$42,FALSE),3)</f>
        <v>0</v>
      </c>
      <c r="R185" s="85">
        <f>ROUND(VLOOKUP($C$2,'[140]ERU-1'!$A$6:$BE$17,R$42,FALSE),3)</f>
        <v>635</v>
      </c>
      <c r="S185" s="85">
        <f>ROUND(VLOOKUP($C$2,'[140]ERU-1'!$A$6:$BE$17,S$42,FALSE),3)</f>
        <v>0</v>
      </c>
      <c r="T185" s="85">
        <f>ROUND(VLOOKUP($C$2,'[140]ERU-1'!$A$6:$BE$17,T$42,FALSE),3)</f>
        <v>0</v>
      </c>
      <c r="U185" s="85">
        <f>ROUND(VLOOKUP($C$2,'[140]ERU-1'!$A$6:$BE$17,U$42,FALSE),3)</f>
        <v>0</v>
      </c>
      <c r="V185" s="85">
        <f>ROUND(VLOOKUP($C$2,'[140]ERU-1'!$A$6:$BE$17,V$42,FALSE),3)</f>
        <v>0</v>
      </c>
      <c r="W185" s="85">
        <f>ROUND(VLOOKUP($C$2,'[140]ERU-1'!$A$6:$BE$17,W$42,FALSE),3)</f>
        <v>0</v>
      </c>
      <c r="X185" s="85">
        <f>ROUND(VLOOKUP($C$2,'[140]ERU-1'!$A$6:$BE$17,X$42,FALSE),3)</f>
        <v>0</v>
      </c>
      <c r="Y185" s="85">
        <f>ROUND(VLOOKUP($C$2,'[140]ERU-1'!$A$6:$BE$17,Y$42,FALSE),3)</f>
        <v>0</v>
      </c>
      <c r="Z185" s="85">
        <f>ROUND(VLOOKUP($C$2,'[140]ERU-1'!$A$6:$BE$17,Z$42,FALSE),3)</f>
        <v>0</v>
      </c>
      <c r="AA185" s="85" t="str">
        <f>INDEX([16]Data!$BK$5:$BK$156,MATCH(A185,[16]Data!$A$5:$A$156,0))</f>
        <v>Plzeňský</v>
      </c>
      <c r="AB185" s="86">
        <f>INDEX([16]Data!$BM$5:$BM$156,MATCH(A185,[16]Data!$A$5:$A$156,0))</f>
        <v>0.47799999999999998</v>
      </c>
    </row>
    <row r="186" spans="1:30" x14ac:dyDescent="0.25">
      <c r="A186">
        <v>4579</v>
      </c>
      <c r="B186" s="84" t="str">
        <f>INDEX([16]Data!$C$5:$C$156,MATCH(A186,[16]Data!$A$5:$A$156,0))</f>
        <v>KJ - COLORLAK</v>
      </c>
      <c r="C186" s="85" t="str">
        <f>VLOOKUP($C$2,'[139]ERU-1'!$A$6:$BE$17,C$42,FALSE)</f>
        <v>Březen</v>
      </c>
      <c r="D186" s="85">
        <f>ROUND(VLOOKUP($C$2,'[141]ERU-1'!$A$6:$BE$17,D$42,FALSE),3)</f>
        <v>3</v>
      </c>
      <c r="E186" s="85">
        <f>ROUND(VLOOKUP($C$2,'[141]ERU-1'!$A$6:$BE$17,E$42,FALSE),3)</f>
        <v>284.62299999999999</v>
      </c>
      <c r="F186" s="85">
        <f>ROUND(VLOOKUP($C$2,'[141]ERU-1'!$A$6:$BE$17,F$42,FALSE),3)</f>
        <v>153.58099999999999</v>
      </c>
      <c r="G186" s="85">
        <f>ROUND(VLOOKUP($C$2,'[141]ERU-1'!$A$6:$BE$17,G$42,FALSE),3)</f>
        <v>35.146999999999998</v>
      </c>
      <c r="H186" s="85">
        <f>ROUND(VLOOKUP($C$2,'[141]ERU-1'!$A$6:$BE$17,H$42,FALSE),3)</f>
        <v>438</v>
      </c>
      <c r="I186" s="85">
        <f>ROUND(VLOOKUP($C$2,'[141]ERU-1'!$A$6:$BE$17,I$42,FALSE),3)</f>
        <v>0</v>
      </c>
      <c r="J186" s="85">
        <f>ROUND(VLOOKUP($C$2,'[141]ERU-1'!$A$6:$BE$17,J$42,FALSE),3)</f>
        <v>0</v>
      </c>
      <c r="K186" s="85">
        <f>ROUND(VLOOKUP($C$2,'[141]ERU-1'!$A$6:$BE$17,K$42,FALSE),3)</f>
        <v>438</v>
      </c>
      <c r="L186" s="85">
        <f>ROUND(VLOOKUP($C$2,'[141]ERU-1'!$A$6:$BE$17,L$42,FALSE),3)</f>
        <v>0</v>
      </c>
      <c r="M186" s="85">
        <f>ROUND(VLOOKUP($C$2,'[141]ERU-1'!$A$6:$BE$17,M$42,FALSE),3)</f>
        <v>438</v>
      </c>
      <c r="N186" s="85">
        <f>ROUND(VLOOKUP($C$2,'[141]ERU-1'!$A$6:$BE$17,N$42,FALSE),3)</f>
        <v>0</v>
      </c>
      <c r="O186" s="85" t="s">
        <v>36</v>
      </c>
      <c r="P186" s="85">
        <f>ROUND(VLOOKUP($C$2,'[141]ERU-1'!$A$6:$BE$17,P$42,FALSE),3)</f>
        <v>0</v>
      </c>
      <c r="Q186" s="85">
        <f>ROUND(VLOOKUP($C$2,'[141]ERU-1'!$A$6:$BE$17,Q$42,FALSE),3)</f>
        <v>0</v>
      </c>
      <c r="R186" s="85">
        <f>ROUND(VLOOKUP($C$2,'[141]ERU-1'!$A$6:$BE$17,R$42,FALSE),3)</f>
        <v>438</v>
      </c>
      <c r="S186" s="85">
        <f>ROUND(VLOOKUP($C$2,'[141]ERU-1'!$A$6:$BE$17,S$42,FALSE),3)</f>
        <v>0</v>
      </c>
      <c r="T186" s="85">
        <f>ROUND(VLOOKUP($C$2,'[141]ERU-1'!$A$6:$BE$17,T$42,FALSE),3)</f>
        <v>0</v>
      </c>
      <c r="U186" s="85">
        <f>ROUND(VLOOKUP($C$2,'[141]ERU-1'!$A$6:$BE$17,U$42,FALSE),3)</f>
        <v>0</v>
      </c>
      <c r="V186" s="85">
        <f>ROUND(VLOOKUP($C$2,'[141]ERU-1'!$A$6:$BE$17,V$42,FALSE),3)</f>
        <v>0</v>
      </c>
      <c r="W186" s="85">
        <f>ROUND(VLOOKUP($C$2,'[141]ERU-1'!$A$6:$BE$17,W$42,FALSE),3)</f>
        <v>0</v>
      </c>
      <c r="X186" s="85">
        <f>ROUND(VLOOKUP($C$2,'[141]ERU-1'!$A$6:$BE$17,X$42,FALSE),3)</f>
        <v>0</v>
      </c>
      <c r="Y186" s="85">
        <f>ROUND(VLOOKUP($C$2,'[141]ERU-1'!$A$6:$BE$17,Y$42,FALSE),3)</f>
        <v>0</v>
      </c>
      <c r="Z186" s="85">
        <f>ROUND(VLOOKUP($C$2,'[141]ERU-1'!$A$6:$BE$17,Z$42,FALSE),3)</f>
        <v>0</v>
      </c>
      <c r="AA186" s="85" t="str">
        <f>INDEX([16]Data!$BK$5:$BK$156,MATCH(A186,[16]Data!$A$5:$A$156,0))</f>
        <v>Zlínský</v>
      </c>
      <c r="AB186" s="86">
        <f>INDEX([16]Data!$BM$5:$BM$156,MATCH(A186,[16]Data!$A$5:$A$156,0))</f>
        <v>0.47799999999999998</v>
      </c>
    </row>
    <row r="187" spans="1:30" x14ac:dyDescent="0.25">
      <c r="A187">
        <v>4928</v>
      </c>
      <c r="B187" s="84" t="str">
        <f>INDEX([16]Data!$C$5:$C$156,MATCH(A187,[16]Data!$A$5:$A$156,0))</f>
        <v>KJ - Horaždovice ul. Okružní</v>
      </c>
      <c r="C187" s="85" t="str">
        <f>VLOOKUP($C$2,'[139]ERU-1'!$A$6:$BE$17,C$42,FALSE)</f>
        <v>Březen</v>
      </c>
      <c r="D187" s="85">
        <f>ROUND(VLOOKUP($C$2,'[142]ERU-1'!$A$6:$BE$17,D$42,FALSE),3)</f>
        <v>3</v>
      </c>
      <c r="E187" s="85">
        <f>ROUND(VLOOKUP($C$2,'[142]ERU-1'!$A$6:$BE$17,E$42,FALSE),3)</f>
        <v>891.76</v>
      </c>
      <c r="F187" s="85">
        <f>ROUND(VLOOKUP($C$2,'[142]ERU-1'!$A$6:$BE$17,F$42,FALSE),3)</f>
        <v>502.71600000000001</v>
      </c>
      <c r="G187" s="85">
        <f>ROUND(VLOOKUP($C$2,'[142]ERU-1'!$A$6:$BE$17,G$42,FALSE),3)</f>
        <v>35.216000000000001</v>
      </c>
      <c r="H187" s="85">
        <f>ROUND(VLOOKUP($C$2,'[142]ERU-1'!$A$6:$BE$17,H$42,FALSE),3)</f>
        <v>1574</v>
      </c>
      <c r="I187" s="85">
        <f>ROUND(VLOOKUP($C$2,'[142]ERU-1'!$A$6:$BE$17,I$42,FALSE),3)</f>
        <v>0</v>
      </c>
      <c r="J187" s="85">
        <f>ROUND(VLOOKUP($C$2,'[142]ERU-1'!$A$6:$BE$17,J$42,FALSE),3)</f>
        <v>0</v>
      </c>
      <c r="K187" s="85">
        <f>ROUND(VLOOKUP($C$2,'[142]ERU-1'!$A$6:$BE$17,K$42,FALSE),3)</f>
        <v>1574</v>
      </c>
      <c r="L187" s="85">
        <f>ROUND(VLOOKUP($C$2,'[142]ERU-1'!$A$6:$BE$17,L$42,FALSE),3)</f>
        <v>0</v>
      </c>
      <c r="M187" s="85">
        <f>ROUND(VLOOKUP($C$2,'[142]ERU-1'!$A$6:$BE$17,M$42,FALSE),3)</f>
        <v>1574</v>
      </c>
      <c r="N187" s="85">
        <f>ROUND(VLOOKUP($C$2,'[142]ERU-1'!$A$6:$BE$17,N$42,FALSE),3)</f>
        <v>0</v>
      </c>
      <c r="O187" s="85" t="s">
        <v>36</v>
      </c>
      <c r="P187" s="85">
        <f>ROUND(VLOOKUP($C$2,'[142]ERU-1'!$A$6:$BE$17,P$42,FALSE),3)</f>
        <v>0</v>
      </c>
      <c r="Q187" s="85">
        <f>ROUND(VLOOKUP($C$2,'[142]ERU-1'!$A$6:$BE$17,Q$42,FALSE),3)</f>
        <v>0</v>
      </c>
      <c r="R187" s="85">
        <f>ROUND(VLOOKUP($C$2,'[142]ERU-1'!$A$6:$BE$17,R$42,FALSE),3)</f>
        <v>0</v>
      </c>
      <c r="S187" s="85">
        <f>ROUND(VLOOKUP($C$2,'[142]ERU-1'!$A$6:$BE$17,S$42,FALSE),3)</f>
        <v>0</v>
      </c>
      <c r="T187" s="85">
        <f>ROUND(VLOOKUP($C$2,'[142]ERU-1'!$A$6:$BE$17,T$42,FALSE),3)</f>
        <v>0</v>
      </c>
      <c r="U187" s="85">
        <f>ROUND(VLOOKUP($C$2,'[142]ERU-1'!$A$6:$BE$17,U$42,FALSE),3)</f>
        <v>0</v>
      </c>
      <c r="V187" s="85">
        <f>ROUND(VLOOKUP($C$2,'[142]ERU-1'!$A$6:$BE$17,V$42,FALSE),3)</f>
        <v>0</v>
      </c>
      <c r="W187" s="85">
        <f>ROUND(VLOOKUP($C$2,'[142]ERU-1'!$A$6:$BE$17,W$42,FALSE),3)</f>
        <v>0</v>
      </c>
      <c r="X187" s="85">
        <f>ROUND(VLOOKUP($C$2,'[142]ERU-1'!$A$6:$BE$17,X$42,FALSE),3)</f>
        <v>1574</v>
      </c>
      <c r="Y187" s="85">
        <f>ROUND(VLOOKUP($C$2,'[142]ERU-1'!$A$6:$BE$17,Y$42,FALSE),3)</f>
        <v>0</v>
      </c>
      <c r="Z187" s="85">
        <f>ROUND(VLOOKUP($C$2,'[142]ERU-1'!$A$6:$BE$17,Z$42,FALSE),3)</f>
        <v>0</v>
      </c>
      <c r="AA187" s="85" t="str">
        <f>INDEX([16]Data!$BK$5:$BK$156,MATCH(A187,[16]Data!$A$5:$A$156,0))</f>
        <v>Plzeňský</v>
      </c>
      <c r="AB187" s="86">
        <f>INDEX([16]Data!$BM$5:$BM$156,MATCH(A187,[16]Data!$A$5:$A$156,0))</f>
        <v>0.99299999999999999</v>
      </c>
    </row>
    <row r="188" spans="1:30" x14ac:dyDescent="0.25">
      <c r="A188">
        <v>4627</v>
      </c>
      <c r="B188" s="84" t="str">
        <f>INDEX([16]Data!$C$5:$C$156,MATCH(A188,[16]Data!$A$5:$A$156,0))</f>
        <v>KJ - Kraslice Soukenická</v>
      </c>
      <c r="C188" s="85" t="str">
        <f>VLOOKUP($C$2,'[139]ERU-1'!$A$6:$BE$17,C$42,FALSE)</f>
        <v>Březen</v>
      </c>
      <c r="D188" s="85">
        <f>ROUND(VLOOKUP($C$2,'[143]ERU-1'!$A$6:$BE$17,D$42,FALSE),3)</f>
        <v>3</v>
      </c>
      <c r="E188" s="85">
        <f>ROUND(VLOOKUP($C$2,'[143]ERU-1'!$A$6:$BE$17,E$42,FALSE),3)</f>
        <v>250.262</v>
      </c>
      <c r="F188" s="85">
        <f>ROUND(VLOOKUP($C$2,'[143]ERU-1'!$A$6:$BE$17,F$42,FALSE),3)</f>
        <v>144.465</v>
      </c>
      <c r="G188" s="85">
        <f>ROUND(VLOOKUP($C$2,'[143]ERU-1'!$A$6:$BE$17,G$42,FALSE),3)</f>
        <v>34.667999999999999</v>
      </c>
      <c r="H188" s="85">
        <f>ROUND(VLOOKUP($C$2,'[143]ERU-1'!$A$6:$BE$17,H$42,FALSE),3)</f>
        <v>426</v>
      </c>
      <c r="I188" s="85">
        <f>ROUND(VLOOKUP($C$2,'[143]ERU-1'!$A$6:$BE$17,I$42,FALSE),3)</f>
        <v>0</v>
      </c>
      <c r="J188" s="85">
        <f>ROUND(VLOOKUP($C$2,'[143]ERU-1'!$A$6:$BE$17,J$42,FALSE),3)</f>
        <v>0</v>
      </c>
      <c r="K188" s="85">
        <f>ROUND(VLOOKUP($C$2,'[143]ERU-1'!$A$6:$BE$17,K$42,FALSE),3)</f>
        <v>426</v>
      </c>
      <c r="L188" s="85">
        <f>ROUND(VLOOKUP($C$2,'[143]ERU-1'!$A$6:$BE$17,L$42,FALSE),3)</f>
        <v>0</v>
      </c>
      <c r="M188" s="85">
        <f>ROUND(VLOOKUP($C$2,'[143]ERU-1'!$A$6:$BE$17,M$42,FALSE),3)</f>
        <v>426</v>
      </c>
      <c r="N188" s="85">
        <f>ROUND(VLOOKUP($C$2,'[143]ERU-1'!$A$6:$BE$17,N$42,FALSE),3)</f>
        <v>0</v>
      </c>
      <c r="O188" s="85" t="s">
        <v>36</v>
      </c>
      <c r="P188" s="85">
        <f>ROUND(VLOOKUP($C$2,'[143]ERU-1'!$A$6:$BE$17,P$42,FALSE),3)</f>
        <v>0</v>
      </c>
      <c r="Q188" s="85">
        <f>ROUND(VLOOKUP($C$2,'[143]ERU-1'!$A$6:$BE$17,Q$42,FALSE),3)</f>
        <v>0</v>
      </c>
      <c r="R188" s="85">
        <f>ROUND(VLOOKUP($C$2,'[143]ERU-1'!$A$6:$BE$17,R$42,FALSE),3)</f>
        <v>426</v>
      </c>
      <c r="S188" s="85">
        <f>ROUND(VLOOKUP($C$2,'[143]ERU-1'!$A$6:$BE$17,S$42,FALSE),3)</f>
        <v>0</v>
      </c>
      <c r="T188" s="85">
        <f>ROUND(VLOOKUP($C$2,'[143]ERU-1'!$A$6:$BE$17,T$42,FALSE),3)</f>
        <v>0</v>
      </c>
      <c r="U188" s="85">
        <f>ROUND(VLOOKUP($C$2,'[143]ERU-1'!$A$6:$BE$17,U$42,FALSE),3)</f>
        <v>0</v>
      </c>
      <c r="V188" s="85">
        <f>ROUND(VLOOKUP($C$2,'[143]ERU-1'!$A$6:$BE$17,V$42,FALSE),3)</f>
        <v>0</v>
      </c>
      <c r="W188" s="85">
        <f>ROUND(VLOOKUP($C$2,'[143]ERU-1'!$A$6:$BE$17,W$42,FALSE),3)</f>
        <v>0</v>
      </c>
      <c r="X188" s="85">
        <f>ROUND(VLOOKUP($C$2,'[143]ERU-1'!$A$6:$BE$17,X$42,FALSE),3)</f>
        <v>0</v>
      </c>
      <c r="Y188" s="85">
        <f>ROUND(VLOOKUP($C$2,'[143]ERU-1'!$A$6:$BE$17,Y$42,FALSE),3)</f>
        <v>0</v>
      </c>
      <c r="Z188" s="85">
        <f>ROUND(VLOOKUP($C$2,'[143]ERU-1'!$A$6:$BE$17,Z$42,FALSE),3)</f>
        <v>0</v>
      </c>
      <c r="AA188" s="85" t="str">
        <f>INDEX([16]Data!$BK$5:$BK$156,MATCH(A188,[16]Data!$A$5:$A$156,0))</f>
        <v>Karlovarský</v>
      </c>
      <c r="AB188" s="86">
        <f>INDEX([16]Data!$BM$5:$BM$156,MATCH(A188,[16]Data!$A$5:$A$156,0))</f>
        <v>0.28000000000000003</v>
      </c>
    </row>
    <row r="189" spans="1:30" x14ac:dyDescent="0.25">
      <c r="A189">
        <v>4723</v>
      </c>
      <c r="B189" s="84" t="str">
        <f>INDEX([16]Data!$C$5:$C$156,MATCH(A189,[16]Data!$A$5:$A$156,0))</f>
        <v>KJ - Horažďovice ul. Sportovní</v>
      </c>
      <c r="C189" s="85" t="str">
        <f>VLOOKUP($C$2,'[139]ERU-1'!$A$6:$BE$17,C$42,FALSE)</f>
        <v>Březen</v>
      </c>
      <c r="D189" s="85">
        <f>ROUND(VLOOKUP($C$2,'[144]ERU-1'!$A$6:$BE$17,D$42,FALSE),3)</f>
        <v>3</v>
      </c>
      <c r="E189" s="85">
        <f>ROUND(VLOOKUP($C$2,'[144]ERU-1'!$A$6:$BE$17,E$42,FALSE),3)</f>
        <v>139.37200000000001</v>
      </c>
      <c r="F189" s="85">
        <f>ROUND(VLOOKUP($C$2,'[144]ERU-1'!$A$6:$BE$17,F$42,FALSE),3)</f>
        <v>79.069000000000003</v>
      </c>
      <c r="G189" s="85">
        <f>ROUND(VLOOKUP($C$2,'[144]ERU-1'!$A$6:$BE$17,G$42,FALSE),3)</f>
        <v>35.210999999999999</v>
      </c>
      <c r="H189" s="85">
        <f>ROUND(VLOOKUP($C$2,'[144]ERU-1'!$A$6:$BE$17,H$42,FALSE),3)</f>
        <v>236</v>
      </c>
      <c r="I189" s="85">
        <f>ROUND(VLOOKUP($C$2,'[144]ERU-1'!$A$6:$BE$17,I$42,FALSE),3)</f>
        <v>0</v>
      </c>
      <c r="J189" s="85">
        <f>ROUND(VLOOKUP($C$2,'[144]ERU-1'!$A$6:$BE$17,J$42,FALSE),3)</f>
        <v>0</v>
      </c>
      <c r="K189" s="85">
        <f>ROUND(VLOOKUP($C$2,'[144]ERU-1'!$A$6:$BE$17,K$42,FALSE),3)</f>
        <v>236</v>
      </c>
      <c r="L189" s="85">
        <f>ROUND(VLOOKUP($C$2,'[144]ERU-1'!$A$6:$BE$17,L$42,FALSE),3)</f>
        <v>0</v>
      </c>
      <c r="M189" s="85">
        <f>ROUND(VLOOKUP($C$2,'[144]ERU-1'!$A$6:$BE$17,M$42,FALSE),3)</f>
        <v>236</v>
      </c>
      <c r="N189" s="85">
        <f>ROUND(VLOOKUP($C$2,'[144]ERU-1'!$A$6:$BE$17,N$42,FALSE),3)</f>
        <v>0</v>
      </c>
      <c r="O189" s="85" t="s">
        <v>36</v>
      </c>
      <c r="P189" s="85">
        <f>ROUND(VLOOKUP($C$2,'[144]ERU-1'!$A$6:$BE$17,P$42,FALSE),3)</f>
        <v>0</v>
      </c>
      <c r="Q189" s="85">
        <f>ROUND(VLOOKUP($C$2,'[144]ERU-1'!$A$6:$BE$17,Q$42,FALSE),3)</f>
        <v>0</v>
      </c>
      <c r="R189" s="85">
        <f>ROUND(VLOOKUP($C$2,'[144]ERU-1'!$A$6:$BE$17,R$42,FALSE),3)</f>
        <v>236</v>
      </c>
      <c r="S189" s="85">
        <f>ROUND(VLOOKUP($C$2,'[144]ERU-1'!$A$6:$BE$17,S$42,FALSE),3)</f>
        <v>0</v>
      </c>
      <c r="T189" s="85">
        <f>ROUND(VLOOKUP($C$2,'[144]ERU-1'!$A$6:$BE$17,T$42,FALSE),3)</f>
        <v>0</v>
      </c>
      <c r="U189" s="85">
        <f>ROUND(VLOOKUP($C$2,'[144]ERU-1'!$A$6:$BE$17,U$42,FALSE),3)</f>
        <v>0</v>
      </c>
      <c r="V189" s="85">
        <f>ROUND(VLOOKUP($C$2,'[144]ERU-1'!$A$6:$BE$17,V$42,FALSE),3)</f>
        <v>0</v>
      </c>
      <c r="W189" s="85">
        <f>ROUND(VLOOKUP($C$2,'[144]ERU-1'!$A$6:$BE$17,W$42,FALSE),3)</f>
        <v>0</v>
      </c>
      <c r="X189" s="85">
        <f>ROUND(VLOOKUP($C$2,'[144]ERU-1'!$A$6:$BE$17,X$42,FALSE),3)</f>
        <v>0</v>
      </c>
      <c r="Y189" s="85">
        <f>ROUND(VLOOKUP($C$2,'[144]ERU-1'!$A$6:$BE$17,Y$42,FALSE),3)</f>
        <v>0</v>
      </c>
      <c r="Z189" s="85">
        <f>ROUND(VLOOKUP($C$2,'[144]ERU-1'!$A$6:$BE$17,Z$42,FALSE),3)</f>
        <v>0</v>
      </c>
      <c r="AA189" s="85" t="str">
        <f>INDEX([16]Data!$BK$5:$BK$156,MATCH(A189,[16]Data!$A$5:$A$156,0))</f>
        <v>Plzeňský</v>
      </c>
      <c r="AB189" s="86">
        <f>INDEX([16]Data!$BM$5:$BM$156,MATCH(A189,[16]Data!$A$5:$A$156,0))</f>
        <v>0.221</v>
      </c>
    </row>
    <row r="190" spans="1:30" x14ac:dyDescent="0.25">
      <c r="A190">
        <v>4600</v>
      </c>
      <c r="B190" s="84" t="str">
        <f>INDEX([16]Data!$C$5:$C$156,MATCH(A190,[16]Data!$A$5:$A$156,0))</f>
        <v>KJ - Veselí nad Lužnicí Blatské sídliště</v>
      </c>
      <c r="C190" s="85" t="str">
        <f>VLOOKUP($C$2,'[139]ERU-1'!$A$6:$BE$17,C$42,FALSE)</f>
        <v>Březen</v>
      </c>
      <c r="D190" s="85">
        <f>ROUND(VLOOKUP($C$2,'[145]ERU-1'!$A$6:$BE$17,D$42,FALSE),3)</f>
        <v>3</v>
      </c>
      <c r="E190" s="85">
        <f>ROUND(VLOOKUP($C$2,'[145]ERU-1'!$A$6:$BE$17,E$42,FALSE),3)</f>
        <v>813.86599999999999</v>
      </c>
      <c r="F190" s="85">
        <f>ROUND(VLOOKUP($C$2,'[145]ERU-1'!$A$6:$BE$17,F$42,FALSE),3)</f>
        <v>453.37799999999999</v>
      </c>
      <c r="G190" s="85">
        <f>ROUND(VLOOKUP($C$2,'[145]ERU-1'!$A$6:$BE$17,G$42,FALSE),3)</f>
        <v>35.301000000000002</v>
      </c>
      <c r="H190" s="85">
        <f>ROUND(VLOOKUP($C$2,'[145]ERU-1'!$A$6:$BE$17,H$42,FALSE),3)</f>
        <v>1361</v>
      </c>
      <c r="I190" s="85">
        <f>ROUND(VLOOKUP($C$2,'[145]ERU-1'!$A$6:$BE$17,I$42,FALSE),3)</f>
        <v>0</v>
      </c>
      <c r="J190" s="85">
        <f>ROUND(VLOOKUP($C$2,'[145]ERU-1'!$A$6:$BE$17,J$42,FALSE),3)</f>
        <v>0</v>
      </c>
      <c r="K190" s="85">
        <f>ROUND(VLOOKUP($C$2,'[145]ERU-1'!$A$6:$BE$17,K$42,FALSE),3)</f>
        <v>1361</v>
      </c>
      <c r="L190" s="85">
        <f>ROUND(VLOOKUP($C$2,'[145]ERU-1'!$A$6:$BE$17,L$42,FALSE),3)</f>
        <v>0</v>
      </c>
      <c r="M190" s="85">
        <f>ROUND(VLOOKUP($C$2,'[145]ERU-1'!$A$6:$BE$17,M$42,FALSE),3)</f>
        <v>1361</v>
      </c>
      <c r="N190" s="85">
        <f>ROUND(VLOOKUP($C$2,'[145]ERU-1'!$A$6:$BE$17,N$42,FALSE),3)</f>
        <v>0</v>
      </c>
      <c r="O190" s="85" t="s">
        <v>36</v>
      </c>
      <c r="P190" s="85">
        <f>ROUND(VLOOKUP($C$2,'[145]ERU-1'!$A$6:$BE$17,P$42,FALSE),3)</f>
        <v>0</v>
      </c>
      <c r="Q190" s="85">
        <f>ROUND(VLOOKUP($C$2,'[145]ERU-1'!$A$6:$BE$17,Q$42,FALSE),3)</f>
        <v>0</v>
      </c>
      <c r="R190" s="85">
        <f>ROUND(VLOOKUP($C$2,'[145]ERU-1'!$A$6:$BE$17,R$42,FALSE),3)</f>
        <v>0</v>
      </c>
      <c r="S190" s="85">
        <f>ROUND(VLOOKUP($C$2,'[145]ERU-1'!$A$6:$BE$17,S$42,FALSE),3)</f>
        <v>0</v>
      </c>
      <c r="T190" s="85">
        <f>ROUND(VLOOKUP($C$2,'[145]ERU-1'!$A$6:$BE$17,T$42,FALSE),3)</f>
        <v>0</v>
      </c>
      <c r="U190" s="85">
        <f>ROUND(VLOOKUP($C$2,'[145]ERU-1'!$A$6:$BE$17,U$42,FALSE),3)</f>
        <v>0</v>
      </c>
      <c r="V190" s="85">
        <f>ROUND(VLOOKUP($C$2,'[145]ERU-1'!$A$6:$BE$17,V$42,FALSE),3)</f>
        <v>0</v>
      </c>
      <c r="W190" s="85">
        <f>ROUND(VLOOKUP($C$2,'[145]ERU-1'!$A$6:$BE$17,W$42,FALSE),3)</f>
        <v>0</v>
      </c>
      <c r="X190" s="85">
        <f>ROUND(VLOOKUP($C$2,'[145]ERU-1'!$A$6:$BE$17,X$42,FALSE),3)</f>
        <v>1361</v>
      </c>
      <c r="Y190" s="85">
        <f>ROUND(VLOOKUP($C$2,'[145]ERU-1'!$A$6:$BE$17,Y$42,FALSE),3)</f>
        <v>0</v>
      </c>
      <c r="Z190" s="85">
        <f>ROUND(VLOOKUP($C$2,'[145]ERU-1'!$A$6:$BE$17,Z$42,FALSE),3)</f>
        <v>0</v>
      </c>
      <c r="AA190" s="85" t="str">
        <f>INDEX([16]Data!$BK$5:$BK$156,MATCH(A190,[16]Data!$A$5:$A$156,0))</f>
        <v>Jihočeský</v>
      </c>
      <c r="AB190" s="86">
        <f>INDEX([16]Data!$BM$5:$BM$156,MATCH(A190,[16]Data!$A$5:$A$156,0))</f>
        <v>0.99299999999999999</v>
      </c>
    </row>
    <row r="191" spans="1:30" x14ac:dyDescent="0.25">
      <c r="A191">
        <v>4906</v>
      </c>
      <c r="B191" s="84" t="str">
        <f>INDEX([16]Data!$C$5:$C$156,MATCH(A191,[16]Data!$A$5:$A$156,0))</f>
        <v>KJ - Česká Třebová bazén</v>
      </c>
      <c r="C191" s="85" t="str">
        <f>VLOOKUP($C$2,'[139]ERU-1'!$A$6:$BE$17,C$42,FALSE)</f>
        <v>Březen</v>
      </c>
      <c r="D191" s="85">
        <f>ROUND(VLOOKUP($C$2,'[146]ERU-1'!$A$6:$BE$17,D$42,FALSE),3)</f>
        <v>3</v>
      </c>
      <c r="E191" s="85">
        <f>ROUND(VLOOKUP($C$2,'[146]ERU-1'!$A$6:$BE$17,E$42,FALSE),3)</f>
        <v>143.28</v>
      </c>
      <c r="F191" s="85">
        <f>ROUND(VLOOKUP($C$2,'[146]ERU-1'!$A$6:$BE$17,F$42,FALSE),3)</f>
        <v>85.209000000000003</v>
      </c>
      <c r="G191" s="85">
        <f>ROUND(VLOOKUP($C$2,'[146]ERU-1'!$A$6:$BE$17,G$42,FALSE),3)</f>
        <v>35.134999999999998</v>
      </c>
      <c r="H191" s="85">
        <f>ROUND(VLOOKUP($C$2,'[146]ERU-1'!$A$6:$BE$17,H$42,FALSE),3)</f>
        <v>271</v>
      </c>
      <c r="I191" s="85">
        <f>ROUND(VLOOKUP($C$2,'[146]ERU-1'!$A$6:$BE$17,I$42,FALSE),3)</f>
        <v>0</v>
      </c>
      <c r="J191" s="85">
        <f>ROUND(VLOOKUP($C$2,'[146]ERU-1'!$A$6:$BE$17,J$42,FALSE),3)</f>
        <v>0</v>
      </c>
      <c r="K191" s="85">
        <f>ROUND(VLOOKUP($C$2,'[146]ERU-1'!$A$6:$BE$17,K$42,FALSE),3)</f>
        <v>271</v>
      </c>
      <c r="L191" s="85">
        <f>ROUND(VLOOKUP($C$2,'[146]ERU-1'!$A$6:$BE$17,L$42,FALSE),3)</f>
        <v>0</v>
      </c>
      <c r="M191" s="85">
        <f>ROUND(VLOOKUP($C$2,'[146]ERU-1'!$A$6:$BE$17,M$42,FALSE),3)</f>
        <v>271</v>
      </c>
      <c r="N191" s="85">
        <f>ROUND(VLOOKUP($C$2,'[146]ERU-1'!$A$6:$BE$17,N$42,FALSE),3)</f>
        <v>0</v>
      </c>
      <c r="O191" s="85" t="s">
        <v>36</v>
      </c>
      <c r="P191" s="85">
        <f>ROUND(VLOOKUP($C$2,'[146]ERU-1'!$A$6:$BE$17,P$42,FALSE),3)</f>
        <v>0</v>
      </c>
      <c r="Q191" s="85">
        <f>ROUND(VLOOKUP($C$2,'[146]ERU-1'!$A$6:$BE$17,Q$42,FALSE),3)</f>
        <v>0</v>
      </c>
      <c r="R191" s="85">
        <f>ROUND(VLOOKUP($C$2,'[146]ERU-1'!$A$6:$BE$17,R$42,FALSE),3)</f>
        <v>271</v>
      </c>
      <c r="S191" s="85">
        <f>ROUND(VLOOKUP($C$2,'[146]ERU-1'!$A$6:$BE$17,S$42,FALSE),3)</f>
        <v>0</v>
      </c>
      <c r="T191" s="85">
        <f>ROUND(VLOOKUP($C$2,'[146]ERU-1'!$A$6:$BE$17,T$42,FALSE),3)</f>
        <v>0</v>
      </c>
      <c r="U191" s="85">
        <f>ROUND(VLOOKUP($C$2,'[146]ERU-1'!$A$6:$BE$17,U$42,FALSE),3)</f>
        <v>0</v>
      </c>
      <c r="V191" s="85">
        <f>ROUND(VLOOKUP($C$2,'[146]ERU-1'!$A$6:$BE$17,V$42,FALSE),3)</f>
        <v>0</v>
      </c>
      <c r="W191" s="85">
        <f>ROUND(VLOOKUP($C$2,'[146]ERU-1'!$A$6:$BE$17,W$42,FALSE),3)</f>
        <v>0</v>
      </c>
      <c r="X191" s="85">
        <f>ROUND(VLOOKUP($C$2,'[146]ERU-1'!$A$6:$BE$17,X$42,FALSE),3)</f>
        <v>0</v>
      </c>
      <c r="Y191" s="85">
        <f>ROUND(VLOOKUP($C$2,'[146]ERU-1'!$A$6:$BE$17,Y$42,FALSE),3)</f>
        <v>0</v>
      </c>
      <c r="Z191" s="85">
        <f>ROUND(VLOOKUP($C$2,'[146]ERU-1'!$A$6:$BE$17,Z$42,FALSE),3)</f>
        <v>0</v>
      </c>
      <c r="AA191" s="85" t="str">
        <f>INDEX([16]Data!$BK$5:$BK$156,MATCH(A191,[16]Data!$A$5:$A$156,0))</f>
        <v>Pardubický</v>
      </c>
      <c r="AB191" s="86">
        <f>INDEX([16]Data!$BM$5:$BM$156,MATCH(A191,[16]Data!$A$5:$A$156,0))</f>
        <v>0.221</v>
      </c>
    </row>
    <row r="192" spans="1:30" x14ac:dyDescent="0.25">
      <c r="A192">
        <v>4626</v>
      </c>
      <c r="B192" s="84" t="str">
        <f>INDEX([16]Data!$C$5:$C$156,MATCH(A192,[16]Data!$A$5:$A$156,0))</f>
        <v>KJ - Broumov Energo</v>
      </c>
      <c r="C192" s="85" t="str">
        <f>VLOOKUP($C$2,'[139]ERU-1'!$A$6:$BE$17,C$42,FALSE)</f>
        <v>Březen</v>
      </c>
      <c r="D192" s="85">
        <f>ROUND(VLOOKUP($C$2,'[147]ERU-1'!$A$6:$BE$17,D$42,FALSE),3)</f>
        <v>3</v>
      </c>
      <c r="E192" s="85">
        <f>ROUND(VLOOKUP($C$2,'[147]ERU-1'!$A$6:$BE$17,E$42,FALSE),3)</f>
        <v>151.048</v>
      </c>
      <c r="F192" s="85">
        <f>ROUND(VLOOKUP($C$2,'[147]ERU-1'!$A$6:$BE$17,F$42,FALSE),3)</f>
        <v>88.605000000000004</v>
      </c>
      <c r="G192" s="85">
        <f>ROUND(VLOOKUP($C$2,'[147]ERU-1'!$A$6:$BE$17,G$42,FALSE),3)</f>
        <v>35.134999999999998</v>
      </c>
      <c r="H192" s="85">
        <f>ROUND(VLOOKUP($C$2,'[147]ERU-1'!$A$6:$BE$17,H$42,FALSE),3)</f>
        <v>248</v>
      </c>
      <c r="I192" s="85">
        <f>ROUND(VLOOKUP($C$2,'[147]ERU-1'!$A$6:$BE$17,I$42,FALSE),3)</f>
        <v>0</v>
      </c>
      <c r="J192" s="85">
        <f>ROUND(VLOOKUP($C$2,'[147]ERU-1'!$A$6:$BE$17,J$42,FALSE),3)</f>
        <v>0</v>
      </c>
      <c r="K192" s="85">
        <f>ROUND(VLOOKUP($C$2,'[147]ERU-1'!$A$6:$BE$17,K$42,FALSE),3)</f>
        <v>248</v>
      </c>
      <c r="L192" s="85">
        <f>ROUND(VLOOKUP($C$2,'[147]ERU-1'!$A$6:$BE$17,L$42,FALSE),3)</f>
        <v>0</v>
      </c>
      <c r="M192" s="85">
        <f>ROUND(VLOOKUP($C$2,'[147]ERU-1'!$A$6:$BE$17,M$42,FALSE),3)</f>
        <v>248</v>
      </c>
      <c r="N192" s="85">
        <f>ROUND(VLOOKUP($C$2,'[147]ERU-1'!$A$6:$BE$17,N$42,FALSE),3)</f>
        <v>0</v>
      </c>
      <c r="O192" s="85" t="s">
        <v>36</v>
      </c>
      <c r="P192" s="85">
        <f>ROUND(VLOOKUP($C$2,'[147]ERU-1'!$A$6:$BE$17,P$42,FALSE),3)</f>
        <v>0</v>
      </c>
      <c r="Q192" s="85">
        <f>ROUND(VLOOKUP($C$2,'[147]ERU-1'!$A$6:$BE$17,Q$42,FALSE),3)</f>
        <v>0</v>
      </c>
      <c r="R192" s="85">
        <f>ROUND(VLOOKUP($C$2,'[147]ERU-1'!$A$6:$BE$17,R$42,FALSE),3)</f>
        <v>248</v>
      </c>
      <c r="S192" s="85">
        <f>ROUND(VLOOKUP($C$2,'[147]ERU-1'!$A$6:$BE$17,S$42,FALSE),3)</f>
        <v>0</v>
      </c>
      <c r="T192" s="85">
        <f>ROUND(VLOOKUP($C$2,'[147]ERU-1'!$A$6:$BE$17,T$42,FALSE),3)</f>
        <v>0</v>
      </c>
      <c r="U192" s="85">
        <f>ROUND(VLOOKUP($C$2,'[147]ERU-1'!$A$6:$BE$17,U$42,FALSE),3)</f>
        <v>0</v>
      </c>
      <c r="V192" s="85">
        <f>ROUND(VLOOKUP($C$2,'[147]ERU-1'!$A$6:$BE$17,V$42,FALSE),3)</f>
        <v>0</v>
      </c>
      <c r="W192" s="85">
        <f>ROUND(VLOOKUP($C$2,'[147]ERU-1'!$A$6:$BE$17,W$42,FALSE),3)</f>
        <v>0</v>
      </c>
      <c r="X192" s="85">
        <f>ROUND(VLOOKUP($C$2,'[147]ERU-1'!$A$6:$BE$17,X$42,FALSE),3)</f>
        <v>0</v>
      </c>
      <c r="Y192" s="85">
        <f>ROUND(VLOOKUP($C$2,'[147]ERU-1'!$A$6:$BE$17,Y$42,FALSE),3)</f>
        <v>0</v>
      </c>
      <c r="Z192" s="85">
        <f>ROUND(VLOOKUP($C$2,'[147]ERU-1'!$A$6:$BE$17,Z$42,FALSE),3)</f>
        <v>0</v>
      </c>
      <c r="AA192" s="85" t="str">
        <f>INDEX([16]Data!$BK$5:$BK$156,MATCH(A192,[16]Data!$A$5:$A$156,0))</f>
        <v>Královéhradecký</v>
      </c>
      <c r="AB192" s="86">
        <f>INDEX([16]Data!$BM$5:$BM$156,MATCH(A192,[16]Data!$A$5:$A$156,0))</f>
        <v>0.156</v>
      </c>
    </row>
    <row r="193" spans="1:28" x14ac:dyDescent="0.25">
      <c r="A193">
        <v>4910</v>
      </c>
      <c r="B193" s="84" t="str">
        <f>INDEX([16]Data!$C$5:$C$156,MATCH(A193,[16]Data!$A$5:$A$156,0))</f>
        <v>KJ - TEPLICE NAD METUJÍ</v>
      </c>
      <c r="C193" s="85" t="str">
        <f>VLOOKUP($C$2,'[139]ERU-1'!$A$6:$BE$17,C$42,FALSE)</f>
        <v>Březen</v>
      </c>
      <c r="D193" s="85">
        <f>ROUND(VLOOKUP($C$2,'[148]ERU-1'!$A$6:$BE$17,D$42,FALSE),3)</f>
        <v>3</v>
      </c>
      <c r="E193" s="85">
        <f>ROUND(VLOOKUP($C$2,'[148]ERU-1'!$A$6:$BE$17,E$42,FALSE),3)</f>
        <v>50.121000000000002</v>
      </c>
      <c r="F193" s="85">
        <f>ROUND(VLOOKUP($C$2,'[148]ERU-1'!$A$6:$BE$17,F$42,FALSE),3)</f>
        <v>27.04</v>
      </c>
      <c r="G193" s="85">
        <f>ROUND(VLOOKUP($C$2,'[148]ERU-1'!$A$6:$BE$17,G$42,FALSE),3)</f>
        <v>35.134999999999998</v>
      </c>
      <c r="H193" s="85">
        <f>ROUND(VLOOKUP($C$2,'[148]ERU-1'!$A$6:$BE$17,H$42,FALSE),3)</f>
        <v>70</v>
      </c>
      <c r="I193" s="85">
        <f>ROUND(VLOOKUP($C$2,'[148]ERU-1'!$A$6:$BE$17,I$42,FALSE),3)</f>
        <v>0</v>
      </c>
      <c r="J193" s="85">
        <f>ROUND(VLOOKUP($C$2,'[148]ERU-1'!$A$6:$BE$17,J$42,FALSE),3)</f>
        <v>0</v>
      </c>
      <c r="K193" s="85">
        <f>ROUND(VLOOKUP($C$2,'[148]ERU-1'!$A$6:$BE$17,K$42,FALSE),3)</f>
        <v>70</v>
      </c>
      <c r="L193" s="85">
        <f>ROUND(VLOOKUP($C$2,'[148]ERU-1'!$A$6:$BE$17,L$42,FALSE),3)</f>
        <v>0</v>
      </c>
      <c r="M193" s="85">
        <f>ROUND(VLOOKUP($C$2,'[148]ERU-1'!$A$6:$BE$17,M$42,FALSE),3)</f>
        <v>70</v>
      </c>
      <c r="N193" s="85">
        <f>ROUND(VLOOKUP($C$2,'[148]ERU-1'!$A$6:$BE$17,N$42,FALSE),3)</f>
        <v>0</v>
      </c>
      <c r="O193" s="85" t="s">
        <v>36</v>
      </c>
      <c r="P193" s="85">
        <f>ROUND(VLOOKUP($C$2,'[148]ERU-1'!$A$6:$BE$17,P$42,FALSE),3)</f>
        <v>0</v>
      </c>
      <c r="Q193" s="85">
        <f>ROUND(VLOOKUP($C$2,'[148]ERU-1'!$A$6:$BE$17,Q$42,FALSE),3)</f>
        <v>0</v>
      </c>
      <c r="R193" s="85">
        <f>ROUND(VLOOKUP($C$2,'[148]ERU-1'!$A$6:$BE$17,R$42,FALSE),3)</f>
        <v>70</v>
      </c>
      <c r="S193" s="85">
        <f>ROUND(VLOOKUP($C$2,'[148]ERU-1'!$A$6:$BE$17,S$42,FALSE),3)</f>
        <v>0</v>
      </c>
      <c r="T193" s="85">
        <f>ROUND(VLOOKUP($C$2,'[148]ERU-1'!$A$6:$BE$17,T$42,FALSE),3)</f>
        <v>0</v>
      </c>
      <c r="U193" s="85">
        <f>ROUND(VLOOKUP($C$2,'[148]ERU-1'!$A$6:$BE$17,U$42,FALSE),3)</f>
        <v>0</v>
      </c>
      <c r="V193" s="85">
        <f>ROUND(VLOOKUP($C$2,'[148]ERU-1'!$A$6:$BE$17,V$42,FALSE),3)</f>
        <v>0</v>
      </c>
      <c r="W193" s="85">
        <f>ROUND(VLOOKUP($C$2,'[148]ERU-1'!$A$6:$BE$17,W$42,FALSE),3)</f>
        <v>0</v>
      </c>
      <c r="X193" s="85">
        <f>ROUND(VLOOKUP($C$2,'[148]ERU-1'!$A$6:$BE$17,X$42,FALSE),3)</f>
        <v>0</v>
      </c>
      <c r="Y193" s="85">
        <f>ROUND(VLOOKUP($C$2,'[148]ERU-1'!$A$6:$BE$17,Y$42,FALSE),3)</f>
        <v>0</v>
      </c>
      <c r="Z193" s="85">
        <f>ROUND(VLOOKUP($C$2,'[148]ERU-1'!$A$6:$BE$17,Z$42,FALSE),3)</f>
        <v>0</v>
      </c>
      <c r="AA193" s="85" t="str">
        <f>INDEX([16]Data!$BK$5:$BK$156,MATCH(A193,[16]Data!$A$5:$A$156,0))</f>
        <v>Královéhradecký</v>
      </c>
      <c r="AB193" s="86">
        <f>INDEX([16]Data!$BM$5:$BM$156,MATCH(A193,[16]Data!$A$5:$A$156,0))</f>
        <v>0.28000000000000003</v>
      </c>
    </row>
    <row r="194" spans="1:28" x14ac:dyDescent="0.25">
      <c r="A194">
        <v>4585</v>
      </c>
      <c r="B194" s="84" t="str">
        <f>INDEX([16]Data!$C$5:$C$156,MATCH(A194,[16]Data!$A$5:$A$156,0))</f>
        <v>KJ - PROSTĚJOV BENEŠOVA</v>
      </c>
      <c r="C194" s="85" t="str">
        <f>VLOOKUP($C$2,'[139]ERU-1'!$A$6:$BE$17,C$42,FALSE)</f>
        <v>Březen</v>
      </c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 t="str">
        <f>INDEX([16]Data!$BK$5:$BK$156,MATCH(A194,[16]Data!$A$5:$A$156,0))</f>
        <v>Olomoucký</v>
      </c>
      <c r="AB194" s="86">
        <f>INDEX([16]Data!$BM$5:$BM$156,MATCH(A194,[16]Data!$A$5:$A$156,0))</f>
        <v>0.46500000000000002</v>
      </c>
    </row>
  </sheetData>
  <mergeCells count="7">
    <mergeCell ref="L2:Q2"/>
    <mergeCell ref="R2:Z2"/>
    <mergeCell ref="E1:G1"/>
    <mergeCell ref="H1:K1"/>
    <mergeCell ref="L1:Z1"/>
    <mergeCell ref="E2:G2"/>
    <mergeCell ref="H2:K2"/>
  </mergeCells>
  <phoneticPr fontId="8" type="noConversion"/>
  <pageMargins left="0.7" right="0.7" top="0.78740157499999996" bottom="0.78740157499999996" header="0.3" footer="0.3"/>
  <pageSetup paperSize="9" orientation="portrait" r:id="rId1"/>
  <headerFooter>
    <oddHeader>&amp;R&amp;"Calibri"&amp;10&amp;K000000 Interní&amp;1#_x000D_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List6">
    <tabColor theme="7" tint="0.59999389629810485"/>
  </sheetPr>
  <dimension ref="A1:AD196"/>
  <sheetViews>
    <sheetView zoomScale="70" zoomScaleNormal="70" workbookViewId="0">
      <pane ySplit="4" topLeftCell="A5" activePane="bottomLeft" state="frozen"/>
      <selection activeCell="E193" sqref="E193"/>
      <selection pane="bottomLeft" activeCell="E193" sqref="E193"/>
    </sheetView>
  </sheetViews>
  <sheetFormatPr defaultRowHeight="15" x14ac:dyDescent="0.25"/>
  <cols>
    <col min="2" max="2" width="32.5703125" bestFit="1" customWidth="1"/>
    <col min="3" max="3" width="18.5703125" bestFit="1" customWidth="1"/>
    <col min="4" max="4" width="9.28515625" bestFit="1" customWidth="1"/>
    <col min="5" max="5" width="18.5703125" bestFit="1" customWidth="1"/>
    <col min="6" max="6" width="13.140625" bestFit="1" customWidth="1"/>
    <col min="7" max="7" width="9.28515625" bestFit="1" customWidth="1"/>
    <col min="8" max="8" width="8" customWidth="1"/>
    <col min="9" max="14" width="9.28515625" bestFit="1" customWidth="1"/>
    <col min="16" max="26" width="9.28515625" bestFit="1" customWidth="1"/>
    <col min="28" max="28" width="18.5703125" bestFit="1" customWidth="1"/>
    <col min="30" max="30" width="17.42578125" bestFit="1" customWidth="1"/>
    <col min="32" max="32" width="34.5703125" bestFit="1" customWidth="1"/>
  </cols>
  <sheetData>
    <row r="1" spans="2:29" ht="17.25" x14ac:dyDescent="0.25">
      <c r="B1" s="106" t="s">
        <v>0</v>
      </c>
      <c r="C1" s="107">
        <f>'XQ2023'!A3</f>
        <v>2024</v>
      </c>
      <c r="D1" s="107"/>
      <c r="E1" s="157" t="s">
        <v>51</v>
      </c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08"/>
      <c r="AB1" s="109"/>
    </row>
    <row r="2" spans="2:29" x14ac:dyDescent="0.25">
      <c r="B2" s="110" t="s">
        <v>1</v>
      </c>
      <c r="C2" s="103" t="s">
        <v>54</v>
      </c>
      <c r="D2" s="103"/>
      <c r="E2" s="156" t="s">
        <v>3</v>
      </c>
      <c r="F2" s="156"/>
      <c r="G2" s="156"/>
      <c r="H2" s="156" t="s">
        <v>4</v>
      </c>
      <c r="I2" s="156"/>
      <c r="J2" s="156"/>
      <c r="K2" s="156"/>
      <c r="L2" s="156" t="s">
        <v>4</v>
      </c>
      <c r="M2" s="156"/>
      <c r="N2" s="156"/>
      <c r="O2" s="156"/>
      <c r="P2" s="156"/>
      <c r="Q2" s="156"/>
      <c r="R2" s="156" t="s">
        <v>4</v>
      </c>
      <c r="S2" s="156"/>
      <c r="T2" s="156"/>
      <c r="U2" s="156"/>
      <c r="V2" s="156"/>
      <c r="W2" s="156"/>
      <c r="X2" s="156"/>
      <c r="Y2" s="156"/>
      <c r="Z2" s="156"/>
      <c r="AA2" s="104"/>
      <c r="AB2" s="111"/>
    </row>
    <row r="3" spans="2:29" ht="94.5" x14ac:dyDescent="0.25">
      <c r="B3" s="112"/>
      <c r="C3" s="103"/>
      <c r="D3" s="103"/>
      <c r="E3" s="105" t="s">
        <v>5</v>
      </c>
      <c r="F3" s="105" t="s">
        <v>6</v>
      </c>
      <c r="G3" s="105" t="s">
        <v>7</v>
      </c>
      <c r="H3" s="105" t="s">
        <v>8</v>
      </c>
      <c r="I3" s="105" t="s">
        <v>9</v>
      </c>
      <c r="J3" s="105" t="s">
        <v>10</v>
      </c>
      <c r="K3" s="105" t="s">
        <v>11</v>
      </c>
      <c r="L3" s="105" t="s">
        <v>12</v>
      </c>
      <c r="M3" s="105" t="s">
        <v>8</v>
      </c>
      <c r="N3" s="105" t="s">
        <v>13</v>
      </c>
      <c r="O3" s="105" t="s">
        <v>14</v>
      </c>
      <c r="P3" s="105" t="s">
        <v>15</v>
      </c>
      <c r="Q3" s="105" t="s">
        <v>10</v>
      </c>
      <c r="R3" s="105" t="s">
        <v>16</v>
      </c>
      <c r="S3" s="105" t="s">
        <v>17</v>
      </c>
      <c r="T3" s="105" t="s">
        <v>18</v>
      </c>
      <c r="U3" s="105" t="s">
        <v>19</v>
      </c>
      <c r="V3" s="105" t="s">
        <v>20</v>
      </c>
      <c r="W3" s="105" t="s">
        <v>21</v>
      </c>
      <c r="X3" s="105" t="s">
        <v>22</v>
      </c>
      <c r="Y3" s="105" t="s">
        <v>23</v>
      </c>
      <c r="Z3" s="105" t="s">
        <v>24</v>
      </c>
      <c r="AA3" s="105" t="s">
        <v>25</v>
      </c>
      <c r="AB3" s="113" t="s">
        <v>26</v>
      </c>
    </row>
    <row r="4" spans="2:29" ht="21" x14ac:dyDescent="0.25">
      <c r="B4" s="114" t="s">
        <v>27</v>
      </c>
      <c r="C4" s="105" t="s">
        <v>28</v>
      </c>
      <c r="D4" s="105" t="s">
        <v>29</v>
      </c>
      <c r="E4" s="105" t="s">
        <v>30</v>
      </c>
      <c r="F4" s="105"/>
      <c r="G4" s="105" t="s">
        <v>30</v>
      </c>
      <c r="H4" s="105" t="s">
        <v>31</v>
      </c>
      <c r="I4" s="105" t="s">
        <v>31</v>
      </c>
      <c r="J4" s="105" t="s">
        <v>31</v>
      </c>
      <c r="K4" s="105" t="s">
        <v>31</v>
      </c>
      <c r="L4" s="105" t="s">
        <v>31</v>
      </c>
      <c r="M4" s="105" t="s">
        <v>31</v>
      </c>
      <c r="N4" s="105" t="s">
        <v>31</v>
      </c>
      <c r="O4" s="105" t="s">
        <v>31</v>
      </c>
      <c r="P4" s="105" t="s">
        <v>31</v>
      </c>
      <c r="Q4" s="105" t="s">
        <v>31</v>
      </c>
      <c r="R4" s="105" t="s">
        <v>31</v>
      </c>
      <c r="S4" s="105" t="s">
        <v>31</v>
      </c>
      <c r="T4" s="105" t="s">
        <v>31</v>
      </c>
      <c r="U4" s="105" t="s">
        <v>31</v>
      </c>
      <c r="V4" s="105" t="s">
        <v>31</v>
      </c>
      <c r="W4" s="105" t="s">
        <v>31</v>
      </c>
      <c r="X4" s="105" t="s">
        <v>31</v>
      </c>
      <c r="Y4" s="105" t="s">
        <v>31</v>
      </c>
      <c r="Z4" s="105" t="s">
        <v>31</v>
      </c>
      <c r="AA4" s="105" t="s">
        <v>31</v>
      </c>
      <c r="AB4" s="113"/>
    </row>
    <row r="5" spans="2:29" x14ac:dyDescent="0.25">
      <c r="B5" s="95" t="s">
        <v>47</v>
      </c>
      <c r="C5" s="34"/>
      <c r="D5" s="35"/>
      <c r="E5" s="36">
        <f t="shared" ref="E5:F18" si="0">SUMIFS(E$23:E$39,$AA$23:$AA$39,$B5)+SUMIFS(E$43:E$200,$AA$43:$AA$200,$B5)</f>
        <v>1729.7760000000001</v>
      </c>
      <c r="F5" s="36">
        <f t="shared" si="0"/>
        <v>960.43499999999995</v>
      </c>
      <c r="G5" s="36">
        <f t="shared" ref="G5:G18" si="1">ROUND(AVERAGEIFS($G$54:$G$192,$AA$54:$AA$192,$B5),4)</f>
        <v>35.286299999999997</v>
      </c>
      <c r="H5" s="37">
        <f t="shared" ref="H5:Q18" si="2">SUMIFS(H$23:H$39,$AA$23:$AA$39,$B5)+SUMIFS(H$43:H$200,$AA$43:$AA$200,$B5)</f>
        <v>2778.9380000000001</v>
      </c>
      <c r="I5" s="37">
        <f t="shared" si="2"/>
        <v>0</v>
      </c>
      <c r="J5" s="37">
        <f t="shared" si="2"/>
        <v>0</v>
      </c>
      <c r="K5" s="37">
        <f t="shared" si="2"/>
        <v>2778.9380000000001</v>
      </c>
      <c r="L5" s="37">
        <f t="shared" si="2"/>
        <v>0</v>
      </c>
      <c r="M5" s="37">
        <f t="shared" si="2"/>
        <v>2778.9380000000001</v>
      </c>
      <c r="N5" s="37">
        <f t="shared" si="2"/>
        <v>0</v>
      </c>
      <c r="O5" s="37">
        <f t="shared" si="2"/>
        <v>0</v>
      </c>
      <c r="P5" s="37">
        <f t="shared" si="2"/>
        <v>0</v>
      </c>
      <c r="Q5" s="37">
        <f t="shared" si="2"/>
        <v>0</v>
      </c>
      <c r="R5" s="37">
        <f t="shared" ref="R5:Z18" si="3">SUMIFS(R$23:R$39,$AA$23:$AA$39,$B5)+SUMIFS(R$43:R$200,$AA$43:$AA$200,$B5)</f>
        <v>158</v>
      </c>
      <c r="S5" s="37">
        <f t="shared" si="3"/>
        <v>0</v>
      </c>
      <c r="T5" s="37">
        <f t="shared" si="3"/>
        <v>0</v>
      </c>
      <c r="U5" s="37">
        <f t="shared" si="3"/>
        <v>0</v>
      </c>
      <c r="V5" s="37">
        <f t="shared" si="3"/>
        <v>0</v>
      </c>
      <c r="W5" s="37">
        <f t="shared" si="3"/>
        <v>0</v>
      </c>
      <c r="X5" s="37">
        <f t="shared" si="3"/>
        <v>2011.3440000000001</v>
      </c>
      <c r="Y5" s="37">
        <f t="shared" si="3"/>
        <v>609.65599999999995</v>
      </c>
      <c r="Z5" s="37">
        <f t="shared" si="3"/>
        <v>0</v>
      </c>
      <c r="AA5" s="34"/>
      <c r="AB5" s="96">
        <f>SUMIFS(AB$43:AB$238,$AA$43:$AA$238,$B5)+SUMIFS($AB$23:$AB$39,$AA$23:$AA$39,$B5)</f>
        <v>5.0299999999999994</v>
      </c>
      <c r="AC5" s="12">
        <f>K5-SUM(R5:Z5)</f>
        <v>-6.1999999999898137E-2</v>
      </c>
    </row>
    <row r="6" spans="2:29" x14ac:dyDescent="0.25">
      <c r="B6" s="95" t="s">
        <v>37</v>
      </c>
      <c r="C6" s="34"/>
      <c r="D6" s="35"/>
      <c r="E6" s="36">
        <f t="shared" si="0"/>
        <v>6852.2742199999993</v>
      </c>
      <c r="F6" s="36">
        <f t="shared" si="0"/>
        <v>3761.38195</v>
      </c>
      <c r="G6" s="36">
        <f t="shared" si="1"/>
        <v>35.3003</v>
      </c>
      <c r="H6" s="37">
        <f t="shared" si="2"/>
        <v>11000</v>
      </c>
      <c r="I6" s="37">
        <f t="shared" si="2"/>
        <v>0</v>
      </c>
      <c r="J6" s="37">
        <f t="shared" si="2"/>
        <v>0</v>
      </c>
      <c r="K6" s="37">
        <f t="shared" si="2"/>
        <v>10454</v>
      </c>
      <c r="L6" s="37">
        <f t="shared" si="2"/>
        <v>0</v>
      </c>
      <c r="M6" s="37">
        <f t="shared" si="2"/>
        <v>11000</v>
      </c>
      <c r="N6" s="37">
        <f t="shared" si="2"/>
        <v>0</v>
      </c>
      <c r="O6" s="37">
        <f t="shared" si="2"/>
        <v>0</v>
      </c>
      <c r="P6" s="37">
        <f t="shared" si="2"/>
        <v>0</v>
      </c>
      <c r="Q6" s="37">
        <f t="shared" si="2"/>
        <v>0</v>
      </c>
      <c r="R6" s="37">
        <f t="shared" si="3"/>
        <v>8326</v>
      </c>
      <c r="S6" s="37">
        <f t="shared" si="3"/>
        <v>0</v>
      </c>
      <c r="T6" s="37">
        <f t="shared" si="3"/>
        <v>0</v>
      </c>
      <c r="U6" s="37">
        <f t="shared" si="3"/>
        <v>0</v>
      </c>
      <c r="V6" s="37">
        <f t="shared" si="3"/>
        <v>0</v>
      </c>
      <c r="W6" s="37">
        <f t="shared" si="3"/>
        <v>0</v>
      </c>
      <c r="X6" s="37">
        <f t="shared" si="3"/>
        <v>1418</v>
      </c>
      <c r="Y6" s="37">
        <f t="shared" si="3"/>
        <v>710</v>
      </c>
      <c r="Z6" s="37">
        <f t="shared" si="3"/>
        <v>0</v>
      </c>
      <c r="AA6" s="34"/>
      <c r="AB6" s="96">
        <f t="shared" ref="AB6:AB18" si="4">SUMIFS(AB$43:AB$238,$AA$43:$AA$238,$B6)+SUMIFS($AB$23:$AB$39,$AA$23:$AA$39,$B6)</f>
        <v>18.084</v>
      </c>
      <c r="AC6" s="12">
        <f t="shared" ref="AC6:AC18" si="5">K6-SUM(R6:Z6)</f>
        <v>0</v>
      </c>
    </row>
    <row r="7" spans="2:29" x14ac:dyDescent="0.25">
      <c r="B7" s="95" t="s">
        <v>48</v>
      </c>
      <c r="C7" s="34"/>
      <c r="D7" s="35"/>
      <c r="E7" s="36">
        <f t="shared" si="0"/>
        <v>5253.6590000000006</v>
      </c>
      <c r="F7" s="36">
        <f t="shared" si="0"/>
        <v>2813.2759999999998</v>
      </c>
      <c r="G7" s="36">
        <f t="shared" si="1"/>
        <v>35.198</v>
      </c>
      <c r="H7" s="37">
        <f t="shared" si="2"/>
        <v>8080</v>
      </c>
      <c r="I7" s="37">
        <f t="shared" si="2"/>
        <v>0</v>
      </c>
      <c r="J7" s="37">
        <f t="shared" si="2"/>
        <v>0</v>
      </c>
      <c r="K7" s="37">
        <f t="shared" si="2"/>
        <v>8080</v>
      </c>
      <c r="L7" s="37">
        <f t="shared" si="2"/>
        <v>0</v>
      </c>
      <c r="M7" s="37">
        <f t="shared" si="2"/>
        <v>8080</v>
      </c>
      <c r="N7" s="37">
        <f t="shared" si="2"/>
        <v>0</v>
      </c>
      <c r="O7" s="37">
        <f t="shared" si="2"/>
        <v>0</v>
      </c>
      <c r="P7" s="37">
        <f t="shared" si="2"/>
        <v>0</v>
      </c>
      <c r="Q7" s="37">
        <f t="shared" si="2"/>
        <v>0</v>
      </c>
      <c r="R7" s="37">
        <f t="shared" si="3"/>
        <v>8080</v>
      </c>
      <c r="S7" s="37">
        <f t="shared" si="3"/>
        <v>0</v>
      </c>
      <c r="T7" s="37">
        <f t="shared" si="3"/>
        <v>0</v>
      </c>
      <c r="U7" s="37">
        <f t="shared" si="3"/>
        <v>0</v>
      </c>
      <c r="V7" s="37">
        <f t="shared" si="3"/>
        <v>0</v>
      </c>
      <c r="W7" s="37">
        <f t="shared" si="3"/>
        <v>0</v>
      </c>
      <c r="X7" s="37">
        <f t="shared" si="3"/>
        <v>0</v>
      </c>
      <c r="Y7" s="37">
        <f t="shared" si="3"/>
        <v>0</v>
      </c>
      <c r="Z7" s="37">
        <f t="shared" si="3"/>
        <v>0</v>
      </c>
      <c r="AA7" s="34"/>
      <c r="AB7" s="96">
        <f t="shared" si="4"/>
        <v>9.0059999999999985</v>
      </c>
      <c r="AC7" s="12">
        <f t="shared" si="5"/>
        <v>0</v>
      </c>
    </row>
    <row r="8" spans="2:29" x14ac:dyDescent="0.25">
      <c r="B8" s="95" t="s">
        <v>264</v>
      </c>
      <c r="C8" s="34"/>
      <c r="D8" s="35"/>
      <c r="E8" s="36" t="e">
        <f t="shared" si="0"/>
        <v>#N/A</v>
      </c>
      <c r="F8" s="36" t="e">
        <f t="shared" si="0"/>
        <v>#N/A</v>
      </c>
      <c r="G8" s="36" t="e">
        <f t="shared" si="1"/>
        <v>#N/A</v>
      </c>
      <c r="H8" s="37">
        <f t="shared" si="2"/>
        <v>8222</v>
      </c>
      <c r="I8" s="37">
        <f t="shared" si="2"/>
        <v>0</v>
      </c>
      <c r="J8" s="37">
        <f t="shared" si="2"/>
        <v>15</v>
      </c>
      <c r="K8" s="37">
        <f t="shared" si="2"/>
        <v>8157.9</v>
      </c>
      <c r="L8" s="37">
        <f t="shared" si="2"/>
        <v>0</v>
      </c>
      <c r="M8" s="37">
        <f t="shared" si="2"/>
        <v>8222</v>
      </c>
      <c r="N8" s="37">
        <f t="shared" si="2"/>
        <v>0</v>
      </c>
      <c r="O8" s="37">
        <f t="shared" si="2"/>
        <v>0</v>
      </c>
      <c r="P8" s="37">
        <f t="shared" si="2"/>
        <v>0</v>
      </c>
      <c r="Q8" s="37">
        <f t="shared" si="2"/>
        <v>15</v>
      </c>
      <c r="R8" s="37">
        <f t="shared" si="3"/>
        <v>7340</v>
      </c>
      <c r="S8" s="37">
        <f t="shared" si="3"/>
        <v>0</v>
      </c>
      <c r="T8" s="37">
        <f t="shared" si="3"/>
        <v>-1.1000000000000001</v>
      </c>
      <c r="U8" s="37">
        <f t="shared" si="3"/>
        <v>0</v>
      </c>
      <c r="V8" s="37">
        <f t="shared" si="3"/>
        <v>0</v>
      </c>
      <c r="W8" s="37">
        <f t="shared" si="3"/>
        <v>0</v>
      </c>
      <c r="X8" s="37">
        <f t="shared" si="3"/>
        <v>226</v>
      </c>
      <c r="Y8" s="37">
        <f t="shared" si="3"/>
        <v>593</v>
      </c>
      <c r="Z8" s="37">
        <f t="shared" si="3"/>
        <v>0</v>
      </c>
      <c r="AA8" s="34"/>
      <c r="AB8" s="96">
        <f t="shared" si="4"/>
        <v>20.436999999999998</v>
      </c>
      <c r="AC8" s="12">
        <f t="shared" si="5"/>
        <v>0</v>
      </c>
    </row>
    <row r="9" spans="2:29" x14ac:dyDescent="0.25">
      <c r="B9" s="95" t="s">
        <v>43</v>
      </c>
      <c r="C9" s="34"/>
      <c r="D9" s="35"/>
      <c r="E9" s="36">
        <f t="shared" si="0"/>
        <v>8578.4649999999983</v>
      </c>
      <c r="F9" s="36">
        <f t="shared" si="0"/>
        <v>4545.9080000000004</v>
      </c>
      <c r="G9" s="36">
        <f t="shared" si="1"/>
        <v>35.268300000000004</v>
      </c>
      <c r="H9" s="37">
        <f t="shared" si="2"/>
        <v>13041</v>
      </c>
      <c r="I9" s="37">
        <f t="shared" si="2"/>
        <v>0</v>
      </c>
      <c r="J9" s="37">
        <f t="shared" si="2"/>
        <v>0</v>
      </c>
      <c r="K9" s="37">
        <f t="shared" si="2"/>
        <v>13041</v>
      </c>
      <c r="L9" s="37">
        <f t="shared" si="2"/>
        <v>0</v>
      </c>
      <c r="M9" s="37">
        <f t="shared" si="2"/>
        <v>13041</v>
      </c>
      <c r="N9" s="37">
        <f t="shared" si="2"/>
        <v>0</v>
      </c>
      <c r="O9" s="37">
        <f t="shared" si="2"/>
        <v>0</v>
      </c>
      <c r="P9" s="37">
        <f t="shared" si="2"/>
        <v>0</v>
      </c>
      <c r="Q9" s="37">
        <f t="shared" si="2"/>
        <v>0</v>
      </c>
      <c r="R9" s="37">
        <f t="shared" si="3"/>
        <v>13041</v>
      </c>
      <c r="S9" s="37">
        <f t="shared" si="3"/>
        <v>0</v>
      </c>
      <c r="T9" s="37">
        <f t="shared" si="3"/>
        <v>0</v>
      </c>
      <c r="U9" s="37">
        <f t="shared" si="3"/>
        <v>0</v>
      </c>
      <c r="V9" s="37">
        <f t="shared" si="3"/>
        <v>0</v>
      </c>
      <c r="W9" s="37">
        <f t="shared" si="3"/>
        <v>0</v>
      </c>
      <c r="X9" s="37">
        <f t="shared" si="3"/>
        <v>0</v>
      </c>
      <c r="Y9" s="37">
        <f t="shared" si="3"/>
        <v>0</v>
      </c>
      <c r="Z9" s="37">
        <f t="shared" si="3"/>
        <v>0</v>
      </c>
      <c r="AA9" s="34"/>
      <c r="AB9" s="96">
        <f t="shared" si="4"/>
        <v>14.164</v>
      </c>
      <c r="AC9" s="12">
        <f t="shared" si="5"/>
        <v>0</v>
      </c>
    </row>
    <row r="10" spans="2:29" x14ac:dyDescent="0.25">
      <c r="B10" s="95" t="s">
        <v>44</v>
      </c>
      <c r="C10" s="34"/>
      <c r="D10" s="35"/>
      <c r="E10" s="36">
        <f t="shared" si="0"/>
        <v>5361.2130000000006</v>
      </c>
      <c r="F10" s="36">
        <f t="shared" si="0"/>
        <v>2862.1180000000004</v>
      </c>
      <c r="G10" s="36">
        <f t="shared" si="1"/>
        <v>35.335299999999997</v>
      </c>
      <c r="H10" s="37">
        <f t="shared" si="2"/>
        <v>8059</v>
      </c>
      <c r="I10" s="37">
        <f t="shared" si="2"/>
        <v>0</v>
      </c>
      <c r="J10" s="37">
        <f t="shared" si="2"/>
        <v>0</v>
      </c>
      <c r="K10" s="37">
        <f t="shared" si="2"/>
        <v>8059</v>
      </c>
      <c r="L10" s="37">
        <f t="shared" si="2"/>
        <v>0</v>
      </c>
      <c r="M10" s="37">
        <f t="shared" si="2"/>
        <v>8059</v>
      </c>
      <c r="N10" s="37">
        <f t="shared" si="2"/>
        <v>0</v>
      </c>
      <c r="O10" s="37">
        <f t="shared" si="2"/>
        <v>0</v>
      </c>
      <c r="P10" s="37">
        <f t="shared" si="2"/>
        <v>0</v>
      </c>
      <c r="Q10" s="37">
        <f t="shared" si="2"/>
        <v>0</v>
      </c>
      <c r="R10" s="37">
        <f t="shared" si="3"/>
        <v>5663</v>
      </c>
      <c r="S10" s="37">
        <f t="shared" si="3"/>
        <v>0</v>
      </c>
      <c r="T10" s="37">
        <f t="shared" si="3"/>
        <v>0</v>
      </c>
      <c r="U10" s="37">
        <f t="shared" si="3"/>
        <v>0</v>
      </c>
      <c r="V10" s="37">
        <f t="shared" si="3"/>
        <v>0</v>
      </c>
      <c r="W10" s="37">
        <f t="shared" si="3"/>
        <v>0</v>
      </c>
      <c r="X10" s="37">
        <f t="shared" si="3"/>
        <v>2396</v>
      </c>
      <c r="Y10" s="37">
        <f t="shared" si="3"/>
        <v>0</v>
      </c>
      <c r="Z10" s="37">
        <f t="shared" si="3"/>
        <v>0</v>
      </c>
      <c r="AA10" s="34"/>
      <c r="AB10" s="96">
        <f t="shared" si="4"/>
        <v>32.128</v>
      </c>
      <c r="AC10" s="12">
        <f t="shared" si="5"/>
        <v>0</v>
      </c>
    </row>
    <row r="11" spans="2:29" x14ac:dyDescent="0.25">
      <c r="B11" s="95" t="s">
        <v>46</v>
      </c>
      <c r="C11" s="34"/>
      <c r="D11" s="35"/>
      <c r="E11" s="36">
        <f t="shared" si="0"/>
        <v>10450.744000000001</v>
      </c>
      <c r="F11" s="36">
        <f t="shared" si="0"/>
        <v>5680.2399999999989</v>
      </c>
      <c r="G11" s="36">
        <f t="shared" si="1"/>
        <v>35.286200000000001</v>
      </c>
      <c r="H11" s="37">
        <f t="shared" si="2"/>
        <v>16193.4</v>
      </c>
      <c r="I11" s="37">
        <f t="shared" si="2"/>
        <v>7.6999999999999886</v>
      </c>
      <c r="J11" s="37">
        <f t="shared" si="2"/>
        <v>0</v>
      </c>
      <c r="K11" s="37">
        <f t="shared" si="2"/>
        <v>16193.4</v>
      </c>
      <c r="L11" s="37">
        <f t="shared" si="2"/>
        <v>0</v>
      </c>
      <c r="M11" s="37">
        <f t="shared" si="2"/>
        <v>16193.4</v>
      </c>
      <c r="N11" s="37">
        <f t="shared" si="2"/>
        <v>7.6999999999999886</v>
      </c>
      <c r="O11" s="37">
        <f t="shared" si="2"/>
        <v>0</v>
      </c>
      <c r="P11" s="37">
        <f t="shared" si="2"/>
        <v>0</v>
      </c>
      <c r="Q11" s="37">
        <f t="shared" si="2"/>
        <v>0</v>
      </c>
      <c r="R11" s="37">
        <f t="shared" si="3"/>
        <v>15305</v>
      </c>
      <c r="S11" s="37">
        <f t="shared" si="3"/>
        <v>0</v>
      </c>
      <c r="T11" s="37">
        <f t="shared" si="3"/>
        <v>888.4</v>
      </c>
      <c r="U11" s="37">
        <f t="shared" si="3"/>
        <v>0</v>
      </c>
      <c r="V11" s="37">
        <f t="shared" si="3"/>
        <v>0</v>
      </c>
      <c r="W11" s="37">
        <f t="shared" si="3"/>
        <v>0</v>
      </c>
      <c r="X11" s="37">
        <f t="shared" si="3"/>
        <v>0</v>
      </c>
      <c r="Y11" s="37">
        <f t="shared" si="3"/>
        <v>0</v>
      </c>
      <c r="Z11" s="37">
        <f t="shared" si="3"/>
        <v>0</v>
      </c>
      <c r="AA11" s="34"/>
      <c r="AB11" s="96">
        <f t="shared" si="4"/>
        <v>25.661999999999999</v>
      </c>
      <c r="AC11" s="12">
        <f t="shared" si="5"/>
        <v>0</v>
      </c>
    </row>
    <row r="12" spans="2:29" x14ac:dyDescent="0.25">
      <c r="B12" s="95" t="s">
        <v>41</v>
      </c>
      <c r="C12" s="34"/>
      <c r="D12" s="35"/>
      <c r="E12" s="36">
        <f t="shared" si="0"/>
        <v>8180.5970000000007</v>
      </c>
      <c r="F12" s="36">
        <f t="shared" si="0"/>
        <v>4681.4489999999996</v>
      </c>
      <c r="G12" s="36">
        <f t="shared" si="1"/>
        <v>35.078299999999999</v>
      </c>
      <c r="H12" s="37">
        <f t="shared" si="2"/>
        <v>14658.120999999999</v>
      </c>
      <c r="I12" s="37">
        <f t="shared" si="2"/>
        <v>0</v>
      </c>
      <c r="J12" s="37">
        <f t="shared" si="2"/>
        <v>581.49826373272276</v>
      </c>
      <c r="K12" s="37">
        <f t="shared" si="2"/>
        <v>13937.853999999999</v>
      </c>
      <c r="L12" s="37">
        <f t="shared" si="2"/>
        <v>0</v>
      </c>
      <c r="M12" s="37">
        <f t="shared" si="2"/>
        <v>14658.120999999999</v>
      </c>
      <c r="N12" s="37">
        <f t="shared" si="2"/>
        <v>0</v>
      </c>
      <c r="O12" s="37">
        <f t="shared" si="2"/>
        <v>0</v>
      </c>
      <c r="P12" s="37">
        <f t="shared" si="2"/>
        <v>0</v>
      </c>
      <c r="Q12" s="37">
        <f t="shared" si="2"/>
        <v>581.49826373272276</v>
      </c>
      <c r="R12" s="37">
        <f t="shared" si="3"/>
        <v>8286</v>
      </c>
      <c r="S12" s="37">
        <f t="shared" si="3"/>
        <v>0</v>
      </c>
      <c r="T12" s="37">
        <f t="shared" si="3"/>
        <v>0</v>
      </c>
      <c r="U12" s="37">
        <f t="shared" si="3"/>
        <v>0</v>
      </c>
      <c r="V12" s="37">
        <f t="shared" si="3"/>
        <v>0</v>
      </c>
      <c r="W12" s="37">
        <f t="shared" si="3"/>
        <v>0</v>
      </c>
      <c r="X12" s="37">
        <f t="shared" si="3"/>
        <v>684</v>
      </c>
      <c r="Y12" s="37">
        <f t="shared" si="3"/>
        <v>4968</v>
      </c>
      <c r="Z12" s="37">
        <f t="shared" si="3"/>
        <v>0</v>
      </c>
      <c r="AA12" s="34"/>
      <c r="AB12" s="96">
        <f t="shared" si="4"/>
        <v>36.478999999999999</v>
      </c>
      <c r="AC12" s="12">
        <f t="shared" si="5"/>
        <v>-0.14600000000064028</v>
      </c>
    </row>
    <row r="13" spans="2:29" x14ac:dyDescent="0.25">
      <c r="B13" s="95" t="s">
        <v>45</v>
      </c>
      <c r="C13" s="34"/>
      <c r="D13" s="35"/>
      <c r="E13" s="36">
        <f t="shared" si="0"/>
        <v>6520.5989999999983</v>
      </c>
      <c r="F13" s="36">
        <f t="shared" si="0"/>
        <v>3624.6659999999997</v>
      </c>
      <c r="G13" s="36">
        <f t="shared" si="1"/>
        <v>35.273600000000002</v>
      </c>
      <c r="H13" s="37">
        <f t="shared" si="2"/>
        <v>10371.789000000001</v>
      </c>
      <c r="I13" s="37">
        <f t="shared" si="2"/>
        <v>0</v>
      </c>
      <c r="J13" s="37">
        <f t="shared" si="2"/>
        <v>51.437976656639876</v>
      </c>
      <c r="K13" s="37">
        <f t="shared" si="2"/>
        <v>10304.4</v>
      </c>
      <c r="L13" s="37">
        <f t="shared" si="2"/>
        <v>0</v>
      </c>
      <c r="M13" s="37">
        <f t="shared" si="2"/>
        <v>10371.789000000001</v>
      </c>
      <c r="N13" s="37">
        <f t="shared" si="2"/>
        <v>0</v>
      </c>
      <c r="O13" s="37">
        <f t="shared" si="2"/>
        <v>0</v>
      </c>
      <c r="P13" s="37">
        <f t="shared" si="2"/>
        <v>0</v>
      </c>
      <c r="Q13" s="37">
        <f t="shared" si="2"/>
        <v>51.437976656639876</v>
      </c>
      <c r="R13" s="37">
        <f t="shared" si="3"/>
        <v>6852</v>
      </c>
      <c r="S13" s="37">
        <f t="shared" si="3"/>
        <v>0</v>
      </c>
      <c r="T13" s="37">
        <f t="shared" si="3"/>
        <v>1691</v>
      </c>
      <c r="U13" s="37">
        <f t="shared" si="3"/>
        <v>0</v>
      </c>
      <c r="V13" s="37">
        <f t="shared" si="3"/>
        <v>0</v>
      </c>
      <c r="W13" s="37">
        <f t="shared" si="3"/>
        <v>0</v>
      </c>
      <c r="X13" s="37">
        <f t="shared" si="3"/>
        <v>1150</v>
      </c>
      <c r="Y13" s="37">
        <f t="shared" si="3"/>
        <v>611</v>
      </c>
      <c r="Z13" s="37">
        <f t="shared" si="3"/>
        <v>0</v>
      </c>
      <c r="AA13" s="34"/>
      <c r="AB13" s="96">
        <f t="shared" si="4"/>
        <v>18.106999999999999</v>
      </c>
      <c r="AC13" s="12">
        <f t="shared" si="5"/>
        <v>0.3999999999996362</v>
      </c>
    </row>
    <row r="14" spans="2:29" x14ac:dyDescent="0.25">
      <c r="B14" s="95" t="s">
        <v>265</v>
      </c>
      <c r="C14" s="34"/>
      <c r="D14" s="35"/>
      <c r="E14" s="36">
        <f t="shared" si="0"/>
        <v>34.157000000000004</v>
      </c>
      <c r="F14" s="36">
        <f t="shared" si="0"/>
        <v>23.922999999999998</v>
      </c>
      <c r="G14" s="36">
        <f t="shared" si="1"/>
        <v>35.244999999999997</v>
      </c>
      <c r="H14" s="37">
        <f t="shared" si="2"/>
        <v>65.900000000000006</v>
      </c>
      <c r="I14" s="37">
        <f t="shared" si="2"/>
        <v>0</v>
      </c>
      <c r="J14" s="37">
        <f t="shared" si="2"/>
        <v>0</v>
      </c>
      <c r="K14" s="37">
        <f t="shared" si="2"/>
        <v>65.900000000000006</v>
      </c>
      <c r="L14" s="37">
        <f t="shared" si="2"/>
        <v>0</v>
      </c>
      <c r="M14" s="37">
        <f t="shared" si="2"/>
        <v>65.900000000000006</v>
      </c>
      <c r="N14" s="37">
        <f t="shared" si="2"/>
        <v>0</v>
      </c>
      <c r="O14" s="37">
        <f t="shared" si="2"/>
        <v>0</v>
      </c>
      <c r="P14" s="37">
        <f t="shared" si="2"/>
        <v>0</v>
      </c>
      <c r="Q14" s="37">
        <f t="shared" si="2"/>
        <v>0</v>
      </c>
      <c r="R14" s="37">
        <f t="shared" si="3"/>
        <v>59</v>
      </c>
      <c r="S14" s="37">
        <f t="shared" si="3"/>
        <v>0</v>
      </c>
      <c r="T14" s="37">
        <f t="shared" si="3"/>
        <v>0</v>
      </c>
      <c r="U14" s="37">
        <f t="shared" si="3"/>
        <v>0</v>
      </c>
      <c r="V14" s="37">
        <f t="shared" si="3"/>
        <v>0</v>
      </c>
      <c r="W14" s="37">
        <f t="shared" si="3"/>
        <v>0</v>
      </c>
      <c r="X14" s="37">
        <f t="shared" si="3"/>
        <v>6.9</v>
      </c>
      <c r="Y14" s="37">
        <f t="shared" si="3"/>
        <v>0</v>
      </c>
      <c r="Z14" s="37">
        <f t="shared" si="3"/>
        <v>0</v>
      </c>
      <c r="AA14" s="34"/>
      <c r="AB14" s="96">
        <f t="shared" si="4"/>
        <v>0.20799999999999999</v>
      </c>
      <c r="AC14" s="12">
        <f t="shared" si="5"/>
        <v>0</v>
      </c>
    </row>
    <row r="15" spans="2:29" x14ac:dyDescent="0.25">
      <c r="B15" s="95" t="s">
        <v>39</v>
      </c>
      <c r="C15" s="34"/>
      <c r="D15" s="35"/>
      <c r="E15" s="36">
        <f t="shared" si="0"/>
        <v>9922.4510000000028</v>
      </c>
      <c r="F15" s="36">
        <f t="shared" si="0"/>
        <v>5380.0709999999999</v>
      </c>
      <c r="G15" s="36">
        <f t="shared" si="1"/>
        <v>35.252299999999998</v>
      </c>
      <c r="H15" s="37">
        <f t="shared" si="2"/>
        <v>15581</v>
      </c>
      <c r="I15" s="37">
        <f t="shared" si="2"/>
        <v>0</v>
      </c>
      <c r="J15" s="37">
        <f t="shared" si="2"/>
        <v>0</v>
      </c>
      <c r="K15" s="37">
        <f t="shared" si="2"/>
        <v>15581</v>
      </c>
      <c r="L15" s="37">
        <f t="shared" si="2"/>
        <v>0</v>
      </c>
      <c r="M15" s="37">
        <f t="shared" si="2"/>
        <v>15581</v>
      </c>
      <c r="N15" s="37">
        <f t="shared" si="2"/>
        <v>0</v>
      </c>
      <c r="O15" s="37">
        <f t="shared" si="2"/>
        <v>0</v>
      </c>
      <c r="P15" s="37">
        <f t="shared" si="2"/>
        <v>0</v>
      </c>
      <c r="Q15" s="37">
        <f t="shared" si="2"/>
        <v>0</v>
      </c>
      <c r="R15" s="37">
        <f t="shared" si="3"/>
        <v>14458</v>
      </c>
      <c r="S15" s="37">
        <f t="shared" si="3"/>
        <v>0</v>
      </c>
      <c r="T15" s="37">
        <f t="shared" si="3"/>
        <v>0</v>
      </c>
      <c r="U15" s="37">
        <f t="shared" si="3"/>
        <v>0</v>
      </c>
      <c r="V15" s="37">
        <f t="shared" si="3"/>
        <v>0</v>
      </c>
      <c r="W15" s="37">
        <f t="shared" si="3"/>
        <v>0</v>
      </c>
      <c r="X15" s="37">
        <f t="shared" si="3"/>
        <v>975</v>
      </c>
      <c r="Y15" s="37">
        <f t="shared" si="3"/>
        <v>148</v>
      </c>
      <c r="Z15" s="37">
        <f t="shared" si="3"/>
        <v>0</v>
      </c>
      <c r="AA15" s="34"/>
      <c r="AB15" s="96">
        <f t="shared" si="4"/>
        <v>30.013999999999999</v>
      </c>
      <c r="AC15" s="12">
        <f t="shared" si="5"/>
        <v>0</v>
      </c>
    </row>
    <row r="16" spans="2:29" x14ac:dyDescent="0.25">
      <c r="B16" s="95" t="s">
        <v>42</v>
      </c>
      <c r="C16" s="34"/>
      <c r="D16" s="35"/>
      <c r="E16" s="36">
        <f t="shared" si="0"/>
        <v>5746.8639999999996</v>
      </c>
      <c r="F16" s="36">
        <f t="shared" si="0"/>
        <v>3086.2929999999997</v>
      </c>
      <c r="G16" s="36">
        <f t="shared" si="1"/>
        <v>35.324800000000003</v>
      </c>
      <c r="H16" s="37">
        <f t="shared" si="2"/>
        <v>8728</v>
      </c>
      <c r="I16" s="37">
        <f t="shared" si="2"/>
        <v>0</v>
      </c>
      <c r="J16" s="37">
        <f t="shared" si="2"/>
        <v>0</v>
      </c>
      <c r="K16" s="37">
        <f t="shared" si="2"/>
        <v>8728</v>
      </c>
      <c r="L16" s="37">
        <f t="shared" si="2"/>
        <v>0</v>
      </c>
      <c r="M16" s="37">
        <f t="shared" si="2"/>
        <v>8728</v>
      </c>
      <c r="N16" s="37">
        <f t="shared" si="2"/>
        <v>0</v>
      </c>
      <c r="O16" s="37">
        <f t="shared" si="2"/>
        <v>0</v>
      </c>
      <c r="P16" s="37">
        <f t="shared" si="2"/>
        <v>0</v>
      </c>
      <c r="Q16" s="37">
        <f t="shared" si="2"/>
        <v>0</v>
      </c>
      <c r="R16" s="37">
        <f t="shared" si="3"/>
        <v>8728</v>
      </c>
      <c r="S16" s="37">
        <f t="shared" si="3"/>
        <v>0</v>
      </c>
      <c r="T16" s="37">
        <f t="shared" si="3"/>
        <v>0</v>
      </c>
      <c r="U16" s="37">
        <f t="shared" si="3"/>
        <v>0</v>
      </c>
      <c r="V16" s="37">
        <f t="shared" si="3"/>
        <v>0</v>
      </c>
      <c r="W16" s="37">
        <f t="shared" si="3"/>
        <v>0</v>
      </c>
      <c r="X16" s="37">
        <f t="shared" si="3"/>
        <v>0</v>
      </c>
      <c r="Y16" s="37">
        <f t="shared" si="3"/>
        <v>0</v>
      </c>
      <c r="Z16" s="37">
        <f t="shared" si="3"/>
        <v>0</v>
      </c>
      <c r="AA16" s="34"/>
      <c r="AB16" s="96">
        <f t="shared" si="4"/>
        <v>13.240000000000002</v>
      </c>
      <c r="AC16" s="12">
        <f t="shared" si="5"/>
        <v>0</v>
      </c>
    </row>
    <row r="17" spans="2:30" x14ac:dyDescent="0.25">
      <c r="B17" s="95" t="s">
        <v>40</v>
      </c>
      <c r="C17" s="34"/>
      <c r="D17" s="35"/>
      <c r="E17" s="36">
        <f t="shared" si="0"/>
        <v>8548.4379999999983</v>
      </c>
      <c r="F17" s="36">
        <f t="shared" si="0"/>
        <v>4767.0599999999995</v>
      </c>
      <c r="G17" s="36">
        <f t="shared" si="1"/>
        <v>35.262099999999997</v>
      </c>
      <c r="H17" s="37">
        <f t="shared" si="2"/>
        <v>13888.487000000001</v>
      </c>
      <c r="I17" s="37">
        <f t="shared" si="2"/>
        <v>0.80000000000001137</v>
      </c>
      <c r="J17" s="37">
        <f t="shared" si="2"/>
        <v>88.687277710399997</v>
      </c>
      <c r="K17" s="37">
        <f t="shared" si="2"/>
        <v>13665.66</v>
      </c>
      <c r="L17" s="37">
        <f t="shared" si="2"/>
        <v>0</v>
      </c>
      <c r="M17" s="37">
        <f t="shared" si="2"/>
        <v>13888.487000000001</v>
      </c>
      <c r="N17" s="37">
        <f t="shared" si="2"/>
        <v>0.80000000000001137</v>
      </c>
      <c r="O17" s="37">
        <f t="shared" si="2"/>
        <v>0</v>
      </c>
      <c r="P17" s="37">
        <f t="shared" si="2"/>
        <v>0</v>
      </c>
      <c r="Q17" s="37">
        <f t="shared" si="2"/>
        <v>88.687277710399997</v>
      </c>
      <c r="R17" s="37">
        <f t="shared" si="3"/>
        <v>8464</v>
      </c>
      <c r="S17" s="37">
        <f t="shared" si="3"/>
        <v>0</v>
      </c>
      <c r="T17" s="37">
        <f t="shared" si="3"/>
        <v>765.66</v>
      </c>
      <c r="U17" s="37">
        <f t="shared" si="3"/>
        <v>0</v>
      </c>
      <c r="V17" s="37">
        <f t="shared" si="3"/>
        <v>0</v>
      </c>
      <c r="W17" s="37">
        <f t="shared" si="3"/>
        <v>0</v>
      </c>
      <c r="X17" s="37">
        <f t="shared" si="3"/>
        <v>2939</v>
      </c>
      <c r="Y17" s="37">
        <f t="shared" si="3"/>
        <v>1497</v>
      </c>
      <c r="Z17" s="37">
        <f t="shared" si="3"/>
        <v>0</v>
      </c>
      <c r="AA17" s="34"/>
      <c r="AB17" s="96">
        <f t="shared" si="4"/>
        <v>28.293999999999997</v>
      </c>
      <c r="AC17" s="12">
        <f t="shared" si="5"/>
        <v>0</v>
      </c>
    </row>
    <row r="18" spans="2:30" ht="15.75" thickBot="1" x14ac:dyDescent="0.3">
      <c r="B18" s="97" t="s">
        <v>38</v>
      </c>
      <c r="C18" s="98"/>
      <c r="D18" s="99"/>
      <c r="E18" s="100">
        <f t="shared" si="0"/>
        <v>1663.7980000000002</v>
      </c>
      <c r="F18" s="100">
        <f t="shared" si="0"/>
        <v>886.68000000000006</v>
      </c>
      <c r="G18" s="100">
        <f t="shared" si="1"/>
        <v>35.272199999999998</v>
      </c>
      <c r="H18" s="101">
        <f t="shared" si="2"/>
        <v>2509</v>
      </c>
      <c r="I18" s="101">
        <f t="shared" si="2"/>
        <v>0</v>
      </c>
      <c r="J18" s="101">
        <f t="shared" si="2"/>
        <v>0</v>
      </c>
      <c r="K18" s="101">
        <f t="shared" si="2"/>
        <v>2509</v>
      </c>
      <c r="L18" s="101">
        <f t="shared" si="2"/>
        <v>0</v>
      </c>
      <c r="M18" s="101">
        <f t="shared" si="2"/>
        <v>2509</v>
      </c>
      <c r="N18" s="101">
        <f t="shared" si="2"/>
        <v>0</v>
      </c>
      <c r="O18" s="101">
        <f t="shared" si="2"/>
        <v>0</v>
      </c>
      <c r="P18" s="101">
        <f t="shared" si="2"/>
        <v>0</v>
      </c>
      <c r="Q18" s="101">
        <f t="shared" si="2"/>
        <v>0</v>
      </c>
      <c r="R18" s="101">
        <f t="shared" si="3"/>
        <v>1123</v>
      </c>
      <c r="S18" s="101">
        <f t="shared" si="3"/>
        <v>0</v>
      </c>
      <c r="T18" s="101">
        <f t="shared" si="3"/>
        <v>1386</v>
      </c>
      <c r="U18" s="101">
        <f t="shared" si="3"/>
        <v>0</v>
      </c>
      <c r="V18" s="101">
        <f t="shared" si="3"/>
        <v>0</v>
      </c>
      <c r="W18" s="101">
        <f t="shared" si="3"/>
        <v>0</v>
      </c>
      <c r="X18" s="101">
        <f t="shared" si="3"/>
        <v>0</v>
      </c>
      <c r="Y18" s="101">
        <f t="shared" si="3"/>
        <v>0</v>
      </c>
      <c r="Z18" s="101">
        <f t="shared" si="3"/>
        <v>0</v>
      </c>
      <c r="AA18" s="98"/>
      <c r="AB18" s="102">
        <f t="shared" si="4"/>
        <v>5.8639999999999999</v>
      </c>
      <c r="AC18" s="12">
        <f t="shared" si="5"/>
        <v>0</v>
      </c>
    </row>
    <row r="19" spans="2:30" ht="15.75" thickBot="1" x14ac:dyDescent="0.3">
      <c r="B19">
        <v>1</v>
      </c>
      <c r="C19">
        <v>2</v>
      </c>
      <c r="D19">
        <v>3</v>
      </c>
      <c r="E19">
        <v>3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>
        <v>13</v>
      </c>
      <c r="R19">
        <v>15</v>
      </c>
      <c r="S19">
        <v>16</v>
      </c>
      <c r="T19">
        <v>17</v>
      </c>
      <c r="U19">
        <v>18</v>
      </c>
      <c r="V19">
        <v>19</v>
      </c>
      <c r="W19">
        <v>20</v>
      </c>
      <c r="X19">
        <v>21</v>
      </c>
      <c r="Y19">
        <v>22</v>
      </c>
      <c r="Z19">
        <v>23</v>
      </c>
      <c r="AA19">
        <v>26</v>
      </c>
      <c r="AB19">
        <v>27</v>
      </c>
      <c r="AC19" s="12"/>
    </row>
    <row r="20" spans="2:30" x14ac:dyDescent="0.25">
      <c r="B20" s="87" t="s">
        <v>279</v>
      </c>
      <c r="C20" s="88"/>
      <c r="D20" s="89"/>
      <c r="E20" s="88" t="e">
        <f>SUM(E5:E18)</f>
        <v>#N/A</v>
      </c>
      <c r="F20" s="88" t="e">
        <f>SUM(F5:F18)</f>
        <v>#N/A</v>
      </c>
      <c r="G20" s="88"/>
      <c r="H20" s="88">
        <f t="shared" ref="H20:Z20" si="6">SUM(H5:H18)</f>
        <v>133176.63500000001</v>
      </c>
      <c r="I20" s="88">
        <f t="shared" si="6"/>
        <v>8.5</v>
      </c>
      <c r="J20" s="88">
        <f t="shared" si="6"/>
        <v>736.62351809976258</v>
      </c>
      <c r="K20" s="88">
        <f t="shared" si="6"/>
        <v>131556.052</v>
      </c>
      <c r="L20" s="88">
        <f t="shared" si="6"/>
        <v>0</v>
      </c>
      <c r="M20" s="88">
        <f t="shared" si="6"/>
        <v>133176.63500000001</v>
      </c>
      <c r="N20" s="88">
        <f t="shared" si="6"/>
        <v>8.5</v>
      </c>
      <c r="O20" s="88">
        <f t="shared" si="6"/>
        <v>0</v>
      </c>
      <c r="P20" s="88">
        <f t="shared" si="6"/>
        <v>0</v>
      </c>
      <c r="Q20" s="88">
        <f t="shared" si="6"/>
        <v>736.62351809976258</v>
      </c>
      <c r="R20" s="88">
        <f t="shared" si="6"/>
        <v>105883</v>
      </c>
      <c r="S20" s="88">
        <f t="shared" si="6"/>
        <v>0</v>
      </c>
      <c r="T20" s="88">
        <f t="shared" si="6"/>
        <v>4729.96</v>
      </c>
      <c r="U20" s="88">
        <f t="shared" si="6"/>
        <v>0</v>
      </c>
      <c r="V20" s="88">
        <f t="shared" si="6"/>
        <v>0</v>
      </c>
      <c r="W20" s="88">
        <f t="shared" si="6"/>
        <v>0</v>
      </c>
      <c r="X20" s="88">
        <f t="shared" si="6"/>
        <v>11806.243999999999</v>
      </c>
      <c r="Y20" s="88">
        <f t="shared" si="6"/>
        <v>9136.655999999999</v>
      </c>
      <c r="Z20" s="88">
        <f t="shared" si="6"/>
        <v>0</v>
      </c>
      <c r="AA20" s="88"/>
      <c r="AB20" s="90">
        <f t="shared" ref="AB20" si="7">SUM(AB5:AB18)</f>
        <v>256.71699999999998</v>
      </c>
      <c r="AC20" s="12"/>
    </row>
    <row r="21" spans="2:30" ht="15.75" thickBot="1" x14ac:dyDescent="0.3">
      <c r="B21" s="91" t="s">
        <v>280</v>
      </c>
      <c r="C21" s="92"/>
      <c r="D21" s="93"/>
      <c r="E21" s="92" t="e">
        <f>SUM(E43:E192)</f>
        <v>#N/A</v>
      </c>
      <c r="F21" s="92" t="e">
        <f t="shared" ref="F21:Z21" si="8">SUM(F43:F192)</f>
        <v>#N/A</v>
      </c>
      <c r="G21" s="92"/>
      <c r="H21" s="92">
        <f t="shared" si="8"/>
        <v>126192</v>
      </c>
      <c r="I21" s="92">
        <f t="shared" si="8"/>
        <v>0</v>
      </c>
      <c r="J21" s="92">
        <f t="shared" si="8"/>
        <v>0</v>
      </c>
      <c r="K21" s="92">
        <f t="shared" si="8"/>
        <v>126192</v>
      </c>
      <c r="L21" s="92">
        <f t="shared" si="8"/>
        <v>0</v>
      </c>
      <c r="M21" s="92">
        <f t="shared" si="8"/>
        <v>126192</v>
      </c>
      <c r="N21" s="92">
        <f t="shared" si="8"/>
        <v>0</v>
      </c>
      <c r="O21" s="92">
        <f t="shared" si="8"/>
        <v>0</v>
      </c>
      <c r="P21" s="92">
        <f t="shared" si="8"/>
        <v>0</v>
      </c>
      <c r="Q21" s="92">
        <f t="shared" si="8"/>
        <v>0</v>
      </c>
      <c r="R21" s="92">
        <f t="shared" si="8"/>
        <v>105705</v>
      </c>
      <c r="S21" s="92">
        <f t="shared" si="8"/>
        <v>0</v>
      </c>
      <c r="T21" s="92">
        <f t="shared" si="8"/>
        <v>3077</v>
      </c>
      <c r="U21" s="92">
        <f t="shared" si="8"/>
        <v>0</v>
      </c>
      <c r="V21" s="92">
        <f t="shared" si="8"/>
        <v>0</v>
      </c>
      <c r="W21" s="92">
        <f t="shared" si="8"/>
        <v>0</v>
      </c>
      <c r="X21" s="92">
        <f t="shared" si="8"/>
        <v>11067.344000000001</v>
      </c>
      <c r="Y21" s="92">
        <f t="shared" si="8"/>
        <v>6342.6559999999999</v>
      </c>
      <c r="Z21" s="92">
        <f t="shared" si="8"/>
        <v>0</v>
      </c>
      <c r="AA21" s="92"/>
      <c r="AB21" s="94">
        <f>SUM(AB43:AB138)</f>
        <v>115.40199999999997</v>
      </c>
      <c r="AC21" s="12"/>
    </row>
    <row r="22" spans="2:30" ht="15.75" thickBot="1" x14ac:dyDescent="0.3">
      <c r="B22" t="s">
        <v>52</v>
      </c>
      <c r="E22">
        <v>0</v>
      </c>
      <c r="AC22" s="12">
        <f>K22-Q22-SUM(R22:Z22)</f>
        <v>0</v>
      </c>
    </row>
    <row r="23" spans="2:30" x14ac:dyDescent="0.25">
      <c r="B23" s="115" t="s">
        <v>32</v>
      </c>
      <c r="C23" s="116" t="s">
        <v>2</v>
      </c>
      <c r="D23" s="117">
        <v>4</v>
      </c>
      <c r="E23" s="118">
        <f>ROUND(INDEX('CZT Data'!$A:$W,MATCH($B23,'CZT Data'!$B:$B,0)+1+$D23,E$19),3)</f>
        <v>195.482</v>
      </c>
      <c r="F23" s="118">
        <f>ROUND(INDEX('CZT Data'!$A:$W,MATCH($B23,'CZT Data'!$B:$B,0)+1+$D23,F$19),3)</f>
        <v>195.482</v>
      </c>
      <c r="G23" s="118">
        <f>ROUND(INDEX('CZT Data'!$A:$W,MATCH($B23,'CZT Data'!$B:$B,0)+1+$D23,G$19),3)</f>
        <v>35.299999999999997</v>
      </c>
      <c r="H23" s="118">
        <f>ROUND(INDEX('CZT Data'!$A:$W,MATCH($B23,'CZT Data'!$B:$B,0)+1+$D23,H$19),3)</f>
        <v>788</v>
      </c>
      <c r="I23" s="118">
        <f>'CZT Data'!F13</f>
        <v>0</v>
      </c>
      <c r="J23" s="118">
        <f>'CZT Data'!G13</f>
        <v>0</v>
      </c>
      <c r="K23" s="118">
        <f>ROUND(INDEX('CZT Data'!$A:$W,MATCH($B23,'CZT Data'!$B:$B,0)+1+$D23,K$19),3)</f>
        <v>242</v>
      </c>
      <c r="L23" s="118">
        <f>'CZT Data'!I13</f>
        <v>0</v>
      </c>
      <c r="M23" s="118">
        <f>H23</f>
        <v>788</v>
      </c>
      <c r="N23" s="118">
        <f>'CZT Data'!K13</f>
        <v>0</v>
      </c>
      <c r="O23" s="118">
        <f>'CZT Data'!L13</f>
        <v>0</v>
      </c>
      <c r="P23" s="118">
        <f>'CZT Data'!M13</f>
        <v>0</v>
      </c>
      <c r="Q23" s="118">
        <f>J23</f>
        <v>0</v>
      </c>
      <c r="R23" s="118">
        <f>ROUND(INDEX('CZT Data'!$A:$W,MATCH($B23,'CZT Data'!$B:$B,0)+1+$D23,R$19),3)</f>
        <v>0</v>
      </c>
      <c r="S23" s="118">
        <f>ROUND(INDEX('CZT Data'!$A:$W,MATCH($B23,'CZT Data'!$B:$B,0)+1+$D23,S$19),3)</f>
        <v>0</v>
      </c>
      <c r="T23" s="118">
        <f>ROUND(INDEX('CZT Data'!$A:$W,MATCH($B23,'CZT Data'!$B:$B,0)+1+$D23,T$19),3)</f>
        <v>0</v>
      </c>
      <c r="U23" s="118">
        <f>ROUND(INDEX('CZT Data'!$A:$W,MATCH($B23,'CZT Data'!$B:$B,0)+1+$D23,U$19),3)</f>
        <v>0</v>
      </c>
      <c r="V23" s="118">
        <f>ROUND(INDEX('CZT Data'!$A:$W,MATCH($B23,'CZT Data'!$B:$B,0)+1+$D23,V$19),3)</f>
        <v>0</v>
      </c>
      <c r="W23" s="118">
        <f>ROUND(INDEX('CZT Data'!$A:$W,MATCH($B23,'CZT Data'!$B:$B,0)+1+$D23,W$19),3)</f>
        <v>0</v>
      </c>
      <c r="X23" s="118">
        <f>ROUND(INDEX('CZT Data'!$A:$W,MATCH($B23,'CZT Data'!$B:$B,0)+1+$D23,X$19),3)</f>
        <v>161</v>
      </c>
      <c r="Y23" s="118">
        <f>ROUND(INDEX('CZT Data'!$A:$W,MATCH($B23,'CZT Data'!$B:$B,0)+1+$D23,Y$19),3)</f>
        <v>81</v>
      </c>
      <c r="Z23" s="118">
        <f>ROUND(INDEX('CZT Data'!$A:$W,MATCH($B23,'CZT Data'!$B:$B,0)+1+$D23,Z$19),3)</f>
        <v>0</v>
      </c>
      <c r="AA23" s="120" t="str">
        <f>'CZT Data'!B21</f>
        <v>Jihomoravský</v>
      </c>
      <c r="AB23" s="121">
        <f>'CZT Data'!D21</f>
        <v>7.47</v>
      </c>
      <c r="AC23" s="12">
        <f>K23-SUM(R23:Z23)</f>
        <v>0</v>
      </c>
      <c r="AD23" s="39">
        <f>H23/(F23*3.6)</f>
        <v>1.1197393565079592</v>
      </c>
    </row>
    <row r="24" spans="2:30" x14ac:dyDescent="0.25">
      <c r="B24" s="122" t="s">
        <v>33</v>
      </c>
      <c r="C24" s="123" t="s">
        <v>2</v>
      </c>
      <c r="D24" s="124">
        <v>4</v>
      </c>
      <c r="E24" s="125">
        <f>ROUND(INDEX('CZT Data'!$A:$W,MATCH($B24,'CZT Data'!$B:$B,0)+1+$D24,E$19),3)</f>
        <v>11.285</v>
      </c>
      <c r="F24" s="125">
        <f>ROUND(INDEX('CZT Data'!$A:$W,MATCH($B24,'CZT Data'!$B:$B,0)+1+$D24,F$19),3)</f>
        <v>11.285</v>
      </c>
      <c r="G24" s="125">
        <f>ROUND(INDEX('CZT Data'!$A:$W,MATCH($B24,'CZT Data'!$B:$B,0)+1+$D24,G$19),3)</f>
        <v>35.286999999999999</v>
      </c>
      <c r="H24" s="125">
        <f>ROUND(INDEX('CZT Data'!$A:$W,MATCH($B24,'CZT Data'!$B:$B,0)+1+$D24,H$19),3)</f>
        <v>30.937999999999999</v>
      </c>
      <c r="I24" s="125">
        <f>'CZT Data'!F167</f>
        <v>0</v>
      </c>
      <c r="J24" s="125">
        <f>'CZT Data'!G167</f>
        <v>0</v>
      </c>
      <c r="K24" s="125">
        <f>ROUND(INDEX('CZT Data'!$A:$W,MATCH($B24,'CZT Data'!$B:$B,0)+1+$D24,K$19),3)</f>
        <v>30.937999999999999</v>
      </c>
      <c r="L24" s="125">
        <f>'CZT Data'!I167</f>
        <v>0</v>
      </c>
      <c r="M24" s="125">
        <f t="shared" ref="M24:M37" si="9">H24</f>
        <v>30.937999999999999</v>
      </c>
      <c r="N24" s="125">
        <f>'CZT Data'!K167</f>
        <v>0</v>
      </c>
      <c r="O24" s="125">
        <f>'CZT Data'!L167</f>
        <v>0</v>
      </c>
      <c r="P24" s="125">
        <f>'CZT Data'!M167</f>
        <v>0</v>
      </c>
      <c r="Q24" s="125">
        <f t="shared" ref="Q24:Q37" si="10">J24</f>
        <v>0</v>
      </c>
      <c r="R24" s="125">
        <f>ROUND(INDEX('CZT Data'!$A:$W,MATCH($B24,'CZT Data'!$B:$B,0)+1+$D24,R$19),3)</f>
        <v>0</v>
      </c>
      <c r="S24" s="125">
        <f>ROUND(INDEX('CZT Data'!$A:$W,MATCH($B24,'CZT Data'!$B:$B,0)+1+$D24,S$19),3)</f>
        <v>0</v>
      </c>
      <c r="T24" s="125">
        <f>ROUND(INDEX('CZT Data'!$A:$W,MATCH($B24,'CZT Data'!$B:$B,0)+1+$D24,T$19),3)</f>
        <v>0</v>
      </c>
      <c r="U24" s="125">
        <f>ROUND(INDEX('CZT Data'!$A:$W,MATCH($B24,'CZT Data'!$B:$B,0)+1+$D24,U$19),3)</f>
        <v>0</v>
      </c>
      <c r="V24" s="125">
        <f>ROUND(INDEX('CZT Data'!$A:$W,MATCH($B24,'CZT Data'!$B:$B,0)+1+$D24,V$19),3)</f>
        <v>0</v>
      </c>
      <c r="W24" s="125">
        <f>ROUND(INDEX('CZT Data'!$A:$W,MATCH($B24,'CZT Data'!$B:$B,0)+1+$D24,W$19),3)</f>
        <v>0</v>
      </c>
      <c r="X24" s="125">
        <f>ROUND(INDEX('CZT Data'!$A:$W,MATCH($B24,'CZT Data'!$B:$B,0)+1+$D24,X$19),3)</f>
        <v>8</v>
      </c>
      <c r="Y24" s="125">
        <f>ROUND(INDEX('CZT Data'!$A:$W,MATCH($B24,'CZT Data'!$B:$B,0)+1+$D24,Y$19),3)</f>
        <v>23</v>
      </c>
      <c r="Z24" s="125">
        <f>ROUND(INDEX('CZT Data'!$A:$W,MATCH($B24,'CZT Data'!$B:$B,0)+1+$D24,Z$19),3)</f>
        <v>0</v>
      </c>
      <c r="AA24" s="127" t="str">
        <f>'CZT Data'!B175</f>
        <v>Jihočeský</v>
      </c>
      <c r="AB24" s="128">
        <f>'CZT Data'!D175</f>
        <v>2.1379999999999999</v>
      </c>
      <c r="AC24" s="12">
        <f t="shared" ref="AC24:AC35" si="11">K24-SUM(R24:Z24)</f>
        <v>-6.2000000000001165E-2</v>
      </c>
      <c r="AD24" s="39">
        <f t="shared" ref="AD24:AD37" si="12">H24/(F24*3.6)</f>
        <v>0.76153202382710572</v>
      </c>
    </row>
    <row r="25" spans="2:30" x14ac:dyDescent="0.25">
      <c r="B25" s="122" t="s">
        <v>34</v>
      </c>
      <c r="C25" s="123" t="s">
        <v>2</v>
      </c>
      <c r="D25" s="124">
        <v>4</v>
      </c>
      <c r="E25" s="125">
        <f>ROUND(INDEX('CZT Data'!$A:$W,MATCH($B25,'CZT Data'!$B:$B,0)+1+$D25,E$19),3)</f>
        <v>0</v>
      </c>
      <c r="F25" s="125">
        <f>ROUND(INDEX('CZT Data'!$A:$W,MATCH($B25,'CZT Data'!$B:$B,0)+1+$D25,F$19),3)</f>
        <v>0</v>
      </c>
      <c r="G25" s="125">
        <f>ROUND(INDEX('CZT Data'!$A:$W,MATCH($B25,'CZT Data'!$B:$B,0)+1+$D25,G$19),3)</f>
        <v>0</v>
      </c>
      <c r="H25" s="125">
        <f>ROUND(INDEX('CZT Data'!$A:$W,MATCH($B25,'CZT Data'!$B:$B,0)+1+$D25,H$19),3)</f>
        <v>0</v>
      </c>
      <c r="I25" s="125">
        <f>'CZT Data'!F35</f>
        <v>0</v>
      </c>
      <c r="J25" s="125">
        <f>'CZT Data'!G35</f>
        <v>0</v>
      </c>
      <c r="K25" s="125">
        <f>ROUND(INDEX('CZT Data'!$A:$W,MATCH($B25,'CZT Data'!$B:$B,0)+1+$D25,K$19),3)</f>
        <v>0</v>
      </c>
      <c r="L25" s="125">
        <f>'CZT Data'!I35</f>
        <v>0</v>
      </c>
      <c r="M25" s="125">
        <f t="shared" si="9"/>
        <v>0</v>
      </c>
      <c r="N25" s="125">
        <f>'CZT Data'!K35</f>
        <v>0</v>
      </c>
      <c r="O25" s="125">
        <f>'CZT Data'!L35</f>
        <v>0</v>
      </c>
      <c r="P25" s="125">
        <f>'CZT Data'!M35</f>
        <v>0</v>
      </c>
      <c r="Q25" s="125">
        <f t="shared" si="10"/>
        <v>0</v>
      </c>
      <c r="R25" s="125">
        <f>ROUND(INDEX('CZT Data'!$A:$W,MATCH($B25,'CZT Data'!$B:$B,0)+1+$D25,R$19),3)</f>
        <v>0</v>
      </c>
      <c r="S25" s="125">
        <f>ROUND(INDEX('CZT Data'!$A:$W,MATCH($B25,'CZT Data'!$B:$B,0)+1+$D25,S$19),3)</f>
        <v>0</v>
      </c>
      <c r="T25" s="125">
        <f>ROUND(INDEX('CZT Data'!$A:$W,MATCH($B25,'CZT Data'!$B:$B,0)+1+$D25,T$19),3)</f>
        <v>0</v>
      </c>
      <c r="U25" s="125">
        <f>ROUND(INDEX('CZT Data'!$A:$W,MATCH($B25,'CZT Data'!$B:$B,0)+1+$D25,U$19),3)</f>
        <v>0</v>
      </c>
      <c r="V25" s="125">
        <f>ROUND(INDEX('CZT Data'!$A:$W,MATCH($B25,'CZT Data'!$B:$B,0)+1+$D25,V$19),3)</f>
        <v>0</v>
      </c>
      <c r="W25" s="125">
        <f>ROUND(INDEX('CZT Data'!$A:$W,MATCH($B25,'CZT Data'!$B:$B,0)+1+$D25,W$19),3)</f>
        <v>0</v>
      </c>
      <c r="X25" s="125">
        <f>ROUND(INDEX('CZT Data'!$A:$W,MATCH($B25,'CZT Data'!$B:$B,0)+1+$D25,X$19),3)</f>
        <v>0</v>
      </c>
      <c r="Y25" s="125">
        <f>ROUND(INDEX('CZT Data'!$A:$W,MATCH($B25,'CZT Data'!$B:$B,0)+1+$D25,Y$19),3)</f>
        <v>0</v>
      </c>
      <c r="Z25" s="125">
        <f>ROUND(INDEX('CZT Data'!$A:$W,MATCH($B25,'CZT Data'!$B:$B,0)+1+$D25,Z$19),3)</f>
        <v>0</v>
      </c>
      <c r="AA25" s="127" t="str">
        <f>'CZT Data'!B43</f>
        <v>Moravskoslezský</v>
      </c>
      <c r="AB25" s="128">
        <f>'CZT Data'!D43</f>
        <v>4.8</v>
      </c>
      <c r="AC25" s="12">
        <f t="shared" si="11"/>
        <v>0</v>
      </c>
      <c r="AD25" s="39" t="e">
        <f t="shared" si="12"/>
        <v>#DIV/0!</v>
      </c>
    </row>
    <row r="26" spans="2:30" x14ac:dyDescent="0.25">
      <c r="B26" s="122" t="s">
        <v>65</v>
      </c>
      <c r="C26" s="123" t="s">
        <v>2</v>
      </c>
      <c r="D26" s="124">
        <v>4</v>
      </c>
      <c r="E26" s="125">
        <f>ROUND(INDEX('CZT Data'!$A:$W,MATCH($B26,'CZT Data'!$B:$B,0)+1+$D26,E$19),3)</f>
        <v>417.66800000000001</v>
      </c>
      <c r="F26" s="125">
        <f>ROUND(INDEX('CZT Data'!$A:$W,MATCH($B26,'CZT Data'!$B:$B,0)+1+$D26,F$19),3)</f>
        <v>417.66800000000001</v>
      </c>
      <c r="G26" s="125">
        <f>ROUND(INDEX('CZT Data'!$A:$W,MATCH($B26,'CZT Data'!$B:$B,0)+1+$D26,G$19),3)</f>
        <v>35.228999999999999</v>
      </c>
      <c r="H26" s="125">
        <f>ROUND(INDEX('CZT Data'!$A:$W,MATCH($B26,'CZT Data'!$B:$B,0)+1+$D26,H$19),3)</f>
        <v>1998.521</v>
      </c>
      <c r="I26" s="125">
        <f>'CZT Data'!F145</f>
        <v>0</v>
      </c>
      <c r="J26" s="125">
        <f>'CZT Data'!G145</f>
        <v>509.17526373272312</v>
      </c>
      <c r="K26" s="125">
        <f>ROUND(INDEX('CZT Data'!$A:$W,MATCH($B26,'CZT Data'!$B:$B,0)+1+$D26,K$19),3)</f>
        <v>1387.0540000000001</v>
      </c>
      <c r="L26" s="125">
        <f>'CZT Data'!I145</f>
        <v>0</v>
      </c>
      <c r="M26" s="125">
        <f t="shared" si="9"/>
        <v>1998.521</v>
      </c>
      <c r="N26" s="125">
        <f>'CZT Data'!K145</f>
        <v>0</v>
      </c>
      <c r="O26" s="125">
        <f>'CZT Data'!L145</f>
        <v>0</v>
      </c>
      <c r="P26" s="125">
        <f>'CZT Data'!M145</f>
        <v>0</v>
      </c>
      <c r="Q26" s="125">
        <f t="shared" si="10"/>
        <v>509.17526373272312</v>
      </c>
      <c r="R26" s="125">
        <f>ROUND(INDEX('CZT Data'!$A:$W,MATCH($B26,'CZT Data'!$B:$B,0)+1+$D26,R$19),3)</f>
        <v>0</v>
      </c>
      <c r="S26" s="125">
        <f>ROUND(INDEX('CZT Data'!$A:$W,MATCH($B26,'CZT Data'!$B:$B,0)+1+$D26,S$19),3)</f>
        <v>0</v>
      </c>
      <c r="T26" s="125">
        <f>ROUND(INDEX('CZT Data'!$A:$W,MATCH($B26,'CZT Data'!$B:$B,0)+1+$D26,T$19),3)</f>
        <v>0</v>
      </c>
      <c r="U26" s="125">
        <f>ROUND(INDEX('CZT Data'!$A:$W,MATCH($B26,'CZT Data'!$B:$B,0)+1+$D26,U$19),3)</f>
        <v>0</v>
      </c>
      <c r="V26" s="125">
        <f>ROUND(INDEX('CZT Data'!$A:$W,MATCH($B26,'CZT Data'!$B:$B,0)+1+$D26,V$19),3)</f>
        <v>0</v>
      </c>
      <c r="W26" s="125">
        <f>ROUND(INDEX('CZT Data'!$A:$W,MATCH($B26,'CZT Data'!$B:$B,0)+1+$D26,W$19),3)</f>
        <v>0</v>
      </c>
      <c r="X26" s="125">
        <f>ROUND(INDEX('CZT Data'!$A:$W,MATCH($B26,'CZT Data'!$B:$B,0)+1+$D26,X$19),3)</f>
        <v>139</v>
      </c>
      <c r="Y26" s="125">
        <f>ROUND(INDEX('CZT Data'!$A:$W,MATCH($B26,'CZT Data'!$B:$B,0)+1+$D26,Y$19),3)</f>
        <v>1248</v>
      </c>
      <c r="Z26" s="125">
        <f>ROUND(INDEX('CZT Data'!$A:$W,MATCH($B26,'CZT Data'!$B:$B,0)+1+$D26,Z$19),3)</f>
        <v>0</v>
      </c>
      <c r="AA26" s="127" t="str">
        <f>'CZT Data'!B153</f>
        <v>Pardubický</v>
      </c>
      <c r="AB26" s="128">
        <f>'CZT Data'!D153</f>
        <v>21.355999999999998</v>
      </c>
      <c r="AC26" s="12">
        <f t="shared" si="11"/>
        <v>5.4000000000087311E-2</v>
      </c>
      <c r="AD26" s="39">
        <f t="shared" si="12"/>
        <v>1.3291531125731972</v>
      </c>
    </row>
    <row r="27" spans="2:30" x14ac:dyDescent="0.25">
      <c r="B27" s="122" t="s">
        <v>66</v>
      </c>
      <c r="C27" s="123" t="s">
        <v>2</v>
      </c>
      <c r="D27" s="124">
        <v>4</v>
      </c>
      <c r="E27" s="125">
        <f>ROUND(INDEX('CZT Data'!$A:$W,MATCH($B27,'CZT Data'!$B:$B,0)+1+$D27,E$19),3)</f>
        <v>184.81100000000001</v>
      </c>
      <c r="F27" s="125">
        <f>ROUND(INDEX('CZT Data'!$A:$W,MATCH($B27,'CZT Data'!$B:$B,0)+1+$D27,F$19),3)</f>
        <v>184.81100000000001</v>
      </c>
      <c r="G27" s="125">
        <f>ROUND(INDEX('CZT Data'!$A:$W,MATCH($B27,'CZT Data'!$B:$B,0)+1+$D27,G$19),3)</f>
        <v>35.226999999999997</v>
      </c>
      <c r="H27" s="125">
        <f>ROUND(INDEX('CZT Data'!$A:$W,MATCH($B27,'CZT Data'!$B:$B,0)+1+$D27,H$19),3)</f>
        <v>568.827</v>
      </c>
      <c r="I27" s="125">
        <f>'CZT Data'!F123</f>
        <v>0</v>
      </c>
      <c r="J27" s="125">
        <f>'CZT Data'!G123</f>
        <v>89.487277710400008</v>
      </c>
      <c r="K27" s="125">
        <f>ROUND(INDEX('CZT Data'!$A:$W,MATCH($B27,'CZT Data'!$B:$B,0)+1+$D27,K$19),3)</f>
        <v>346</v>
      </c>
      <c r="L27" s="125">
        <f>'CZT Data'!I123</f>
        <v>0</v>
      </c>
      <c r="M27" s="125">
        <f t="shared" si="9"/>
        <v>568.827</v>
      </c>
      <c r="N27" s="125">
        <f>'CZT Data'!K123</f>
        <v>0</v>
      </c>
      <c r="O27" s="125">
        <f>'CZT Data'!L123</f>
        <v>0</v>
      </c>
      <c r="P27" s="125">
        <f>'CZT Data'!M123</f>
        <v>0</v>
      </c>
      <c r="Q27" s="125">
        <f t="shared" si="10"/>
        <v>89.487277710400008</v>
      </c>
      <c r="R27" s="125">
        <f>ROUND(INDEX('CZT Data'!$A:$W,MATCH($B27,'CZT Data'!$B:$B,0)+1+$D27,R$19),3)</f>
        <v>0</v>
      </c>
      <c r="S27" s="125">
        <f>ROUND(INDEX('CZT Data'!$A:$W,MATCH($B27,'CZT Data'!$B:$B,0)+1+$D27,S$19),3)</f>
        <v>0</v>
      </c>
      <c r="T27" s="125">
        <f>ROUND(INDEX('CZT Data'!$A:$W,MATCH($B27,'CZT Data'!$B:$B,0)+1+$D27,T$19),3)</f>
        <v>0</v>
      </c>
      <c r="U27" s="125">
        <f>ROUND(INDEX('CZT Data'!$A:$W,MATCH($B27,'CZT Data'!$B:$B,0)+1+$D27,U$19),3)</f>
        <v>0</v>
      </c>
      <c r="V27" s="125">
        <f>ROUND(INDEX('CZT Data'!$A:$W,MATCH($B27,'CZT Data'!$B:$B,0)+1+$D27,V$19),3)</f>
        <v>0</v>
      </c>
      <c r="W27" s="125">
        <f>ROUND(INDEX('CZT Data'!$A:$W,MATCH($B27,'CZT Data'!$B:$B,0)+1+$D27,W$19),3)</f>
        <v>0</v>
      </c>
      <c r="X27" s="125">
        <f>ROUND(INDEX('CZT Data'!$A:$W,MATCH($B27,'CZT Data'!$B:$B,0)+1+$D27,X$19),3)</f>
        <v>138</v>
      </c>
      <c r="Y27" s="125">
        <f>ROUND(INDEX('CZT Data'!$A:$W,MATCH($B27,'CZT Data'!$B:$B,0)+1+$D27,Y$19),3)</f>
        <v>208</v>
      </c>
      <c r="Z27" s="125">
        <f>ROUND(INDEX('CZT Data'!$A:$W,MATCH($B27,'CZT Data'!$B:$B,0)+1+$D27,Z$19),3)</f>
        <v>0</v>
      </c>
      <c r="AA27" s="127" t="str">
        <f>'CZT Data'!B131</f>
        <v>Vysočina</v>
      </c>
      <c r="AB27" s="128">
        <f>'CZT Data'!D131</f>
        <v>6.25</v>
      </c>
      <c r="AC27" s="12">
        <f t="shared" si="11"/>
        <v>0</v>
      </c>
      <c r="AD27" s="39">
        <f t="shared" si="12"/>
        <v>0.85496804843867513</v>
      </c>
    </row>
    <row r="28" spans="2:30" x14ac:dyDescent="0.25">
      <c r="B28" s="122" t="s">
        <v>67</v>
      </c>
      <c r="C28" s="123" t="s">
        <v>2</v>
      </c>
      <c r="D28" s="124">
        <v>4</v>
      </c>
      <c r="E28" s="125">
        <f>ROUND(INDEX('CZT Data'!$A:$W,MATCH($B28,'CZT Data'!$B:$B,0)+1+$D28,E$19),3)</f>
        <v>26.896999999999998</v>
      </c>
      <c r="F28" s="125">
        <f>ROUND(INDEX('CZT Data'!$A:$W,MATCH($B28,'CZT Data'!$B:$B,0)+1+$D28,F$19),3)</f>
        <v>26.896999999999998</v>
      </c>
      <c r="G28" s="125">
        <f>ROUND(INDEX('CZT Data'!$A:$W,MATCH($B28,'CZT Data'!$B:$B,0)+1+$D28,G$19),3)</f>
        <v>35.271000000000001</v>
      </c>
      <c r="H28" s="125">
        <f>ROUND(INDEX('CZT Data'!$A:$W,MATCH($B28,'CZT Data'!$B:$B,0)+1+$D28,H$19),3)</f>
        <v>95</v>
      </c>
      <c r="I28" s="125">
        <f>'CZT Data'!F189</f>
        <v>0</v>
      </c>
      <c r="J28" s="125">
        <f>'CZT Data'!G189</f>
        <v>0</v>
      </c>
      <c r="K28" s="125">
        <f>ROUND(INDEX('CZT Data'!$A:$W,MATCH($B28,'CZT Data'!$B:$B,0)+1+$D28,K$19),3)</f>
        <v>95</v>
      </c>
      <c r="L28" s="125">
        <f>'CZT Data'!I189</f>
        <v>0</v>
      </c>
      <c r="M28" s="125">
        <f t="shared" si="9"/>
        <v>95</v>
      </c>
      <c r="N28" s="125">
        <f>'CZT Data'!K189</f>
        <v>0</v>
      </c>
      <c r="O28" s="125">
        <f>'CZT Data'!L189</f>
        <v>0</v>
      </c>
      <c r="P28" s="125">
        <f>'CZT Data'!M189</f>
        <v>0</v>
      </c>
      <c r="Q28" s="125">
        <f t="shared" si="10"/>
        <v>0</v>
      </c>
      <c r="R28" s="125">
        <f>ROUND(INDEX('CZT Data'!$A:$W,MATCH($B28,'CZT Data'!$B:$B,0)+1+$D28,R$19),3)</f>
        <v>0</v>
      </c>
      <c r="S28" s="125">
        <f>ROUND(INDEX('CZT Data'!$A:$W,MATCH($B28,'CZT Data'!$B:$B,0)+1+$D28,S$19),3)</f>
        <v>0</v>
      </c>
      <c r="T28" s="125">
        <f>ROUND(INDEX('CZT Data'!$A:$W,MATCH($B28,'CZT Data'!$B:$B,0)+1+$D28,T$19),3)</f>
        <v>0</v>
      </c>
      <c r="U28" s="125">
        <f>ROUND(INDEX('CZT Data'!$A:$W,MATCH($B28,'CZT Data'!$B:$B,0)+1+$D28,U$19),3)</f>
        <v>0</v>
      </c>
      <c r="V28" s="125">
        <f>ROUND(INDEX('CZT Data'!$A:$W,MATCH($B28,'CZT Data'!$B:$B,0)+1+$D28,V$19),3)</f>
        <v>0</v>
      </c>
      <c r="W28" s="125">
        <f>ROUND(INDEX('CZT Data'!$A:$W,MATCH($B28,'CZT Data'!$B:$B,0)+1+$D28,W$19),3)</f>
        <v>0</v>
      </c>
      <c r="X28" s="125">
        <f>ROUND(INDEX('CZT Data'!$A:$W,MATCH($B28,'CZT Data'!$B:$B,0)+1+$D28,X$19),3)</f>
        <v>47</v>
      </c>
      <c r="Y28" s="125">
        <f>ROUND(INDEX('CZT Data'!$A:$W,MATCH($B28,'CZT Data'!$B:$B,0)+1+$D28,Y$19),3)</f>
        <v>48</v>
      </c>
      <c r="Z28" s="125">
        <f>ROUND(INDEX('CZT Data'!$A:$W,MATCH($B28,'CZT Data'!$B:$B,0)+1+$D28,Z$19),3)</f>
        <v>0</v>
      </c>
      <c r="AA28" s="127" t="str">
        <f>'CZT Data'!B197</f>
        <v>Středočeský</v>
      </c>
      <c r="AB28" s="128">
        <f>'CZT Data'!D197</f>
        <v>11.337</v>
      </c>
      <c r="AC28" s="12">
        <f t="shared" si="11"/>
        <v>0</v>
      </c>
      <c r="AD28" s="39">
        <f t="shared" si="12"/>
        <v>0.98110900430861769</v>
      </c>
    </row>
    <row r="29" spans="2:30" x14ac:dyDescent="0.25">
      <c r="B29" s="122" t="s">
        <v>68</v>
      </c>
      <c r="C29" s="123" t="s">
        <v>2</v>
      </c>
      <c r="D29" s="124">
        <v>4</v>
      </c>
      <c r="E29" s="125">
        <f>ROUND(INDEX('CZT Data'!$A:$W,MATCH($B29,'CZT Data'!$B:$B,0)+1+$D29,E$19),3)</f>
        <v>239.66800000000001</v>
      </c>
      <c r="F29" s="125">
        <f>ROUND(INDEX('CZT Data'!$A:$W,MATCH($B29,'CZT Data'!$B:$B,0)+1+$D29,F$19),3)</f>
        <v>239.66800000000001</v>
      </c>
      <c r="G29" s="125">
        <f>ROUND(INDEX('CZT Data'!$A:$W,MATCH($B29,'CZT Data'!$B:$B,0)+1+$D29,G$19),3)</f>
        <v>35.271000000000001</v>
      </c>
      <c r="H29" s="125">
        <f>ROUND(INDEX('CZT Data'!$A:$W,MATCH($B29,'CZT Data'!$B:$B,0)+1+$D29,H$19),3)</f>
        <v>745.78899999999999</v>
      </c>
      <c r="I29" s="125">
        <f>'CZT Data'!F79</f>
        <v>0</v>
      </c>
      <c r="J29" s="125">
        <f>'CZT Data'!G79</f>
        <v>51.437976656639876</v>
      </c>
      <c r="K29" s="125">
        <f>ROUND(INDEX('CZT Data'!$A:$W,MATCH($B29,'CZT Data'!$B:$B,0)+1+$D29,K$19),3)</f>
        <v>678.4</v>
      </c>
      <c r="L29" s="125">
        <f>'CZT Data'!I79</f>
        <v>0</v>
      </c>
      <c r="M29" s="125">
        <f t="shared" si="9"/>
        <v>745.78899999999999</v>
      </c>
      <c r="N29" s="125">
        <f>'CZT Data'!K79</f>
        <v>0</v>
      </c>
      <c r="O29" s="125">
        <f>'CZT Data'!L79</f>
        <v>0</v>
      </c>
      <c r="P29" s="125">
        <f>'CZT Data'!M79</f>
        <v>0</v>
      </c>
      <c r="Q29" s="125">
        <f t="shared" si="10"/>
        <v>51.437976656639876</v>
      </c>
      <c r="R29" s="125">
        <f>ROUND(INDEX('CZT Data'!$A:$W,MATCH($B29,'CZT Data'!$B:$B,0)+1+$D29,R$19),3)</f>
        <v>0</v>
      </c>
      <c r="S29" s="125">
        <f>ROUND(INDEX('CZT Data'!$A:$W,MATCH($B29,'CZT Data'!$B:$B,0)+1+$D29,S$19),3)</f>
        <v>0</v>
      </c>
      <c r="T29" s="125">
        <f>ROUND(INDEX('CZT Data'!$A:$W,MATCH($B29,'CZT Data'!$B:$B,0)+1+$D29,T$19),3)</f>
        <v>0</v>
      </c>
      <c r="U29" s="125">
        <f>ROUND(INDEX('CZT Data'!$A:$W,MATCH($B29,'CZT Data'!$B:$B,0)+1+$D29,U$19),3)</f>
        <v>0</v>
      </c>
      <c r="V29" s="125">
        <f>ROUND(INDEX('CZT Data'!$A:$W,MATCH($B29,'CZT Data'!$B:$B,0)+1+$D29,V$19),3)</f>
        <v>0</v>
      </c>
      <c r="W29" s="125">
        <f>ROUND(INDEX('CZT Data'!$A:$W,MATCH($B29,'CZT Data'!$B:$B,0)+1+$D29,W$19),3)</f>
        <v>0</v>
      </c>
      <c r="X29" s="125">
        <f>ROUND(INDEX('CZT Data'!$A:$W,MATCH($B29,'CZT Data'!$B:$B,0)+1+$D29,X$19),3)</f>
        <v>67</v>
      </c>
      <c r="Y29" s="125">
        <f>ROUND(INDEX('CZT Data'!$A:$W,MATCH($B29,'CZT Data'!$B:$B,0)+1+$D29,Y$19),3)</f>
        <v>611</v>
      </c>
      <c r="Z29" s="125">
        <f>ROUND(INDEX('CZT Data'!$A:$W,MATCH($B29,'CZT Data'!$B:$B,0)+1+$D29,Z$19),3)</f>
        <v>0</v>
      </c>
      <c r="AA29" s="127" t="str">
        <f>'CZT Data'!B87</f>
        <v>Plzeňský</v>
      </c>
      <c r="AB29" s="128">
        <f>'CZT Data'!D87</f>
        <v>3.9399999999999995</v>
      </c>
      <c r="AC29" s="12">
        <f t="shared" si="11"/>
        <v>0.39999999999997726</v>
      </c>
      <c r="AD29" s="39">
        <f t="shared" si="12"/>
        <v>0.86437743508149234</v>
      </c>
    </row>
    <row r="30" spans="2:30" x14ac:dyDescent="0.25">
      <c r="B30" s="122" t="s">
        <v>69</v>
      </c>
      <c r="C30" s="123" t="s">
        <v>2</v>
      </c>
      <c r="D30" s="124">
        <v>4</v>
      </c>
      <c r="E30" s="125">
        <f>ROUND(INDEX('CZT Data'!$A:$W,MATCH($B30,'CZT Data'!$B:$B,0)+1+$D30,E$19),3)</f>
        <v>40.588999999999999</v>
      </c>
      <c r="F30" s="125">
        <f>ROUND(INDEX('CZT Data'!$A:$W,MATCH($B30,'CZT Data'!$B:$B,0)+1+$D30,F$19),3)</f>
        <v>40.588999999999999</v>
      </c>
      <c r="G30" s="125">
        <f>ROUND(INDEX('CZT Data'!$A:$W,MATCH($B30,'CZT Data'!$B:$B,0)+1+$D30,G$19),3)</f>
        <v>35.225999999999999</v>
      </c>
      <c r="H30" s="125">
        <f>ROUND(INDEX('CZT Data'!$A:$W,MATCH($B30,'CZT Data'!$B:$B,0)+1+$D30,H$19),3)</f>
        <v>511</v>
      </c>
      <c r="I30" s="125">
        <f>'CZT Data'!F101</f>
        <v>0</v>
      </c>
      <c r="J30" s="125">
        <f>'CZT Data'!G101</f>
        <v>15</v>
      </c>
      <c r="K30" s="125">
        <f>ROUND(INDEX('CZT Data'!$A:$W,MATCH($B30,'CZT Data'!$B:$B,0)+1+$D30,K$19),3)</f>
        <v>448</v>
      </c>
      <c r="L30" s="125">
        <f>'CZT Data'!I101</f>
        <v>0</v>
      </c>
      <c r="M30" s="125">
        <f t="shared" si="9"/>
        <v>511</v>
      </c>
      <c r="N30" s="125">
        <f>'CZT Data'!K101</f>
        <v>0</v>
      </c>
      <c r="O30" s="125">
        <f>'CZT Data'!L101</f>
        <v>0</v>
      </c>
      <c r="P30" s="125">
        <f>'CZT Data'!M101</f>
        <v>0</v>
      </c>
      <c r="Q30" s="125">
        <f t="shared" si="10"/>
        <v>15</v>
      </c>
      <c r="R30" s="125">
        <f>ROUND(INDEX('CZT Data'!$A:$W,MATCH($B30,'CZT Data'!$B:$B,0)+1+$D30,R$19),3)</f>
        <v>0</v>
      </c>
      <c r="S30" s="125">
        <f>ROUND(INDEX('CZT Data'!$A:$W,MATCH($B30,'CZT Data'!$B:$B,0)+1+$D30,S$19),3)</f>
        <v>0</v>
      </c>
      <c r="T30" s="125">
        <f>ROUND(INDEX('CZT Data'!$A:$W,MATCH($B30,'CZT Data'!$B:$B,0)+1+$D30,T$19),3)</f>
        <v>0</v>
      </c>
      <c r="U30" s="125">
        <f>ROUND(INDEX('CZT Data'!$A:$W,MATCH($B30,'CZT Data'!$B:$B,0)+1+$D30,U$19),3)</f>
        <v>0</v>
      </c>
      <c r="V30" s="125">
        <f>ROUND(INDEX('CZT Data'!$A:$W,MATCH($B30,'CZT Data'!$B:$B,0)+1+$D30,V$19),3)</f>
        <v>0</v>
      </c>
      <c r="W30" s="125">
        <f>ROUND(INDEX('CZT Data'!$A:$W,MATCH($B30,'CZT Data'!$B:$B,0)+1+$D30,W$19),3)</f>
        <v>0</v>
      </c>
      <c r="X30" s="125">
        <f>ROUND(INDEX('CZT Data'!$A:$W,MATCH($B30,'CZT Data'!$B:$B,0)+1+$D30,X$19),3)</f>
        <v>112</v>
      </c>
      <c r="Y30" s="125">
        <f>ROUND(INDEX('CZT Data'!$A:$W,MATCH($B30,'CZT Data'!$B:$B,0)+1+$D30,Y$19),3)</f>
        <v>336</v>
      </c>
      <c r="Z30" s="125">
        <f>ROUND(INDEX('CZT Data'!$A:$W,MATCH($B30,'CZT Data'!$B:$B,0)+1+$D30,Z$19),3)</f>
        <v>0</v>
      </c>
      <c r="AA30" s="127" t="str">
        <f>'CZT Data'!B109</f>
        <v>Královéhradecký</v>
      </c>
      <c r="AB30" s="128">
        <f>'CZT Data'!D109</f>
        <v>3.99</v>
      </c>
      <c r="AC30" s="12">
        <f t="shared" si="11"/>
        <v>0</v>
      </c>
      <c r="AD30" s="39">
        <f t="shared" si="12"/>
        <v>3.4971160768790672</v>
      </c>
    </row>
    <row r="31" spans="2:30" x14ac:dyDescent="0.25">
      <c r="B31" s="122" t="s">
        <v>35</v>
      </c>
      <c r="C31" s="123" t="s">
        <v>2</v>
      </c>
      <c r="D31" s="124">
        <v>4</v>
      </c>
      <c r="E31" s="125">
        <f>ROUND(INDEX('CZT Data'!$A:$W,MATCH($B31,'CZT Data'!$B:$B,0)+1+$D31,E$19),3)</f>
        <v>132.56899999999999</v>
      </c>
      <c r="F31" s="125">
        <f>ROUND(INDEX('CZT Data'!$A:$W,MATCH($B31,'CZT Data'!$B:$B,0)+1+$D31,F$19),3)</f>
        <v>132.56899999999999</v>
      </c>
      <c r="G31" s="125">
        <f>ROUND(INDEX('CZT Data'!$A:$W,MATCH($B31,'CZT Data'!$B:$B,0)+1+$D31,G$19),3)</f>
        <v>35.225999999999999</v>
      </c>
      <c r="H31" s="125">
        <f>ROUND(INDEX('CZT Data'!$A:$W,MATCH($B31,'CZT Data'!$B:$B,0)+1+$D31,H$19),3)</f>
        <v>407.6</v>
      </c>
      <c r="I31" s="125">
        <f>'CZT Data'!F57</f>
        <v>0</v>
      </c>
      <c r="J31" s="125">
        <f>'CZT Data'!G57</f>
        <v>72.322999999999581</v>
      </c>
      <c r="K31" s="125">
        <f>ROUND(INDEX('CZT Data'!$A:$W,MATCH($B31,'CZT Data'!$B:$B,0)+1+$D31,K$19),3)</f>
        <v>298.8</v>
      </c>
      <c r="L31" s="125">
        <f>'CZT Data'!I57</f>
        <v>0</v>
      </c>
      <c r="M31" s="125">
        <f t="shared" si="9"/>
        <v>407.6</v>
      </c>
      <c r="N31" s="125">
        <f>'CZT Data'!K57</f>
        <v>0</v>
      </c>
      <c r="O31" s="125">
        <f>'CZT Data'!L57</f>
        <v>0</v>
      </c>
      <c r="P31" s="125">
        <f>'CZT Data'!M57</f>
        <v>0</v>
      </c>
      <c r="Q31" s="125">
        <f t="shared" si="10"/>
        <v>72.322999999999581</v>
      </c>
      <c r="R31" s="125">
        <f>ROUND(INDEX('CZT Data'!$A:$W,MATCH($B31,'CZT Data'!$B:$B,0)+1+$D31,R$19),3)</f>
        <v>0</v>
      </c>
      <c r="S31" s="125">
        <f>ROUND(INDEX('CZT Data'!$A:$W,MATCH($B31,'CZT Data'!$B:$B,0)+1+$D31,S$19),3)</f>
        <v>0</v>
      </c>
      <c r="T31" s="125">
        <f>ROUND(INDEX('CZT Data'!$A:$W,MATCH($B31,'CZT Data'!$B:$B,0)+1+$D31,T$19),3)</f>
        <v>0</v>
      </c>
      <c r="U31" s="125">
        <f>ROUND(INDEX('CZT Data'!$A:$W,MATCH($B31,'CZT Data'!$B:$B,0)+1+$D31,U$19),3)</f>
        <v>0</v>
      </c>
      <c r="V31" s="125">
        <f>ROUND(INDEX('CZT Data'!$A:$W,MATCH($B31,'CZT Data'!$B:$B,0)+1+$D31,V$19),3)</f>
        <v>0</v>
      </c>
      <c r="W31" s="125">
        <f>ROUND(INDEX('CZT Data'!$A:$W,MATCH($B31,'CZT Data'!$B:$B,0)+1+$D31,W$19),3)</f>
        <v>0</v>
      </c>
      <c r="X31" s="125">
        <f>ROUND(INDEX('CZT Data'!$A:$W,MATCH($B31,'CZT Data'!$B:$B,0)+1+$D31,X$19),3)</f>
        <v>60</v>
      </c>
      <c r="Y31" s="125">
        <f>ROUND(INDEX('CZT Data'!$A:$W,MATCH($B31,'CZT Data'!$B:$B,0)+1+$D31,Y$19),3)</f>
        <v>239</v>
      </c>
      <c r="Z31" s="125">
        <f>ROUND(INDEX('CZT Data'!$A:$W,MATCH($B31,'CZT Data'!$B:$B,0)+1+$D31,Z$19),3)</f>
        <v>0</v>
      </c>
      <c r="AA31" s="127" t="str">
        <f>'CZT Data'!B65</f>
        <v>Pardubický</v>
      </c>
      <c r="AB31" s="128">
        <f>'CZT Data'!D65</f>
        <v>4.9369999999999994</v>
      </c>
      <c r="AC31" s="12">
        <f t="shared" si="11"/>
        <v>-0.19999999999998863</v>
      </c>
      <c r="AD31" s="39">
        <f t="shared" si="12"/>
        <v>0.85406258040886063</v>
      </c>
    </row>
    <row r="32" spans="2:30" x14ac:dyDescent="0.25">
      <c r="B32" s="122" t="s">
        <v>70</v>
      </c>
      <c r="C32" s="123" t="s">
        <v>2</v>
      </c>
      <c r="D32" s="124">
        <v>4</v>
      </c>
      <c r="E32" s="125">
        <f>ROUND(INDEX('CZT Data'!$A:$W,MATCH($B32,'CZT Data'!$B:$B,0)+1+$D32,E$19),3)</f>
        <v>3.0459999999999998</v>
      </c>
      <c r="F32" s="125">
        <f>ROUND(INDEX('CZT Data'!$A:$W,MATCH($B32,'CZT Data'!$B:$B,0)+1+$D32,F$19),3)</f>
        <v>3.0459999999999998</v>
      </c>
      <c r="G32" s="125">
        <f>ROUND(INDEX('CZT Data'!$A:$W,MATCH($B32,'CZT Data'!$B:$B,0)+1+$D32,G$19),3)</f>
        <v>35.244999999999997</v>
      </c>
      <c r="H32" s="125">
        <f>ROUND(INDEX('CZT Data'!$A:$W,MATCH($B32,'CZT Data'!$B:$B,0)+1+$D32,H$19),3)</f>
        <v>6.9</v>
      </c>
      <c r="I32" s="125">
        <f>'CZT Data'!F211</f>
        <v>0</v>
      </c>
      <c r="J32" s="125">
        <f>'CZT Data'!G211</f>
        <v>0</v>
      </c>
      <c r="K32" s="125">
        <f>ROUND(INDEX('CZT Data'!$A:$W,MATCH($B32,'CZT Data'!$B:$B,0)+1+$D32,K$19),3)</f>
        <v>6.9</v>
      </c>
      <c r="L32" s="125">
        <f>'CZT Data'!I211</f>
        <v>0</v>
      </c>
      <c r="M32" s="125">
        <f t="shared" si="9"/>
        <v>6.9</v>
      </c>
      <c r="N32" s="125">
        <f>'CZT Data'!K211</f>
        <v>0</v>
      </c>
      <c r="O32" s="125">
        <f>'CZT Data'!L211</f>
        <v>0</v>
      </c>
      <c r="P32" s="125">
        <f>'CZT Data'!M211</f>
        <v>0</v>
      </c>
      <c r="Q32" s="125">
        <f t="shared" si="10"/>
        <v>0</v>
      </c>
      <c r="R32" s="125">
        <f>ROUND(INDEX('CZT Data'!$A:$W,MATCH($B32,'CZT Data'!$B:$B,0)+1+$D32,R$19),3)</f>
        <v>0</v>
      </c>
      <c r="S32" s="125">
        <f>ROUND(INDEX('CZT Data'!$A:$W,MATCH($B32,'CZT Data'!$B:$B,0)+1+$D32,S$19),3)</f>
        <v>0</v>
      </c>
      <c r="T32" s="125">
        <f>ROUND(INDEX('CZT Data'!$A:$W,MATCH($B32,'CZT Data'!$B:$B,0)+1+$D32,T$19),3)</f>
        <v>0</v>
      </c>
      <c r="U32" s="125">
        <f>ROUND(INDEX('CZT Data'!$A:$W,MATCH($B32,'CZT Data'!$B:$B,0)+1+$D32,U$19),3)</f>
        <v>0</v>
      </c>
      <c r="V32" s="125">
        <f>ROUND(INDEX('CZT Data'!$A:$W,MATCH($B32,'CZT Data'!$B:$B,0)+1+$D32,V$19),3)</f>
        <v>0</v>
      </c>
      <c r="W32" s="125">
        <f>ROUND(INDEX('CZT Data'!$A:$W,MATCH($B32,'CZT Data'!$B:$B,0)+1+$D32,W$19),3)</f>
        <v>0</v>
      </c>
      <c r="X32" s="125">
        <f>ROUND(INDEX('CZT Data'!$A:$W,MATCH($B32,'CZT Data'!$B:$B,0)+1+$D32,X$19),3)</f>
        <v>6.9</v>
      </c>
      <c r="Y32" s="125">
        <f>ROUND(INDEX('CZT Data'!$A:$W,MATCH($B32,'CZT Data'!$B:$B,0)+1+$D32,Y$19),3)</f>
        <v>0</v>
      </c>
      <c r="Z32" s="125">
        <f>ROUND(INDEX('CZT Data'!$A:$W,MATCH($B32,'CZT Data'!$B:$B,0)+1+$D32,Z$19),3)</f>
        <v>0</v>
      </c>
      <c r="AA32" s="127" t="str">
        <f>'CZT Data'!B219</f>
        <v>Hlavní město Praha</v>
      </c>
      <c r="AB32" s="128">
        <f>'CZT Data'!D219</f>
        <v>0.14599999999999999</v>
      </c>
      <c r="AC32" s="12">
        <f t="shared" si="11"/>
        <v>0</v>
      </c>
      <c r="AD32" s="39">
        <f t="shared" si="12"/>
        <v>0.62924053403370539</v>
      </c>
    </row>
    <row r="33" spans="1:30" x14ac:dyDescent="0.25">
      <c r="B33" s="122" t="s">
        <v>71</v>
      </c>
      <c r="C33" s="123" t="s">
        <v>2</v>
      </c>
      <c r="D33" s="124">
        <v>4</v>
      </c>
      <c r="E33" s="125">
        <f>ROUND(INDEX('CZT Data'!$A:$W,MATCH($B33,'CZT Data'!$B:$B,0)+1+$D33,E$19),3)</f>
        <v>32.798999999999999</v>
      </c>
      <c r="F33" s="125">
        <f>ROUND(INDEX('CZT Data'!$A:$W,MATCH($B33,'CZT Data'!$B:$B,0)+1+$D33,F$19),3)</f>
        <v>32.798999999999999</v>
      </c>
      <c r="G33" s="125">
        <f>ROUND(INDEX('CZT Data'!$A:$W,MATCH($B33,'CZT Data'!$B:$B,0)+1+$D33,G$19),3)</f>
        <v>35.329000000000001</v>
      </c>
      <c r="H33" s="125">
        <f>ROUND(INDEX('CZT Data'!$A:$W,MATCH($B33,'CZT Data'!$B:$B,0)+1+$D33,H$19),3)</f>
        <v>0</v>
      </c>
      <c r="I33" s="125">
        <f>'CZT Data'!F233</f>
        <v>0</v>
      </c>
      <c r="J33" s="125">
        <f>'CZT Data'!G233</f>
        <v>0</v>
      </c>
      <c r="K33" s="125">
        <f>ROUND(INDEX('CZT Data'!$A:$W,MATCH($B33,'CZT Data'!$B:$B,0)+1+$D33,K$19),3)</f>
        <v>0</v>
      </c>
      <c r="L33" s="125">
        <f>'CZT Data'!I233</f>
        <v>0</v>
      </c>
      <c r="M33" s="125">
        <f t="shared" si="9"/>
        <v>0</v>
      </c>
      <c r="N33" s="125">
        <f>'CZT Data'!K233</f>
        <v>0</v>
      </c>
      <c r="O33" s="125">
        <f>'CZT Data'!L233</f>
        <v>0</v>
      </c>
      <c r="P33" s="125">
        <f>'CZT Data'!M233</f>
        <v>0</v>
      </c>
      <c r="Q33" s="125">
        <f t="shared" si="10"/>
        <v>0</v>
      </c>
      <c r="R33" s="125">
        <f>ROUND(INDEX('CZT Data'!$A:$W,MATCH($B33,'CZT Data'!$B:$B,0)+1+$D33,R$19),3)</f>
        <v>0</v>
      </c>
      <c r="S33" s="125">
        <f>ROUND(INDEX('CZT Data'!$A:$W,MATCH($B33,'CZT Data'!$B:$B,0)+1+$D33,S$19),3)</f>
        <v>0</v>
      </c>
      <c r="T33" s="125">
        <f>ROUND(INDEX('CZT Data'!$A:$W,MATCH($B33,'CZT Data'!$B:$B,0)+1+$D33,T$19),3)</f>
        <v>0</v>
      </c>
      <c r="U33" s="125">
        <f>ROUND(INDEX('CZT Data'!$A:$W,MATCH($B33,'CZT Data'!$B:$B,0)+1+$D33,U$19),3)</f>
        <v>0</v>
      </c>
      <c r="V33" s="125">
        <f>ROUND(INDEX('CZT Data'!$A:$W,MATCH($B33,'CZT Data'!$B:$B,0)+1+$D33,V$19),3)</f>
        <v>0</v>
      </c>
      <c r="W33" s="125">
        <f>ROUND(INDEX('CZT Data'!$A:$W,MATCH($B33,'CZT Data'!$B:$B,0)+1+$D33,W$19),3)</f>
        <v>0</v>
      </c>
      <c r="X33" s="125">
        <f>ROUND(INDEX('CZT Data'!$A:$W,MATCH($B33,'CZT Data'!$B:$B,0)+1+$D33,X$19),3)</f>
        <v>0</v>
      </c>
      <c r="Y33" s="125">
        <f>ROUND(INDEX('CZT Data'!$A:$W,MATCH($B33,'CZT Data'!$B:$B,0)+1+$D33,Y$19),3)</f>
        <v>0</v>
      </c>
      <c r="Z33" s="125">
        <f>ROUND(INDEX('CZT Data'!$A:$W,MATCH($B33,'CZT Data'!$B:$B,0)+1+$D33,Z$19),3)</f>
        <v>0</v>
      </c>
      <c r="AA33" s="127" t="str">
        <f>'CZT Data'!B241</f>
        <v>Ústecký</v>
      </c>
      <c r="AB33" s="128">
        <f>'CZT Data'!D241</f>
        <v>1.29</v>
      </c>
      <c r="AC33" s="12">
        <f t="shared" si="11"/>
        <v>0</v>
      </c>
      <c r="AD33" s="39">
        <f t="shared" si="12"/>
        <v>0</v>
      </c>
    </row>
    <row r="34" spans="1:30" x14ac:dyDescent="0.25">
      <c r="B34" s="122" t="s">
        <v>74</v>
      </c>
      <c r="C34" s="123" t="s">
        <v>2</v>
      </c>
      <c r="D34" s="124">
        <v>4</v>
      </c>
      <c r="E34" s="125">
        <f>ROUND(INDEX('CZT Data'!$A:$W,MATCH($B34,'CZT Data'!$B:$B,0)+1+$D34,E$19),3)</f>
        <v>0</v>
      </c>
      <c r="F34" s="125">
        <f>ROUND(INDEX('CZT Data'!$A:$W,MATCH($B34,'CZT Data'!$B:$B,0)+1+$D34,F$19),3)</f>
        <v>0</v>
      </c>
      <c r="G34" s="125">
        <f>ROUND(INDEX('CZT Data'!$A:$W,MATCH($B34,'CZT Data'!$B:$B,0)+1+$D34,G$19),3)</f>
        <v>35.384</v>
      </c>
      <c r="H34" s="125">
        <f>ROUND(INDEX('CZT Data'!$A:$W,MATCH($B34,'CZT Data'!$B:$B,0)+1+$D34,H$19),3)</f>
        <v>0</v>
      </c>
      <c r="I34" s="125">
        <f>'CZT Data'!F255</f>
        <v>0</v>
      </c>
      <c r="J34" s="125">
        <f>'CZT Data'!G255</f>
        <v>0</v>
      </c>
      <c r="K34" s="125">
        <f>ROUND(INDEX('CZT Data'!$A:$W,MATCH($B34,'CZT Data'!$B:$B,0)+1+$D34,K$19),3)</f>
        <v>0</v>
      </c>
      <c r="L34" s="125">
        <f>'CZT Data'!I255</f>
        <v>0</v>
      </c>
      <c r="M34" s="125">
        <f t="shared" si="9"/>
        <v>0</v>
      </c>
      <c r="N34" s="125">
        <f>'CZT Data'!K255</f>
        <v>0</v>
      </c>
      <c r="O34" s="125">
        <f>'CZT Data'!L255</f>
        <v>0</v>
      </c>
      <c r="P34" s="125">
        <f>'CZT Data'!M255</f>
        <v>0</v>
      </c>
      <c r="Q34" s="125">
        <f t="shared" si="10"/>
        <v>0</v>
      </c>
      <c r="R34" s="125">
        <f>ROUND(INDEX('CZT Data'!$A:$W,MATCH($B34,'CZT Data'!$B:$B,0)+1+$D34,R$19),3)</f>
        <v>0</v>
      </c>
      <c r="S34" s="125">
        <f>ROUND(INDEX('CZT Data'!$A:$W,MATCH($B34,'CZT Data'!$B:$B,0)+1+$D34,S$19),3)</f>
        <v>0</v>
      </c>
      <c r="T34" s="125">
        <f>ROUND(INDEX('CZT Data'!$A:$W,MATCH($B34,'CZT Data'!$B:$B,0)+1+$D34,T$19),3)</f>
        <v>0</v>
      </c>
      <c r="U34" s="125">
        <f>ROUND(INDEX('CZT Data'!$A:$W,MATCH($B34,'CZT Data'!$B:$B,0)+1+$D34,U$19),3)</f>
        <v>0</v>
      </c>
      <c r="V34" s="125">
        <f>ROUND(INDEX('CZT Data'!$A:$W,MATCH($B34,'CZT Data'!$B:$B,0)+1+$D34,V$19),3)</f>
        <v>0</v>
      </c>
      <c r="W34" s="125">
        <f>ROUND(INDEX('CZT Data'!$A:$W,MATCH($B34,'CZT Data'!$B:$B,0)+1+$D34,W$19),3)</f>
        <v>0</v>
      </c>
      <c r="X34" s="125">
        <f>ROUND(INDEX('CZT Data'!$A:$W,MATCH($B34,'CZT Data'!$B:$B,0)+1+$D34,X$19),3)</f>
        <v>0</v>
      </c>
      <c r="Y34" s="125">
        <f>ROUND(INDEX('CZT Data'!$A:$W,MATCH($B34,'CZT Data'!$B:$B,0)+1+$D34,Y$19),3)</f>
        <v>0</v>
      </c>
      <c r="Z34" s="125">
        <f>ROUND(INDEX('CZT Data'!$A:$W,MATCH($B34,'CZT Data'!$B:$B,0)+1+$D34,Z$19),3)</f>
        <v>0</v>
      </c>
      <c r="AA34" s="127" t="str">
        <f>'CZT Data'!B263</f>
        <v>Moravskoslezský</v>
      </c>
      <c r="AB34" s="128">
        <f>'CZT Data'!D263</f>
        <v>11.337</v>
      </c>
      <c r="AC34" s="12">
        <f t="shared" si="11"/>
        <v>0</v>
      </c>
      <c r="AD34" s="39" t="e">
        <f t="shared" si="12"/>
        <v>#DIV/0!</v>
      </c>
    </row>
    <row r="35" spans="1:30" x14ac:dyDescent="0.25">
      <c r="B35" s="122" t="s">
        <v>73</v>
      </c>
      <c r="C35" s="123" t="s">
        <v>2</v>
      </c>
      <c r="D35" s="124">
        <v>4</v>
      </c>
      <c r="E35" s="125">
        <f>ROUND(INDEX('CZT Data'!$A:$W,MATCH($B35,'CZT Data'!$B:$B,0)+1+$D35,E$19),3)</f>
        <v>0</v>
      </c>
      <c r="F35" s="125">
        <f>ROUND(INDEX('CZT Data'!$A:$W,MATCH($B35,'CZT Data'!$B:$B,0)+1+$D35,F$19),3)</f>
        <v>0</v>
      </c>
      <c r="G35" s="125">
        <f>ROUND(INDEX('CZT Data'!$A:$W,MATCH($B35,'CZT Data'!$B:$B,0)+1+$D35,G$19),3)</f>
        <v>35.216999999999999</v>
      </c>
      <c r="H35" s="125">
        <f>ROUND(INDEX('CZT Data'!$A:$W,MATCH($B35,'CZT Data'!$B:$B,0)+1+$D35,H$19),3)</f>
        <v>0</v>
      </c>
      <c r="I35" s="125">
        <f>'CZT Data'!F278</f>
        <v>0</v>
      </c>
      <c r="J35" s="125">
        <f>'CZT Data'!G278</f>
        <v>0</v>
      </c>
      <c r="K35" s="125">
        <f>ROUND(INDEX('CZT Data'!$A:$W,MATCH($B35,'CZT Data'!$B:$B,0)+1+$D35,K$19),3)</f>
        <v>-1.1000000000000001</v>
      </c>
      <c r="L35" s="125">
        <f>'CZT Data'!I278</f>
        <v>0</v>
      </c>
      <c r="M35" s="125">
        <f t="shared" si="9"/>
        <v>0</v>
      </c>
      <c r="N35" s="125">
        <f>'CZT Data'!K278</f>
        <v>0</v>
      </c>
      <c r="O35" s="125">
        <f>'CZT Data'!L278</f>
        <v>0</v>
      </c>
      <c r="P35" s="125">
        <f>'CZT Data'!M278</f>
        <v>0</v>
      </c>
      <c r="Q35" s="125">
        <f t="shared" si="10"/>
        <v>0</v>
      </c>
      <c r="R35" s="125">
        <f>ROUND(INDEX('CZT Data'!$A:$W,MATCH($B35,'CZT Data'!$B:$B,0)+1+$D35,R$19),3)</f>
        <v>0</v>
      </c>
      <c r="S35" s="125">
        <f>ROUND(INDEX('CZT Data'!$A:$W,MATCH($B35,'CZT Data'!$B:$B,0)+1+$D35,S$19),3)</f>
        <v>0</v>
      </c>
      <c r="T35" s="125">
        <f>ROUND(INDEX('CZT Data'!$A:$W,MATCH($B35,'CZT Data'!$B:$B,0)+1+$D35,T$19),3)</f>
        <v>-1.1000000000000001</v>
      </c>
      <c r="U35" s="125">
        <f>ROUND(INDEX('CZT Data'!$A:$W,MATCH($B35,'CZT Data'!$B:$B,0)+1+$D35,U$19),3)</f>
        <v>0</v>
      </c>
      <c r="V35" s="125">
        <f>ROUND(INDEX('CZT Data'!$A:$W,MATCH($B35,'CZT Data'!$B:$B,0)+1+$D35,V$19),3)</f>
        <v>0</v>
      </c>
      <c r="W35" s="125">
        <f>ROUND(INDEX('CZT Data'!$A:$W,MATCH($B35,'CZT Data'!$B:$B,0)+1+$D35,W$19),3)</f>
        <v>0</v>
      </c>
      <c r="X35" s="125">
        <f>ROUND(INDEX('CZT Data'!$A:$W,MATCH($B35,'CZT Data'!$B:$B,0)+1+$D35,X$19),3)</f>
        <v>0</v>
      </c>
      <c r="Y35" s="125">
        <f>ROUND(INDEX('CZT Data'!$A:$W,MATCH($B35,'CZT Data'!$B:$B,0)+1+$D35,Y$19),3)</f>
        <v>0</v>
      </c>
      <c r="Z35" s="125">
        <f>ROUND(INDEX('CZT Data'!$A:$W,MATCH($B35,'CZT Data'!$B:$B,0)+1+$D35,Z$19),3)</f>
        <v>0</v>
      </c>
      <c r="AA35" s="127" t="str">
        <f>'CZT Data'!B286</f>
        <v>Královéhradecký</v>
      </c>
      <c r="AB35" s="128">
        <f>'CZT Data'!D286</f>
        <v>6.3</v>
      </c>
      <c r="AC35" s="12">
        <f t="shared" si="11"/>
        <v>0</v>
      </c>
      <c r="AD35" s="39" t="e">
        <f t="shared" si="12"/>
        <v>#DIV/0!</v>
      </c>
    </row>
    <row r="36" spans="1:30" x14ac:dyDescent="0.25">
      <c r="B36" s="122" t="s">
        <v>276</v>
      </c>
      <c r="C36" s="123" t="str">
        <f t="shared" ref="C36:C37" si="13">$C$2</f>
        <v>Duben</v>
      </c>
      <c r="D36" s="125">
        <v>4</v>
      </c>
      <c r="E36" s="129">
        <f>ROUND(INDEX('CZT Data'!$A:$W,MATCH($B36,'CZT Data'!$B:$B,0)+1+$D36,E$19),3)</f>
        <v>238.49700000000001</v>
      </c>
      <c r="F36" s="129">
        <f>ROUND(INDEX('CZT Data'!$A:$W,MATCH($B36,'CZT Data'!$B:$B,0)+1+$D36,F$19),3)</f>
        <v>238.49700000000001</v>
      </c>
      <c r="G36" s="125">
        <f>ROUND(INDEX('CZT Data'!$A:$W,MATCH($B36,'CZT Data'!$B:$B,0)+1+$D36,G$19),3)</f>
        <v>35.246000000000002</v>
      </c>
      <c r="H36" s="125">
        <f>ROUND(INDEX('CZT Data'!$A:$W,MATCH($B36,'CZT Data'!$B:$B,0)+1+$D36,H$19),3)</f>
        <v>765.66</v>
      </c>
      <c r="I36" s="125">
        <f>'CZT Data'!F279</f>
        <v>0.80000000000001137</v>
      </c>
      <c r="J36" s="125">
        <f>'CZT Data'!G279</f>
        <v>-0.80000000000001137</v>
      </c>
      <c r="K36" s="125">
        <f>ROUND(INDEX('CZT Data'!$A:$W,MATCH($B36,'CZT Data'!$B:$B,0)+1+$D36,K$19),3)</f>
        <v>765.66</v>
      </c>
      <c r="L36" s="125">
        <f>'CZT Data'!I279</f>
        <v>0</v>
      </c>
      <c r="M36" s="125">
        <f t="shared" si="9"/>
        <v>765.66</v>
      </c>
      <c r="N36" s="125">
        <f>'CZT Data'!K279</f>
        <v>0.80000000000001137</v>
      </c>
      <c r="O36" s="125">
        <f>'CZT Data'!L279</f>
        <v>0</v>
      </c>
      <c r="P36" s="125">
        <f>'CZT Data'!M279</f>
        <v>0</v>
      </c>
      <c r="Q36" s="125">
        <f t="shared" si="10"/>
        <v>-0.80000000000001137</v>
      </c>
      <c r="R36" s="125">
        <f>ROUND(INDEX('CZT Data'!$A:$W,MATCH($B36,'CZT Data'!$B:$B,0)+1+$D36,R$19),3)</f>
        <v>0</v>
      </c>
      <c r="S36" s="125">
        <f>ROUND(INDEX('CZT Data'!$A:$W,MATCH($B36,'CZT Data'!$B:$B,0)+1+$D36,S$19),3)</f>
        <v>0</v>
      </c>
      <c r="T36" s="125">
        <f>ROUND(INDEX('CZT Data'!$A:$W,MATCH($B36,'CZT Data'!$B:$B,0)+1+$D36,T$19),3)</f>
        <v>765.66</v>
      </c>
      <c r="U36" s="125">
        <f>ROUND(INDEX('CZT Data'!$A:$W,MATCH($B36,'CZT Data'!$B:$B,0)+1+$D36,U$19),3)</f>
        <v>0</v>
      </c>
      <c r="V36" s="125">
        <f>ROUND(INDEX('CZT Data'!$A:$W,MATCH($B36,'CZT Data'!$B:$B,0)+1+$D36,V$19),3)</f>
        <v>0</v>
      </c>
      <c r="W36" s="125">
        <f>ROUND(INDEX('CZT Data'!$A:$W,MATCH($B36,'CZT Data'!$B:$B,0)+1+$D36,W$19),3)</f>
        <v>0</v>
      </c>
      <c r="X36" s="125">
        <f>ROUND(INDEX('CZT Data'!$A:$W,MATCH($B36,'CZT Data'!$B:$B,0)+1+$D36,X$19),3)</f>
        <v>0</v>
      </c>
      <c r="Y36" s="125">
        <f>ROUND(INDEX('CZT Data'!$A:$W,MATCH($B36,'CZT Data'!$B:$B,0)+1+$D36,Y$19),3)</f>
        <v>0</v>
      </c>
      <c r="Z36" s="125">
        <f>ROUND(INDEX('CZT Data'!$A:$W,MATCH($B36,'CZT Data'!$B:$B,0)+1+$D36,Z$19),3)</f>
        <v>0</v>
      </c>
      <c r="AA36" s="127" t="s">
        <v>40</v>
      </c>
      <c r="AB36" s="128">
        <v>7.0949999999999998</v>
      </c>
      <c r="AC36" s="12"/>
      <c r="AD36" s="39">
        <f t="shared" si="12"/>
        <v>0.8917652353418839</v>
      </c>
    </row>
    <row r="37" spans="1:30" x14ac:dyDescent="0.25">
      <c r="B37" s="122" t="s">
        <v>277</v>
      </c>
      <c r="C37" s="123" t="str">
        <f t="shared" si="13"/>
        <v>Duben</v>
      </c>
      <c r="D37" s="125">
        <v>4</v>
      </c>
      <c r="E37" s="129">
        <f>ROUND(INDEX('CZT Data'!$A:$W,MATCH($B37,'CZT Data'!$B:$B,0)+1+$D37,E$19),3)</f>
        <v>262.51</v>
      </c>
      <c r="F37" s="129">
        <f>ROUND(INDEX('CZT Data'!$A:$W,MATCH($B37,'CZT Data'!$B:$B,0)+1+$D37,F$19),3)</f>
        <v>262.51</v>
      </c>
      <c r="G37" s="125">
        <f>ROUND(INDEX('CZT Data'!$A:$W,MATCH($B37,'CZT Data'!$B:$B,0)+1+$D37,G$19),3)</f>
        <v>35.378</v>
      </c>
      <c r="H37" s="125">
        <f>ROUND(INDEX('CZT Data'!$A:$W,MATCH($B37,'CZT Data'!$B:$B,0)+1+$D37,H$19),3)</f>
        <v>888.4</v>
      </c>
      <c r="I37" s="125">
        <f>'CZT Data'!F280</f>
        <v>7.6999999999999886</v>
      </c>
      <c r="J37" s="125">
        <f>'CZT Data'!G280</f>
        <v>0</v>
      </c>
      <c r="K37" s="125">
        <f>ROUND(INDEX('CZT Data'!$A:$W,MATCH($B37,'CZT Data'!$B:$B,0)+1+$D37,K$19),3)</f>
        <v>888.4</v>
      </c>
      <c r="L37" s="125">
        <f>'CZT Data'!I280</f>
        <v>0</v>
      </c>
      <c r="M37" s="125">
        <f t="shared" si="9"/>
        <v>888.4</v>
      </c>
      <c r="N37" s="125">
        <f>'CZT Data'!K280</f>
        <v>7.6999999999999886</v>
      </c>
      <c r="O37" s="125">
        <f>'CZT Data'!L280</f>
        <v>0</v>
      </c>
      <c r="P37" s="125">
        <f>'CZT Data'!M280</f>
        <v>0</v>
      </c>
      <c r="Q37" s="125">
        <f t="shared" si="10"/>
        <v>0</v>
      </c>
      <c r="R37" s="125">
        <f>ROUND(INDEX('CZT Data'!$A:$W,MATCH($B37,'CZT Data'!$B:$B,0)+1+$D37,R$19),3)</f>
        <v>0</v>
      </c>
      <c r="S37" s="125">
        <f>ROUND(INDEX('CZT Data'!$A:$W,MATCH($B37,'CZT Data'!$B:$B,0)+1+$D37,S$19),3)</f>
        <v>0</v>
      </c>
      <c r="T37" s="125">
        <f>ROUND(INDEX('CZT Data'!$A:$W,MATCH($B37,'CZT Data'!$B:$B,0)+1+$D37,T$19),3)</f>
        <v>888.4</v>
      </c>
      <c r="U37" s="125">
        <f>ROUND(INDEX('CZT Data'!$A:$W,MATCH($B37,'CZT Data'!$B:$B,0)+1+$D37,U$19),3)</f>
        <v>0</v>
      </c>
      <c r="V37" s="125">
        <f>ROUND(INDEX('CZT Data'!$A:$W,MATCH($B37,'CZT Data'!$B:$B,0)+1+$D37,V$19),3)</f>
        <v>0</v>
      </c>
      <c r="W37" s="125">
        <f>ROUND(INDEX('CZT Data'!$A:$W,MATCH($B37,'CZT Data'!$B:$B,0)+1+$D37,W$19),3)</f>
        <v>0</v>
      </c>
      <c r="X37" s="125">
        <f>ROUND(INDEX('CZT Data'!$A:$W,MATCH($B37,'CZT Data'!$B:$B,0)+1+$D37,X$19),3)</f>
        <v>0</v>
      </c>
      <c r="Y37" s="125">
        <f>ROUND(INDEX('CZT Data'!$A:$W,MATCH($B37,'CZT Data'!$B:$B,0)+1+$D37,Y$19),3)</f>
        <v>0</v>
      </c>
      <c r="Z37" s="125">
        <f>ROUND(INDEX('CZT Data'!$A:$W,MATCH($B37,'CZT Data'!$B:$B,0)+1+$D37,Z$19),3)</f>
        <v>0</v>
      </c>
      <c r="AA37" s="127" t="s">
        <v>46</v>
      </c>
      <c r="AB37" s="128">
        <v>4.407</v>
      </c>
      <c r="AC37" s="12"/>
      <c r="AD37" s="39">
        <f t="shared" si="12"/>
        <v>0.94007000791504247</v>
      </c>
    </row>
    <row r="38" spans="1:30" x14ac:dyDescent="0.25">
      <c r="B38" s="122" t="s">
        <v>75</v>
      </c>
      <c r="C38" s="123"/>
      <c r="D38" s="123">
        <v>4</v>
      </c>
      <c r="E38" s="123">
        <f>'CZT Data'!C295</f>
        <v>189.9</v>
      </c>
      <c r="F38" s="125">
        <f t="shared" ref="F38:F39" si="14">E38</f>
        <v>189.9</v>
      </c>
      <c r="G38" s="135">
        <f>'CZT Data'!D295</f>
        <v>10.255251184834124</v>
      </c>
      <c r="H38" s="135">
        <f>'CZT Data'!E295</f>
        <v>1411.5873047122984</v>
      </c>
      <c r="I38" s="135">
        <f>'CZT Data'!F295</f>
        <v>0</v>
      </c>
      <c r="J38" s="135">
        <f>'CZT Data'!G295</f>
        <v>0</v>
      </c>
      <c r="K38" s="135">
        <f>'CZT Data'!H295</f>
        <v>1411.5873047122984</v>
      </c>
      <c r="L38" s="135">
        <f>'CZT Data'!I295</f>
        <v>0</v>
      </c>
      <c r="M38" s="135">
        <f>'CZT Data'!J295</f>
        <v>1411.5873047122984</v>
      </c>
      <c r="N38" s="135">
        <f>'CZT Data'!K295</f>
        <v>0</v>
      </c>
      <c r="O38" s="135">
        <f>'CZT Data'!L295</f>
        <v>0</v>
      </c>
      <c r="P38" s="135">
        <f>'CZT Data'!M295</f>
        <v>0</v>
      </c>
      <c r="Q38" s="135">
        <f>'CZT Data'!N295</f>
        <v>0</v>
      </c>
      <c r="R38" s="135">
        <f>'CZT Data'!O295</f>
        <v>0</v>
      </c>
      <c r="S38" s="135">
        <f>'CZT Data'!P295</f>
        <v>0</v>
      </c>
      <c r="T38" s="135">
        <f>'CZT Data'!Q295</f>
        <v>0</v>
      </c>
      <c r="U38" s="135">
        <f>'CZT Data'!R295</f>
        <v>0</v>
      </c>
      <c r="V38" s="135">
        <f>'CZT Data'!S295</f>
        <v>0</v>
      </c>
      <c r="W38" s="135">
        <f>'CZT Data'!T295</f>
        <v>0</v>
      </c>
      <c r="X38" s="135">
        <f>'CZT Data'!U295</f>
        <v>705.79365235614921</v>
      </c>
      <c r="Y38" s="135">
        <f>'CZT Data'!V295</f>
        <v>705.79365235614921</v>
      </c>
      <c r="Z38" s="135">
        <f>'CZT Data'!W295</f>
        <v>0</v>
      </c>
      <c r="AA38" s="123"/>
      <c r="AB38" s="128"/>
    </row>
    <row r="39" spans="1:30" ht="15.75" thickBot="1" x14ac:dyDescent="0.3">
      <c r="B39" s="130" t="s">
        <v>77</v>
      </c>
      <c r="C39" s="131"/>
      <c r="D39" s="131">
        <v>4</v>
      </c>
      <c r="E39" s="131">
        <f>'CZT Data'!C317</f>
        <v>73.94</v>
      </c>
      <c r="F39" s="132">
        <f t="shared" si="14"/>
        <v>73.94</v>
      </c>
      <c r="G39" s="136">
        <f>'CZT Data'!D317</f>
        <v>15.14</v>
      </c>
      <c r="H39" s="136">
        <f>'CZT Data'!E317</f>
        <v>811.41269528770158</v>
      </c>
      <c r="I39" s="136">
        <f>'CZT Data'!F317</f>
        <v>0</v>
      </c>
      <c r="J39" s="136">
        <f>'CZT Data'!G317</f>
        <v>0</v>
      </c>
      <c r="K39" s="136">
        <f>'CZT Data'!H317</f>
        <v>811.41269528770158</v>
      </c>
      <c r="L39" s="136">
        <f>'CZT Data'!I317</f>
        <v>0</v>
      </c>
      <c r="M39" s="136">
        <f>'CZT Data'!J317</f>
        <v>811.41269528770158</v>
      </c>
      <c r="N39" s="136">
        <f>'CZT Data'!K317</f>
        <v>0</v>
      </c>
      <c r="O39" s="136">
        <f>'CZT Data'!L317</f>
        <v>0</v>
      </c>
      <c r="P39" s="136">
        <f>'CZT Data'!M317</f>
        <v>0</v>
      </c>
      <c r="Q39" s="136">
        <f>'CZT Data'!N317</f>
        <v>0</v>
      </c>
      <c r="R39" s="136">
        <f>'CZT Data'!O317</f>
        <v>0</v>
      </c>
      <c r="S39" s="136">
        <f>'CZT Data'!P317</f>
        <v>0</v>
      </c>
      <c r="T39" s="136">
        <f>'CZT Data'!Q317</f>
        <v>0</v>
      </c>
      <c r="U39" s="136">
        <f>'CZT Data'!R317</f>
        <v>0</v>
      </c>
      <c r="V39" s="136">
        <f>'CZT Data'!S317</f>
        <v>0</v>
      </c>
      <c r="W39" s="136">
        <f>'CZT Data'!T317</f>
        <v>0</v>
      </c>
      <c r="X39" s="136">
        <f>'CZT Data'!U317</f>
        <v>405.70634764385079</v>
      </c>
      <c r="Y39" s="136">
        <f>'CZT Data'!V317</f>
        <v>405.70634764385079</v>
      </c>
      <c r="Z39" s="136">
        <f>'CZT Data'!W317</f>
        <v>0</v>
      </c>
      <c r="AA39" s="131"/>
      <c r="AB39" s="133"/>
    </row>
    <row r="40" spans="1:30" x14ac:dyDescent="0.25">
      <c r="D40" s="11"/>
      <c r="AC40" s="12"/>
    </row>
    <row r="41" spans="1:30" ht="15.75" thickBot="1" x14ac:dyDescent="0.3">
      <c r="D41" s="11"/>
      <c r="AC41" s="12"/>
    </row>
    <row r="42" spans="1:30" ht="15.75" thickBot="1" x14ac:dyDescent="0.3">
      <c r="B42" s="78"/>
      <c r="C42" s="79">
        <v>1</v>
      </c>
      <c r="D42" s="80">
        <v>2</v>
      </c>
      <c r="E42" s="81">
        <v>4</v>
      </c>
      <c r="F42" s="81">
        <v>6</v>
      </c>
      <c r="G42" s="81">
        <v>7</v>
      </c>
      <c r="H42" s="81">
        <v>16</v>
      </c>
      <c r="I42" s="81">
        <v>19</v>
      </c>
      <c r="J42" s="81">
        <v>20</v>
      </c>
      <c r="K42" s="81">
        <v>21</v>
      </c>
      <c r="L42" s="81">
        <v>30</v>
      </c>
      <c r="M42" s="81">
        <v>31</v>
      </c>
      <c r="N42" s="81">
        <v>32</v>
      </c>
      <c r="O42" s="81"/>
      <c r="P42" s="81">
        <v>34</v>
      </c>
      <c r="Q42" s="81">
        <v>35</v>
      </c>
      <c r="R42" s="81">
        <v>45</v>
      </c>
      <c r="S42" s="81">
        <v>46</v>
      </c>
      <c r="T42" s="81">
        <v>47</v>
      </c>
      <c r="U42" s="81">
        <v>48</v>
      </c>
      <c r="V42" s="81">
        <v>49</v>
      </c>
      <c r="W42" s="81">
        <v>50</v>
      </c>
      <c r="X42" s="81">
        <v>51</v>
      </c>
      <c r="Y42" s="81">
        <v>52</v>
      </c>
      <c r="Z42" s="81">
        <v>53</v>
      </c>
      <c r="AA42" s="81">
        <v>63</v>
      </c>
      <c r="AB42" s="82">
        <v>65</v>
      </c>
      <c r="AC42" s="12"/>
    </row>
    <row r="43" spans="1:30" x14ac:dyDescent="0.25">
      <c r="A43">
        <v>3290</v>
      </c>
      <c r="B43" s="140" t="str">
        <f>INDEX([16]Data!$C$5:$C$156,MATCH(A43,[16]Data!$A$5:$A$156,0))</f>
        <v>KJ - Ivančice</v>
      </c>
      <c r="C43" s="141" t="str">
        <f>VLOOKUP($C$2,'[1]ERU-1'!$A$6:$BE$17,C$42,FALSE)</f>
        <v>Duben</v>
      </c>
      <c r="D43" s="141">
        <f>VLOOKUP($C$2,'[1]ERU-1'!$A$6:$BE$17,D$42,FALSE)</f>
        <v>4</v>
      </c>
      <c r="E43" s="141">
        <f>VLOOKUP($C$2,'[1]ERU-1'!$A$6:$BE$17,E$42,FALSE)</f>
        <v>1151.0419999999999</v>
      </c>
      <c r="F43" s="141">
        <f>VLOOKUP($C$2,'[1]ERU-1'!$A$6:$BE$17,F$42,FALSE)</f>
        <v>641.16200000000003</v>
      </c>
      <c r="G43" s="141">
        <f>VLOOKUP($C$2,'[1]ERU-1'!$A$6:$BE$17,G$42,FALSE)</f>
        <v>35.299999999999997</v>
      </c>
      <c r="H43" s="141">
        <f>VLOOKUP($C$2,'[1]ERU-1'!$A$6:$BE$17,H$42,FALSE)</f>
        <v>1886</v>
      </c>
      <c r="I43" s="141">
        <f>VLOOKUP($C$2,'[1]ERU-1'!$A$6:$BE$17,I$42,FALSE)</f>
        <v>0</v>
      </c>
      <c r="J43" s="141">
        <f>VLOOKUP($C$2,'[1]ERU-1'!$A$6:$BE$17,J$42,FALSE)</f>
        <v>0</v>
      </c>
      <c r="K43" s="141">
        <f>VLOOKUP($C$2,'[1]ERU-1'!$A$6:$BE$17,K$42,FALSE)</f>
        <v>1886</v>
      </c>
      <c r="L43" s="141">
        <f>VLOOKUP($C$2,'[1]ERU-1'!$A$6:$BE$17,L$42,FALSE)</f>
        <v>0</v>
      </c>
      <c r="M43" s="141">
        <f>VLOOKUP($C$2,'[1]ERU-1'!$A$6:$BE$17,M$42,FALSE)</f>
        <v>1886</v>
      </c>
      <c r="N43" s="141">
        <f>VLOOKUP($C$2,'[1]ERU-1'!$A$6:$BE$17,N$42,FALSE)</f>
        <v>0</v>
      </c>
      <c r="O43" s="141" t="s">
        <v>36</v>
      </c>
      <c r="P43" s="141">
        <f>VLOOKUP($C$2,'[1]ERU-1'!$A$6:$BE$17,P$42,FALSE)</f>
        <v>0</v>
      </c>
      <c r="Q43" s="141">
        <f>VLOOKUP($C$2,'[1]ERU-1'!$A$6:$BE$17,Q$42,FALSE)</f>
        <v>0</v>
      </c>
      <c r="R43" s="141">
        <f>VLOOKUP($C$2,'[1]ERU-1'!$A$6:$BE$17,R$42,FALSE)</f>
        <v>0</v>
      </c>
      <c r="S43" s="141">
        <f>VLOOKUP($C$2,'[1]ERU-1'!$A$6:$BE$17,S$42,FALSE)</f>
        <v>0</v>
      </c>
      <c r="T43" s="141">
        <f>VLOOKUP($C$2,'[1]ERU-1'!$A$6:$BE$17,T$42,FALSE)</f>
        <v>0</v>
      </c>
      <c r="U43" s="141">
        <f>VLOOKUP($C$2,'[1]ERU-1'!$A$6:$BE$17,U$42,FALSE)</f>
        <v>0</v>
      </c>
      <c r="V43" s="141">
        <f>VLOOKUP($C$2,'[1]ERU-1'!$A$6:$BE$17,V$42,FALSE)</f>
        <v>0</v>
      </c>
      <c r="W43" s="141">
        <f>VLOOKUP($C$2,'[1]ERU-1'!$A$6:$BE$17,W$42,FALSE)</f>
        <v>0</v>
      </c>
      <c r="X43" s="141">
        <f>VLOOKUP($C$2,'[1]ERU-1'!$A$6:$BE$17,X$42,FALSE)</f>
        <v>1257</v>
      </c>
      <c r="Y43" s="141">
        <f>VLOOKUP($C$2,'[1]ERU-1'!$A$6:$BE$17,Y$42,FALSE)</f>
        <v>629</v>
      </c>
      <c r="Z43" s="141">
        <f>VLOOKUP($C$2,'[1]ERU-1'!$A$6:$BE$17,Z$42,FALSE)</f>
        <v>0</v>
      </c>
      <c r="AA43" s="141" t="str">
        <f>INDEX([16]Data!$BK$5:$BK$156,MATCH(A43,[16]Data!$A$5:$A$156,0))</f>
        <v>Jihomoravský</v>
      </c>
      <c r="AB43" s="141">
        <f>INDEX([16]Data!$BM$5:$BM$156,MATCH(A43,[16]Data!$A$5:$A$156,0))</f>
        <v>2.5129999999999999</v>
      </c>
      <c r="AC43" s="12"/>
      <c r="AD43" s="39">
        <f>H43/(F43*3.6)</f>
        <v>0.81709285467462012</v>
      </c>
    </row>
    <row r="44" spans="1:30" x14ac:dyDescent="0.25">
      <c r="A44">
        <v>2658</v>
      </c>
      <c r="B44" s="142" t="str">
        <f>INDEX([16]Data!$C$5:$C$156,MATCH(A44,[16]Data!$A$5:$A$156,0))</f>
        <v>Kotelna Svitavy - Dimitrovova</v>
      </c>
      <c r="C44" s="83" t="str">
        <f>VLOOKUP($C$2,'[6]ERU-1'!$A$50:$BE$61,C$42,FALSE)</f>
        <v>Duben</v>
      </c>
      <c r="D44" s="83">
        <f>VLOOKUP($C$2,'[6]ERU-1'!$A$50:$BE$61,D$42,FALSE)</f>
        <v>4</v>
      </c>
      <c r="E44" s="83">
        <f>VLOOKUP($C$2,'[6]ERU-1'!$A$50:$BE$61,E$42,FALSE)</f>
        <v>254.34800000000001</v>
      </c>
      <c r="F44" s="83">
        <f>VLOOKUP($C$2,'[6]ERU-1'!$A$50:$BE$61,F$42,FALSE)</f>
        <v>149.39099999999999</v>
      </c>
      <c r="G44" s="83">
        <f>VLOOKUP($C$2,'[6]ERU-1'!$A$50:$BE$61,G$42,FALSE)</f>
        <v>35.228999999999999</v>
      </c>
      <c r="H44" s="83">
        <f>VLOOKUP($C$2,'[6]ERU-1'!$A$50:$BE$61,H$42,FALSE)</f>
        <v>498</v>
      </c>
      <c r="I44" s="83">
        <f>VLOOKUP($C$2,'[6]ERU-1'!$A$50:$BE$61,I$42,FALSE)</f>
        <v>0</v>
      </c>
      <c r="J44" s="83">
        <f>VLOOKUP($C$2,'[6]ERU-1'!$A$50:$BE$61,J$42,FALSE)</f>
        <v>0</v>
      </c>
      <c r="K44" s="83">
        <f>VLOOKUP($C$2,'[6]ERU-1'!$A$50:$BE$61,K$42,FALSE)</f>
        <v>498</v>
      </c>
      <c r="L44" s="83">
        <f>VLOOKUP($C$2,'[6]ERU-1'!$A$50:$BE$61,L$42,FALSE)</f>
        <v>0</v>
      </c>
      <c r="M44" s="83">
        <f>VLOOKUP($C$2,'[6]ERU-1'!$A$50:$BE$61,M$42,FALSE)</f>
        <v>498</v>
      </c>
      <c r="N44" s="83">
        <f>VLOOKUP($C$2,'[6]ERU-1'!$A$50:$BE$61,N$42,FALSE)</f>
        <v>0</v>
      </c>
      <c r="O44" s="83" t="s">
        <v>36</v>
      </c>
      <c r="P44" s="83">
        <f>VLOOKUP($C$2,'[6]ERU-1'!$A$50:$BE$61,P$42,FALSE)</f>
        <v>0</v>
      </c>
      <c r="Q44" s="83">
        <f>VLOOKUP($C$2,'[6]ERU-1'!$A$50:$BE$61,Q$42,FALSE)</f>
        <v>0</v>
      </c>
      <c r="R44" s="83">
        <f>VLOOKUP($C$2,'[6]ERU-1'!$A$50:$BE$61,R$42,FALSE)</f>
        <v>0</v>
      </c>
      <c r="S44" s="83">
        <f>VLOOKUP($C$2,'[6]ERU-1'!$A$50:$BE$61,S$42,FALSE)</f>
        <v>0</v>
      </c>
      <c r="T44" s="83">
        <f>VLOOKUP($C$2,'[6]ERU-1'!$A$50:$BE$61,T$42,FALSE)</f>
        <v>0</v>
      </c>
      <c r="U44" s="83">
        <f>VLOOKUP($C$2,'[6]ERU-1'!$A$50:$BE$61,U$42,FALSE)</f>
        <v>0</v>
      </c>
      <c r="V44" s="83">
        <f>VLOOKUP($C$2,'[6]ERU-1'!$A$50:$BE$61,V$42,FALSE)</f>
        <v>0</v>
      </c>
      <c r="W44" s="83">
        <f>VLOOKUP($C$2,'[6]ERU-1'!$A$50:$BE$61,W$42,FALSE)</f>
        <v>0</v>
      </c>
      <c r="X44" s="83">
        <f>VLOOKUP($C$2,'[6]ERU-1'!$A$50:$BE$61,X$42,FALSE)</f>
        <v>100</v>
      </c>
      <c r="Y44" s="83">
        <f>VLOOKUP($C$2,'[6]ERU-1'!$A$50:$BE$61,Y$42,FALSE)</f>
        <v>398</v>
      </c>
      <c r="Z44" s="83">
        <f>VLOOKUP($C$2,'[6]ERU-1'!$A$50:$BE$61,Z$42,FALSE)</f>
        <v>0</v>
      </c>
      <c r="AA44" s="83" t="str">
        <f>INDEX([16]Data!$BK$5:$BK$156,MATCH(A44,[16]Data!$A$5:$A$156,0))</f>
        <v>Pardubický</v>
      </c>
      <c r="AB44" s="83">
        <f>INDEX([16]Data!$BM$5:$BM$156,MATCH(A44,[16]Data!$A$5:$A$156,0))</f>
        <v>0.28000000000000003</v>
      </c>
      <c r="AC44" s="12"/>
      <c r="AD44" s="39">
        <f t="shared" ref="AD44:AD108" si="15">H44/(F44*3.6)</f>
        <v>0.92598170795652579</v>
      </c>
    </row>
    <row r="45" spans="1:30" x14ac:dyDescent="0.25">
      <c r="A45">
        <v>4380</v>
      </c>
      <c r="B45" s="142" t="str">
        <f>INDEX([16]Data!$C$5:$C$156,MATCH(A45,[16]Data!$A$5:$A$156,0))</f>
        <v>Kotelna Svitavy - Tovární</v>
      </c>
      <c r="C45" s="83" t="str">
        <f>VLOOKUP($C$2,'[6]ERU-1'!$A$28:$BE$39,C$42,FALSE)</f>
        <v>Duben</v>
      </c>
      <c r="D45" s="83">
        <f>VLOOKUP($C$2,'[6]ERU-1'!$A$28:$BE$39,D$42,FALSE)</f>
        <v>4</v>
      </c>
      <c r="E45" s="83">
        <f>VLOOKUP($C$2,'[6]ERU-1'!$A$28:$BE$39,E$42,FALSE)</f>
        <v>427.59</v>
      </c>
      <c r="F45" s="83">
        <f>VLOOKUP($C$2,'[6]ERU-1'!$A$28:$BE$39,F$42,FALSE)</f>
        <v>241.74799999999999</v>
      </c>
      <c r="G45" s="83">
        <f>VLOOKUP($C$2,'[6]ERU-1'!$A$28:$BE$39,G$42,FALSE)</f>
        <v>35.225999999999999</v>
      </c>
      <c r="H45" s="83">
        <f>VLOOKUP($C$2,'[6]ERU-1'!$A$28:$BE$39,H$42,FALSE)</f>
        <v>817</v>
      </c>
      <c r="I45" s="83">
        <f>VLOOKUP($C$2,'[6]ERU-1'!$A$28:$BE$39,I$42,FALSE)</f>
        <v>0</v>
      </c>
      <c r="J45" s="83">
        <f>VLOOKUP($C$2,'[6]ERU-1'!$A$28:$BE$39,J$42,FALSE)</f>
        <v>0</v>
      </c>
      <c r="K45" s="83">
        <f>VLOOKUP($C$2,'[6]ERU-1'!$A$28:$BE$39,K$42,FALSE)</f>
        <v>817</v>
      </c>
      <c r="L45" s="83">
        <f>VLOOKUP($C$2,'[6]ERU-1'!$A$28:$BE$39,L$42,FALSE)</f>
        <v>0</v>
      </c>
      <c r="M45" s="83">
        <f>VLOOKUP($C$2,'[6]ERU-1'!$A$28:$BE$39,M$42,FALSE)</f>
        <v>817</v>
      </c>
      <c r="N45" s="83">
        <f>VLOOKUP($C$2,'[6]ERU-1'!$A$28:$BE$39,N$42,FALSE)</f>
        <v>0</v>
      </c>
      <c r="O45" s="83" t="s">
        <v>36</v>
      </c>
      <c r="P45" s="83">
        <f>VLOOKUP($C$2,'[6]ERU-1'!$A$28:$BE$39,P$42,FALSE)</f>
        <v>0</v>
      </c>
      <c r="Q45" s="83">
        <f>VLOOKUP($C$2,'[6]ERU-1'!$A$28:$BE$39,Q$42,FALSE)</f>
        <v>0</v>
      </c>
      <c r="R45" s="83">
        <f>VLOOKUP($C$2,'[6]ERU-1'!$A$28:$BE$39,R$42,FALSE)</f>
        <v>0</v>
      </c>
      <c r="S45" s="83">
        <f>VLOOKUP($C$2,'[6]ERU-1'!$A$28:$BE$39,S$42,FALSE)</f>
        <v>0</v>
      </c>
      <c r="T45" s="83">
        <f>VLOOKUP($C$2,'[6]ERU-1'!$A$28:$BE$39,T$42,FALSE)</f>
        <v>0</v>
      </c>
      <c r="U45" s="83">
        <f>VLOOKUP($C$2,'[6]ERU-1'!$A$28:$BE$39,U$42,FALSE)</f>
        <v>0</v>
      </c>
      <c r="V45" s="83">
        <f>VLOOKUP($C$2,'[6]ERU-1'!$A$28:$BE$39,V$42,FALSE)</f>
        <v>0</v>
      </c>
      <c r="W45" s="83">
        <f>VLOOKUP($C$2,'[6]ERU-1'!$A$28:$BE$39,W$42,FALSE)</f>
        <v>0</v>
      </c>
      <c r="X45" s="83">
        <f>VLOOKUP($C$2,'[6]ERU-1'!$A$28:$BE$39,X$42,FALSE)</f>
        <v>82</v>
      </c>
      <c r="Y45" s="83">
        <f>VLOOKUP($C$2,'[6]ERU-1'!$A$28:$BE$39,Y$42,FALSE)</f>
        <v>735</v>
      </c>
      <c r="Z45" s="83">
        <f>VLOOKUP($C$2,'[6]ERU-1'!$A$28:$BE$39,Z$42,FALSE)</f>
        <v>0</v>
      </c>
      <c r="AA45" s="83" t="str">
        <f>INDEX([16]Data!$BK$5:$BK$156,MATCH(A45,[16]Data!$A$5:$A$156,0))</f>
        <v>Pardubický</v>
      </c>
      <c r="AB45" s="83">
        <f>INDEX([16]Data!$BM$5:$BM$156,MATCH(A45,[16]Data!$A$5:$A$156,0))</f>
        <v>0.748</v>
      </c>
      <c r="AC45" s="12"/>
      <c r="AD45" s="39">
        <f t="shared" si="15"/>
        <v>0.93876451695337482</v>
      </c>
    </row>
    <row r="46" spans="1:30" x14ac:dyDescent="0.25">
      <c r="A46">
        <v>2658</v>
      </c>
      <c r="B46" s="142" t="str">
        <f>INDEX([16]Data!$C$5:$C$156,MATCH(A46,[16]Data!$A$5:$A$156,0))</f>
        <v>Kotelna Svitavy - Dimitrovova</v>
      </c>
      <c r="C46" s="83" t="str">
        <f>VLOOKUP($C$2,'[6]ERU-1'!$A$6:$BE$17,C$42,FALSE)</f>
        <v>Duben</v>
      </c>
      <c r="D46" s="83">
        <f>VLOOKUP($C$2,'[6]ERU-1'!$A$6:$BE$17,D$42,FALSE)</f>
        <v>4</v>
      </c>
      <c r="E46" s="83">
        <f>VLOOKUP($C$2,'[6]ERU-1'!$A$6:$BE$17,E$42,FALSE)</f>
        <v>1458.9079999999999</v>
      </c>
      <c r="F46" s="83">
        <f>VLOOKUP($C$2,'[6]ERU-1'!$A$6:$BE$17,F$42,FALSE)</f>
        <v>744.61300000000006</v>
      </c>
      <c r="G46" s="83">
        <f>VLOOKUP($C$2,'[6]ERU-1'!$A$6:$BE$17,G$42,FALSE)</f>
        <v>35.234000000000002</v>
      </c>
      <c r="H46" s="83">
        <f>VLOOKUP($C$2,'[6]ERU-1'!$A$6:$BE$17,H$42,FALSE)</f>
        <v>2269</v>
      </c>
      <c r="I46" s="83">
        <f>VLOOKUP($C$2,'[6]ERU-1'!$A$6:$BE$17,I$42,FALSE)</f>
        <v>0</v>
      </c>
      <c r="J46" s="83">
        <f>VLOOKUP($C$2,'[6]ERU-1'!$A$6:$BE$17,J$42,FALSE)</f>
        <v>0</v>
      </c>
      <c r="K46" s="83">
        <f>VLOOKUP($C$2,'[6]ERU-1'!$A$6:$BE$17,K$42,FALSE)</f>
        <v>2269</v>
      </c>
      <c r="L46" s="83">
        <f>VLOOKUP($C$2,'[6]ERU-1'!$A$6:$BE$17,L$42,FALSE)</f>
        <v>0</v>
      </c>
      <c r="M46" s="83">
        <f>VLOOKUP($C$2,'[6]ERU-1'!$A$6:$BE$17,M$42,FALSE)</f>
        <v>2269</v>
      </c>
      <c r="N46" s="83">
        <f>VLOOKUP($C$2,'[6]ERU-1'!$A$6:$BE$17,N$42,FALSE)</f>
        <v>0</v>
      </c>
      <c r="O46" s="83" t="s">
        <v>36</v>
      </c>
      <c r="P46" s="83">
        <f>VLOOKUP($C$2,'[6]ERU-1'!$A$6:$BE$17,P$42,FALSE)</f>
        <v>0</v>
      </c>
      <c r="Q46" s="83">
        <f>VLOOKUP($C$2,'[6]ERU-1'!$A$6:$BE$17,Q$42,FALSE)</f>
        <v>0</v>
      </c>
      <c r="R46" s="83">
        <f>VLOOKUP($C$2,'[6]ERU-1'!$A$6:$BE$17,R$42,FALSE)</f>
        <v>0</v>
      </c>
      <c r="S46" s="83">
        <f>VLOOKUP($C$2,'[6]ERU-1'!$A$6:$BE$17,S$42,FALSE)</f>
        <v>0</v>
      </c>
      <c r="T46" s="83">
        <f>VLOOKUP($C$2,'[6]ERU-1'!$A$6:$BE$17,T$42,FALSE)</f>
        <v>0</v>
      </c>
      <c r="U46" s="83">
        <f>VLOOKUP($C$2,'[6]ERU-1'!$A$6:$BE$17,U$42,FALSE)</f>
        <v>0</v>
      </c>
      <c r="V46" s="83">
        <f>VLOOKUP($C$2,'[6]ERU-1'!$A$6:$BE$17,V$42,FALSE)</f>
        <v>0</v>
      </c>
      <c r="W46" s="83">
        <f>VLOOKUP($C$2,'[6]ERU-1'!$A$6:$BE$17,W$42,FALSE)</f>
        <v>0</v>
      </c>
      <c r="X46" s="83">
        <f>VLOOKUP($C$2,'[6]ERU-1'!$A$6:$BE$17,X$42,FALSE)</f>
        <v>227</v>
      </c>
      <c r="Y46" s="83">
        <f>VLOOKUP($C$2,'[6]ERU-1'!$A$6:$BE$17,Y$42,FALSE)</f>
        <v>2042</v>
      </c>
      <c r="Z46" s="83">
        <f>VLOOKUP($C$2,'[6]ERU-1'!$A$6:$BE$17,Z$42,FALSE)</f>
        <v>0</v>
      </c>
      <c r="AA46" s="83" t="str">
        <f>INDEX([16]Data!$BK$5:$BK$156,MATCH(A46,[16]Data!$A$5:$A$156,0))</f>
        <v>Pardubický</v>
      </c>
      <c r="AB46" s="83">
        <f>INDEX([16]Data!$BM$5:$BM$156,MATCH(A46,[16]Data!$A$5:$A$156,0))</f>
        <v>0.28000000000000003</v>
      </c>
      <c r="AC46" s="12"/>
      <c r="AD46" s="39">
        <f t="shared" si="15"/>
        <v>0.84645013957287563</v>
      </c>
    </row>
    <row r="47" spans="1:30" x14ac:dyDescent="0.25">
      <c r="A47">
        <v>3279</v>
      </c>
      <c r="B47" s="142" t="str">
        <f>INDEX([16]Data!$C$5:$C$156,MATCH(A47,[16]Data!$A$5:$A$156,0))</f>
        <v>KJ - Přelouč, 17. listopadu</v>
      </c>
      <c r="C47" s="83" t="str">
        <f>VLOOKUP($C$2,'[2]ERU-1'!$A$6:$BE$17,C$42,FALSE)</f>
        <v>Duben</v>
      </c>
      <c r="D47" s="83">
        <f>VLOOKUP($C$2,'[2]ERU-1'!$A$6:$BE$17,D$42,FALSE)</f>
        <v>4</v>
      </c>
      <c r="E47" s="83">
        <f>VLOOKUP($C$2,'[2]ERU-1'!$A$6:$BE$17,E$42,FALSE)</f>
        <v>213.99600000000001</v>
      </c>
      <c r="F47" s="83">
        <f>VLOOKUP($C$2,'[2]ERU-1'!$A$6:$BE$17,F$42,FALSE)</f>
        <v>122.16</v>
      </c>
      <c r="G47" s="83">
        <f>VLOOKUP($C$2,'[2]ERU-1'!$A$6:$BE$17,G$42,FALSE)</f>
        <v>35.225999999999999</v>
      </c>
      <c r="H47" s="83">
        <f>VLOOKUP($C$2,'[2]ERU-1'!$A$6:$BE$17,H$42,FALSE)</f>
        <v>382</v>
      </c>
      <c r="I47" s="83">
        <f>VLOOKUP($C$2,'[2]ERU-1'!$A$6:$BE$17,I$42,FALSE)</f>
        <v>0</v>
      </c>
      <c r="J47" s="83">
        <f>VLOOKUP($C$2,'[2]ERU-1'!$A$6:$BE$17,J$42,FALSE)</f>
        <v>0</v>
      </c>
      <c r="K47" s="83">
        <f>VLOOKUP($C$2,'[2]ERU-1'!$A$6:$BE$17,K$42,FALSE)</f>
        <v>382</v>
      </c>
      <c r="L47" s="83">
        <f>VLOOKUP($C$2,'[2]ERU-1'!$A$6:$BE$17,L$42,FALSE)</f>
        <v>0</v>
      </c>
      <c r="M47" s="83">
        <f>VLOOKUP($C$2,'[2]ERU-1'!$A$6:$BE$17,M$42,FALSE)</f>
        <v>382</v>
      </c>
      <c r="N47" s="83">
        <f>VLOOKUP($C$2,'[2]ERU-1'!$A$6:$BE$17,N$42,FALSE)</f>
        <v>0</v>
      </c>
      <c r="O47" s="83" t="s">
        <v>36</v>
      </c>
      <c r="P47" s="83">
        <f>VLOOKUP($C$2,'[2]ERU-1'!$A$6:$BE$17,P$42,FALSE)</f>
        <v>0</v>
      </c>
      <c r="Q47" s="83">
        <f>VLOOKUP($C$2,'[2]ERU-1'!$A$6:$BE$17,Q$42,FALSE)</f>
        <v>0</v>
      </c>
      <c r="R47" s="83">
        <f>VLOOKUP($C$2,'[2]ERU-1'!$A$6:$BE$17,R$42,FALSE)</f>
        <v>0</v>
      </c>
      <c r="S47" s="83">
        <f>VLOOKUP($C$2,'[2]ERU-1'!$A$6:$BE$17,S$42,FALSE)</f>
        <v>0</v>
      </c>
      <c r="T47" s="83">
        <f>VLOOKUP($C$2,'[2]ERU-1'!$A$6:$BE$17,T$42,FALSE)</f>
        <v>0</v>
      </c>
      <c r="U47" s="83">
        <f>VLOOKUP($C$2,'[2]ERU-1'!$A$6:$BE$17,U$42,FALSE)</f>
        <v>0</v>
      </c>
      <c r="V47" s="83">
        <f>VLOOKUP($C$2,'[2]ERU-1'!$A$6:$BE$17,V$42,FALSE)</f>
        <v>0</v>
      </c>
      <c r="W47" s="83">
        <f>VLOOKUP($C$2,'[2]ERU-1'!$A$6:$BE$17,W$42,FALSE)</f>
        <v>0</v>
      </c>
      <c r="X47" s="83">
        <f>VLOOKUP($C$2,'[2]ERU-1'!$A$6:$BE$17,X$42,FALSE)</f>
        <v>76</v>
      </c>
      <c r="Y47" s="83">
        <f>VLOOKUP($C$2,'[2]ERU-1'!$A$6:$BE$17,Y$42,FALSE)</f>
        <v>306</v>
      </c>
      <c r="Z47" s="83">
        <f>VLOOKUP($C$2,'[2]ERU-1'!$A$6:$BE$17,Z$42,FALSE)</f>
        <v>0</v>
      </c>
      <c r="AA47" s="83" t="str">
        <f>INDEX([16]Data!$BK$5:$BK$156,MATCH(A47,[16]Data!$A$5:$A$156,0))</f>
        <v>Pardubický</v>
      </c>
      <c r="AB47" s="83">
        <f>INDEX([16]Data!$BM$5:$BM$156,MATCH(A47,[16]Data!$A$5:$A$156,0))</f>
        <v>0.29099999999999998</v>
      </c>
      <c r="AC47" s="12"/>
      <c r="AD47" s="39">
        <f t="shared" si="15"/>
        <v>0.86862402677726835</v>
      </c>
    </row>
    <row r="48" spans="1:30" x14ac:dyDescent="0.25">
      <c r="A48">
        <v>1746</v>
      </c>
      <c r="B48" s="142" t="str">
        <f>INDEX([16]Data!$C$5:$C$156,MATCH(A48,[16]Data!$A$5:$A$156,0))</f>
        <v>Kotelna Krátká - Železná Ruda</v>
      </c>
      <c r="C48" s="83" t="str">
        <f>VLOOKUP($C$2,'[3]ERU-1'!$A$6:$BE$17,C$42,FALSE)</f>
        <v>Duben</v>
      </c>
      <c r="D48" s="83">
        <f>VLOOKUP($C$2,'[3]ERU-1'!$A$6:$BE$17,D$42,FALSE)</f>
        <v>4</v>
      </c>
      <c r="E48" s="83">
        <f>VLOOKUP($C$2,'[3]ERU-1'!$A$6:$BE$17,E$42,FALSE)</f>
        <v>0</v>
      </c>
      <c r="F48" s="83">
        <f>VLOOKUP($C$2,'[3]ERU-1'!$A$6:$BE$17,F$42,FALSE)</f>
        <v>0</v>
      </c>
      <c r="G48" s="83">
        <f>VLOOKUP($C$2,'[3]ERU-1'!$A$6:$BE$17,G$42,FALSE)</f>
        <v>35.271000000000001</v>
      </c>
      <c r="H48" s="83">
        <f>VLOOKUP($C$2,'[3]ERU-1'!$A$6:$BE$17,H$42,FALSE)</f>
        <v>0</v>
      </c>
      <c r="I48" s="83">
        <f>VLOOKUP($C$2,'[3]ERU-1'!$A$6:$BE$17,I$42,FALSE)</f>
        <v>0</v>
      </c>
      <c r="J48" s="83">
        <f>VLOOKUP($C$2,'[3]ERU-1'!$A$6:$BE$17,J$42,FALSE)</f>
        <v>0</v>
      </c>
      <c r="K48" s="83">
        <f>VLOOKUP($C$2,'[3]ERU-1'!$A$6:$BE$17,K$42,FALSE)</f>
        <v>0</v>
      </c>
      <c r="L48" s="83">
        <f>VLOOKUP($C$2,'[3]ERU-1'!$A$6:$BE$17,L$42,FALSE)</f>
        <v>0</v>
      </c>
      <c r="M48" s="83">
        <f>VLOOKUP($C$2,'[3]ERU-1'!$A$6:$BE$17,M$42,FALSE)</f>
        <v>0</v>
      </c>
      <c r="N48" s="83">
        <f>VLOOKUP($C$2,'[3]ERU-1'!$A$6:$BE$17,N$42,FALSE)</f>
        <v>0</v>
      </c>
      <c r="O48" s="83" t="s">
        <v>36</v>
      </c>
      <c r="P48" s="83">
        <f>VLOOKUP($C$2,'[3]ERU-1'!$A$6:$BE$17,P$42,FALSE)</f>
        <v>0</v>
      </c>
      <c r="Q48" s="83">
        <f>VLOOKUP($C$2,'[3]ERU-1'!$A$6:$BE$17,Q$42,FALSE)</f>
        <v>0</v>
      </c>
      <c r="R48" s="83">
        <f>VLOOKUP($C$2,'[3]ERU-1'!$A$6:$BE$17,R$42,FALSE)</f>
        <v>0</v>
      </c>
      <c r="S48" s="83">
        <f>VLOOKUP($C$2,'[3]ERU-1'!$A$6:$BE$17,S$42,FALSE)</f>
        <v>0</v>
      </c>
      <c r="T48" s="83">
        <f>VLOOKUP($C$2,'[3]ERU-1'!$A$6:$BE$17,T$42,FALSE)</f>
        <v>0</v>
      </c>
      <c r="U48" s="83">
        <f>VLOOKUP($C$2,'[3]ERU-1'!$A$6:$BE$17,U$42,FALSE)</f>
        <v>0</v>
      </c>
      <c r="V48" s="83">
        <f>VLOOKUP($C$2,'[3]ERU-1'!$A$6:$BE$17,V$42,FALSE)</f>
        <v>0</v>
      </c>
      <c r="W48" s="83">
        <f>VLOOKUP($C$2,'[3]ERU-1'!$A$6:$BE$17,W$42,FALSE)</f>
        <v>0</v>
      </c>
      <c r="X48" s="83">
        <f>VLOOKUP($C$2,'[3]ERU-1'!$A$6:$BE$17,X$42,FALSE)</f>
        <v>0</v>
      </c>
      <c r="Y48" s="83">
        <f>VLOOKUP($C$2,'[3]ERU-1'!$A$6:$BE$17,Y$42,FALSE)</f>
        <v>0</v>
      </c>
      <c r="Z48" s="83">
        <f>VLOOKUP($C$2,'[3]ERU-1'!$A$6:$BE$17,Z$42,FALSE)</f>
        <v>0</v>
      </c>
      <c r="AA48" s="83" t="str">
        <f>INDEX([16]Data!$BK$5:$BK$156,MATCH(A48,[16]Data!$A$5:$A$156,0))</f>
        <v>Plzeňský</v>
      </c>
      <c r="AB48" s="83">
        <f>INDEX([16]Data!$BM$5:$BM$156,MATCH(A48,[16]Data!$A$5:$A$156,0))</f>
        <v>0.253</v>
      </c>
      <c r="AC48" s="12"/>
      <c r="AD48" s="39" t="e">
        <f t="shared" si="15"/>
        <v>#DIV/0!</v>
      </c>
    </row>
    <row r="49" spans="1:30" x14ac:dyDescent="0.25">
      <c r="A49">
        <v>1747</v>
      </c>
      <c r="B49" s="142" t="str">
        <f>INDEX([16]Data!$C$5:$C$156,MATCH(A49,[16]Data!$A$5:$A$156,0))</f>
        <v>Kotelna Govorova - Smiřice</v>
      </c>
      <c r="C49" s="83" t="str">
        <f>VLOOKUP($C$2,'[4]ERU-1'!$A$6:$BE$17,C$42,FALSE)</f>
        <v>Duben</v>
      </c>
      <c r="D49" s="83">
        <f>VLOOKUP($C$2,'[4]ERU-1'!$A$6:$BE$17,D$42,FALSE)</f>
        <v>4</v>
      </c>
      <c r="E49" s="83">
        <f>VLOOKUP($C$2,'[4]ERU-1'!$A$6:$BE$17,E$42,FALSE)</f>
        <v>203.93199999999999</v>
      </c>
      <c r="F49" s="83">
        <f>VLOOKUP($C$2,'[4]ERU-1'!$A$6:$BE$17,F$42,FALSE)</f>
        <v>121.386</v>
      </c>
      <c r="G49" s="83">
        <f>VLOOKUP($C$2,'[4]ERU-1'!$A$6:$BE$17,G$42,FALSE)</f>
        <v>35.225999999999999</v>
      </c>
      <c r="H49" s="83">
        <f>VLOOKUP($C$2,'[4]ERU-1'!$A$6:$BE$17,H$42,FALSE)</f>
        <v>342</v>
      </c>
      <c r="I49" s="83">
        <f>VLOOKUP($C$2,'[4]ERU-1'!$A$6:$BE$17,I$42,FALSE)</f>
        <v>0</v>
      </c>
      <c r="J49" s="83">
        <f>VLOOKUP($C$2,'[4]ERU-1'!$A$6:$BE$17,J$42,FALSE)</f>
        <v>0</v>
      </c>
      <c r="K49" s="83">
        <f>VLOOKUP($C$2,'[4]ERU-1'!$A$6:$BE$17,K$42,FALSE)</f>
        <v>342</v>
      </c>
      <c r="L49" s="83">
        <f>VLOOKUP($C$2,'[4]ERU-1'!$A$6:$BE$17,L$42,FALSE)</f>
        <v>0</v>
      </c>
      <c r="M49" s="83">
        <f>VLOOKUP($C$2,'[4]ERU-1'!$A$6:$BE$17,M$42,FALSE)</f>
        <v>342</v>
      </c>
      <c r="N49" s="83">
        <f>VLOOKUP($C$2,'[4]ERU-1'!$A$6:$BE$17,N$42,FALSE)</f>
        <v>0</v>
      </c>
      <c r="O49" s="83" t="s">
        <v>36</v>
      </c>
      <c r="P49" s="83">
        <f>VLOOKUP($C$2,'[4]ERU-1'!$A$6:$BE$17,P$42,FALSE)</f>
        <v>0</v>
      </c>
      <c r="Q49" s="83">
        <f>VLOOKUP($C$2,'[4]ERU-1'!$A$6:$BE$17,Q$42,FALSE)</f>
        <v>0</v>
      </c>
      <c r="R49" s="83">
        <f>VLOOKUP($C$2,'[4]ERU-1'!$A$6:$BE$17,R$42,FALSE)</f>
        <v>0</v>
      </c>
      <c r="S49" s="83">
        <f>VLOOKUP($C$2,'[4]ERU-1'!$A$6:$BE$17,S$42,FALSE)</f>
        <v>0</v>
      </c>
      <c r="T49" s="83">
        <f>VLOOKUP($C$2,'[4]ERU-1'!$A$6:$BE$17,T$42,FALSE)</f>
        <v>0</v>
      </c>
      <c r="U49" s="83">
        <f>VLOOKUP($C$2,'[4]ERU-1'!$A$6:$BE$17,U$42,FALSE)</f>
        <v>0</v>
      </c>
      <c r="V49" s="83">
        <f>VLOOKUP($C$2,'[4]ERU-1'!$A$6:$BE$17,V$42,FALSE)</f>
        <v>0</v>
      </c>
      <c r="W49" s="83">
        <f>VLOOKUP($C$2,'[4]ERU-1'!$A$6:$BE$17,W$42,FALSE)</f>
        <v>0</v>
      </c>
      <c r="X49" s="83">
        <f>VLOOKUP($C$2,'[4]ERU-1'!$A$6:$BE$17,X$42,FALSE)</f>
        <v>85</v>
      </c>
      <c r="Y49" s="83">
        <f>VLOOKUP($C$2,'[4]ERU-1'!$A$6:$BE$17,Y$42,FALSE)</f>
        <v>257</v>
      </c>
      <c r="Z49" s="83">
        <f>VLOOKUP($C$2,'[4]ERU-1'!$A$6:$BE$17,Z$42,FALSE)</f>
        <v>0</v>
      </c>
      <c r="AA49" s="83" t="str">
        <f>INDEX([16]Data!$BK$5:$BK$156,MATCH(A49,[16]Data!$A$5:$A$156,0))</f>
        <v>Královéhradecký</v>
      </c>
      <c r="AB49" s="83">
        <f>INDEX([16]Data!$BM$5:$BM$156,MATCH(A49,[16]Data!$A$5:$A$156,0))</f>
        <v>0.23400000000000001</v>
      </c>
      <c r="AC49" s="12"/>
      <c r="AD49" s="39">
        <f t="shared" si="15"/>
        <v>0.78262732110787081</v>
      </c>
    </row>
    <row r="50" spans="1:30" x14ac:dyDescent="0.25">
      <c r="A50">
        <v>2043</v>
      </c>
      <c r="B50" s="142" t="str">
        <f>INDEX([16]Data!$C$5:$C$156,MATCH(A50,[16]Data!$A$5:$A$156,0))</f>
        <v>Kotelna Bradlo</v>
      </c>
      <c r="C50" s="83" t="str">
        <f>VLOOKUP($C$2,'[5]ERU-1'!$A$6:$BE$17,C$42,FALSE)</f>
        <v>Duben</v>
      </c>
      <c r="D50" s="83">
        <f>VLOOKUP($C$2,'[5]ERU-1'!$A$6:$BE$17,D$42,FALSE)</f>
        <v>4</v>
      </c>
      <c r="E50" s="83">
        <f>VLOOKUP($C$2,'[5]ERU-1'!$A$6:$BE$17,E$42,FALSE)</f>
        <v>1393.681</v>
      </c>
      <c r="F50" s="83">
        <f>VLOOKUP($C$2,'[5]ERU-1'!$A$6:$BE$17,F$42,FALSE)</f>
        <v>715.60900000000004</v>
      </c>
      <c r="G50" s="83">
        <f>VLOOKUP($C$2,'[5]ERU-1'!$A$6:$BE$17,G$42,FALSE)</f>
        <v>35.225999999999999</v>
      </c>
      <c r="H50" s="83">
        <f>VLOOKUP($C$2,'[5]ERU-1'!$A$6:$BE$17,H$42,FALSE)</f>
        <v>2148</v>
      </c>
      <c r="I50" s="83">
        <f>VLOOKUP($C$2,'[5]ERU-1'!$A$6:$BE$17,I$42,FALSE)</f>
        <v>0</v>
      </c>
      <c r="J50" s="83">
        <f>VLOOKUP($C$2,'[5]ERU-1'!$A$6:$BE$17,J$42,FALSE)</f>
        <v>0</v>
      </c>
      <c r="K50" s="83">
        <f>VLOOKUP($C$2,'[5]ERU-1'!$A$6:$BE$17,K$42,FALSE)</f>
        <v>2148</v>
      </c>
      <c r="L50" s="83">
        <f>VLOOKUP($C$2,'[5]ERU-1'!$A$6:$BE$17,L$42,FALSE)</f>
        <v>0</v>
      </c>
      <c r="M50" s="83">
        <f>VLOOKUP($C$2,'[5]ERU-1'!$A$6:$BE$17,M$42,FALSE)</f>
        <v>2148</v>
      </c>
      <c r="N50" s="83">
        <f>VLOOKUP($C$2,'[5]ERU-1'!$A$6:$BE$17,N$42,FALSE)</f>
        <v>0</v>
      </c>
      <c r="O50" s="83" t="s">
        <v>36</v>
      </c>
      <c r="P50" s="83">
        <f>VLOOKUP($C$2,'[5]ERU-1'!$A$6:$BE$17,P$42,FALSE)</f>
        <v>0</v>
      </c>
      <c r="Q50" s="83">
        <f>VLOOKUP($C$2,'[5]ERU-1'!$A$6:$BE$17,Q$42,FALSE)</f>
        <v>0</v>
      </c>
      <c r="R50" s="83">
        <f>VLOOKUP($C$2,'[5]ERU-1'!$A$6:$BE$17,R$42,FALSE)</f>
        <v>0</v>
      </c>
      <c r="S50" s="83">
        <f>VLOOKUP($C$2,'[5]ERU-1'!$A$6:$BE$17,S$42,FALSE)</f>
        <v>0</v>
      </c>
      <c r="T50" s="83">
        <f>VLOOKUP($C$2,'[5]ERU-1'!$A$6:$BE$17,T$42,FALSE)</f>
        <v>0</v>
      </c>
      <c r="U50" s="83">
        <f>VLOOKUP($C$2,'[5]ERU-1'!$A$6:$BE$17,U$42,FALSE)</f>
        <v>0</v>
      </c>
      <c r="V50" s="83">
        <f>VLOOKUP($C$2,'[5]ERU-1'!$A$6:$BE$17,V$42,FALSE)</f>
        <v>0</v>
      </c>
      <c r="W50" s="83">
        <f>VLOOKUP($C$2,'[5]ERU-1'!$A$6:$BE$17,W$42,FALSE)</f>
        <v>0</v>
      </c>
      <c r="X50" s="83">
        <f>VLOOKUP($C$2,'[5]ERU-1'!$A$6:$BE$17,X$42,FALSE)</f>
        <v>859</v>
      </c>
      <c r="Y50" s="83">
        <f>VLOOKUP($C$2,'[5]ERU-1'!$A$6:$BE$17,Y$42,FALSE)</f>
        <v>1289</v>
      </c>
      <c r="Z50" s="83">
        <f>VLOOKUP($C$2,'[5]ERU-1'!$A$6:$BE$17,Z$42,FALSE)</f>
        <v>0</v>
      </c>
      <c r="AA50" s="83" t="str">
        <f>INDEX([16]Data!$BK$5:$BK$156,MATCH(A50,[16]Data!$A$5:$A$156,0))</f>
        <v>Vysočina</v>
      </c>
      <c r="AB50" s="83">
        <f>INDEX([16]Data!$BM$5:$BM$156,MATCH(A50,[16]Data!$A$5:$A$156,0))</f>
        <v>2.161</v>
      </c>
      <c r="AC50" s="12"/>
      <c r="AD50" s="39">
        <f t="shared" si="15"/>
        <v>0.83378865646835998</v>
      </c>
    </row>
    <row r="51" spans="1:30" x14ac:dyDescent="0.25">
      <c r="A51">
        <v>3468</v>
      </c>
      <c r="B51" s="142" t="str">
        <f>INDEX([16]Data!$C$5:$C$156,MATCH(A51,[16]Data!$A$5:$A$156,0))</f>
        <v>Kotelna Zruč - Na Výsluní</v>
      </c>
      <c r="C51" s="83" t="str">
        <f>VLOOKUP($C$2,'[8]ERU-1'!$A$28:$BE$39,C$42,FALSE)</f>
        <v>Duben</v>
      </c>
      <c r="D51" s="83">
        <f>VLOOKUP($C$2,'[8]ERU-1'!$A$28:$BE$39,D$42,FALSE)</f>
        <v>4</v>
      </c>
      <c r="E51" s="83">
        <f>VLOOKUP($C$2,'[8]ERU-1'!$A$28:$BE$39,E$42,FALSE)</f>
        <v>120.822</v>
      </c>
      <c r="F51" s="83">
        <f>VLOOKUP($C$2,'[8]ERU-1'!$A$28:$BE$39,F$42,FALSE)</f>
        <v>67.094999999999999</v>
      </c>
      <c r="G51" s="83">
        <f>VLOOKUP($C$2,'[8]ERU-1'!$A$28:$BE$39,G$42,FALSE)</f>
        <v>35.271000000000001</v>
      </c>
      <c r="H51" s="83">
        <f>VLOOKUP($C$2,'[8]ERU-1'!$A$28:$BE$39,H$42,FALSE)</f>
        <v>200</v>
      </c>
      <c r="I51" s="83">
        <f>VLOOKUP($C$2,'[8]ERU-1'!$A$28:$BE$39,I$42,FALSE)</f>
        <v>0</v>
      </c>
      <c r="J51" s="83">
        <f>VLOOKUP($C$2,'[8]ERU-1'!$A$28:$BE$39,J$42,FALSE)</f>
        <v>0</v>
      </c>
      <c r="K51" s="83">
        <f>VLOOKUP($C$2,'[8]ERU-1'!$A$28:$BE$39,K$42,FALSE)</f>
        <v>200</v>
      </c>
      <c r="L51" s="83">
        <f>VLOOKUP($C$2,'[8]ERU-1'!$A$28:$BE$39,L$42,FALSE)</f>
        <v>0</v>
      </c>
      <c r="M51" s="83">
        <f>VLOOKUP($C$2,'[8]ERU-1'!$A$28:$BE$39,M$42,FALSE)</f>
        <v>200</v>
      </c>
      <c r="N51" s="83">
        <f>VLOOKUP($C$2,'[8]ERU-1'!$A$28:$BE$39,N$42,FALSE)</f>
        <v>0</v>
      </c>
      <c r="O51" s="83" t="s">
        <v>36</v>
      </c>
      <c r="P51" s="83">
        <f>VLOOKUP($C$2,'[8]ERU-1'!$A$28:$BE$39,P$42,FALSE)</f>
        <v>0</v>
      </c>
      <c r="Q51" s="83">
        <f>VLOOKUP($C$2,'[8]ERU-1'!$A$28:$BE$39,Q$42,FALSE)</f>
        <v>0</v>
      </c>
      <c r="R51" s="83">
        <f>VLOOKUP($C$2,'[8]ERU-1'!$A$28:$BE$39,R$42,FALSE)</f>
        <v>0</v>
      </c>
      <c r="S51" s="83">
        <f>VLOOKUP($C$2,'[8]ERU-1'!$A$28:$BE$39,S$42,FALSE)</f>
        <v>0</v>
      </c>
      <c r="T51" s="83">
        <f>VLOOKUP($C$2,'[8]ERU-1'!$A$28:$BE$39,T$42,FALSE)</f>
        <v>0</v>
      </c>
      <c r="U51" s="83">
        <f>VLOOKUP($C$2,'[8]ERU-1'!$A$28:$BE$39,U$42,FALSE)</f>
        <v>0</v>
      </c>
      <c r="V51" s="83">
        <f>VLOOKUP($C$2,'[8]ERU-1'!$A$28:$BE$39,V$42,FALSE)</f>
        <v>0</v>
      </c>
      <c r="W51" s="83">
        <f>VLOOKUP($C$2,'[8]ERU-1'!$A$28:$BE$39,W$42,FALSE)</f>
        <v>0</v>
      </c>
      <c r="X51" s="83">
        <f>VLOOKUP($C$2,'[8]ERU-1'!$A$28:$BE$39,X$42,FALSE)</f>
        <v>100</v>
      </c>
      <c r="Y51" s="83">
        <f>VLOOKUP($C$2,'[8]ERU-1'!$A$28:$BE$39,Y$42,FALSE)</f>
        <v>100</v>
      </c>
      <c r="Z51" s="83">
        <f>VLOOKUP($C$2,'[8]ERU-1'!$A$28:$BE$39,Z$42,FALSE)</f>
        <v>0</v>
      </c>
      <c r="AA51" s="83" t="str">
        <f>INDEX([16]Data!$BK$5:$BK$156,MATCH(A51,[16]Data!$A$5:$A$156,0))</f>
        <v>Středočeský</v>
      </c>
      <c r="AB51" s="83">
        <f>INDEX([16]Data!$BM$5:$BM$156,MATCH(A51,[16]Data!$A$5:$A$156,0))</f>
        <v>1.0629999999999999</v>
      </c>
      <c r="AC51" s="12"/>
      <c r="AD51" s="39">
        <f t="shared" si="15"/>
        <v>0.82801334757516287</v>
      </c>
    </row>
    <row r="52" spans="1:30" x14ac:dyDescent="0.25">
      <c r="A52">
        <v>1747</v>
      </c>
      <c r="B52" s="142" t="str">
        <f>INDEX([16]Data!$C$5:$C$156,MATCH(A52,[16]Data!$A$5:$A$156,0))</f>
        <v>Kotelna Govorova - Smiřice</v>
      </c>
      <c r="C52" s="83" t="str">
        <f>VLOOKUP($C$2,'[4]ERU-1'!$A$28:$BE$39,C$42,FALSE)</f>
        <v>Duben</v>
      </c>
      <c r="D52" s="83">
        <f>VLOOKUP($C$2,'[4]ERU-1'!$A$28:$BE$39,D$42,FALSE)</f>
        <v>4</v>
      </c>
      <c r="E52" s="83">
        <f>VLOOKUP($C$2,'[4]ERU-1'!$A$28:$BE$39,E$42,FALSE)</f>
        <v>13.493</v>
      </c>
      <c r="F52" s="83">
        <f>VLOOKUP($C$2,'[4]ERU-1'!$A$28:$BE$39,F$42,FALSE)</f>
        <v>9.6120000000000001</v>
      </c>
      <c r="G52" s="83">
        <f>VLOOKUP($C$2,'[4]ERU-1'!$A$28:$BE$39,G$42,FALSE)</f>
        <v>35.225999999999999</v>
      </c>
      <c r="H52" s="83">
        <f>VLOOKUP($C$2,'[4]ERU-1'!$A$28:$BE$39,H$42,FALSE)</f>
        <v>29</v>
      </c>
      <c r="I52" s="83">
        <f>VLOOKUP($C$2,'[4]ERU-1'!$A$28:$BE$39,I$42,FALSE)</f>
        <v>0</v>
      </c>
      <c r="J52" s="83">
        <f>VLOOKUP($C$2,'[4]ERU-1'!$A$28:$BE$39,J$42,FALSE)</f>
        <v>0</v>
      </c>
      <c r="K52" s="83">
        <f>VLOOKUP($C$2,'[4]ERU-1'!$A$28:$BE$39,K$42,FALSE)</f>
        <v>29</v>
      </c>
      <c r="L52" s="83">
        <f>VLOOKUP($C$2,'[4]ERU-1'!$A$28:$BE$39,L$42,FALSE)</f>
        <v>0</v>
      </c>
      <c r="M52" s="83">
        <f>VLOOKUP($C$2,'[4]ERU-1'!$A$28:$BE$39,M$42,FALSE)</f>
        <v>29</v>
      </c>
      <c r="N52" s="83">
        <f>VLOOKUP($C$2,'[4]ERU-1'!$A$28:$BE$39,N$42,FALSE)</f>
        <v>0</v>
      </c>
      <c r="O52" s="83" t="s">
        <v>36</v>
      </c>
      <c r="P52" s="83">
        <f>VLOOKUP($C$2,'[4]ERU-1'!$A$28:$BE$39,P$42,FALSE)</f>
        <v>0</v>
      </c>
      <c r="Q52" s="83">
        <f>VLOOKUP($C$2,'[4]ERU-1'!$A$28:$BE$39,Q$42,FALSE)</f>
        <v>0</v>
      </c>
      <c r="R52" s="83">
        <f>VLOOKUP($C$2,'[4]ERU-1'!$A$28:$BE$39,R$42,FALSE)</f>
        <v>0</v>
      </c>
      <c r="S52" s="83">
        <f>VLOOKUP($C$2,'[4]ERU-1'!$A$28:$BE$39,S$42,FALSE)</f>
        <v>0</v>
      </c>
      <c r="T52" s="83">
        <f>VLOOKUP($C$2,'[4]ERU-1'!$A$28:$BE$39,T$42,FALSE)</f>
        <v>0</v>
      </c>
      <c r="U52" s="83">
        <f>VLOOKUP($C$2,'[4]ERU-1'!$A$28:$BE$39,U$42,FALSE)</f>
        <v>0</v>
      </c>
      <c r="V52" s="83">
        <f>VLOOKUP($C$2,'[4]ERU-1'!$A$28:$BE$39,V$42,FALSE)</f>
        <v>0</v>
      </c>
      <c r="W52" s="83">
        <f>VLOOKUP($C$2,'[4]ERU-1'!$A$28:$BE$39,W$42,FALSE)</f>
        <v>0</v>
      </c>
      <c r="X52" s="83">
        <f>VLOOKUP($C$2,'[4]ERU-1'!$A$28:$BE$39,X$42,FALSE)</f>
        <v>29</v>
      </c>
      <c r="Y52" s="83">
        <f>VLOOKUP($C$2,'[4]ERU-1'!$A$28:$BE$39,Y$42,FALSE)</f>
        <v>0</v>
      </c>
      <c r="Z52" s="83">
        <f>VLOOKUP($C$2,'[4]ERU-1'!$A$28:$BE$39,Z$42,FALSE)</f>
        <v>0</v>
      </c>
      <c r="AA52" s="83" t="str">
        <f>INDEX([16]Data!$BK$5:$BK$156,MATCH(A52,[16]Data!$A$5:$A$156,0))</f>
        <v>Královéhradecký</v>
      </c>
      <c r="AB52" s="83">
        <f>INDEX([16]Data!$BM$5:$BM$156,MATCH(A52,[16]Data!$A$5:$A$156,0))</f>
        <v>0.23400000000000001</v>
      </c>
      <c r="AC52" s="12"/>
      <c r="AD52" s="39">
        <f t="shared" si="15"/>
        <v>0.83807277939612523</v>
      </c>
    </row>
    <row r="53" spans="1:30" x14ac:dyDescent="0.25">
      <c r="A53">
        <v>3282</v>
      </c>
      <c r="B53" s="143" t="str">
        <f>INDEX([16]Data!$C$5:$C$156,MATCH(A53,[16]Data!$A$5:$A$156,0))</f>
        <v>Kotelna Volyně</v>
      </c>
      <c r="C53" s="83" t="str">
        <f>VLOOKUP($C$2,'[7]ERU-1'!$A$6:$BE$17,C$42,FALSE)</f>
        <v>Duben</v>
      </c>
      <c r="D53" s="83">
        <f>VLOOKUP($C$2,'[7]ERU-1'!$A$6:$BE$17,D$42,FALSE)</f>
        <v>4</v>
      </c>
      <c r="E53" s="83">
        <f>VLOOKUP($C$2,'[7]ERU-1'!$A$6:$BE$17,E$42,FALSE)</f>
        <v>489.15499999999997</v>
      </c>
      <c r="F53" s="83">
        <f>VLOOKUP($C$2,'[7]ERU-1'!$A$6:$BE$17,F$42,FALSE)</f>
        <v>269.75700000000001</v>
      </c>
      <c r="G53" s="83">
        <f>VLOOKUP($C$2,'[7]ERU-1'!$A$6:$BE$17,G$42,FALSE)</f>
        <v>35.286999999999999</v>
      </c>
      <c r="H53" s="83">
        <f>VLOOKUP($C$2,'[7]ERU-1'!$A$6:$BE$17,H$42,FALSE)</f>
        <v>776</v>
      </c>
      <c r="I53" s="83">
        <f>VLOOKUP($C$2,'[7]ERU-1'!$A$6:$BE$17,I$42,FALSE)</f>
        <v>0</v>
      </c>
      <c r="J53" s="83">
        <f>VLOOKUP($C$2,'[7]ERU-1'!$A$6:$BE$17,J$42,FALSE)</f>
        <v>0</v>
      </c>
      <c r="K53" s="83">
        <f>VLOOKUP($C$2,'[7]ERU-1'!$A$6:$BE$17,K$42,FALSE)</f>
        <v>776</v>
      </c>
      <c r="L53" s="83">
        <f>VLOOKUP($C$2,'[7]ERU-1'!$A$6:$BE$17,L$42,FALSE)</f>
        <v>0</v>
      </c>
      <c r="M53" s="83">
        <f>VLOOKUP($C$2,'[7]ERU-1'!$A$6:$BE$17,M$42,FALSE)</f>
        <v>776</v>
      </c>
      <c r="N53" s="83">
        <f>VLOOKUP($C$2,'[7]ERU-1'!$A$6:$BE$17,N$42,FALSE)</f>
        <v>0</v>
      </c>
      <c r="O53" s="83" t="s">
        <v>36</v>
      </c>
      <c r="P53" s="83">
        <f>VLOOKUP($C$2,'[7]ERU-1'!$A$6:$BE$17,P$42,FALSE)</f>
        <v>0</v>
      </c>
      <c r="Q53" s="83">
        <f>VLOOKUP($C$2,'[7]ERU-1'!$A$6:$BE$17,Q$42,FALSE)</f>
        <v>0</v>
      </c>
      <c r="R53" s="83">
        <f>VLOOKUP($C$2,'[7]ERU-1'!$A$6:$BE$17,R$42,FALSE)</f>
        <v>0</v>
      </c>
      <c r="S53" s="83">
        <f>VLOOKUP($C$2,'[7]ERU-1'!$A$6:$BE$17,S$42,FALSE)</f>
        <v>0</v>
      </c>
      <c r="T53" s="83">
        <f>VLOOKUP($C$2,'[7]ERU-1'!$A$6:$BE$17,T$42,FALSE)</f>
        <v>0</v>
      </c>
      <c r="U53" s="83">
        <f>VLOOKUP($C$2,'[7]ERU-1'!$A$6:$BE$17,U$42,FALSE)</f>
        <v>0</v>
      </c>
      <c r="V53" s="83">
        <f>VLOOKUP($C$2,'[7]ERU-1'!$A$6:$BE$17,V$42,FALSE)</f>
        <v>0</v>
      </c>
      <c r="W53" s="83">
        <f>VLOOKUP($C$2,'[7]ERU-1'!$A$6:$BE$17,W$42,FALSE)</f>
        <v>0</v>
      </c>
      <c r="X53" s="83">
        <f>VLOOKUP($C$2,'[7]ERU-1'!$A$6:$BE$17,X$42,FALSE)</f>
        <v>189.34400000000005</v>
      </c>
      <c r="Y53" s="83">
        <f>VLOOKUP($C$2,'[7]ERU-1'!$A$6:$BE$17,Y$42,FALSE)</f>
        <v>586.65599999999995</v>
      </c>
      <c r="Z53" s="83">
        <f>VLOOKUP($C$2,'[7]ERU-1'!$A$6:$BE$17,Z$42,FALSE)</f>
        <v>0</v>
      </c>
      <c r="AA53" s="83" t="str">
        <f>INDEX([16]Data!$BK$5:$BK$156,MATCH(A53,[16]Data!$A$5:$A$156,0))</f>
        <v>Jihočeský</v>
      </c>
      <c r="AB53" s="83">
        <f>INDEX([16]Data!$BM$5:$BM$156,MATCH(A53,[16]Data!$A$5:$A$156,0))</f>
        <v>0.79</v>
      </c>
      <c r="AD53" s="39">
        <f>H53/(F53*3.6)</f>
        <v>0.79907307523272997</v>
      </c>
    </row>
    <row r="54" spans="1:30" x14ac:dyDescent="0.25">
      <c r="A54">
        <v>2548</v>
      </c>
      <c r="B54" s="84" t="str">
        <f>INDEX([16]Data!$C$5:$C$156,MATCH(A54,[16]Data!$A$5:$A$156,0))</f>
        <v>KJ - Nádražní, Adamov</v>
      </c>
      <c r="C54" s="85" t="str">
        <f>VLOOKUP($C$2,'[17]ERU-1'!$A$6:$BE$17,C$42,FALSE)</f>
        <v>Duben</v>
      </c>
      <c r="D54" s="85">
        <f>VLOOKUP($C$2,'[17]ERU-1'!$A$6:$BE$17,D$42,FALSE)</f>
        <v>4</v>
      </c>
      <c r="E54" s="85">
        <f>VLOOKUP($C$2,'[17]ERU-1'!$A$6:$BE$17,E$42,FALSE)</f>
        <v>1274.1252199999999</v>
      </c>
      <c r="F54" s="85">
        <f>VLOOKUP($C$2,'[17]ERU-1'!$A$6:$BE$17,F$42,FALSE)</f>
        <v>676.77795000000003</v>
      </c>
      <c r="G54" s="85">
        <f>VLOOKUP($C$2,'[17]ERU-1'!$A$6:$BE$17,G$42,FALSE)</f>
        <v>35.31879</v>
      </c>
      <c r="H54" s="85">
        <f>VLOOKUP($C$2,'[17]ERU-1'!$A$6:$BE$17,H$42,FALSE)</f>
        <v>1868</v>
      </c>
      <c r="I54" s="85">
        <f>VLOOKUP($C$2,'[17]ERU-1'!$A$6:$BE$17,I$42,FALSE)</f>
        <v>0</v>
      </c>
      <c r="J54" s="85">
        <f>VLOOKUP($C$2,'[17]ERU-1'!$A$6:$BE$17,J$42,FALSE)</f>
        <v>0</v>
      </c>
      <c r="K54" s="85">
        <f>VLOOKUP($C$2,'[17]ERU-1'!$A$6:$BE$17,K$42,FALSE)</f>
        <v>1868</v>
      </c>
      <c r="L54" s="85">
        <f>VLOOKUP($C$2,'[17]ERU-1'!$A$6:$BE$17,L$42,FALSE)</f>
        <v>0</v>
      </c>
      <c r="M54" s="85">
        <f>VLOOKUP($C$2,'[17]ERU-1'!$A$6:$BE$17,M$42,FALSE)</f>
        <v>1868</v>
      </c>
      <c r="N54" s="85">
        <f>VLOOKUP($C$2,'[17]ERU-1'!$A$6:$BE$17,N$42,FALSE)</f>
        <v>0</v>
      </c>
      <c r="O54" s="85" t="s">
        <v>36</v>
      </c>
      <c r="P54" s="85">
        <f>VLOOKUP($C$2,'[17]ERU-1'!$A$6:$BE$17,P$42,FALSE)</f>
        <v>0</v>
      </c>
      <c r="Q54" s="85">
        <f>VLOOKUP($C$2,'[17]ERU-1'!$A$6:$BE$17,Q$42,FALSE)</f>
        <v>0</v>
      </c>
      <c r="R54" s="85">
        <f>VLOOKUP($C$2,'[17]ERU-1'!$A$6:$BE$17,R$42,FALSE)</f>
        <v>1868</v>
      </c>
      <c r="S54" s="85">
        <f>VLOOKUP($C$2,'[17]ERU-1'!$A$6:$BE$17,S$42,FALSE)</f>
        <v>0</v>
      </c>
      <c r="T54" s="85">
        <f>VLOOKUP($C$2,'[17]ERU-1'!$A$6:$BE$17,T$42,FALSE)</f>
        <v>0</v>
      </c>
      <c r="U54" s="85">
        <f>VLOOKUP($C$2,'[17]ERU-1'!$A$6:$BE$17,U$42,FALSE)</f>
        <v>0</v>
      </c>
      <c r="V54" s="85">
        <f>VLOOKUP($C$2,'[17]ERU-1'!$A$6:$BE$17,V$42,FALSE)</f>
        <v>0</v>
      </c>
      <c r="W54" s="85">
        <f>VLOOKUP($C$2,'[17]ERU-1'!$A$6:$BE$17,W$42,FALSE)</f>
        <v>0</v>
      </c>
      <c r="X54" s="85">
        <f>VLOOKUP($C$2,'[17]ERU-1'!$A$6:$BE$17,X$42,FALSE)</f>
        <v>0</v>
      </c>
      <c r="Y54" s="85">
        <f>VLOOKUP($C$2,'[17]ERU-1'!$A$6:$BE$17,Y$42,FALSE)</f>
        <v>0</v>
      </c>
      <c r="Z54" s="85">
        <f>VLOOKUP($C$2,'[17]ERU-1'!$A$6:$BE$17,Z$42,FALSE)</f>
        <v>0</v>
      </c>
      <c r="AA54" s="85" t="str">
        <f>INDEX([16]Data!$BK$5:$BK$156,MATCH(A54,[16]Data!$A$5:$A$156,0))</f>
        <v>Jihomoravský</v>
      </c>
      <c r="AB54" s="86">
        <f>INDEX([16]Data!$BM$5:$BM$156,MATCH(A54,[16]Data!$A$5:$A$156,0))</f>
        <v>2.2029999999999998</v>
      </c>
      <c r="AC54" s="12"/>
      <c r="AD54" s="39">
        <f t="shared" si="15"/>
        <v>0.7667047794463292</v>
      </c>
    </row>
    <row r="55" spans="1:30" x14ac:dyDescent="0.25">
      <c r="A55">
        <v>3375</v>
      </c>
      <c r="B55" s="84" t="str">
        <f>INDEX([16]Data!$C$5:$C$156,MATCH(A55,[16]Data!$A$5:$A$156,0))</f>
        <v>KJ - Babice (areál Hamé)</v>
      </c>
      <c r="C55" s="85" t="str">
        <f>VLOOKUP($C$2,'[18]ERU-1'!$A$6:$BE$17,C$42,FALSE)</f>
        <v>Duben</v>
      </c>
      <c r="D55" s="85">
        <f>VLOOKUP($C$2,'[18]ERU-1'!$A$6:$BE$17,D$42,FALSE)</f>
        <v>4</v>
      </c>
      <c r="E55" s="85">
        <f>VLOOKUP($C$2,'[18]ERU-1'!$A$6:$BE$17,E$42,FALSE)</f>
        <v>389.94799999999998</v>
      </c>
      <c r="F55" s="85">
        <f>VLOOKUP($C$2,'[18]ERU-1'!$A$6:$BE$17,F$42,FALSE)</f>
        <v>203.71</v>
      </c>
      <c r="G55" s="85">
        <f>VLOOKUP($C$2,'[18]ERU-1'!$A$6:$BE$17,G$42,FALSE)</f>
        <v>35.270000000000003</v>
      </c>
      <c r="H55" s="85">
        <f>VLOOKUP($C$2,'[18]ERU-1'!$A$6:$BE$17,H$42,FALSE)</f>
        <v>569</v>
      </c>
      <c r="I55" s="85">
        <f>VLOOKUP($C$2,'[18]ERU-1'!$A$6:$BE$17,I$42,FALSE)</f>
        <v>0</v>
      </c>
      <c r="J55" s="85">
        <f>VLOOKUP($C$2,'[18]ERU-1'!$A$6:$BE$17,J$42,FALSE)</f>
        <v>0</v>
      </c>
      <c r="K55" s="85">
        <f>VLOOKUP($C$2,'[18]ERU-1'!$A$6:$BE$17,K$42,FALSE)</f>
        <v>569</v>
      </c>
      <c r="L55" s="85">
        <f>VLOOKUP($C$2,'[18]ERU-1'!$A$6:$BE$17,L$42,FALSE)</f>
        <v>0</v>
      </c>
      <c r="M55" s="85">
        <f>VLOOKUP($C$2,'[18]ERU-1'!$A$6:$BE$17,M$42,FALSE)</f>
        <v>569</v>
      </c>
      <c r="N55" s="85">
        <f>VLOOKUP($C$2,'[18]ERU-1'!$A$6:$BE$17,N$42,FALSE)</f>
        <v>0</v>
      </c>
      <c r="O55" s="85" t="s">
        <v>36</v>
      </c>
      <c r="P55" s="85">
        <f>VLOOKUP($C$2,'[18]ERU-1'!$A$6:$BE$17,P$42,FALSE)</f>
        <v>0</v>
      </c>
      <c r="Q55" s="85">
        <f>VLOOKUP($C$2,'[18]ERU-1'!$A$6:$BE$17,Q$42,FALSE)</f>
        <v>0</v>
      </c>
      <c r="R55" s="85">
        <f>VLOOKUP($C$2,'[18]ERU-1'!$A$6:$BE$17,R$42,FALSE)</f>
        <v>569</v>
      </c>
      <c r="S55" s="85">
        <f>VLOOKUP($C$2,'[18]ERU-1'!$A$6:$BE$17,S$42,FALSE)</f>
        <v>0</v>
      </c>
      <c r="T55" s="85">
        <f>VLOOKUP($C$2,'[18]ERU-1'!$A$6:$BE$17,T$42,FALSE)</f>
        <v>0</v>
      </c>
      <c r="U55" s="85">
        <f>VLOOKUP($C$2,'[18]ERU-1'!$A$6:$BE$17,U$42,FALSE)</f>
        <v>0</v>
      </c>
      <c r="V55" s="85">
        <f>VLOOKUP($C$2,'[18]ERU-1'!$A$6:$BE$17,V$42,FALSE)</f>
        <v>0</v>
      </c>
      <c r="W55" s="85">
        <f>VLOOKUP($C$2,'[18]ERU-1'!$A$6:$BE$17,W$42,FALSE)</f>
        <v>0</v>
      </c>
      <c r="X55" s="85">
        <f>VLOOKUP($C$2,'[18]ERU-1'!$A$6:$BE$17,X$42,FALSE)</f>
        <v>0</v>
      </c>
      <c r="Y55" s="85">
        <f>VLOOKUP($C$2,'[18]ERU-1'!$A$6:$BE$17,Y$42,FALSE)</f>
        <v>0</v>
      </c>
      <c r="Z55" s="85">
        <f>VLOOKUP($C$2,'[18]ERU-1'!$A$6:$BE$17,Z$42,FALSE)</f>
        <v>0</v>
      </c>
      <c r="AA55" s="85" t="str">
        <f>INDEX([16]Data!$BK$5:$BK$156,MATCH(A55,[16]Data!$A$5:$A$156,0))</f>
        <v>Zlínský</v>
      </c>
      <c r="AB55" s="86">
        <f>INDEX([16]Data!$BM$5:$BM$156,MATCH(A55,[16]Data!$A$5:$A$156,0))</f>
        <v>1.29</v>
      </c>
      <c r="AC55" s="12"/>
      <c r="AD55" s="39">
        <f t="shared" si="15"/>
        <v>0.77588510900572161</v>
      </c>
    </row>
    <row r="56" spans="1:30" x14ac:dyDescent="0.25">
      <c r="A56">
        <v>3520</v>
      </c>
      <c r="B56" s="84" t="str">
        <f>INDEX([16]Data!$C$5:$C$156,MATCH(A56,[16]Data!$A$5:$A$156,0))</f>
        <v>KJ - Bečov</v>
      </c>
      <c r="C56" s="85" t="str">
        <f>VLOOKUP($C$2,'[19]ERU-1'!$A$6:$BE$17,C$42,FALSE)</f>
        <v>Duben</v>
      </c>
      <c r="D56" s="85">
        <f>VLOOKUP($C$2,'[19]ERU-1'!$A$6:$BE$17,D$42,FALSE)</f>
        <v>4</v>
      </c>
      <c r="E56" s="85">
        <f>VLOOKUP($C$2,'[19]ERU-1'!$A$6:$BE$17,E$42,FALSE)</f>
        <v>435.29399999999998</v>
      </c>
      <c r="F56" s="85">
        <f>VLOOKUP($C$2,'[19]ERU-1'!$A$6:$BE$17,F$42,FALSE)</f>
        <v>235.28200000000001</v>
      </c>
      <c r="G56" s="85">
        <f>VLOOKUP($C$2,'[19]ERU-1'!$A$6:$BE$17,G$42,FALSE)</f>
        <v>35.320999999999998</v>
      </c>
      <c r="H56" s="85">
        <f>VLOOKUP($C$2,'[19]ERU-1'!$A$6:$BE$17,H$42,FALSE)</f>
        <v>694</v>
      </c>
      <c r="I56" s="85">
        <f>VLOOKUP($C$2,'[19]ERU-1'!$A$6:$BE$17,I$42,FALSE)</f>
        <v>0</v>
      </c>
      <c r="J56" s="85">
        <f>VLOOKUP($C$2,'[19]ERU-1'!$A$6:$BE$17,J$42,FALSE)</f>
        <v>0</v>
      </c>
      <c r="K56" s="85">
        <f>VLOOKUP($C$2,'[19]ERU-1'!$A$6:$BE$17,K$42,FALSE)</f>
        <v>694</v>
      </c>
      <c r="L56" s="85">
        <f>VLOOKUP($C$2,'[19]ERU-1'!$A$6:$BE$17,L$42,FALSE)</f>
        <v>0</v>
      </c>
      <c r="M56" s="85">
        <f>VLOOKUP($C$2,'[19]ERU-1'!$A$6:$BE$17,M$42,FALSE)</f>
        <v>694</v>
      </c>
      <c r="N56" s="85">
        <f>VLOOKUP($C$2,'[19]ERU-1'!$A$6:$BE$17,N$42,FALSE)</f>
        <v>0</v>
      </c>
      <c r="O56" s="85" t="s">
        <v>36</v>
      </c>
      <c r="P56" s="85">
        <f>VLOOKUP($C$2,'[19]ERU-1'!$A$6:$BE$17,P$42,FALSE)</f>
        <v>0</v>
      </c>
      <c r="Q56" s="85">
        <f>VLOOKUP($C$2,'[19]ERU-1'!$A$6:$BE$17,Q$42,FALSE)</f>
        <v>0</v>
      </c>
      <c r="R56" s="85">
        <f>VLOOKUP($C$2,'[19]ERU-1'!$A$6:$BE$17,R$42,FALSE)</f>
        <v>694</v>
      </c>
      <c r="S56" s="85">
        <f>VLOOKUP($C$2,'[19]ERU-1'!$A$6:$BE$17,S$42,FALSE)</f>
        <v>0</v>
      </c>
      <c r="T56" s="85">
        <f>VLOOKUP($C$2,'[19]ERU-1'!$A$6:$BE$17,T$42,FALSE)</f>
        <v>0</v>
      </c>
      <c r="U56" s="85">
        <f>VLOOKUP($C$2,'[19]ERU-1'!$A$6:$BE$17,U$42,FALSE)</f>
        <v>0</v>
      </c>
      <c r="V56" s="85">
        <f>VLOOKUP($C$2,'[19]ERU-1'!$A$6:$BE$17,V$42,FALSE)</f>
        <v>0</v>
      </c>
      <c r="W56" s="85">
        <f>VLOOKUP($C$2,'[19]ERU-1'!$A$6:$BE$17,W$42,FALSE)</f>
        <v>0</v>
      </c>
      <c r="X56" s="85">
        <f>VLOOKUP($C$2,'[19]ERU-1'!$A$6:$BE$17,X$42,FALSE)</f>
        <v>0</v>
      </c>
      <c r="Y56" s="85">
        <f>VLOOKUP($C$2,'[19]ERU-1'!$A$6:$BE$17,Y$42,FALSE)</f>
        <v>0</v>
      </c>
      <c r="Z56" s="85">
        <f>VLOOKUP($C$2,'[19]ERU-1'!$A$6:$BE$17,Z$42,FALSE)</f>
        <v>0</v>
      </c>
      <c r="AA56" s="85" t="str">
        <f>INDEX([16]Data!$BK$5:$BK$156,MATCH(A56,[16]Data!$A$5:$A$156,0))</f>
        <v>Ústecký</v>
      </c>
      <c r="AB56" s="86">
        <f>INDEX([16]Data!$BM$5:$BM$156,MATCH(A56,[16]Data!$A$5:$A$156,0))</f>
        <v>1.29</v>
      </c>
      <c r="AC56" s="12"/>
      <c r="AD56" s="39">
        <f t="shared" si="15"/>
        <v>0.81934775196478171</v>
      </c>
    </row>
    <row r="57" spans="1:30" x14ac:dyDescent="0.25">
      <c r="A57">
        <v>3435</v>
      </c>
      <c r="B57" s="84" t="str">
        <f>INDEX([16]Data!$C$5:$C$156,MATCH(A57,[16]Data!$A$5:$A$156,0))</f>
        <v>KJ - Benešov</v>
      </c>
      <c r="C57" s="85" t="str">
        <f>VLOOKUP($C$2,'[20]ERU-1'!$A$6:$BE$17,C$42,FALSE)</f>
        <v>Duben</v>
      </c>
      <c r="D57" s="85">
        <f>VLOOKUP($C$2,'[20]ERU-1'!$A$6:$BE$17,D$42,FALSE)</f>
        <v>4</v>
      </c>
      <c r="E57" s="85">
        <f>VLOOKUP($C$2,'[20]ERU-1'!$A$6:$BE$17,E$42,FALSE)</f>
        <v>203.608</v>
      </c>
      <c r="F57" s="85">
        <f>VLOOKUP($C$2,'[20]ERU-1'!$A$6:$BE$17,F$42,FALSE)</f>
        <v>104.544</v>
      </c>
      <c r="G57" s="85">
        <f>VLOOKUP($C$2,'[20]ERU-1'!$A$6:$BE$17,G$42,FALSE)</f>
        <v>35.226999999999997</v>
      </c>
      <c r="H57" s="85">
        <f>VLOOKUP($C$2,'[20]ERU-1'!$A$6:$BE$17,H$42,FALSE)</f>
        <v>289</v>
      </c>
      <c r="I57" s="85">
        <f>VLOOKUP($C$2,'[20]ERU-1'!$A$6:$BE$17,I$42,FALSE)</f>
        <v>0</v>
      </c>
      <c r="J57" s="85">
        <f>VLOOKUP($C$2,'[20]ERU-1'!$A$6:$BE$17,J$42,FALSE)</f>
        <v>0</v>
      </c>
      <c r="K57" s="85">
        <f>VLOOKUP($C$2,'[20]ERU-1'!$A$6:$BE$17,K$42,FALSE)</f>
        <v>289</v>
      </c>
      <c r="L57" s="85">
        <f>VLOOKUP($C$2,'[20]ERU-1'!$A$6:$BE$17,L$42,FALSE)</f>
        <v>0</v>
      </c>
      <c r="M57" s="85">
        <f>VLOOKUP($C$2,'[20]ERU-1'!$A$6:$BE$17,M$42,FALSE)</f>
        <v>289</v>
      </c>
      <c r="N57" s="85">
        <f>VLOOKUP($C$2,'[20]ERU-1'!$A$6:$BE$17,N$42,FALSE)</f>
        <v>0</v>
      </c>
      <c r="O57" s="85" t="s">
        <v>36</v>
      </c>
      <c r="P57" s="85">
        <f>VLOOKUP($C$2,'[20]ERU-1'!$A$6:$BE$17,P$42,FALSE)</f>
        <v>0</v>
      </c>
      <c r="Q57" s="85">
        <f>VLOOKUP($C$2,'[20]ERU-1'!$A$6:$BE$17,Q$42,FALSE)</f>
        <v>0</v>
      </c>
      <c r="R57" s="85">
        <f>VLOOKUP($C$2,'[20]ERU-1'!$A$6:$BE$17,R$42,FALSE)</f>
        <v>289</v>
      </c>
      <c r="S57" s="85">
        <f>VLOOKUP($C$2,'[20]ERU-1'!$A$6:$BE$17,S$42,FALSE)</f>
        <v>0</v>
      </c>
      <c r="T57" s="85">
        <f>VLOOKUP($C$2,'[20]ERU-1'!$A$6:$BE$17,T$42,FALSE)</f>
        <v>0</v>
      </c>
      <c r="U57" s="85">
        <f>VLOOKUP($C$2,'[20]ERU-1'!$A$6:$BE$17,U$42,FALSE)</f>
        <v>0</v>
      </c>
      <c r="V57" s="85">
        <f>VLOOKUP($C$2,'[20]ERU-1'!$A$6:$BE$17,V$42,FALSE)</f>
        <v>0</v>
      </c>
      <c r="W57" s="85">
        <f>VLOOKUP($C$2,'[20]ERU-1'!$A$6:$BE$17,W$42,FALSE)</f>
        <v>0</v>
      </c>
      <c r="X57" s="85">
        <f>VLOOKUP($C$2,'[20]ERU-1'!$A$6:$BE$17,X$42,FALSE)</f>
        <v>0</v>
      </c>
      <c r="Y57" s="85">
        <f>VLOOKUP($C$2,'[20]ERU-1'!$A$6:$BE$17,Y$42,FALSE)</f>
        <v>0</v>
      </c>
      <c r="Z57" s="85">
        <f>VLOOKUP($C$2,'[20]ERU-1'!$A$6:$BE$17,Z$42,FALSE)</f>
        <v>0</v>
      </c>
      <c r="AA57" s="85" t="str">
        <f>INDEX([16]Data!$BK$5:$BK$156,MATCH(A57,[16]Data!$A$5:$A$156,0))</f>
        <v>Středočeský</v>
      </c>
      <c r="AB57" s="86">
        <f>INDEX([16]Data!$BM$5:$BM$156,MATCH(A57,[16]Data!$A$5:$A$156,0))</f>
        <v>1.274</v>
      </c>
      <c r="AC57" s="12"/>
      <c r="AD57" s="39">
        <f t="shared" si="15"/>
        <v>0.76788507975376663</v>
      </c>
    </row>
    <row r="58" spans="1:30" x14ac:dyDescent="0.25">
      <c r="A58">
        <v>2967</v>
      </c>
      <c r="B58" s="84" t="str">
        <f>INDEX([16]Data!$C$5:$C$156,MATCH(A58,[16]Data!$A$5:$A$156,0))</f>
        <v>KJ - Bojkovice</v>
      </c>
      <c r="C58" s="85" t="str">
        <f>VLOOKUP($C$2,'[21]ERU-1'!$A$6:$BE$17,C$42,FALSE)</f>
        <v>Duben</v>
      </c>
      <c r="D58" s="85">
        <f>VLOOKUP($C$2,'[21]ERU-1'!$A$6:$BE$17,D$42,FALSE)</f>
        <v>4</v>
      </c>
      <c r="E58" s="85">
        <f>VLOOKUP($C$2,'[21]ERU-1'!$A$6:$BE$17,E$42,FALSE)</f>
        <v>243.03100000000001</v>
      </c>
      <c r="F58" s="85">
        <f>VLOOKUP($C$2,'[21]ERU-1'!$A$6:$BE$17,F$42,FALSE)</f>
        <v>132.274</v>
      </c>
      <c r="G58" s="85">
        <f>VLOOKUP($C$2,'[21]ERU-1'!$A$6:$BE$17,G$42,FALSE)</f>
        <v>35.28</v>
      </c>
      <c r="H58" s="85">
        <f>VLOOKUP($C$2,'[21]ERU-1'!$A$6:$BE$17,H$42,FALSE)</f>
        <v>384</v>
      </c>
      <c r="I58" s="85">
        <f>VLOOKUP($C$2,'[21]ERU-1'!$A$6:$BE$17,I$42,FALSE)</f>
        <v>0</v>
      </c>
      <c r="J58" s="85">
        <f>VLOOKUP($C$2,'[21]ERU-1'!$A$6:$BE$17,J$42,FALSE)</f>
        <v>0</v>
      </c>
      <c r="K58" s="85">
        <f>VLOOKUP($C$2,'[21]ERU-1'!$A$6:$BE$17,K$42,FALSE)</f>
        <v>384</v>
      </c>
      <c r="L58" s="85">
        <f>VLOOKUP($C$2,'[21]ERU-1'!$A$6:$BE$17,L$42,FALSE)</f>
        <v>0</v>
      </c>
      <c r="M58" s="85">
        <f>VLOOKUP($C$2,'[21]ERU-1'!$A$6:$BE$17,M$42,FALSE)</f>
        <v>384</v>
      </c>
      <c r="N58" s="85">
        <f>VLOOKUP($C$2,'[21]ERU-1'!$A$6:$BE$17,N$42,FALSE)</f>
        <v>0</v>
      </c>
      <c r="O58" s="85" t="s">
        <v>36</v>
      </c>
      <c r="P58" s="85">
        <f>VLOOKUP($C$2,'[21]ERU-1'!$A$6:$BE$17,P$42,FALSE)</f>
        <v>0</v>
      </c>
      <c r="Q58" s="85">
        <f>VLOOKUP($C$2,'[21]ERU-1'!$A$6:$BE$17,Q$42,FALSE)</f>
        <v>0</v>
      </c>
      <c r="R58" s="85">
        <f>VLOOKUP($C$2,'[21]ERU-1'!$A$6:$BE$17,R$42,FALSE)</f>
        <v>0</v>
      </c>
      <c r="S58" s="85">
        <f>VLOOKUP($C$2,'[21]ERU-1'!$A$6:$BE$17,S$42,FALSE)</f>
        <v>0</v>
      </c>
      <c r="T58" s="85">
        <f>VLOOKUP($C$2,'[21]ERU-1'!$A$6:$BE$17,T$42,FALSE)</f>
        <v>384</v>
      </c>
      <c r="U58" s="85">
        <f>VLOOKUP($C$2,'[21]ERU-1'!$A$6:$BE$17,U$42,FALSE)</f>
        <v>0</v>
      </c>
      <c r="V58" s="85">
        <f>VLOOKUP($C$2,'[21]ERU-1'!$A$6:$BE$17,V$42,FALSE)</f>
        <v>0</v>
      </c>
      <c r="W58" s="85">
        <f>VLOOKUP($C$2,'[21]ERU-1'!$A$6:$BE$17,W$42,FALSE)</f>
        <v>0</v>
      </c>
      <c r="X58" s="85">
        <f>VLOOKUP($C$2,'[21]ERU-1'!$A$6:$BE$17,X$42,FALSE)</f>
        <v>0</v>
      </c>
      <c r="Y58" s="85">
        <f>VLOOKUP($C$2,'[21]ERU-1'!$A$6:$BE$17,Y$42,FALSE)</f>
        <v>0</v>
      </c>
      <c r="Z58" s="85">
        <f>VLOOKUP($C$2,'[21]ERU-1'!$A$6:$BE$17,Z$42,FALSE)</f>
        <v>0</v>
      </c>
      <c r="AA58" s="85" t="str">
        <f>INDEX([16]Data!$BK$5:$BK$156,MATCH(A58,[16]Data!$A$5:$A$156,0))</f>
        <v>Zlínský</v>
      </c>
      <c r="AB58" s="86">
        <f>INDEX([16]Data!$BM$5:$BM$156,MATCH(A58,[16]Data!$A$5:$A$156,0))</f>
        <v>1.274</v>
      </c>
      <c r="AC58" s="12"/>
      <c r="AD58" s="39">
        <f t="shared" si="15"/>
        <v>0.80640690284308836</v>
      </c>
    </row>
    <row r="59" spans="1:30" x14ac:dyDescent="0.25">
      <c r="A59">
        <v>2448</v>
      </c>
      <c r="B59" s="84" t="str">
        <f>INDEX([16]Data!$C$5:$C$156,MATCH(A59,[16]Data!$A$5:$A$156,0))</f>
        <v>KJ - Broumov</v>
      </c>
      <c r="C59" s="85" t="str">
        <f>VLOOKUP($C$2,'[22]ERU-1'!$A$6:$BE$17,C$42,FALSE)</f>
        <v>Duben</v>
      </c>
      <c r="D59" s="85">
        <f>VLOOKUP($C$2,'[22]ERU-1'!$A$6:$BE$17,D$42,FALSE)</f>
        <v>4</v>
      </c>
      <c r="E59" s="85">
        <f>VLOOKUP($C$2,'[22]ERU-1'!$A$6:$BE$17,E$42,FALSE)</f>
        <v>279.00299999999999</v>
      </c>
      <c r="F59" s="85">
        <f>VLOOKUP($C$2,'[22]ERU-1'!$A$6:$BE$17,F$42,FALSE)</f>
        <v>153.73599999999999</v>
      </c>
      <c r="G59" s="85">
        <f>VLOOKUP($C$2,'[22]ERU-1'!$A$6:$BE$17,G$42,FALSE)</f>
        <v>35.226999999999997</v>
      </c>
      <c r="H59" s="85">
        <f>VLOOKUP($C$2,'[22]ERU-1'!$A$6:$BE$17,H$42,FALSE)</f>
        <v>449</v>
      </c>
      <c r="I59" s="85">
        <f>VLOOKUP($C$2,'[22]ERU-1'!$A$6:$BE$17,I$42,FALSE)</f>
        <v>0</v>
      </c>
      <c r="J59" s="85">
        <f>VLOOKUP($C$2,'[22]ERU-1'!$A$6:$BE$17,J$42,FALSE)</f>
        <v>0</v>
      </c>
      <c r="K59" s="85">
        <f>VLOOKUP($C$2,'[22]ERU-1'!$A$6:$BE$17,K$42,FALSE)</f>
        <v>449</v>
      </c>
      <c r="L59" s="85">
        <f>VLOOKUP($C$2,'[22]ERU-1'!$A$6:$BE$17,L$42,FALSE)</f>
        <v>0</v>
      </c>
      <c r="M59" s="85">
        <f>VLOOKUP($C$2,'[22]ERU-1'!$A$6:$BE$17,M$42,FALSE)</f>
        <v>449</v>
      </c>
      <c r="N59" s="85">
        <f>VLOOKUP($C$2,'[22]ERU-1'!$A$6:$BE$17,N$42,FALSE)</f>
        <v>0</v>
      </c>
      <c r="O59" s="85" t="s">
        <v>36</v>
      </c>
      <c r="P59" s="85">
        <f>VLOOKUP($C$2,'[22]ERU-1'!$A$6:$BE$17,P$42,FALSE)</f>
        <v>0</v>
      </c>
      <c r="Q59" s="85">
        <f>VLOOKUP($C$2,'[22]ERU-1'!$A$6:$BE$17,Q$42,FALSE)</f>
        <v>0</v>
      </c>
      <c r="R59" s="85">
        <f>VLOOKUP($C$2,'[22]ERU-1'!$A$6:$BE$17,R$42,FALSE)</f>
        <v>449</v>
      </c>
      <c r="S59" s="85">
        <f>VLOOKUP($C$2,'[22]ERU-1'!$A$6:$BE$17,S$42,FALSE)</f>
        <v>0</v>
      </c>
      <c r="T59" s="85">
        <f>VLOOKUP($C$2,'[22]ERU-1'!$A$6:$BE$17,T$42,FALSE)</f>
        <v>0</v>
      </c>
      <c r="U59" s="85">
        <f>VLOOKUP($C$2,'[22]ERU-1'!$A$6:$BE$17,U$42,FALSE)</f>
        <v>0</v>
      </c>
      <c r="V59" s="85">
        <f>VLOOKUP($C$2,'[22]ERU-1'!$A$6:$BE$17,V$42,FALSE)</f>
        <v>0</v>
      </c>
      <c r="W59" s="85">
        <f>VLOOKUP($C$2,'[22]ERU-1'!$A$6:$BE$17,W$42,FALSE)</f>
        <v>0</v>
      </c>
      <c r="X59" s="85">
        <f>VLOOKUP($C$2,'[22]ERU-1'!$A$6:$BE$17,X$42,FALSE)</f>
        <v>0</v>
      </c>
      <c r="Y59" s="85">
        <f>VLOOKUP($C$2,'[22]ERU-1'!$A$6:$BE$17,Y$42,FALSE)</f>
        <v>0</v>
      </c>
      <c r="Z59" s="85">
        <f>VLOOKUP($C$2,'[22]ERU-1'!$A$6:$BE$17,Z$42,FALSE)</f>
        <v>0</v>
      </c>
      <c r="AA59" s="85" t="str">
        <f>INDEX([16]Data!$BK$5:$BK$156,MATCH(A59,[16]Data!$A$5:$A$156,0))</f>
        <v>Královéhradecký</v>
      </c>
      <c r="AB59" s="86">
        <f>INDEX([16]Data!$BM$5:$BM$156,MATCH(A59,[16]Data!$A$5:$A$156,0))</f>
        <v>0.72299999999999998</v>
      </c>
      <c r="AC59" s="12"/>
      <c r="AD59" s="39">
        <f t="shared" si="15"/>
        <v>0.8112753175718258</v>
      </c>
    </row>
    <row r="60" spans="1:30" x14ac:dyDescent="0.25">
      <c r="A60">
        <v>540</v>
      </c>
      <c r="B60" s="84" t="str">
        <f>INDEX([16]Data!$C$5:$C$156,MATCH(A60,[16]Data!$A$5:$A$156,0))</f>
        <v>KJ - Brtnice</v>
      </c>
      <c r="C60" s="85" t="str">
        <f>VLOOKUP($C$2,'[23]ERU-1'!$A$6:$BE$17,C$42,FALSE)</f>
        <v>Duben</v>
      </c>
      <c r="D60" s="85">
        <f>VLOOKUP($C$2,'[23]ERU-1'!$A$6:$BE$17,D$42,FALSE)</f>
        <v>4</v>
      </c>
      <c r="E60" s="85">
        <f>VLOOKUP($C$2,'[23]ERU-1'!$A$6:$BE$17,E$42,FALSE)</f>
        <v>44.752000000000002</v>
      </c>
      <c r="F60" s="85">
        <f>VLOOKUP($C$2,'[23]ERU-1'!$A$6:$BE$17,F$42,FALSE)</f>
        <v>25.620999999999999</v>
      </c>
      <c r="G60" s="85">
        <f>VLOOKUP($C$2,'[23]ERU-1'!$A$6:$BE$17,G$42,FALSE)</f>
        <v>35.279000000000003</v>
      </c>
      <c r="H60" s="85">
        <f>VLOOKUP($C$2,'[23]ERU-1'!$A$6:$BE$17,H$42,FALSE)</f>
        <v>81</v>
      </c>
      <c r="I60" s="85">
        <f>VLOOKUP($C$2,'[23]ERU-1'!$A$6:$BE$17,I$42,FALSE)</f>
        <v>0</v>
      </c>
      <c r="J60" s="85">
        <f>VLOOKUP($C$2,'[23]ERU-1'!$A$6:$BE$17,J$42,FALSE)</f>
        <v>0</v>
      </c>
      <c r="K60" s="85">
        <f>VLOOKUP($C$2,'[23]ERU-1'!$A$6:$BE$17,K$42,FALSE)</f>
        <v>81</v>
      </c>
      <c r="L60" s="85">
        <f>VLOOKUP($C$2,'[23]ERU-1'!$A$6:$BE$17,L$42,FALSE)</f>
        <v>0</v>
      </c>
      <c r="M60" s="85">
        <f>VLOOKUP($C$2,'[23]ERU-1'!$A$6:$BE$17,M$42,FALSE)</f>
        <v>81</v>
      </c>
      <c r="N60" s="85">
        <f>VLOOKUP($C$2,'[23]ERU-1'!$A$6:$BE$17,N$42,FALSE)</f>
        <v>0</v>
      </c>
      <c r="O60" s="85" t="s">
        <v>36</v>
      </c>
      <c r="P60" s="85">
        <f>VLOOKUP($C$2,'[23]ERU-1'!$A$6:$BE$17,P$42,FALSE)</f>
        <v>0</v>
      </c>
      <c r="Q60" s="85">
        <f>VLOOKUP($C$2,'[23]ERU-1'!$A$6:$BE$17,Q$42,FALSE)</f>
        <v>0</v>
      </c>
      <c r="R60" s="85">
        <f>VLOOKUP($C$2,'[23]ERU-1'!$A$6:$BE$17,R$42,FALSE)</f>
        <v>81</v>
      </c>
      <c r="S60" s="85">
        <f>VLOOKUP($C$2,'[23]ERU-1'!$A$6:$BE$17,S$42,FALSE)</f>
        <v>0</v>
      </c>
      <c r="T60" s="85">
        <f>VLOOKUP($C$2,'[23]ERU-1'!$A$6:$BE$17,T$42,FALSE)</f>
        <v>0</v>
      </c>
      <c r="U60" s="85">
        <f>VLOOKUP($C$2,'[23]ERU-1'!$A$6:$BE$17,U$42,FALSE)</f>
        <v>0</v>
      </c>
      <c r="V60" s="85">
        <f>VLOOKUP($C$2,'[23]ERU-1'!$A$6:$BE$17,V$42,FALSE)</f>
        <v>0</v>
      </c>
      <c r="W60" s="85">
        <f>VLOOKUP($C$2,'[23]ERU-1'!$A$6:$BE$17,W$42,FALSE)</f>
        <v>0</v>
      </c>
      <c r="X60" s="85">
        <f>VLOOKUP($C$2,'[23]ERU-1'!$A$6:$BE$17,X$42,FALSE)</f>
        <v>0</v>
      </c>
      <c r="Y60" s="85">
        <f>VLOOKUP($C$2,'[23]ERU-1'!$A$6:$BE$17,Y$42,FALSE)</f>
        <v>0</v>
      </c>
      <c r="Z60" s="85">
        <f>VLOOKUP($C$2,'[23]ERU-1'!$A$6:$BE$17,Z$42,FALSE)</f>
        <v>0</v>
      </c>
      <c r="AA60" s="85" t="str">
        <f>INDEX([16]Data!$BK$5:$BK$156,MATCH(A60,[16]Data!$A$5:$A$156,0))</f>
        <v>Vysočina</v>
      </c>
      <c r="AB60" s="86">
        <f>INDEX([16]Data!$BM$5:$BM$156,MATCH(A60,[16]Data!$A$5:$A$156,0))</f>
        <v>0.41699999999999998</v>
      </c>
      <c r="AC60" s="12"/>
      <c r="AD60" s="39">
        <f t="shared" si="15"/>
        <v>0.87818586315912739</v>
      </c>
    </row>
    <row r="61" spans="1:30" x14ac:dyDescent="0.25">
      <c r="A61">
        <v>2477</v>
      </c>
      <c r="B61" s="84" t="str">
        <f>INDEX([16]Data!$C$5:$C$156,MATCH(A61,[16]Data!$A$5:$A$156,0))</f>
        <v>KJ - Bystřice nad Pernštejnem</v>
      </c>
      <c r="C61" s="85" t="str">
        <f>VLOOKUP($C$2,'[24]ERU-1'!$A$6:$BE$17,C$42,FALSE)</f>
        <v>Duben</v>
      </c>
      <c r="D61" s="85">
        <f>VLOOKUP($C$2,'[24]ERU-1'!$A$6:$BE$17,D$42,FALSE)</f>
        <v>4</v>
      </c>
      <c r="E61" s="85">
        <f>VLOOKUP($C$2,'[24]ERU-1'!$A$6:$BE$17,E$42,FALSE)</f>
        <v>1242.9069999999999</v>
      </c>
      <c r="F61" s="85">
        <f>VLOOKUP($C$2,'[24]ERU-1'!$A$6:$BE$17,F$42,FALSE)</f>
        <v>651.548</v>
      </c>
      <c r="G61" s="85">
        <f>VLOOKUP($C$2,'[24]ERU-1'!$A$6:$BE$17,G$42,FALSE)</f>
        <v>35.298999999999999</v>
      </c>
      <c r="H61" s="85">
        <f>VLOOKUP($C$2,'[24]ERU-1'!$A$6:$BE$17,H$42,FALSE)</f>
        <v>1828</v>
      </c>
      <c r="I61" s="85">
        <f>VLOOKUP($C$2,'[24]ERU-1'!$A$6:$BE$17,I$42,FALSE)</f>
        <v>0</v>
      </c>
      <c r="J61" s="85">
        <f>VLOOKUP($C$2,'[24]ERU-1'!$A$6:$BE$17,J$42,FALSE)</f>
        <v>0</v>
      </c>
      <c r="K61" s="85">
        <f>VLOOKUP($C$2,'[24]ERU-1'!$A$6:$BE$17,K$42,FALSE)</f>
        <v>1828</v>
      </c>
      <c r="L61" s="85">
        <f>VLOOKUP($C$2,'[24]ERU-1'!$A$6:$BE$17,L$42,FALSE)</f>
        <v>0</v>
      </c>
      <c r="M61" s="85">
        <f>VLOOKUP($C$2,'[24]ERU-1'!$A$6:$BE$17,M$42,FALSE)</f>
        <v>1828</v>
      </c>
      <c r="N61" s="85">
        <f>VLOOKUP($C$2,'[24]ERU-1'!$A$6:$BE$17,N$42,FALSE)</f>
        <v>0</v>
      </c>
      <c r="O61" s="85" t="s">
        <v>36</v>
      </c>
      <c r="P61" s="85">
        <f>VLOOKUP($C$2,'[24]ERU-1'!$A$6:$BE$17,P$42,FALSE)</f>
        <v>0</v>
      </c>
      <c r="Q61" s="85">
        <f>VLOOKUP($C$2,'[24]ERU-1'!$A$6:$BE$17,Q$42,FALSE)</f>
        <v>0</v>
      </c>
      <c r="R61" s="85">
        <f>VLOOKUP($C$2,'[24]ERU-1'!$A$6:$BE$17,R$42,FALSE)</f>
        <v>1828</v>
      </c>
      <c r="S61" s="85">
        <f>VLOOKUP($C$2,'[24]ERU-1'!$A$6:$BE$17,S$42,FALSE)</f>
        <v>0</v>
      </c>
      <c r="T61" s="85">
        <f>VLOOKUP($C$2,'[24]ERU-1'!$A$6:$BE$17,T$42,FALSE)</f>
        <v>0</v>
      </c>
      <c r="U61" s="85">
        <f>VLOOKUP($C$2,'[24]ERU-1'!$A$6:$BE$17,U$42,FALSE)</f>
        <v>0</v>
      </c>
      <c r="V61" s="85">
        <f>VLOOKUP($C$2,'[24]ERU-1'!$A$6:$BE$17,V$42,FALSE)</f>
        <v>0</v>
      </c>
      <c r="W61" s="85">
        <f>VLOOKUP($C$2,'[24]ERU-1'!$A$6:$BE$17,W$42,FALSE)</f>
        <v>0</v>
      </c>
      <c r="X61" s="85">
        <f>VLOOKUP($C$2,'[24]ERU-1'!$A$6:$BE$17,X$42,FALSE)</f>
        <v>0</v>
      </c>
      <c r="Y61" s="85">
        <f>VLOOKUP($C$2,'[24]ERU-1'!$A$6:$BE$17,Y$42,FALSE)</f>
        <v>0</v>
      </c>
      <c r="Z61" s="85">
        <f>VLOOKUP($C$2,'[24]ERU-1'!$A$6:$BE$17,Z$42,FALSE)</f>
        <v>0</v>
      </c>
      <c r="AA61" s="85" t="str">
        <f>INDEX([16]Data!$BK$5:$BK$156,MATCH(A61,[16]Data!$A$5:$A$156,0))</f>
        <v>Vysočina</v>
      </c>
      <c r="AB61" s="86">
        <f>INDEX([16]Data!$BM$5:$BM$156,MATCH(A61,[16]Data!$A$5:$A$156,0))</f>
        <v>2.254</v>
      </c>
      <c r="AC61" s="12"/>
      <c r="AD61" s="39">
        <f t="shared" si="15"/>
        <v>0.7793405516980757</v>
      </c>
    </row>
    <row r="62" spans="1:30" x14ac:dyDescent="0.25">
      <c r="A62">
        <v>3124</v>
      </c>
      <c r="B62" s="84" t="str">
        <f>INDEX([16]Data!$C$5:$C$156,MATCH(A62,[16]Data!$A$5:$A$156,0))</f>
        <v>KJ - Česká Třebová, Křib</v>
      </c>
      <c r="C62" s="85" t="str">
        <f>VLOOKUP($C$2,'[25]ERU-1'!$A$6:$BE$17,C$42,FALSE)</f>
        <v>Duben</v>
      </c>
      <c r="D62" s="85">
        <f>VLOOKUP($C$2,'[25]ERU-1'!$A$6:$BE$17,D$42,FALSE)</f>
        <v>4</v>
      </c>
      <c r="E62" s="85">
        <f>VLOOKUP($C$2,'[25]ERU-1'!$A$6:$BE$17,E$42,FALSE)</f>
        <v>167.33600000000001</v>
      </c>
      <c r="F62" s="85">
        <f>VLOOKUP($C$2,'[25]ERU-1'!$A$6:$BE$17,F$42,FALSE)</f>
        <v>96.847999999999999</v>
      </c>
      <c r="G62" s="85">
        <f>VLOOKUP($C$2,'[25]ERU-1'!$A$6:$BE$17,G$42,FALSE)</f>
        <v>35.232999999999997</v>
      </c>
      <c r="H62" s="85">
        <f>VLOOKUP($C$2,'[25]ERU-1'!$A$6:$BE$17,H$42,FALSE)</f>
        <v>290</v>
      </c>
      <c r="I62" s="85">
        <f>VLOOKUP($C$2,'[25]ERU-1'!$A$6:$BE$17,I$42,FALSE)</f>
        <v>0</v>
      </c>
      <c r="J62" s="85">
        <f>VLOOKUP($C$2,'[25]ERU-1'!$A$6:$BE$17,J$42,FALSE)</f>
        <v>0</v>
      </c>
      <c r="K62" s="85">
        <f>VLOOKUP($C$2,'[25]ERU-1'!$A$6:$BE$17,K$42,FALSE)</f>
        <v>290</v>
      </c>
      <c r="L62" s="85">
        <f>VLOOKUP($C$2,'[25]ERU-1'!$A$6:$BE$17,L$42,FALSE)</f>
        <v>0</v>
      </c>
      <c r="M62" s="85">
        <f>VLOOKUP($C$2,'[25]ERU-1'!$A$6:$BE$17,M$42,FALSE)</f>
        <v>290</v>
      </c>
      <c r="N62" s="85">
        <f>VLOOKUP($C$2,'[25]ERU-1'!$A$6:$BE$17,N$42,FALSE)</f>
        <v>0</v>
      </c>
      <c r="O62" s="85" t="s">
        <v>36</v>
      </c>
      <c r="P62" s="85">
        <f>VLOOKUP($C$2,'[25]ERU-1'!$A$6:$BE$17,P$42,FALSE)</f>
        <v>0</v>
      </c>
      <c r="Q62" s="85">
        <f>VLOOKUP($C$2,'[25]ERU-1'!$A$6:$BE$17,Q$42,FALSE)</f>
        <v>0</v>
      </c>
      <c r="R62" s="85">
        <f>VLOOKUP($C$2,'[25]ERU-1'!$A$6:$BE$17,R$42,FALSE)</f>
        <v>290</v>
      </c>
      <c r="S62" s="85">
        <f>VLOOKUP($C$2,'[25]ERU-1'!$A$6:$BE$17,S$42,FALSE)</f>
        <v>0</v>
      </c>
      <c r="T62" s="85">
        <f>VLOOKUP($C$2,'[25]ERU-1'!$A$6:$BE$17,T$42,FALSE)</f>
        <v>0</v>
      </c>
      <c r="U62" s="85">
        <f>VLOOKUP($C$2,'[25]ERU-1'!$A$6:$BE$17,U$42,FALSE)</f>
        <v>0</v>
      </c>
      <c r="V62" s="85">
        <f>VLOOKUP($C$2,'[25]ERU-1'!$A$6:$BE$17,V$42,FALSE)</f>
        <v>0</v>
      </c>
      <c r="W62" s="85">
        <f>VLOOKUP($C$2,'[25]ERU-1'!$A$6:$BE$17,W$42,FALSE)</f>
        <v>0</v>
      </c>
      <c r="X62" s="85">
        <f>VLOOKUP($C$2,'[25]ERU-1'!$A$6:$BE$17,X$42,FALSE)</f>
        <v>0</v>
      </c>
      <c r="Y62" s="85">
        <f>VLOOKUP($C$2,'[25]ERU-1'!$A$6:$BE$17,Y$42,FALSE)</f>
        <v>0</v>
      </c>
      <c r="Z62" s="85">
        <f>VLOOKUP($C$2,'[25]ERU-1'!$A$6:$BE$17,Z$42,FALSE)</f>
        <v>0</v>
      </c>
      <c r="AA62" s="85" t="str">
        <f>INDEX([16]Data!$BK$5:$BK$156,MATCH(A62,[16]Data!$A$5:$A$156,0))</f>
        <v>Pardubický</v>
      </c>
      <c r="AB62" s="86">
        <f>INDEX([16]Data!$BM$5:$BM$156,MATCH(A62,[16]Data!$A$5:$A$156,0))</f>
        <v>0.28599999999999998</v>
      </c>
      <c r="AC62" s="12"/>
      <c r="AD62" s="39">
        <f t="shared" si="15"/>
        <v>0.83177304183416856</v>
      </c>
    </row>
    <row r="63" spans="1:30" x14ac:dyDescent="0.25">
      <c r="A63">
        <v>3242</v>
      </c>
      <c r="B63" s="84" t="str">
        <f>INDEX([16]Data!$C$5:$C$156,MATCH(A63,[16]Data!$A$5:$A$156,0))</f>
        <v>KJ - Česká Třebová, Lhotka</v>
      </c>
      <c r="C63" s="85" t="str">
        <f>VLOOKUP($C$2,'[26]ERU-1'!$A$6:$BE$17,C$42,FALSE)</f>
        <v>Duben</v>
      </c>
      <c r="D63" s="85">
        <f>VLOOKUP($C$2,'[26]ERU-1'!$A$6:$BE$17,D$42,FALSE)</f>
        <v>4</v>
      </c>
      <c r="E63" s="85">
        <f>VLOOKUP($C$2,'[26]ERU-1'!$A$6:$BE$17,E$42,FALSE)</f>
        <v>437.524</v>
      </c>
      <c r="F63" s="85">
        <f>VLOOKUP($C$2,'[26]ERU-1'!$A$6:$BE$17,F$42,FALSE)</f>
        <v>239.61500000000001</v>
      </c>
      <c r="G63" s="85">
        <f>VLOOKUP($C$2,'[26]ERU-1'!$A$6:$BE$17,G$42,FALSE)</f>
        <v>35.212000000000003</v>
      </c>
      <c r="H63" s="85">
        <f>VLOOKUP($C$2,'[26]ERU-1'!$A$6:$BE$17,H$42,FALSE)</f>
        <v>700</v>
      </c>
      <c r="I63" s="85">
        <f>VLOOKUP($C$2,'[26]ERU-1'!$A$6:$BE$17,I$42,FALSE)</f>
        <v>0</v>
      </c>
      <c r="J63" s="85">
        <f>VLOOKUP($C$2,'[26]ERU-1'!$A$6:$BE$17,J$42,FALSE)</f>
        <v>0</v>
      </c>
      <c r="K63" s="85">
        <f>VLOOKUP($C$2,'[26]ERU-1'!$A$6:$BE$17,K$42,FALSE)</f>
        <v>700</v>
      </c>
      <c r="L63" s="85">
        <f>VLOOKUP($C$2,'[26]ERU-1'!$A$6:$BE$17,L$42,FALSE)</f>
        <v>0</v>
      </c>
      <c r="M63" s="85">
        <f>VLOOKUP($C$2,'[26]ERU-1'!$A$6:$BE$17,M$42,FALSE)</f>
        <v>700</v>
      </c>
      <c r="N63" s="85">
        <f>VLOOKUP($C$2,'[26]ERU-1'!$A$6:$BE$17,N$42,FALSE)</f>
        <v>0</v>
      </c>
      <c r="O63" s="85" t="s">
        <v>36</v>
      </c>
      <c r="P63" s="85">
        <f>VLOOKUP($C$2,'[26]ERU-1'!$A$6:$BE$17,P$42,FALSE)</f>
        <v>0</v>
      </c>
      <c r="Q63" s="85">
        <f>VLOOKUP($C$2,'[26]ERU-1'!$A$6:$BE$17,Q$42,FALSE)</f>
        <v>0</v>
      </c>
      <c r="R63" s="85">
        <f>VLOOKUP($C$2,'[26]ERU-1'!$A$6:$BE$17,R$42,FALSE)</f>
        <v>700</v>
      </c>
      <c r="S63" s="85">
        <f>VLOOKUP($C$2,'[26]ERU-1'!$A$6:$BE$17,S$42,FALSE)</f>
        <v>0</v>
      </c>
      <c r="T63" s="85">
        <f>VLOOKUP($C$2,'[26]ERU-1'!$A$6:$BE$17,T$42,FALSE)</f>
        <v>0</v>
      </c>
      <c r="U63" s="85">
        <f>VLOOKUP($C$2,'[26]ERU-1'!$A$6:$BE$17,U$42,FALSE)</f>
        <v>0</v>
      </c>
      <c r="V63" s="85">
        <f>VLOOKUP($C$2,'[26]ERU-1'!$A$6:$BE$17,V$42,FALSE)</f>
        <v>0</v>
      </c>
      <c r="W63" s="85">
        <f>VLOOKUP($C$2,'[26]ERU-1'!$A$6:$BE$17,W$42,FALSE)</f>
        <v>0</v>
      </c>
      <c r="X63" s="85">
        <f>VLOOKUP($C$2,'[26]ERU-1'!$A$6:$BE$17,X$42,FALSE)</f>
        <v>0</v>
      </c>
      <c r="Y63" s="85">
        <f>VLOOKUP($C$2,'[26]ERU-1'!$A$6:$BE$17,Y$42,FALSE)</f>
        <v>0</v>
      </c>
      <c r="Z63" s="85">
        <f>VLOOKUP($C$2,'[26]ERU-1'!$A$6:$BE$17,Z$42,FALSE)</f>
        <v>0</v>
      </c>
      <c r="AA63" s="85" t="str">
        <f>INDEX([16]Data!$BK$5:$BK$156,MATCH(A63,[16]Data!$A$5:$A$156,0))</f>
        <v>Pardubický</v>
      </c>
      <c r="AB63" s="86">
        <f>INDEX([16]Data!$BM$5:$BM$156,MATCH(A63,[16]Data!$A$5:$A$156,0))</f>
        <v>1.046</v>
      </c>
      <c r="AC63" s="12"/>
      <c r="AD63" s="39">
        <f t="shared" si="15"/>
        <v>0.81148694549358114</v>
      </c>
    </row>
    <row r="64" spans="1:30" x14ac:dyDescent="0.25">
      <c r="A64">
        <v>3040</v>
      </c>
      <c r="B64" s="84" t="str">
        <f>INDEX([16]Data!$C$5:$C$156,MATCH(A64,[16]Data!$A$5:$A$156,0))</f>
        <v>KJ - Duchcov</v>
      </c>
      <c r="C64" s="85" t="str">
        <f>VLOOKUP($C$2,'[27]ERU-1'!$A$6:$BE$17,C$42,FALSE)</f>
        <v>Duben</v>
      </c>
      <c r="D64" s="85">
        <f>VLOOKUP($C$2,'[27]ERU-1'!$A$6:$BE$17,D$42,FALSE)</f>
        <v>4</v>
      </c>
      <c r="E64" s="85">
        <f>VLOOKUP($C$2,'[27]ERU-1'!$A$6:$BE$17,E$42,FALSE)</f>
        <v>1297.241</v>
      </c>
      <c r="F64" s="85">
        <f>VLOOKUP($C$2,'[27]ERU-1'!$A$6:$BE$17,F$42,FALSE)</f>
        <v>682.65200000000004</v>
      </c>
      <c r="G64" s="85">
        <f>VLOOKUP($C$2,'[27]ERU-1'!$A$6:$BE$17,G$42,FALSE)</f>
        <v>35.33</v>
      </c>
      <c r="H64" s="85">
        <f>VLOOKUP($C$2,'[27]ERU-1'!$A$6:$BE$17,H$42,FALSE)</f>
        <v>1927</v>
      </c>
      <c r="I64" s="85">
        <f>VLOOKUP($C$2,'[27]ERU-1'!$A$6:$BE$17,I$42,FALSE)</f>
        <v>0</v>
      </c>
      <c r="J64" s="85">
        <f>VLOOKUP($C$2,'[27]ERU-1'!$A$6:$BE$17,J$42,FALSE)</f>
        <v>0</v>
      </c>
      <c r="K64" s="85">
        <f>VLOOKUP($C$2,'[27]ERU-1'!$A$6:$BE$17,K$42,FALSE)</f>
        <v>1927</v>
      </c>
      <c r="L64" s="85">
        <f>VLOOKUP($C$2,'[27]ERU-1'!$A$6:$BE$17,L$42,FALSE)</f>
        <v>0</v>
      </c>
      <c r="M64" s="85">
        <f>VLOOKUP($C$2,'[27]ERU-1'!$A$6:$BE$17,M$42,FALSE)</f>
        <v>1927</v>
      </c>
      <c r="N64" s="85">
        <f>VLOOKUP($C$2,'[27]ERU-1'!$A$6:$BE$17,N$42,FALSE)</f>
        <v>0</v>
      </c>
      <c r="O64" s="85" t="s">
        <v>36</v>
      </c>
      <c r="P64" s="85">
        <f>VLOOKUP($C$2,'[27]ERU-1'!$A$6:$BE$17,P$42,FALSE)</f>
        <v>0</v>
      </c>
      <c r="Q64" s="85">
        <f>VLOOKUP($C$2,'[27]ERU-1'!$A$6:$BE$17,Q$42,FALSE)</f>
        <v>0</v>
      </c>
      <c r="R64" s="85">
        <f>VLOOKUP($C$2,'[27]ERU-1'!$A$6:$BE$17,R$42,FALSE)</f>
        <v>1927</v>
      </c>
      <c r="S64" s="85">
        <f>VLOOKUP($C$2,'[27]ERU-1'!$A$6:$BE$17,S$42,FALSE)</f>
        <v>0</v>
      </c>
      <c r="T64" s="85">
        <f>VLOOKUP($C$2,'[27]ERU-1'!$A$6:$BE$17,T$42,FALSE)</f>
        <v>0</v>
      </c>
      <c r="U64" s="85">
        <f>VLOOKUP($C$2,'[27]ERU-1'!$A$6:$BE$17,U$42,FALSE)</f>
        <v>0</v>
      </c>
      <c r="V64" s="85">
        <f>VLOOKUP($C$2,'[27]ERU-1'!$A$6:$BE$17,V$42,FALSE)</f>
        <v>0</v>
      </c>
      <c r="W64" s="85">
        <f>VLOOKUP($C$2,'[27]ERU-1'!$A$6:$BE$17,W$42,FALSE)</f>
        <v>0</v>
      </c>
      <c r="X64" s="85">
        <f>VLOOKUP($C$2,'[27]ERU-1'!$A$6:$BE$17,X$42,FALSE)</f>
        <v>0</v>
      </c>
      <c r="Y64" s="85">
        <f>VLOOKUP($C$2,'[27]ERU-1'!$A$6:$BE$17,Y$42,FALSE)</f>
        <v>0</v>
      </c>
      <c r="Z64" s="85">
        <f>VLOOKUP($C$2,'[27]ERU-1'!$A$6:$BE$17,Z$42,FALSE)</f>
        <v>0</v>
      </c>
      <c r="AA64" s="85" t="str">
        <f>INDEX([16]Data!$BK$5:$BK$156,MATCH(A64,[16]Data!$A$5:$A$156,0))</f>
        <v>Ústecký</v>
      </c>
      <c r="AB64" s="86">
        <f>INDEX([16]Data!$BM$5:$BM$156,MATCH(A64,[16]Data!$A$5:$A$156,0))</f>
        <v>2.5129999999999999</v>
      </c>
      <c r="AC64" s="12"/>
      <c r="AD64" s="39">
        <f t="shared" si="15"/>
        <v>0.78411515351566785</v>
      </c>
    </row>
    <row r="65" spans="1:30" x14ac:dyDescent="0.25">
      <c r="A65">
        <v>2479</v>
      </c>
      <c r="B65" s="84" t="str">
        <f>INDEX([16]Data!$C$5:$C$156,MATCH(A65,[16]Data!$A$5:$A$156,0))</f>
        <v>KJ - Fügnerova, Vrchlabí</v>
      </c>
      <c r="C65" s="85" t="str">
        <f>VLOOKUP($C$2,'[28]ERU-1'!$A$6:$BE$17,C$42,FALSE)</f>
        <v>Duben</v>
      </c>
      <c r="D65" s="85">
        <f>VLOOKUP($C$2,'[28]ERU-1'!$A$6:$BE$17,D$42,FALSE)</f>
        <v>4</v>
      </c>
      <c r="E65" s="85" t="e">
        <f>VLOOKUP($C$2,'[28]ERU-1'!$A$6:$BE$17,E$42,FALSE)</f>
        <v>#N/A</v>
      </c>
      <c r="F65" s="85" t="e">
        <f>VLOOKUP($C$2,'[28]ERU-1'!$A$6:$BE$17,F$42,FALSE)</f>
        <v>#N/A</v>
      </c>
      <c r="G65" s="85" t="e">
        <f>VLOOKUP($C$2,'[28]ERU-1'!$A$6:$BE$17,G$42,FALSE)</f>
        <v>#N/A</v>
      </c>
      <c r="H65" s="85">
        <f>VLOOKUP($C$2,'[28]ERU-1'!$A$6:$BE$17,H$42,FALSE)</f>
        <v>0</v>
      </c>
      <c r="I65" s="85">
        <f>VLOOKUP($C$2,'[28]ERU-1'!$A$6:$BE$17,I$42,FALSE)</f>
        <v>0</v>
      </c>
      <c r="J65" s="85">
        <f>VLOOKUP($C$2,'[28]ERU-1'!$A$6:$BE$17,J$42,FALSE)</f>
        <v>0</v>
      </c>
      <c r="K65" s="85">
        <f>VLOOKUP($C$2,'[28]ERU-1'!$A$6:$BE$17,K$42,FALSE)</f>
        <v>0</v>
      </c>
      <c r="L65" s="85">
        <f>VLOOKUP($C$2,'[28]ERU-1'!$A$6:$BE$17,L$42,FALSE)</f>
        <v>0</v>
      </c>
      <c r="M65" s="85">
        <f>VLOOKUP($C$2,'[28]ERU-1'!$A$6:$BE$17,M$42,FALSE)</f>
        <v>0</v>
      </c>
      <c r="N65" s="85">
        <f>VLOOKUP($C$2,'[28]ERU-1'!$A$6:$BE$17,N$42,FALSE)</f>
        <v>0</v>
      </c>
      <c r="O65" s="85" t="s">
        <v>36</v>
      </c>
      <c r="P65" s="85">
        <f>VLOOKUP($C$2,'[28]ERU-1'!$A$6:$BE$17,P$42,FALSE)</f>
        <v>0</v>
      </c>
      <c r="Q65" s="85">
        <f>VLOOKUP($C$2,'[28]ERU-1'!$A$6:$BE$17,Q$42,FALSE)</f>
        <v>0</v>
      </c>
      <c r="R65" s="85">
        <f>VLOOKUP($C$2,'[28]ERU-1'!$A$6:$BE$17,R$42,FALSE)</f>
        <v>0</v>
      </c>
      <c r="S65" s="85">
        <f>VLOOKUP($C$2,'[28]ERU-1'!$A$6:$BE$17,S$42,FALSE)</f>
        <v>0</v>
      </c>
      <c r="T65" s="85">
        <f>VLOOKUP($C$2,'[28]ERU-1'!$A$6:$BE$17,T$42,FALSE)</f>
        <v>0</v>
      </c>
      <c r="U65" s="85">
        <f>VLOOKUP($C$2,'[28]ERU-1'!$A$6:$BE$17,U$42,FALSE)</f>
        <v>0</v>
      </c>
      <c r="V65" s="85">
        <f>VLOOKUP($C$2,'[28]ERU-1'!$A$6:$BE$17,V$42,FALSE)</f>
        <v>0</v>
      </c>
      <c r="W65" s="85">
        <f>VLOOKUP($C$2,'[28]ERU-1'!$A$6:$BE$17,W$42,FALSE)</f>
        <v>0</v>
      </c>
      <c r="X65" s="85">
        <f>VLOOKUP($C$2,'[28]ERU-1'!$A$6:$BE$17,X$42,FALSE)</f>
        <v>0</v>
      </c>
      <c r="Y65" s="85">
        <f>VLOOKUP($C$2,'[28]ERU-1'!$A$6:$BE$17,Y$42,FALSE)</f>
        <v>0</v>
      </c>
      <c r="Z65" s="85">
        <f>VLOOKUP($C$2,'[28]ERU-1'!$A$6:$BE$17,Z$42,FALSE)</f>
        <v>0</v>
      </c>
      <c r="AA65" s="85" t="str">
        <f>INDEX([16]Data!$BK$5:$BK$156,MATCH(A65,[16]Data!$A$5:$A$156,0))</f>
        <v>Královéhradecký</v>
      </c>
      <c r="AB65" s="86">
        <f>INDEX([16]Data!$BM$5:$BM$156,MATCH(A65,[16]Data!$A$5:$A$156,0))</f>
        <v>0.95199999999999996</v>
      </c>
      <c r="AC65" s="12"/>
      <c r="AD65" s="39" t="e">
        <f t="shared" si="15"/>
        <v>#N/A</v>
      </c>
    </row>
    <row r="66" spans="1:30" x14ac:dyDescent="0.25">
      <c r="A66">
        <v>3515</v>
      </c>
      <c r="B66" s="84" t="str">
        <f>INDEX([16]Data!$C$5:$C$156,MATCH(A66,[16]Data!$A$5:$A$156,0))</f>
        <v>KJ - Havlíčkův Brod, Rozkošská</v>
      </c>
      <c r="C66" s="85" t="str">
        <f>VLOOKUP($C$2,'[29]ERU-1'!$A$6:$BE$17,C$42,FALSE)</f>
        <v>Duben</v>
      </c>
      <c r="D66" s="85">
        <f>VLOOKUP($C$2,'[29]ERU-1'!$A$6:$BE$17,D$42,FALSE)</f>
        <v>4</v>
      </c>
      <c r="E66" s="85">
        <f>VLOOKUP($C$2,'[29]ERU-1'!$A$6:$BE$17,E$42,FALSE)</f>
        <v>157.458</v>
      </c>
      <c r="F66" s="85">
        <f>VLOOKUP($C$2,'[29]ERU-1'!$A$6:$BE$17,F$42,FALSE)</f>
        <v>85.465999999999994</v>
      </c>
      <c r="G66" s="85">
        <f>VLOOKUP($C$2,'[29]ERU-1'!$A$6:$BE$17,G$42,FALSE)</f>
        <v>35.225999999999999</v>
      </c>
      <c r="H66" s="85">
        <f>VLOOKUP($C$2,'[29]ERU-1'!$A$6:$BE$17,H$42,FALSE)</f>
        <v>255</v>
      </c>
      <c r="I66" s="85">
        <f>VLOOKUP($C$2,'[29]ERU-1'!$A$6:$BE$17,I$42,FALSE)</f>
        <v>0</v>
      </c>
      <c r="J66" s="85">
        <f>VLOOKUP($C$2,'[29]ERU-1'!$A$6:$BE$17,J$42,FALSE)</f>
        <v>0</v>
      </c>
      <c r="K66" s="85">
        <f>VLOOKUP($C$2,'[29]ERU-1'!$A$6:$BE$17,K$42,FALSE)</f>
        <v>255</v>
      </c>
      <c r="L66" s="85">
        <f>VLOOKUP($C$2,'[29]ERU-1'!$A$6:$BE$17,L$42,FALSE)</f>
        <v>0</v>
      </c>
      <c r="M66" s="85">
        <f>VLOOKUP($C$2,'[29]ERU-1'!$A$6:$BE$17,M$42,FALSE)</f>
        <v>255</v>
      </c>
      <c r="N66" s="85">
        <f>VLOOKUP($C$2,'[29]ERU-1'!$A$6:$BE$17,N$42,FALSE)</f>
        <v>0</v>
      </c>
      <c r="O66" s="85" t="s">
        <v>36</v>
      </c>
      <c r="P66" s="85">
        <f>VLOOKUP($C$2,'[29]ERU-1'!$A$6:$BE$17,P$42,FALSE)</f>
        <v>0</v>
      </c>
      <c r="Q66" s="85">
        <f>VLOOKUP($C$2,'[29]ERU-1'!$A$6:$BE$17,Q$42,FALSE)</f>
        <v>0</v>
      </c>
      <c r="R66" s="85">
        <f>VLOOKUP($C$2,'[29]ERU-1'!$A$6:$BE$17,R$42,FALSE)</f>
        <v>0</v>
      </c>
      <c r="S66" s="85">
        <f>VLOOKUP($C$2,'[29]ERU-1'!$A$6:$BE$17,S$42,FALSE)</f>
        <v>0</v>
      </c>
      <c r="T66" s="85">
        <f>VLOOKUP($C$2,'[29]ERU-1'!$A$6:$BE$17,T$42,FALSE)</f>
        <v>0</v>
      </c>
      <c r="U66" s="85">
        <f>VLOOKUP($C$2,'[29]ERU-1'!$A$6:$BE$17,U$42,FALSE)</f>
        <v>0</v>
      </c>
      <c r="V66" s="85">
        <f>VLOOKUP($C$2,'[29]ERU-1'!$A$6:$BE$17,V$42,FALSE)</f>
        <v>0</v>
      </c>
      <c r="W66" s="85">
        <f>VLOOKUP($C$2,'[29]ERU-1'!$A$6:$BE$17,W$42,FALSE)</f>
        <v>0</v>
      </c>
      <c r="X66" s="85">
        <f>VLOOKUP($C$2,'[29]ERU-1'!$A$6:$BE$17,X$42,FALSE)</f>
        <v>255</v>
      </c>
      <c r="Y66" s="85">
        <f>VLOOKUP($C$2,'[29]ERU-1'!$A$6:$BE$17,Y$42,FALSE)</f>
        <v>0</v>
      </c>
      <c r="Z66" s="85">
        <f>VLOOKUP($C$2,'[29]ERU-1'!$A$6:$BE$17,Z$42,FALSE)</f>
        <v>0</v>
      </c>
      <c r="AA66" s="85" t="str">
        <f>INDEX([16]Data!$BK$5:$BK$156,MATCH(A66,[16]Data!$A$5:$A$156,0))</f>
        <v>Vysočina</v>
      </c>
      <c r="AB66" s="86">
        <f>INDEX([16]Data!$BM$5:$BM$156,MATCH(A66,[16]Data!$A$5:$A$156,0))</f>
        <v>0.28599999999999998</v>
      </c>
      <c r="AC66" s="12"/>
      <c r="AD66" s="39">
        <f t="shared" si="15"/>
        <v>0.82878961614365176</v>
      </c>
    </row>
    <row r="67" spans="1:30" x14ac:dyDescent="0.25">
      <c r="A67" s="34">
        <v>3503</v>
      </c>
      <c r="B67" s="84" t="str">
        <f>INDEX([16]Data!$C$5:$C$156,MATCH(A67,[16]Data!$A$5:$A$156,0))</f>
        <v>KJ - Havlíčkův Brod, Na Výšině</v>
      </c>
      <c r="C67" s="85" t="str">
        <f>VLOOKUP($C$2,'[30]ERU-1'!$A$6:$BE$17,C$42,FALSE)</f>
        <v>Duben</v>
      </c>
      <c r="D67" s="85">
        <f>VLOOKUP($C$2,'[30]ERU-1'!$A$6:$BE$17,D$42,FALSE)</f>
        <v>4</v>
      </c>
      <c r="E67" s="85">
        <f>VLOOKUP($C$2,'[30]ERU-1'!$A$6:$BE$17,E$42,FALSE)</f>
        <v>455.16</v>
      </c>
      <c r="F67" s="85">
        <f>VLOOKUP($C$2,'[30]ERU-1'!$A$6:$BE$17,F$42,FALSE)</f>
        <v>243.50899999999999</v>
      </c>
      <c r="G67" s="85">
        <f>VLOOKUP($C$2,'[30]ERU-1'!$A$6:$BE$17,G$42,FALSE)</f>
        <v>35.225999999999999</v>
      </c>
      <c r="H67" s="85">
        <f>VLOOKUP($C$2,'[30]ERU-1'!$A$6:$BE$17,H$42,FALSE)</f>
        <v>677</v>
      </c>
      <c r="I67" s="85">
        <f>VLOOKUP($C$2,'[30]ERU-1'!$A$6:$BE$17,I$42,FALSE)</f>
        <v>0</v>
      </c>
      <c r="J67" s="85">
        <f>VLOOKUP($C$2,'[30]ERU-1'!$A$6:$BE$17,J$42,FALSE)</f>
        <v>0</v>
      </c>
      <c r="K67" s="85">
        <f>VLOOKUP($C$2,'[30]ERU-1'!$A$6:$BE$17,K$42,FALSE)</f>
        <v>677</v>
      </c>
      <c r="L67" s="85">
        <f>VLOOKUP($C$2,'[30]ERU-1'!$A$6:$BE$17,L$42,FALSE)</f>
        <v>0</v>
      </c>
      <c r="M67" s="85">
        <f>VLOOKUP($C$2,'[30]ERU-1'!$A$6:$BE$17,M$42,FALSE)</f>
        <v>677</v>
      </c>
      <c r="N67" s="85">
        <f>VLOOKUP($C$2,'[30]ERU-1'!$A$6:$BE$17,N$42,FALSE)</f>
        <v>0</v>
      </c>
      <c r="O67" s="85" t="s">
        <v>36</v>
      </c>
      <c r="P67" s="85">
        <f>VLOOKUP($C$2,'[30]ERU-1'!$A$6:$BE$17,P$42,FALSE)</f>
        <v>0</v>
      </c>
      <c r="Q67" s="85">
        <f>VLOOKUP($C$2,'[30]ERU-1'!$A$6:$BE$17,Q$42,FALSE)</f>
        <v>0</v>
      </c>
      <c r="R67" s="85">
        <f>VLOOKUP($C$2,'[30]ERU-1'!$A$6:$BE$17,R$42,FALSE)</f>
        <v>677</v>
      </c>
      <c r="S67" s="85">
        <f>VLOOKUP($C$2,'[30]ERU-1'!$A$6:$BE$17,S$42,FALSE)</f>
        <v>0</v>
      </c>
      <c r="T67" s="85">
        <f>VLOOKUP($C$2,'[30]ERU-1'!$A$6:$BE$17,T$42,FALSE)</f>
        <v>0</v>
      </c>
      <c r="U67" s="85">
        <f>VLOOKUP($C$2,'[30]ERU-1'!$A$6:$BE$17,U$42,FALSE)</f>
        <v>0</v>
      </c>
      <c r="V67" s="85">
        <f>VLOOKUP($C$2,'[30]ERU-1'!$A$6:$BE$17,V$42,FALSE)</f>
        <v>0</v>
      </c>
      <c r="W67" s="85">
        <f>VLOOKUP($C$2,'[30]ERU-1'!$A$6:$BE$17,W$42,FALSE)</f>
        <v>0</v>
      </c>
      <c r="X67" s="85">
        <f>VLOOKUP($C$2,'[30]ERU-1'!$A$6:$BE$17,X$42,FALSE)</f>
        <v>0</v>
      </c>
      <c r="Y67" s="85">
        <f>VLOOKUP($C$2,'[30]ERU-1'!$A$6:$BE$17,Y$42,FALSE)</f>
        <v>0</v>
      </c>
      <c r="Z67" s="85">
        <f>VLOOKUP($C$2,'[30]ERU-1'!$A$6:$BE$17,Z$42,FALSE)</f>
        <v>0</v>
      </c>
      <c r="AA67" s="85" t="str">
        <f>INDEX([16]Data!$BK$5:$BK$156,MATCH(A67,[16]Data!$A$5:$A$156,0))</f>
        <v>Vysočina</v>
      </c>
      <c r="AB67" s="86">
        <f>INDEX([16]Data!$BM$5:$BM$156,MATCH(A67,[16]Data!$A$5:$A$156,0))</f>
        <v>0.73499999999999999</v>
      </c>
      <c r="AC67" s="12"/>
      <c r="AD67" s="39">
        <f t="shared" si="15"/>
        <v>0.77227353221258999</v>
      </c>
    </row>
    <row r="68" spans="1:30" x14ac:dyDescent="0.25">
      <c r="A68">
        <v>2681</v>
      </c>
      <c r="B68" s="84" t="str">
        <f>INDEX([16]Data!$C$5:$C$156,MATCH(A68,[16]Data!$A$5:$A$156,0))</f>
        <v>KJ - Havlíčkův Brod, Smetanovo náměstí</v>
      </c>
      <c r="C68" s="85" t="str">
        <f>VLOOKUP($C$2,'[31]ERU-1'!$A$6:$BE$17,C$42,FALSE)</f>
        <v>Duben</v>
      </c>
      <c r="D68" s="85">
        <f>VLOOKUP($C$2,'[31]ERU-1'!$A$6:$BE$17,D$42,FALSE)</f>
        <v>4</v>
      </c>
      <c r="E68" s="85">
        <f>VLOOKUP($C$2,'[31]ERU-1'!$A$6:$BE$17,E$42,FALSE)</f>
        <v>301.72300000000001</v>
      </c>
      <c r="F68" s="85">
        <f>VLOOKUP($C$2,'[31]ERU-1'!$A$6:$BE$17,F$42,FALSE)</f>
        <v>159.328</v>
      </c>
      <c r="G68" s="85">
        <f>VLOOKUP($C$2,'[31]ERU-1'!$A$6:$BE$17,G$42,FALSE)</f>
        <v>35.225999999999999</v>
      </c>
      <c r="H68" s="85">
        <f>VLOOKUP($C$2,'[31]ERU-1'!$A$6:$BE$17,H$42,FALSE)</f>
        <v>449</v>
      </c>
      <c r="I68" s="85">
        <f>VLOOKUP($C$2,'[31]ERU-1'!$A$6:$BE$17,I$42,FALSE)</f>
        <v>0</v>
      </c>
      <c r="J68" s="85">
        <f>VLOOKUP($C$2,'[31]ERU-1'!$A$6:$BE$17,J$42,FALSE)</f>
        <v>0</v>
      </c>
      <c r="K68" s="85">
        <f>VLOOKUP($C$2,'[31]ERU-1'!$A$6:$BE$17,K$42,FALSE)</f>
        <v>449</v>
      </c>
      <c r="L68" s="85">
        <f>VLOOKUP($C$2,'[31]ERU-1'!$A$6:$BE$17,L$42,FALSE)</f>
        <v>0</v>
      </c>
      <c r="M68" s="85">
        <f>VLOOKUP($C$2,'[31]ERU-1'!$A$6:$BE$17,M$42,FALSE)</f>
        <v>449</v>
      </c>
      <c r="N68" s="85">
        <f>VLOOKUP($C$2,'[31]ERU-1'!$A$6:$BE$17,N$42,FALSE)</f>
        <v>0</v>
      </c>
      <c r="O68" s="85" t="s">
        <v>36</v>
      </c>
      <c r="P68" s="85">
        <f>VLOOKUP($C$2,'[31]ERU-1'!$A$6:$BE$17,P$42,FALSE)</f>
        <v>0</v>
      </c>
      <c r="Q68" s="85">
        <f>VLOOKUP($C$2,'[31]ERU-1'!$A$6:$BE$17,Q$42,FALSE)</f>
        <v>0</v>
      </c>
      <c r="R68" s="85">
        <f>VLOOKUP($C$2,'[31]ERU-1'!$A$6:$BE$17,R$42,FALSE)</f>
        <v>449</v>
      </c>
      <c r="S68" s="85">
        <f>VLOOKUP($C$2,'[31]ERU-1'!$A$6:$BE$17,S$42,FALSE)</f>
        <v>0</v>
      </c>
      <c r="T68" s="85">
        <f>VLOOKUP($C$2,'[31]ERU-1'!$A$6:$BE$17,T$42,FALSE)</f>
        <v>0</v>
      </c>
      <c r="U68" s="85">
        <f>VLOOKUP($C$2,'[31]ERU-1'!$A$6:$BE$17,U$42,FALSE)</f>
        <v>0</v>
      </c>
      <c r="V68" s="85">
        <f>VLOOKUP($C$2,'[31]ERU-1'!$A$6:$BE$17,V$42,FALSE)</f>
        <v>0</v>
      </c>
      <c r="W68" s="85">
        <f>VLOOKUP($C$2,'[31]ERU-1'!$A$6:$BE$17,W$42,FALSE)</f>
        <v>0</v>
      </c>
      <c r="X68" s="85">
        <f>VLOOKUP($C$2,'[31]ERU-1'!$A$6:$BE$17,X$42,FALSE)</f>
        <v>0</v>
      </c>
      <c r="Y68" s="85">
        <f>VLOOKUP($C$2,'[31]ERU-1'!$A$6:$BE$17,Y$42,FALSE)</f>
        <v>0</v>
      </c>
      <c r="Z68" s="85">
        <f>VLOOKUP($C$2,'[31]ERU-1'!$A$6:$BE$17,Z$42,FALSE)</f>
        <v>0</v>
      </c>
      <c r="AA68" s="85" t="str">
        <f>INDEX([16]Data!$BK$5:$BK$156,MATCH(A68,[16]Data!$A$5:$A$156,0))</f>
        <v>Vysočina</v>
      </c>
      <c r="AB68" s="86">
        <f>INDEX([16]Data!$BM$5:$BM$156,MATCH(A68,[16]Data!$A$5:$A$156,0))</f>
        <v>0.47199999999999998</v>
      </c>
      <c r="AC68" s="12"/>
      <c r="AD68" s="39">
        <f t="shared" si="15"/>
        <v>0.7828016558434312</v>
      </c>
    </row>
    <row r="69" spans="1:30" x14ac:dyDescent="0.25">
      <c r="A69">
        <v>2683</v>
      </c>
      <c r="B69" s="84" t="str">
        <f>INDEX([16]Data!$C$5:$C$156,MATCH(A69,[16]Data!$A$5:$A$156,0))</f>
        <v>KJ - Havlíčkův Brod, Žižkov II</v>
      </c>
      <c r="C69" s="85" t="str">
        <f>VLOOKUP($C$2,'[32]ERU-1'!$A$6:$BE$17,C$42,FALSE)</f>
        <v>Duben</v>
      </c>
      <c r="D69" s="85">
        <f>VLOOKUP($C$2,'[32]ERU-1'!$A$6:$BE$17,D$42,FALSE)</f>
        <v>4</v>
      </c>
      <c r="E69" s="85">
        <f>VLOOKUP($C$2,'[32]ERU-1'!$A$6:$BE$17,E$42,FALSE)</f>
        <v>329.75099999999998</v>
      </c>
      <c r="F69" s="85">
        <f>VLOOKUP($C$2,'[32]ERU-1'!$A$6:$BE$17,F$42,FALSE)</f>
        <v>167.727</v>
      </c>
      <c r="G69" s="85">
        <f>VLOOKUP($C$2,'[32]ERU-1'!$A$6:$BE$17,G$42,FALSE)</f>
        <v>35.225999999999999</v>
      </c>
      <c r="H69" s="85">
        <f>VLOOKUP($C$2,'[32]ERU-1'!$A$6:$BE$17,H$42,FALSE)</f>
        <v>458</v>
      </c>
      <c r="I69" s="85">
        <f>VLOOKUP($C$2,'[32]ERU-1'!$A$6:$BE$17,I$42,FALSE)</f>
        <v>0</v>
      </c>
      <c r="J69" s="85">
        <f>VLOOKUP($C$2,'[32]ERU-1'!$A$6:$BE$17,J$42,FALSE)</f>
        <v>0</v>
      </c>
      <c r="K69" s="85">
        <f>VLOOKUP($C$2,'[32]ERU-1'!$A$6:$BE$17,K$42,FALSE)</f>
        <v>458</v>
      </c>
      <c r="L69" s="85">
        <f>VLOOKUP($C$2,'[32]ERU-1'!$A$6:$BE$17,L$42,FALSE)</f>
        <v>0</v>
      </c>
      <c r="M69" s="85">
        <f>VLOOKUP($C$2,'[32]ERU-1'!$A$6:$BE$17,M$42,FALSE)</f>
        <v>458</v>
      </c>
      <c r="N69" s="85">
        <f>VLOOKUP($C$2,'[32]ERU-1'!$A$6:$BE$17,N$42,FALSE)</f>
        <v>0</v>
      </c>
      <c r="O69" s="85" t="s">
        <v>36</v>
      </c>
      <c r="P69" s="85">
        <f>VLOOKUP($C$2,'[32]ERU-1'!$A$6:$BE$17,P$42,FALSE)</f>
        <v>0</v>
      </c>
      <c r="Q69" s="85">
        <f>VLOOKUP($C$2,'[32]ERU-1'!$A$6:$BE$17,Q$42,FALSE)</f>
        <v>0</v>
      </c>
      <c r="R69" s="85">
        <f>VLOOKUP($C$2,'[32]ERU-1'!$A$6:$BE$17,R$42,FALSE)</f>
        <v>458</v>
      </c>
      <c r="S69" s="85">
        <f>VLOOKUP($C$2,'[32]ERU-1'!$A$6:$BE$17,S$42,FALSE)</f>
        <v>0</v>
      </c>
      <c r="T69" s="85">
        <f>VLOOKUP($C$2,'[32]ERU-1'!$A$6:$BE$17,T$42,FALSE)</f>
        <v>0</v>
      </c>
      <c r="U69" s="85">
        <f>VLOOKUP($C$2,'[32]ERU-1'!$A$6:$BE$17,U$42,FALSE)</f>
        <v>0</v>
      </c>
      <c r="V69" s="85">
        <f>VLOOKUP($C$2,'[32]ERU-1'!$A$6:$BE$17,V$42,FALSE)</f>
        <v>0</v>
      </c>
      <c r="W69" s="85">
        <f>VLOOKUP($C$2,'[32]ERU-1'!$A$6:$BE$17,W$42,FALSE)</f>
        <v>0</v>
      </c>
      <c r="X69" s="85">
        <f>VLOOKUP($C$2,'[32]ERU-1'!$A$6:$BE$17,X$42,FALSE)</f>
        <v>0</v>
      </c>
      <c r="Y69" s="85">
        <f>VLOOKUP($C$2,'[32]ERU-1'!$A$6:$BE$17,Y$42,FALSE)</f>
        <v>0</v>
      </c>
      <c r="Z69" s="85">
        <f>VLOOKUP($C$2,'[32]ERU-1'!$A$6:$BE$17,Z$42,FALSE)</f>
        <v>0</v>
      </c>
      <c r="AA69" s="85" t="str">
        <f>INDEX([16]Data!$BK$5:$BK$156,MATCH(A69,[16]Data!$A$5:$A$156,0))</f>
        <v>Vysočina</v>
      </c>
      <c r="AB69" s="86">
        <f>INDEX([16]Data!$BM$5:$BM$156,MATCH(A69,[16]Data!$A$5:$A$156,0))</f>
        <v>0.47199999999999998</v>
      </c>
      <c r="AC69" s="12"/>
      <c r="AD69" s="39">
        <f t="shared" si="15"/>
        <v>0.75850770729949391</v>
      </c>
    </row>
    <row r="70" spans="1:30" x14ac:dyDescent="0.25">
      <c r="A70">
        <v>2879</v>
      </c>
      <c r="B70" s="84" t="str">
        <f>INDEX([16]Data!$C$5:$C$156,MATCH(A70,[16]Data!$A$5:$A$156,0))</f>
        <v>KJ - Hlučín</v>
      </c>
      <c r="C70" s="85" t="str">
        <f>VLOOKUP($C$2,'[33]ERU-1'!$A$6:$BE$17,C$42,FALSE)</f>
        <v>Duben</v>
      </c>
      <c r="D70" s="85">
        <f>VLOOKUP($C$2,'[33]ERU-1'!$A$6:$BE$17,D$42,FALSE)</f>
        <v>4</v>
      </c>
      <c r="E70" s="85">
        <f>VLOOKUP($C$2,'[33]ERU-1'!$A$6:$BE$17,E$42,FALSE)</f>
        <v>993.40700000000004</v>
      </c>
      <c r="F70" s="85">
        <f>VLOOKUP($C$2,'[33]ERU-1'!$A$6:$BE$17,F$42,FALSE)</f>
        <v>522.471</v>
      </c>
      <c r="G70" s="85">
        <f>VLOOKUP($C$2,'[33]ERU-1'!$A$6:$BE$17,G$42,FALSE)</f>
        <v>35.387999999999998</v>
      </c>
      <c r="H70" s="85">
        <f>VLOOKUP($C$2,'[33]ERU-1'!$A$6:$BE$17,H$42,FALSE)</f>
        <v>1444</v>
      </c>
      <c r="I70" s="85">
        <f>VLOOKUP($C$2,'[33]ERU-1'!$A$6:$BE$17,I$42,FALSE)</f>
        <v>0</v>
      </c>
      <c r="J70" s="85">
        <f>VLOOKUP($C$2,'[33]ERU-1'!$A$6:$BE$17,J$42,FALSE)</f>
        <v>0</v>
      </c>
      <c r="K70" s="85">
        <f>VLOOKUP($C$2,'[33]ERU-1'!$A$6:$BE$17,K$42,FALSE)</f>
        <v>1444</v>
      </c>
      <c r="L70" s="85">
        <f>VLOOKUP($C$2,'[33]ERU-1'!$A$6:$BE$17,L$42,FALSE)</f>
        <v>0</v>
      </c>
      <c r="M70" s="85">
        <f>VLOOKUP($C$2,'[33]ERU-1'!$A$6:$BE$17,M$42,FALSE)</f>
        <v>1444</v>
      </c>
      <c r="N70" s="85">
        <f>VLOOKUP($C$2,'[33]ERU-1'!$A$6:$BE$17,N$42,FALSE)</f>
        <v>0</v>
      </c>
      <c r="O70" s="85" t="s">
        <v>36</v>
      </c>
      <c r="P70" s="85">
        <f>VLOOKUP($C$2,'[33]ERU-1'!$A$6:$BE$17,P$42,FALSE)</f>
        <v>0</v>
      </c>
      <c r="Q70" s="85">
        <f>VLOOKUP($C$2,'[33]ERU-1'!$A$6:$BE$17,Q$42,FALSE)</f>
        <v>0</v>
      </c>
      <c r="R70" s="85">
        <f>VLOOKUP($C$2,'[33]ERU-1'!$A$6:$BE$17,R$42,FALSE)</f>
        <v>1444</v>
      </c>
      <c r="S70" s="85">
        <f>VLOOKUP($C$2,'[33]ERU-1'!$A$6:$BE$17,S$42,FALSE)</f>
        <v>0</v>
      </c>
      <c r="T70" s="85">
        <f>VLOOKUP($C$2,'[33]ERU-1'!$A$6:$BE$17,T$42,FALSE)</f>
        <v>0</v>
      </c>
      <c r="U70" s="85">
        <f>VLOOKUP($C$2,'[33]ERU-1'!$A$6:$BE$17,U$42,FALSE)</f>
        <v>0</v>
      </c>
      <c r="V70" s="85">
        <f>VLOOKUP($C$2,'[33]ERU-1'!$A$6:$BE$17,V$42,FALSE)</f>
        <v>0</v>
      </c>
      <c r="W70" s="85">
        <f>VLOOKUP($C$2,'[33]ERU-1'!$A$6:$BE$17,W$42,FALSE)</f>
        <v>0</v>
      </c>
      <c r="X70" s="85">
        <f>VLOOKUP($C$2,'[33]ERU-1'!$A$6:$BE$17,X$42,FALSE)</f>
        <v>0</v>
      </c>
      <c r="Y70" s="85">
        <f>VLOOKUP($C$2,'[33]ERU-1'!$A$6:$BE$17,Y$42,FALSE)</f>
        <v>0</v>
      </c>
      <c r="Z70" s="85">
        <f>VLOOKUP($C$2,'[33]ERU-1'!$A$6:$BE$17,Z$42,FALSE)</f>
        <v>0</v>
      </c>
      <c r="AA70" s="85" t="str">
        <f>INDEX([16]Data!$BK$5:$BK$156,MATCH(A70,[16]Data!$A$5:$A$156,0))</f>
        <v>Moravskoslezský</v>
      </c>
      <c r="AB70" s="86">
        <f>INDEX([16]Data!$BM$5:$BM$156,MATCH(A70,[16]Data!$A$5:$A$156,0))</f>
        <v>1.7909999999999999</v>
      </c>
      <c r="AC70" s="12"/>
      <c r="AD70" s="39">
        <f t="shared" si="15"/>
        <v>0.76771937793889244</v>
      </c>
    </row>
    <row r="71" spans="1:30" x14ac:dyDescent="0.25">
      <c r="A71">
        <v>2856</v>
      </c>
      <c r="B71" s="84" t="str">
        <f>INDEX([16]Data!$C$5:$C$156,MATCH(A71,[16]Data!$A$5:$A$156,0))</f>
        <v>KJ - Hodkovice nad Mohelkou</v>
      </c>
      <c r="C71" s="85" t="str">
        <f>VLOOKUP($C$2,'[34]ERU-1'!$A$6:$BE$17,C$42,FALSE)</f>
        <v>Duben</v>
      </c>
      <c r="D71" s="85">
        <f>VLOOKUP($C$2,'[34]ERU-1'!$A$6:$BE$17,D$42,FALSE)</f>
        <v>4</v>
      </c>
      <c r="E71" s="85">
        <f>VLOOKUP($C$2,'[34]ERU-1'!$A$6:$BE$17,E$42,FALSE)</f>
        <v>586.02099999999996</v>
      </c>
      <c r="F71" s="85">
        <f>VLOOKUP($C$2,'[34]ERU-1'!$A$6:$BE$17,F$42,FALSE)</f>
        <v>302.02499999999998</v>
      </c>
      <c r="G71" s="85">
        <f>VLOOKUP($C$2,'[34]ERU-1'!$A$6:$BE$17,G$42,FALSE)</f>
        <v>35.32</v>
      </c>
      <c r="H71" s="85">
        <f>VLOOKUP($C$2,'[34]ERU-1'!$A$6:$BE$17,H$42,FALSE)</f>
        <v>838</v>
      </c>
      <c r="I71" s="85">
        <f>VLOOKUP($C$2,'[34]ERU-1'!$A$6:$BE$17,I$42,FALSE)</f>
        <v>0</v>
      </c>
      <c r="J71" s="85">
        <f>VLOOKUP($C$2,'[34]ERU-1'!$A$6:$BE$17,J$42,FALSE)</f>
        <v>0</v>
      </c>
      <c r="K71" s="85">
        <f>VLOOKUP($C$2,'[34]ERU-1'!$A$6:$BE$17,K$42,FALSE)</f>
        <v>838</v>
      </c>
      <c r="L71" s="85">
        <f>VLOOKUP($C$2,'[34]ERU-1'!$A$6:$BE$17,L$42,FALSE)</f>
        <v>0</v>
      </c>
      <c r="M71" s="85">
        <f>VLOOKUP($C$2,'[34]ERU-1'!$A$6:$BE$17,M$42,FALSE)</f>
        <v>838</v>
      </c>
      <c r="N71" s="85">
        <f>VLOOKUP($C$2,'[34]ERU-1'!$A$6:$BE$17,N$42,FALSE)</f>
        <v>0</v>
      </c>
      <c r="O71" s="85" t="s">
        <v>36</v>
      </c>
      <c r="P71" s="85">
        <f>VLOOKUP($C$2,'[34]ERU-1'!$A$6:$BE$17,P$42,FALSE)</f>
        <v>0</v>
      </c>
      <c r="Q71" s="85">
        <f>VLOOKUP($C$2,'[34]ERU-1'!$A$6:$BE$17,Q$42,FALSE)</f>
        <v>0</v>
      </c>
      <c r="R71" s="85">
        <f>VLOOKUP($C$2,'[34]ERU-1'!$A$6:$BE$17,R$42,FALSE)</f>
        <v>838</v>
      </c>
      <c r="S71" s="85">
        <f>VLOOKUP($C$2,'[34]ERU-1'!$A$6:$BE$17,S$42,FALSE)</f>
        <v>0</v>
      </c>
      <c r="T71" s="85">
        <f>VLOOKUP($C$2,'[34]ERU-1'!$A$6:$BE$17,T$42,FALSE)</f>
        <v>0</v>
      </c>
      <c r="U71" s="85">
        <f>VLOOKUP($C$2,'[34]ERU-1'!$A$6:$BE$17,U$42,FALSE)</f>
        <v>0</v>
      </c>
      <c r="V71" s="85">
        <f>VLOOKUP($C$2,'[34]ERU-1'!$A$6:$BE$17,V$42,FALSE)</f>
        <v>0</v>
      </c>
      <c r="W71" s="85">
        <f>VLOOKUP($C$2,'[34]ERU-1'!$A$6:$BE$17,W$42,FALSE)</f>
        <v>0</v>
      </c>
      <c r="X71" s="85">
        <f>VLOOKUP($C$2,'[34]ERU-1'!$A$6:$BE$17,X$42,FALSE)</f>
        <v>0</v>
      </c>
      <c r="Y71" s="85">
        <f>VLOOKUP($C$2,'[34]ERU-1'!$A$6:$BE$17,Y$42,FALSE)</f>
        <v>0</v>
      </c>
      <c r="Z71" s="85">
        <f>VLOOKUP($C$2,'[34]ERU-1'!$A$6:$BE$17,Z$42,FALSE)</f>
        <v>0</v>
      </c>
      <c r="AA71" s="85" t="str">
        <f>INDEX([16]Data!$BK$5:$BK$156,MATCH(A71,[16]Data!$A$5:$A$156,0))</f>
        <v>Liberecký</v>
      </c>
      <c r="AB71" s="86">
        <f>INDEX([16]Data!$BM$5:$BM$156,MATCH(A71,[16]Data!$A$5:$A$156,0))</f>
        <v>0.95199999999999996</v>
      </c>
      <c r="AC71" s="12"/>
      <c r="AD71" s="39">
        <f t="shared" si="15"/>
        <v>0.77072354201730908</v>
      </c>
    </row>
    <row r="72" spans="1:30" x14ac:dyDescent="0.25">
      <c r="A72" s="34">
        <v>3434</v>
      </c>
      <c r="B72" s="84" t="str">
        <f>INDEX([16]Data!$C$5:$C$156,MATCH(A72,[16]Data!$A$5:$A$156,0))</f>
        <v>KJ - Hodonice</v>
      </c>
      <c r="C72" s="85" t="str">
        <f>VLOOKUP($C$2,'[35]ERU-1'!$A$6:$BE$17,C$42,FALSE)</f>
        <v>Duben</v>
      </c>
      <c r="D72" s="85">
        <f>VLOOKUP($C$2,'[35]ERU-1'!$A$6:$BE$17,D$42,FALSE)</f>
        <v>4</v>
      </c>
      <c r="E72" s="85">
        <f>VLOOKUP($C$2,'[35]ERU-1'!$A$6:$BE$17,E$42,FALSE)</f>
        <v>3732.069</v>
      </c>
      <c r="F72" s="85">
        <f>VLOOKUP($C$2,'[35]ERU-1'!$A$6:$BE$17,F$42,FALSE)</f>
        <v>1982.491</v>
      </c>
      <c r="G72" s="85">
        <f>VLOOKUP($C$2,'[35]ERU-1'!$A$6:$BE$17,G$42,FALSE)</f>
        <v>35.311999999999998</v>
      </c>
      <c r="H72" s="85">
        <f>VLOOKUP($C$2,'[35]ERU-1'!$A$6:$BE$17,H$42,FALSE)</f>
        <v>5699</v>
      </c>
      <c r="I72" s="85">
        <f>VLOOKUP($C$2,'[35]ERU-1'!$A$6:$BE$17,I$42,FALSE)</f>
        <v>0</v>
      </c>
      <c r="J72" s="85">
        <f>VLOOKUP($C$2,'[35]ERU-1'!$A$6:$BE$17,J$42,FALSE)</f>
        <v>0</v>
      </c>
      <c r="K72" s="85">
        <f>VLOOKUP($C$2,'[35]ERU-1'!$A$6:$BE$17,K$42,FALSE)</f>
        <v>5699</v>
      </c>
      <c r="L72" s="85">
        <f>VLOOKUP($C$2,'[35]ERU-1'!$A$6:$BE$17,L$42,FALSE)</f>
        <v>0</v>
      </c>
      <c r="M72" s="85">
        <f>VLOOKUP($C$2,'[35]ERU-1'!$A$6:$BE$17,M$42,FALSE)</f>
        <v>5699</v>
      </c>
      <c r="N72" s="85">
        <f>VLOOKUP($C$2,'[35]ERU-1'!$A$6:$BE$17,N$42,FALSE)</f>
        <v>0</v>
      </c>
      <c r="O72" s="85" t="s">
        <v>36</v>
      </c>
      <c r="P72" s="85">
        <f>VLOOKUP($C$2,'[35]ERU-1'!$A$6:$BE$17,P$42,FALSE)</f>
        <v>0</v>
      </c>
      <c r="Q72" s="85">
        <f>VLOOKUP($C$2,'[35]ERU-1'!$A$6:$BE$17,Q$42,FALSE)</f>
        <v>0</v>
      </c>
      <c r="R72" s="85">
        <f>VLOOKUP($C$2,'[35]ERU-1'!$A$6:$BE$17,R$42,FALSE)</f>
        <v>5699</v>
      </c>
      <c r="S72" s="85">
        <f>VLOOKUP($C$2,'[35]ERU-1'!$A$6:$BE$17,S$42,FALSE)</f>
        <v>0</v>
      </c>
      <c r="T72" s="85">
        <f>VLOOKUP($C$2,'[35]ERU-1'!$A$6:$BE$17,T$42,FALSE)</f>
        <v>0</v>
      </c>
      <c r="U72" s="85">
        <f>VLOOKUP($C$2,'[35]ERU-1'!$A$6:$BE$17,U$42,FALSE)</f>
        <v>0</v>
      </c>
      <c r="V72" s="85">
        <f>VLOOKUP($C$2,'[35]ERU-1'!$A$6:$BE$17,V$42,FALSE)</f>
        <v>0</v>
      </c>
      <c r="W72" s="85">
        <f>VLOOKUP($C$2,'[35]ERU-1'!$A$6:$BE$17,W$42,FALSE)</f>
        <v>0</v>
      </c>
      <c r="X72" s="85">
        <f>VLOOKUP($C$2,'[35]ERU-1'!$A$6:$BE$17,X$42,FALSE)</f>
        <v>0</v>
      </c>
      <c r="Y72" s="85">
        <f>VLOOKUP($C$2,'[35]ERU-1'!$A$6:$BE$17,Y$42,FALSE)</f>
        <v>0</v>
      </c>
      <c r="Z72" s="85">
        <f>VLOOKUP($C$2,'[35]ERU-1'!$A$6:$BE$17,Z$42,FALSE)</f>
        <v>0</v>
      </c>
      <c r="AA72" s="85" t="str">
        <f>INDEX([16]Data!$BK$5:$BK$156,MATCH(A72,[16]Data!$A$5:$A$156,0))</f>
        <v>Jihomoravský</v>
      </c>
      <c r="AB72" s="86">
        <f>INDEX([16]Data!$BM$5:$BM$156,MATCH(A72,[16]Data!$A$5:$A$156,0))</f>
        <v>4.9459999999999997</v>
      </c>
      <c r="AC72" s="12"/>
      <c r="AD72" s="39">
        <f t="shared" si="15"/>
        <v>0.79851840717337708</v>
      </c>
    </row>
    <row r="73" spans="1:30" x14ac:dyDescent="0.25">
      <c r="A73">
        <v>3333</v>
      </c>
      <c r="B73" s="84" t="str">
        <f>INDEX([16]Data!$C$5:$C$156,MATCH(A73,[16]Data!$A$5:$A$156,0))</f>
        <v>KJ - Horní Bříza</v>
      </c>
      <c r="C73" s="85" t="str">
        <f>VLOOKUP($C$2,'[36]ERU-1'!$A$6:$BE$17,C$42,FALSE)</f>
        <v>Duben</v>
      </c>
      <c r="D73" s="85">
        <f>VLOOKUP($C$2,'[36]ERU-1'!$A$6:$BE$17,D$42,FALSE)</f>
        <v>4</v>
      </c>
      <c r="E73" s="85">
        <f>VLOOKUP($C$2,'[36]ERU-1'!$A$6:$BE$17,E$42,FALSE)</f>
        <v>964.26900000000001</v>
      </c>
      <c r="F73" s="85">
        <f>VLOOKUP($C$2,'[36]ERU-1'!$A$6:$BE$17,F$42,FALSE)</f>
        <v>518.37599999999998</v>
      </c>
      <c r="G73" s="85">
        <f>VLOOKUP($C$2,'[36]ERU-1'!$A$6:$BE$17,G$42,FALSE)</f>
        <v>35.28</v>
      </c>
      <c r="H73" s="85">
        <f>VLOOKUP($C$2,'[36]ERU-1'!$A$6:$BE$17,H$42,FALSE)</f>
        <v>1411</v>
      </c>
      <c r="I73" s="85">
        <f>VLOOKUP($C$2,'[36]ERU-1'!$A$6:$BE$17,I$42,FALSE)</f>
        <v>0</v>
      </c>
      <c r="J73" s="85">
        <f>VLOOKUP($C$2,'[36]ERU-1'!$A$6:$BE$17,J$42,FALSE)</f>
        <v>0</v>
      </c>
      <c r="K73" s="85">
        <f>VLOOKUP($C$2,'[36]ERU-1'!$A$6:$BE$17,K$42,FALSE)</f>
        <v>1411</v>
      </c>
      <c r="L73" s="85">
        <f>VLOOKUP($C$2,'[36]ERU-1'!$A$6:$BE$17,L$42,FALSE)</f>
        <v>0</v>
      </c>
      <c r="M73" s="85">
        <f>VLOOKUP($C$2,'[36]ERU-1'!$A$6:$BE$17,M$42,FALSE)</f>
        <v>1411</v>
      </c>
      <c r="N73" s="85">
        <f>VLOOKUP($C$2,'[36]ERU-1'!$A$6:$BE$17,N$42,FALSE)</f>
        <v>0</v>
      </c>
      <c r="O73" s="85" t="s">
        <v>36</v>
      </c>
      <c r="P73" s="85">
        <f>VLOOKUP($C$2,'[36]ERU-1'!$A$6:$BE$17,P$42,FALSE)</f>
        <v>0</v>
      </c>
      <c r="Q73" s="85">
        <f>VLOOKUP($C$2,'[36]ERU-1'!$A$6:$BE$17,Q$42,FALSE)</f>
        <v>0</v>
      </c>
      <c r="R73" s="85">
        <f>VLOOKUP($C$2,'[36]ERU-1'!$A$6:$BE$17,R$42,FALSE)</f>
        <v>0</v>
      </c>
      <c r="S73" s="85">
        <f>VLOOKUP($C$2,'[36]ERU-1'!$A$6:$BE$17,S$42,FALSE)</f>
        <v>0</v>
      </c>
      <c r="T73" s="85">
        <f>VLOOKUP($C$2,'[36]ERU-1'!$A$6:$BE$17,T$42,FALSE)</f>
        <v>1411</v>
      </c>
      <c r="U73" s="85">
        <f>VLOOKUP($C$2,'[36]ERU-1'!$A$6:$BE$17,U$42,FALSE)</f>
        <v>0</v>
      </c>
      <c r="V73" s="85">
        <f>VLOOKUP($C$2,'[36]ERU-1'!$A$6:$BE$17,V$42,FALSE)</f>
        <v>0</v>
      </c>
      <c r="W73" s="85">
        <f>VLOOKUP($C$2,'[36]ERU-1'!$A$6:$BE$17,W$42,FALSE)</f>
        <v>0</v>
      </c>
      <c r="X73" s="85">
        <f>VLOOKUP($C$2,'[36]ERU-1'!$A$6:$BE$17,X$42,FALSE)</f>
        <v>0</v>
      </c>
      <c r="Y73" s="85">
        <f>VLOOKUP($C$2,'[36]ERU-1'!$A$6:$BE$17,Y$42,FALSE)</f>
        <v>0</v>
      </c>
      <c r="Z73" s="85">
        <f>VLOOKUP($C$2,'[36]ERU-1'!$A$6:$BE$17,Z$42,FALSE)</f>
        <v>0</v>
      </c>
      <c r="AA73" s="85" t="str">
        <f>INDEX([16]Data!$BK$5:$BK$156,MATCH(A73,[16]Data!$A$5:$A$156,0))</f>
        <v>Plzeňský</v>
      </c>
      <c r="AB73" s="86">
        <f>INDEX([16]Data!$BM$5:$BM$156,MATCH(A73,[16]Data!$A$5:$A$156,0))</f>
        <v>1.9950000000000001</v>
      </c>
      <c r="AC73" s="12"/>
      <c r="AD73" s="39">
        <f t="shared" si="15"/>
        <v>0.7561006768145988</v>
      </c>
    </row>
    <row r="74" spans="1:30" x14ac:dyDescent="0.25">
      <c r="A74">
        <v>2883</v>
      </c>
      <c r="B74" s="84" t="str">
        <f>INDEX([16]Data!$C$5:$C$156,MATCH(A74,[16]Data!$A$5:$A$156,0))</f>
        <v>KJ - Hořovice</v>
      </c>
      <c r="C74" s="85" t="str">
        <f>VLOOKUP($C$2,'[37]ERU-1'!$A$6:$BE$17,C$42,FALSE)</f>
        <v>Duben</v>
      </c>
      <c r="D74" s="85">
        <f>VLOOKUP($C$2,'[37]ERU-1'!$A$6:$BE$17,D$42,FALSE)</f>
        <v>4</v>
      </c>
      <c r="E74" s="85">
        <f>VLOOKUP($C$2,'[37]ERU-1'!$A$6:$BE$17,E$42,FALSE)</f>
        <v>421.37299999999999</v>
      </c>
      <c r="F74" s="85">
        <f>VLOOKUP($C$2,'[37]ERU-1'!$A$6:$BE$17,F$42,FALSE)</f>
        <v>222.054</v>
      </c>
      <c r="G74" s="85">
        <f>VLOOKUP($C$2,'[37]ERU-1'!$A$6:$BE$17,G$42,FALSE)</f>
        <v>35.229999999999997</v>
      </c>
      <c r="H74" s="85">
        <f>VLOOKUP($C$2,'[37]ERU-1'!$A$6:$BE$17,H$42,FALSE)</f>
        <v>618</v>
      </c>
      <c r="I74" s="85">
        <f>VLOOKUP($C$2,'[37]ERU-1'!$A$6:$BE$17,I$42,FALSE)</f>
        <v>0</v>
      </c>
      <c r="J74" s="85">
        <f>VLOOKUP($C$2,'[37]ERU-1'!$A$6:$BE$17,J$42,FALSE)</f>
        <v>0</v>
      </c>
      <c r="K74" s="85">
        <f>VLOOKUP($C$2,'[37]ERU-1'!$A$6:$BE$17,K$42,FALSE)</f>
        <v>618</v>
      </c>
      <c r="L74" s="85">
        <f>VLOOKUP($C$2,'[37]ERU-1'!$A$6:$BE$17,L$42,FALSE)</f>
        <v>0</v>
      </c>
      <c r="M74" s="85">
        <f>VLOOKUP($C$2,'[37]ERU-1'!$A$6:$BE$17,M$42,FALSE)</f>
        <v>618</v>
      </c>
      <c r="N74" s="85">
        <f>VLOOKUP($C$2,'[37]ERU-1'!$A$6:$BE$17,N$42,FALSE)</f>
        <v>0</v>
      </c>
      <c r="O74" s="85" t="s">
        <v>36</v>
      </c>
      <c r="P74" s="85">
        <f>VLOOKUP($C$2,'[37]ERU-1'!$A$6:$BE$17,P$42,FALSE)</f>
        <v>0</v>
      </c>
      <c r="Q74" s="85">
        <f>VLOOKUP($C$2,'[37]ERU-1'!$A$6:$BE$17,Q$42,FALSE)</f>
        <v>0</v>
      </c>
      <c r="R74" s="85">
        <f>VLOOKUP($C$2,'[37]ERU-1'!$A$6:$BE$17,R$42,FALSE)</f>
        <v>618</v>
      </c>
      <c r="S74" s="85">
        <f>VLOOKUP($C$2,'[37]ERU-1'!$A$6:$BE$17,S$42,FALSE)</f>
        <v>0</v>
      </c>
      <c r="T74" s="85">
        <f>VLOOKUP($C$2,'[37]ERU-1'!$A$6:$BE$17,T$42,FALSE)</f>
        <v>0</v>
      </c>
      <c r="U74" s="85">
        <f>VLOOKUP($C$2,'[37]ERU-1'!$A$6:$BE$17,U$42,FALSE)</f>
        <v>0</v>
      </c>
      <c r="V74" s="85">
        <f>VLOOKUP($C$2,'[37]ERU-1'!$A$6:$BE$17,V$42,FALSE)</f>
        <v>0</v>
      </c>
      <c r="W74" s="85">
        <f>VLOOKUP($C$2,'[37]ERU-1'!$A$6:$BE$17,W$42,FALSE)</f>
        <v>0</v>
      </c>
      <c r="X74" s="85">
        <f>VLOOKUP($C$2,'[37]ERU-1'!$A$6:$BE$17,X$42,FALSE)</f>
        <v>0</v>
      </c>
      <c r="Y74" s="85">
        <f>VLOOKUP($C$2,'[37]ERU-1'!$A$6:$BE$17,Y$42,FALSE)</f>
        <v>0</v>
      </c>
      <c r="Z74" s="85">
        <f>VLOOKUP($C$2,'[37]ERU-1'!$A$6:$BE$17,Z$42,FALSE)</f>
        <v>0</v>
      </c>
      <c r="AA74" s="85" t="str">
        <f>INDEX([16]Data!$BK$5:$BK$156,MATCH(A74,[16]Data!$A$5:$A$156,0))</f>
        <v>Středočeský</v>
      </c>
      <c r="AB74" s="86">
        <f>INDEX([16]Data!$BM$5:$BM$156,MATCH(A74,[16]Data!$A$5:$A$156,0))</f>
        <v>0.72299999999999998</v>
      </c>
      <c r="AC74" s="12"/>
      <c r="AD74" s="39">
        <f t="shared" si="15"/>
        <v>0.77308522551571535</v>
      </c>
    </row>
    <row r="75" spans="1:30" x14ac:dyDescent="0.25">
      <c r="A75">
        <v>3386</v>
      </c>
      <c r="B75" s="84" t="str">
        <f>INDEX([16]Data!$C$5:$C$156,MATCH(A75,[16]Data!$A$5:$A$156,0))</f>
        <v>KJ - Hrabyně (areál RÚ)</v>
      </c>
      <c r="C75" s="85" t="str">
        <f>VLOOKUP($C$2,'[38]ERU-1'!$A$6:$BE$17,C$42,FALSE)</f>
        <v>Duben</v>
      </c>
      <c r="D75" s="85">
        <f>VLOOKUP($C$2,'[38]ERU-1'!$A$6:$BE$17,D$42,FALSE)</f>
        <v>4</v>
      </c>
      <c r="E75" s="85">
        <f>VLOOKUP($C$2,'[38]ERU-1'!$A$6:$BE$17,E$42,FALSE)</f>
        <v>964.20899999999995</v>
      </c>
      <c r="F75" s="85">
        <f>VLOOKUP($C$2,'[38]ERU-1'!$A$6:$BE$17,F$42,FALSE)</f>
        <v>495.79</v>
      </c>
      <c r="G75" s="85">
        <f>VLOOKUP($C$2,'[38]ERU-1'!$A$6:$BE$17,G$42,FALSE)</f>
        <v>35.387999999999998</v>
      </c>
      <c r="H75" s="85">
        <f>VLOOKUP($C$2,'[38]ERU-1'!$A$6:$BE$17,H$42,FALSE)</f>
        <v>1347</v>
      </c>
      <c r="I75" s="85">
        <f>VLOOKUP($C$2,'[38]ERU-1'!$A$6:$BE$17,I$42,FALSE)</f>
        <v>0</v>
      </c>
      <c r="J75" s="85">
        <f>VLOOKUP($C$2,'[38]ERU-1'!$A$6:$BE$17,J$42,FALSE)</f>
        <v>0</v>
      </c>
      <c r="K75" s="85">
        <f>VLOOKUP($C$2,'[38]ERU-1'!$A$6:$BE$17,K$42,FALSE)</f>
        <v>1347</v>
      </c>
      <c r="L75" s="85">
        <f>VLOOKUP($C$2,'[38]ERU-1'!$A$6:$BE$17,L$42,FALSE)</f>
        <v>0</v>
      </c>
      <c r="M75" s="85">
        <f>VLOOKUP($C$2,'[38]ERU-1'!$A$6:$BE$17,M$42,FALSE)</f>
        <v>1347</v>
      </c>
      <c r="N75" s="85">
        <f>VLOOKUP($C$2,'[38]ERU-1'!$A$6:$BE$17,N$42,FALSE)</f>
        <v>0</v>
      </c>
      <c r="O75" s="85" t="s">
        <v>36</v>
      </c>
      <c r="P75" s="85">
        <f>VLOOKUP($C$2,'[38]ERU-1'!$A$6:$BE$17,P$42,FALSE)</f>
        <v>0</v>
      </c>
      <c r="Q75" s="85">
        <f>VLOOKUP($C$2,'[38]ERU-1'!$A$6:$BE$17,Q$42,FALSE)</f>
        <v>0</v>
      </c>
      <c r="R75" s="85">
        <f>VLOOKUP($C$2,'[38]ERU-1'!$A$6:$BE$17,R$42,FALSE)</f>
        <v>0</v>
      </c>
      <c r="S75" s="85">
        <f>VLOOKUP($C$2,'[38]ERU-1'!$A$6:$BE$17,S$42,FALSE)</f>
        <v>0</v>
      </c>
      <c r="T75" s="85">
        <f>VLOOKUP($C$2,'[38]ERU-1'!$A$6:$BE$17,T$42,FALSE)</f>
        <v>0</v>
      </c>
      <c r="U75" s="85">
        <f>VLOOKUP($C$2,'[38]ERU-1'!$A$6:$BE$17,U$42,FALSE)</f>
        <v>0</v>
      </c>
      <c r="V75" s="85">
        <f>VLOOKUP($C$2,'[38]ERU-1'!$A$6:$BE$17,V$42,FALSE)</f>
        <v>0</v>
      </c>
      <c r="W75" s="85">
        <f>VLOOKUP($C$2,'[38]ERU-1'!$A$6:$BE$17,W$42,FALSE)</f>
        <v>0</v>
      </c>
      <c r="X75" s="85">
        <f>VLOOKUP($C$2,'[38]ERU-1'!$A$6:$BE$17,X$42,FALSE)</f>
        <v>1347</v>
      </c>
      <c r="Y75" s="85">
        <f>VLOOKUP($C$2,'[38]ERU-1'!$A$6:$BE$17,Y$42,FALSE)</f>
        <v>0</v>
      </c>
      <c r="Z75" s="85">
        <f>VLOOKUP($C$2,'[38]ERU-1'!$A$6:$BE$17,Z$42,FALSE)</f>
        <v>0</v>
      </c>
      <c r="AA75" s="85" t="str">
        <f>INDEX([16]Data!$BK$5:$BK$156,MATCH(A75,[16]Data!$A$5:$A$156,0))</f>
        <v>Moravskoslezský</v>
      </c>
      <c r="AB75" s="86">
        <f>INDEX([16]Data!$BM$5:$BM$156,MATCH(A75,[16]Data!$A$5:$A$156,0))</f>
        <v>2.0529999999999999</v>
      </c>
      <c r="AC75" s="12"/>
      <c r="AD75" s="39">
        <f t="shared" si="15"/>
        <v>0.7546878046484734</v>
      </c>
    </row>
    <row r="76" spans="1:30" x14ac:dyDescent="0.25">
      <c r="A76">
        <v>3546</v>
      </c>
      <c r="B76" s="84" t="str">
        <f>INDEX([16]Data!$C$5:$C$156,MATCH(A76,[16]Data!$A$5:$A$156,0))</f>
        <v>KJ - Humpolec, Lnářská</v>
      </c>
      <c r="C76" s="85" t="str">
        <f>VLOOKUP($C$2,'[39]ERU-1'!$A$6:$BE$17,C$42,FALSE)</f>
        <v>Duben</v>
      </c>
      <c r="D76" s="85">
        <f>VLOOKUP($C$2,'[39]ERU-1'!$A$6:$BE$17,D$42,FALSE)</f>
        <v>4</v>
      </c>
      <c r="E76" s="85">
        <f>VLOOKUP($C$2,'[39]ERU-1'!$A$6:$BE$17,E$42,FALSE)</f>
        <v>313.41000000000003</v>
      </c>
      <c r="F76" s="85">
        <f>VLOOKUP($C$2,'[39]ERU-1'!$A$6:$BE$17,F$42,FALSE)</f>
        <v>171.93899999999999</v>
      </c>
      <c r="G76" s="85">
        <f>VLOOKUP($C$2,'[39]ERU-1'!$A$6:$BE$17,G$42,FALSE)</f>
        <v>35.286000000000001</v>
      </c>
      <c r="H76" s="85">
        <f>VLOOKUP($C$2,'[39]ERU-1'!$A$6:$BE$17,H$42,FALSE)</f>
        <v>481</v>
      </c>
      <c r="I76" s="85">
        <f>VLOOKUP($C$2,'[39]ERU-1'!$A$6:$BE$17,I$42,FALSE)</f>
        <v>0</v>
      </c>
      <c r="J76" s="85">
        <f>VLOOKUP($C$2,'[39]ERU-1'!$A$6:$BE$17,J$42,FALSE)</f>
        <v>0</v>
      </c>
      <c r="K76" s="85">
        <f>VLOOKUP($C$2,'[39]ERU-1'!$A$6:$BE$17,K$42,FALSE)</f>
        <v>481</v>
      </c>
      <c r="L76" s="85">
        <f>VLOOKUP($C$2,'[39]ERU-1'!$A$6:$BE$17,L$42,FALSE)</f>
        <v>0</v>
      </c>
      <c r="M76" s="85">
        <f>VLOOKUP($C$2,'[39]ERU-1'!$A$6:$BE$17,M$42,FALSE)</f>
        <v>481</v>
      </c>
      <c r="N76" s="85">
        <f>VLOOKUP($C$2,'[39]ERU-1'!$A$6:$BE$17,N$42,FALSE)</f>
        <v>0</v>
      </c>
      <c r="O76" s="85" t="s">
        <v>36</v>
      </c>
      <c r="P76" s="85">
        <f>VLOOKUP($C$2,'[39]ERU-1'!$A$6:$BE$17,P$42,FALSE)</f>
        <v>0</v>
      </c>
      <c r="Q76" s="85">
        <f>VLOOKUP($C$2,'[39]ERU-1'!$A$6:$BE$17,Q$42,FALSE)</f>
        <v>0</v>
      </c>
      <c r="R76" s="85">
        <f>VLOOKUP($C$2,'[39]ERU-1'!$A$6:$BE$17,R$42,FALSE)</f>
        <v>0</v>
      </c>
      <c r="S76" s="85">
        <f>VLOOKUP($C$2,'[39]ERU-1'!$A$6:$BE$17,S$42,FALSE)</f>
        <v>0</v>
      </c>
      <c r="T76" s="85">
        <f>VLOOKUP($C$2,'[39]ERU-1'!$A$6:$BE$17,T$42,FALSE)</f>
        <v>0</v>
      </c>
      <c r="U76" s="85">
        <f>VLOOKUP($C$2,'[39]ERU-1'!$A$6:$BE$17,U$42,FALSE)</f>
        <v>0</v>
      </c>
      <c r="V76" s="85">
        <f>VLOOKUP($C$2,'[39]ERU-1'!$A$6:$BE$17,V$42,FALSE)</f>
        <v>0</v>
      </c>
      <c r="W76" s="85">
        <f>VLOOKUP($C$2,'[39]ERU-1'!$A$6:$BE$17,W$42,FALSE)</f>
        <v>0</v>
      </c>
      <c r="X76" s="85">
        <f>VLOOKUP($C$2,'[39]ERU-1'!$A$6:$BE$17,X$42,FALSE)</f>
        <v>481</v>
      </c>
      <c r="Y76" s="85">
        <f>VLOOKUP($C$2,'[39]ERU-1'!$A$6:$BE$17,Y$42,FALSE)</f>
        <v>0</v>
      </c>
      <c r="Z76" s="85">
        <f>VLOOKUP($C$2,'[39]ERU-1'!$A$6:$BE$17,Z$42,FALSE)</f>
        <v>0</v>
      </c>
      <c r="AA76" s="85" t="str">
        <f>INDEX([16]Data!$BK$5:$BK$156,MATCH(A76,[16]Data!$A$5:$A$156,0))</f>
        <v>Vysočina</v>
      </c>
      <c r="AB76" s="86">
        <f>INDEX([16]Data!$BM$5:$BM$156,MATCH(A76,[16]Data!$A$5:$A$156,0))</f>
        <v>0.626</v>
      </c>
      <c r="AC76" s="12"/>
      <c r="AD76" s="39">
        <f t="shared" si="15"/>
        <v>0.77708437940845942</v>
      </c>
    </row>
    <row r="77" spans="1:30" x14ac:dyDescent="0.25">
      <c r="A77">
        <v>2806</v>
      </c>
      <c r="B77" s="84" t="str">
        <f>INDEX([16]Data!$C$5:$C$156,MATCH(A77,[16]Data!$A$5:$A$156,0))</f>
        <v>KJ - Humpolec, Na Rybníčku</v>
      </c>
      <c r="C77" s="85" t="str">
        <f>VLOOKUP($C$2,'[40]ERU-1'!$A$6:$BE$17,C$42,FALSE)</f>
        <v>Duben</v>
      </c>
      <c r="D77" s="85">
        <f>VLOOKUP($C$2,'[40]ERU-1'!$A$6:$BE$17,D$42,FALSE)</f>
        <v>4</v>
      </c>
      <c r="E77" s="85">
        <f>VLOOKUP($C$2,'[40]ERU-1'!$A$6:$BE$17,E$42,FALSE)</f>
        <v>456.28</v>
      </c>
      <c r="F77" s="85">
        <f>VLOOKUP($C$2,'[40]ERU-1'!$A$6:$BE$17,F$42,FALSE)</f>
        <v>249.81399999999999</v>
      </c>
      <c r="G77" s="85">
        <f>VLOOKUP($C$2,'[40]ERU-1'!$A$6:$BE$17,G$42,FALSE)</f>
        <v>35.286999999999999</v>
      </c>
      <c r="H77" s="85">
        <f>VLOOKUP($C$2,'[40]ERU-1'!$A$6:$BE$17,H$42,FALSE)</f>
        <v>723</v>
      </c>
      <c r="I77" s="85">
        <f>VLOOKUP($C$2,'[40]ERU-1'!$A$6:$BE$17,I$42,FALSE)</f>
        <v>0</v>
      </c>
      <c r="J77" s="85">
        <f>VLOOKUP($C$2,'[40]ERU-1'!$A$6:$BE$17,J$42,FALSE)</f>
        <v>0</v>
      </c>
      <c r="K77" s="85">
        <f>VLOOKUP($C$2,'[40]ERU-1'!$A$6:$BE$17,K$42,FALSE)</f>
        <v>723</v>
      </c>
      <c r="L77" s="85">
        <f>VLOOKUP($C$2,'[40]ERU-1'!$A$6:$BE$17,L$42,FALSE)</f>
        <v>0</v>
      </c>
      <c r="M77" s="85">
        <f>VLOOKUP($C$2,'[40]ERU-1'!$A$6:$BE$17,M$42,FALSE)</f>
        <v>723</v>
      </c>
      <c r="N77" s="85">
        <f>VLOOKUP($C$2,'[40]ERU-1'!$A$6:$BE$17,N$42,FALSE)</f>
        <v>0</v>
      </c>
      <c r="O77" s="85" t="s">
        <v>36</v>
      </c>
      <c r="P77" s="85">
        <f>VLOOKUP($C$2,'[40]ERU-1'!$A$6:$BE$17,P$42,FALSE)</f>
        <v>0</v>
      </c>
      <c r="Q77" s="85">
        <f>VLOOKUP($C$2,'[40]ERU-1'!$A$6:$BE$17,Q$42,FALSE)</f>
        <v>0</v>
      </c>
      <c r="R77" s="85">
        <f>VLOOKUP($C$2,'[40]ERU-1'!$A$6:$BE$17,R$42,FALSE)</f>
        <v>723</v>
      </c>
      <c r="S77" s="85">
        <f>VLOOKUP($C$2,'[40]ERU-1'!$A$6:$BE$17,S$42,FALSE)</f>
        <v>0</v>
      </c>
      <c r="T77" s="85">
        <f>VLOOKUP($C$2,'[40]ERU-1'!$A$6:$BE$17,T$42,FALSE)</f>
        <v>0</v>
      </c>
      <c r="U77" s="85">
        <f>VLOOKUP($C$2,'[40]ERU-1'!$A$6:$BE$17,U$42,FALSE)</f>
        <v>0</v>
      </c>
      <c r="V77" s="85">
        <f>VLOOKUP($C$2,'[40]ERU-1'!$A$6:$BE$17,V$42,FALSE)</f>
        <v>0</v>
      </c>
      <c r="W77" s="85">
        <f>VLOOKUP($C$2,'[40]ERU-1'!$A$6:$BE$17,W$42,FALSE)</f>
        <v>0</v>
      </c>
      <c r="X77" s="85">
        <f>VLOOKUP($C$2,'[40]ERU-1'!$A$6:$BE$17,X$42,FALSE)</f>
        <v>0</v>
      </c>
      <c r="Y77" s="85">
        <f>VLOOKUP($C$2,'[40]ERU-1'!$A$6:$BE$17,Y$42,FALSE)</f>
        <v>0</v>
      </c>
      <c r="Z77" s="85">
        <f>VLOOKUP($C$2,'[40]ERU-1'!$A$6:$BE$17,Z$42,FALSE)</f>
        <v>0</v>
      </c>
      <c r="AA77" s="85" t="str">
        <f>INDEX([16]Data!$BK$5:$BK$156,MATCH(A77,[16]Data!$A$5:$A$156,0))</f>
        <v>Vysočina</v>
      </c>
      <c r="AB77" s="86">
        <f>INDEX([16]Data!$BM$5:$BM$156,MATCH(A77,[16]Data!$A$5:$A$156,0))</f>
        <v>0.80800000000000005</v>
      </c>
      <c r="AC77" s="12"/>
      <c r="AD77" s="39">
        <f t="shared" si="15"/>
        <v>0.80393145833833712</v>
      </c>
    </row>
    <row r="78" spans="1:30" x14ac:dyDescent="0.25">
      <c r="A78">
        <v>3941</v>
      </c>
      <c r="B78" s="84" t="str">
        <f>INDEX([16]Data!$C$5:$C$156,MATCH(A78,[16]Data!$A$5:$A$156,0))</f>
        <v>KJ - Jaroměř</v>
      </c>
      <c r="C78" s="85" t="str">
        <f>VLOOKUP($C$2,'[41]ERU-1'!$A$6:$BE$17,C$42,FALSE)</f>
        <v>Duben</v>
      </c>
      <c r="D78" s="85">
        <f>VLOOKUP($C$2,'[41]ERU-1'!$A$6:$BE$17,D$42,FALSE)</f>
        <v>4</v>
      </c>
      <c r="E78" s="85">
        <f>VLOOKUP($C$2,'[41]ERU-1'!$A$6:$BE$17,E$42,FALSE)</f>
        <v>133.41200000000001</v>
      </c>
      <c r="F78" s="85">
        <f>VLOOKUP($C$2,'[41]ERU-1'!$A$6:$BE$17,F$42,FALSE)</f>
        <v>75.394999999999996</v>
      </c>
      <c r="G78" s="85">
        <f>VLOOKUP($C$2,'[41]ERU-1'!$A$6:$BE$17,G$42,FALSE)</f>
        <v>35.225999999999999</v>
      </c>
      <c r="H78" s="85">
        <f>VLOOKUP($C$2,'[41]ERU-1'!$A$6:$BE$17,H$42,FALSE)</f>
        <v>211</v>
      </c>
      <c r="I78" s="85">
        <f>VLOOKUP($C$2,'[41]ERU-1'!$A$6:$BE$17,I$42,FALSE)</f>
        <v>0</v>
      </c>
      <c r="J78" s="85">
        <f>VLOOKUP($C$2,'[41]ERU-1'!$A$6:$BE$17,J$42,FALSE)</f>
        <v>0</v>
      </c>
      <c r="K78" s="85">
        <f>VLOOKUP($C$2,'[41]ERU-1'!$A$6:$BE$17,K$42,FALSE)</f>
        <v>211</v>
      </c>
      <c r="L78" s="85">
        <f>VLOOKUP($C$2,'[41]ERU-1'!$A$6:$BE$17,L$42,FALSE)</f>
        <v>0</v>
      </c>
      <c r="M78" s="85">
        <f>VLOOKUP($C$2,'[41]ERU-1'!$A$6:$BE$17,M$42,FALSE)</f>
        <v>211</v>
      </c>
      <c r="N78" s="85">
        <f>VLOOKUP($C$2,'[41]ERU-1'!$A$6:$BE$17,N$42,FALSE)</f>
        <v>0</v>
      </c>
      <c r="O78" s="85" t="s">
        <v>36</v>
      </c>
      <c r="P78" s="85">
        <f>VLOOKUP($C$2,'[41]ERU-1'!$A$6:$BE$17,P$42,FALSE)</f>
        <v>0</v>
      </c>
      <c r="Q78" s="85">
        <f>VLOOKUP($C$2,'[41]ERU-1'!$A$6:$BE$17,Q$42,FALSE)</f>
        <v>0</v>
      </c>
      <c r="R78" s="85">
        <f>VLOOKUP($C$2,'[41]ERU-1'!$A$6:$BE$17,R$42,FALSE)</f>
        <v>211</v>
      </c>
      <c r="S78" s="85">
        <f>VLOOKUP($C$2,'[41]ERU-1'!$A$6:$BE$17,S$42,FALSE)</f>
        <v>0</v>
      </c>
      <c r="T78" s="85">
        <f>VLOOKUP($C$2,'[41]ERU-1'!$A$6:$BE$17,T$42,FALSE)</f>
        <v>0</v>
      </c>
      <c r="U78" s="85">
        <f>VLOOKUP($C$2,'[41]ERU-1'!$A$6:$BE$17,U$42,FALSE)</f>
        <v>0</v>
      </c>
      <c r="V78" s="85">
        <f>VLOOKUP($C$2,'[41]ERU-1'!$A$6:$BE$17,V$42,FALSE)</f>
        <v>0</v>
      </c>
      <c r="W78" s="85">
        <f>VLOOKUP($C$2,'[41]ERU-1'!$A$6:$BE$17,W$42,FALSE)</f>
        <v>0</v>
      </c>
      <c r="X78" s="85">
        <f>VLOOKUP($C$2,'[41]ERU-1'!$A$6:$BE$17,X$42,FALSE)</f>
        <v>0</v>
      </c>
      <c r="Y78" s="85">
        <f>VLOOKUP($C$2,'[41]ERU-1'!$A$6:$BE$17,Y$42,FALSE)</f>
        <v>0</v>
      </c>
      <c r="Z78" s="85">
        <f>VLOOKUP($C$2,'[41]ERU-1'!$A$6:$BE$17,Z$42,FALSE)</f>
        <v>0</v>
      </c>
      <c r="AA78" s="85" t="str">
        <f>INDEX([16]Data!$BK$5:$BK$156,MATCH(A78,[16]Data!$A$5:$A$156,0))</f>
        <v>Královéhradecký</v>
      </c>
      <c r="AB78" s="86">
        <f>INDEX([16]Data!$BM$5:$BM$156,MATCH(A78,[16]Data!$A$5:$A$156,0))</f>
        <v>0.28599999999999998</v>
      </c>
      <c r="AC78" s="12"/>
      <c r="AD78" s="39">
        <f t="shared" si="15"/>
        <v>0.77738724200691178</v>
      </c>
    </row>
    <row r="79" spans="1:30" x14ac:dyDescent="0.25">
      <c r="A79">
        <v>2042</v>
      </c>
      <c r="B79" s="84" t="str">
        <f>INDEX([16]Data!$C$5:$C$156,MATCH(A79,[16]Data!$A$5:$A$156,0))</f>
        <v>KJ - Jihlava, U Břízek</v>
      </c>
      <c r="C79" s="85" t="str">
        <f>VLOOKUP($C$2,'[42]ERU-1'!$A$6:$BE$17,C$42,FALSE)</f>
        <v>Duben</v>
      </c>
      <c r="D79" s="85">
        <f>VLOOKUP($C$2,'[42]ERU-1'!$A$6:$BE$17,D$42,FALSE)</f>
        <v>4</v>
      </c>
      <c r="E79" s="85">
        <f>VLOOKUP($C$2,'[42]ERU-1'!$A$6:$BE$17,E$42,FALSE)</f>
        <v>1270.1420000000001</v>
      </c>
      <c r="F79" s="85">
        <f>VLOOKUP($C$2,'[42]ERU-1'!$A$6:$BE$17,F$42,FALSE)</f>
        <v>695.23699999999997</v>
      </c>
      <c r="G79" s="85">
        <f>VLOOKUP($C$2,'[42]ERU-1'!$A$6:$BE$17,G$42,FALSE)</f>
        <v>35.286999999999999</v>
      </c>
      <c r="H79" s="85">
        <f>VLOOKUP($C$2,'[42]ERU-1'!$A$6:$BE$17,H$42,FALSE)</f>
        <v>2026</v>
      </c>
      <c r="I79" s="85">
        <f>VLOOKUP($C$2,'[42]ERU-1'!$A$6:$BE$17,I$42,FALSE)</f>
        <v>0</v>
      </c>
      <c r="J79" s="85">
        <f>VLOOKUP($C$2,'[42]ERU-1'!$A$6:$BE$17,J$42,FALSE)</f>
        <v>0</v>
      </c>
      <c r="K79" s="85">
        <f>VLOOKUP($C$2,'[42]ERU-1'!$A$6:$BE$17,K$42,FALSE)</f>
        <v>2026</v>
      </c>
      <c r="L79" s="85">
        <f>VLOOKUP($C$2,'[42]ERU-1'!$A$6:$BE$17,L$42,FALSE)</f>
        <v>0</v>
      </c>
      <c r="M79" s="85">
        <f>VLOOKUP($C$2,'[42]ERU-1'!$A$6:$BE$17,M$42,FALSE)</f>
        <v>2026</v>
      </c>
      <c r="N79" s="85">
        <f>VLOOKUP($C$2,'[42]ERU-1'!$A$6:$BE$17,N$42,FALSE)</f>
        <v>0</v>
      </c>
      <c r="O79" s="85" t="s">
        <v>36</v>
      </c>
      <c r="P79" s="85">
        <f>VLOOKUP($C$2,'[42]ERU-1'!$A$6:$BE$17,P$42,FALSE)</f>
        <v>0</v>
      </c>
      <c r="Q79" s="85">
        <f>VLOOKUP($C$2,'[42]ERU-1'!$A$6:$BE$17,Q$42,FALSE)</f>
        <v>0</v>
      </c>
      <c r="R79" s="85">
        <f>VLOOKUP($C$2,'[42]ERU-1'!$A$6:$BE$17,R$42,FALSE)</f>
        <v>2026</v>
      </c>
      <c r="S79" s="85">
        <f>VLOOKUP($C$2,'[42]ERU-1'!$A$6:$BE$17,S$42,FALSE)</f>
        <v>0</v>
      </c>
      <c r="T79" s="85">
        <f>VLOOKUP($C$2,'[42]ERU-1'!$A$6:$BE$17,T$42,FALSE)</f>
        <v>0</v>
      </c>
      <c r="U79" s="85">
        <f>VLOOKUP($C$2,'[42]ERU-1'!$A$6:$BE$17,U$42,FALSE)</f>
        <v>0</v>
      </c>
      <c r="V79" s="85">
        <f>VLOOKUP($C$2,'[42]ERU-1'!$A$6:$BE$17,V$42,FALSE)</f>
        <v>0</v>
      </c>
      <c r="W79" s="85">
        <f>VLOOKUP($C$2,'[42]ERU-1'!$A$6:$BE$17,W$42,FALSE)</f>
        <v>0</v>
      </c>
      <c r="X79" s="85">
        <f>VLOOKUP($C$2,'[42]ERU-1'!$A$6:$BE$17,X$42,FALSE)</f>
        <v>0</v>
      </c>
      <c r="Y79" s="85">
        <f>VLOOKUP($C$2,'[42]ERU-1'!$A$6:$BE$17,Y$42,FALSE)</f>
        <v>0</v>
      </c>
      <c r="Z79" s="85">
        <f>VLOOKUP($C$2,'[42]ERU-1'!$A$6:$BE$17,Z$42,FALSE)</f>
        <v>0</v>
      </c>
      <c r="AA79" s="85" t="str">
        <f>INDEX([16]Data!$BK$5:$BK$156,MATCH(A79,[16]Data!$A$5:$A$156,0))</f>
        <v>Vysočina</v>
      </c>
      <c r="AB79" s="86">
        <f>INDEX([16]Data!$BM$5:$BM$156,MATCH(A79,[16]Data!$A$5:$A$156,0))</f>
        <v>2.4729999999999999</v>
      </c>
      <c r="AC79" s="12"/>
      <c r="AD79" s="39">
        <f t="shared" si="15"/>
        <v>0.80947616104692033</v>
      </c>
    </row>
    <row r="80" spans="1:30" x14ac:dyDescent="0.25">
      <c r="A80">
        <v>2884</v>
      </c>
      <c r="B80" s="84" t="str">
        <f>INDEX([16]Data!$C$5:$C$156,MATCH(A80,[16]Data!$A$5:$A$156,0))</f>
        <v>KJ - Kaznějov</v>
      </c>
      <c r="C80" s="85" t="str">
        <f>VLOOKUP($C$2,'[43]ERU-1'!$A$6:$BE$17,C$42,FALSE)</f>
        <v>Duben</v>
      </c>
      <c r="D80" s="85">
        <f>VLOOKUP($C$2,'[43]ERU-1'!$A$6:$BE$17,D$42,FALSE)</f>
        <v>4</v>
      </c>
      <c r="E80" s="85">
        <f>VLOOKUP($C$2,'[43]ERU-1'!$A$6:$BE$17,E$42,FALSE)</f>
        <v>564.39700000000005</v>
      </c>
      <c r="F80" s="85">
        <f>VLOOKUP($C$2,'[43]ERU-1'!$A$6:$BE$17,F$42,FALSE)</f>
        <v>291.233</v>
      </c>
      <c r="G80" s="85">
        <f>VLOOKUP($C$2,'[43]ERU-1'!$A$6:$BE$17,G$42,FALSE)</f>
        <v>35.274999999999999</v>
      </c>
      <c r="H80" s="85">
        <f>VLOOKUP($C$2,'[43]ERU-1'!$A$6:$BE$17,H$42,FALSE)</f>
        <v>792</v>
      </c>
      <c r="I80" s="85">
        <f>VLOOKUP($C$2,'[43]ERU-1'!$A$6:$BE$17,I$42,FALSE)</f>
        <v>0</v>
      </c>
      <c r="J80" s="85">
        <f>VLOOKUP($C$2,'[43]ERU-1'!$A$6:$BE$17,J$42,FALSE)</f>
        <v>0</v>
      </c>
      <c r="K80" s="85">
        <f>VLOOKUP($C$2,'[43]ERU-1'!$A$6:$BE$17,K$42,FALSE)</f>
        <v>792</v>
      </c>
      <c r="L80" s="85">
        <f>VLOOKUP($C$2,'[43]ERU-1'!$A$6:$BE$17,L$42,FALSE)</f>
        <v>0</v>
      </c>
      <c r="M80" s="85">
        <f>VLOOKUP($C$2,'[43]ERU-1'!$A$6:$BE$17,M$42,FALSE)</f>
        <v>792</v>
      </c>
      <c r="N80" s="85">
        <f>VLOOKUP($C$2,'[43]ERU-1'!$A$6:$BE$17,N$42,FALSE)</f>
        <v>0</v>
      </c>
      <c r="O80" s="85" t="s">
        <v>36</v>
      </c>
      <c r="P80" s="85">
        <f>VLOOKUP($C$2,'[43]ERU-1'!$A$6:$BE$17,P$42,FALSE)</f>
        <v>0</v>
      </c>
      <c r="Q80" s="85">
        <f>VLOOKUP($C$2,'[43]ERU-1'!$A$6:$BE$17,Q$42,FALSE)</f>
        <v>0</v>
      </c>
      <c r="R80" s="85">
        <f>VLOOKUP($C$2,'[43]ERU-1'!$A$6:$BE$17,R$42,FALSE)</f>
        <v>792</v>
      </c>
      <c r="S80" s="85">
        <f>VLOOKUP($C$2,'[43]ERU-1'!$A$6:$BE$17,S$42,FALSE)</f>
        <v>0</v>
      </c>
      <c r="T80" s="85">
        <f>VLOOKUP($C$2,'[43]ERU-1'!$A$6:$BE$17,T$42,FALSE)</f>
        <v>0</v>
      </c>
      <c r="U80" s="85">
        <f>VLOOKUP($C$2,'[43]ERU-1'!$A$6:$BE$17,U$42,FALSE)</f>
        <v>0</v>
      </c>
      <c r="V80" s="85">
        <f>VLOOKUP($C$2,'[43]ERU-1'!$A$6:$BE$17,V$42,FALSE)</f>
        <v>0</v>
      </c>
      <c r="W80" s="85">
        <f>VLOOKUP($C$2,'[43]ERU-1'!$A$6:$BE$17,W$42,FALSE)</f>
        <v>0</v>
      </c>
      <c r="X80" s="85">
        <f>VLOOKUP($C$2,'[43]ERU-1'!$A$6:$BE$17,X$42,FALSE)</f>
        <v>0</v>
      </c>
      <c r="Y80" s="85">
        <f>VLOOKUP($C$2,'[43]ERU-1'!$A$6:$BE$17,Y$42,FALSE)</f>
        <v>0</v>
      </c>
      <c r="Z80" s="85">
        <f>VLOOKUP($C$2,'[43]ERU-1'!$A$6:$BE$17,Z$42,FALSE)</f>
        <v>0</v>
      </c>
      <c r="AA80" s="85" t="str">
        <f>INDEX([16]Data!$BK$5:$BK$156,MATCH(A80,[16]Data!$A$5:$A$156,0))</f>
        <v>Plzeňský</v>
      </c>
      <c r="AB80" s="86">
        <f>INDEX([16]Data!$BM$5:$BM$156,MATCH(A80,[16]Data!$A$5:$A$156,0))</f>
        <v>1.1619999999999999</v>
      </c>
      <c r="AC80" s="12"/>
      <c r="AD80" s="39">
        <f t="shared" si="15"/>
        <v>0.75540889940357026</v>
      </c>
    </row>
    <row r="81" spans="1:30" x14ac:dyDescent="0.25">
      <c r="A81">
        <v>2447</v>
      </c>
      <c r="B81" s="84" t="str">
        <f>INDEX([16]Data!$C$5:$C$156,MATCH(A81,[16]Data!$A$5:$A$156,0))</f>
        <v>KJ - Kladruby (areál RÚ)</v>
      </c>
      <c r="C81" s="85" t="str">
        <f>VLOOKUP($C$2,'[44]ERU-1'!$A$6:$BE$17,C$42,FALSE)</f>
        <v>Duben</v>
      </c>
      <c r="D81" s="85">
        <f>VLOOKUP($C$2,'[44]ERU-1'!$A$6:$BE$17,D$42,FALSE)</f>
        <v>4</v>
      </c>
      <c r="E81" s="85">
        <f>VLOOKUP($C$2,'[44]ERU-1'!$A$6:$BE$17,E$42,FALSE)</f>
        <v>557.98500000000001</v>
      </c>
      <c r="F81" s="85">
        <f>VLOOKUP($C$2,'[44]ERU-1'!$A$6:$BE$17,F$42,FALSE)</f>
        <v>295.92099999999999</v>
      </c>
      <c r="G81" s="85">
        <f>VLOOKUP($C$2,'[44]ERU-1'!$A$6:$BE$17,G$42,FALSE)</f>
        <v>35.228999999999999</v>
      </c>
      <c r="H81" s="85">
        <f>VLOOKUP($C$2,'[44]ERU-1'!$A$6:$BE$17,H$42,FALSE)</f>
        <v>828</v>
      </c>
      <c r="I81" s="85">
        <f>VLOOKUP($C$2,'[44]ERU-1'!$A$6:$BE$17,I$42,FALSE)</f>
        <v>0</v>
      </c>
      <c r="J81" s="85">
        <f>VLOOKUP($C$2,'[44]ERU-1'!$A$6:$BE$17,J$42,FALSE)</f>
        <v>0</v>
      </c>
      <c r="K81" s="85">
        <f>VLOOKUP($C$2,'[44]ERU-1'!$A$6:$BE$17,K$42,FALSE)</f>
        <v>828</v>
      </c>
      <c r="L81" s="85">
        <f>VLOOKUP($C$2,'[44]ERU-1'!$A$6:$BE$17,L$42,FALSE)</f>
        <v>0</v>
      </c>
      <c r="M81" s="85">
        <f>VLOOKUP($C$2,'[44]ERU-1'!$A$6:$BE$17,M$42,FALSE)</f>
        <v>828</v>
      </c>
      <c r="N81" s="85">
        <f>VLOOKUP($C$2,'[44]ERU-1'!$A$6:$BE$17,N$42,FALSE)</f>
        <v>0</v>
      </c>
      <c r="O81" s="85" t="s">
        <v>36</v>
      </c>
      <c r="P81" s="85">
        <f>VLOOKUP($C$2,'[44]ERU-1'!$A$6:$BE$17,P$42,FALSE)</f>
        <v>0</v>
      </c>
      <c r="Q81" s="85">
        <f>VLOOKUP($C$2,'[44]ERU-1'!$A$6:$BE$17,Q$42,FALSE)</f>
        <v>0</v>
      </c>
      <c r="R81" s="85">
        <f>VLOOKUP($C$2,'[44]ERU-1'!$A$6:$BE$17,R$42,FALSE)</f>
        <v>0</v>
      </c>
      <c r="S81" s="85">
        <f>VLOOKUP($C$2,'[44]ERU-1'!$A$6:$BE$17,S$42,FALSE)</f>
        <v>0</v>
      </c>
      <c r="T81" s="85">
        <f>VLOOKUP($C$2,'[44]ERU-1'!$A$6:$BE$17,T$42,FALSE)</f>
        <v>0</v>
      </c>
      <c r="U81" s="85">
        <f>VLOOKUP($C$2,'[44]ERU-1'!$A$6:$BE$17,U$42,FALSE)</f>
        <v>0</v>
      </c>
      <c r="V81" s="85">
        <f>VLOOKUP($C$2,'[44]ERU-1'!$A$6:$BE$17,V$42,FALSE)</f>
        <v>0</v>
      </c>
      <c r="W81" s="85">
        <f>VLOOKUP($C$2,'[44]ERU-1'!$A$6:$BE$17,W$42,FALSE)</f>
        <v>0</v>
      </c>
      <c r="X81" s="85">
        <f>VLOOKUP($C$2,'[44]ERU-1'!$A$6:$BE$17,X$42,FALSE)</f>
        <v>828</v>
      </c>
      <c r="Y81" s="85">
        <f>VLOOKUP($C$2,'[44]ERU-1'!$A$6:$BE$17,Y$42,FALSE)</f>
        <v>0</v>
      </c>
      <c r="Z81" s="85">
        <f>VLOOKUP($C$2,'[44]ERU-1'!$A$6:$BE$17,Z$42,FALSE)</f>
        <v>0</v>
      </c>
      <c r="AA81" s="85" t="str">
        <f>INDEX([16]Data!$BK$5:$BK$156,MATCH(A81,[16]Data!$A$5:$A$156,0))</f>
        <v>Středočeský</v>
      </c>
      <c r="AB81" s="86">
        <f>INDEX([16]Data!$BM$5:$BM$156,MATCH(A81,[16]Data!$A$5:$A$156,0))</f>
        <v>0.95199999999999996</v>
      </c>
      <c r="AC81" s="12"/>
      <c r="AD81" s="39">
        <f t="shared" si="15"/>
        <v>0.7772344646037288</v>
      </c>
    </row>
    <row r="82" spans="1:30" x14ac:dyDescent="0.25">
      <c r="A82">
        <v>3157</v>
      </c>
      <c r="B82" s="84" t="str">
        <f>INDEX([16]Data!$C$5:$C$156,MATCH(A82,[16]Data!$A$5:$A$156,0))</f>
        <v>KJ - Klimkovice (areál sanatoria)</v>
      </c>
      <c r="C82" s="85" t="str">
        <f>VLOOKUP($C$2,'[45]ERU-1'!$A$6:$BE$17,C$42,FALSE)</f>
        <v>Duben</v>
      </c>
      <c r="D82" s="85">
        <f>VLOOKUP($C$2,'[45]ERU-1'!$A$6:$BE$17,D$42,FALSE)</f>
        <v>4</v>
      </c>
      <c r="E82" s="85">
        <f>VLOOKUP($C$2,'[45]ERU-1'!$A$6:$BE$17,E$42,FALSE)</f>
        <v>644.41999999999996</v>
      </c>
      <c r="F82" s="85">
        <f>VLOOKUP($C$2,'[45]ERU-1'!$A$6:$BE$17,F$42,FALSE)</f>
        <v>340.78699999999998</v>
      </c>
      <c r="G82" s="85">
        <f>VLOOKUP($C$2,'[45]ERU-1'!$A$6:$BE$17,G$42,FALSE)</f>
        <v>35.396999999999998</v>
      </c>
      <c r="H82" s="85">
        <f>VLOOKUP($C$2,'[45]ERU-1'!$A$6:$BE$17,H$42,FALSE)</f>
        <v>1049</v>
      </c>
      <c r="I82" s="85">
        <f>VLOOKUP($C$2,'[45]ERU-1'!$A$6:$BE$17,I$42,FALSE)</f>
        <v>0</v>
      </c>
      <c r="J82" s="85">
        <f>VLOOKUP($C$2,'[45]ERU-1'!$A$6:$BE$17,J$42,FALSE)</f>
        <v>0</v>
      </c>
      <c r="K82" s="85">
        <f>VLOOKUP($C$2,'[45]ERU-1'!$A$6:$BE$17,K$42,FALSE)</f>
        <v>1049</v>
      </c>
      <c r="L82" s="85">
        <f>VLOOKUP($C$2,'[45]ERU-1'!$A$6:$BE$17,L$42,FALSE)</f>
        <v>0</v>
      </c>
      <c r="M82" s="85">
        <f>VLOOKUP($C$2,'[45]ERU-1'!$A$6:$BE$17,M$42,FALSE)</f>
        <v>1049</v>
      </c>
      <c r="N82" s="85">
        <f>VLOOKUP($C$2,'[45]ERU-1'!$A$6:$BE$17,N$42,FALSE)</f>
        <v>0</v>
      </c>
      <c r="O82" s="85" t="s">
        <v>36</v>
      </c>
      <c r="P82" s="85">
        <f>VLOOKUP($C$2,'[45]ERU-1'!$A$6:$BE$17,P$42,FALSE)</f>
        <v>0</v>
      </c>
      <c r="Q82" s="85">
        <f>VLOOKUP($C$2,'[45]ERU-1'!$A$6:$BE$17,Q$42,FALSE)</f>
        <v>0</v>
      </c>
      <c r="R82" s="85">
        <f>VLOOKUP($C$2,'[45]ERU-1'!$A$6:$BE$17,R$42,FALSE)</f>
        <v>0</v>
      </c>
      <c r="S82" s="85">
        <f>VLOOKUP($C$2,'[45]ERU-1'!$A$6:$BE$17,S$42,FALSE)</f>
        <v>0</v>
      </c>
      <c r="T82" s="85">
        <f>VLOOKUP($C$2,'[45]ERU-1'!$A$6:$BE$17,T$42,FALSE)</f>
        <v>0</v>
      </c>
      <c r="U82" s="85">
        <f>VLOOKUP($C$2,'[45]ERU-1'!$A$6:$BE$17,U$42,FALSE)</f>
        <v>0</v>
      </c>
      <c r="V82" s="85">
        <f>VLOOKUP($C$2,'[45]ERU-1'!$A$6:$BE$17,V$42,FALSE)</f>
        <v>0</v>
      </c>
      <c r="W82" s="85">
        <f>VLOOKUP($C$2,'[45]ERU-1'!$A$6:$BE$17,W$42,FALSE)</f>
        <v>0</v>
      </c>
      <c r="X82" s="85">
        <f>VLOOKUP($C$2,'[45]ERU-1'!$A$6:$BE$17,X$42,FALSE)</f>
        <v>1049</v>
      </c>
      <c r="Y82" s="85">
        <f>VLOOKUP($C$2,'[45]ERU-1'!$A$6:$BE$17,Y$42,FALSE)</f>
        <v>0</v>
      </c>
      <c r="Z82" s="85">
        <f>VLOOKUP($C$2,'[45]ERU-1'!$A$6:$BE$17,Z$42,FALSE)</f>
        <v>0</v>
      </c>
      <c r="AA82" s="85" t="str">
        <f>INDEX([16]Data!$BK$5:$BK$156,MATCH(A82,[16]Data!$A$5:$A$156,0))</f>
        <v>Moravskoslezský</v>
      </c>
      <c r="AB82" s="86">
        <f>INDEX([16]Data!$BM$5:$BM$156,MATCH(A82,[16]Data!$A$5:$A$156,0))</f>
        <v>1.3360000000000001</v>
      </c>
      <c r="AC82" s="12"/>
      <c r="AD82" s="39">
        <f t="shared" si="15"/>
        <v>0.85504696155924043</v>
      </c>
    </row>
    <row r="83" spans="1:30" x14ac:dyDescent="0.25">
      <c r="A83">
        <v>3498</v>
      </c>
      <c r="B83" s="84" t="str">
        <f>INDEX([16]Data!$C$5:$C$156,MATCH(A83,[16]Data!$A$5:$A$156,0))</f>
        <v>KJ - Kamenický Šenov</v>
      </c>
      <c r="C83" s="85" t="str">
        <f>VLOOKUP($C$2,'[46]ERU-1'!$A$6:$BE$17,C$42,FALSE)</f>
        <v>Duben</v>
      </c>
      <c r="D83" s="85">
        <f>VLOOKUP($C$2,'[46]ERU-1'!$A$6:$BE$17,D$42,FALSE)</f>
        <v>4</v>
      </c>
      <c r="E83" s="85">
        <f>VLOOKUP($C$2,'[46]ERU-1'!$A$6:$BE$17,E$42,FALSE)</f>
        <v>1061.5309999999999</v>
      </c>
      <c r="F83" s="85">
        <f>VLOOKUP($C$2,'[46]ERU-1'!$A$6:$BE$17,F$42,FALSE)</f>
        <v>542.54600000000005</v>
      </c>
      <c r="G83" s="85">
        <f>VLOOKUP($C$2,'[46]ERU-1'!$A$6:$BE$17,G$42,FALSE)</f>
        <v>35.323999999999998</v>
      </c>
      <c r="H83" s="85">
        <f>VLOOKUP($C$2,'[46]ERU-1'!$A$6:$BE$17,H$42,FALSE)</f>
        <v>1503</v>
      </c>
      <c r="I83" s="85">
        <f>VLOOKUP($C$2,'[46]ERU-1'!$A$6:$BE$17,I$42,FALSE)</f>
        <v>0</v>
      </c>
      <c r="J83" s="85">
        <f>VLOOKUP($C$2,'[46]ERU-1'!$A$6:$BE$17,J$42,FALSE)</f>
        <v>0</v>
      </c>
      <c r="K83" s="85">
        <f>VLOOKUP($C$2,'[46]ERU-1'!$A$6:$BE$17,K$42,FALSE)</f>
        <v>1503</v>
      </c>
      <c r="L83" s="85">
        <f>VLOOKUP($C$2,'[46]ERU-1'!$A$6:$BE$17,L$42,FALSE)</f>
        <v>0</v>
      </c>
      <c r="M83" s="85">
        <f>VLOOKUP($C$2,'[46]ERU-1'!$A$6:$BE$17,M$42,FALSE)</f>
        <v>1503</v>
      </c>
      <c r="N83" s="85">
        <f>VLOOKUP($C$2,'[46]ERU-1'!$A$6:$BE$17,N$42,FALSE)</f>
        <v>0</v>
      </c>
      <c r="O83" s="85" t="s">
        <v>36</v>
      </c>
      <c r="P83" s="85">
        <f>VLOOKUP($C$2,'[46]ERU-1'!$A$6:$BE$17,P$42,FALSE)</f>
        <v>0</v>
      </c>
      <c r="Q83" s="85">
        <f>VLOOKUP($C$2,'[46]ERU-1'!$A$6:$BE$17,Q$42,FALSE)</f>
        <v>0</v>
      </c>
      <c r="R83" s="85">
        <f>VLOOKUP($C$2,'[46]ERU-1'!$A$6:$BE$17,R$42,FALSE)</f>
        <v>1503</v>
      </c>
      <c r="S83" s="85">
        <f>VLOOKUP($C$2,'[46]ERU-1'!$A$6:$BE$17,S$42,FALSE)</f>
        <v>0</v>
      </c>
      <c r="T83" s="85">
        <f>VLOOKUP($C$2,'[46]ERU-1'!$A$6:$BE$17,T$42,FALSE)</f>
        <v>0</v>
      </c>
      <c r="U83" s="85">
        <f>VLOOKUP($C$2,'[46]ERU-1'!$A$6:$BE$17,U$42,FALSE)</f>
        <v>0</v>
      </c>
      <c r="V83" s="85">
        <f>VLOOKUP($C$2,'[46]ERU-1'!$A$6:$BE$17,V$42,FALSE)</f>
        <v>0</v>
      </c>
      <c r="W83" s="85">
        <f>VLOOKUP($C$2,'[46]ERU-1'!$A$6:$BE$17,W$42,FALSE)</f>
        <v>0</v>
      </c>
      <c r="X83" s="85">
        <f>VLOOKUP($C$2,'[46]ERU-1'!$A$6:$BE$17,X$42,FALSE)</f>
        <v>0</v>
      </c>
      <c r="Y83" s="85">
        <f>VLOOKUP($C$2,'[46]ERU-1'!$A$6:$BE$17,Y$42,FALSE)</f>
        <v>0</v>
      </c>
      <c r="Z83" s="85">
        <f>VLOOKUP($C$2,'[46]ERU-1'!$A$6:$BE$17,Z$42,FALSE)</f>
        <v>0</v>
      </c>
      <c r="AA83" s="85" t="str">
        <f>INDEX([16]Data!$BK$5:$BK$156,MATCH(A83,[16]Data!$A$5:$A$156,0))</f>
        <v>Liberecký</v>
      </c>
      <c r="AB83" s="86">
        <f>INDEX([16]Data!$BM$5:$BM$156,MATCH(A83,[16]Data!$A$5:$A$156,0))</f>
        <v>2.4729999999999999</v>
      </c>
      <c r="AC83" s="12"/>
      <c r="AD83" s="39">
        <f t="shared" si="15"/>
        <v>0.76952000383377617</v>
      </c>
    </row>
    <row r="84" spans="1:30" x14ac:dyDescent="0.25">
      <c r="A84">
        <v>3608</v>
      </c>
      <c r="B84" s="84" t="str">
        <f>INDEX([16]Data!$C$5:$C$156,MATCH(A84,[16]Data!$A$5:$A$156,0))</f>
        <v>KJ - Kojetín</v>
      </c>
      <c r="C84" s="85" t="str">
        <f>VLOOKUP($C$2,'[47]ERU-1'!$A$6:$BE$17,C$42,FALSE)</f>
        <v>Duben</v>
      </c>
      <c r="D84" s="85">
        <f>VLOOKUP($C$2,'[47]ERU-1'!$A$6:$BE$17,D$42,FALSE)</f>
        <v>4</v>
      </c>
      <c r="E84" s="85">
        <f>VLOOKUP($C$2,'[47]ERU-1'!$A$6:$BE$17,E$42,FALSE)</f>
        <v>202.09899999999999</v>
      </c>
      <c r="F84" s="85">
        <f>VLOOKUP($C$2,'[47]ERU-1'!$A$6:$BE$17,F$42,FALSE)</f>
        <v>111.474</v>
      </c>
      <c r="G84" s="85">
        <f>VLOOKUP($C$2,'[47]ERU-1'!$A$6:$BE$17,G$42,FALSE)</f>
        <v>35.390999999999998</v>
      </c>
      <c r="H84" s="85">
        <f>VLOOKUP($C$2,'[47]ERU-1'!$A$6:$BE$17,H$42,FALSE)</f>
        <v>299</v>
      </c>
      <c r="I84" s="85">
        <f>VLOOKUP($C$2,'[47]ERU-1'!$A$6:$BE$17,I$42,FALSE)</f>
        <v>0</v>
      </c>
      <c r="J84" s="85">
        <f>VLOOKUP($C$2,'[47]ERU-1'!$A$6:$BE$17,J$42,FALSE)</f>
        <v>0</v>
      </c>
      <c r="K84" s="85">
        <f>VLOOKUP($C$2,'[47]ERU-1'!$A$6:$BE$17,K$42,FALSE)</f>
        <v>299</v>
      </c>
      <c r="L84" s="85">
        <f>VLOOKUP($C$2,'[47]ERU-1'!$A$6:$BE$17,L$42,FALSE)</f>
        <v>0</v>
      </c>
      <c r="M84" s="85">
        <f>VLOOKUP($C$2,'[47]ERU-1'!$A$6:$BE$17,M$42,FALSE)</f>
        <v>299</v>
      </c>
      <c r="N84" s="85">
        <f>VLOOKUP($C$2,'[47]ERU-1'!$A$6:$BE$17,N$42,FALSE)</f>
        <v>0</v>
      </c>
      <c r="O84" s="85" t="s">
        <v>36</v>
      </c>
      <c r="P84" s="85">
        <f>VLOOKUP($C$2,'[47]ERU-1'!$A$6:$BE$17,P$42,FALSE)</f>
        <v>0</v>
      </c>
      <c r="Q84" s="85">
        <f>VLOOKUP($C$2,'[47]ERU-1'!$A$6:$BE$17,Q$42,FALSE)</f>
        <v>0</v>
      </c>
      <c r="R84" s="85">
        <f>VLOOKUP($C$2,'[47]ERU-1'!$A$6:$BE$17,R$42,FALSE)</f>
        <v>299</v>
      </c>
      <c r="S84" s="85">
        <f>VLOOKUP($C$2,'[47]ERU-1'!$A$6:$BE$17,S$42,FALSE)</f>
        <v>0</v>
      </c>
      <c r="T84" s="85">
        <f>VLOOKUP($C$2,'[47]ERU-1'!$A$6:$BE$17,T$42,FALSE)</f>
        <v>0</v>
      </c>
      <c r="U84" s="85">
        <f>VLOOKUP($C$2,'[47]ERU-1'!$A$6:$BE$17,U$42,FALSE)</f>
        <v>0</v>
      </c>
      <c r="V84" s="85">
        <f>VLOOKUP($C$2,'[47]ERU-1'!$A$6:$BE$17,V$42,FALSE)</f>
        <v>0</v>
      </c>
      <c r="W84" s="85">
        <f>VLOOKUP($C$2,'[47]ERU-1'!$A$6:$BE$17,W$42,FALSE)</f>
        <v>0</v>
      </c>
      <c r="X84" s="85">
        <f>VLOOKUP($C$2,'[47]ERU-1'!$A$6:$BE$17,X$42,FALSE)</f>
        <v>0</v>
      </c>
      <c r="Y84" s="85">
        <f>VLOOKUP($C$2,'[47]ERU-1'!$A$6:$BE$17,Y$42,FALSE)</f>
        <v>0</v>
      </c>
      <c r="Z84" s="85">
        <f>VLOOKUP($C$2,'[47]ERU-1'!$A$6:$BE$17,Z$42,FALSE)</f>
        <v>0</v>
      </c>
      <c r="AA84" s="85" t="str">
        <f>INDEX([16]Data!$BK$5:$BK$156,MATCH(A84,[16]Data!$A$5:$A$156,0))</f>
        <v>Olomoucký</v>
      </c>
      <c r="AB84" s="86">
        <f>INDEX([16]Data!$BM$5:$BM$156,MATCH(A84,[16]Data!$A$5:$A$156,0))</f>
        <v>0.28599999999999998</v>
      </c>
      <c r="AC84" s="12"/>
      <c r="AD84" s="39">
        <f t="shared" si="15"/>
        <v>0.74506661244375871</v>
      </c>
    </row>
    <row r="85" spans="1:30" x14ac:dyDescent="0.25">
      <c r="A85" s="34">
        <v>2698</v>
      </c>
      <c r="B85" s="84" t="str">
        <f>INDEX([16]Data!$C$5:$C$156,MATCH(A85,[16]Data!$A$5:$A$156,0))</f>
        <v>Kotelna Frýdlant</v>
      </c>
      <c r="C85" s="85" t="str">
        <f>VLOOKUP($C$2,'[48]ERU-1'!$A$6:$BE$17,C$42,FALSE)</f>
        <v>Duben</v>
      </c>
      <c r="D85" s="85">
        <f>VLOOKUP($C$2,'[48]ERU-1'!$A$6:$BE$17,D$42,FALSE)</f>
        <v>4</v>
      </c>
      <c r="E85" s="85">
        <f>VLOOKUP($C$2,'[48]ERU-1'!$A$6:$BE$17,E$42,FALSE)</f>
        <v>1193.3589999999999</v>
      </c>
      <c r="F85" s="85">
        <f>VLOOKUP($C$2,'[48]ERU-1'!$A$6:$BE$17,F$42,FALSE)</f>
        <v>612.69799999999998</v>
      </c>
      <c r="G85" s="85">
        <f>VLOOKUP($C$2,'[48]ERU-1'!$A$6:$BE$17,G$42,FALSE)</f>
        <v>35.270000000000003</v>
      </c>
      <c r="H85" s="85">
        <f>VLOOKUP($C$2,'[48]ERU-1'!$A$6:$BE$17,H$42,FALSE)</f>
        <v>1851</v>
      </c>
      <c r="I85" s="85">
        <f>VLOOKUP($C$2,'[48]ERU-1'!$A$6:$BE$17,I$42,FALSE)</f>
        <v>0</v>
      </c>
      <c r="J85" s="85">
        <f>VLOOKUP($C$2,'[48]ERU-1'!$A$6:$BE$17,J$42,FALSE)</f>
        <v>0</v>
      </c>
      <c r="K85" s="85">
        <f>VLOOKUP($C$2,'[48]ERU-1'!$A$6:$BE$17,K$42,FALSE)</f>
        <v>1851</v>
      </c>
      <c r="L85" s="85">
        <f>VLOOKUP($C$2,'[48]ERU-1'!$A$6:$BE$17,L$42,FALSE)</f>
        <v>0</v>
      </c>
      <c r="M85" s="85">
        <f>VLOOKUP($C$2,'[48]ERU-1'!$A$6:$BE$17,M$42,FALSE)</f>
        <v>1851</v>
      </c>
      <c r="N85" s="85">
        <f>VLOOKUP($C$2,'[48]ERU-1'!$A$6:$BE$17,N$42,FALSE)</f>
        <v>0</v>
      </c>
      <c r="O85" s="85" t="s">
        <v>36</v>
      </c>
      <c r="P85" s="85">
        <f>VLOOKUP($C$2,'[48]ERU-1'!$A$6:$BE$17,P$42,FALSE)</f>
        <v>0</v>
      </c>
      <c r="Q85" s="85">
        <f>VLOOKUP($C$2,'[48]ERU-1'!$A$6:$BE$17,Q$42,FALSE)</f>
        <v>0</v>
      </c>
      <c r="R85" s="85">
        <f>VLOOKUP($C$2,'[48]ERU-1'!$A$6:$BE$17,R$42,FALSE)</f>
        <v>1851</v>
      </c>
      <c r="S85" s="85">
        <f>VLOOKUP($C$2,'[48]ERU-1'!$A$6:$BE$17,S$42,FALSE)</f>
        <v>0</v>
      </c>
      <c r="T85" s="85">
        <f>VLOOKUP($C$2,'[48]ERU-1'!$A$6:$BE$17,T$42,FALSE)</f>
        <v>0</v>
      </c>
      <c r="U85" s="85">
        <f>VLOOKUP($C$2,'[48]ERU-1'!$A$6:$BE$17,U$42,FALSE)</f>
        <v>0</v>
      </c>
      <c r="V85" s="85">
        <f>VLOOKUP($C$2,'[48]ERU-1'!$A$6:$BE$17,V$42,FALSE)</f>
        <v>0</v>
      </c>
      <c r="W85" s="85">
        <f>VLOOKUP($C$2,'[48]ERU-1'!$A$6:$BE$17,W$42,FALSE)</f>
        <v>0</v>
      </c>
      <c r="X85" s="85">
        <f>VLOOKUP($C$2,'[48]ERU-1'!$A$6:$BE$17,X$42,FALSE)</f>
        <v>0</v>
      </c>
      <c r="Y85" s="85">
        <f>VLOOKUP($C$2,'[48]ERU-1'!$A$6:$BE$17,Y$42,FALSE)</f>
        <v>0</v>
      </c>
      <c r="Z85" s="85">
        <f>VLOOKUP($C$2,'[48]ERU-1'!$A$6:$BE$17,Z$42,FALSE)</f>
        <v>0</v>
      </c>
      <c r="AA85" s="85" t="str">
        <f>INDEX([16]Data!$BK$5:$BK$156,MATCH(A85,[16]Data!$A$5:$A$156,0))</f>
        <v>Liberecký</v>
      </c>
      <c r="AB85" s="86">
        <f>INDEX([16]Data!$BM$5:$BM$156,MATCH(A85,[16]Data!$A$5:$A$156,0))</f>
        <v>1.4970000000000001</v>
      </c>
      <c r="AC85" s="12"/>
      <c r="AD85" s="39">
        <f t="shared" si="15"/>
        <v>0.83918450307764469</v>
      </c>
    </row>
    <row r="86" spans="1:30" x14ac:dyDescent="0.25">
      <c r="A86">
        <v>2947</v>
      </c>
      <c r="B86" s="84" t="str">
        <f>INDEX([16]Data!$C$5:$C$156,MATCH(A86,[16]Data!$A$5:$A$156,0))</f>
        <v>Kotelna Humpolec</v>
      </c>
      <c r="C86" s="85" t="str">
        <f>VLOOKUP($C$2,'[49]ERU-1'!$A$6:$BE$17,C$42,FALSE)</f>
        <v>Duben</v>
      </c>
      <c r="D86" s="85">
        <f>VLOOKUP($C$2,'[49]ERU-1'!$A$6:$BE$17,D$42,FALSE)</f>
        <v>4</v>
      </c>
      <c r="E86" s="85">
        <f>VLOOKUP($C$2,'[49]ERU-1'!$A$6:$BE$17,E$42,FALSE)</f>
        <v>147.47200000000001</v>
      </c>
      <c r="F86" s="85">
        <f>VLOOKUP($C$2,'[49]ERU-1'!$A$6:$BE$17,F$42,FALSE)</f>
        <v>89.537000000000006</v>
      </c>
      <c r="G86" s="85">
        <f>VLOOKUP($C$2,'[49]ERU-1'!$A$6:$BE$17,G$42,FALSE)</f>
        <v>35.286000000000001</v>
      </c>
      <c r="H86" s="85">
        <f>VLOOKUP($C$2,'[49]ERU-1'!$A$6:$BE$17,H$42,FALSE)</f>
        <v>261</v>
      </c>
      <c r="I86" s="85">
        <f>VLOOKUP($C$2,'[49]ERU-1'!$A$6:$BE$17,I$42,FALSE)</f>
        <v>0</v>
      </c>
      <c r="J86" s="85">
        <f>VLOOKUP($C$2,'[49]ERU-1'!$A$6:$BE$17,J$42,FALSE)</f>
        <v>0</v>
      </c>
      <c r="K86" s="85">
        <f>VLOOKUP($C$2,'[49]ERU-1'!$A$6:$BE$17,K$42,FALSE)</f>
        <v>261</v>
      </c>
      <c r="L86" s="85">
        <f>VLOOKUP($C$2,'[49]ERU-1'!$A$6:$BE$17,L$42,FALSE)</f>
        <v>0</v>
      </c>
      <c r="M86" s="85">
        <f>VLOOKUP($C$2,'[49]ERU-1'!$A$6:$BE$17,M$42,FALSE)</f>
        <v>261</v>
      </c>
      <c r="N86" s="85">
        <f>VLOOKUP($C$2,'[49]ERU-1'!$A$6:$BE$17,N$42,FALSE)</f>
        <v>0</v>
      </c>
      <c r="O86" s="85" t="s">
        <v>36</v>
      </c>
      <c r="P86" s="85">
        <f>VLOOKUP($C$2,'[49]ERU-1'!$A$6:$BE$17,P$42,FALSE)</f>
        <v>0</v>
      </c>
      <c r="Q86" s="85">
        <f>VLOOKUP($C$2,'[49]ERU-1'!$A$6:$BE$17,Q$42,FALSE)</f>
        <v>0</v>
      </c>
      <c r="R86" s="85">
        <f>VLOOKUP($C$2,'[49]ERU-1'!$A$6:$BE$17,R$42,FALSE)</f>
        <v>261</v>
      </c>
      <c r="S86" s="85">
        <f>VLOOKUP($C$2,'[49]ERU-1'!$A$6:$BE$17,S$42,FALSE)</f>
        <v>0</v>
      </c>
      <c r="T86" s="85">
        <f>VLOOKUP($C$2,'[49]ERU-1'!$A$6:$BE$17,T$42,FALSE)</f>
        <v>0</v>
      </c>
      <c r="U86" s="85">
        <f>VLOOKUP($C$2,'[49]ERU-1'!$A$6:$BE$17,U$42,FALSE)</f>
        <v>0</v>
      </c>
      <c r="V86" s="85">
        <f>VLOOKUP($C$2,'[49]ERU-1'!$A$6:$BE$17,V$42,FALSE)</f>
        <v>0</v>
      </c>
      <c r="W86" s="85">
        <f>VLOOKUP($C$2,'[49]ERU-1'!$A$6:$BE$17,W$42,FALSE)</f>
        <v>0</v>
      </c>
      <c r="X86" s="85">
        <f>VLOOKUP($C$2,'[49]ERU-1'!$A$6:$BE$17,X$42,FALSE)</f>
        <v>0</v>
      </c>
      <c r="Y86" s="85">
        <f>VLOOKUP($C$2,'[49]ERU-1'!$A$6:$BE$17,Y$42,FALSE)</f>
        <v>0</v>
      </c>
      <c r="Z86" s="85">
        <f>VLOOKUP($C$2,'[49]ERU-1'!$A$6:$BE$17,Z$42,FALSE)</f>
        <v>0</v>
      </c>
      <c r="AA86" s="85" t="str">
        <f>INDEX([16]Data!$BK$5:$BK$156,MATCH(A86,[16]Data!$A$5:$A$156,0))</f>
        <v>Vysočina</v>
      </c>
      <c r="AB86" s="86">
        <f>INDEX([16]Data!$BM$5:$BM$156,MATCH(A86,[16]Data!$A$5:$A$156,0))</f>
        <v>0.184</v>
      </c>
      <c r="AC86" s="12"/>
      <c r="AD86" s="39">
        <f t="shared" si="15"/>
        <v>0.80972112087740256</v>
      </c>
    </row>
    <row r="87" spans="1:30" x14ac:dyDescent="0.25">
      <c r="A87">
        <v>2381</v>
      </c>
      <c r="B87" s="84" t="str">
        <f>INDEX([16]Data!$C$5:$C$156,MATCH(A87,[16]Data!$A$5:$A$156,0))</f>
        <v>Kotelna - ZŠ Velká Chuchle</v>
      </c>
      <c r="C87" s="85" t="str">
        <f>VLOOKUP($C$2,'[9]ERU-1'!$A$6:$BE$17,C$42,FALSE)</f>
        <v>Duben</v>
      </c>
      <c r="D87" s="85">
        <f>VLOOKUP($C$2,'[9]ERU-1'!$A$6:$BE$17,D$42,FALSE)</f>
        <v>4</v>
      </c>
      <c r="E87" s="85">
        <f>VLOOKUP($C$2,'[9]ERU-1'!$A$6:$BE$17,E$42,FALSE)</f>
        <v>31.111000000000001</v>
      </c>
      <c r="F87" s="85">
        <f>VLOOKUP($C$2,'[9]ERU-1'!$A$6:$BE$17,F$42,FALSE)</f>
        <v>20.876999999999999</v>
      </c>
      <c r="G87" s="85">
        <f>VLOOKUP($C$2,'[9]ERU-1'!$A$6:$BE$17,G$42,FALSE)</f>
        <v>35.244999999999997</v>
      </c>
      <c r="H87" s="85">
        <f>VLOOKUP($C$2,'[9]ERU-1'!$A$6:$BE$17,H$42,FALSE)</f>
        <v>59</v>
      </c>
      <c r="I87" s="85">
        <f>VLOOKUP($C$2,'[9]ERU-1'!$A$6:$BE$17,I$42,FALSE)</f>
        <v>0</v>
      </c>
      <c r="J87" s="85">
        <f>VLOOKUP($C$2,'[9]ERU-1'!$A$6:$BE$17,J$42,FALSE)</f>
        <v>0</v>
      </c>
      <c r="K87" s="85">
        <f>VLOOKUP($C$2,'[9]ERU-1'!$A$6:$BE$17,K$42,FALSE)</f>
        <v>59</v>
      </c>
      <c r="L87" s="85">
        <f>VLOOKUP($C$2,'[9]ERU-1'!$A$6:$BE$17,L$42,FALSE)</f>
        <v>0</v>
      </c>
      <c r="M87" s="85">
        <f>VLOOKUP($C$2,'[9]ERU-1'!$A$6:$BE$17,M$42,FALSE)</f>
        <v>59</v>
      </c>
      <c r="N87" s="85">
        <f>VLOOKUP($C$2,'[9]ERU-1'!$A$6:$BE$17,N$42,FALSE)</f>
        <v>0</v>
      </c>
      <c r="O87" s="85" t="s">
        <v>36</v>
      </c>
      <c r="P87" s="85">
        <f>VLOOKUP($C$2,'[9]ERU-1'!$A$6:$BE$17,P$42,FALSE)</f>
        <v>0</v>
      </c>
      <c r="Q87" s="85">
        <f>VLOOKUP($C$2,'[9]ERU-1'!$A$6:$BE$17,Q$42,FALSE)</f>
        <v>0</v>
      </c>
      <c r="R87" s="85">
        <f>VLOOKUP($C$2,'[9]ERU-1'!$A$6:$BE$17,R$42,FALSE)</f>
        <v>59</v>
      </c>
      <c r="S87" s="85">
        <f>VLOOKUP($C$2,'[9]ERU-1'!$A$6:$BE$17,S$42,FALSE)</f>
        <v>0</v>
      </c>
      <c r="T87" s="85">
        <f>VLOOKUP($C$2,'[9]ERU-1'!$A$6:$BE$17,T$42,FALSE)</f>
        <v>0</v>
      </c>
      <c r="U87" s="85">
        <f>VLOOKUP($C$2,'[9]ERU-1'!$A$6:$BE$17,U$42,FALSE)</f>
        <v>0</v>
      </c>
      <c r="V87" s="85">
        <f>VLOOKUP($C$2,'[9]ERU-1'!$A$6:$BE$17,V$42,FALSE)</f>
        <v>0</v>
      </c>
      <c r="W87" s="85">
        <f>VLOOKUP($C$2,'[9]ERU-1'!$A$6:$BE$17,W$42,FALSE)</f>
        <v>0</v>
      </c>
      <c r="X87" s="85">
        <f>VLOOKUP($C$2,'[9]ERU-1'!$A$6:$BE$17,X$42,FALSE)</f>
        <v>0</v>
      </c>
      <c r="Y87" s="85">
        <f>VLOOKUP($C$2,'[9]ERU-1'!$A$6:$BE$17,Y$42,FALSE)</f>
        <v>0</v>
      </c>
      <c r="Z87" s="85">
        <f>VLOOKUP($C$2,'[9]ERU-1'!$A$6:$BE$17,Z$42,FALSE)</f>
        <v>0</v>
      </c>
      <c r="AA87" s="85" t="str">
        <f>INDEX([16]Data!$BK$5:$BK$156,MATCH(A87,[16]Data!$A$5:$A$156,0))</f>
        <v>Hlavní město Praha</v>
      </c>
      <c r="AB87" s="86">
        <f>INDEX([16]Data!$BM$5:$BM$156,MATCH(A87,[16]Data!$A$5:$A$156,0))</f>
        <v>6.2E-2</v>
      </c>
      <c r="AC87" s="12"/>
      <c r="AD87" s="39">
        <f t="shared" si="15"/>
        <v>0.7850212621013023</v>
      </c>
    </row>
    <row r="88" spans="1:30" x14ac:dyDescent="0.25">
      <c r="A88">
        <v>3522</v>
      </c>
      <c r="B88" s="84" t="str">
        <f>INDEX([16]Data!$C$5:$C$156,MATCH(A88,[16]Data!$A$5:$A$156,0))</f>
        <v>KJ - Kraslice, Školní</v>
      </c>
      <c r="C88" s="85" t="str">
        <f>VLOOKUP($C$2,'[50]ERU-1'!$A$6:$BE$17,C$42,FALSE)</f>
        <v>Duben</v>
      </c>
      <c r="D88" s="85">
        <f>VLOOKUP($C$2,'[50]ERU-1'!$A$6:$BE$17,D$42,FALSE)</f>
        <v>4</v>
      </c>
      <c r="E88" s="85">
        <f>VLOOKUP($C$2,'[50]ERU-1'!$A$6:$BE$17,E$42,FALSE)</f>
        <v>577.30899999999997</v>
      </c>
      <c r="F88" s="85">
        <f>VLOOKUP($C$2,'[50]ERU-1'!$A$6:$BE$17,F$42,FALSE)</f>
        <v>322.995</v>
      </c>
      <c r="G88" s="85">
        <f>VLOOKUP($C$2,'[50]ERU-1'!$A$6:$BE$17,G$42,FALSE)</f>
        <v>35.271000000000001</v>
      </c>
      <c r="H88" s="85">
        <f>VLOOKUP($C$2,'[50]ERU-1'!$A$6:$BE$17,H$42,FALSE)</f>
        <v>962</v>
      </c>
      <c r="I88" s="85">
        <f>VLOOKUP($C$2,'[50]ERU-1'!$A$6:$BE$17,I$42,FALSE)</f>
        <v>0</v>
      </c>
      <c r="J88" s="85">
        <f>VLOOKUP($C$2,'[50]ERU-1'!$A$6:$BE$17,J$42,FALSE)</f>
        <v>0</v>
      </c>
      <c r="K88" s="85">
        <f>VLOOKUP($C$2,'[50]ERU-1'!$A$6:$BE$17,K$42,FALSE)</f>
        <v>962</v>
      </c>
      <c r="L88" s="85">
        <f>VLOOKUP($C$2,'[50]ERU-1'!$A$6:$BE$17,L$42,FALSE)</f>
        <v>0</v>
      </c>
      <c r="M88" s="85">
        <f>VLOOKUP($C$2,'[50]ERU-1'!$A$6:$BE$17,M$42,FALSE)</f>
        <v>962</v>
      </c>
      <c r="N88" s="85">
        <f>VLOOKUP($C$2,'[50]ERU-1'!$A$6:$BE$17,N$42,FALSE)</f>
        <v>0</v>
      </c>
      <c r="O88" s="85" t="s">
        <v>36</v>
      </c>
      <c r="P88" s="85">
        <f>VLOOKUP($C$2,'[50]ERU-1'!$A$6:$BE$17,P$42,FALSE)</f>
        <v>0</v>
      </c>
      <c r="Q88" s="85">
        <f>VLOOKUP($C$2,'[50]ERU-1'!$A$6:$BE$17,Q$42,FALSE)</f>
        <v>0</v>
      </c>
      <c r="R88" s="85">
        <f>VLOOKUP($C$2,'[50]ERU-1'!$A$6:$BE$17,R$42,FALSE)</f>
        <v>962</v>
      </c>
      <c r="S88" s="85">
        <f>VLOOKUP($C$2,'[50]ERU-1'!$A$6:$BE$17,S$42,FALSE)</f>
        <v>0</v>
      </c>
      <c r="T88" s="85">
        <f>VLOOKUP($C$2,'[50]ERU-1'!$A$6:$BE$17,T$42,FALSE)</f>
        <v>0</v>
      </c>
      <c r="U88" s="85">
        <f>VLOOKUP($C$2,'[50]ERU-1'!$A$6:$BE$17,U$42,FALSE)</f>
        <v>0</v>
      </c>
      <c r="V88" s="85">
        <f>VLOOKUP($C$2,'[50]ERU-1'!$A$6:$BE$17,V$42,FALSE)</f>
        <v>0</v>
      </c>
      <c r="W88" s="85">
        <f>VLOOKUP($C$2,'[50]ERU-1'!$A$6:$BE$17,W$42,FALSE)</f>
        <v>0</v>
      </c>
      <c r="X88" s="85">
        <f>VLOOKUP($C$2,'[50]ERU-1'!$A$6:$BE$17,X$42,FALSE)</f>
        <v>0</v>
      </c>
      <c r="Y88" s="85">
        <f>VLOOKUP($C$2,'[50]ERU-1'!$A$6:$BE$17,Y$42,FALSE)</f>
        <v>0</v>
      </c>
      <c r="Z88" s="85">
        <f>VLOOKUP($C$2,'[50]ERU-1'!$A$6:$BE$17,Z$42,FALSE)</f>
        <v>0</v>
      </c>
      <c r="AA88" s="85" t="str">
        <f>INDEX([16]Data!$BK$5:$BK$156,MATCH(A88,[16]Data!$A$5:$A$156,0))</f>
        <v>Karlovarský</v>
      </c>
      <c r="AB88" s="86">
        <f>INDEX([16]Data!$BM$5:$BM$156,MATCH(A88,[16]Data!$A$5:$A$156,0))</f>
        <v>1.046</v>
      </c>
      <c r="AC88" s="12"/>
      <c r="AD88" s="39">
        <f t="shared" si="15"/>
        <v>0.82732618839988914</v>
      </c>
    </row>
    <row r="89" spans="1:30" x14ac:dyDescent="0.25">
      <c r="A89">
        <v>3521</v>
      </c>
      <c r="B89" s="84" t="str">
        <f>INDEX([16]Data!$C$5:$C$156,MATCH(A89,[16]Data!$A$5:$A$156,0))</f>
        <v>KJ - Kraslice, Pohraniční stráže</v>
      </c>
      <c r="C89" s="85" t="str">
        <f>VLOOKUP($C$2,'[51]ERU-1'!$A$6:$BE$17,C$42,FALSE)</f>
        <v>Duben</v>
      </c>
      <c r="D89" s="85">
        <f>VLOOKUP($C$2,'[51]ERU-1'!$A$6:$BE$17,D$42,FALSE)</f>
        <v>4</v>
      </c>
      <c r="E89" s="85">
        <f>VLOOKUP($C$2,'[51]ERU-1'!$A$6:$BE$17,E$42,FALSE)</f>
        <v>763.19200000000001</v>
      </c>
      <c r="F89" s="85">
        <f>VLOOKUP($C$2,'[51]ERU-1'!$A$6:$BE$17,F$42,FALSE)</f>
        <v>421.18</v>
      </c>
      <c r="G89" s="85">
        <f>VLOOKUP($C$2,'[51]ERU-1'!$A$6:$BE$17,G$42,FALSE)</f>
        <v>35.271999999999998</v>
      </c>
      <c r="H89" s="85">
        <f>VLOOKUP($C$2,'[51]ERU-1'!$A$6:$BE$17,H$42,FALSE)</f>
        <v>1240</v>
      </c>
      <c r="I89" s="85">
        <f>VLOOKUP($C$2,'[51]ERU-1'!$A$6:$BE$17,I$42,FALSE)</f>
        <v>0</v>
      </c>
      <c r="J89" s="85">
        <f>VLOOKUP($C$2,'[51]ERU-1'!$A$6:$BE$17,J$42,FALSE)</f>
        <v>0</v>
      </c>
      <c r="K89" s="85">
        <f>VLOOKUP($C$2,'[51]ERU-1'!$A$6:$BE$17,K$42,FALSE)</f>
        <v>1240</v>
      </c>
      <c r="L89" s="85">
        <f>VLOOKUP($C$2,'[51]ERU-1'!$A$6:$BE$17,L$42,FALSE)</f>
        <v>0</v>
      </c>
      <c r="M89" s="85">
        <f>VLOOKUP($C$2,'[51]ERU-1'!$A$6:$BE$17,M$42,FALSE)</f>
        <v>1240</v>
      </c>
      <c r="N89" s="85">
        <f>VLOOKUP($C$2,'[51]ERU-1'!$A$6:$BE$17,N$42,FALSE)</f>
        <v>0</v>
      </c>
      <c r="O89" s="85" t="s">
        <v>36</v>
      </c>
      <c r="P89" s="85">
        <f>VLOOKUP($C$2,'[51]ERU-1'!$A$6:$BE$17,P$42,FALSE)</f>
        <v>0</v>
      </c>
      <c r="Q89" s="85">
        <f>VLOOKUP($C$2,'[51]ERU-1'!$A$6:$BE$17,Q$42,FALSE)</f>
        <v>0</v>
      </c>
      <c r="R89" s="85">
        <f>VLOOKUP($C$2,'[51]ERU-1'!$A$6:$BE$17,R$42,FALSE)</f>
        <v>1240</v>
      </c>
      <c r="S89" s="85">
        <f>VLOOKUP($C$2,'[51]ERU-1'!$A$6:$BE$17,S$42,FALSE)</f>
        <v>0</v>
      </c>
      <c r="T89" s="85">
        <f>VLOOKUP($C$2,'[51]ERU-1'!$A$6:$BE$17,T$42,FALSE)</f>
        <v>0</v>
      </c>
      <c r="U89" s="85">
        <f>VLOOKUP($C$2,'[51]ERU-1'!$A$6:$BE$17,U$42,FALSE)</f>
        <v>0</v>
      </c>
      <c r="V89" s="85">
        <f>VLOOKUP($C$2,'[51]ERU-1'!$A$6:$BE$17,V$42,FALSE)</f>
        <v>0</v>
      </c>
      <c r="W89" s="85">
        <f>VLOOKUP($C$2,'[51]ERU-1'!$A$6:$BE$17,W$42,FALSE)</f>
        <v>0</v>
      </c>
      <c r="X89" s="85">
        <f>VLOOKUP($C$2,'[51]ERU-1'!$A$6:$BE$17,X$42,FALSE)</f>
        <v>0</v>
      </c>
      <c r="Y89" s="85">
        <f>VLOOKUP($C$2,'[51]ERU-1'!$A$6:$BE$17,Y$42,FALSE)</f>
        <v>0</v>
      </c>
      <c r="Z89" s="85">
        <f>VLOOKUP($C$2,'[51]ERU-1'!$A$6:$BE$17,Z$42,FALSE)</f>
        <v>0</v>
      </c>
      <c r="AA89" s="85" t="str">
        <f>INDEX([16]Data!$BK$5:$BK$156,MATCH(A89,[16]Data!$A$5:$A$156,0))</f>
        <v>Karlovarský</v>
      </c>
      <c r="AB89" s="86">
        <f>INDEX([16]Data!$BM$5:$BM$156,MATCH(A89,[16]Data!$A$5:$A$156,0))</f>
        <v>1.274</v>
      </c>
      <c r="AC89" s="12"/>
      <c r="AD89" s="39">
        <f t="shared" si="15"/>
        <v>0.81780816858455874</v>
      </c>
    </row>
    <row r="90" spans="1:30" x14ac:dyDescent="0.25">
      <c r="A90">
        <v>3034</v>
      </c>
      <c r="B90" s="84" t="str">
        <f>INDEX([16]Data!$C$5:$C$156,MATCH(A90,[16]Data!$A$5:$A$156,0))</f>
        <v>KJ - Krupka</v>
      </c>
      <c r="C90" s="85" t="str">
        <f>VLOOKUP($C$2,'[52]ERU-1'!$A$6:$BE$17,C$42,FALSE)</f>
        <v>Duben</v>
      </c>
      <c r="D90" s="85">
        <f>VLOOKUP($C$2,'[52]ERU-1'!$A$6:$BE$17,D$42,FALSE)</f>
        <v>4</v>
      </c>
      <c r="E90" s="85">
        <f>VLOOKUP($C$2,'[52]ERU-1'!$A$6:$BE$17,E$42,FALSE)</f>
        <v>992.25800000000004</v>
      </c>
      <c r="F90" s="85">
        <f>VLOOKUP($C$2,'[52]ERU-1'!$A$6:$BE$17,F$42,FALSE)</f>
        <v>537.08299999999997</v>
      </c>
      <c r="G90" s="85">
        <f>VLOOKUP($C$2,'[52]ERU-1'!$A$6:$BE$17,G$42,FALSE)</f>
        <v>35.329000000000001</v>
      </c>
      <c r="H90" s="85">
        <f>VLOOKUP($C$2,'[52]ERU-1'!$A$6:$BE$17,H$42,FALSE)</f>
        <v>1601</v>
      </c>
      <c r="I90" s="85">
        <f>VLOOKUP($C$2,'[52]ERU-1'!$A$6:$BE$17,I$42,FALSE)</f>
        <v>0</v>
      </c>
      <c r="J90" s="85">
        <f>VLOOKUP($C$2,'[52]ERU-1'!$A$6:$BE$17,J$42,FALSE)</f>
        <v>0</v>
      </c>
      <c r="K90" s="85">
        <f>VLOOKUP($C$2,'[52]ERU-1'!$A$6:$BE$17,K$42,FALSE)</f>
        <v>1601</v>
      </c>
      <c r="L90" s="85">
        <f>VLOOKUP($C$2,'[52]ERU-1'!$A$6:$BE$17,L$42,FALSE)</f>
        <v>0</v>
      </c>
      <c r="M90" s="85">
        <f>VLOOKUP($C$2,'[52]ERU-1'!$A$6:$BE$17,M$42,FALSE)</f>
        <v>1601</v>
      </c>
      <c r="N90" s="85">
        <f>VLOOKUP($C$2,'[52]ERU-1'!$A$6:$BE$17,N$42,FALSE)</f>
        <v>0</v>
      </c>
      <c r="O90" s="85" t="s">
        <v>36</v>
      </c>
      <c r="P90" s="85">
        <f>VLOOKUP($C$2,'[52]ERU-1'!$A$6:$BE$17,P$42,FALSE)</f>
        <v>0</v>
      </c>
      <c r="Q90" s="85">
        <f>VLOOKUP($C$2,'[52]ERU-1'!$A$6:$BE$17,Q$42,FALSE)</f>
        <v>0</v>
      </c>
      <c r="R90" s="85">
        <f>VLOOKUP($C$2,'[52]ERU-1'!$A$6:$BE$17,R$42,FALSE)</f>
        <v>1601</v>
      </c>
      <c r="S90" s="85">
        <f>VLOOKUP($C$2,'[52]ERU-1'!$A$6:$BE$17,S$42,FALSE)</f>
        <v>0</v>
      </c>
      <c r="T90" s="85">
        <f>VLOOKUP($C$2,'[52]ERU-1'!$A$6:$BE$17,T$42,FALSE)</f>
        <v>0</v>
      </c>
      <c r="U90" s="85">
        <f>VLOOKUP($C$2,'[52]ERU-1'!$A$6:$BE$17,U$42,FALSE)</f>
        <v>0</v>
      </c>
      <c r="V90" s="85">
        <f>VLOOKUP($C$2,'[52]ERU-1'!$A$6:$BE$17,V$42,FALSE)</f>
        <v>0</v>
      </c>
      <c r="W90" s="85">
        <f>VLOOKUP($C$2,'[52]ERU-1'!$A$6:$BE$17,W$42,FALSE)</f>
        <v>0</v>
      </c>
      <c r="X90" s="85">
        <f>VLOOKUP($C$2,'[52]ERU-1'!$A$6:$BE$17,X$42,FALSE)</f>
        <v>0</v>
      </c>
      <c r="Y90" s="85">
        <f>VLOOKUP($C$2,'[52]ERU-1'!$A$6:$BE$17,Y$42,FALSE)</f>
        <v>0</v>
      </c>
      <c r="Z90" s="85">
        <f>VLOOKUP($C$2,'[52]ERU-1'!$A$6:$BE$17,Z$42,FALSE)</f>
        <v>0</v>
      </c>
      <c r="AA90" s="85" t="str">
        <f>INDEX([16]Data!$BK$5:$BK$156,MATCH(A90,[16]Data!$A$5:$A$156,0))</f>
        <v>Ústecký</v>
      </c>
      <c r="AB90" s="86">
        <f>INDEX([16]Data!$BM$5:$BM$156,MATCH(A90,[16]Data!$A$5:$A$156,0))</f>
        <v>1.9950000000000001</v>
      </c>
      <c r="AC90" s="12"/>
      <c r="AD90" s="39">
        <f t="shared" si="15"/>
        <v>0.82803258010814396</v>
      </c>
    </row>
    <row r="91" spans="1:30" x14ac:dyDescent="0.25">
      <c r="A91">
        <v>2927</v>
      </c>
      <c r="B91" s="84" t="str">
        <f>INDEX([16]Data!$C$5:$C$156,MATCH(A91,[16]Data!$A$5:$A$156,0))</f>
        <v>KJ - Lipník nad Bečvou, ul. Hranická</v>
      </c>
      <c r="C91" s="85" t="str">
        <f>VLOOKUP($C$2,'[53]ERU-1'!$A$6:$BE$17,C$42,FALSE)</f>
        <v>Duben</v>
      </c>
      <c r="D91" s="85">
        <f>VLOOKUP($C$2,'[53]ERU-1'!$A$6:$BE$17,D$42,FALSE)</f>
        <v>4</v>
      </c>
      <c r="E91" s="85">
        <f>VLOOKUP($C$2,'[53]ERU-1'!$A$6:$BE$17,E$42,FALSE)</f>
        <v>34.131999999999998</v>
      </c>
      <c r="F91" s="85">
        <f>VLOOKUP($C$2,'[53]ERU-1'!$A$6:$BE$17,F$42,FALSE)</f>
        <v>22.408000000000001</v>
      </c>
      <c r="G91" s="85">
        <f>VLOOKUP($C$2,'[53]ERU-1'!$A$6:$BE$17,G$42,FALSE)</f>
        <v>35.387999999999998</v>
      </c>
      <c r="H91" s="85">
        <f>VLOOKUP($C$2,'[53]ERU-1'!$A$6:$BE$17,H$42,FALSE)</f>
        <v>65</v>
      </c>
      <c r="I91" s="85">
        <f>VLOOKUP($C$2,'[53]ERU-1'!$A$6:$BE$17,I$42,FALSE)</f>
        <v>0</v>
      </c>
      <c r="J91" s="85">
        <f>VLOOKUP($C$2,'[53]ERU-1'!$A$6:$BE$17,J$42,FALSE)</f>
        <v>0</v>
      </c>
      <c r="K91" s="85">
        <f>VLOOKUP($C$2,'[53]ERU-1'!$A$6:$BE$17,K$42,FALSE)</f>
        <v>65</v>
      </c>
      <c r="L91" s="85">
        <f>VLOOKUP($C$2,'[53]ERU-1'!$A$6:$BE$17,L$42,FALSE)</f>
        <v>0</v>
      </c>
      <c r="M91" s="85">
        <f>VLOOKUP($C$2,'[53]ERU-1'!$A$6:$BE$17,M$42,FALSE)</f>
        <v>65</v>
      </c>
      <c r="N91" s="85">
        <f>VLOOKUP($C$2,'[53]ERU-1'!$A$6:$BE$17,N$42,FALSE)</f>
        <v>0</v>
      </c>
      <c r="O91" s="85" t="s">
        <v>36</v>
      </c>
      <c r="P91" s="85">
        <f>VLOOKUP($C$2,'[53]ERU-1'!$A$6:$BE$17,P$42,FALSE)</f>
        <v>0</v>
      </c>
      <c r="Q91" s="85">
        <f>VLOOKUP($C$2,'[53]ERU-1'!$A$6:$BE$17,Q$42,FALSE)</f>
        <v>0</v>
      </c>
      <c r="R91" s="85">
        <f>VLOOKUP($C$2,'[53]ERU-1'!$A$6:$BE$17,R$42,FALSE)</f>
        <v>65</v>
      </c>
      <c r="S91" s="85">
        <f>VLOOKUP($C$2,'[53]ERU-1'!$A$6:$BE$17,S$42,FALSE)</f>
        <v>0</v>
      </c>
      <c r="T91" s="85">
        <f>VLOOKUP($C$2,'[53]ERU-1'!$A$6:$BE$17,T$42,FALSE)</f>
        <v>0</v>
      </c>
      <c r="U91" s="85">
        <f>VLOOKUP($C$2,'[53]ERU-1'!$A$6:$BE$17,U$42,FALSE)</f>
        <v>0</v>
      </c>
      <c r="V91" s="85">
        <f>VLOOKUP($C$2,'[53]ERU-1'!$A$6:$BE$17,V$42,FALSE)</f>
        <v>0</v>
      </c>
      <c r="W91" s="85">
        <f>VLOOKUP($C$2,'[53]ERU-1'!$A$6:$BE$17,W$42,FALSE)</f>
        <v>0</v>
      </c>
      <c r="X91" s="85">
        <f>VLOOKUP($C$2,'[53]ERU-1'!$A$6:$BE$17,X$42,FALSE)</f>
        <v>0</v>
      </c>
      <c r="Y91" s="85">
        <f>VLOOKUP($C$2,'[53]ERU-1'!$A$6:$BE$17,Y$42,FALSE)</f>
        <v>0</v>
      </c>
      <c r="Z91" s="85">
        <f>VLOOKUP($C$2,'[53]ERU-1'!$A$6:$BE$17,Z$42,FALSE)</f>
        <v>0</v>
      </c>
      <c r="AA91" s="85" t="str">
        <f>INDEX([16]Data!$BK$5:$BK$156,MATCH(A91,[16]Data!$A$5:$A$156,0))</f>
        <v>Olomoucký</v>
      </c>
      <c r="AB91" s="86">
        <f>INDEX([16]Data!$BM$5:$BM$156,MATCH(A91,[16]Data!$A$5:$A$156,0))</f>
        <v>6.2E-2</v>
      </c>
      <c r="AC91" s="12"/>
      <c r="AD91" s="39">
        <f t="shared" si="15"/>
        <v>0.80576381451069057</v>
      </c>
    </row>
    <row r="92" spans="1:30" x14ac:dyDescent="0.25">
      <c r="A92">
        <v>2848</v>
      </c>
      <c r="B92" s="84" t="str">
        <f>INDEX([16]Data!$C$5:$C$156,MATCH(A92,[16]Data!$A$5:$A$156,0))</f>
        <v>KJ - Lipník nad Bečvou, ul. Na Bečvě</v>
      </c>
      <c r="C92" s="85" t="str">
        <f>VLOOKUP($C$2,'[54]ERU-1'!$A$6:$BE$17,C$42,FALSE)</f>
        <v>Duben</v>
      </c>
      <c r="D92" s="85">
        <f>VLOOKUP($C$2,'[54]ERU-1'!$A$6:$BE$17,D$42,FALSE)</f>
        <v>4</v>
      </c>
      <c r="E92" s="85">
        <f>VLOOKUP($C$2,'[54]ERU-1'!$A$6:$BE$17,E$42,FALSE)</f>
        <v>654.44899999999996</v>
      </c>
      <c r="F92" s="85">
        <f>VLOOKUP($C$2,'[54]ERU-1'!$A$6:$BE$17,F$42,FALSE)</f>
        <v>347.15</v>
      </c>
      <c r="G92" s="85">
        <f>VLOOKUP($C$2,'[54]ERU-1'!$A$6:$BE$17,G$42,FALSE)</f>
        <v>35.387999999999998</v>
      </c>
      <c r="H92" s="85">
        <f>VLOOKUP($C$2,'[54]ERU-1'!$A$6:$BE$17,H$42,FALSE)</f>
        <v>972</v>
      </c>
      <c r="I92" s="85">
        <f>VLOOKUP($C$2,'[54]ERU-1'!$A$6:$BE$17,I$42,FALSE)</f>
        <v>0</v>
      </c>
      <c r="J92" s="85">
        <f>VLOOKUP($C$2,'[54]ERU-1'!$A$6:$BE$17,J$42,FALSE)</f>
        <v>0</v>
      </c>
      <c r="K92" s="85">
        <f>VLOOKUP($C$2,'[54]ERU-1'!$A$6:$BE$17,K$42,FALSE)</f>
        <v>972</v>
      </c>
      <c r="L92" s="85">
        <f>VLOOKUP($C$2,'[54]ERU-1'!$A$6:$BE$17,L$42,FALSE)</f>
        <v>0</v>
      </c>
      <c r="M92" s="85">
        <f>VLOOKUP($C$2,'[54]ERU-1'!$A$6:$BE$17,M$42,FALSE)</f>
        <v>972</v>
      </c>
      <c r="N92" s="85">
        <f>VLOOKUP($C$2,'[54]ERU-1'!$A$6:$BE$17,N$42,FALSE)</f>
        <v>0</v>
      </c>
      <c r="O92" s="85" t="s">
        <v>36</v>
      </c>
      <c r="P92" s="85">
        <f>VLOOKUP($C$2,'[54]ERU-1'!$A$6:$BE$17,P$42,FALSE)</f>
        <v>0</v>
      </c>
      <c r="Q92" s="85">
        <f>VLOOKUP($C$2,'[54]ERU-1'!$A$6:$BE$17,Q$42,FALSE)</f>
        <v>0</v>
      </c>
      <c r="R92" s="85">
        <f>VLOOKUP($C$2,'[54]ERU-1'!$A$6:$BE$17,R$42,FALSE)</f>
        <v>972</v>
      </c>
      <c r="S92" s="85">
        <f>VLOOKUP($C$2,'[54]ERU-1'!$A$6:$BE$17,S$42,FALSE)</f>
        <v>0</v>
      </c>
      <c r="T92" s="85">
        <f>VLOOKUP($C$2,'[54]ERU-1'!$A$6:$BE$17,T$42,FALSE)</f>
        <v>0</v>
      </c>
      <c r="U92" s="85">
        <f>VLOOKUP($C$2,'[54]ERU-1'!$A$6:$BE$17,U$42,FALSE)</f>
        <v>0</v>
      </c>
      <c r="V92" s="85">
        <f>VLOOKUP($C$2,'[54]ERU-1'!$A$6:$BE$17,V$42,FALSE)</f>
        <v>0</v>
      </c>
      <c r="W92" s="85">
        <f>VLOOKUP($C$2,'[54]ERU-1'!$A$6:$BE$17,W$42,FALSE)</f>
        <v>0</v>
      </c>
      <c r="X92" s="85">
        <f>VLOOKUP($C$2,'[54]ERU-1'!$A$6:$BE$17,X$42,FALSE)</f>
        <v>0</v>
      </c>
      <c r="Y92" s="85">
        <f>VLOOKUP($C$2,'[54]ERU-1'!$A$6:$BE$17,Y$42,FALSE)</f>
        <v>0</v>
      </c>
      <c r="Z92" s="85">
        <f>VLOOKUP($C$2,'[54]ERU-1'!$A$6:$BE$17,Z$42,FALSE)</f>
        <v>0</v>
      </c>
      <c r="AA92" s="85" t="str">
        <f>INDEX([16]Data!$BK$5:$BK$156,MATCH(A92,[16]Data!$A$5:$A$156,0))</f>
        <v>Olomoucký</v>
      </c>
      <c r="AB92" s="86">
        <f>INDEX([16]Data!$BM$5:$BM$156,MATCH(A92,[16]Data!$A$5:$A$156,0))</f>
        <v>1.1619999999999999</v>
      </c>
      <c r="AC92" s="12"/>
      <c r="AD92" s="39">
        <f t="shared" si="15"/>
        <v>0.77776177444908545</v>
      </c>
    </row>
    <row r="93" spans="1:30" x14ac:dyDescent="0.25">
      <c r="A93">
        <v>3942</v>
      </c>
      <c r="B93" s="84" t="str">
        <f>INDEX([16]Data!$C$5:$C$156,MATCH(A93,[16]Data!$A$5:$A$156,0))</f>
        <v>KJ - Litomyšl</v>
      </c>
      <c r="C93" s="85" t="str">
        <f>VLOOKUP($C$2,'[55]ERU-1'!$A$6:$BE$17,C$42,FALSE)</f>
        <v>Duben</v>
      </c>
      <c r="D93" s="85">
        <f>VLOOKUP($C$2,'[55]ERU-1'!$A$6:$BE$17,D$42,FALSE)</f>
        <v>4</v>
      </c>
      <c r="E93" s="85">
        <f>VLOOKUP($C$2,'[55]ERU-1'!$A$6:$BE$17,E$42,FALSE)</f>
        <v>189.99299999999999</v>
      </c>
      <c r="F93" s="85">
        <f>VLOOKUP($C$2,'[55]ERU-1'!$A$6:$BE$17,F$42,FALSE)</f>
        <v>107.36199999999999</v>
      </c>
      <c r="G93" s="85">
        <f>VLOOKUP($C$2,'[55]ERU-1'!$A$6:$BE$17,G$42,FALSE)</f>
        <v>35.225000000000001</v>
      </c>
      <c r="H93" s="85">
        <f>VLOOKUP($C$2,'[55]ERU-1'!$A$6:$BE$17,H$42,FALSE)</f>
        <v>335</v>
      </c>
      <c r="I93" s="85">
        <f>VLOOKUP($C$2,'[55]ERU-1'!$A$6:$BE$17,I$42,FALSE)</f>
        <v>0</v>
      </c>
      <c r="J93" s="85">
        <f>VLOOKUP($C$2,'[55]ERU-1'!$A$6:$BE$17,J$42,FALSE)</f>
        <v>0</v>
      </c>
      <c r="K93" s="85">
        <f>VLOOKUP($C$2,'[55]ERU-1'!$A$6:$BE$17,K$42,FALSE)</f>
        <v>335</v>
      </c>
      <c r="L93" s="85">
        <f>VLOOKUP($C$2,'[55]ERU-1'!$A$6:$BE$17,L$42,FALSE)</f>
        <v>0</v>
      </c>
      <c r="M93" s="85">
        <f>VLOOKUP($C$2,'[55]ERU-1'!$A$6:$BE$17,M$42,FALSE)</f>
        <v>335</v>
      </c>
      <c r="N93" s="85">
        <f>VLOOKUP($C$2,'[55]ERU-1'!$A$6:$BE$17,N$42,FALSE)</f>
        <v>0</v>
      </c>
      <c r="O93" s="85" t="s">
        <v>36</v>
      </c>
      <c r="P93" s="85">
        <f>VLOOKUP($C$2,'[55]ERU-1'!$A$6:$BE$17,P$42,FALSE)</f>
        <v>0</v>
      </c>
      <c r="Q93" s="85">
        <f>VLOOKUP($C$2,'[55]ERU-1'!$A$6:$BE$17,Q$42,FALSE)</f>
        <v>0</v>
      </c>
      <c r="R93" s="85">
        <f>VLOOKUP($C$2,'[55]ERU-1'!$A$6:$BE$17,R$42,FALSE)</f>
        <v>335</v>
      </c>
      <c r="S93" s="85">
        <f>VLOOKUP($C$2,'[55]ERU-1'!$A$6:$BE$17,S$42,FALSE)</f>
        <v>0</v>
      </c>
      <c r="T93" s="85">
        <f>VLOOKUP($C$2,'[55]ERU-1'!$A$6:$BE$17,T$42,FALSE)</f>
        <v>0</v>
      </c>
      <c r="U93" s="85">
        <f>VLOOKUP($C$2,'[55]ERU-1'!$A$6:$BE$17,U$42,FALSE)</f>
        <v>0</v>
      </c>
      <c r="V93" s="85">
        <f>VLOOKUP($C$2,'[55]ERU-1'!$A$6:$BE$17,V$42,FALSE)</f>
        <v>0</v>
      </c>
      <c r="W93" s="85">
        <f>VLOOKUP($C$2,'[55]ERU-1'!$A$6:$BE$17,W$42,FALSE)</f>
        <v>0</v>
      </c>
      <c r="X93" s="85">
        <f>VLOOKUP($C$2,'[55]ERU-1'!$A$6:$BE$17,X$42,FALSE)</f>
        <v>0</v>
      </c>
      <c r="Y93" s="85">
        <f>VLOOKUP($C$2,'[55]ERU-1'!$A$6:$BE$17,Y$42,FALSE)</f>
        <v>0</v>
      </c>
      <c r="Z93" s="85">
        <f>VLOOKUP($C$2,'[55]ERU-1'!$A$6:$BE$17,Z$42,FALSE)</f>
        <v>0</v>
      </c>
      <c r="AA93" s="85" t="str">
        <f>INDEX([16]Data!$BK$5:$BK$156,MATCH(A93,[16]Data!$A$5:$A$156,0))</f>
        <v>Pardubický</v>
      </c>
      <c r="AB93" s="86">
        <f>INDEX([16]Data!$BM$5:$BM$156,MATCH(A93,[16]Data!$A$5:$A$156,0))</f>
        <v>0.28599999999999998</v>
      </c>
      <c r="AC93" s="12"/>
      <c r="AD93" s="39">
        <f t="shared" si="15"/>
        <v>0.86674573457606563</v>
      </c>
    </row>
    <row r="94" spans="1:30" x14ac:dyDescent="0.25">
      <c r="A94">
        <v>3691</v>
      </c>
      <c r="B94" s="84" t="str">
        <f>INDEX([16]Data!$C$5:$C$156,MATCH(A94,[16]Data!$A$5:$A$156,0))</f>
        <v>KJ - Luhačovice (areál lázní)</v>
      </c>
      <c r="C94" s="85" t="str">
        <f>VLOOKUP($C$2,'[56]ERU-1'!$A$6:$BE$17,C$42,FALSE)</f>
        <v>Duben</v>
      </c>
      <c r="D94" s="85">
        <f>VLOOKUP($C$2,'[56]ERU-1'!$A$6:$BE$17,D$42,FALSE)</f>
        <v>4</v>
      </c>
      <c r="E94" s="85">
        <f>VLOOKUP($C$2,'[56]ERU-1'!$A$6:$BE$17,E$42,FALSE)</f>
        <v>687.32299999999998</v>
      </c>
      <c r="F94" s="85">
        <f>VLOOKUP($C$2,'[56]ERU-1'!$A$6:$BE$17,F$42,FALSE)</f>
        <v>358.02499999999998</v>
      </c>
      <c r="G94" s="85">
        <f>VLOOKUP($C$2,'[56]ERU-1'!$A$6:$BE$17,G$42,FALSE)</f>
        <v>35.270000000000003</v>
      </c>
      <c r="H94" s="85">
        <f>VLOOKUP($C$2,'[56]ERU-1'!$A$6:$BE$17,H$42,FALSE)</f>
        <v>1002</v>
      </c>
      <c r="I94" s="85">
        <f>VLOOKUP($C$2,'[56]ERU-1'!$A$6:$BE$17,I$42,FALSE)</f>
        <v>0</v>
      </c>
      <c r="J94" s="85">
        <f>VLOOKUP($C$2,'[56]ERU-1'!$A$6:$BE$17,J$42,FALSE)</f>
        <v>0</v>
      </c>
      <c r="K94" s="85">
        <f>VLOOKUP($C$2,'[56]ERU-1'!$A$6:$BE$17,K$42,FALSE)</f>
        <v>1002</v>
      </c>
      <c r="L94" s="85">
        <f>VLOOKUP($C$2,'[56]ERU-1'!$A$6:$BE$17,L$42,FALSE)</f>
        <v>0</v>
      </c>
      <c r="M94" s="85">
        <f>VLOOKUP($C$2,'[56]ERU-1'!$A$6:$BE$17,M$42,FALSE)</f>
        <v>1002</v>
      </c>
      <c r="N94" s="85">
        <f>VLOOKUP($C$2,'[56]ERU-1'!$A$6:$BE$17,N$42,FALSE)</f>
        <v>0</v>
      </c>
      <c r="O94" s="85" t="s">
        <v>36</v>
      </c>
      <c r="P94" s="85">
        <f>VLOOKUP($C$2,'[56]ERU-1'!$A$6:$BE$17,P$42,FALSE)</f>
        <v>0</v>
      </c>
      <c r="Q94" s="85">
        <f>VLOOKUP($C$2,'[56]ERU-1'!$A$6:$BE$17,Q$42,FALSE)</f>
        <v>0</v>
      </c>
      <c r="R94" s="85">
        <f>VLOOKUP($C$2,'[56]ERU-1'!$A$6:$BE$17,R$42,FALSE)</f>
        <v>0</v>
      </c>
      <c r="S94" s="85">
        <f>VLOOKUP($C$2,'[56]ERU-1'!$A$6:$BE$17,S$42,FALSE)</f>
        <v>0</v>
      </c>
      <c r="T94" s="85">
        <f>VLOOKUP($C$2,'[56]ERU-1'!$A$6:$BE$17,T$42,FALSE)</f>
        <v>1002</v>
      </c>
      <c r="U94" s="85">
        <f>VLOOKUP($C$2,'[56]ERU-1'!$A$6:$BE$17,U$42,FALSE)</f>
        <v>0</v>
      </c>
      <c r="V94" s="85">
        <f>VLOOKUP($C$2,'[56]ERU-1'!$A$6:$BE$17,V$42,FALSE)</f>
        <v>0</v>
      </c>
      <c r="W94" s="85">
        <f>VLOOKUP($C$2,'[56]ERU-1'!$A$6:$BE$17,W$42,FALSE)</f>
        <v>0</v>
      </c>
      <c r="X94" s="85">
        <f>VLOOKUP($C$2,'[56]ERU-1'!$A$6:$BE$17,X$42,FALSE)</f>
        <v>0</v>
      </c>
      <c r="Y94" s="85">
        <f>VLOOKUP($C$2,'[56]ERU-1'!$A$6:$BE$17,Y$42,FALSE)</f>
        <v>0</v>
      </c>
      <c r="Z94" s="85">
        <f>VLOOKUP($C$2,'[56]ERU-1'!$A$6:$BE$17,Z$42,FALSE)</f>
        <v>0</v>
      </c>
      <c r="AA94" s="85" t="str">
        <f>INDEX([16]Data!$BK$5:$BK$156,MATCH(A94,[16]Data!$A$5:$A$156,0))</f>
        <v>Zlínský</v>
      </c>
      <c r="AB94" s="86">
        <f>INDEX([16]Data!$BM$5:$BM$156,MATCH(A94,[16]Data!$A$5:$A$156,0))</f>
        <v>1.274</v>
      </c>
      <c r="AC94" s="12"/>
      <c r="AD94" s="39">
        <f t="shared" si="15"/>
        <v>0.77741312291972164</v>
      </c>
    </row>
    <row r="95" spans="1:30" x14ac:dyDescent="0.25">
      <c r="A95">
        <v>2478</v>
      </c>
      <c r="B95" s="84" t="str">
        <f>INDEX([16]Data!$C$5:$C$156,MATCH(A95,[16]Data!$A$5:$A$156,0))</f>
        <v>Kotelna Votice</v>
      </c>
      <c r="C95" s="85" t="str">
        <f>VLOOKUP($C$2,'[57]ERU-1'!$A$6:$BE$17,C$42,FALSE)</f>
        <v>Duben</v>
      </c>
      <c r="D95" s="85">
        <f>VLOOKUP($C$2,'[57]ERU-1'!$A$6:$BE$17,D$42,FALSE)</f>
        <v>4</v>
      </c>
      <c r="E95" s="85">
        <f>VLOOKUP($C$2,'[57]ERU-1'!$A$6:$BE$17,E$42,FALSE)</f>
        <v>393.197</v>
      </c>
      <c r="F95" s="85">
        <f>VLOOKUP($C$2,'[57]ERU-1'!$A$6:$BE$17,F$42,FALSE)</f>
        <v>207.80199999999999</v>
      </c>
      <c r="G95" s="85">
        <f>VLOOKUP($C$2,'[57]ERU-1'!$A$6:$BE$17,G$42,FALSE)</f>
        <v>35.232999999999997</v>
      </c>
      <c r="H95" s="85">
        <f>VLOOKUP($C$2,'[57]ERU-1'!$A$6:$BE$17,H$42,FALSE)</f>
        <v>580</v>
      </c>
      <c r="I95" s="85">
        <f>VLOOKUP($C$2,'[57]ERU-1'!$A$6:$BE$17,I$42,FALSE)</f>
        <v>0</v>
      </c>
      <c r="J95" s="85">
        <f>VLOOKUP($C$2,'[57]ERU-1'!$A$6:$BE$17,J$42,FALSE)</f>
        <v>0</v>
      </c>
      <c r="K95" s="85">
        <f>VLOOKUP($C$2,'[57]ERU-1'!$A$6:$BE$17,K$42,FALSE)</f>
        <v>580</v>
      </c>
      <c r="L95" s="85">
        <f>VLOOKUP($C$2,'[57]ERU-1'!$A$6:$BE$17,L$42,FALSE)</f>
        <v>0</v>
      </c>
      <c r="M95" s="85">
        <f>VLOOKUP($C$2,'[57]ERU-1'!$A$6:$BE$17,M$42,FALSE)</f>
        <v>580</v>
      </c>
      <c r="N95" s="85">
        <f>VLOOKUP($C$2,'[57]ERU-1'!$A$6:$BE$17,N$42,FALSE)</f>
        <v>0</v>
      </c>
      <c r="O95" s="85" t="s">
        <v>36</v>
      </c>
      <c r="P95" s="85">
        <f>VLOOKUP($C$2,'[57]ERU-1'!$A$6:$BE$17,P$42,FALSE)</f>
        <v>0</v>
      </c>
      <c r="Q95" s="85">
        <f>VLOOKUP($C$2,'[57]ERU-1'!$A$6:$BE$17,Q$42,FALSE)</f>
        <v>0</v>
      </c>
      <c r="R95" s="85">
        <f>VLOOKUP($C$2,'[57]ERU-1'!$A$6:$BE$17,R$42,FALSE)</f>
        <v>580</v>
      </c>
      <c r="S95" s="85">
        <f>VLOOKUP($C$2,'[57]ERU-1'!$A$6:$BE$17,S$42,FALSE)</f>
        <v>0</v>
      </c>
      <c r="T95" s="85">
        <f>VLOOKUP($C$2,'[57]ERU-1'!$A$6:$BE$17,T$42,FALSE)</f>
        <v>0</v>
      </c>
      <c r="U95" s="85">
        <f>VLOOKUP($C$2,'[57]ERU-1'!$A$6:$BE$17,U$42,FALSE)</f>
        <v>0</v>
      </c>
      <c r="V95" s="85">
        <f>VLOOKUP($C$2,'[57]ERU-1'!$A$6:$BE$17,V$42,FALSE)</f>
        <v>0</v>
      </c>
      <c r="W95" s="85">
        <f>VLOOKUP($C$2,'[57]ERU-1'!$A$6:$BE$17,W$42,FALSE)</f>
        <v>0</v>
      </c>
      <c r="X95" s="85">
        <f>VLOOKUP($C$2,'[57]ERU-1'!$A$6:$BE$17,X$42,FALSE)</f>
        <v>0</v>
      </c>
      <c r="Y95" s="85">
        <f>VLOOKUP($C$2,'[57]ERU-1'!$A$6:$BE$17,Y$42,FALSE)</f>
        <v>0</v>
      </c>
      <c r="Z95" s="85">
        <f>VLOOKUP($C$2,'[57]ERU-1'!$A$6:$BE$17,Z$42,FALSE)</f>
        <v>0</v>
      </c>
      <c r="AA95" s="85" t="str">
        <f>INDEX([16]Data!$BK$5:$BK$156,MATCH(A95,[16]Data!$A$5:$A$156,0))</f>
        <v>Středočeský</v>
      </c>
      <c r="AB95" s="86">
        <f>INDEX([16]Data!$BM$5:$BM$156,MATCH(A95,[16]Data!$A$5:$A$156,0))</f>
        <v>0.28000000000000003</v>
      </c>
      <c r="AC95" s="12"/>
      <c r="AD95" s="39">
        <f t="shared" si="15"/>
        <v>0.77531068570615835</v>
      </c>
    </row>
    <row r="96" spans="1:30" x14ac:dyDescent="0.25">
      <c r="A96">
        <v>3339</v>
      </c>
      <c r="B96" s="84" t="str">
        <f>INDEX([16]Data!$C$5:$C$156,MATCH(A96,[16]Data!$A$5:$A$156,0))</f>
        <v>KJ - Meziboří</v>
      </c>
      <c r="C96" s="85" t="str">
        <f>VLOOKUP($C$2,'[58]ERU-1'!$A$6:$BE$17,C$42,FALSE)</f>
        <v>Duben</v>
      </c>
      <c r="D96" s="85">
        <f>VLOOKUP($C$2,'[58]ERU-1'!$A$6:$BE$17,D$42,FALSE)</f>
        <v>4</v>
      </c>
      <c r="E96" s="85">
        <f>VLOOKUP($C$2,'[58]ERU-1'!$A$6:$BE$17,E$42,FALSE)</f>
        <v>1988.4459999999999</v>
      </c>
      <c r="F96" s="85">
        <f>VLOOKUP($C$2,'[58]ERU-1'!$A$6:$BE$17,F$42,FALSE)</f>
        <v>1036.058</v>
      </c>
      <c r="G96" s="85">
        <f>VLOOKUP($C$2,'[58]ERU-1'!$A$6:$BE$17,G$42,FALSE)</f>
        <v>35.323</v>
      </c>
      <c r="H96" s="85">
        <f>VLOOKUP($C$2,'[58]ERU-1'!$A$6:$BE$17,H$42,FALSE)</f>
        <v>2915</v>
      </c>
      <c r="I96" s="85">
        <f>VLOOKUP($C$2,'[58]ERU-1'!$A$6:$BE$17,I$42,FALSE)</f>
        <v>0</v>
      </c>
      <c r="J96" s="85">
        <f>VLOOKUP($C$2,'[58]ERU-1'!$A$6:$BE$17,J$42,FALSE)</f>
        <v>0</v>
      </c>
      <c r="K96" s="85">
        <f>VLOOKUP($C$2,'[58]ERU-1'!$A$6:$BE$17,K$42,FALSE)</f>
        <v>2915</v>
      </c>
      <c r="L96" s="85">
        <f>VLOOKUP($C$2,'[58]ERU-1'!$A$6:$BE$17,L$42,FALSE)</f>
        <v>0</v>
      </c>
      <c r="M96" s="85">
        <f>VLOOKUP($C$2,'[58]ERU-1'!$A$6:$BE$17,M$42,FALSE)</f>
        <v>2915</v>
      </c>
      <c r="N96" s="85">
        <f>VLOOKUP($C$2,'[58]ERU-1'!$A$6:$BE$17,N$42,FALSE)</f>
        <v>0</v>
      </c>
      <c r="O96" s="85" t="s">
        <v>36</v>
      </c>
      <c r="P96" s="85">
        <f>VLOOKUP($C$2,'[58]ERU-1'!$A$6:$BE$17,P$42,FALSE)</f>
        <v>0</v>
      </c>
      <c r="Q96" s="85">
        <f>VLOOKUP($C$2,'[58]ERU-1'!$A$6:$BE$17,Q$42,FALSE)</f>
        <v>0</v>
      </c>
      <c r="R96" s="85">
        <f>VLOOKUP($C$2,'[58]ERU-1'!$A$6:$BE$17,R$42,FALSE)</f>
        <v>2915</v>
      </c>
      <c r="S96" s="85">
        <f>VLOOKUP($C$2,'[58]ERU-1'!$A$6:$BE$17,S$42,FALSE)</f>
        <v>0</v>
      </c>
      <c r="T96" s="85">
        <f>VLOOKUP($C$2,'[58]ERU-1'!$A$6:$BE$17,T$42,FALSE)</f>
        <v>0</v>
      </c>
      <c r="U96" s="85">
        <f>VLOOKUP($C$2,'[58]ERU-1'!$A$6:$BE$17,U$42,FALSE)</f>
        <v>0</v>
      </c>
      <c r="V96" s="85">
        <f>VLOOKUP($C$2,'[58]ERU-1'!$A$6:$BE$17,V$42,FALSE)</f>
        <v>0</v>
      </c>
      <c r="W96" s="85">
        <f>VLOOKUP($C$2,'[58]ERU-1'!$A$6:$BE$17,W$42,FALSE)</f>
        <v>0</v>
      </c>
      <c r="X96" s="85">
        <f>VLOOKUP($C$2,'[58]ERU-1'!$A$6:$BE$17,X$42,FALSE)</f>
        <v>0</v>
      </c>
      <c r="Y96" s="85">
        <f>VLOOKUP($C$2,'[58]ERU-1'!$A$6:$BE$17,Y$42,FALSE)</f>
        <v>0</v>
      </c>
      <c r="Z96" s="85">
        <f>VLOOKUP($C$2,'[58]ERU-1'!$A$6:$BE$17,Z$42,FALSE)</f>
        <v>0</v>
      </c>
      <c r="AA96" s="85" t="str">
        <f>INDEX([16]Data!$BK$5:$BK$156,MATCH(A96,[16]Data!$A$5:$A$156,0))</f>
        <v>Ústecký</v>
      </c>
      <c r="AB96" s="86">
        <f>INDEX([16]Data!$BM$5:$BM$156,MATCH(A96,[16]Data!$A$5:$A$156,0))</f>
        <v>3.99</v>
      </c>
      <c r="AC96" s="12"/>
      <c r="AD96" s="39">
        <f t="shared" si="15"/>
        <v>0.78154140233676317</v>
      </c>
    </row>
    <row r="97" spans="1:30" x14ac:dyDescent="0.25">
      <c r="A97">
        <v>3144</v>
      </c>
      <c r="B97" s="84" t="str">
        <f>INDEX([16]Data!$C$5:$C$156,MATCH(A97,[16]Data!$A$5:$A$156,0))</f>
        <v>KJ - Mohelnice</v>
      </c>
      <c r="C97" s="85" t="str">
        <f>VLOOKUP($C$2,'[59]ERU-1'!$A$6:$BE$17,C$42,FALSE)</f>
        <v>Duben</v>
      </c>
      <c r="D97" s="85">
        <f>VLOOKUP($C$2,'[59]ERU-1'!$A$6:$BE$17,D$42,FALSE)</f>
        <v>4</v>
      </c>
      <c r="E97" s="85">
        <f>VLOOKUP($C$2,'[59]ERU-1'!$A$6:$BE$17,E$42,FALSE)</f>
        <v>932.25699999999995</v>
      </c>
      <c r="F97" s="85">
        <f>VLOOKUP($C$2,'[59]ERU-1'!$A$6:$BE$17,F$42,FALSE)</f>
        <v>500.84899999999999</v>
      </c>
      <c r="G97" s="85">
        <f>VLOOKUP($C$2,'[59]ERU-1'!$A$6:$BE$17,G$42,FALSE)</f>
        <v>35.366999999999997</v>
      </c>
      <c r="H97" s="85">
        <f>VLOOKUP($C$2,'[59]ERU-1'!$A$6:$BE$17,H$42,FALSE)</f>
        <v>1429</v>
      </c>
      <c r="I97" s="85">
        <f>VLOOKUP($C$2,'[59]ERU-1'!$A$6:$BE$17,I$42,FALSE)</f>
        <v>0</v>
      </c>
      <c r="J97" s="85">
        <f>VLOOKUP($C$2,'[59]ERU-1'!$A$6:$BE$17,J$42,FALSE)</f>
        <v>0</v>
      </c>
      <c r="K97" s="85">
        <f>VLOOKUP($C$2,'[59]ERU-1'!$A$6:$BE$17,K$42,FALSE)</f>
        <v>1429</v>
      </c>
      <c r="L97" s="85">
        <f>VLOOKUP($C$2,'[59]ERU-1'!$A$6:$BE$17,L$42,FALSE)</f>
        <v>0</v>
      </c>
      <c r="M97" s="85">
        <f>VLOOKUP($C$2,'[59]ERU-1'!$A$6:$BE$17,M$42,FALSE)</f>
        <v>1429</v>
      </c>
      <c r="N97" s="85">
        <f>VLOOKUP($C$2,'[59]ERU-1'!$A$6:$BE$17,N$42,FALSE)</f>
        <v>0</v>
      </c>
      <c r="O97" s="85" t="s">
        <v>36</v>
      </c>
      <c r="P97" s="85">
        <f>VLOOKUP($C$2,'[59]ERU-1'!$A$6:$BE$17,P$42,FALSE)</f>
        <v>0</v>
      </c>
      <c r="Q97" s="85">
        <f>VLOOKUP($C$2,'[59]ERU-1'!$A$6:$BE$17,Q$42,FALSE)</f>
        <v>0</v>
      </c>
      <c r="R97" s="85">
        <f>VLOOKUP($C$2,'[59]ERU-1'!$A$6:$BE$17,R$42,FALSE)</f>
        <v>1429</v>
      </c>
      <c r="S97" s="85">
        <f>VLOOKUP($C$2,'[59]ERU-1'!$A$6:$BE$17,S$42,FALSE)</f>
        <v>0</v>
      </c>
      <c r="T97" s="85">
        <f>VLOOKUP($C$2,'[59]ERU-1'!$A$6:$BE$17,T$42,FALSE)</f>
        <v>0</v>
      </c>
      <c r="U97" s="85">
        <f>VLOOKUP($C$2,'[59]ERU-1'!$A$6:$BE$17,U$42,FALSE)</f>
        <v>0</v>
      </c>
      <c r="V97" s="85">
        <f>VLOOKUP($C$2,'[59]ERU-1'!$A$6:$BE$17,V$42,FALSE)</f>
        <v>0</v>
      </c>
      <c r="W97" s="85">
        <f>VLOOKUP($C$2,'[59]ERU-1'!$A$6:$BE$17,W$42,FALSE)</f>
        <v>0</v>
      </c>
      <c r="X97" s="85">
        <f>VLOOKUP($C$2,'[59]ERU-1'!$A$6:$BE$17,X$42,FALSE)</f>
        <v>0</v>
      </c>
      <c r="Y97" s="85">
        <f>VLOOKUP($C$2,'[59]ERU-1'!$A$6:$BE$17,Y$42,FALSE)</f>
        <v>0</v>
      </c>
      <c r="Z97" s="85">
        <f>VLOOKUP($C$2,'[59]ERU-1'!$A$6:$BE$17,Z$42,FALSE)</f>
        <v>0</v>
      </c>
      <c r="AA97" s="85" t="str">
        <f>INDEX([16]Data!$BK$5:$BK$156,MATCH(A97,[16]Data!$A$5:$A$156,0))</f>
        <v>Olomoucký</v>
      </c>
      <c r="AB97" s="86">
        <f>INDEX([16]Data!$BM$5:$BM$156,MATCH(A97,[16]Data!$A$5:$A$156,0))</f>
        <v>2.3580000000000001</v>
      </c>
      <c r="AC97" s="12"/>
      <c r="AD97" s="39">
        <f t="shared" si="15"/>
        <v>0.7925431506191376</v>
      </c>
    </row>
    <row r="98" spans="1:30" x14ac:dyDescent="0.25">
      <c r="A98">
        <v>3882</v>
      </c>
      <c r="B98" s="84" t="str">
        <f>INDEX([16]Data!$C$5:$C$156,MATCH(A98,[16]Data!$A$5:$A$156,0))</f>
        <v>KJ - Moravský Beroun</v>
      </c>
      <c r="C98" s="85" t="str">
        <f>VLOOKUP($C$2,'[60]ERU-1'!$A$6:$BE$17,C$42,FALSE)</f>
        <v>Duben</v>
      </c>
      <c r="D98" s="85">
        <f>VLOOKUP($C$2,'[60]ERU-1'!$A$6:$BE$17,D$42,FALSE)</f>
        <v>4</v>
      </c>
      <c r="E98" s="85">
        <f>VLOOKUP($C$2,'[60]ERU-1'!$A$6:$BE$17,E$42,FALSE)</f>
        <v>663.899</v>
      </c>
      <c r="F98" s="85">
        <f>VLOOKUP($C$2,'[60]ERU-1'!$A$6:$BE$17,F$42,FALSE)</f>
        <v>345.61599999999999</v>
      </c>
      <c r="G98" s="85">
        <f>VLOOKUP($C$2,'[60]ERU-1'!$A$6:$BE$17,G$42,FALSE)</f>
        <v>35.241</v>
      </c>
      <c r="H98" s="85">
        <f>VLOOKUP($C$2,'[60]ERU-1'!$A$6:$BE$17,H$42,FALSE)</f>
        <v>964</v>
      </c>
      <c r="I98" s="85">
        <f>VLOOKUP($C$2,'[60]ERU-1'!$A$6:$BE$17,I$42,FALSE)</f>
        <v>0</v>
      </c>
      <c r="J98" s="85">
        <f>VLOOKUP($C$2,'[60]ERU-1'!$A$6:$BE$17,J$42,FALSE)</f>
        <v>0</v>
      </c>
      <c r="K98" s="85">
        <f>VLOOKUP($C$2,'[60]ERU-1'!$A$6:$BE$17,K$42,FALSE)</f>
        <v>964</v>
      </c>
      <c r="L98" s="85">
        <f>VLOOKUP($C$2,'[60]ERU-1'!$A$6:$BE$17,L$42,FALSE)</f>
        <v>0</v>
      </c>
      <c r="M98" s="85">
        <f>VLOOKUP($C$2,'[60]ERU-1'!$A$6:$BE$17,M$42,FALSE)</f>
        <v>964</v>
      </c>
      <c r="N98" s="85">
        <f>VLOOKUP($C$2,'[60]ERU-1'!$A$6:$BE$17,N$42,FALSE)</f>
        <v>0</v>
      </c>
      <c r="O98" s="85" t="s">
        <v>36</v>
      </c>
      <c r="P98" s="85">
        <f>VLOOKUP($C$2,'[60]ERU-1'!$A$6:$BE$17,P$42,FALSE)</f>
        <v>0</v>
      </c>
      <c r="Q98" s="85">
        <f>VLOOKUP($C$2,'[60]ERU-1'!$A$6:$BE$17,Q$42,FALSE)</f>
        <v>0</v>
      </c>
      <c r="R98" s="85">
        <f>VLOOKUP($C$2,'[60]ERU-1'!$A$6:$BE$17,R$42,FALSE)</f>
        <v>964</v>
      </c>
      <c r="S98" s="85">
        <f>VLOOKUP($C$2,'[60]ERU-1'!$A$6:$BE$17,S$42,FALSE)</f>
        <v>0</v>
      </c>
      <c r="T98" s="85">
        <f>VLOOKUP($C$2,'[60]ERU-1'!$A$6:$BE$17,T$42,FALSE)</f>
        <v>0</v>
      </c>
      <c r="U98" s="85">
        <f>VLOOKUP($C$2,'[60]ERU-1'!$A$6:$BE$17,U$42,FALSE)</f>
        <v>0</v>
      </c>
      <c r="V98" s="85">
        <f>VLOOKUP($C$2,'[60]ERU-1'!$A$6:$BE$17,V$42,FALSE)</f>
        <v>0</v>
      </c>
      <c r="W98" s="85">
        <f>VLOOKUP($C$2,'[60]ERU-1'!$A$6:$BE$17,W$42,FALSE)</f>
        <v>0</v>
      </c>
      <c r="X98" s="85">
        <f>VLOOKUP($C$2,'[60]ERU-1'!$A$6:$BE$17,X$42,FALSE)</f>
        <v>0</v>
      </c>
      <c r="Y98" s="85">
        <f>VLOOKUP($C$2,'[60]ERU-1'!$A$6:$BE$17,Y$42,FALSE)</f>
        <v>0</v>
      </c>
      <c r="Z98" s="85">
        <f>VLOOKUP($C$2,'[60]ERU-1'!$A$6:$BE$17,Z$42,FALSE)</f>
        <v>0</v>
      </c>
      <c r="AA98" s="85" t="str">
        <f>INDEX([16]Data!$BK$5:$BK$156,MATCH(A98,[16]Data!$A$5:$A$156,0))</f>
        <v>Olomoucký</v>
      </c>
      <c r="AB98" s="86">
        <f>INDEX([16]Data!$BM$5:$BM$156,MATCH(A98,[16]Data!$A$5:$A$156,0))</f>
        <v>1.2450000000000001</v>
      </c>
      <c r="AC98" s="12"/>
      <c r="AD98" s="39">
        <f t="shared" si="15"/>
        <v>0.77478408921397679</v>
      </c>
    </row>
    <row r="99" spans="1:30" x14ac:dyDescent="0.25">
      <c r="A99">
        <v>2598</v>
      </c>
      <c r="B99" s="84" t="str">
        <f>INDEX([16]Data!$C$5:$C$156,MATCH(A99,[16]Data!$A$5:$A$156,0))</f>
        <v>KJ - Moravský Krumlov</v>
      </c>
      <c r="C99" s="85" t="str">
        <f>VLOOKUP($C$2,'[61]ERU-1'!$A$6:$BE$17,C$42,FALSE)</f>
        <v>Duben</v>
      </c>
      <c r="D99" s="85">
        <f>VLOOKUP($C$2,'[61]ERU-1'!$A$6:$BE$17,D$42,FALSE)</f>
        <v>4</v>
      </c>
      <c r="E99" s="85">
        <f>VLOOKUP($C$2,'[61]ERU-1'!$A$6:$BE$17,E$42,FALSE)</f>
        <v>499.55599999999998</v>
      </c>
      <c r="F99" s="85">
        <f>VLOOKUP($C$2,'[61]ERU-1'!$A$6:$BE$17,F$42,FALSE)</f>
        <v>265.46899999999999</v>
      </c>
      <c r="G99" s="85">
        <f>VLOOKUP($C$2,'[61]ERU-1'!$A$6:$BE$17,G$42,FALSE)</f>
        <v>35.270000000000003</v>
      </c>
      <c r="H99" s="85">
        <f>VLOOKUP($C$2,'[61]ERU-1'!$A$6:$BE$17,H$42,FALSE)</f>
        <v>759</v>
      </c>
      <c r="I99" s="85">
        <f>VLOOKUP($C$2,'[61]ERU-1'!$A$6:$BE$17,I$42,FALSE)</f>
        <v>0</v>
      </c>
      <c r="J99" s="85">
        <f>VLOOKUP($C$2,'[61]ERU-1'!$A$6:$BE$17,J$42,FALSE)</f>
        <v>0</v>
      </c>
      <c r="K99" s="85">
        <f>VLOOKUP($C$2,'[61]ERU-1'!$A$6:$BE$17,K$42,FALSE)</f>
        <v>759</v>
      </c>
      <c r="L99" s="85">
        <f>VLOOKUP($C$2,'[61]ERU-1'!$A$6:$BE$17,L$42,FALSE)</f>
        <v>0</v>
      </c>
      <c r="M99" s="85">
        <f>VLOOKUP($C$2,'[61]ERU-1'!$A$6:$BE$17,M$42,FALSE)</f>
        <v>759</v>
      </c>
      <c r="N99" s="85">
        <f>VLOOKUP($C$2,'[61]ERU-1'!$A$6:$BE$17,N$42,FALSE)</f>
        <v>0</v>
      </c>
      <c r="O99" s="85" t="s">
        <v>36</v>
      </c>
      <c r="P99" s="85">
        <f>VLOOKUP($C$2,'[61]ERU-1'!$A$6:$BE$17,P$42,FALSE)</f>
        <v>0</v>
      </c>
      <c r="Q99" s="85">
        <f>VLOOKUP($C$2,'[61]ERU-1'!$A$6:$BE$17,Q$42,FALSE)</f>
        <v>0</v>
      </c>
      <c r="R99" s="85">
        <f>VLOOKUP($C$2,'[61]ERU-1'!$A$6:$BE$17,R$42,FALSE)</f>
        <v>759</v>
      </c>
      <c r="S99" s="85">
        <f>VLOOKUP($C$2,'[61]ERU-1'!$A$6:$BE$17,S$42,FALSE)</f>
        <v>0</v>
      </c>
      <c r="T99" s="85">
        <f>VLOOKUP($C$2,'[61]ERU-1'!$A$6:$BE$17,T$42,FALSE)</f>
        <v>0</v>
      </c>
      <c r="U99" s="85">
        <f>VLOOKUP($C$2,'[61]ERU-1'!$A$6:$BE$17,U$42,FALSE)</f>
        <v>0</v>
      </c>
      <c r="V99" s="85">
        <f>VLOOKUP($C$2,'[61]ERU-1'!$A$6:$BE$17,V$42,FALSE)</f>
        <v>0</v>
      </c>
      <c r="W99" s="85">
        <f>VLOOKUP($C$2,'[61]ERU-1'!$A$6:$BE$17,W$42,FALSE)</f>
        <v>0</v>
      </c>
      <c r="X99" s="85">
        <f>VLOOKUP($C$2,'[61]ERU-1'!$A$6:$BE$17,X$42,FALSE)</f>
        <v>0</v>
      </c>
      <c r="Y99" s="85">
        <f>VLOOKUP($C$2,'[61]ERU-1'!$A$6:$BE$17,Y$42,FALSE)</f>
        <v>0</v>
      </c>
      <c r="Z99" s="85">
        <f>VLOOKUP($C$2,'[61]ERU-1'!$A$6:$BE$17,Z$42,FALSE)</f>
        <v>0</v>
      </c>
      <c r="AA99" s="85" t="str">
        <f>INDEX([16]Data!$BK$5:$BK$156,MATCH(A99,[16]Data!$A$5:$A$156,0))</f>
        <v>Jihomoravský</v>
      </c>
      <c r="AB99" s="86">
        <f>INDEX([16]Data!$BM$5:$BM$156,MATCH(A99,[16]Data!$A$5:$A$156,0))</f>
        <v>0.95199999999999996</v>
      </c>
      <c r="AC99" s="12"/>
      <c r="AD99" s="39">
        <f t="shared" si="15"/>
        <v>0.79419191443570936</v>
      </c>
    </row>
    <row r="100" spans="1:30" x14ac:dyDescent="0.25">
      <c r="A100">
        <v>3106</v>
      </c>
      <c r="B100" s="84" t="str">
        <f>INDEX([16]Data!$C$5:$C$156,MATCH(A100,[16]Data!$A$5:$A$156,0))</f>
        <v>KJ - Nové Hrady</v>
      </c>
      <c r="C100" s="85" t="str">
        <f>VLOOKUP($C$2,'[62]ERU-1'!$A$6:$BE$17,C$42,FALSE)</f>
        <v>Duben</v>
      </c>
      <c r="D100" s="85">
        <f>VLOOKUP($C$2,'[62]ERU-1'!$A$6:$BE$17,D$42,FALSE)</f>
        <v>4</v>
      </c>
      <c r="E100" s="85">
        <f>VLOOKUP($C$2,'[62]ERU-1'!$A$6:$BE$17,E$42,FALSE)</f>
        <v>97.649000000000001</v>
      </c>
      <c r="F100" s="85">
        <f>VLOOKUP($C$2,'[62]ERU-1'!$A$6:$BE$17,F$42,FALSE)</f>
        <v>58.533000000000001</v>
      </c>
      <c r="G100" s="85">
        <f>VLOOKUP($C$2,'[62]ERU-1'!$A$6:$BE$17,G$42,FALSE)</f>
        <v>35.286999999999999</v>
      </c>
      <c r="H100" s="85">
        <f>VLOOKUP($C$2,'[62]ERU-1'!$A$6:$BE$17,H$42,FALSE)</f>
        <v>158</v>
      </c>
      <c r="I100" s="85">
        <f>VLOOKUP($C$2,'[62]ERU-1'!$A$6:$BE$17,I$42,FALSE)</f>
        <v>0</v>
      </c>
      <c r="J100" s="85">
        <f>VLOOKUP($C$2,'[62]ERU-1'!$A$6:$BE$17,J$42,FALSE)</f>
        <v>0</v>
      </c>
      <c r="K100" s="85">
        <f>VLOOKUP($C$2,'[62]ERU-1'!$A$6:$BE$17,K$42,FALSE)</f>
        <v>158</v>
      </c>
      <c r="L100" s="85">
        <f>VLOOKUP($C$2,'[62]ERU-1'!$A$6:$BE$17,L$42,FALSE)</f>
        <v>0</v>
      </c>
      <c r="M100" s="85">
        <f>VLOOKUP($C$2,'[62]ERU-1'!$A$6:$BE$17,M$42,FALSE)</f>
        <v>158</v>
      </c>
      <c r="N100" s="85">
        <f>VLOOKUP($C$2,'[62]ERU-1'!$A$6:$BE$17,N$42,FALSE)</f>
        <v>0</v>
      </c>
      <c r="O100" s="85" t="s">
        <v>36</v>
      </c>
      <c r="P100" s="85">
        <f>VLOOKUP($C$2,'[62]ERU-1'!$A$6:$BE$17,P$42,FALSE)</f>
        <v>0</v>
      </c>
      <c r="Q100" s="85">
        <f>VLOOKUP($C$2,'[62]ERU-1'!$A$6:$BE$17,Q$42,FALSE)</f>
        <v>0</v>
      </c>
      <c r="R100" s="85">
        <f>VLOOKUP($C$2,'[62]ERU-1'!$A$6:$BE$17,R$42,FALSE)</f>
        <v>158</v>
      </c>
      <c r="S100" s="85">
        <f>VLOOKUP($C$2,'[62]ERU-1'!$A$6:$BE$17,S$42,FALSE)</f>
        <v>0</v>
      </c>
      <c r="T100" s="85">
        <f>VLOOKUP($C$2,'[62]ERU-1'!$A$6:$BE$17,T$42,FALSE)</f>
        <v>0</v>
      </c>
      <c r="U100" s="85">
        <f>VLOOKUP($C$2,'[62]ERU-1'!$A$6:$BE$17,U$42,FALSE)</f>
        <v>0</v>
      </c>
      <c r="V100" s="85">
        <f>VLOOKUP($C$2,'[62]ERU-1'!$A$6:$BE$17,V$42,FALSE)</f>
        <v>0</v>
      </c>
      <c r="W100" s="85">
        <f>VLOOKUP($C$2,'[62]ERU-1'!$A$6:$BE$17,W$42,FALSE)</f>
        <v>0</v>
      </c>
      <c r="X100" s="85">
        <f>VLOOKUP($C$2,'[62]ERU-1'!$A$6:$BE$17,X$42,FALSE)</f>
        <v>0</v>
      </c>
      <c r="Y100" s="85">
        <f>VLOOKUP($C$2,'[62]ERU-1'!$A$6:$BE$17,Y$42,FALSE)</f>
        <v>0</v>
      </c>
      <c r="Z100" s="85">
        <f>VLOOKUP($C$2,'[62]ERU-1'!$A$6:$BE$17,Z$42,FALSE)</f>
        <v>0</v>
      </c>
      <c r="AA100" s="85" t="str">
        <f>INDEX([16]Data!$BK$5:$BK$156,MATCH(A100,[16]Data!$A$5:$A$156,0))</f>
        <v>Jihočeský</v>
      </c>
      <c r="AB100" s="86">
        <f>INDEX([16]Data!$BM$5:$BM$156,MATCH(A100,[16]Data!$A$5:$A$156,0))</f>
        <v>0.16400000000000001</v>
      </c>
      <c r="AC100" s="12"/>
      <c r="AD100" s="39">
        <f t="shared" si="15"/>
        <v>0.74981444465325342</v>
      </c>
    </row>
    <row r="101" spans="1:30" x14ac:dyDescent="0.25">
      <c r="A101">
        <v>2672</v>
      </c>
      <c r="B101" s="84" t="str">
        <f>INDEX([16]Data!$C$5:$C$156,MATCH(A101,[16]Data!$A$5:$A$156,0))</f>
        <v>KJ - Nové Město nad Metují, Sokolská</v>
      </c>
      <c r="C101" s="85" t="str">
        <f>VLOOKUP($C$2,'[63]ERU-1'!$A$6:$BE$17,C$42,FALSE)</f>
        <v>Duben</v>
      </c>
      <c r="D101" s="85">
        <f>VLOOKUP($C$2,'[63]ERU-1'!$A$6:$BE$17,D$42,FALSE)</f>
        <v>4</v>
      </c>
      <c r="E101" s="85">
        <f>VLOOKUP($C$2,'[63]ERU-1'!$A$6:$BE$17,E$42,FALSE)</f>
        <v>241.03</v>
      </c>
      <c r="F101" s="85">
        <f>VLOOKUP($C$2,'[63]ERU-1'!$A$6:$BE$17,F$42,FALSE)</f>
        <v>128.21199999999999</v>
      </c>
      <c r="G101" s="85">
        <f>VLOOKUP($C$2,'[63]ERU-1'!$A$6:$BE$17,G$42,FALSE)</f>
        <v>35.216999999999999</v>
      </c>
      <c r="H101" s="85">
        <f>VLOOKUP($C$2,'[63]ERU-1'!$A$6:$BE$17,H$42,FALSE)</f>
        <v>361</v>
      </c>
      <c r="I101" s="85">
        <f>VLOOKUP($C$2,'[63]ERU-1'!$A$6:$BE$17,I$42,FALSE)</f>
        <v>0</v>
      </c>
      <c r="J101" s="85">
        <f>VLOOKUP($C$2,'[63]ERU-1'!$A$6:$BE$17,J$42,FALSE)</f>
        <v>0</v>
      </c>
      <c r="K101" s="85">
        <f>VLOOKUP($C$2,'[63]ERU-1'!$A$6:$BE$17,K$42,FALSE)</f>
        <v>361</v>
      </c>
      <c r="L101" s="85">
        <f>VLOOKUP($C$2,'[63]ERU-1'!$A$6:$BE$17,L$42,FALSE)</f>
        <v>0</v>
      </c>
      <c r="M101" s="85">
        <f>VLOOKUP($C$2,'[63]ERU-1'!$A$6:$BE$17,M$42,FALSE)</f>
        <v>361</v>
      </c>
      <c r="N101" s="85">
        <f>VLOOKUP($C$2,'[63]ERU-1'!$A$6:$BE$17,N$42,FALSE)</f>
        <v>0</v>
      </c>
      <c r="O101" s="85" t="s">
        <v>36</v>
      </c>
      <c r="P101" s="85">
        <f>VLOOKUP($C$2,'[63]ERU-1'!$A$6:$BE$17,P$42,FALSE)</f>
        <v>0</v>
      </c>
      <c r="Q101" s="85">
        <f>VLOOKUP($C$2,'[63]ERU-1'!$A$6:$BE$17,Q$42,FALSE)</f>
        <v>0</v>
      </c>
      <c r="R101" s="85">
        <f>VLOOKUP($C$2,'[63]ERU-1'!$A$6:$BE$17,R$42,FALSE)</f>
        <v>361</v>
      </c>
      <c r="S101" s="85">
        <f>VLOOKUP($C$2,'[63]ERU-1'!$A$6:$BE$17,S$42,FALSE)</f>
        <v>0</v>
      </c>
      <c r="T101" s="85">
        <f>VLOOKUP($C$2,'[63]ERU-1'!$A$6:$BE$17,T$42,FALSE)</f>
        <v>0</v>
      </c>
      <c r="U101" s="85">
        <f>VLOOKUP($C$2,'[63]ERU-1'!$A$6:$BE$17,U$42,FALSE)</f>
        <v>0</v>
      </c>
      <c r="V101" s="85">
        <f>VLOOKUP($C$2,'[63]ERU-1'!$A$6:$BE$17,V$42,FALSE)</f>
        <v>0</v>
      </c>
      <c r="W101" s="85">
        <f>VLOOKUP($C$2,'[63]ERU-1'!$A$6:$BE$17,W$42,FALSE)</f>
        <v>0</v>
      </c>
      <c r="X101" s="85">
        <f>VLOOKUP($C$2,'[63]ERU-1'!$A$6:$BE$17,X$42,FALSE)</f>
        <v>0</v>
      </c>
      <c r="Y101" s="85">
        <f>VLOOKUP($C$2,'[63]ERU-1'!$A$6:$BE$17,Y$42,FALSE)</f>
        <v>0</v>
      </c>
      <c r="Z101" s="85">
        <f>VLOOKUP($C$2,'[63]ERU-1'!$A$6:$BE$17,Z$42,FALSE)</f>
        <v>0</v>
      </c>
      <c r="AA101" s="85" t="str">
        <f>INDEX([16]Data!$BK$5:$BK$156,MATCH(A101,[16]Data!$A$5:$A$156,0))</f>
        <v>Královéhradecký</v>
      </c>
      <c r="AB101" s="86">
        <f>INDEX([16]Data!$BM$5:$BM$156,MATCH(A101,[16]Data!$A$5:$A$156,0))</f>
        <v>0.47199999999999998</v>
      </c>
      <c r="AC101" s="12"/>
      <c r="AD101" s="39">
        <f t="shared" si="15"/>
        <v>0.78212474478034644</v>
      </c>
    </row>
    <row r="102" spans="1:30" x14ac:dyDescent="0.25">
      <c r="A102">
        <v>2673</v>
      </c>
      <c r="B102" s="84" t="str">
        <f>INDEX([16]Data!$C$5:$C$156,MATCH(A102,[16]Data!$A$5:$A$156,0))</f>
        <v>KJ - Nové Město nad Metují, Družstevní</v>
      </c>
      <c r="C102" s="85" t="str">
        <f>VLOOKUP($C$2,'[64]ERU-1'!$A$6:$BE$17,C$42,FALSE)</f>
        <v>Duben</v>
      </c>
      <c r="D102" s="85">
        <f>VLOOKUP($C$2,'[64]ERU-1'!$A$6:$BE$17,D$42,FALSE)</f>
        <v>4</v>
      </c>
      <c r="E102" s="85">
        <f>VLOOKUP($C$2,'[64]ERU-1'!$A$6:$BE$17,E$42,FALSE)</f>
        <v>456.447</v>
      </c>
      <c r="F102" s="85">
        <f>VLOOKUP($C$2,'[64]ERU-1'!$A$6:$BE$17,F$42,FALSE)</f>
        <v>239.49299999999999</v>
      </c>
      <c r="G102" s="85">
        <f>VLOOKUP($C$2,'[64]ERU-1'!$A$6:$BE$17,G$42,FALSE)</f>
        <v>35.228999999999999</v>
      </c>
      <c r="H102" s="85">
        <f>VLOOKUP($C$2,'[64]ERU-1'!$A$6:$BE$17,H$42,FALSE)</f>
        <v>680</v>
      </c>
      <c r="I102" s="85">
        <f>VLOOKUP($C$2,'[64]ERU-1'!$A$6:$BE$17,I$42,FALSE)</f>
        <v>0</v>
      </c>
      <c r="J102" s="85">
        <f>VLOOKUP($C$2,'[64]ERU-1'!$A$6:$BE$17,J$42,FALSE)</f>
        <v>0</v>
      </c>
      <c r="K102" s="85">
        <f>VLOOKUP($C$2,'[64]ERU-1'!$A$6:$BE$17,K$42,FALSE)</f>
        <v>680</v>
      </c>
      <c r="L102" s="85">
        <f>VLOOKUP($C$2,'[64]ERU-1'!$A$6:$BE$17,L$42,FALSE)</f>
        <v>0</v>
      </c>
      <c r="M102" s="85">
        <f>VLOOKUP($C$2,'[64]ERU-1'!$A$6:$BE$17,M$42,FALSE)</f>
        <v>680</v>
      </c>
      <c r="N102" s="85">
        <f>VLOOKUP($C$2,'[64]ERU-1'!$A$6:$BE$17,N$42,FALSE)</f>
        <v>0</v>
      </c>
      <c r="O102" s="85" t="s">
        <v>36</v>
      </c>
      <c r="P102" s="85">
        <f>VLOOKUP($C$2,'[64]ERU-1'!$A$6:$BE$17,P$42,FALSE)</f>
        <v>0</v>
      </c>
      <c r="Q102" s="85">
        <f>VLOOKUP($C$2,'[64]ERU-1'!$A$6:$BE$17,Q$42,FALSE)</f>
        <v>0</v>
      </c>
      <c r="R102" s="85">
        <f>VLOOKUP($C$2,'[64]ERU-1'!$A$6:$BE$17,R$42,FALSE)</f>
        <v>680</v>
      </c>
      <c r="S102" s="85">
        <f>VLOOKUP($C$2,'[64]ERU-1'!$A$6:$BE$17,S$42,FALSE)</f>
        <v>0</v>
      </c>
      <c r="T102" s="85">
        <f>VLOOKUP($C$2,'[64]ERU-1'!$A$6:$BE$17,T$42,FALSE)</f>
        <v>0</v>
      </c>
      <c r="U102" s="85">
        <f>VLOOKUP($C$2,'[64]ERU-1'!$A$6:$BE$17,U$42,FALSE)</f>
        <v>0</v>
      </c>
      <c r="V102" s="85">
        <f>VLOOKUP($C$2,'[64]ERU-1'!$A$6:$BE$17,V$42,FALSE)</f>
        <v>0</v>
      </c>
      <c r="W102" s="85">
        <f>VLOOKUP($C$2,'[64]ERU-1'!$A$6:$BE$17,W$42,FALSE)</f>
        <v>0</v>
      </c>
      <c r="X102" s="85">
        <f>VLOOKUP($C$2,'[64]ERU-1'!$A$6:$BE$17,X$42,FALSE)</f>
        <v>0</v>
      </c>
      <c r="Y102" s="85">
        <f>VLOOKUP($C$2,'[64]ERU-1'!$A$6:$BE$17,Y$42,FALSE)</f>
        <v>0</v>
      </c>
      <c r="Z102" s="85">
        <f>VLOOKUP($C$2,'[64]ERU-1'!$A$6:$BE$17,Z$42,FALSE)</f>
        <v>0</v>
      </c>
      <c r="AA102" s="85" t="str">
        <f>INDEX([16]Data!$BK$5:$BK$156,MATCH(A102,[16]Data!$A$5:$A$156,0))</f>
        <v>Královéhradecký</v>
      </c>
      <c r="AB102" s="86">
        <f>INDEX([16]Data!$BM$5:$BM$156,MATCH(A102,[16]Data!$A$5:$A$156,0))</f>
        <v>0.47199999999999998</v>
      </c>
      <c r="AC102" s="12"/>
      <c r="AD102" s="39">
        <f t="shared" si="15"/>
        <v>0.78870317248891986</v>
      </c>
    </row>
    <row r="103" spans="1:30" x14ac:dyDescent="0.25">
      <c r="A103">
        <v>2449</v>
      </c>
      <c r="B103" s="84" t="str">
        <f>INDEX([16]Data!$C$5:$C$156,MATCH(A103,[16]Data!$A$5:$A$156,0))</f>
        <v>KJ - Nové Strašecí</v>
      </c>
      <c r="C103" s="85" t="str">
        <f>VLOOKUP($C$2,'[65]ERU-1'!$A$6:$BE$17,C$42,FALSE)</f>
        <v>Duben</v>
      </c>
      <c r="D103" s="85">
        <f>VLOOKUP($C$2,'[65]ERU-1'!$A$6:$BE$17,D$42,FALSE)</f>
        <v>4</v>
      </c>
      <c r="E103" s="85">
        <f>VLOOKUP($C$2,'[65]ERU-1'!$A$6:$BE$17,E$42,FALSE)</f>
        <v>457.666</v>
      </c>
      <c r="F103" s="85">
        <f>VLOOKUP($C$2,'[65]ERU-1'!$A$6:$BE$17,F$42,FALSE)</f>
        <v>247.82</v>
      </c>
      <c r="G103" s="85">
        <f>VLOOKUP($C$2,'[65]ERU-1'!$A$6:$BE$17,G$42,FALSE)</f>
        <v>35.283000000000001</v>
      </c>
      <c r="H103" s="85">
        <f>VLOOKUP($C$2,'[65]ERU-1'!$A$6:$BE$17,H$42,FALSE)</f>
        <v>703</v>
      </c>
      <c r="I103" s="85">
        <f>VLOOKUP($C$2,'[65]ERU-1'!$A$6:$BE$17,I$42,FALSE)</f>
        <v>0</v>
      </c>
      <c r="J103" s="85">
        <f>VLOOKUP($C$2,'[65]ERU-1'!$A$6:$BE$17,J$42,FALSE)</f>
        <v>0</v>
      </c>
      <c r="K103" s="85">
        <f>VLOOKUP($C$2,'[65]ERU-1'!$A$6:$BE$17,K$42,FALSE)</f>
        <v>703</v>
      </c>
      <c r="L103" s="85">
        <f>VLOOKUP($C$2,'[65]ERU-1'!$A$6:$BE$17,L$42,FALSE)</f>
        <v>0</v>
      </c>
      <c r="M103" s="85">
        <f>VLOOKUP($C$2,'[65]ERU-1'!$A$6:$BE$17,M$42,FALSE)</f>
        <v>703</v>
      </c>
      <c r="N103" s="85">
        <f>VLOOKUP($C$2,'[65]ERU-1'!$A$6:$BE$17,N$42,FALSE)</f>
        <v>0</v>
      </c>
      <c r="O103" s="85" t="s">
        <v>36</v>
      </c>
      <c r="P103" s="85">
        <f>VLOOKUP($C$2,'[65]ERU-1'!$A$6:$BE$17,P$42,FALSE)</f>
        <v>0</v>
      </c>
      <c r="Q103" s="85">
        <f>VLOOKUP($C$2,'[65]ERU-1'!$A$6:$BE$17,Q$42,FALSE)</f>
        <v>0</v>
      </c>
      <c r="R103" s="85">
        <f>VLOOKUP($C$2,'[65]ERU-1'!$A$6:$BE$17,R$42,FALSE)</f>
        <v>703</v>
      </c>
      <c r="S103" s="85">
        <f>VLOOKUP($C$2,'[65]ERU-1'!$A$6:$BE$17,S$42,FALSE)</f>
        <v>0</v>
      </c>
      <c r="T103" s="85">
        <f>VLOOKUP($C$2,'[65]ERU-1'!$A$6:$BE$17,T$42,FALSE)</f>
        <v>0</v>
      </c>
      <c r="U103" s="85">
        <f>VLOOKUP($C$2,'[65]ERU-1'!$A$6:$BE$17,U$42,FALSE)</f>
        <v>0</v>
      </c>
      <c r="V103" s="85">
        <f>VLOOKUP($C$2,'[65]ERU-1'!$A$6:$BE$17,V$42,FALSE)</f>
        <v>0</v>
      </c>
      <c r="W103" s="85">
        <f>VLOOKUP($C$2,'[65]ERU-1'!$A$6:$BE$17,W$42,FALSE)</f>
        <v>0</v>
      </c>
      <c r="X103" s="85">
        <f>VLOOKUP($C$2,'[65]ERU-1'!$A$6:$BE$17,X$42,FALSE)</f>
        <v>0</v>
      </c>
      <c r="Y103" s="85">
        <f>VLOOKUP($C$2,'[65]ERU-1'!$A$6:$BE$17,Y$42,FALSE)</f>
        <v>0</v>
      </c>
      <c r="Z103" s="85">
        <f>VLOOKUP($C$2,'[65]ERU-1'!$A$6:$BE$17,Z$42,FALSE)</f>
        <v>0</v>
      </c>
      <c r="AA103" s="85" t="str">
        <f>INDEX([16]Data!$BK$5:$BK$156,MATCH(A103,[16]Data!$A$5:$A$156,0))</f>
        <v>Středočeský</v>
      </c>
      <c r="AB103" s="86">
        <f>INDEX([16]Data!$BM$5:$BM$156,MATCH(A103,[16]Data!$A$5:$A$156,0))</f>
        <v>0.72299999999999998</v>
      </c>
      <c r="AC103" s="12"/>
      <c r="AD103" s="39">
        <f t="shared" si="15"/>
        <v>0.78798231691460641</v>
      </c>
    </row>
    <row r="104" spans="1:30" x14ac:dyDescent="0.25">
      <c r="A104">
        <v>3940</v>
      </c>
      <c r="B104" s="84" t="str">
        <f>INDEX([16]Data!$C$5:$C$156,MATCH(A104,[16]Data!$A$5:$A$156,0))</f>
        <v>KJ - Nový Bor, Rumburských hrdinů</v>
      </c>
      <c r="C104" s="85" t="str">
        <f>VLOOKUP($C$2,'[66]ERU-1'!$A$6:$BE$17,C$42,FALSE)</f>
        <v>Duben</v>
      </c>
      <c r="D104" s="85">
        <f>VLOOKUP($C$2,'[66]ERU-1'!$A$6:$BE$17,D$42,FALSE)</f>
        <v>4</v>
      </c>
      <c r="E104" s="85">
        <f>VLOOKUP($C$2,'[66]ERU-1'!$A$6:$BE$17,E$42,FALSE)</f>
        <v>200.095</v>
      </c>
      <c r="F104" s="85">
        <f>VLOOKUP($C$2,'[66]ERU-1'!$A$6:$BE$17,F$42,FALSE)</f>
        <v>112.822</v>
      </c>
      <c r="G104" s="85">
        <f>VLOOKUP($C$2,'[66]ERU-1'!$A$6:$BE$17,G$42,FALSE)</f>
        <v>35.320999999999998</v>
      </c>
      <c r="H104" s="85">
        <f>VLOOKUP($C$2,'[66]ERU-1'!$A$6:$BE$17,H$42,FALSE)</f>
        <v>313</v>
      </c>
      <c r="I104" s="85">
        <f>VLOOKUP($C$2,'[66]ERU-1'!$A$6:$BE$17,I$42,FALSE)</f>
        <v>0</v>
      </c>
      <c r="J104" s="85">
        <f>VLOOKUP($C$2,'[66]ERU-1'!$A$6:$BE$17,J$42,FALSE)</f>
        <v>0</v>
      </c>
      <c r="K104" s="85">
        <f>VLOOKUP($C$2,'[66]ERU-1'!$A$6:$BE$17,K$42,FALSE)</f>
        <v>313</v>
      </c>
      <c r="L104" s="85">
        <f>VLOOKUP($C$2,'[66]ERU-1'!$A$6:$BE$17,L$42,FALSE)</f>
        <v>0</v>
      </c>
      <c r="M104" s="85">
        <f>VLOOKUP($C$2,'[66]ERU-1'!$A$6:$BE$17,M$42,FALSE)</f>
        <v>313</v>
      </c>
      <c r="N104" s="85">
        <f>VLOOKUP($C$2,'[66]ERU-1'!$A$6:$BE$17,N$42,FALSE)</f>
        <v>0</v>
      </c>
      <c r="O104" s="85" t="s">
        <v>36</v>
      </c>
      <c r="P104" s="85">
        <f>VLOOKUP($C$2,'[66]ERU-1'!$A$6:$BE$17,P$42,FALSE)</f>
        <v>0</v>
      </c>
      <c r="Q104" s="85">
        <f>VLOOKUP($C$2,'[66]ERU-1'!$A$6:$BE$17,Q$42,FALSE)</f>
        <v>0</v>
      </c>
      <c r="R104" s="85">
        <f>VLOOKUP($C$2,'[66]ERU-1'!$A$6:$BE$17,R$42,FALSE)</f>
        <v>313</v>
      </c>
      <c r="S104" s="85">
        <f>VLOOKUP($C$2,'[66]ERU-1'!$A$6:$BE$17,S$42,FALSE)</f>
        <v>0</v>
      </c>
      <c r="T104" s="85">
        <f>VLOOKUP($C$2,'[66]ERU-1'!$A$6:$BE$17,T$42,FALSE)</f>
        <v>0</v>
      </c>
      <c r="U104" s="85">
        <f>VLOOKUP($C$2,'[66]ERU-1'!$A$6:$BE$17,U$42,FALSE)</f>
        <v>0</v>
      </c>
      <c r="V104" s="85">
        <f>VLOOKUP($C$2,'[66]ERU-1'!$A$6:$BE$17,V$42,FALSE)</f>
        <v>0</v>
      </c>
      <c r="W104" s="85">
        <f>VLOOKUP($C$2,'[66]ERU-1'!$A$6:$BE$17,W$42,FALSE)</f>
        <v>0</v>
      </c>
      <c r="X104" s="85">
        <f>VLOOKUP($C$2,'[66]ERU-1'!$A$6:$BE$17,X$42,FALSE)</f>
        <v>0</v>
      </c>
      <c r="Y104" s="85">
        <f>VLOOKUP($C$2,'[66]ERU-1'!$A$6:$BE$17,Y$42,FALSE)</f>
        <v>0</v>
      </c>
      <c r="Z104" s="85">
        <f>VLOOKUP($C$2,'[66]ERU-1'!$A$6:$BE$17,Z$42,FALSE)</f>
        <v>0</v>
      </c>
      <c r="AA104" s="85" t="str">
        <f>INDEX([16]Data!$BK$5:$BK$156,MATCH(A104,[16]Data!$A$5:$A$156,0))</f>
        <v>Liberecký</v>
      </c>
      <c r="AB104" s="86">
        <f>INDEX([16]Data!$BM$5:$BM$156,MATCH(A104,[16]Data!$A$5:$A$156,0))</f>
        <v>0.28599999999999998</v>
      </c>
      <c r="AC104" s="12"/>
      <c r="AD104" s="39">
        <f t="shared" si="15"/>
        <v>0.77063378103955293</v>
      </c>
    </row>
    <row r="105" spans="1:30" x14ac:dyDescent="0.25">
      <c r="A105">
        <v>3977</v>
      </c>
      <c r="B105" s="84" t="str">
        <f>INDEX([16]Data!$C$5:$C$156,MATCH(A105,[16]Data!$A$5:$A$156,0))</f>
        <v>KJ - Nový Bor, Wolkerova</v>
      </c>
      <c r="C105" s="85" t="str">
        <f>VLOOKUP($C$2,'[67]ERU-1'!$A$6:$BE$17,C$42,FALSE)</f>
        <v>Duben</v>
      </c>
      <c r="D105" s="85">
        <f>VLOOKUP($C$2,'[67]ERU-1'!$A$6:$BE$17,D$42,FALSE)</f>
        <v>4</v>
      </c>
      <c r="E105" s="85">
        <f>VLOOKUP($C$2,'[67]ERU-1'!$A$6:$BE$17,E$42,FALSE)</f>
        <v>1312.4659999999999</v>
      </c>
      <c r="F105" s="85">
        <f>VLOOKUP($C$2,'[67]ERU-1'!$A$6:$BE$17,F$42,FALSE)</f>
        <v>666.37199999999996</v>
      </c>
      <c r="G105" s="85">
        <f>VLOOKUP($C$2,'[67]ERU-1'!$A$6:$BE$17,G$42,FALSE)</f>
        <v>35.329000000000001</v>
      </c>
      <c r="H105" s="85">
        <f>VLOOKUP($C$2,'[67]ERU-1'!$A$6:$BE$17,H$42,FALSE)</f>
        <v>1896</v>
      </c>
      <c r="I105" s="85">
        <f>VLOOKUP($C$2,'[67]ERU-1'!$A$6:$BE$17,I$42,FALSE)</f>
        <v>0</v>
      </c>
      <c r="J105" s="85">
        <f>VLOOKUP($C$2,'[67]ERU-1'!$A$6:$BE$17,J$42,FALSE)</f>
        <v>0</v>
      </c>
      <c r="K105" s="85">
        <f>VLOOKUP($C$2,'[67]ERU-1'!$A$6:$BE$17,K$42,FALSE)</f>
        <v>1896</v>
      </c>
      <c r="L105" s="85">
        <f>VLOOKUP($C$2,'[67]ERU-1'!$A$6:$BE$17,L$42,FALSE)</f>
        <v>0</v>
      </c>
      <c r="M105" s="85">
        <f>VLOOKUP($C$2,'[67]ERU-1'!$A$6:$BE$17,M$42,FALSE)</f>
        <v>1896</v>
      </c>
      <c r="N105" s="85">
        <f>VLOOKUP($C$2,'[67]ERU-1'!$A$6:$BE$17,N$42,FALSE)</f>
        <v>0</v>
      </c>
      <c r="O105" s="85" t="s">
        <v>36</v>
      </c>
      <c r="P105" s="85">
        <f>VLOOKUP($C$2,'[67]ERU-1'!$A$6:$BE$17,P$42,FALSE)</f>
        <v>0</v>
      </c>
      <c r="Q105" s="85">
        <f>VLOOKUP($C$2,'[67]ERU-1'!$A$6:$BE$17,Q$42,FALSE)</f>
        <v>0</v>
      </c>
      <c r="R105" s="85">
        <f>VLOOKUP($C$2,'[67]ERU-1'!$A$6:$BE$17,R$42,FALSE)</f>
        <v>1896</v>
      </c>
      <c r="S105" s="85">
        <f>VLOOKUP($C$2,'[67]ERU-1'!$A$6:$BE$17,S$42,FALSE)</f>
        <v>0</v>
      </c>
      <c r="T105" s="85">
        <f>VLOOKUP($C$2,'[67]ERU-1'!$A$6:$BE$17,T$42,FALSE)</f>
        <v>0</v>
      </c>
      <c r="U105" s="85">
        <f>VLOOKUP($C$2,'[67]ERU-1'!$A$6:$BE$17,U$42,FALSE)</f>
        <v>0</v>
      </c>
      <c r="V105" s="85">
        <f>VLOOKUP($C$2,'[67]ERU-1'!$A$6:$BE$17,V$42,FALSE)</f>
        <v>0</v>
      </c>
      <c r="W105" s="85">
        <f>VLOOKUP($C$2,'[67]ERU-1'!$A$6:$BE$17,W$42,FALSE)</f>
        <v>0</v>
      </c>
      <c r="X105" s="85">
        <f>VLOOKUP($C$2,'[67]ERU-1'!$A$6:$BE$17,X$42,FALSE)</f>
        <v>0</v>
      </c>
      <c r="Y105" s="85">
        <f>VLOOKUP($C$2,'[67]ERU-1'!$A$6:$BE$17,Y$42,FALSE)</f>
        <v>0</v>
      </c>
      <c r="Z105" s="85">
        <f>VLOOKUP($C$2,'[67]ERU-1'!$A$6:$BE$17,Z$42,FALSE)</f>
        <v>0</v>
      </c>
      <c r="AA105" s="85" t="str">
        <f>INDEX([16]Data!$BK$5:$BK$156,MATCH(A105,[16]Data!$A$5:$A$156,0))</f>
        <v>Liberecký</v>
      </c>
      <c r="AB105" s="86">
        <f>INDEX([16]Data!$BM$5:$BM$156,MATCH(A105,[16]Data!$A$5:$A$156,0))</f>
        <v>2.4</v>
      </c>
      <c r="AC105" s="12"/>
      <c r="AD105" s="39">
        <f t="shared" si="15"/>
        <v>0.79034933440580746</v>
      </c>
    </row>
    <row r="106" spans="1:30" x14ac:dyDescent="0.25">
      <c r="A106" s="34">
        <v>2644</v>
      </c>
      <c r="B106" s="84" t="str">
        <f>INDEX([16]Data!$C$5:$C$156,MATCH(A106,[16]Data!$A$5:$A$156,0))</f>
        <v>KJ - Nymburk</v>
      </c>
      <c r="C106" s="85" t="str">
        <f>VLOOKUP($C$2,'[68]ERU-1'!$A$6:$BE$17,C$42,FALSE)</f>
        <v>Duben</v>
      </c>
      <c r="D106" s="85">
        <f>VLOOKUP($C$2,'[68]ERU-1'!$A$6:$BE$17,D$42,FALSE)</f>
        <v>4</v>
      </c>
      <c r="E106" s="85">
        <f>VLOOKUP($C$2,'[68]ERU-1'!$A$6:$BE$17,E$42,FALSE)</f>
        <v>3862.8609999999999</v>
      </c>
      <c r="F106" s="85">
        <f>VLOOKUP($C$2,'[68]ERU-1'!$A$6:$BE$17,F$42,FALSE)</f>
        <v>2134.3090000000002</v>
      </c>
      <c r="G106" s="85">
        <f>VLOOKUP($C$2,'[68]ERU-1'!$A$6:$BE$17,G$42,FALSE)</f>
        <v>35.28</v>
      </c>
      <c r="H106" s="85">
        <f>VLOOKUP($C$2,'[68]ERU-1'!$A$6:$BE$17,H$42,FALSE)</f>
        <v>6311</v>
      </c>
      <c r="I106" s="85">
        <f>VLOOKUP($C$2,'[68]ERU-1'!$A$6:$BE$17,I$42,FALSE)</f>
        <v>0</v>
      </c>
      <c r="J106" s="85">
        <f>VLOOKUP($C$2,'[68]ERU-1'!$A$6:$BE$17,J$42,FALSE)</f>
        <v>0</v>
      </c>
      <c r="K106" s="85">
        <f>VLOOKUP($C$2,'[68]ERU-1'!$A$6:$BE$17,K$42,FALSE)</f>
        <v>6311</v>
      </c>
      <c r="L106" s="85">
        <f>VLOOKUP($C$2,'[68]ERU-1'!$A$6:$BE$17,L$42,FALSE)</f>
        <v>0</v>
      </c>
      <c r="M106" s="85">
        <f>VLOOKUP($C$2,'[68]ERU-1'!$A$6:$BE$17,M$42,FALSE)</f>
        <v>6311</v>
      </c>
      <c r="N106" s="85">
        <f>VLOOKUP($C$2,'[68]ERU-1'!$A$6:$BE$17,N$42,FALSE)</f>
        <v>0</v>
      </c>
      <c r="O106" s="85" t="s">
        <v>36</v>
      </c>
      <c r="P106" s="85">
        <f>VLOOKUP($C$2,'[68]ERU-1'!$A$6:$BE$17,P$42,FALSE)</f>
        <v>0</v>
      </c>
      <c r="Q106" s="85">
        <f>VLOOKUP($C$2,'[68]ERU-1'!$A$6:$BE$17,Q$42,FALSE)</f>
        <v>0</v>
      </c>
      <c r="R106" s="85">
        <f>VLOOKUP($C$2,'[68]ERU-1'!$A$6:$BE$17,R$42,FALSE)</f>
        <v>6311</v>
      </c>
      <c r="S106" s="85">
        <f>VLOOKUP($C$2,'[68]ERU-1'!$A$6:$BE$17,S$42,FALSE)</f>
        <v>0</v>
      </c>
      <c r="T106" s="85">
        <f>VLOOKUP($C$2,'[68]ERU-1'!$A$6:$BE$17,T$42,FALSE)</f>
        <v>0</v>
      </c>
      <c r="U106" s="85">
        <f>VLOOKUP($C$2,'[68]ERU-1'!$A$6:$BE$17,U$42,FALSE)</f>
        <v>0</v>
      </c>
      <c r="V106" s="85">
        <f>VLOOKUP($C$2,'[68]ERU-1'!$A$6:$BE$17,V$42,FALSE)</f>
        <v>0</v>
      </c>
      <c r="W106" s="85">
        <f>VLOOKUP($C$2,'[68]ERU-1'!$A$6:$BE$17,W$42,FALSE)</f>
        <v>0</v>
      </c>
      <c r="X106" s="85">
        <f>VLOOKUP($C$2,'[68]ERU-1'!$A$6:$BE$17,X$42,FALSE)</f>
        <v>0</v>
      </c>
      <c r="Y106" s="85">
        <f>VLOOKUP($C$2,'[68]ERU-1'!$A$6:$BE$17,Y$42,FALSE)</f>
        <v>0</v>
      </c>
      <c r="Z106" s="85">
        <f>VLOOKUP($C$2,'[68]ERU-1'!$A$6:$BE$17,Z$42,FALSE)</f>
        <v>0</v>
      </c>
      <c r="AA106" s="85" t="str">
        <f>INDEX([16]Data!$BK$5:$BK$156,MATCH(A106,[16]Data!$A$5:$A$156,0))</f>
        <v>Středočeský</v>
      </c>
      <c r="AB106" s="86">
        <f>INDEX([16]Data!$BM$5:$BM$156,MATCH(A106,[16]Data!$A$5:$A$156,0))</f>
        <v>5.3280000000000003</v>
      </c>
      <c r="AC106" s="12"/>
      <c r="AD106" s="39">
        <f t="shared" si="15"/>
        <v>0.82136914362238811</v>
      </c>
    </row>
    <row r="107" spans="1:30" x14ac:dyDescent="0.25">
      <c r="A107">
        <v>2802</v>
      </c>
      <c r="B107" s="84" t="str">
        <f>INDEX([16]Data!$C$5:$C$156,MATCH(A107,[16]Data!$A$5:$A$156,0))</f>
        <v>KJ - Nýřany, Komenského</v>
      </c>
      <c r="C107" s="85" t="str">
        <f>VLOOKUP($C$2,'[69]ERU-1'!$A$6:$BE$17,C$42,FALSE)</f>
        <v>Duben</v>
      </c>
      <c r="D107" s="85">
        <f>VLOOKUP($C$2,'[69]ERU-1'!$A$6:$BE$17,D$42,FALSE)</f>
        <v>4</v>
      </c>
      <c r="E107" s="85">
        <f>VLOOKUP($C$2,'[69]ERU-1'!$A$6:$BE$17,E$42,FALSE)</f>
        <v>407.416</v>
      </c>
      <c r="F107" s="85">
        <f>VLOOKUP($C$2,'[69]ERU-1'!$A$6:$BE$17,F$42,FALSE)</f>
        <v>209.57400000000001</v>
      </c>
      <c r="G107" s="85">
        <f>VLOOKUP($C$2,'[69]ERU-1'!$A$6:$BE$17,G$42,FALSE)</f>
        <v>35.271999999999998</v>
      </c>
      <c r="H107" s="85">
        <f>VLOOKUP($C$2,'[69]ERU-1'!$A$6:$BE$17,H$42,FALSE)</f>
        <v>564</v>
      </c>
      <c r="I107" s="85">
        <f>VLOOKUP($C$2,'[69]ERU-1'!$A$6:$BE$17,I$42,FALSE)</f>
        <v>0</v>
      </c>
      <c r="J107" s="85">
        <f>VLOOKUP($C$2,'[69]ERU-1'!$A$6:$BE$17,J$42,FALSE)</f>
        <v>0</v>
      </c>
      <c r="K107" s="85">
        <f>VLOOKUP($C$2,'[69]ERU-1'!$A$6:$BE$17,K$42,FALSE)</f>
        <v>564</v>
      </c>
      <c r="L107" s="85">
        <f>VLOOKUP($C$2,'[69]ERU-1'!$A$6:$BE$17,L$42,FALSE)</f>
        <v>0</v>
      </c>
      <c r="M107" s="85">
        <f>VLOOKUP($C$2,'[69]ERU-1'!$A$6:$BE$17,M$42,FALSE)</f>
        <v>564</v>
      </c>
      <c r="N107" s="85">
        <f>VLOOKUP($C$2,'[69]ERU-1'!$A$6:$BE$17,N$42,FALSE)</f>
        <v>0</v>
      </c>
      <c r="O107" s="85" t="s">
        <v>36</v>
      </c>
      <c r="P107" s="85">
        <f>VLOOKUP($C$2,'[69]ERU-1'!$A$6:$BE$17,P$42,FALSE)</f>
        <v>0</v>
      </c>
      <c r="Q107" s="85">
        <f>VLOOKUP($C$2,'[69]ERU-1'!$A$6:$BE$17,Q$42,FALSE)</f>
        <v>0</v>
      </c>
      <c r="R107" s="85">
        <f>VLOOKUP($C$2,'[69]ERU-1'!$A$6:$BE$17,R$42,FALSE)</f>
        <v>564</v>
      </c>
      <c r="S107" s="85">
        <f>VLOOKUP($C$2,'[69]ERU-1'!$A$6:$BE$17,S$42,FALSE)</f>
        <v>0</v>
      </c>
      <c r="T107" s="85">
        <f>VLOOKUP($C$2,'[69]ERU-1'!$A$6:$BE$17,T$42,FALSE)</f>
        <v>0</v>
      </c>
      <c r="U107" s="85">
        <f>VLOOKUP($C$2,'[69]ERU-1'!$A$6:$BE$17,U$42,FALSE)</f>
        <v>0</v>
      </c>
      <c r="V107" s="85">
        <f>VLOOKUP($C$2,'[69]ERU-1'!$A$6:$BE$17,V$42,FALSE)</f>
        <v>0</v>
      </c>
      <c r="W107" s="85">
        <f>VLOOKUP($C$2,'[69]ERU-1'!$A$6:$BE$17,W$42,FALSE)</f>
        <v>0</v>
      </c>
      <c r="X107" s="85">
        <f>VLOOKUP($C$2,'[69]ERU-1'!$A$6:$BE$17,X$42,FALSE)</f>
        <v>0</v>
      </c>
      <c r="Y107" s="85">
        <f>VLOOKUP($C$2,'[69]ERU-1'!$A$6:$BE$17,Y$42,FALSE)</f>
        <v>0</v>
      </c>
      <c r="Z107" s="85">
        <f>VLOOKUP($C$2,'[69]ERU-1'!$A$6:$BE$17,Z$42,FALSE)</f>
        <v>0</v>
      </c>
      <c r="AA107" s="85" t="str">
        <f>INDEX([16]Data!$BK$5:$BK$156,MATCH(A107,[16]Data!$A$5:$A$156,0))</f>
        <v>Plzeňský</v>
      </c>
      <c r="AB107" s="86">
        <f>INDEX([16]Data!$BM$5:$BM$156,MATCH(A107,[16]Data!$A$5:$A$156,0))</f>
        <v>0.72299999999999998</v>
      </c>
      <c r="AC107" s="12"/>
      <c r="AD107" s="39">
        <f t="shared" si="15"/>
        <v>0.74754820095368057</v>
      </c>
    </row>
    <row r="108" spans="1:30" x14ac:dyDescent="0.25">
      <c r="A108">
        <v>2803</v>
      </c>
      <c r="B108" s="84" t="str">
        <f>INDEX([16]Data!$C$5:$C$156,MATCH(A108,[16]Data!$A$5:$A$156,0))</f>
        <v>KJ - Nýřany, Luční</v>
      </c>
      <c r="C108" s="85" t="str">
        <f>VLOOKUP($C$2,'[70]ERU-1'!$A$6:$BE$17,C$42,FALSE)</f>
        <v>Duben</v>
      </c>
      <c r="D108" s="85">
        <f>VLOOKUP($C$2,'[70]ERU-1'!$A$6:$BE$17,D$42,FALSE)</f>
        <v>4</v>
      </c>
      <c r="E108" s="85">
        <f>VLOOKUP($C$2,'[70]ERU-1'!$A$6:$BE$17,E$42,FALSE)</f>
        <v>434.08199999999999</v>
      </c>
      <c r="F108" s="85">
        <f>VLOOKUP($C$2,'[70]ERU-1'!$A$6:$BE$17,F$42,FALSE)</f>
        <v>231.04499999999999</v>
      </c>
      <c r="G108" s="85">
        <f>VLOOKUP($C$2,'[70]ERU-1'!$A$6:$BE$17,G$42,FALSE)</f>
        <v>35.270000000000003</v>
      </c>
      <c r="H108" s="85">
        <f>VLOOKUP($C$2,'[70]ERU-1'!$A$6:$BE$17,H$42,FALSE)</f>
        <v>655</v>
      </c>
      <c r="I108" s="85">
        <f>VLOOKUP($C$2,'[70]ERU-1'!$A$6:$BE$17,I$42,FALSE)</f>
        <v>0</v>
      </c>
      <c r="J108" s="85">
        <f>VLOOKUP($C$2,'[70]ERU-1'!$A$6:$BE$17,J$42,FALSE)</f>
        <v>0</v>
      </c>
      <c r="K108" s="85">
        <f>VLOOKUP($C$2,'[70]ERU-1'!$A$6:$BE$17,K$42,FALSE)</f>
        <v>655</v>
      </c>
      <c r="L108" s="85">
        <f>VLOOKUP($C$2,'[70]ERU-1'!$A$6:$BE$17,L$42,FALSE)</f>
        <v>0</v>
      </c>
      <c r="M108" s="85">
        <f>VLOOKUP($C$2,'[70]ERU-1'!$A$6:$BE$17,M$42,FALSE)</f>
        <v>655</v>
      </c>
      <c r="N108" s="85">
        <f>VLOOKUP($C$2,'[70]ERU-1'!$A$6:$BE$17,N$42,FALSE)</f>
        <v>0</v>
      </c>
      <c r="O108" s="85" t="s">
        <v>36</v>
      </c>
      <c r="P108" s="85">
        <f>VLOOKUP($C$2,'[70]ERU-1'!$A$6:$BE$17,P$42,FALSE)</f>
        <v>0</v>
      </c>
      <c r="Q108" s="85">
        <f>VLOOKUP($C$2,'[70]ERU-1'!$A$6:$BE$17,Q$42,FALSE)</f>
        <v>0</v>
      </c>
      <c r="R108" s="85">
        <f>VLOOKUP($C$2,'[70]ERU-1'!$A$6:$BE$17,R$42,FALSE)</f>
        <v>655</v>
      </c>
      <c r="S108" s="85">
        <f>VLOOKUP($C$2,'[70]ERU-1'!$A$6:$BE$17,S$42,FALSE)</f>
        <v>0</v>
      </c>
      <c r="T108" s="85">
        <f>VLOOKUP($C$2,'[70]ERU-1'!$A$6:$BE$17,T$42,FALSE)</f>
        <v>0</v>
      </c>
      <c r="U108" s="85">
        <f>VLOOKUP($C$2,'[70]ERU-1'!$A$6:$BE$17,U$42,FALSE)</f>
        <v>0</v>
      </c>
      <c r="V108" s="85">
        <f>VLOOKUP($C$2,'[70]ERU-1'!$A$6:$BE$17,V$42,FALSE)</f>
        <v>0</v>
      </c>
      <c r="W108" s="85">
        <f>VLOOKUP($C$2,'[70]ERU-1'!$A$6:$BE$17,W$42,FALSE)</f>
        <v>0</v>
      </c>
      <c r="X108" s="85">
        <f>VLOOKUP($C$2,'[70]ERU-1'!$A$6:$BE$17,X$42,FALSE)</f>
        <v>0</v>
      </c>
      <c r="Y108" s="85">
        <f>VLOOKUP($C$2,'[70]ERU-1'!$A$6:$BE$17,Y$42,FALSE)</f>
        <v>0</v>
      </c>
      <c r="Z108" s="85">
        <f>VLOOKUP($C$2,'[70]ERU-1'!$A$6:$BE$17,Z$42,FALSE)</f>
        <v>0</v>
      </c>
      <c r="AA108" s="85" t="str">
        <f>INDEX([16]Data!$BK$5:$BK$156,MATCH(A108,[16]Data!$A$5:$A$156,0))</f>
        <v>Plzeňský</v>
      </c>
      <c r="AB108" s="86">
        <f>INDEX([16]Data!$BM$5:$BM$156,MATCH(A108,[16]Data!$A$5:$A$156,0))</f>
        <v>0.95199999999999996</v>
      </c>
      <c r="AC108" s="12"/>
      <c r="AD108" s="39">
        <f t="shared" si="15"/>
        <v>0.78748488149254237</v>
      </c>
    </row>
    <row r="109" spans="1:30" x14ac:dyDescent="0.25">
      <c r="A109">
        <v>3560</v>
      </c>
      <c r="B109" s="84" t="str">
        <f>INDEX([16]Data!$C$5:$C$156,MATCH(A109,[16]Data!$A$5:$A$156,0))</f>
        <v>KJ - Odolena Voda (areál AERO Vodochody)</v>
      </c>
      <c r="C109" s="85" t="str">
        <f>VLOOKUP($C$2,'[71]ERU-1'!$A$6:$BE$17,C$42,FALSE)</f>
        <v>Duben</v>
      </c>
      <c r="D109" s="85">
        <f>VLOOKUP($C$2,'[71]ERU-1'!$A$6:$BE$17,D$42,FALSE)</f>
        <v>4</v>
      </c>
      <c r="E109" s="85">
        <f>VLOOKUP($C$2,'[71]ERU-1'!$A$6:$BE$17,E$42,FALSE)</f>
        <v>808.49599999999998</v>
      </c>
      <c r="F109" s="85">
        <f>VLOOKUP($C$2,'[71]ERU-1'!$A$6:$BE$17,F$42,FALSE)</f>
        <v>419.53300000000002</v>
      </c>
      <c r="G109" s="85">
        <f>VLOOKUP($C$2,'[71]ERU-1'!$A$6:$BE$17,G$42,FALSE)</f>
        <v>35.244999999999997</v>
      </c>
      <c r="H109" s="85">
        <f>VLOOKUP($C$2,'[71]ERU-1'!$A$6:$BE$17,H$42,FALSE)</f>
        <v>1161</v>
      </c>
      <c r="I109" s="85">
        <f>VLOOKUP($C$2,'[71]ERU-1'!$A$6:$BE$17,I$42,FALSE)</f>
        <v>0</v>
      </c>
      <c r="J109" s="85">
        <f>VLOOKUP($C$2,'[71]ERU-1'!$A$6:$BE$17,J$42,FALSE)</f>
        <v>0</v>
      </c>
      <c r="K109" s="85">
        <f>VLOOKUP($C$2,'[71]ERU-1'!$A$6:$BE$17,K$42,FALSE)</f>
        <v>1161</v>
      </c>
      <c r="L109" s="85">
        <f>VLOOKUP($C$2,'[71]ERU-1'!$A$6:$BE$17,L$42,FALSE)</f>
        <v>0</v>
      </c>
      <c r="M109" s="85">
        <f>VLOOKUP($C$2,'[71]ERU-1'!$A$6:$BE$17,M$42,FALSE)</f>
        <v>1161</v>
      </c>
      <c r="N109" s="85">
        <f>VLOOKUP($C$2,'[71]ERU-1'!$A$6:$BE$17,N$42,FALSE)</f>
        <v>0</v>
      </c>
      <c r="O109" s="85" t="s">
        <v>36</v>
      </c>
      <c r="P109" s="85">
        <f>VLOOKUP($C$2,'[71]ERU-1'!$A$6:$BE$17,P$42,FALSE)</f>
        <v>0</v>
      </c>
      <c r="Q109" s="85">
        <f>VLOOKUP($C$2,'[71]ERU-1'!$A$6:$BE$17,Q$42,FALSE)</f>
        <v>0</v>
      </c>
      <c r="R109" s="85">
        <f>VLOOKUP($C$2,'[71]ERU-1'!$A$6:$BE$17,R$42,FALSE)</f>
        <v>1161</v>
      </c>
      <c r="S109" s="85">
        <f>VLOOKUP($C$2,'[71]ERU-1'!$A$6:$BE$17,S$42,FALSE)</f>
        <v>0</v>
      </c>
      <c r="T109" s="85">
        <f>VLOOKUP($C$2,'[71]ERU-1'!$A$6:$BE$17,T$42,FALSE)</f>
        <v>0</v>
      </c>
      <c r="U109" s="85">
        <f>VLOOKUP($C$2,'[71]ERU-1'!$A$6:$BE$17,U$42,FALSE)</f>
        <v>0</v>
      </c>
      <c r="V109" s="85">
        <f>VLOOKUP($C$2,'[71]ERU-1'!$A$6:$BE$17,V$42,FALSE)</f>
        <v>0</v>
      </c>
      <c r="W109" s="85">
        <f>VLOOKUP($C$2,'[71]ERU-1'!$A$6:$BE$17,W$42,FALSE)</f>
        <v>0</v>
      </c>
      <c r="X109" s="85">
        <f>VLOOKUP($C$2,'[71]ERU-1'!$A$6:$BE$17,X$42,FALSE)</f>
        <v>0</v>
      </c>
      <c r="Y109" s="85">
        <f>VLOOKUP($C$2,'[71]ERU-1'!$A$6:$BE$17,Y$42,FALSE)</f>
        <v>0</v>
      </c>
      <c r="Z109" s="85">
        <f>VLOOKUP($C$2,'[71]ERU-1'!$A$6:$BE$17,Z$42,FALSE)</f>
        <v>0</v>
      </c>
      <c r="AA109" s="85" t="str">
        <f>INDEX([16]Data!$BK$5:$BK$156,MATCH(A109,[16]Data!$A$5:$A$156,0))</f>
        <v>Středočeský</v>
      </c>
      <c r="AB109" s="86">
        <f>INDEX([16]Data!$BM$5:$BM$156,MATCH(A109,[16]Data!$A$5:$A$156,0))</f>
        <v>2.4729999999999999</v>
      </c>
      <c r="AC109" s="12"/>
      <c r="AD109" s="39">
        <f t="shared" ref="AD109:AD171" si="16">H109/(F109*3.6)</f>
        <v>0.76871187725399437</v>
      </c>
    </row>
    <row r="110" spans="1:30" x14ac:dyDescent="0.25">
      <c r="A110" s="34">
        <v>4507</v>
      </c>
      <c r="B110" s="84" t="str">
        <f>INDEX([16]Data!$C$5:$C$156,MATCH(A110,[16]Data!$A$5:$A$156,0))</f>
        <v>KJ - Osek</v>
      </c>
      <c r="C110" s="85" t="str">
        <f>VLOOKUP($C$2,'[10]ERU-1'!$A$6:$BE$17,C$42,FALSE)</f>
        <v>Duben</v>
      </c>
      <c r="D110" s="85">
        <f>VLOOKUP($C$2,'[10]ERU-1'!$A$6:$BE$17,D$42,FALSE)</f>
        <v>4</v>
      </c>
      <c r="E110" s="85">
        <f>VLOOKUP($C$2,'[10]ERU-1'!$A$6:$BE$17,E$42,FALSE)</f>
        <v>97.617000000000004</v>
      </c>
      <c r="F110" s="85">
        <f>VLOOKUP($C$2,'[10]ERU-1'!$A$6:$BE$17,F$42,FALSE)</f>
        <v>56.691000000000003</v>
      </c>
      <c r="G110" s="85">
        <f>VLOOKUP($C$2,'[10]ERU-1'!$A$6:$BE$17,G$42,FALSE)</f>
        <v>35.329000000000001</v>
      </c>
      <c r="H110" s="85">
        <f>VLOOKUP($C$2,'[10]ERU-1'!$A$6:$BE$17,H$42,FALSE)</f>
        <v>180</v>
      </c>
      <c r="I110" s="85">
        <f>VLOOKUP($C$2,'[10]ERU-1'!$A$6:$BE$17,I$42,FALSE)</f>
        <v>0</v>
      </c>
      <c r="J110" s="85">
        <f>VLOOKUP($C$2,'[10]ERU-1'!$A$6:$BE$17,J$42,FALSE)</f>
        <v>0</v>
      </c>
      <c r="K110" s="85">
        <f>VLOOKUP($C$2,'[10]ERU-1'!$A$6:$BE$17,K$42,FALSE)</f>
        <v>180</v>
      </c>
      <c r="L110" s="85">
        <f>VLOOKUP($C$2,'[10]ERU-1'!$A$6:$BE$17,L$42,FALSE)</f>
        <v>0</v>
      </c>
      <c r="M110" s="85">
        <f>VLOOKUP($C$2,'[10]ERU-1'!$A$6:$BE$17,M$42,FALSE)</f>
        <v>180</v>
      </c>
      <c r="N110" s="85">
        <f>VLOOKUP($C$2,'[10]ERU-1'!$A$6:$BE$17,N$42,FALSE)</f>
        <v>0</v>
      </c>
      <c r="O110" s="85" t="s">
        <v>36</v>
      </c>
      <c r="P110" s="85">
        <f>VLOOKUP($C$2,'[10]ERU-1'!$A$6:$BE$17,P$42,FALSE)</f>
        <v>0</v>
      </c>
      <c r="Q110" s="85">
        <f>VLOOKUP($C$2,'[10]ERU-1'!$A$6:$BE$17,Q$42,FALSE)</f>
        <v>0</v>
      </c>
      <c r="R110" s="85">
        <f>VLOOKUP($C$2,'[10]ERU-1'!$A$6:$BE$17,R$42,FALSE)</f>
        <v>180</v>
      </c>
      <c r="S110" s="85">
        <f>VLOOKUP($C$2,'[10]ERU-1'!$A$6:$BE$17,S$42,FALSE)</f>
        <v>0</v>
      </c>
      <c r="T110" s="85">
        <f>VLOOKUP($C$2,'[10]ERU-1'!$A$6:$BE$17,T$42,FALSE)</f>
        <v>0</v>
      </c>
      <c r="U110" s="85">
        <f>VLOOKUP($C$2,'[10]ERU-1'!$A$6:$BE$17,U$42,FALSE)</f>
        <v>0</v>
      </c>
      <c r="V110" s="85">
        <f>VLOOKUP($C$2,'[10]ERU-1'!$A$6:$BE$17,V$42,FALSE)</f>
        <v>0</v>
      </c>
      <c r="W110" s="85">
        <f>VLOOKUP($C$2,'[10]ERU-1'!$A$6:$BE$17,W$42,FALSE)</f>
        <v>0</v>
      </c>
      <c r="X110" s="85">
        <f>VLOOKUP($C$2,'[10]ERU-1'!$A$6:$BE$17,X$42,FALSE)</f>
        <v>0</v>
      </c>
      <c r="Y110" s="85">
        <f>VLOOKUP($C$2,'[10]ERU-1'!$A$6:$BE$17,Y$42,FALSE)</f>
        <v>0</v>
      </c>
      <c r="Z110" s="85">
        <f>VLOOKUP($C$2,'[10]ERU-1'!$A$6:$BE$17,Z$42,FALSE)</f>
        <v>0</v>
      </c>
      <c r="AA110" s="85" t="str">
        <f>INDEX([16]Data!$BK$5:$BK$156,MATCH(A110,[16]Data!$A$5:$A$156,0))</f>
        <v>Ústecký</v>
      </c>
      <c r="AB110" s="86">
        <f>INDEX([16]Data!$BM$5:$BM$156,MATCH(A110,[16]Data!$A$5:$A$156,0))</f>
        <v>0.24199999999999999</v>
      </c>
      <c r="AC110" s="12"/>
      <c r="AD110" s="39">
        <f t="shared" si="16"/>
        <v>0.88197421107406815</v>
      </c>
    </row>
    <row r="111" spans="1:30" x14ac:dyDescent="0.25">
      <c r="A111" s="34">
        <v>3934</v>
      </c>
      <c r="B111" s="84" t="str">
        <f>INDEX([16]Data!$C$5:$C$156,MATCH(A111,[16]Data!$A$5:$A$156,0))</f>
        <v>Kotelna Vítkovice</v>
      </c>
      <c r="C111" s="85" t="str">
        <f>VLOOKUP($C$2,'[11]ERU-1'!$A$6:$BE$17,C$42,FALSE)</f>
        <v>Duben</v>
      </c>
      <c r="D111" s="85">
        <f>VLOOKUP($C$2,'[11]ERU-1'!$A$6:$BE$17,D$42,FALSE)</f>
        <v>4</v>
      </c>
      <c r="E111" s="85">
        <f>VLOOKUP($C$2,'[11]ERU-1'!$A$6:$BE$17,E$42,FALSE)</f>
        <v>1044.5239999999999</v>
      </c>
      <c r="F111" s="85">
        <f>VLOOKUP($C$2,'[11]ERU-1'!$A$6:$BE$17,F$42,FALSE)</f>
        <v>562.64700000000005</v>
      </c>
      <c r="G111" s="85">
        <f>VLOOKUP($C$2,'[11]ERU-1'!$A$6:$BE$17,G$42,FALSE)</f>
        <v>35.384</v>
      </c>
      <c r="H111" s="85">
        <f>VLOOKUP($C$2,'[11]ERU-1'!$A$6:$BE$17,H$42,FALSE)</f>
        <v>1562</v>
      </c>
      <c r="I111" s="85">
        <f>VLOOKUP($C$2,'[11]ERU-1'!$A$6:$BE$17,I$42,FALSE)</f>
        <v>0</v>
      </c>
      <c r="J111" s="85">
        <f>VLOOKUP($C$2,'[11]ERU-1'!$A$6:$BE$17,J$42,FALSE)</f>
        <v>0</v>
      </c>
      <c r="K111" s="85">
        <f>VLOOKUP($C$2,'[11]ERU-1'!$A$6:$BE$17,K$42,FALSE)</f>
        <v>1562</v>
      </c>
      <c r="L111" s="85">
        <f>VLOOKUP($C$2,'[11]ERU-1'!$A$6:$BE$17,L$42,FALSE)</f>
        <v>0</v>
      </c>
      <c r="M111" s="85">
        <f>VLOOKUP($C$2,'[11]ERU-1'!$A$6:$BE$17,M$42,FALSE)</f>
        <v>1562</v>
      </c>
      <c r="N111" s="85">
        <f>VLOOKUP($C$2,'[11]ERU-1'!$A$6:$BE$17,N$42,FALSE)</f>
        <v>0</v>
      </c>
      <c r="O111" s="85" t="s">
        <v>36</v>
      </c>
      <c r="P111" s="85">
        <f>VLOOKUP($C$2,'[11]ERU-1'!$A$6:$BE$17,P$42,FALSE)</f>
        <v>0</v>
      </c>
      <c r="Q111" s="85">
        <f>VLOOKUP($C$2,'[11]ERU-1'!$A$6:$BE$17,Q$42,FALSE)</f>
        <v>0</v>
      </c>
      <c r="R111" s="85">
        <f>VLOOKUP($C$2,'[11]ERU-1'!$A$6:$BE$17,R$42,FALSE)</f>
        <v>1562</v>
      </c>
      <c r="S111" s="85">
        <f>VLOOKUP($C$2,'[11]ERU-1'!$A$6:$BE$17,S$42,FALSE)</f>
        <v>0</v>
      </c>
      <c r="T111" s="85">
        <f>VLOOKUP($C$2,'[11]ERU-1'!$A$6:$BE$17,T$42,FALSE)</f>
        <v>0</v>
      </c>
      <c r="U111" s="85">
        <f>VLOOKUP($C$2,'[11]ERU-1'!$A$6:$BE$17,U$42,FALSE)</f>
        <v>0</v>
      </c>
      <c r="V111" s="85">
        <f>VLOOKUP($C$2,'[11]ERU-1'!$A$6:$BE$17,V$42,FALSE)</f>
        <v>0</v>
      </c>
      <c r="W111" s="85">
        <f>VLOOKUP($C$2,'[11]ERU-1'!$A$6:$BE$17,W$42,FALSE)</f>
        <v>0</v>
      </c>
      <c r="X111" s="85">
        <f>VLOOKUP($C$2,'[11]ERU-1'!$A$6:$BE$17,X$42,FALSE)</f>
        <v>0</v>
      </c>
      <c r="Y111" s="85">
        <f>VLOOKUP($C$2,'[11]ERU-1'!$A$6:$BE$17,Y$42,FALSE)</f>
        <v>0</v>
      </c>
      <c r="Z111" s="85">
        <f>VLOOKUP($C$2,'[11]ERU-1'!$A$6:$BE$17,Z$42,FALSE)</f>
        <v>0</v>
      </c>
      <c r="AA111" s="85" t="str">
        <f>INDEX([16]Data!$BK$5:$BK$156,MATCH(A111,[16]Data!$A$5:$A$156,0))</f>
        <v>Moravskoslezský</v>
      </c>
      <c r="AB111" s="86">
        <f>INDEX([16]Data!$BM$5:$BM$156,MATCH(A111,[16]Data!$A$5:$A$156,0))</f>
        <v>4.99</v>
      </c>
      <c r="AC111" s="12"/>
      <c r="AD111" s="39">
        <f t="shared" si="16"/>
        <v>0.77115649579379053</v>
      </c>
    </row>
    <row r="112" spans="1:30" x14ac:dyDescent="0.25">
      <c r="A112">
        <v>2886</v>
      </c>
      <c r="B112" s="84" t="str">
        <f>INDEX([16]Data!$C$5:$C$156,MATCH(A112,[16]Data!$A$5:$A$156,0))</f>
        <v>KJ - Polička, Hegerova</v>
      </c>
      <c r="C112" s="85" t="str">
        <f>VLOOKUP($C$2,'[72]ERU-1'!$A$6:$BE$17,C$42,FALSE)</f>
        <v>Duben</v>
      </c>
      <c r="D112" s="85">
        <f>VLOOKUP($C$2,'[72]ERU-1'!$A$6:$BE$17,D$42,FALSE)</f>
        <v>4</v>
      </c>
      <c r="E112" s="85">
        <f>VLOOKUP($C$2,'[72]ERU-1'!$A$6:$BE$17,E$42,FALSE)</f>
        <v>269.79500000000002</v>
      </c>
      <c r="F112" s="85">
        <f>VLOOKUP($C$2,'[72]ERU-1'!$A$6:$BE$17,F$42,FALSE)</f>
        <v>141.31299999999999</v>
      </c>
      <c r="G112" s="85">
        <f>VLOOKUP($C$2,'[72]ERU-1'!$A$6:$BE$17,G$42,FALSE)</f>
        <v>32.802</v>
      </c>
      <c r="H112" s="85">
        <f>VLOOKUP($C$2,'[72]ERU-1'!$A$6:$BE$17,H$42,FALSE)</f>
        <v>425</v>
      </c>
      <c r="I112" s="85">
        <f>VLOOKUP($C$2,'[72]ERU-1'!$A$6:$BE$17,I$42,FALSE)</f>
        <v>0</v>
      </c>
      <c r="J112" s="85">
        <f>VLOOKUP($C$2,'[72]ERU-1'!$A$6:$BE$17,J$42,FALSE)</f>
        <v>0</v>
      </c>
      <c r="K112" s="85">
        <f>VLOOKUP($C$2,'[72]ERU-1'!$A$6:$BE$17,K$42,FALSE)</f>
        <v>425</v>
      </c>
      <c r="L112" s="85">
        <f>VLOOKUP($C$2,'[72]ERU-1'!$A$6:$BE$17,L$42,FALSE)</f>
        <v>0</v>
      </c>
      <c r="M112" s="85">
        <f>VLOOKUP($C$2,'[72]ERU-1'!$A$6:$BE$17,M$42,FALSE)</f>
        <v>425</v>
      </c>
      <c r="N112" s="85">
        <f>VLOOKUP($C$2,'[72]ERU-1'!$A$6:$BE$17,N$42,FALSE)</f>
        <v>0</v>
      </c>
      <c r="O112" s="85" t="s">
        <v>36</v>
      </c>
      <c r="P112" s="85">
        <f>VLOOKUP($C$2,'[72]ERU-1'!$A$6:$BE$17,P$42,FALSE)</f>
        <v>0</v>
      </c>
      <c r="Q112" s="85">
        <f>VLOOKUP($C$2,'[72]ERU-1'!$A$6:$BE$17,Q$42,FALSE)</f>
        <v>0</v>
      </c>
      <c r="R112" s="85">
        <f>VLOOKUP($C$2,'[72]ERU-1'!$A$6:$BE$17,R$42,FALSE)</f>
        <v>425</v>
      </c>
      <c r="S112" s="85">
        <f>VLOOKUP($C$2,'[72]ERU-1'!$A$6:$BE$17,S$42,FALSE)</f>
        <v>0</v>
      </c>
      <c r="T112" s="85">
        <f>VLOOKUP($C$2,'[72]ERU-1'!$A$6:$BE$17,T$42,FALSE)</f>
        <v>0</v>
      </c>
      <c r="U112" s="85">
        <f>VLOOKUP($C$2,'[72]ERU-1'!$A$6:$BE$17,U$42,FALSE)</f>
        <v>0</v>
      </c>
      <c r="V112" s="85">
        <f>VLOOKUP($C$2,'[72]ERU-1'!$A$6:$BE$17,V$42,FALSE)</f>
        <v>0</v>
      </c>
      <c r="W112" s="85">
        <f>VLOOKUP($C$2,'[72]ERU-1'!$A$6:$BE$17,W$42,FALSE)</f>
        <v>0</v>
      </c>
      <c r="X112" s="85">
        <f>VLOOKUP($C$2,'[72]ERU-1'!$A$6:$BE$17,X$42,FALSE)</f>
        <v>0</v>
      </c>
      <c r="Y112" s="85">
        <f>VLOOKUP($C$2,'[72]ERU-1'!$A$6:$BE$17,Y$42,FALSE)</f>
        <v>0</v>
      </c>
      <c r="Z112" s="85">
        <f>VLOOKUP($C$2,'[72]ERU-1'!$A$6:$BE$17,Z$42,FALSE)</f>
        <v>0</v>
      </c>
      <c r="AA112" s="85" t="str">
        <f>INDEX([16]Data!$BK$5:$BK$156,MATCH(A112,[16]Data!$A$5:$A$156,0))</f>
        <v>Pardubický</v>
      </c>
      <c r="AB112" s="86">
        <f>INDEX([16]Data!$BM$5:$BM$156,MATCH(A112,[16]Data!$A$5:$A$156,0))</f>
        <v>0.47199999999999998</v>
      </c>
      <c r="AC112" s="12"/>
      <c r="AD112" s="39">
        <f t="shared" si="16"/>
        <v>0.83541893212624152</v>
      </c>
    </row>
    <row r="113" spans="1:30" x14ac:dyDescent="0.25">
      <c r="A113">
        <v>3280</v>
      </c>
      <c r="B113" s="84" t="str">
        <f>INDEX([16]Data!$C$5:$C$156,MATCH(A113,[16]Data!$A$5:$A$156,0))</f>
        <v>KJ - Polička, Jiráskova</v>
      </c>
      <c r="C113" s="85" t="str">
        <f>VLOOKUP($C$2,'[73]ERU-1'!$A$6:$BE$17,C$42,FALSE)</f>
        <v>Duben</v>
      </c>
      <c r="D113" s="85">
        <f>VLOOKUP($C$2,'[73]ERU-1'!$A$6:$BE$17,D$42,FALSE)</f>
        <v>4</v>
      </c>
      <c r="E113" s="85">
        <f>VLOOKUP($C$2,'[73]ERU-1'!$A$6:$BE$17,E$42,FALSE)</f>
        <v>256.06</v>
      </c>
      <c r="F113" s="85">
        <f>VLOOKUP($C$2,'[73]ERU-1'!$A$6:$BE$17,F$42,FALSE)</f>
        <v>147.548</v>
      </c>
      <c r="G113" s="85">
        <f>VLOOKUP($C$2,'[73]ERU-1'!$A$6:$BE$17,G$42,FALSE)</f>
        <v>35.225999999999999</v>
      </c>
      <c r="H113" s="85">
        <f>VLOOKUP($C$2,'[73]ERU-1'!$A$6:$BE$17,H$42,FALSE)</f>
        <v>421</v>
      </c>
      <c r="I113" s="85">
        <f>VLOOKUP($C$2,'[73]ERU-1'!$A$6:$BE$17,I$42,FALSE)</f>
        <v>0</v>
      </c>
      <c r="J113" s="85">
        <f>VLOOKUP($C$2,'[73]ERU-1'!$A$6:$BE$17,J$42,FALSE)</f>
        <v>0</v>
      </c>
      <c r="K113" s="85">
        <f>VLOOKUP($C$2,'[73]ERU-1'!$A$6:$BE$17,K$42,FALSE)</f>
        <v>421</v>
      </c>
      <c r="L113" s="85">
        <f>VLOOKUP($C$2,'[73]ERU-1'!$A$6:$BE$17,L$42,FALSE)</f>
        <v>0</v>
      </c>
      <c r="M113" s="85">
        <f>VLOOKUP($C$2,'[73]ERU-1'!$A$6:$BE$17,M$42,FALSE)</f>
        <v>421</v>
      </c>
      <c r="N113" s="85">
        <f>VLOOKUP($C$2,'[73]ERU-1'!$A$6:$BE$17,N$42,FALSE)</f>
        <v>0</v>
      </c>
      <c r="O113" s="85" t="s">
        <v>36</v>
      </c>
      <c r="P113" s="85">
        <f>VLOOKUP($C$2,'[73]ERU-1'!$A$6:$BE$17,P$42,FALSE)</f>
        <v>0</v>
      </c>
      <c r="Q113" s="85">
        <f>VLOOKUP($C$2,'[73]ERU-1'!$A$6:$BE$17,Q$42,FALSE)</f>
        <v>0</v>
      </c>
      <c r="R113" s="85">
        <f>VLOOKUP($C$2,'[73]ERU-1'!$A$6:$BE$17,R$42,FALSE)</f>
        <v>421</v>
      </c>
      <c r="S113" s="85">
        <f>VLOOKUP($C$2,'[73]ERU-1'!$A$6:$BE$17,S$42,FALSE)</f>
        <v>0</v>
      </c>
      <c r="T113" s="85">
        <f>VLOOKUP($C$2,'[73]ERU-1'!$A$6:$BE$17,T$42,FALSE)</f>
        <v>0</v>
      </c>
      <c r="U113" s="85">
        <f>VLOOKUP($C$2,'[73]ERU-1'!$A$6:$BE$17,U$42,FALSE)</f>
        <v>0</v>
      </c>
      <c r="V113" s="85">
        <f>VLOOKUP($C$2,'[73]ERU-1'!$A$6:$BE$17,V$42,FALSE)</f>
        <v>0</v>
      </c>
      <c r="W113" s="85">
        <f>VLOOKUP($C$2,'[73]ERU-1'!$A$6:$BE$17,W$42,FALSE)</f>
        <v>0</v>
      </c>
      <c r="X113" s="85">
        <f>VLOOKUP($C$2,'[73]ERU-1'!$A$6:$BE$17,X$42,FALSE)</f>
        <v>0</v>
      </c>
      <c r="Y113" s="85">
        <f>VLOOKUP($C$2,'[73]ERU-1'!$A$6:$BE$17,Y$42,FALSE)</f>
        <v>0</v>
      </c>
      <c r="Z113" s="85">
        <f>VLOOKUP($C$2,'[73]ERU-1'!$A$6:$BE$17,Z$42,FALSE)</f>
        <v>0</v>
      </c>
      <c r="AA113" s="85" t="str">
        <f>INDEX([16]Data!$BK$5:$BK$156,MATCH(A113,[16]Data!$A$5:$A$156,0))</f>
        <v>Pardubický</v>
      </c>
      <c r="AB113" s="86">
        <f>INDEX([16]Data!$BM$5:$BM$156,MATCH(A113,[16]Data!$A$5:$A$156,0))</f>
        <v>0.29099999999999998</v>
      </c>
      <c r="AC113" s="12"/>
      <c r="AD113" s="39">
        <f t="shared" si="16"/>
        <v>0.79258576493374655</v>
      </c>
    </row>
    <row r="114" spans="1:30" x14ac:dyDescent="0.25">
      <c r="A114">
        <v>2885</v>
      </c>
      <c r="B114" s="84" t="str">
        <f>INDEX([16]Data!$C$5:$C$156,MATCH(A114,[16]Data!$A$5:$A$156,0))</f>
        <v>KJ - Polička, Svépomoc</v>
      </c>
      <c r="C114" s="85" t="str">
        <f>VLOOKUP($C$2,'[74]ERU-1'!$A$6:$BE$17,C$42,FALSE)</f>
        <v>Duben</v>
      </c>
      <c r="D114" s="85">
        <f>VLOOKUP($C$2,'[74]ERU-1'!$A$6:$BE$17,D$42,FALSE)</f>
        <v>4</v>
      </c>
      <c r="E114" s="85">
        <f>VLOOKUP($C$2,'[74]ERU-1'!$A$6:$BE$17,E$42,FALSE)</f>
        <v>359.99700000000001</v>
      </c>
      <c r="F114" s="85">
        <f>VLOOKUP($C$2,'[74]ERU-1'!$A$6:$BE$17,F$42,FALSE)</f>
        <v>189.68199999999999</v>
      </c>
      <c r="G114" s="85">
        <f>VLOOKUP($C$2,'[74]ERU-1'!$A$6:$BE$17,G$42,FALSE)</f>
        <v>35.228000000000002</v>
      </c>
      <c r="H114" s="85">
        <f>VLOOKUP($C$2,'[74]ERU-1'!$A$6:$BE$17,H$42,FALSE)</f>
        <v>537</v>
      </c>
      <c r="I114" s="85">
        <f>VLOOKUP($C$2,'[74]ERU-1'!$A$6:$BE$17,I$42,FALSE)</f>
        <v>0</v>
      </c>
      <c r="J114" s="85">
        <f>VLOOKUP($C$2,'[74]ERU-1'!$A$6:$BE$17,J$42,FALSE)</f>
        <v>0</v>
      </c>
      <c r="K114" s="85">
        <f>VLOOKUP($C$2,'[74]ERU-1'!$A$6:$BE$17,K$42,FALSE)</f>
        <v>537</v>
      </c>
      <c r="L114" s="85">
        <f>VLOOKUP($C$2,'[74]ERU-1'!$A$6:$BE$17,L$42,FALSE)</f>
        <v>0</v>
      </c>
      <c r="M114" s="85">
        <f>VLOOKUP($C$2,'[74]ERU-1'!$A$6:$BE$17,M$42,FALSE)</f>
        <v>537</v>
      </c>
      <c r="N114" s="85">
        <f>VLOOKUP($C$2,'[74]ERU-1'!$A$6:$BE$17,N$42,FALSE)</f>
        <v>0</v>
      </c>
      <c r="O114" s="85" t="s">
        <v>36</v>
      </c>
      <c r="P114" s="85">
        <f>VLOOKUP($C$2,'[74]ERU-1'!$A$6:$BE$17,P$42,FALSE)</f>
        <v>0</v>
      </c>
      <c r="Q114" s="85">
        <f>VLOOKUP($C$2,'[74]ERU-1'!$A$6:$BE$17,Q$42,FALSE)</f>
        <v>0</v>
      </c>
      <c r="R114" s="85">
        <f>VLOOKUP($C$2,'[74]ERU-1'!$A$6:$BE$17,R$42,FALSE)</f>
        <v>537</v>
      </c>
      <c r="S114" s="85">
        <f>VLOOKUP($C$2,'[74]ERU-1'!$A$6:$BE$17,S$42,FALSE)</f>
        <v>0</v>
      </c>
      <c r="T114" s="85">
        <f>VLOOKUP($C$2,'[74]ERU-1'!$A$6:$BE$17,T$42,FALSE)</f>
        <v>0</v>
      </c>
      <c r="U114" s="85">
        <f>VLOOKUP($C$2,'[74]ERU-1'!$A$6:$BE$17,U$42,FALSE)</f>
        <v>0</v>
      </c>
      <c r="V114" s="85">
        <f>VLOOKUP($C$2,'[74]ERU-1'!$A$6:$BE$17,V$42,FALSE)</f>
        <v>0</v>
      </c>
      <c r="W114" s="85">
        <f>VLOOKUP($C$2,'[74]ERU-1'!$A$6:$BE$17,W$42,FALSE)</f>
        <v>0</v>
      </c>
      <c r="X114" s="85">
        <f>VLOOKUP($C$2,'[74]ERU-1'!$A$6:$BE$17,X$42,FALSE)</f>
        <v>0</v>
      </c>
      <c r="Y114" s="85">
        <f>VLOOKUP($C$2,'[74]ERU-1'!$A$6:$BE$17,Y$42,FALSE)</f>
        <v>0</v>
      </c>
      <c r="Z114" s="85">
        <f>VLOOKUP($C$2,'[74]ERU-1'!$A$6:$BE$17,Z$42,FALSE)</f>
        <v>0</v>
      </c>
      <c r="AA114" s="85" t="str">
        <f>INDEX([16]Data!$BK$5:$BK$156,MATCH(A114,[16]Data!$A$5:$A$156,0))</f>
        <v>Pardubický</v>
      </c>
      <c r="AB114" s="86">
        <f>INDEX([16]Data!$BM$5:$BM$156,MATCH(A114,[16]Data!$A$5:$A$156,0))</f>
        <v>0.47199999999999998</v>
      </c>
      <c r="AC114" s="12"/>
      <c r="AD114" s="39">
        <f t="shared" si="16"/>
        <v>0.78640391110736219</v>
      </c>
    </row>
    <row r="115" spans="1:30" x14ac:dyDescent="0.25">
      <c r="A115">
        <v>2696</v>
      </c>
      <c r="B115" s="84" t="str">
        <f>INDEX([16]Data!$C$5:$C$156,MATCH(A115,[16]Data!$A$5:$A$156,0))</f>
        <v>KJ - Postoloprty, Draguš</v>
      </c>
      <c r="C115" s="85" t="str">
        <f>VLOOKUP($C$2,'[75]ERU-1'!$A$6:$BE$17,C$42,FALSE)</f>
        <v>Duben</v>
      </c>
      <c r="D115" s="85">
        <f>VLOOKUP($C$2,'[75]ERU-1'!$A$6:$BE$17,D$42,FALSE)</f>
        <v>4</v>
      </c>
      <c r="E115" s="85">
        <f>VLOOKUP($C$2,'[75]ERU-1'!$A$6:$BE$17,E$42,FALSE)</f>
        <v>219.14500000000001</v>
      </c>
      <c r="F115" s="85">
        <f>VLOOKUP($C$2,'[75]ERU-1'!$A$6:$BE$17,F$42,FALSE)</f>
        <v>125.878</v>
      </c>
      <c r="G115" s="85">
        <f>VLOOKUP($C$2,'[75]ERU-1'!$A$6:$BE$17,G$42,FALSE)</f>
        <v>35.316000000000003</v>
      </c>
      <c r="H115" s="85">
        <f>VLOOKUP($C$2,'[75]ERU-1'!$A$6:$BE$17,H$42,FALSE)</f>
        <v>347</v>
      </c>
      <c r="I115" s="85">
        <f>VLOOKUP($C$2,'[75]ERU-1'!$A$6:$BE$17,I$42,FALSE)</f>
        <v>0</v>
      </c>
      <c r="J115" s="85">
        <f>VLOOKUP($C$2,'[75]ERU-1'!$A$6:$BE$17,J$42,FALSE)</f>
        <v>0</v>
      </c>
      <c r="K115" s="85">
        <f>VLOOKUP($C$2,'[75]ERU-1'!$A$6:$BE$17,K$42,FALSE)</f>
        <v>347</v>
      </c>
      <c r="L115" s="85">
        <f>VLOOKUP($C$2,'[75]ERU-1'!$A$6:$BE$17,L$42,FALSE)</f>
        <v>0</v>
      </c>
      <c r="M115" s="85">
        <f>VLOOKUP($C$2,'[75]ERU-1'!$A$6:$BE$17,M$42,FALSE)</f>
        <v>347</v>
      </c>
      <c r="N115" s="85">
        <f>VLOOKUP($C$2,'[75]ERU-1'!$A$6:$BE$17,N$42,FALSE)</f>
        <v>0</v>
      </c>
      <c r="O115" s="85" t="s">
        <v>36</v>
      </c>
      <c r="P115" s="85">
        <f>VLOOKUP($C$2,'[75]ERU-1'!$A$6:$BE$17,P$42,FALSE)</f>
        <v>0</v>
      </c>
      <c r="Q115" s="85">
        <f>VLOOKUP($C$2,'[75]ERU-1'!$A$6:$BE$17,Q$42,FALSE)</f>
        <v>0</v>
      </c>
      <c r="R115" s="85">
        <f>VLOOKUP($C$2,'[75]ERU-1'!$A$6:$BE$17,R$42,FALSE)</f>
        <v>347</v>
      </c>
      <c r="S115" s="85">
        <f>VLOOKUP($C$2,'[75]ERU-1'!$A$6:$BE$17,S$42,FALSE)</f>
        <v>0</v>
      </c>
      <c r="T115" s="85">
        <f>VLOOKUP($C$2,'[75]ERU-1'!$A$6:$BE$17,T$42,FALSE)</f>
        <v>0</v>
      </c>
      <c r="U115" s="85">
        <f>VLOOKUP($C$2,'[75]ERU-1'!$A$6:$BE$17,U$42,FALSE)</f>
        <v>0</v>
      </c>
      <c r="V115" s="85">
        <f>VLOOKUP($C$2,'[75]ERU-1'!$A$6:$BE$17,V$42,FALSE)</f>
        <v>0</v>
      </c>
      <c r="W115" s="85">
        <f>VLOOKUP($C$2,'[75]ERU-1'!$A$6:$BE$17,W$42,FALSE)</f>
        <v>0</v>
      </c>
      <c r="X115" s="85">
        <f>VLOOKUP($C$2,'[75]ERU-1'!$A$6:$BE$17,X$42,FALSE)</f>
        <v>0</v>
      </c>
      <c r="Y115" s="85">
        <f>VLOOKUP($C$2,'[75]ERU-1'!$A$6:$BE$17,Y$42,FALSE)</f>
        <v>0</v>
      </c>
      <c r="Z115" s="85">
        <f>VLOOKUP($C$2,'[75]ERU-1'!$A$6:$BE$17,Z$42,FALSE)</f>
        <v>0</v>
      </c>
      <c r="AA115" s="85" t="str">
        <f>INDEX([16]Data!$BK$5:$BK$156,MATCH(A115,[16]Data!$A$5:$A$156,0))</f>
        <v>Ústecký</v>
      </c>
      <c r="AB115" s="86">
        <f>INDEX([16]Data!$BM$5:$BM$156,MATCH(A115,[16]Data!$A$5:$A$156,0))</f>
        <v>0.28599999999999998</v>
      </c>
      <c r="AC115" s="12"/>
      <c r="AD115" s="39">
        <f t="shared" si="16"/>
        <v>0.7657326052915433</v>
      </c>
    </row>
    <row r="116" spans="1:30" x14ac:dyDescent="0.25">
      <c r="A116">
        <v>2804</v>
      </c>
      <c r="B116" s="84" t="str">
        <f>INDEX([16]Data!$C$5:$C$156,MATCH(A116,[16]Data!$A$5:$A$156,0))</f>
        <v>KJ - Postoloprty, Dvořákova</v>
      </c>
      <c r="C116" s="85" t="str">
        <f>VLOOKUP($C$2,'[76]ERU-1'!$A$6:$BE$17,C$42,FALSE)</f>
        <v>Duben</v>
      </c>
      <c r="D116" s="85">
        <f>VLOOKUP($C$2,'[76]ERU-1'!$A$6:$BE$17,D$42,FALSE)</f>
        <v>4</v>
      </c>
      <c r="E116" s="85">
        <f>VLOOKUP($C$2,'[76]ERU-1'!$A$6:$BE$17,E$42,FALSE)</f>
        <v>190.739</v>
      </c>
      <c r="F116" s="85">
        <f>VLOOKUP($C$2,'[76]ERU-1'!$A$6:$BE$17,F$42,FALSE)</f>
        <v>100.724</v>
      </c>
      <c r="G116" s="85">
        <f>VLOOKUP($C$2,'[76]ERU-1'!$A$6:$BE$17,G$42,FALSE)</f>
        <v>35.316000000000003</v>
      </c>
      <c r="H116" s="85">
        <f>VLOOKUP($C$2,'[76]ERU-1'!$A$6:$BE$17,H$42,FALSE)</f>
        <v>284</v>
      </c>
      <c r="I116" s="85">
        <f>VLOOKUP($C$2,'[76]ERU-1'!$A$6:$BE$17,I$42,FALSE)</f>
        <v>0</v>
      </c>
      <c r="J116" s="85">
        <f>VLOOKUP($C$2,'[76]ERU-1'!$A$6:$BE$17,J$42,FALSE)</f>
        <v>0</v>
      </c>
      <c r="K116" s="85">
        <f>VLOOKUP($C$2,'[76]ERU-1'!$A$6:$BE$17,K$42,FALSE)</f>
        <v>284</v>
      </c>
      <c r="L116" s="85">
        <f>VLOOKUP($C$2,'[76]ERU-1'!$A$6:$BE$17,L$42,FALSE)</f>
        <v>0</v>
      </c>
      <c r="M116" s="85">
        <f>VLOOKUP($C$2,'[76]ERU-1'!$A$6:$BE$17,M$42,FALSE)</f>
        <v>284</v>
      </c>
      <c r="N116" s="85">
        <f>VLOOKUP($C$2,'[76]ERU-1'!$A$6:$BE$17,N$42,FALSE)</f>
        <v>0</v>
      </c>
      <c r="O116" s="85" t="s">
        <v>36</v>
      </c>
      <c r="P116" s="85">
        <f>VLOOKUP($C$2,'[76]ERU-1'!$A$6:$BE$17,P$42,FALSE)</f>
        <v>0</v>
      </c>
      <c r="Q116" s="85">
        <f>VLOOKUP($C$2,'[76]ERU-1'!$A$6:$BE$17,Q$42,FALSE)</f>
        <v>0</v>
      </c>
      <c r="R116" s="85">
        <f>VLOOKUP($C$2,'[76]ERU-1'!$A$6:$BE$17,R$42,FALSE)</f>
        <v>284</v>
      </c>
      <c r="S116" s="85">
        <f>VLOOKUP($C$2,'[76]ERU-1'!$A$6:$BE$17,S$42,FALSE)</f>
        <v>0</v>
      </c>
      <c r="T116" s="85">
        <f>VLOOKUP($C$2,'[76]ERU-1'!$A$6:$BE$17,T$42,FALSE)</f>
        <v>0</v>
      </c>
      <c r="U116" s="85">
        <f>VLOOKUP($C$2,'[76]ERU-1'!$A$6:$BE$17,U$42,FALSE)</f>
        <v>0</v>
      </c>
      <c r="V116" s="85">
        <f>VLOOKUP($C$2,'[76]ERU-1'!$A$6:$BE$17,V$42,FALSE)</f>
        <v>0</v>
      </c>
      <c r="W116" s="85">
        <f>VLOOKUP($C$2,'[76]ERU-1'!$A$6:$BE$17,W$42,FALSE)</f>
        <v>0</v>
      </c>
      <c r="X116" s="85">
        <f>VLOOKUP($C$2,'[76]ERU-1'!$A$6:$BE$17,X$42,FALSE)</f>
        <v>0</v>
      </c>
      <c r="Y116" s="85">
        <f>VLOOKUP($C$2,'[76]ERU-1'!$A$6:$BE$17,Y$42,FALSE)</f>
        <v>0</v>
      </c>
      <c r="Z116" s="85">
        <f>VLOOKUP($C$2,'[76]ERU-1'!$A$6:$BE$17,Z$42,FALSE)</f>
        <v>0</v>
      </c>
      <c r="AA116" s="85" t="str">
        <f>INDEX([16]Data!$BK$5:$BK$156,MATCH(A116,[16]Data!$A$5:$A$156,0))</f>
        <v>Ústecký</v>
      </c>
      <c r="AB116" s="86">
        <f>INDEX([16]Data!$BM$5:$BM$156,MATCH(A116,[16]Data!$A$5:$A$156,0))</f>
        <v>1.0629999999999999</v>
      </c>
      <c r="AC116" s="12"/>
      <c r="AD116" s="39">
        <f t="shared" si="16"/>
        <v>0.78321838776149566</v>
      </c>
    </row>
    <row r="117" spans="1:30" x14ac:dyDescent="0.25">
      <c r="A117">
        <v>3614</v>
      </c>
      <c r="B117" s="84" t="str">
        <f>INDEX([16]Data!$C$5:$C$156,MATCH(A117,[16]Data!$A$5:$A$156,0))</f>
        <v>KJ - Prostějov, B. Šmerala</v>
      </c>
      <c r="C117" s="85" t="str">
        <f>VLOOKUP($C$2,'[77]ERU-1'!$A$6:$BE$17,C$42,FALSE)</f>
        <v>Duben</v>
      </c>
      <c r="D117" s="85">
        <f>VLOOKUP($C$2,'[77]ERU-1'!$A$6:$BE$17,D$42,FALSE)</f>
        <v>4</v>
      </c>
      <c r="E117" s="85">
        <f>VLOOKUP($C$2,'[77]ERU-1'!$A$6:$BE$17,E$42,FALSE)</f>
        <v>878.29300000000001</v>
      </c>
      <c r="F117" s="85">
        <f>VLOOKUP($C$2,'[77]ERU-1'!$A$6:$BE$17,F$42,FALSE)</f>
        <v>477.12900000000002</v>
      </c>
      <c r="G117" s="85">
        <f>VLOOKUP($C$2,'[77]ERU-1'!$A$6:$BE$17,G$42,FALSE)</f>
        <v>35.262</v>
      </c>
      <c r="H117" s="85">
        <f>VLOOKUP($C$2,'[77]ERU-1'!$A$6:$BE$17,H$42,FALSE)</f>
        <v>1402</v>
      </c>
      <c r="I117" s="85">
        <f>VLOOKUP($C$2,'[77]ERU-1'!$A$6:$BE$17,I$42,FALSE)</f>
        <v>0</v>
      </c>
      <c r="J117" s="85">
        <f>VLOOKUP($C$2,'[77]ERU-1'!$A$6:$BE$17,J$42,FALSE)</f>
        <v>0</v>
      </c>
      <c r="K117" s="85">
        <f>VLOOKUP($C$2,'[77]ERU-1'!$A$6:$BE$17,K$42,FALSE)</f>
        <v>1402</v>
      </c>
      <c r="L117" s="85">
        <f>VLOOKUP($C$2,'[77]ERU-1'!$A$6:$BE$17,L$42,FALSE)</f>
        <v>0</v>
      </c>
      <c r="M117" s="85">
        <f>VLOOKUP($C$2,'[77]ERU-1'!$A$6:$BE$17,M$42,FALSE)</f>
        <v>1402</v>
      </c>
      <c r="N117" s="85">
        <f>VLOOKUP($C$2,'[77]ERU-1'!$A$6:$BE$17,N$42,FALSE)</f>
        <v>0</v>
      </c>
      <c r="O117" s="85" t="s">
        <v>36</v>
      </c>
      <c r="P117" s="85">
        <f>VLOOKUP($C$2,'[77]ERU-1'!$A$6:$BE$17,P$42,FALSE)</f>
        <v>0</v>
      </c>
      <c r="Q117" s="85">
        <f>VLOOKUP($C$2,'[77]ERU-1'!$A$6:$BE$17,Q$42,FALSE)</f>
        <v>0</v>
      </c>
      <c r="R117" s="85">
        <f>VLOOKUP($C$2,'[77]ERU-1'!$A$6:$BE$17,R$42,FALSE)</f>
        <v>1402</v>
      </c>
      <c r="S117" s="85">
        <f>VLOOKUP($C$2,'[77]ERU-1'!$A$6:$BE$17,S$42,FALSE)</f>
        <v>0</v>
      </c>
      <c r="T117" s="85">
        <f>VLOOKUP($C$2,'[77]ERU-1'!$A$6:$BE$17,T$42,FALSE)</f>
        <v>0</v>
      </c>
      <c r="U117" s="85">
        <f>VLOOKUP($C$2,'[77]ERU-1'!$A$6:$BE$17,U$42,FALSE)</f>
        <v>0</v>
      </c>
      <c r="V117" s="85">
        <f>VLOOKUP($C$2,'[77]ERU-1'!$A$6:$BE$17,V$42,FALSE)</f>
        <v>0</v>
      </c>
      <c r="W117" s="85">
        <f>VLOOKUP($C$2,'[77]ERU-1'!$A$6:$BE$17,W$42,FALSE)</f>
        <v>0</v>
      </c>
      <c r="X117" s="85">
        <f>VLOOKUP($C$2,'[77]ERU-1'!$A$6:$BE$17,X$42,FALSE)</f>
        <v>0</v>
      </c>
      <c r="Y117" s="85">
        <f>VLOOKUP($C$2,'[77]ERU-1'!$A$6:$BE$17,Y$42,FALSE)</f>
        <v>0</v>
      </c>
      <c r="Z117" s="85">
        <f>VLOOKUP($C$2,'[77]ERU-1'!$A$6:$BE$17,Z$42,FALSE)</f>
        <v>0</v>
      </c>
      <c r="AA117" s="85" t="str">
        <f>INDEX([16]Data!$BK$5:$BK$156,MATCH(A117,[16]Data!$A$5:$A$156,0))</f>
        <v>Olomoucký</v>
      </c>
      <c r="AB117" s="86">
        <f>INDEX([16]Data!$BM$5:$BM$156,MATCH(A117,[16]Data!$A$5:$A$156,0))</f>
        <v>1.964</v>
      </c>
      <c r="AC117" s="12"/>
      <c r="AD117" s="39">
        <f t="shared" si="16"/>
        <v>0.81622463619785091</v>
      </c>
    </row>
    <row r="118" spans="1:30" x14ac:dyDescent="0.25">
      <c r="A118">
        <v>3613</v>
      </c>
      <c r="B118" s="84" t="str">
        <f>INDEX([16]Data!$C$5:$C$156,MATCH(A118,[16]Data!$A$5:$A$156,0))</f>
        <v>KJ - Prostějov, S. Manharda</v>
      </c>
      <c r="C118" s="85" t="str">
        <f>VLOOKUP($C$2,'[78]ERU-1'!$A$6:$BE$17,C$42,FALSE)</f>
        <v>Duben</v>
      </c>
      <c r="D118" s="85">
        <f>VLOOKUP($C$2,'[78]ERU-1'!$A$6:$BE$17,D$42,FALSE)</f>
        <v>4</v>
      </c>
      <c r="E118" s="85">
        <f>VLOOKUP($C$2,'[78]ERU-1'!$A$6:$BE$17,E$42,FALSE)</f>
        <v>837.84</v>
      </c>
      <c r="F118" s="85">
        <f>VLOOKUP($C$2,'[78]ERU-1'!$A$6:$BE$17,F$42,FALSE)</f>
        <v>452.928</v>
      </c>
      <c r="G118" s="85">
        <f>VLOOKUP($C$2,'[78]ERU-1'!$A$6:$BE$17,G$42,FALSE)</f>
        <v>35.270000000000003</v>
      </c>
      <c r="H118" s="85">
        <f>VLOOKUP($C$2,'[78]ERU-1'!$A$6:$BE$17,H$42,FALSE)</f>
        <v>1349</v>
      </c>
      <c r="I118" s="85">
        <f>VLOOKUP($C$2,'[78]ERU-1'!$A$6:$BE$17,I$42,FALSE)</f>
        <v>0</v>
      </c>
      <c r="J118" s="85">
        <f>VLOOKUP($C$2,'[78]ERU-1'!$A$6:$BE$17,J$42,FALSE)</f>
        <v>0</v>
      </c>
      <c r="K118" s="85">
        <f>VLOOKUP($C$2,'[78]ERU-1'!$A$6:$BE$17,K$42,FALSE)</f>
        <v>1349</v>
      </c>
      <c r="L118" s="85">
        <f>VLOOKUP($C$2,'[78]ERU-1'!$A$6:$BE$17,L$42,FALSE)</f>
        <v>0</v>
      </c>
      <c r="M118" s="85">
        <f>VLOOKUP($C$2,'[78]ERU-1'!$A$6:$BE$17,M$42,FALSE)</f>
        <v>1349</v>
      </c>
      <c r="N118" s="85">
        <f>VLOOKUP($C$2,'[78]ERU-1'!$A$6:$BE$17,N$42,FALSE)</f>
        <v>0</v>
      </c>
      <c r="O118" s="85" t="s">
        <v>36</v>
      </c>
      <c r="P118" s="85">
        <f>VLOOKUP($C$2,'[78]ERU-1'!$A$6:$BE$17,P$42,FALSE)</f>
        <v>0</v>
      </c>
      <c r="Q118" s="85">
        <f>VLOOKUP($C$2,'[78]ERU-1'!$A$6:$BE$17,Q$42,FALSE)</f>
        <v>0</v>
      </c>
      <c r="R118" s="85">
        <f>VLOOKUP($C$2,'[78]ERU-1'!$A$6:$BE$17,R$42,FALSE)</f>
        <v>1349</v>
      </c>
      <c r="S118" s="85">
        <f>VLOOKUP($C$2,'[78]ERU-1'!$A$6:$BE$17,S$42,FALSE)</f>
        <v>0</v>
      </c>
      <c r="T118" s="85">
        <f>VLOOKUP($C$2,'[78]ERU-1'!$A$6:$BE$17,T$42,FALSE)</f>
        <v>0</v>
      </c>
      <c r="U118" s="85">
        <f>VLOOKUP($C$2,'[78]ERU-1'!$A$6:$BE$17,U$42,FALSE)</f>
        <v>0</v>
      </c>
      <c r="V118" s="85">
        <f>VLOOKUP($C$2,'[78]ERU-1'!$A$6:$BE$17,V$42,FALSE)</f>
        <v>0</v>
      </c>
      <c r="W118" s="85">
        <f>VLOOKUP($C$2,'[78]ERU-1'!$A$6:$BE$17,W$42,FALSE)</f>
        <v>0</v>
      </c>
      <c r="X118" s="85">
        <f>VLOOKUP($C$2,'[78]ERU-1'!$A$6:$BE$17,X$42,FALSE)</f>
        <v>0</v>
      </c>
      <c r="Y118" s="85">
        <f>VLOOKUP($C$2,'[78]ERU-1'!$A$6:$BE$17,Y$42,FALSE)</f>
        <v>0</v>
      </c>
      <c r="Z118" s="85">
        <f>VLOOKUP($C$2,'[78]ERU-1'!$A$6:$BE$17,Z$42,FALSE)</f>
        <v>0</v>
      </c>
      <c r="AA118" s="85" t="str">
        <f>INDEX([16]Data!$BK$5:$BK$156,MATCH(A118,[16]Data!$A$5:$A$156,0))</f>
        <v>Olomoucký</v>
      </c>
      <c r="AB118" s="86">
        <f>INDEX([16]Data!$BM$5:$BM$156,MATCH(A118,[16]Data!$A$5:$A$156,0))</f>
        <v>1.964</v>
      </c>
      <c r="AC118" s="12"/>
      <c r="AD118" s="39">
        <f t="shared" si="16"/>
        <v>0.8273328701741165</v>
      </c>
    </row>
    <row r="119" spans="1:30" x14ac:dyDescent="0.25">
      <c r="A119">
        <v>3611</v>
      </c>
      <c r="B119" s="84" t="str">
        <f>INDEX([16]Data!$C$5:$C$156,MATCH(A119,[16]Data!$A$5:$A$156,0))</f>
        <v>KJ - Prostějov, Moravská</v>
      </c>
      <c r="C119" s="85" t="str">
        <f>VLOOKUP($C$2,'[79]ERU-1'!$A$6:$BE$17,C$42,FALSE)</f>
        <v>Duben</v>
      </c>
      <c r="D119" s="85">
        <f>VLOOKUP($C$2,'[79]ERU-1'!$A$6:$BE$17,D$42,FALSE)</f>
        <v>4</v>
      </c>
      <c r="E119" s="85">
        <f>VLOOKUP($C$2,'[79]ERU-1'!$A$6:$BE$17,E$42,FALSE)</f>
        <v>379.34100000000001</v>
      </c>
      <c r="F119" s="85">
        <f>VLOOKUP($C$2,'[79]ERU-1'!$A$6:$BE$17,F$42,FALSE)</f>
        <v>203.81</v>
      </c>
      <c r="G119" s="85">
        <f>VLOOKUP($C$2,'[79]ERU-1'!$A$6:$BE$17,G$42,FALSE)</f>
        <v>35.279000000000003</v>
      </c>
      <c r="H119" s="85">
        <f>VLOOKUP($C$2,'[79]ERU-1'!$A$6:$BE$17,H$42,FALSE)</f>
        <v>562</v>
      </c>
      <c r="I119" s="85">
        <f>VLOOKUP($C$2,'[79]ERU-1'!$A$6:$BE$17,I$42,FALSE)</f>
        <v>0</v>
      </c>
      <c r="J119" s="85">
        <f>VLOOKUP($C$2,'[79]ERU-1'!$A$6:$BE$17,J$42,FALSE)</f>
        <v>0</v>
      </c>
      <c r="K119" s="85">
        <f>VLOOKUP($C$2,'[79]ERU-1'!$A$6:$BE$17,K$42,FALSE)</f>
        <v>562</v>
      </c>
      <c r="L119" s="85">
        <f>VLOOKUP($C$2,'[79]ERU-1'!$A$6:$BE$17,L$42,FALSE)</f>
        <v>0</v>
      </c>
      <c r="M119" s="85">
        <f>VLOOKUP($C$2,'[79]ERU-1'!$A$6:$BE$17,M$42,FALSE)</f>
        <v>562</v>
      </c>
      <c r="N119" s="85">
        <f>VLOOKUP($C$2,'[79]ERU-1'!$A$6:$BE$17,N$42,FALSE)</f>
        <v>0</v>
      </c>
      <c r="O119" s="85" t="s">
        <v>36</v>
      </c>
      <c r="P119" s="85">
        <f>VLOOKUP($C$2,'[79]ERU-1'!$A$6:$BE$17,P$42,FALSE)</f>
        <v>0</v>
      </c>
      <c r="Q119" s="85">
        <f>VLOOKUP($C$2,'[79]ERU-1'!$A$6:$BE$17,Q$42,FALSE)</f>
        <v>0</v>
      </c>
      <c r="R119" s="85">
        <f>VLOOKUP($C$2,'[79]ERU-1'!$A$6:$BE$17,R$42,FALSE)</f>
        <v>562</v>
      </c>
      <c r="S119" s="85">
        <f>VLOOKUP($C$2,'[79]ERU-1'!$A$6:$BE$17,S$42,FALSE)</f>
        <v>0</v>
      </c>
      <c r="T119" s="85">
        <f>VLOOKUP($C$2,'[79]ERU-1'!$A$6:$BE$17,T$42,FALSE)</f>
        <v>0</v>
      </c>
      <c r="U119" s="85">
        <f>VLOOKUP($C$2,'[79]ERU-1'!$A$6:$BE$17,U$42,FALSE)</f>
        <v>0</v>
      </c>
      <c r="V119" s="85">
        <f>VLOOKUP($C$2,'[79]ERU-1'!$A$6:$BE$17,V$42,FALSE)</f>
        <v>0</v>
      </c>
      <c r="W119" s="85">
        <f>VLOOKUP($C$2,'[79]ERU-1'!$A$6:$BE$17,W$42,FALSE)</f>
        <v>0</v>
      </c>
      <c r="X119" s="85">
        <f>VLOOKUP($C$2,'[79]ERU-1'!$A$6:$BE$17,X$42,FALSE)</f>
        <v>0</v>
      </c>
      <c r="Y119" s="85">
        <f>VLOOKUP($C$2,'[79]ERU-1'!$A$6:$BE$17,Y$42,FALSE)</f>
        <v>0</v>
      </c>
      <c r="Z119" s="85">
        <f>VLOOKUP($C$2,'[79]ERU-1'!$A$6:$BE$17,Z$42,FALSE)</f>
        <v>0</v>
      </c>
      <c r="AA119" s="85" t="str">
        <f>INDEX([16]Data!$BK$5:$BK$156,MATCH(A119,[16]Data!$A$5:$A$156,0))</f>
        <v>Olomoucký</v>
      </c>
      <c r="AB119" s="86">
        <f>INDEX([16]Data!$BM$5:$BM$156,MATCH(A119,[16]Data!$A$5:$A$156,0))</f>
        <v>0.79700000000000004</v>
      </c>
      <c r="AC119" s="12"/>
      <c r="AD119" s="39">
        <f t="shared" si="16"/>
        <v>0.76596394245184785</v>
      </c>
    </row>
    <row r="120" spans="1:30" x14ac:dyDescent="0.25">
      <c r="A120">
        <v>3314</v>
      </c>
      <c r="B120" s="84" t="str">
        <f>INDEX([16]Data!$C$5:$C$156,MATCH(A120,[16]Data!$A$5:$A$156,0))</f>
        <v>KJ - Prostějov nemocnice</v>
      </c>
      <c r="C120" s="85" t="str">
        <f>VLOOKUP($C$2,'[80]ERU-1'!$A$6:$BE$17,C$42,FALSE)</f>
        <v>Duben</v>
      </c>
      <c r="D120" s="85">
        <f>VLOOKUP($C$2,'[80]ERU-1'!$A$6:$BE$17,D$42,FALSE)</f>
        <v>4</v>
      </c>
      <c r="E120" s="85">
        <f>VLOOKUP($C$2,'[80]ERU-1'!$A$6:$BE$17,E$42,FALSE)</f>
        <v>924.72</v>
      </c>
      <c r="F120" s="85">
        <f>VLOOKUP($C$2,'[80]ERU-1'!$A$6:$BE$17,F$42,FALSE)</f>
        <v>480.32799999999997</v>
      </c>
      <c r="G120" s="85">
        <f>VLOOKUP($C$2,'[80]ERU-1'!$A$6:$BE$17,G$42,FALSE)</f>
        <v>35.267000000000003</v>
      </c>
      <c r="H120" s="85">
        <f>VLOOKUP($C$2,'[80]ERU-1'!$A$6:$BE$17,H$42,FALSE)</f>
        <v>1342</v>
      </c>
      <c r="I120" s="85">
        <f>VLOOKUP($C$2,'[80]ERU-1'!$A$6:$BE$17,I$42,FALSE)</f>
        <v>0</v>
      </c>
      <c r="J120" s="85">
        <f>VLOOKUP($C$2,'[80]ERU-1'!$A$6:$BE$17,J$42,FALSE)</f>
        <v>0</v>
      </c>
      <c r="K120" s="85">
        <f>VLOOKUP($C$2,'[80]ERU-1'!$A$6:$BE$17,K$42,FALSE)</f>
        <v>1342</v>
      </c>
      <c r="L120" s="85">
        <f>VLOOKUP($C$2,'[80]ERU-1'!$A$6:$BE$17,L$42,FALSE)</f>
        <v>0</v>
      </c>
      <c r="M120" s="85">
        <f>VLOOKUP($C$2,'[80]ERU-1'!$A$6:$BE$17,M$42,FALSE)</f>
        <v>1342</v>
      </c>
      <c r="N120" s="85">
        <f>VLOOKUP($C$2,'[80]ERU-1'!$A$6:$BE$17,N$42,FALSE)</f>
        <v>0</v>
      </c>
      <c r="O120" s="85" t="s">
        <v>36</v>
      </c>
      <c r="P120" s="85">
        <f>VLOOKUP($C$2,'[80]ERU-1'!$A$6:$BE$17,P$42,FALSE)</f>
        <v>0</v>
      </c>
      <c r="Q120" s="85">
        <f>VLOOKUP($C$2,'[80]ERU-1'!$A$6:$BE$17,Q$42,FALSE)</f>
        <v>0</v>
      </c>
      <c r="R120" s="85">
        <f>VLOOKUP($C$2,'[80]ERU-1'!$A$6:$BE$17,R$42,FALSE)</f>
        <v>1342</v>
      </c>
      <c r="S120" s="85">
        <f>VLOOKUP($C$2,'[80]ERU-1'!$A$6:$BE$17,S$42,FALSE)</f>
        <v>0</v>
      </c>
      <c r="T120" s="85">
        <f>VLOOKUP($C$2,'[80]ERU-1'!$A$6:$BE$17,T$42,FALSE)</f>
        <v>0</v>
      </c>
      <c r="U120" s="85">
        <f>VLOOKUP($C$2,'[80]ERU-1'!$A$6:$BE$17,U$42,FALSE)</f>
        <v>0</v>
      </c>
      <c r="V120" s="85">
        <f>VLOOKUP($C$2,'[80]ERU-1'!$A$6:$BE$17,V$42,FALSE)</f>
        <v>0</v>
      </c>
      <c r="W120" s="85">
        <f>VLOOKUP($C$2,'[80]ERU-1'!$A$6:$BE$17,W$42,FALSE)</f>
        <v>0</v>
      </c>
      <c r="X120" s="85">
        <f>VLOOKUP($C$2,'[80]ERU-1'!$A$6:$BE$17,X$42,FALSE)</f>
        <v>0</v>
      </c>
      <c r="Y120" s="85">
        <f>VLOOKUP($C$2,'[80]ERU-1'!$A$6:$BE$17,Y$42,FALSE)</f>
        <v>0</v>
      </c>
      <c r="Z120" s="85">
        <f>VLOOKUP($C$2,'[80]ERU-1'!$A$6:$BE$17,Z$42,FALSE)</f>
        <v>0</v>
      </c>
      <c r="AA120" s="85" t="str">
        <f>INDEX([16]Data!$BK$5:$BK$156,MATCH(A120,[16]Data!$A$5:$A$156,0))</f>
        <v>Olomoucký</v>
      </c>
      <c r="AB120" s="86">
        <f>INDEX([16]Data!$BM$5:$BM$156,MATCH(A120,[16]Data!$A$5:$A$156,0))</f>
        <v>1.9950000000000001</v>
      </c>
      <c r="AC120" s="12"/>
      <c r="AD120" s="39">
        <f t="shared" si="16"/>
        <v>0.77609004217488431</v>
      </c>
    </row>
    <row r="121" spans="1:30" x14ac:dyDescent="0.25">
      <c r="A121">
        <v>3315</v>
      </c>
      <c r="B121" s="84" t="str">
        <f>INDEX([16]Data!$C$5:$C$156,MATCH(A121,[16]Data!$A$5:$A$156,0))</f>
        <v>KJ - Prostějov sladovny</v>
      </c>
      <c r="C121" s="85" t="str">
        <f>VLOOKUP($C$2,'[81]ERU-1'!$A$6:$BE$17,C$42,FALSE)</f>
        <v>Duben</v>
      </c>
      <c r="D121" s="85">
        <f>VLOOKUP($C$2,'[81]ERU-1'!$A$6:$BE$17,D$42,FALSE)</f>
        <v>4</v>
      </c>
      <c r="E121" s="85">
        <f>VLOOKUP($C$2,'[81]ERU-1'!$A$6:$BE$17,E$42,FALSE)</f>
        <v>1849.5129999999999</v>
      </c>
      <c r="F121" s="85">
        <f>VLOOKUP($C$2,'[81]ERU-1'!$A$6:$BE$17,F$42,FALSE)</f>
        <v>971.26400000000001</v>
      </c>
      <c r="G121" s="85">
        <f>VLOOKUP($C$2,'[81]ERU-1'!$A$6:$BE$17,G$42,FALSE)</f>
        <v>35.270000000000003</v>
      </c>
      <c r="H121" s="85">
        <f>VLOOKUP($C$2,'[81]ERU-1'!$A$6:$BE$17,H$42,FALSE)</f>
        <v>2707</v>
      </c>
      <c r="I121" s="85">
        <f>VLOOKUP($C$2,'[81]ERU-1'!$A$6:$BE$17,I$42,FALSE)</f>
        <v>0</v>
      </c>
      <c r="J121" s="85">
        <f>VLOOKUP($C$2,'[81]ERU-1'!$A$6:$BE$17,J$42,FALSE)</f>
        <v>0</v>
      </c>
      <c r="K121" s="85">
        <f>VLOOKUP($C$2,'[81]ERU-1'!$A$6:$BE$17,K$42,FALSE)</f>
        <v>2707</v>
      </c>
      <c r="L121" s="85">
        <f>VLOOKUP($C$2,'[81]ERU-1'!$A$6:$BE$17,L$42,FALSE)</f>
        <v>0</v>
      </c>
      <c r="M121" s="85">
        <f>VLOOKUP($C$2,'[81]ERU-1'!$A$6:$BE$17,M$42,FALSE)</f>
        <v>2707</v>
      </c>
      <c r="N121" s="85">
        <f>VLOOKUP($C$2,'[81]ERU-1'!$A$6:$BE$17,N$42,FALSE)</f>
        <v>0</v>
      </c>
      <c r="O121" s="85" t="s">
        <v>36</v>
      </c>
      <c r="P121" s="85">
        <f>VLOOKUP($C$2,'[81]ERU-1'!$A$6:$BE$17,P$42,FALSE)</f>
        <v>0</v>
      </c>
      <c r="Q121" s="85">
        <f>VLOOKUP($C$2,'[81]ERU-1'!$A$6:$BE$17,Q$42,FALSE)</f>
        <v>0</v>
      </c>
      <c r="R121" s="85">
        <f>VLOOKUP($C$2,'[81]ERU-1'!$A$6:$BE$17,R$42,FALSE)</f>
        <v>2707</v>
      </c>
      <c r="S121" s="85">
        <f>VLOOKUP($C$2,'[81]ERU-1'!$A$6:$BE$17,S$42,FALSE)</f>
        <v>0</v>
      </c>
      <c r="T121" s="85">
        <f>VLOOKUP($C$2,'[81]ERU-1'!$A$6:$BE$17,T$42,FALSE)</f>
        <v>0</v>
      </c>
      <c r="U121" s="85">
        <f>VLOOKUP($C$2,'[81]ERU-1'!$A$6:$BE$17,U$42,FALSE)</f>
        <v>0</v>
      </c>
      <c r="V121" s="85">
        <f>VLOOKUP($C$2,'[81]ERU-1'!$A$6:$BE$17,V$42,FALSE)</f>
        <v>0</v>
      </c>
      <c r="W121" s="85">
        <f>VLOOKUP($C$2,'[81]ERU-1'!$A$6:$BE$17,W$42,FALSE)</f>
        <v>0</v>
      </c>
      <c r="X121" s="85">
        <f>VLOOKUP($C$2,'[81]ERU-1'!$A$6:$BE$17,X$42,FALSE)</f>
        <v>0</v>
      </c>
      <c r="Y121" s="85">
        <f>VLOOKUP($C$2,'[81]ERU-1'!$A$6:$BE$17,Y$42,FALSE)</f>
        <v>0</v>
      </c>
      <c r="Z121" s="85">
        <f>VLOOKUP($C$2,'[81]ERU-1'!$A$6:$BE$17,Z$42,FALSE)</f>
        <v>0</v>
      </c>
      <c r="AA121" s="85" t="str">
        <f>INDEX([16]Data!$BK$5:$BK$156,MATCH(A121,[16]Data!$A$5:$A$156,0))</f>
        <v>Olomoucký</v>
      </c>
      <c r="AB121" s="86">
        <f>INDEX([16]Data!$BM$5:$BM$156,MATCH(A121,[16]Data!$A$5:$A$156,0))</f>
        <v>2.5129999999999999</v>
      </c>
      <c r="AC121" s="12"/>
      <c r="AD121" s="39">
        <f t="shared" si="16"/>
        <v>0.77419161468400399</v>
      </c>
    </row>
    <row r="122" spans="1:30" x14ac:dyDescent="0.25">
      <c r="A122">
        <v>3612</v>
      </c>
      <c r="B122" s="84" t="str">
        <f>INDEX([16]Data!$C$5:$C$156,MATCH(A122,[16]Data!$A$5:$A$156,0))</f>
        <v>KJ - Prostějov, Tylova</v>
      </c>
      <c r="C122" s="85" t="str">
        <f>VLOOKUP($C$2,'[82]ERU-1'!$A$6:$BE$17,C$42,FALSE)</f>
        <v>Duben</v>
      </c>
      <c r="D122" s="85">
        <f>VLOOKUP($C$2,'[82]ERU-1'!$A$6:$BE$17,D$42,FALSE)</f>
        <v>4</v>
      </c>
      <c r="E122" s="85">
        <f>VLOOKUP($C$2,'[82]ERU-1'!$A$6:$BE$17,E$42,FALSE)</f>
        <v>704.45500000000004</v>
      </c>
      <c r="F122" s="85">
        <f>VLOOKUP($C$2,'[82]ERU-1'!$A$6:$BE$17,F$42,FALSE)</f>
        <v>364.46800000000002</v>
      </c>
      <c r="G122" s="85">
        <f>VLOOKUP($C$2,'[82]ERU-1'!$A$6:$BE$17,G$42,FALSE)</f>
        <v>35.29</v>
      </c>
      <c r="H122" s="85">
        <f>VLOOKUP($C$2,'[82]ERU-1'!$A$6:$BE$17,H$42,FALSE)</f>
        <v>1011</v>
      </c>
      <c r="I122" s="85">
        <f>VLOOKUP($C$2,'[82]ERU-1'!$A$6:$BE$17,I$42,FALSE)</f>
        <v>0</v>
      </c>
      <c r="J122" s="85">
        <f>VLOOKUP($C$2,'[82]ERU-1'!$A$6:$BE$17,J$42,FALSE)</f>
        <v>0</v>
      </c>
      <c r="K122" s="85">
        <f>VLOOKUP($C$2,'[82]ERU-1'!$A$6:$BE$17,K$42,FALSE)</f>
        <v>1011</v>
      </c>
      <c r="L122" s="85">
        <f>VLOOKUP($C$2,'[82]ERU-1'!$A$6:$BE$17,L$42,FALSE)</f>
        <v>0</v>
      </c>
      <c r="M122" s="85">
        <f>VLOOKUP($C$2,'[82]ERU-1'!$A$6:$BE$17,M$42,FALSE)</f>
        <v>1011</v>
      </c>
      <c r="N122" s="85">
        <f>VLOOKUP($C$2,'[82]ERU-1'!$A$6:$BE$17,N$42,FALSE)</f>
        <v>0</v>
      </c>
      <c r="O122" s="85" t="s">
        <v>36</v>
      </c>
      <c r="P122" s="85">
        <f>VLOOKUP($C$2,'[82]ERU-1'!$A$6:$BE$17,P$42,FALSE)</f>
        <v>0</v>
      </c>
      <c r="Q122" s="85">
        <f>VLOOKUP($C$2,'[82]ERU-1'!$A$6:$BE$17,Q$42,FALSE)</f>
        <v>0</v>
      </c>
      <c r="R122" s="85">
        <f>VLOOKUP($C$2,'[82]ERU-1'!$A$6:$BE$17,R$42,FALSE)</f>
        <v>1011</v>
      </c>
      <c r="S122" s="85">
        <f>VLOOKUP($C$2,'[82]ERU-1'!$A$6:$BE$17,S$42,FALSE)</f>
        <v>0</v>
      </c>
      <c r="T122" s="85">
        <f>VLOOKUP($C$2,'[82]ERU-1'!$A$6:$BE$17,T$42,FALSE)</f>
        <v>0</v>
      </c>
      <c r="U122" s="85">
        <f>VLOOKUP($C$2,'[82]ERU-1'!$A$6:$BE$17,U$42,FALSE)</f>
        <v>0</v>
      </c>
      <c r="V122" s="85">
        <f>VLOOKUP($C$2,'[82]ERU-1'!$A$6:$BE$17,V$42,FALSE)</f>
        <v>0</v>
      </c>
      <c r="W122" s="85">
        <f>VLOOKUP($C$2,'[82]ERU-1'!$A$6:$BE$17,W$42,FALSE)</f>
        <v>0</v>
      </c>
      <c r="X122" s="85">
        <f>VLOOKUP($C$2,'[82]ERU-1'!$A$6:$BE$17,X$42,FALSE)</f>
        <v>0</v>
      </c>
      <c r="Y122" s="85">
        <f>VLOOKUP($C$2,'[82]ERU-1'!$A$6:$BE$17,Y$42,FALSE)</f>
        <v>0</v>
      </c>
      <c r="Z122" s="85">
        <f>VLOOKUP($C$2,'[82]ERU-1'!$A$6:$BE$17,Z$42,FALSE)</f>
        <v>0</v>
      </c>
      <c r="AA122" s="85" t="str">
        <f>INDEX([16]Data!$BK$5:$BK$156,MATCH(A122,[16]Data!$A$5:$A$156,0))</f>
        <v>Olomoucký</v>
      </c>
      <c r="AB122" s="86">
        <f>INDEX([16]Data!$BM$5:$BM$156,MATCH(A122,[16]Data!$A$5:$A$156,0))</f>
        <v>1.274</v>
      </c>
      <c r="AC122" s="12"/>
      <c r="AD122" s="39">
        <f t="shared" si="16"/>
        <v>0.77052946577843129</v>
      </c>
    </row>
    <row r="123" spans="1:30" x14ac:dyDescent="0.25">
      <c r="A123">
        <v>2882</v>
      </c>
      <c r="B123" s="84" t="str">
        <f>INDEX([16]Data!$C$5:$C$156,MATCH(A123,[16]Data!$A$5:$A$156,0))</f>
        <v>KJ - Rokycany</v>
      </c>
      <c r="C123" s="85" t="str">
        <f>VLOOKUP($C$2,'[83]ERU-1'!$A$6:$BE$17,C$42,FALSE)</f>
        <v>Duben</v>
      </c>
      <c r="D123" s="85">
        <f>VLOOKUP($C$2,'[83]ERU-1'!$A$6:$BE$17,D$42,FALSE)</f>
        <v>4</v>
      </c>
      <c r="E123" s="85">
        <f>VLOOKUP($C$2,'[83]ERU-1'!$A$6:$BE$17,E$42,FALSE)</f>
        <v>743.75300000000004</v>
      </c>
      <c r="F123" s="85">
        <f>VLOOKUP($C$2,'[83]ERU-1'!$A$6:$BE$17,F$42,FALSE)</f>
        <v>395.08199999999999</v>
      </c>
      <c r="G123" s="85">
        <f>VLOOKUP($C$2,'[83]ERU-1'!$A$6:$BE$17,G$42,FALSE)</f>
        <v>35.271000000000001</v>
      </c>
      <c r="H123" s="85">
        <f>VLOOKUP($C$2,'[83]ERU-1'!$A$6:$BE$17,H$42,FALSE)</f>
        <v>1107</v>
      </c>
      <c r="I123" s="85">
        <f>VLOOKUP($C$2,'[83]ERU-1'!$A$6:$BE$17,I$42,FALSE)</f>
        <v>0</v>
      </c>
      <c r="J123" s="85">
        <f>VLOOKUP($C$2,'[83]ERU-1'!$A$6:$BE$17,J$42,FALSE)</f>
        <v>0</v>
      </c>
      <c r="K123" s="85">
        <f>VLOOKUP($C$2,'[83]ERU-1'!$A$6:$BE$17,K$42,FALSE)</f>
        <v>1107</v>
      </c>
      <c r="L123" s="85">
        <f>VLOOKUP($C$2,'[83]ERU-1'!$A$6:$BE$17,L$42,FALSE)</f>
        <v>0</v>
      </c>
      <c r="M123" s="85">
        <f>VLOOKUP($C$2,'[83]ERU-1'!$A$6:$BE$17,M$42,FALSE)</f>
        <v>1107</v>
      </c>
      <c r="N123" s="85">
        <f>VLOOKUP($C$2,'[83]ERU-1'!$A$6:$BE$17,N$42,FALSE)</f>
        <v>0</v>
      </c>
      <c r="O123" s="85" t="s">
        <v>36</v>
      </c>
      <c r="P123" s="85">
        <f>VLOOKUP($C$2,'[83]ERU-1'!$A$6:$BE$17,P$42,FALSE)</f>
        <v>0</v>
      </c>
      <c r="Q123" s="85">
        <f>VLOOKUP($C$2,'[83]ERU-1'!$A$6:$BE$17,Q$42,FALSE)</f>
        <v>0</v>
      </c>
      <c r="R123" s="85">
        <f>VLOOKUP($C$2,'[83]ERU-1'!$A$6:$BE$17,R$42,FALSE)</f>
        <v>1107</v>
      </c>
      <c r="S123" s="85">
        <f>VLOOKUP($C$2,'[83]ERU-1'!$A$6:$BE$17,S$42,FALSE)</f>
        <v>0</v>
      </c>
      <c r="T123" s="85">
        <f>VLOOKUP($C$2,'[83]ERU-1'!$A$6:$BE$17,T$42,FALSE)</f>
        <v>0</v>
      </c>
      <c r="U123" s="85">
        <f>VLOOKUP($C$2,'[83]ERU-1'!$A$6:$BE$17,U$42,FALSE)</f>
        <v>0</v>
      </c>
      <c r="V123" s="85">
        <f>VLOOKUP($C$2,'[83]ERU-1'!$A$6:$BE$17,V$42,FALSE)</f>
        <v>0</v>
      </c>
      <c r="W123" s="85">
        <f>VLOOKUP($C$2,'[83]ERU-1'!$A$6:$BE$17,W$42,FALSE)</f>
        <v>0</v>
      </c>
      <c r="X123" s="85">
        <f>VLOOKUP($C$2,'[83]ERU-1'!$A$6:$BE$17,X$42,FALSE)</f>
        <v>0</v>
      </c>
      <c r="Y123" s="85">
        <f>VLOOKUP($C$2,'[83]ERU-1'!$A$6:$BE$17,Y$42,FALSE)</f>
        <v>0</v>
      </c>
      <c r="Z123" s="85">
        <f>VLOOKUP($C$2,'[83]ERU-1'!$A$6:$BE$17,Z$42,FALSE)</f>
        <v>0</v>
      </c>
      <c r="AA123" s="85" t="str">
        <f>INDEX([16]Data!$BK$5:$BK$156,MATCH(A123,[16]Data!$A$5:$A$156,0))</f>
        <v>Plzeňský</v>
      </c>
      <c r="AB123" s="86">
        <f>INDEX([16]Data!$BM$5:$BM$156,MATCH(A123,[16]Data!$A$5:$A$156,0))</f>
        <v>1.7909999999999999</v>
      </c>
      <c r="AC123" s="12"/>
      <c r="AD123" s="39">
        <f t="shared" si="16"/>
        <v>0.77831943748386412</v>
      </c>
    </row>
    <row r="124" spans="1:30" x14ac:dyDescent="0.25">
      <c r="A124">
        <v>3221</v>
      </c>
      <c r="B124" s="84" t="str">
        <f>INDEX([16]Data!$C$5:$C$156,MATCH(A124,[16]Data!$A$5:$A$156,0))</f>
        <v>KJ - Roudnice nad Labem</v>
      </c>
      <c r="C124" s="85" t="str">
        <f>VLOOKUP($C$2,'[84]ERU-1'!$A$6:$BE$17,C$42,FALSE)</f>
        <v>Duben</v>
      </c>
      <c r="D124" s="85">
        <f>VLOOKUP($C$2,'[84]ERU-1'!$A$6:$BE$17,D$42,FALSE)</f>
        <v>4</v>
      </c>
      <c r="E124" s="85">
        <f>VLOOKUP($C$2,'[84]ERU-1'!$A$6:$BE$17,E$42,FALSE)</f>
        <v>288.15199999999999</v>
      </c>
      <c r="F124" s="85">
        <f>VLOOKUP($C$2,'[84]ERU-1'!$A$6:$BE$17,F$42,FALSE)</f>
        <v>162.245</v>
      </c>
      <c r="G124" s="85">
        <f>VLOOKUP($C$2,'[84]ERU-1'!$A$6:$BE$17,G$42,FALSE)</f>
        <v>35.335000000000001</v>
      </c>
      <c r="H124" s="85">
        <f>VLOOKUP($C$2,'[84]ERU-1'!$A$6:$BE$17,H$42,FALSE)</f>
        <v>453</v>
      </c>
      <c r="I124" s="85">
        <f>VLOOKUP($C$2,'[84]ERU-1'!$A$6:$BE$17,I$42,FALSE)</f>
        <v>0</v>
      </c>
      <c r="J124" s="85">
        <f>VLOOKUP($C$2,'[84]ERU-1'!$A$6:$BE$17,J$42,FALSE)</f>
        <v>0</v>
      </c>
      <c r="K124" s="85">
        <f>VLOOKUP($C$2,'[84]ERU-1'!$A$6:$BE$17,K$42,FALSE)</f>
        <v>453</v>
      </c>
      <c r="L124" s="85">
        <f>VLOOKUP($C$2,'[84]ERU-1'!$A$6:$BE$17,L$42,FALSE)</f>
        <v>0</v>
      </c>
      <c r="M124" s="85">
        <f>VLOOKUP($C$2,'[84]ERU-1'!$A$6:$BE$17,M$42,FALSE)</f>
        <v>453</v>
      </c>
      <c r="N124" s="85">
        <f>VLOOKUP($C$2,'[84]ERU-1'!$A$6:$BE$17,N$42,FALSE)</f>
        <v>0</v>
      </c>
      <c r="O124" s="85" t="s">
        <v>36</v>
      </c>
      <c r="P124" s="85">
        <f>VLOOKUP($C$2,'[84]ERU-1'!$A$6:$BE$17,P$42,FALSE)</f>
        <v>0</v>
      </c>
      <c r="Q124" s="85">
        <f>VLOOKUP($C$2,'[84]ERU-1'!$A$6:$BE$17,Q$42,FALSE)</f>
        <v>0</v>
      </c>
      <c r="R124" s="85">
        <f>VLOOKUP($C$2,'[84]ERU-1'!$A$6:$BE$17,R$42,FALSE)</f>
        <v>453</v>
      </c>
      <c r="S124" s="85">
        <f>VLOOKUP($C$2,'[84]ERU-1'!$A$6:$BE$17,S$42,FALSE)</f>
        <v>0</v>
      </c>
      <c r="T124" s="85">
        <f>VLOOKUP($C$2,'[84]ERU-1'!$A$6:$BE$17,T$42,FALSE)</f>
        <v>0</v>
      </c>
      <c r="U124" s="85">
        <f>VLOOKUP($C$2,'[84]ERU-1'!$A$6:$BE$17,U$42,FALSE)</f>
        <v>0</v>
      </c>
      <c r="V124" s="85">
        <f>VLOOKUP($C$2,'[84]ERU-1'!$A$6:$BE$17,V$42,FALSE)</f>
        <v>0</v>
      </c>
      <c r="W124" s="85">
        <f>VLOOKUP($C$2,'[84]ERU-1'!$A$6:$BE$17,W$42,FALSE)</f>
        <v>0</v>
      </c>
      <c r="X124" s="85">
        <f>VLOOKUP($C$2,'[84]ERU-1'!$A$6:$BE$17,X$42,FALSE)</f>
        <v>0</v>
      </c>
      <c r="Y124" s="85">
        <f>VLOOKUP($C$2,'[84]ERU-1'!$A$6:$BE$17,Y$42,FALSE)</f>
        <v>0</v>
      </c>
      <c r="Z124" s="85">
        <f>VLOOKUP($C$2,'[84]ERU-1'!$A$6:$BE$17,Z$42,FALSE)</f>
        <v>0</v>
      </c>
      <c r="AA124" s="85" t="str">
        <f>INDEX([16]Data!$BK$5:$BK$156,MATCH(A124,[16]Data!$A$5:$A$156,0))</f>
        <v>Ústecký</v>
      </c>
      <c r="AB124" s="86">
        <f>INDEX([16]Data!$BM$5:$BM$156,MATCH(A124,[16]Data!$A$5:$A$156,0))</f>
        <v>0.29099999999999998</v>
      </c>
      <c r="AC124" s="12"/>
      <c r="AD124" s="39">
        <f t="shared" si="16"/>
        <v>0.77557603213247461</v>
      </c>
    </row>
    <row r="125" spans="1:30" x14ac:dyDescent="0.25">
      <c r="A125">
        <v>3867</v>
      </c>
      <c r="B125" s="84" t="str">
        <f>INDEX([16]Data!$C$5:$C$156,MATCH(A125,[16]Data!$A$5:$A$156,0))</f>
        <v>KJ - Sedlčany, Na Severním sídlišti</v>
      </c>
      <c r="C125" s="85" t="str">
        <f>VLOOKUP($C$2,'[85]ERU-1'!$A$6:$BE$17,C$42,FALSE)</f>
        <v>Duben</v>
      </c>
      <c r="D125" s="85">
        <f>VLOOKUP($C$2,'[85]ERU-1'!$A$6:$BE$17,D$42,FALSE)</f>
        <v>4</v>
      </c>
      <c r="E125" s="85">
        <f>VLOOKUP($C$2,'[85]ERU-1'!$A$6:$BE$17,E$42,FALSE)</f>
        <v>296.77699999999999</v>
      </c>
      <c r="F125" s="85">
        <f>VLOOKUP($C$2,'[85]ERU-1'!$A$6:$BE$17,F$42,FALSE)</f>
        <v>158.596</v>
      </c>
      <c r="G125" s="85">
        <f>VLOOKUP($C$2,'[85]ERU-1'!$A$6:$BE$17,G$42,FALSE)</f>
        <v>35.234000000000002</v>
      </c>
      <c r="H125" s="85">
        <f>VLOOKUP($C$2,'[85]ERU-1'!$A$6:$BE$17,H$42,FALSE)</f>
        <v>445</v>
      </c>
      <c r="I125" s="85">
        <f>VLOOKUP($C$2,'[85]ERU-1'!$A$6:$BE$17,I$42,FALSE)</f>
        <v>0</v>
      </c>
      <c r="J125" s="85">
        <f>VLOOKUP($C$2,'[85]ERU-1'!$A$6:$BE$17,J$42,FALSE)</f>
        <v>0</v>
      </c>
      <c r="K125" s="85">
        <f>VLOOKUP($C$2,'[85]ERU-1'!$A$6:$BE$17,K$42,FALSE)</f>
        <v>445</v>
      </c>
      <c r="L125" s="85">
        <f>VLOOKUP($C$2,'[85]ERU-1'!$A$6:$BE$17,L$42,FALSE)</f>
        <v>0</v>
      </c>
      <c r="M125" s="85">
        <f>VLOOKUP($C$2,'[85]ERU-1'!$A$6:$BE$17,M$42,FALSE)</f>
        <v>445</v>
      </c>
      <c r="N125" s="85">
        <f>VLOOKUP($C$2,'[85]ERU-1'!$A$6:$BE$17,N$42,FALSE)</f>
        <v>0</v>
      </c>
      <c r="O125" s="85" t="s">
        <v>36</v>
      </c>
      <c r="P125" s="85">
        <f>VLOOKUP($C$2,'[85]ERU-1'!$A$6:$BE$17,P$42,FALSE)</f>
        <v>0</v>
      </c>
      <c r="Q125" s="85">
        <f>VLOOKUP($C$2,'[85]ERU-1'!$A$6:$BE$17,Q$42,FALSE)</f>
        <v>0</v>
      </c>
      <c r="R125" s="85">
        <f>VLOOKUP($C$2,'[85]ERU-1'!$A$6:$BE$17,R$42,FALSE)</f>
        <v>445</v>
      </c>
      <c r="S125" s="85">
        <f>VLOOKUP($C$2,'[85]ERU-1'!$A$6:$BE$17,S$42,FALSE)</f>
        <v>0</v>
      </c>
      <c r="T125" s="85">
        <f>VLOOKUP($C$2,'[85]ERU-1'!$A$6:$BE$17,T$42,FALSE)</f>
        <v>0</v>
      </c>
      <c r="U125" s="85">
        <f>VLOOKUP($C$2,'[85]ERU-1'!$A$6:$BE$17,U$42,FALSE)</f>
        <v>0</v>
      </c>
      <c r="V125" s="85">
        <f>VLOOKUP($C$2,'[85]ERU-1'!$A$6:$BE$17,V$42,FALSE)</f>
        <v>0</v>
      </c>
      <c r="W125" s="85">
        <f>VLOOKUP($C$2,'[85]ERU-1'!$A$6:$BE$17,W$42,FALSE)</f>
        <v>0</v>
      </c>
      <c r="X125" s="85">
        <f>VLOOKUP($C$2,'[85]ERU-1'!$A$6:$BE$17,X$42,FALSE)</f>
        <v>0</v>
      </c>
      <c r="Y125" s="85">
        <f>VLOOKUP($C$2,'[85]ERU-1'!$A$6:$BE$17,Y$42,FALSE)</f>
        <v>0</v>
      </c>
      <c r="Z125" s="85">
        <f>VLOOKUP($C$2,'[85]ERU-1'!$A$6:$BE$17,Z$42,FALSE)</f>
        <v>0</v>
      </c>
      <c r="AA125" s="85" t="str">
        <f>INDEX([16]Data!$BK$5:$BK$156,MATCH(A125,[16]Data!$A$5:$A$156,0))</f>
        <v>Středočeský</v>
      </c>
      <c r="AB125" s="86">
        <f>INDEX([16]Data!$BM$5:$BM$156,MATCH(A125,[16]Data!$A$5:$A$156,0))</f>
        <v>0.77300000000000002</v>
      </c>
      <c r="AC125" s="12"/>
      <c r="AD125" s="39">
        <f t="shared" si="16"/>
        <v>0.77940875628080852</v>
      </c>
    </row>
    <row r="126" spans="1:30" x14ac:dyDescent="0.25">
      <c r="A126" s="34">
        <v>4582</v>
      </c>
      <c r="B126" s="84" t="str">
        <f>INDEX([16]Data!$C$5:$C$156,MATCH(A126,[16]Data!$A$5:$A$156,0))</f>
        <v>KJ - Sušice, Kaštanová</v>
      </c>
      <c r="C126" s="85" t="str">
        <f>VLOOKUP($C$2,'[86]ERU-1'!$A$6:$BE$17,C$42,FALSE)</f>
        <v>Duben</v>
      </c>
      <c r="D126" s="85">
        <f>VLOOKUP($C$2,'[86]ERU-1'!$A$6:$BE$17,D$42,FALSE)</f>
        <v>4</v>
      </c>
      <c r="E126" s="85">
        <f>VLOOKUP($C$2,'[86]ERU-1'!$A$6:$BE$17,E$42,FALSE)</f>
        <v>213.45699999999999</v>
      </c>
      <c r="F126" s="85">
        <f>VLOOKUP($C$2,'[86]ERU-1'!$A$6:$BE$17,F$42,FALSE)</f>
        <v>120.675</v>
      </c>
      <c r="G126" s="85">
        <f>VLOOKUP($C$2,'[86]ERU-1'!$A$6:$BE$17,G$42,FALSE)</f>
        <v>35.271000000000001</v>
      </c>
      <c r="H126" s="85">
        <f>VLOOKUP($C$2,'[86]ERU-1'!$A$6:$BE$17,H$42,FALSE)</f>
        <v>364</v>
      </c>
      <c r="I126" s="85">
        <f>VLOOKUP($C$2,'[86]ERU-1'!$A$6:$BE$17,I$42,FALSE)</f>
        <v>0</v>
      </c>
      <c r="J126" s="85">
        <f>VLOOKUP($C$2,'[86]ERU-1'!$A$6:$BE$17,J$42,FALSE)</f>
        <v>0</v>
      </c>
      <c r="K126" s="85">
        <f>VLOOKUP($C$2,'[86]ERU-1'!$A$6:$BE$17,K$42,FALSE)</f>
        <v>364</v>
      </c>
      <c r="L126" s="85">
        <f>VLOOKUP($C$2,'[86]ERU-1'!$A$6:$BE$17,L$42,FALSE)</f>
        <v>0</v>
      </c>
      <c r="M126" s="85">
        <f>VLOOKUP($C$2,'[86]ERU-1'!$A$6:$BE$17,M$42,FALSE)</f>
        <v>364</v>
      </c>
      <c r="N126" s="85">
        <f>VLOOKUP($C$2,'[86]ERU-1'!$A$6:$BE$17,N$42,FALSE)</f>
        <v>0</v>
      </c>
      <c r="O126" s="85" t="s">
        <v>36</v>
      </c>
      <c r="P126" s="85">
        <f>VLOOKUP($C$2,'[86]ERU-1'!$A$6:$BE$17,P$42,FALSE)</f>
        <v>0</v>
      </c>
      <c r="Q126" s="85">
        <f>VLOOKUP($C$2,'[86]ERU-1'!$A$6:$BE$17,Q$42,FALSE)</f>
        <v>0</v>
      </c>
      <c r="R126" s="85">
        <f>VLOOKUP($C$2,'[86]ERU-1'!$A$6:$BE$17,R$42,FALSE)</f>
        <v>364</v>
      </c>
      <c r="S126" s="85">
        <f>VLOOKUP($C$2,'[86]ERU-1'!$A$6:$BE$17,S$42,FALSE)</f>
        <v>0</v>
      </c>
      <c r="T126" s="85">
        <f>VLOOKUP($C$2,'[86]ERU-1'!$A$6:$BE$17,T$42,FALSE)</f>
        <v>0</v>
      </c>
      <c r="U126" s="85">
        <f>VLOOKUP($C$2,'[86]ERU-1'!$A$6:$BE$17,U$42,FALSE)</f>
        <v>0</v>
      </c>
      <c r="V126" s="85">
        <f>VLOOKUP($C$2,'[86]ERU-1'!$A$6:$BE$17,V$42,FALSE)</f>
        <v>0</v>
      </c>
      <c r="W126" s="85">
        <f>VLOOKUP($C$2,'[86]ERU-1'!$A$6:$BE$17,W$42,FALSE)</f>
        <v>0</v>
      </c>
      <c r="X126" s="85">
        <f>VLOOKUP($C$2,'[86]ERU-1'!$A$6:$BE$17,X$42,FALSE)</f>
        <v>0</v>
      </c>
      <c r="Y126" s="85">
        <f>VLOOKUP($C$2,'[86]ERU-1'!$A$6:$BE$17,Y$42,FALSE)</f>
        <v>0</v>
      </c>
      <c r="Z126" s="85">
        <f>VLOOKUP($C$2,'[86]ERU-1'!$A$6:$BE$17,Z$42,FALSE)</f>
        <v>0</v>
      </c>
      <c r="AA126" s="85" t="str">
        <f>INDEX([16]Data!$BK$5:$BK$156,MATCH(A126,[16]Data!$A$5:$A$156,0))</f>
        <v>Plzeňský</v>
      </c>
      <c r="AB126" s="86">
        <f>INDEX([16]Data!$BM$5:$BM$156,MATCH(A126,[16]Data!$A$5:$A$156,0))</f>
        <v>0.66300000000000003</v>
      </c>
      <c r="AC126" s="12"/>
      <c r="AD126" s="39">
        <f t="shared" si="16"/>
        <v>0.83787952029095591</v>
      </c>
    </row>
    <row r="127" spans="1:30" x14ac:dyDescent="0.25">
      <c r="A127">
        <v>3631</v>
      </c>
      <c r="B127" s="84" t="str">
        <f>INDEX([16]Data!$C$5:$C$156,MATCH(A127,[16]Data!$A$5:$A$156,0))</f>
        <v>KJ - Sušice, Studentská</v>
      </c>
      <c r="C127" s="85" t="str">
        <f>VLOOKUP($C$2,'[87]ERU-1'!$A$6:$BE$17,C$42,FALSE)</f>
        <v>Duben</v>
      </c>
      <c r="D127" s="85">
        <f>VLOOKUP($C$2,'[87]ERU-1'!$A$6:$BE$17,D$42,FALSE)</f>
        <v>4</v>
      </c>
      <c r="E127" s="85">
        <f>VLOOKUP($C$2,'[87]ERU-1'!$A$6:$BE$17,E$42,FALSE)</f>
        <v>165.59100000000001</v>
      </c>
      <c r="F127" s="85">
        <f>VLOOKUP($C$2,'[87]ERU-1'!$A$6:$BE$17,F$42,FALSE)</f>
        <v>96.001000000000005</v>
      </c>
      <c r="G127" s="85">
        <f>VLOOKUP($C$2,'[87]ERU-1'!$A$6:$BE$17,G$42,FALSE)</f>
        <v>35.265000000000001</v>
      </c>
      <c r="H127" s="85">
        <f>VLOOKUP($C$2,'[87]ERU-1'!$A$6:$BE$17,H$42,FALSE)</f>
        <v>280</v>
      </c>
      <c r="I127" s="85">
        <f>VLOOKUP($C$2,'[87]ERU-1'!$A$6:$BE$17,I$42,FALSE)</f>
        <v>0</v>
      </c>
      <c r="J127" s="85">
        <f>VLOOKUP($C$2,'[87]ERU-1'!$A$6:$BE$17,J$42,FALSE)</f>
        <v>0</v>
      </c>
      <c r="K127" s="85">
        <f>VLOOKUP($C$2,'[87]ERU-1'!$A$6:$BE$17,K$42,FALSE)</f>
        <v>280</v>
      </c>
      <c r="L127" s="85">
        <f>VLOOKUP($C$2,'[87]ERU-1'!$A$6:$BE$17,L$42,FALSE)</f>
        <v>0</v>
      </c>
      <c r="M127" s="85">
        <f>VLOOKUP($C$2,'[87]ERU-1'!$A$6:$BE$17,M$42,FALSE)</f>
        <v>280</v>
      </c>
      <c r="N127" s="85">
        <f>VLOOKUP($C$2,'[87]ERU-1'!$A$6:$BE$17,N$42,FALSE)</f>
        <v>0</v>
      </c>
      <c r="O127" s="85" t="s">
        <v>36</v>
      </c>
      <c r="P127" s="85">
        <f>VLOOKUP($C$2,'[87]ERU-1'!$A$6:$BE$17,P$42,FALSE)</f>
        <v>0</v>
      </c>
      <c r="Q127" s="85">
        <f>VLOOKUP($C$2,'[87]ERU-1'!$A$6:$BE$17,Q$42,FALSE)</f>
        <v>0</v>
      </c>
      <c r="R127" s="85">
        <f>VLOOKUP($C$2,'[87]ERU-1'!$A$6:$BE$17,R$42,FALSE)</f>
        <v>0</v>
      </c>
      <c r="S127" s="85">
        <f>VLOOKUP($C$2,'[87]ERU-1'!$A$6:$BE$17,S$42,FALSE)</f>
        <v>0</v>
      </c>
      <c r="T127" s="85">
        <f>VLOOKUP($C$2,'[87]ERU-1'!$A$6:$BE$17,T$42,FALSE)</f>
        <v>280</v>
      </c>
      <c r="U127" s="85">
        <f>VLOOKUP($C$2,'[87]ERU-1'!$A$6:$BE$17,U$42,FALSE)</f>
        <v>0</v>
      </c>
      <c r="V127" s="85">
        <f>VLOOKUP($C$2,'[87]ERU-1'!$A$6:$BE$17,V$42,FALSE)</f>
        <v>0</v>
      </c>
      <c r="W127" s="85">
        <f>VLOOKUP($C$2,'[87]ERU-1'!$A$6:$BE$17,W$42,FALSE)</f>
        <v>0</v>
      </c>
      <c r="X127" s="85">
        <f>VLOOKUP($C$2,'[87]ERU-1'!$A$6:$BE$17,X$42,FALSE)</f>
        <v>0</v>
      </c>
      <c r="Y127" s="85">
        <f>VLOOKUP($C$2,'[87]ERU-1'!$A$6:$BE$17,Y$42,FALSE)</f>
        <v>0</v>
      </c>
      <c r="Z127" s="85">
        <f>VLOOKUP($C$2,'[87]ERU-1'!$A$6:$BE$17,Z$42,FALSE)</f>
        <v>0</v>
      </c>
      <c r="AA127" s="85" t="str">
        <f>INDEX([16]Data!$BK$5:$BK$156,MATCH(A127,[16]Data!$A$5:$A$156,0))</f>
        <v>Plzeňský</v>
      </c>
      <c r="AB127" s="86">
        <f>INDEX([16]Data!$BM$5:$BM$156,MATCH(A127,[16]Data!$A$5:$A$156,0))</f>
        <v>0.28599999999999998</v>
      </c>
      <c r="AC127" s="12"/>
      <c r="AD127" s="39">
        <f t="shared" si="16"/>
        <v>0.81017674584408261</v>
      </c>
    </row>
    <row r="128" spans="1:30" x14ac:dyDescent="0.25">
      <c r="A128" s="34">
        <v>4581</v>
      </c>
      <c r="B128" s="84" t="str">
        <f>INDEX([16]Data!$C$5:$C$156,MATCH(A128,[16]Data!$A$5:$A$156,0))</f>
        <v>KJ - Sušice, Na Hrázi</v>
      </c>
      <c r="C128" s="85" t="str">
        <f>VLOOKUP($C$2,'[88]ERU-1'!$A$6:$BE$17,C$42,FALSE)</f>
        <v>Duben</v>
      </c>
      <c r="D128" s="85">
        <f>VLOOKUP($C$2,'[88]ERU-1'!$A$6:$BE$17,D$42,FALSE)</f>
        <v>4</v>
      </c>
      <c r="E128" s="85">
        <f>VLOOKUP($C$2,'[88]ERU-1'!$A$6:$BE$17,E$42,FALSE)</f>
        <v>286.18</v>
      </c>
      <c r="F128" s="85">
        <f>VLOOKUP($C$2,'[88]ERU-1'!$A$6:$BE$17,F$42,FALSE)</f>
        <v>156.297</v>
      </c>
      <c r="G128" s="85">
        <f>VLOOKUP($C$2,'[88]ERU-1'!$A$6:$BE$17,G$42,FALSE)</f>
        <v>35.270000000000003</v>
      </c>
      <c r="H128" s="85">
        <f>VLOOKUP($C$2,'[88]ERU-1'!$A$6:$BE$17,H$42,FALSE)</f>
        <v>442</v>
      </c>
      <c r="I128" s="85">
        <f>VLOOKUP($C$2,'[88]ERU-1'!$A$6:$BE$17,I$42,FALSE)</f>
        <v>0</v>
      </c>
      <c r="J128" s="85">
        <f>VLOOKUP($C$2,'[88]ERU-1'!$A$6:$BE$17,J$42,FALSE)</f>
        <v>0</v>
      </c>
      <c r="K128" s="85">
        <f>VLOOKUP($C$2,'[88]ERU-1'!$A$6:$BE$17,K$42,FALSE)</f>
        <v>442</v>
      </c>
      <c r="L128" s="85">
        <f>VLOOKUP($C$2,'[88]ERU-1'!$A$6:$BE$17,L$42,FALSE)</f>
        <v>0</v>
      </c>
      <c r="M128" s="85">
        <f>VLOOKUP($C$2,'[88]ERU-1'!$A$6:$BE$17,M$42,FALSE)</f>
        <v>442</v>
      </c>
      <c r="N128" s="85">
        <f>VLOOKUP($C$2,'[88]ERU-1'!$A$6:$BE$17,N$42,FALSE)</f>
        <v>0</v>
      </c>
      <c r="O128" s="85" t="s">
        <v>36</v>
      </c>
      <c r="P128" s="85">
        <f>VLOOKUP($C$2,'[88]ERU-1'!$A$6:$BE$17,P$42,FALSE)</f>
        <v>0</v>
      </c>
      <c r="Q128" s="85">
        <f>VLOOKUP($C$2,'[88]ERU-1'!$A$6:$BE$17,Q$42,FALSE)</f>
        <v>0</v>
      </c>
      <c r="R128" s="85">
        <f>VLOOKUP($C$2,'[88]ERU-1'!$A$6:$BE$17,R$42,FALSE)</f>
        <v>442</v>
      </c>
      <c r="S128" s="85">
        <f>VLOOKUP($C$2,'[88]ERU-1'!$A$6:$BE$17,S$42,FALSE)</f>
        <v>0</v>
      </c>
      <c r="T128" s="85">
        <f>VLOOKUP($C$2,'[88]ERU-1'!$A$6:$BE$17,T$42,FALSE)</f>
        <v>0</v>
      </c>
      <c r="U128" s="85">
        <f>VLOOKUP($C$2,'[88]ERU-1'!$A$6:$BE$17,U$42,FALSE)</f>
        <v>0</v>
      </c>
      <c r="V128" s="85">
        <f>VLOOKUP($C$2,'[88]ERU-1'!$A$6:$BE$17,V$42,FALSE)</f>
        <v>0</v>
      </c>
      <c r="W128" s="85">
        <f>VLOOKUP($C$2,'[88]ERU-1'!$A$6:$BE$17,W$42,FALSE)</f>
        <v>0</v>
      </c>
      <c r="X128" s="85">
        <f>VLOOKUP($C$2,'[88]ERU-1'!$A$6:$BE$17,X$42,FALSE)</f>
        <v>0</v>
      </c>
      <c r="Y128" s="85">
        <f>VLOOKUP($C$2,'[88]ERU-1'!$A$6:$BE$17,Y$42,FALSE)</f>
        <v>0</v>
      </c>
      <c r="Z128" s="85">
        <f>VLOOKUP($C$2,'[88]ERU-1'!$A$6:$BE$17,Z$42,FALSE)</f>
        <v>0</v>
      </c>
      <c r="AA128" s="85" t="str">
        <f>INDEX([16]Data!$BK$5:$BK$156,MATCH(A128,[16]Data!$A$5:$A$156,0))</f>
        <v>Plzeňský</v>
      </c>
      <c r="AB128" s="86">
        <f>INDEX([16]Data!$BM$5:$BM$156,MATCH(A128,[16]Data!$A$5:$A$156,0))</f>
        <v>1.0389999999999999</v>
      </c>
      <c r="AC128" s="12"/>
      <c r="AD128" s="39">
        <f t="shared" si="16"/>
        <v>0.78554148689851866</v>
      </c>
    </row>
    <row r="129" spans="1:30" x14ac:dyDescent="0.25">
      <c r="A129" s="34">
        <v>4583</v>
      </c>
      <c r="B129" s="84" t="str">
        <f>INDEX([16]Data!$C$5:$C$156,MATCH(A129,[16]Data!$A$5:$A$156,0))</f>
        <v>KJ - Sušice, Pravdova</v>
      </c>
      <c r="C129" s="85" t="str">
        <f>VLOOKUP($C$2,'[89]ERU-1'!$A$6:$BE$17,C$42,FALSE)</f>
        <v>Duben</v>
      </c>
      <c r="D129" s="85">
        <f>VLOOKUP($C$2,'[89]ERU-1'!$A$6:$BE$17,D$42,FALSE)</f>
        <v>4</v>
      </c>
      <c r="E129" s="85">
        <f>VLOOKUP($C$2,'[89]ERU-1'!$A$6:$BE$17,E$42,FALSE)</f>
        <v>214.50200000000001</v>
      </c>
      <c r="F129" s="85">
        <f>VLOOKUP($C$2,'[89]ERU-1'!$A$6:$BE$17,F$42,FALSE)</f>
        <v>120.931</v>
      </c>
      <c r="G129" s="85">
        <f>VLOOKUP($C$2,'[89]ERU-1'!$A$6:$BE$17,G$42,FALSE)</f>
        <v>35.271000000000001</v>
      </c>
      <c r="H129" s="85">
        <f>VLOOKUP($C$2,'[89]ERU-1'!$A$6:$BE$17,H$42,FALSE)</f>
        <v>363</v>
      </c>
      <c r="I129" s="85">
        <f>VLOOKUP($C$2,'[89]ERU-1'!$A$6:$BE$17,I$42,FALSE)</f>
        <v>0</v>
      </c>
      <c r="J129" s="85">
        <f>VLOOKUP($C$2,'[89]ERU-1'!$A$6:$BE$17,J$42,FALSE)</f>
        <v>0</v>
      </c>
      <c r="K129" s="85">
        <f>VLOOKUP($C$2,'[89]ERU-1'!$A$6:$BE$17,K$42,FALSE)</f>
        <v>363</v>
      </c>
      <c r="L129" s="85">
        <f>VLOOKUP($C$2,'[89]ERU-1'!$A$6:$BE$17,L$42,FALSE)</f>
        <v>0</v>
      </c>
      <c r="M129" s="85">
        <f>VLOOKUP($C$2,'[89]ERU-1'!$A$6:$BE$17,M$42,FALSE)</f>
        <v>363</v>
      </c>
      <c r="N129" s="85">
        <f>VLOOKUP($C$2,'[89]ERU-1'!$A$6:$BE$17,N$42,FALSE)</f>
        <v>0</v>
      </c>
      <c r="O129" s="85" t="s">
        <v>36</v>
      </c>
      <c r="P129" s="85">
        <f>VLOOKUP($C$2,'[89]ERU-1'!$A$6:$BE$17,P$42,FALSE)</f>
        <v>0</v>
      </c>
      <c r="Q129" s="85">
        <f>VLOOKUP($C$2,'[89]ERU-1'!$A$6:$BE$17,Q$42,FALSE)</f>
        <v>0</v>
      </c>
      <c r="R129" s="85">
        <f>VLOOKUP($C$2,'[89]ERU-1'!$A$6:$BE$17,R$42,FALSE)</f>
        <v>363</v>
      </c>
      <c r="S129" s="85">
        <f>VLOOKUP($C$2,'[89]ERU-1'!$A$6:$BE$17,S$42,FALSE)</f>
        <v>0</v>
      </c>
      <c r="T129" s="85">
        <f>VLOOKUP($C$2,'[89]ERU-1'!$A$6:$BE$17,T$42,FALSE)</f>
        <v>0</v>
      </c>
      <c r="U129" s="85">
        <f>VLOOKUP($C$2,'[89]ERU-1'!$A$6:$BE$17,U$42,FALSE)</f>
        <v>0</v>
      </c>
      <c r="V129" s="85">
        <f>VLOOKUP($C$2,'[89]ERU-1'!$A$6:$BE$17,V$42,FALSE)</f>
        <v>0</v>
      </c>
      <c r="W129" s="85">
        <f>VLOOKUP($C$2,'[89]ERU-1'!$A$6:$BE$17,W$42,FALSE)</f>
        <v>0</v>
      </c>
      <c r="X129" s="85">
        <f>VLOOKUP($C$2,'[89]ERU-1'!$A$6:$BE$17,X$42,FALSE)</f>
        <v>0</v>
      </c>
      <c r="Y129" s="85">
        <f>VLOOKUP($C$2,'[89]ERU-1'!$A$6:$BE$17,Y$42,FALSE)</f>
        <v>0</v>
      </c>
      <c r="Z129" s="85">
        <f>VLOOKUP($C$2,'[89]ERU-1'!$A$6:$BE$17,Z$42,FALSE)</f>
        <v>0</v>
      </c>
      <c r="AA129" s="85" t="str">
        <f>INDEX([16]Data!$BK$5:$BK$156,MATCH(A129,[16]Data!$A$5:$A$156,0))</f>
        <v>Plzeňský</v>
      </c>
      <c r="AB129" s="86">
        <f>INDEX([16]Data!$BM$5:$BM$156,MATCH(A129,[16]Data!$A$5:$A$156,0))</f>
        <v>0.66300000000000003</v>
      </c>
      <c r="AC129" s="12"/>
      <c r="AD129" s="39">
        <f t="shared" si="16"/>
        <v>0.83380881108510907</v>
      </c>
    </row>
    <row r="130" spans="1:30" x14ac:dyDescent="0.25">
      <c r="A130" s="34">
        <v>4580</v>
      </c>
      <c r="B130" s="84" t="str">
        <f>INDEX([16]Data!$C$5:$C$156,MATCH(A130,[16]Data!$A$5:$A$156,0))</f>
        <v>KJ - Sušice, Sirkařská</v>
      </c>
      <c r="C130" s="85" t="str">
        <f>VLOOKUP($C$2,'[90]ERU-1'!$A$6:$BE$17,C$42,FALSE)</f>
        <v>Duben</v>
      </c>
      <c r="D130" s="85">
        <f>VLOOKUP($C$2,'[90]ERU-1'!$A$6:$BE$17,D$42,FALSE)</f>
        <v>4</v>
      </c>
      <c r="E130" s="85">
        <f>VLOOKUP($C$2,'[90]ERU-1'!$A$6:$BE$17,E$42,FALSE)</f>
        <v>234.26</v>
      </c>
      <c r="F130" s="85">
        <f>VLOOKUP($C$2,'[90]ERU-1'!$A$6:$BE$17,F$42,FALSE)</f>
        <v>132.53100000000001</v>
      </c>
      <c r="G130" s="85">
        <f>VLOOKUP($C$2,'[90]ERU-1'!$A$6:$BE$17,G$42,FALSE)</f>
        <v>35.293999999999997</v>
      </c>
      <c r="H130" s="85">
        <f>VLOOKUP($C$2,'[90]ERU-1'!$A$6:$BE$17,H$42,FALSE)</f>
        <v>401</v>
      </c>
      <c r="I130" s="85">
        <f>VLOOKUP($C$2,'[90]ERU-1'!$A$6:$BE$17,I$42,FALSE)</f>
        <v>0</v>
      </c>
      <c r="J130" s="85">
        <f>VLOOKUP($C$2,'[90]ERU-1'!$A$6:$BE$17,J$42,FALSE)</f>
        <v>0</v>
      </c>
      <c r="K130" s="85">
        <f>VLOOKUP($C$2,'[90]ERU-1'!$A$6:$BE$17,K$42,FALSE)</f>
        <v>401</v>
      </c>
      <c r="L130" s="85">
        <f>VLOOKUP($C$2,'[90]ERU-1'!$A$6:$BE$17,L$42,FALSE)</f>
        <v>0</v>
      </c>
      <c r="M130" s="85">
        <f>VLOOKUP($C$2,'[90]ERU-1'!$A$6:$BE$17,M$42,FALSE)</f>
        <v>401</v>
      </c>
      <c r="N130" s="85">
        <f>VLOOKUP($C$2,'[90]ERU-1'!$A$6:$BE$17,N$42,FALSE)</f>
        <v>0</v>
      </c>
      <c r="O130" s="85" t="s">
        <v>36</v>
      </c>
      <c r="P130" s="85">
        <f>VLOOKUP($C$2,'[90]ERU-1'!$A$6:$BE$17,P$42,FALSE)</f>
        <v>0</v>
      </c>
      <c r="Q130" s="85">
        <f>VLOOKUP($C$2,'[90]ERU-1'!$A$6:$BE$17,Q$42,FALSE)</f>
        <v>0</v>
      </c>
      <c r="R130" s="85">
        <f>VLOOKUP($C$2,'[90]ERU-1'!$A$6:$BE$17,R$42,FALSE)</f>
        <v>401</v>
      </c>
      <c r="S130" s="85">
        <f>VLOOKUP($C$2,'[90]ERU-1'!$A$6:$BE$17,S$42,FALSE)</f>
        <v>0</v>
      </c>
      <c r="T130" s="85">
        <f>VLOOKUP($C$2,'[90]ERU-1'!$A$6:$BE$17,T$42,FALSE)</f>
        <v>0</v>
      </c>
      <c r="U130" s="85">
        <f>VLOOKUP($C$2,'[90]ERU-1'!$A$6:$BE$17,U$42,FALSE)</f>
        <v>0</v>
      </c>
      <c r="V130" s="85">
        <f>VLOOKUP($C$2,'[90]ERU-1'!$A$6:$BE$17,V$42,FALSE)</f>
        <v>0</v>
      </c>
      <c r="W130" s="85">
        <f>VLOOKUP($C$2,'[90]ERU-1'!$A$6:$BE$17,W$42,FALSE)</f>
        <v>0</v>
      </c>
      <c r="X130" s="85">
        <f>VLOOKUP($C$2,'[90]ERU-1'!$A$6:$BE$17,X$42,FALSE)</f>
        <v>0</v>
      </c>
      <c r="Y130" s="85">
        <f>VLOOKUP($C$2,'[90]ERU-1'!$A$6:$BE$17,Y$42,FALSE)</f>
        <v>0</v>
      </c>
      <c r="Z130" s="85">
        <f>VLOOKUP($C$2,'[90]ERU-1'!$A$6:$BE$17,Z$42,FALSE)</f>
        <v>0</v>
      </c>
      <c r="AA130" s="85" t="str">
        <f>INDEX([16]Data!$BK$5:$BK$156,MATCH(A130,[16]Data!$A$5:$A$156,0))</f>
        <v>Plzeňský</v>
      </c>
      <c r="AB130" s="86">
        <f>INDEX([16]Data!$BM$5:$BM$156,MATCH(A130,[16]Data!$A$5:$A$156,0))</f>
        <v>0.748</v>
      </c>
      <c r="AD130" s="39">
        <f t="shared" si="16"/>
        <v>0.84047422028724517</v>
      </c>
    </row>
    <row r="131" spans="1:30" x14ac:dyDescent="0.25">
      <c r="A131">
        <v>3868</v>
      </c>
      <c r="B131" s="84" t="str">
        <f>INDEX([16]Data!$C$5:$C$156,MATCH(A131,[16]Data!$A$5:$A$156,0))</f>
        <v>KJ - Světlá nad Sázavou, Zámecká (areál sklárny)</v>
      </c>
      <c r="C131" s="85" t="str">
        <f>VLOOKUP($C$2,'[13]ERU-1'!$A$6:$BE$17,C$42,FALSE)</f>
        <v>Duben</v>
      </c>
      <c r="D131" s="85">
        <f>VLOOKUP($C$2,'[13]ERU-1'!$A$6:$BE$17,D$42,FALSE)</f>
        <v>4</v>
      </c>
      <c r="E131" s="85">
        <f>VLOOKUP($C$2,'[13]ERU-1'!$A$6:$BE$17,E$42,FALSE)</f>
        <v>461.29399999999998</v>
      </c>
      <c r="F131" s="85">
        <f>VLOOKUP($C$2,'[13]ERU-1'!$A$6:$BE$17,F$42,FALSE)</f>
        <v>243.142</v>
      </c>
      <c r="G131" s="85">
        <f>VLOOKUP($C$2,'[13]ERU-1'!$A$6:$BE$17,G$42,FALSE)</f>
        <v>35.246000000000002</v>
      </c>
      <c r="H131" s="85">
        <f>VLOOKUP($C$2,'[13]ERU-1'!$A$6:$BE$17,H$42,FALSE)</f>
        <v>725</v>
      </c>
      <c r="I131" s="85">
        <f>VLOOKUP($C$2,'[13]ERU-1'!$A$6:$BE$17,I$42,FALSE)</f>
        <v>0</v>
      </c>
      <c r="J131" s="85">
        <f>VLOOKUP($C$2,'[13]ERU-1'!$A$6:$BE$17,J$42,FALSE)</f>
        <v>0</v>
      </c>
      <c r="K131" s="85">
        <f>VLOOKUP($C$2,'[13]ERU-1'!$A$6:$BE$17,K$42,FALSE)</f>
        <v>725</v>
      </c>
      <c r="L131" s="85">
        <f>VLOOKUP($C$2,'[13]ERU-1'!$A$6:$BE$17,L$42,FALSE)</f>
        <v>0</v>
      </c>
      <c r="M131" s="85">
        <f>VLOOKUP($C$2,'[13]ERU-1'!$A$6:$BE$17,M$42,FALSE)</f>
        <v>725</v>
      </c>
      <c r="N131" s="85">
        <f>VLOOKUP($C$2,'[13]ERU-1'!$A$6:$BE$17,N$42,FALSE)</f>
        <v>0</v>
      </c>
      <c r="O131" s="85" t="s">
        <v>36</v>
      </c>
      <c r="P131" s="85">
        <f>VLOOKUP($C$2,'[13]ERU-1'!$A$6:$BE$17,P$42,FALSE)</f>
        <v>0</v>
      </c>
      <c r="Q131" s="85">
        <f>VLOOKUP($C$2,'[13]ERU-1'!$A$6:$BE$17,Q$42,FALSE)</f>
        <v>0</v>
      </c>
      <c r="R131" s="85">
        <f>VLOOKUP($C$2,'[13]ERU-1'!$A$6:$BE$17,R$42,FALSE)</f>
        <v>725</v>
      </c>
      <c r="S131" s="85">
        <f>VLOOKUP($C$2,'[13]ERU-1'!$A$6:$BE$17,S$42,FALSE)</f>
        <v>0</v>
      </c>
      <c r="T131" s="85">
        <f>VLOOKUP($C$2,'[13]ERU-1'!$A$6:$BE$17,T$42,FALSE)</f>
        <v>0</v>
      </c>
      <c r="U131" s="85">
        <f>VLOOKUP($C$2,'[13]ERU-1'!$A$6:$BE$17,U$42,FALSE)</f>
        <v>0</v>
      </c>
      <c r="V131" s="85">
        <f>VLOOKUP($C$2,'[13]ERU-1'!$A$6:$BE$17,V$42,FALSE)</f>
        <v>0</v>
      </c>
      <c r="W131" s="85">
        <f>VLOOKUP($C$2,'[13]ERU-1'!$A$6:$BE$17,W$42,FALSE)</f>
        <v>0</v>
      </c>
      <c r="X131" s="85">
        <f>VLOOKUP($C$2,'[13]ERU-1'!$A$6:$BE$17,X$42,FALSE)</f>
        <v>0</v>
      </c>
      <c r="Y131" s="85">
        <f>VLOOKUP($C$2,'[13]ERU-1'!$A$6:$BE$17,Y$42,FALSE)</f>
        <v>0</v>
      </c>
      <c r="Z131" s="85">
        <f>VLOOKUP($C$2,'[13]ERU-1'!$A$6:$BE$17,Z$42,FALSE)</f>
        <v>0</v>
      </c>
      <c r="AA131" s="85" t="str">
        <f>INDEX([16]Data!$BK$5:$BK$156,MATCH(A131,[16]Data!$A$5:$A$156,0))</f>
        <v>Vysočina</v>
      </c>
      <c r="AB131" s="86">
        <f>INDEX([16]Data!$BM$5:$BM$156,MATCH(A131,[16]Data!$A$5:$A$156,0))</f>
        <v>1.2450000000000001</v>
      </c>
      <c r="AD131" s="39">
        <f t="shared" si="16"/>
        <v>0.82827684599488727</v>
      </c>
    </row>
    <row r="132" spans="1:30" x14ac:dyDescent="0.25">
      <c r="A132">
        <v>3531</v>
      </c>
      <c r="B132" s="84" t="str">
        <f>INDEX([16]Data!$C$5:$C$156,MATCH(A132,[16]Data!$A$5:$A$156,0))</f>
        <v>KJ - Šternberk</v>
      </c>
      <c r="C132" s="85" t="str">
        <f>VLOOKUP($C$2,'[91]ERU-1'!$A$6:$BE$17,C$42,FALSE)</f>
        <v>Duben</v>
      </c>
      <c r="D132" s="85">
        <f>VLOOKUP($C$2,'[91]ERU-1'!$A$6:$BE$17,D$42,FALSE)</f>
        <v>4</v>
      </c>
      <c r="E132" s="85">
        <f>VLOOKUP($C$2,'[91]ERU-1'!$A$6:$BE$17,E$42,FALSE)</f>
        <v>386.16199999999998</v>
      </c>
      <c r="F132" s="85">
        <f>VLOOKUP($C$2,'[91]ERU-1'!$A$6:$BE$17,F$42,FALSE)</f>
        <v>206.762</v>
      </c>
      <c r="G132" s="85">
        <f>VLOOKUP($C$2,'[91]ERU-1'!$A$6:$BE$17,G$42,FALSE)</f>
        <v>35.392000000000003</v>
      </c>
      <c r="H132" s="85">
        <f>VLOOKUP($C$2,'[91]ERU-1'!$A$6:$BE$17,H$42,FALSE)</f>
        <v>589</v>
      </c>
      <c r="I132" s="85">
        <f>VLOOKUP($C$2,'[91]ERU-1'!$A$6:$BE$17,I$42,FALSE)</f>
        <v>0</v>
      </c>
      <c r="J132" s="85">
        <f>VLOOKUP($C$2,'[91]ERU-1'!$A$6:$BE$17,J$42,FALSE)</f>
        <v>0</v>
      </c>
      <c r="K132" s="85">
        <f>VLOOKUP($C$2,'[91]ERU-1'!$A$6:$BE$17,K$42,FALSE)</f>
        <v>589</v>
      </c>
      <c r="L132" s="85">
        <f>VLOOKUP($C$2,'[91]ERU-1'!$A$6:$BE$17,L$42,FALSE)</f>
        <v>0</v>
      </c>
      <c r="M132" s="85">
        <f>VLOOKUP($C$2,'[91]ERU-1'!$A$6:$BE$17,M$42,FALSE)</f>
        <v>589</v>
      </c>
      <c r="N132" s="85">
        <f>VLOOKUP($C$2,'[91]ERU-1'!$A$6:$BE$17,N$42,FALSE)</f>
        <v>0</v>
      </c>
      <c r="O132" s="85" t="s">
        <v>36</v>
      </c>
      <c r="P132" s="85">
        <f>VLOOKUP($C$2,'[91]ERU-1'!$A$6:$BE$17,P$42,FALSE)</f>
        <v>0</v>
      </c>
      <c r="Q132" s="85">
        <f>VLOOKUP($C$2,'[91]ERU-1'!$A$6:$BE$17,Q$42,FALSE)</f>
        <v>0</v>
      </c>
      <c r="R132" s="85">
        <f>VLOOKUP($C$2,'[91]ERU-1'!$A$6:$BE$17,R$42,FALSE)</f>
        <v>589</v>
      </c>
      <c r="S132" s="85">
        <f>VLOOKUP($C$2,'[91]ERU-1'!$A$6:$BE$17,S$42,FALSE)</f>
        <v>0</v>
      </c>
      <c r="T132" s="85">
        <f>VLOOKUP($C$2,'[91]ERU-1'!$A$6:$BE$17,T$42,FALSE)</f>
        <v>0</v>
      </c>
      <c r="U132" s="85">
        <f>VLOOKUP($C$2,'[91]ERU-1'!$A$6:$BE$17,U$42,FALSE)</f>
        <v>0</v>
      </c>
      <c r="V132" s="85">
        <f>VLOOKUP($C$2,'[91]ERU-1'!$A$6:$BE$17,V$42,FALSE)</f>
        <v>0</v>
      </c>
      <c r="W132" s="85">
        <f>VLOOKUP($C$2,'[91]ERU-1'!$A$6:$BE$17,W$42,FALSE)</f>
        <v>0</v>
      </c>
      <c r="X132" s="85">
        <f>VLOOKUP($C$2,'[91]ERU-1'!$A$6:$BE$17,X$42,FALSE)</f>
        <v>0</v>
      </c>
      <c r="Y132" s="85">
        <f>VLOOKUP($C$2,'[91]ERU-1'!$A$6:$BE$17,Y$42,FALSE)</f>
        <v>0</v>
      </c>
      <c r="Z132" s="85">
        <f>VLOOKUP($C$2,'[91]ERU-1'!$A$6:$BE$17,Z$42,FALSE)</f>
        <v>0</v>
      </c>
      <c r="AA132" s="85" t="str">
        <f>INDEX([16]Data!$BK$5:$BK$156,MATCH(A132,[16]Data!$A$5:$A$156,0))</f>
        <v>Olomoucký</v>
      </c>
      <c r="AB132" s="86">
        <f>INDEX([16]Data!$BM$5:$BM$156,MATCH(A132,[16]Data!$A$5:$A$156,0))</f>
        <v>0.72299999999999998</v>
      </c>
      <c r="AD132" s="39">
        <f t="shared" si="16"/>
        <v>0.79130164687472115</v>
      </c>
    </row>
    <row r="133" spans="1:30" x14ac:dyDescent="0.25">
      <c r="A133">
        <v>2857</v>
      </c>
      <c r="B133" s="84" t="str">
        <f>INDEX([16]Data!$C$5:$C$156,MATCH(A133,[16]Data!$A$5:$A$156,0))</f>
        <v>KJ - Šumperk</v>
      </c>
      <c r="C133" s="85" t="str">
        <f>VLOOKUP($C$2,'[92]ERU-1'!$A$6:$BE$17,C$42,FALSE)</f>
        <v>Duben</v>
      </c>
      <c r="D133" s="85">
        <f>VLOOKUP($C$2,'[92]ERU-1'!$A$6:$BE$17,D$42,FALSE)</f>
        <v>4</v>
      </c>
      <c r="E133" s="85">
        <f>VLOOKUP($C$2,'[92]ERU-1'!$A$6:$BE$17,E$42,FALSE)</f>
        <v>739.46400000000006</v>
      </c>
      <c r="F133" s="85">
        <f>VLOOKUP($C$2,'[92]ERU-1'!$A$6:$BE$17,F$42,FALSE)</f>
        <v>380.98899999999998</v>
      </c>
      <c r="G133" s="85">
        <f>VLOOKUP($C$2,'[92]ERU-1'!$A$6:$BE$17,G$42,FALSE)</f>
        <v>35.374000000000002</v>
      </c>
      <c r="H133" s="85">
        <f>VLOOKUP($C$2,'[92]ERU-1'!$A$6:$BE$17,H$42,FALSE)</f>
        <v>1045</v>
      </c>
      <c r="I133" s="85">
        <f>VLOOKUP($C$2,'[92]ERU-1'!$A$6:$BE$17,I$42,FALSE)</f>
        <v>0</v>
      </c>
      <c r="J133" s="85">
        <f>VLOOKUP($C$2,'[92]ERU-1'!$A$6:$BE$17,J$42,FALSE)</f>
        <v>0</v>
      </c>
      <c r="K133" s="85">
        <f>VLOOKUP($C$2,'[92]ERU-1'!$A$6:$BE$17,K$42,FALSE)</f>
        <v>1045</v>
      </c>
      <c r="L133" s="85">
        <f>VLOOKUP($C$2,'[92]ERU-1'!$A$6:$BE$17,L$42,FALSE)</f>
        <v>0</v>
      </c>
      <c r="M133" s="85">
        <f>VLOOKUP($C$2,'[92]ERU-1'!$A$6:$BE$17,M$42,FALSE)</f>
        <v>1045</v>
      </c>
      <c r="N133" s="85">
        <f>VLOOKUP($C$2,'[92]ERU-1'!$A$6:$BE$17,N$42,FALSE)</f>
        <v>0</v>
      </c>
      <c r="O133" s="85" t="s">
        <v>36</v>
      </c>
      <c r="P133" s="85">
        <f>VLOOKUP($C$2,'[92]ERU-1'!$A$6:$BE$17,P$42,FALSE)</f>
        <v>0</v>
      </c>
      <c r="Q133" s="85">
        <f>VLOOKUP($C$2,'[92]ERU-1'!$A$6:$BE$17,Q$42,FALSE)</f>
        <v>0</v>
      </c>
      <c r="R133" s="85">
        <f>VLOOKUP($C$2,'[92]ERU-1'!$A$6:$BE$17,R$42,FALSE)</f>
        <v>1045</v>
      </c>
      <c r="S133" s="85">
        <f>VLOOKUP($C$2,'[92]ERU-1'!$A$6:$BE$17,S$42,FALSE)</f>
        <v>0</v>
      </c>
      <c r="T133" s="85">
        <f>VLOOKUP($C$2,'[92]ERU-1'!$A$6:$BE$17,T$42,FALSE)</f>
        <v>0</v>
      </c>
      <c r="U133" s="85">
        <f>VLOOKUP($C$2,'[92]ERU-1'!$A$6:$BE$17,U$42,FALSE)</f>
        <v>0</v>
      </c>
      <c r="V133" s="85">
        <f>VLOOKUP($C$2,'[92]ERU-1'!$A$6:$BE$17,V$42,FALSE)</f>
        <v>0</v>
      </c>
      <c r="W133" s="85">
        <f>VLOOKUP($C$2,'[92]ERU-1'!$A$6:$BE$17,W$42,FALSE)</f>
        <v>0</v>
      </c>
      <c r="X133" s="85">
        <f>VLOOKUP($C$2,'[92]ERU-1'!$A$6:$BE$17,X$42,FALSE)</f>
        <v>0</v>
      </c>
      <c r="Y133" s="85">
        <f>VLOOKUP($C$2,'[92]ERU-1'!$A$6:$BE$17,Y$42,FALSE)</f>
        <v>0</v>
      </c>
      <c r="Z133" s="85">
        <f>VLOOKUP($C$2,'[92]ERU-1'!$A$6:$BE$17,Z$42,FALSE)</f>
        <v>0</v>
      </c>
      <c r="AA133" s="85" t="str">
        <f>INDEX([16]Data!$BK$5:$BK$156,MATCH(A133,[16]Data!$A$5:$A$156,0))</f>
        <v>Olomoucký</v>
      </c>
      <c r="AB133" s="86">
        <f>INDEX([16]Data!$BM$5:$BM$156,MATCH(A133,[16]Data!$A$5:$A$156,0))</f>
        <v>1.1619999999999999</v>
      </c>
      <c r="AD133" s="39">
        <f t="shared" si="16"/>
        <v>0.76190592845929361</v>
      </c>
    </row>
    <row r="134" spans="1:30" x14ac:dyDescent="0.25">
      <c r="A134">
        <v>3082</v>
      </c>
      <c r="B134" s="84" t="str">
        <f>INDEX([16]Data!$C$5:$C$156,MATCH(A134,[16]Data!$A$5:$A$156,0))</f>
        <v>KJ - Tanvald</v>
      </c>
      <c r="C134" s="85" t="str">
        <f>VLOOKUP($C$2,'[93]ERU-1'!$A$6:$BE$17,C$42,FALSE)</f>
        <v>Duben</v>
      </c>
      <c r="D134" s="85">
        <f>VLOOKUP($C$2,'[93]ERU-1'!$A$6:$BE$17,D$42,FALSE)</f>
        <v>4</v>
      </c>
      <c r="E134" s="85">
        <f>VLOOKUP($C$2,'[93]ERU-1'!$A$6:$BE$17,E$42,FALSE)</f>
        <v>1753.86</v>
      </c>
      <c r="F134" s="85">
        <f>VLOOKUP($C$2,'[93]ERU-1'!$A$6:$BE$17,F$42,FALSE)</f>
        <v>924.43100000000004</v>
      </c>
      <c r="G134" s="85">
        <f>VLOOKUP($C$2,'[93]ERU-1'!$A$6:$BE$17,G$42,FALSE)</f>
        <v>35.325000000000003</v>
      </c>
      <c r="H134" s="85">
        <f>VLOOKUP($C$2,'[93]ERU-1'!$A$6:$BE$17,H$42,FALSE)</f>
        <v>2641</v>
      </c>
      <c r="I134" s="85">
        <f>VLOOKUP($C$2,'[93]ERU-1'!$A$6:$BE$17,I$42,FALSE)</f>
        <v>0</v>
      </c>
      <c r="J134" s="85">
        <f>VLOOKUP($C$2,'[93]ERU-1'!$A$6:$BE$17,J$42,FALSE)</f>
        <v>0</v>
      </c>
      <c r="K134" s="85">
        <f>VLOOKUP($C$2,'[93]ERU-1'!$A$6:$BE$17,K$42,FALSE)</f>
        <v>2641</v>
      </c>
      <c r="L134" s="85">
        <f>VLOOKUP($C$2,'[93]ERU-1'!$A$6:$BE$17,L$42,FALSE)</f>
        <v>0</v>
      </c>
      <c r="M134" s="85">
        <f>VLOOKUP($C$2,'[93]ERU-1'!$A$6:$BE$17,M$42,FALSE)</f>
        <v>2641</v>
      </c>
      <c r="N134" s="85">
        <f>VLOOKUP($C$2,'[93]ERU-1'!$A$6:$BE$17,N$42,FALSE)</f>
        <v>0</v>
      </c>
      <c r="O134" s="85" t="s">
        <v>36</v>
      </c>
      <c r="P134" s="85">
        <f>VLOOKUP($C$2,'[93]ERU-1'!$A$6:$BE$17,P$42,FALSE)</f>
        <v>0</v>
      </c>
      <c r="Q134" s="85">
        <f>VLOOKUP($C$2,'[93]ERU-1'!$A$6:$BE$17,Q$42,FALSE)</f>
        <v>0</v>
      </c>
      <c r="R134" s="85">
        <f>VLOOKUP($C$2,'[93]ERU-1'!$A$6:$BE$17,R$42,FALSE)</f>
        <v>2641</v>
      </c>
      <c r="S134" s="85">
        <f>VLOOKUP($C$2,'[93]ERU-1'!$A$6:$BE$17,S$42,FALSE)</f>
        <v>0</v>
      </c>
      <c r="T134" s="85">
        <f>VLOOKUP($C$2,'[93]ERU-1'!$A$6:$BE$17,T$42,FALSE)</f>
        <v>0</v>
      </c>
      <c r="U134" s="85">
        <f>VLOOKUP($C$2,'[93]ERU-1'!$A$6:$BE$17,U$42,FALSE)</f>
        <v>0</v>
      </c>
      <c r="V134" s="85">
        <f>VLOOKUP($C$2,'[93]ERU-1'!$A$6:$BE$17,V$42,FALSE)</f>
        <v>0</v>
      </c>
      <c r="W134" s="85">
        <f>VLOOKUP($C$2,'[93]ERU-1'!$A$6:$BE$17,W$42,FALSE)</f>
        <v>0</v>
      </c>
      <c r="X134" s="85">
        <f>VLOOKUP($C$2,'[93]ERU-1'!$A$6:$BE$17,X$42,FALSE)</f>
        <v>0</v>
      </c>
      <c r="Y134" s="85">
        <f>VLOOKUP($C$2,'[93]ERU-1'!$A$6:$BE$17,Y$42,FALSE)</f>
        <v>0</v>
      </c>
      <c r="Z134" s="85">
        <f>VLOOKUP($C$2,'[93]ERU-1'!$A$6:$BE$17,Z$42,FALSE)</f>
        <v>0</v>
      </c>
      <c r="AA134" s="85" t="str">
        <f>INDEX([16]Data!$BK$5:$BK$156,MATCH(A134,[16]Data!$A$5:$A$156,0))</f>
        <v>Liberecký</v>
      </c>
      <c r="AB134" s="86">
        <f>INDEX([16]Data!$BM$5:$BM$156,MATCH(A134,[16]Data!$A$5:$A$156,0))</f>
        <v>2.254</v>
      </c>
      <c r="AD134" s="39">
        <f t="shared" si="16"/>
        <v>0.79358125280427749</v>
      </c>
    </row>
    <row r="135" spans="1:30" x14ac:dyDescent="0.25">
      <c r="A135">
        <v>2881</v>
      </c>
      <c r="B135" s="84" t="str">
        <f>INDEX([16]Data!$C$5:$C$156,MATCH(A135,[16]Data!$A$5:$A$156,0))</f>
        <v>KJ - Ústí nad Orlicí</v>
      </c>
      <c r="C135" s="85" t="str">
        <f>VLOOKUP($C$2,'[94]ERU-1'!$A$6:$BE$17,C$42,FALSE)</f>
        <v>Duben</v>
      </c>
      <c r="D135" s="85">
        <f>VLOOKUP($C$2,'[94]ERU-1'!$A$6:$BE$17,D$42,FALSE)</f>
        <v>4</v>
      </c>
      <c r="E135" s="85">
        <f>VLOOKUP($C$2,'[94]ERU-1'!$A$6:$BE$17,E$42,FALSE)</f>
        <v>1589.894</v>
      </c>
      <c r="F135" s="85">
        <f>VLOOKUP($C$2,'[94]ERU-1'!$A$6:$BE$17,F$42,FALSE)</f>
        <v>833.447</v>
      </c>
      <c r="G135" s="85">
        <f>VLOOKUP($C$2,'[94]ERU-1'!$A$6:$BE$17,G$42,FALSE)</f>
        <v>35.225000000000001</v>
      </c>
      <c r="H135" s="85">
        <f>VLOOKUP($C$2,'[94]ERU-1'!$A$6:$BE$17,H$42,FALSE)</f>
        <v>2348</v>
      </c>
      <c r="I135" s="85">
        <f>VLOOKUP($C$2,'[94]ERU-1'!$A$6:$BE$17,I$42,FALSE)</f>
        <v>0</v>
      </c>
      <c r="J135" s="85">
        <f>VLOOKUP($C$2,'[94]ERU-1'!$A$6:$BE$17,J$42,FALSE)</f>
        <v>0</v>
      </c>
      <c r="K135" s="85">
        <f>VLOOKUP($C$2,'[94]ERU-1'!$A$6:$BE$17,K$42,FALSE)</f>
        <v>2348</v>
      </c>
      <c r="L135" s="85">
        <f>VLOOKUP($C$2,'[94]ERU-1'!$A$6:$BE$17,L$42,FALSE)</f>
        <v>0</v>
      </c>
      <c r="M135" s="85">
        <f>VLOOKUP($C$2,'[94]ERU-1'!$A$6:$BE$17,M$42,FALSE)</f>
        <v>2348</v>
      </c>
      <c r="N135" s="85">
        <f>VLOOKUP($C$2,'[94]ERU-1'!$A$6:$BE$17,N$42,FALSE)</f>
        <v>0</v>
      </c>
      <c r="O135" s="85" t="s">
        <v>36</v>
      </c>
      <c r="P135" s="85">
        <f>VLOOKUP($C$2,'[94]ERU-1'!$A$6:$BE$17,P$42,FALSE)</f>
        <v>0</v>
      </c>
      <c r="Q135" s="85">
        <f>VLOOKUP($C$2,'[94]ERU-1'!$A$6:$BE$17,Q$42,FALSE)</f>
        <v>0</v>
      </c>
      <c r="R135" s="85">
        <f>VLOOKUP($C$2,'[94]ERU-1'!$A$6:$BE$17,R$42,FALSE)</f>
        <v>2348</v>
      </c>
      <c r="S135" s="85">
        <f>VLOOKUP($C$2,'[94]ERU-1'!$A$6:$BE$17,S$42,FALSE)</f>
        <v>0</v>
      </c>
      <c r="T135" s="85">
        <f>VLOOKUP($C$2,'[94]ERU-1'!$A$6:$BE$17,T$42,FALSE)</f>
        <v>0</v>
      </c>
      <c r="U135" s="85">
        <f>VLOOKUP($C$2,'[94]ERU-1'!$A$6:$BE$17,U$42,FALSE)</f>
        <v>0</v>
      </c>
      <c r="V135" s="85">
        <f>VLOOKUP($C$2,'[94]ERU-1'!$A$6:$BE$17,V$42,FALSE)</f>
        <v>0</v>
      </c>
      <c r="W135" s="85">
        <f>VLOOKUP($C$2,'[94]ERU-1'!$A$6:$BE$17,W$42,FALSE)</f>
        <v>0</v>
      </c>
      <c r="X135" s="85">
        <f>VLOOKUP($C$2,'[94]ERU-1'!$A$6:$BE$17,X$42,FALSE)</f>
        <v>0</v>
      </c>
      <c r="Y135" s="85">
        <f>VLOOKUP($C$2,'[94]ERU-1'!$A$6:$BE$17,Y$42,FALSE)</f>
        <v>0</v>
      </c>
      <c r="Z135" s="85">
        <f>VLOOKUP($C$2,'[94]ERU-1'!$A$6:$BE$17,Z$42,FALSE)</f>
        <v>0</v>
      </c>
      <c r="AA135" s="85" t="str">
        <f>INDEX([16]Data!$BK$5:$BK$156,MATCH(A135,[16]Data!$A$5:$A$156,0))</f>
        <v>Pardubický</v>
      </c>
      <c r="AB135" s="86">
        <f>INDEX([16]Data!$BM$5:$BM$156,MATCH(A135,[16]Data!$A$5:$A$156,0))</f>
        <v>1.7909999999999999</v>
      </c>
      <c r="AD135" s="39">
        <f t="shared" si="16"/>
        <v>0.78255992549282938</v>
      </c>
    </row>
    <row r="136" spans="1:30" x14ac:dyDescent="0.25">
      <c r="A136">
        <v>3081</v>
      </c>
      <c r="B136" s="84" t="str">
        <f>INDEX([16]Data!$C$5:$C$156,MATCH(A136,[16]Data!$A$5:$A$156,0))</f>
        <v>KJ - Ústí nad Orlicí, Okružní</v>
      </c>
      <c r="C136" s="85" t="str">
        <f>VLOOKUP($C$2,'[95]ERU-1'!$A$6:$BE$17,C$42,FALSE)</f>
        <v>Duben</v>
      </c>
      <c r="D136" s="85">
        <f>VLOOKUP($C$2,'[95]ERU-1'!$A$6:$BE$17,D$42,FALSE)</f>
        <v>4</v>
      </c>
      <c r="E136" s="85">
        <f>VLOOKUP($C$2,'[95]ERU-1'!$A$6:$BE$17,E$42,FALSE)</f>
        <v>349.14</v>
      </c>
      <c r="F136" s="85">
        <f>VLOOKUP($C$2,'[95]ERU-1'!$A$6:$BE$17,F$42,FALSE)</f>
        <v>187.81399999999999</v>
      </c>
      <c r="G136" s="85">
        <f>VLOOKUP($C$2,'[95]ERU-1'!$A$6:$BE$17,G$42,FALSE)</f>
        <v>35.216000000000001</v>
      </c>
      <c r="H136" s="85">
        <f>VLOOKUP($C$2,'[95]ERU-1'!$A$6:$BE$17,H$42,FALSE)</f>
        <v>535</v>
      </c>
      <c r="I136" s="85">
        <f>VLOOKUP($C$2,'[95]ERU-1'!$A$6:$BE$17,I$42,FALSE)</f>
        <v>0</v>
      </c>
      <c r="J136" s="85">
        <f>VLOOKUP($C$2,'[95]ERU-1'!$A$6:$BE$17,J$42,FALSE)</f>
        <v>0</v>
      </c>
      <c r="K136" s="85">
        <f>VLOOKUP($C$2,'[95]ERU-1'!$A$6:$BE$17,K$42,FALSE)</f>
        <v>535</v>
      </c>
      <c r="L136" s="85">
        <f>VLOOKUP($C$2,'[95]ERU-1'!$A$6:$BE$17,L$42,FALSE)</f>
        <v>0</v>
      </c>
      <c r="M136" s="85">
        <f>VLOOKUP($C$2,'[95]ERU-1'!$A$6:$BE$17,M$42,FALSE)</f>
        <v>535</v>
      </c>
      <c r="N136" s="85">
        <f>VLOOKUP($C$2,'[95]ERU-1'!$A$6:$BE$17,N$42,FALSE)</f>
        <v>0</v>
      </c>
      <c r="O136" s="85" t="s">
        <v>36</v>
      </c>
      <c r="P136" s="85">
        <f>VLOOKUP($C$2,'[95]ERU-1'!$A$6:$BE$17,P$42,FALSE)</f>
        <v>0</v>
      </c>
      <c r="Q136" s="85">
        <f>VLOOKUP($C$2,'[95]ERU-1'!$A$6:$BE$17,Q$42,FALSE)</f>
        <v>0</v>
      </c>
      <c r="R136" s="85">
        <f>VLOOKUP($C$2,'[95]ERU-1'!$A$6:$BE$17,R$42,FALSE)</f>
        <v>535</v>
      </c>
      <c r="S136" s="85">
        <f>VLOOKUP($C$2,'[95]ERU-1'!$A$6:$BE$17,S$42,FALSE)</f>
        <v>0</v>
      </c>
      <c r="T136" s="85">
        <f>VLOOKUP($C$2,'[95]ERU-1'!$A$6:$BE$17,T$42,FALSE)</f>
        <v>0</v>
      </c>
      <c r="U136" s="85">
        <f>VLOOKUP($C$2,'[95]ERU-1'!$A$6:$BE$17,U$42,FALSE)</f>
        <v>0</v>
      </c>
      <c r="V136" s="85">
        <f>VLOOKUP($C$2,'[95]ERU-1'!$A$6:$BE$17,V$42,FALSE)</f>
        <v>0</v>
      </c>
      <c r="W136" s="85">
        <f>VLOOKUP($C$2,'[95]ERU-1'!$A$6:$BE$17,W$42,FALSE)</f>
        <v>0</v>
      </c>
      <c r="X136" s="85">
        <f>VLOOKUP($C$2,'[95]ERU-1'!$A$6:$BE$17,X$42,FALSE)</f>
        <v>0</v>
      </c>
      <c r="Y136" s="85">
        <f>VLOOKUP($C$2,'[95]ERU-1'!$A$6:$BE$17,Y$42,FALSE)</f>
        <v>0</v>
      </c>
      <c r="Z136" s="85">
        <f>VLOOKUP($C$2,'[95]ERU-1'!$A$6:$BE$17,Z$42,FALSE)</f>
        <v>0</v>
      </c>
      <c r="AA136" s="85" t="str">
        <f>INDEX([16]Data!$BK$5:$BK$156,MATCH(A136,[16]Data!$A$5:$A$156,0))</f>
        <v>Pardubický</v>
      </c>
      <c r="AB136" s="86">
        <f>INDEX([16]Data!$BM$5:$BM$156,MATCH(A136,[16]Data!$A$5:$A$156,0))</f>
        <v>0.72299999999999998</v>
      </c>
      <c r="AD136" s="39">
        <f t="shared" si="16"/>
        <v>0.79126748331386965</v>
      </c>
    </row>
    <row r="137" spans="1:30" x14ac:dyDescent="0.25">
      <c r="A137">
        <v>2880</v>
      </c>
      <c r="B137" s="84" t="str">
        <f>INDEX([16]Data!$C$5:$C$156,MATCH(A137,[16]Data!$A$5:$A$156,0))</f>
        <v>KJ - Vamberk</v>
      </c>
      <c r="C137" s="85" t="str">
        <f>VLOOKUP($C$2,'[96]ERU-1'!$A$6:$BE$17,C$42,FALSE)</f>
        <v>Duben</v>
      </c>
      <c r="D137" s="85">
        <f>VLOOKUP($C$2,'[96]ERU-1'!$A$6:$BE$17,D$42,FALSE)</f>
        <v>4</v>
      </c>
      <c r="E137" s="85">
        <f>VLOOKUP($C$2,'[96]ERU-1'!$A$6:$BE$17,E$42,FALSE)</f>
        <v>771.38800000000003</v>
      </c>
      <c r="F137" s="85">
        <f>VLOOKUP($C$2,'[96]ERU-1'!$A$6:$BE$17,F$42,FALSE)</f>
        <v>405.58800000000002</v>
      </c>
      <c r="G137" s="85">
        <f>VLOOKUP($C$2,'[96]ERU-1'!$A$6:$BE$17,G$42,FALSE)</f>
        <v>35.250999999999998</v>
      </c>
      <c r="H137" s="85">
        <f>VLOOKUP($C$2,'[96]ERU-1'!$A$6:$BE$17,H$42,FALSE)</f>
        <v>1123</v>
      </c>
      <c r="I137" s="85">
        <f>VLOOKUP($C$2,'[96]ERU-1'!$A$6:$BE$17,I$42,FALSE)</f>
        <v>0</v>
      </c>
      <c r="J137" s="85">
        <f>VLOOKUP($C$2,'[96]ERU-1'!$A$6:$BE$17,J$42,FALSE)</f>
        <v>0</v>
      </c>
      <c r="K137" s="85">
        <f>VLOOKUP($C$2,'[96]ERU-1'!$A$6:$BE$17,K$42,FALSE)</f>
        <v>1123</v>
      </c>
      <c r="L137" s="85">
        <f>VLOOKUP($C$2,'[96]ERU-1'!$A$6:$BE$17,L$42,FALSE)</f>
        <v>0</v>
      </c>
      <c r="M137" s="85">
        <f>VLOOKUP($C$2,'[96]ERU-1'!$A$6:$BE$17,M$42,FALSE)</f>
        <v>1123</v>
      </c>
      <c r="N137" s="85">
        <f>VLOOKUP($C$2,'[96]ERU-1'!$A$6:$BE$17,N$42,FALSE)</f>
        <v>0</v>
      </c>
      <c r="O137" s="85" t="s">
        <v>36</v>
      </c>
      <c r="P137" s="85">
        <f>VLOOKUP($C$2,'[96]ERU-1'!$A$6:$BE$17,P$42,FALSE)</f>
        <v>0</v>
      </c>
      <c r="Q137" s="85">
        <f>VLOOKUP($C$2,'[96]ERU-1'!$A$6:$BE$17,Q$42,FALSE)</f>
        <v>0</v>
      </c>
      <c r="R137" s="85">
        <f>VLOOKUP($C$2,'[96]ERU-1'!$A$6:$BE$17,R$42,FALSE)</f>
        <v>1123</v>
      </c>
      <c r="S137" s="85">
        <f>VLOOKUP($C$2,'[96]ERU-1'!$A$6:$BE$17,S$42,FALSE)</f>
        <v>0</v>
      </c>
      <c r="T137" s="85">
        <f>VLOOKUP($C$2,'[96]ERU-1'!$A$6:$BE$17,T$42,FALSE)</f>
        <v>0</v>
      </c>
      <c r="U137" s="85">
        <f>VLOOKUP($C$2,'[96]ERU-1'!$A$6:$BE$17,U$42,FALSE)</f>
        <v>0</v>
      </c>
      <c r="V137" s="85">
        <f>VLOOKUP($C$2,'[96]ERU-1'!$A$6:$BE$17,V$42,FALSE)</f>
        <v>0</v>
      </c>
      <c r="W137" s="85">
        <f>VLOOKUP($C$2,'[96]ERU-1'!$A$6:$BE$17,W$42,FALSE)</f>
        <v>0</v>
      </c>
      <c r="X137" s="85">
        <f>VLOOKUP($C$2,'[96]ERU-1'!$A$6:$BE$17,X$42,FALSE)</f>
        <v>0</v>
      </c>
      <c r="Y137" s="85">
        <f>VLOOKUP($C$2,'[96]ERU-1'!$A$6:$BE$17,Y$42,FALSE)</f>
        <v>0</v>
      </c>
      <c r="Z137" s="85">
        <f>VLOOKUP($C$2,'[96]ERU-1'!$A$6:$BE$17,Z$42,FALSE)</f>
        <v>0</v>
      </c>
      <c r="AA137" s="85" t="str">
        <f>INDEX([16]Data!$BK$5:$BK$156,MATCH(A137,[16]Data!$A$5:$A$156,0))</f>
        <v>Královéhradecký</v>
      </c>
      <c r="AB137" s="86">
        <f>INDEX([16]Data!$BM$5:$BM$156,MATCH(A137,[16]Data!$A$5:$A$156,0))</f>
        <v>1.7909999999999999</v>
      </c>
      <c r="AD137" s="39">
        <f t="shared" si="16"/>
        <v>0.76911655286755143</v>
      </c>
    </row>
    <row r="138" spans="1:30" x14ac:dyDescent="0.25">
      <c r="A138">
        <v>2478</v>
      </c>
      <c r="B138" s="84" t="str">
        <f>INDEX([16]Data!$C$5:$C$156,MATCH(A138,[16]Data!$A$5:$A$156,0))</f>
        <v>Kotelna Votice</v>
      </c>
      <c r="C138" s="85" t="str">
        <f>VLOOKUP($C$2,'[57]ERU-1'!$A$6:$BE$17,C$42,FALSE)</f>
        <v>Duben</v>
      </c>
      <c r="D138" s="85">
        <f>VLOOKUP($C$2,'[57]ERU-1'!$A$6:$BE$17,D$42,FALSE)</f>
        <v>4</v>
      </c>
      <c r="E138" s="85">
        <f>VLOOKUP($C$2,'[57]ERU-1'!$A$6:$BE$17,E$42,FALSE)</f>
        <v>393.197</v>
      </c>
      <c r="F138" s="85">
        <f>VLOOKUP($C$2,'[57]ERU-1'!$A$6:$BE$17,F$42,FALSE)</f>
        <v>207.80199999999999</v>
      </c>
      <c r="G138" s="85">
        <f>VLOOKUP($C$2,'[57]ERU-1'!$A$6:$BE$17,G$42,FALSE)</f>
        <v>35.232999999999997</v>
      </c>
      <c r="H138" s="85">
        <f>VLOOKUP($C$2,'[57]ERU-1'!$A$6:$BE$17,H$42,FALSE)</f>
        <v>580</v>
      </c>
      <c r="I138" s="85">
        <f>VLOOKUP($C$2,'[57]ERU-1'!$A$6:$BE$17,I$42,FALSE)</f>
        <v>0</v>
      </c>
      <c r="J138" s="85">
        <f>VLOOKUP($C$2,'[57]ERU-1'!$A$6:$BE$17,J$42,FALSE)</f>
        <v>0</v>
      </c>
      <c r="K138" s="85">
        <f>VLOOKUP($C$2,'[57]ERU-1'!$A$6:$BE$17,K$42,FALSE)</f>
        <v>580</v>
      </c>
      <c r="L138" s="85">
        <f>VLOOKUP($C$2,'[57]ERU-1'!$A$6:$BE$17,L$42,FALSE)</f>
        <v>0</v>
      </c>
      <c r="M138" s="85">
        <f>VLOOKUP($C$2,'[57]ERU-1'!$A$6:$BE$17,M$42,FALSE)</f>
        <v>580</v>
      </c>
      <c r="N138" s="85">
        <f>VLOOKUP($C$2,'[57]ERU-1'!$A$6:$BE$17,N$42,FALSE)</f>
        <v>0</v>
      </c>
      <c r="O138" s="85" t="s">
        <v>36</v>
      </c>
      <c r="P138" s="85">
        <f>VLOOKUP($C$2,'[57]ERU-1'!$A$6:$BE$17,P$42,FALSE)</f>
        <v>0</v>
      </c>
      <c r="Q138" s="85">
        <f>VLOOKUP($C$2,'[57]ERU-1'!$A$6:$BE$17,Q$42,FALSE)</f>
        <v>0</v>
      </c>
      <c r="R138" s="85">
        <f>VLOOKUP($C$2,'[57]ERU-1'!$A$6:$BE$17,R$42,FALSE)</f>
        <v>580</v>
      </c>
      <c r="S138" s="85">
        <f>VLOOKUP($C$2,'[57]ERU-1'!$A$6:$BE$17,S$42,FALSE)</f>
        <v>0</v>
      </c>
      <c r="T138" s="85">
        <f>VLOOKUP($C$2,'[57]ERU-1'!$A$6:$BE$17,T$42,FALSE)</f>
        <v>0</v>
      </c>
      <c r="U138" s="85">
        <f>VLOOKUP($C$2,'[57]ERU-1'!$A$6:$BE$17,U$42,FALSE)</f>
        <v>0</v>
      </c>
      <c r="V138" s="85">
        <f>VLOOKUP($C$2,'[57]ERU-1'!$A$6:$BE$17,V$42,FALSE)</f>
        <v>0</v>
      </c>
      <c r="W138" s="85">
        <f>VLOOKUP($C$2,'[57]ERU-1'!$A$6:$BE$17,W$42,FALSE)</f>
        <v>0</v>
      </c>
      <c r="X138" s="85">
        <f>VLOOKUP($C$2,'[57]ERU-1'!$A$6:$BE$17,X$42,FALSE)</f>
        <v>0</v>
      </c>
      <c r="Y138" s="85">
        <f>VLOOKUP($C$2,'[57]ERU-1'!$A$6:$BE$17,Y$42,FALSE)</f>
        <v>0</v>
      </c>
      <c r="Z138" s="85">
        <f>VLOOKUP($C$2,'[57]ERU-1'!$A$6:$BE$17,Z$42,FALSE)</f>
        <v>0</v>
      </c>
      <c r="AA138" s="85" t="str">
        <f>INDEX([16]Data!$BK$5:$BK$156,MATCH(A138,[16]Data!$A$5:$A$156,0))</f>
        <v>Středočeský</v>
      </c>
      <c r="AB138" s="86">
        <f>INDEX([16]Data!$BM$5:$BM$156,MATCH(A138,[16]Data!$A$5:$A$156,0))</f>
        <v>0.28000000000000003</v>
      </c>
      <c r="AD138" s="39">
        <f t="shared" si="16"/>
        <v>0.77531068570615835</v>
      </c>
    </row>
    <row r="139" spans="1:30" x14ac:dyDescent="0.25">
      <c r="A139">
        <v>2641</v>
      </c>
      <c r="B139" s="84" t="str">
        <f>INDEX([16]Data!$C$5:$C$156,MATCH(A139,[16]Data!$A$5:$A$156,0))</f>
        <v>KJ - Vrchlabí, Žižkova NKTC</v>
      </c>
      <c r="C139" s="85" t="str">
        <f>VLOOKUP($C$2,'[12]ERU-1'!$A$28:$BE$39,C$42,FALSE)</f>
        <v>Duben</v>
      </c>
      <c r="D139" s="85">
        <f>VLOOKUP($C$2,'[12]ERU-1'!$A$6:$BE$17,D$42,FALSE)</f>
        <v>4</v>
      </c>
      <c r="E139" s="85">
        <f>VLOOKUP($C$2,'[12]ERU-1'!$A$28:$BE$39,E$42,FALSE)</f>
        <v>1253.5940000000001</v>
      </c>
      <c r="F139" s="85">
        <f>VLOOKUP($C$2,'[12]ERU-1'!$A$28:$BE$39,F$42,FALSE)</f>
        <v>662.18299999999999</v>
      </c>
      <c r="G139" s="85">
        <f>VLOOKUP($C$2,'[12]ERU-1'!$A$28:$BE$39,G$42,FALSE)</f>
        <v>35.216999999999999</v>
      </c>
      <c r="H139" s="85">
        <f>VLOOKUP($C$2,'[12]ERU-1'!$A$28:$BE$39,H$42,FALSE)</f>
        <v>1911</v>
      </c>
      <c r="I139" s="85">
        <f>VLOOKUP($C$2,'[12]ERU-1'!$A$28:$BE$39,I$42,FALSE)</f>
        <v>0</v>
      </c>
      <c r="J139" s="85">
        <f>VLOOKUP($C$2,'[12]ERU-1'!$A$28:$BE$39,J$42,FALSE)</f>
        <v>0</v>
      </c>
      <c r="K139" s="85">
        <f>VLOOKUP($C$2,'[12]ERU-1'!$A$28:$BE$39,K$42,FALSE)</f>
        <v>1911</v>
      </c>
      <c r="L139" s="85">
        <f>VLOOKUP($C$2,'[12]ERU-1'!$A$28:$BE$39,L$42,FALSE)</f>
        <v>0</v>
      </c>
      <c r="M139" s="85">
        <f>VLOOKUP($C$2,'[12]ERU-1'!$A$28:$BE$39,M$42,FALSE)</f>
        <v>1911</v>
      </c>
      <c r="N139" s="85">
        <f>VLOOKUP($C$2,'[12]ERU-1'!$A$28:$BE$39,N$42,FALSE)</f>
        <v>0</v>
      </c>
      <c r="O139" s="85" t="s">
        <v>36</v>
      </c>
      <c r="P139" s="85">
        <f>VLOOKUP($C$2,'[12]ERU-1'!$A$28:$BE$39,P$42,FALSE)</f>
        <v>0</v>
      </c>
      <c r="Q139" s="85">
        <f>VLOOKUP($C$2,'[12]ERU-1'!$A$28:$BE$39,Q$42,FALSE)</f>
        <v>0</v>
      </c>
      <c r="R139" s="85">
        <f>VLOOKUP($C$2,'[12]ERU-1'!$A$28:$BE$39,R$42,FALSE)</f>
        <v>1911</v>
      </c>
      <c r="S139" s="85">
        <f>VLOOKUP($C$2,'[12]ERU-1'!$A$28:$BE$39,S$42,FALSE)</f>
        <v>0</v>
      </c>
      <c r="T139" s="85">
        <f>VLOOKUP($C$2,'[12]ERU-1'!$A$28:$BE$39,T$42,FALSE)</f>
        <v>0</v>
      </c>
      <c r="U139" s="85">
        <f>VLOOKUP($C$2,'[12]ERU-1'!$A$28:$BE$39,U$42,FALSE)</f>
        <v>0</v>
      </c>
      <c r="V139" s="85">
        <f>VLOOKUP($C$2,'[12]ERU-1'!$A$28:$BE$39,V$42,FALSE)</f>
        <v>0</v>
      </c>
      <c r="W139" s="85">
        <f>VLOOKUP($C$2,'[12]ERU-1'!$A$28:$BE$39,W$42,FALSE)</f>
        <v>0</v>
      </c>
      <c r="X139" s="85">
        <f>VLOOKUP($C$2,'[12]ERU-1'!$A$28:$BE$39,X$42,FALSE)</f>
        <v>0</v>
      </c>
      <c r="Y139" s="85">
        <f>VLOOKUP($C$2,'[12]ERU-1'!$A$28:$BE$39,Y$42,FALSE)</f>
        <v>0</v>
      </c>
      <c r="Z139" s="85">
        <f>VLOOKUP($C$2,'[12]ERU-1'!$A$28:$BE$39,Z$42,FALSE)</f>
        <v>0</v>
      </c>
      <c r="AA139" s="85" t="str">
        <f>INDEX([16]Data!$BK$5:$BK$156,MATCH(A139,[16]Data!$A$5:$A$156,0))</f>
        <v>Královéhradecký</v>
      </c>
      <c r="AB139" s="86">
        <f>INDEX([16]Data!$BM$5:$BM$156,MATCH(A139,[16]Data!$A$5:$A$156,0))</f>
        <v>1.9950000000000001</v>
      </c>
      <c r="AD139" s="39">
        <f t="shared" si="16"/>
        <v>0.80164143950136646</v>
      </c>
    </row>
    <row r="140" spans="1:30" x14ac:dyDescent="0.25">
      <c r="A140">
        <v>2642</v>
      </c>
      <c r="B140" s="84" t="str">
        <f>INDEX([16]Data!$C$5:$C$156,MATCH(A140,[16]Data!$A$5:$A$156,0))</f>
        <v>KJ - Vrchlabí, připojení Liščí kopec</v>
      </c>
      <c r="C140" s="85" t="str">
        <f>VLOOKUP($C$2,'[12]ERU-1'!$A$28:$BE$39,C$42,FALSE)</f>
        <v>Duben</v>
      </c>
      <c r="D140" s="85">
        <f>VLOOKUP($C$2,'[12]ERU-1'!$A$6:$BE$17,D$42,FALSE)</f>
        <v>4</v>
      </c>
      <c r="E140" s="85">
        <f>VLOOKUP($C$2,'[12]ERU-1'!$A$6:$BE$17,E$42,FALSE)</f>
        <v>1006.662</v>
      </c>
      <c r="F140" s="85">
        <f>VLOOKUP($C$2,'[12]ERU-1'!$A$6:$BE$17,F$42,FALSE)</f>
        <v>548.88900000000001</v>
      </c>
      <c r="G140" s="85">
        <f>VLOOKUP($C$2,'[12]ERU-1'!$A$6:$BE$17,G$42,FALSE)</f>
        <v>35.216999999999999</v>
      </c>
      <c r="H140" s="85">
        <f>VLOOKUP($C$2,'[12]ERU-1'!$A$6:$BE$17,H$42,FALSE)</f>
        <v>1608</v>
      </c>
      <c r="I140" s="85">
        <f>VLOOKUP($C$2,'[12]ERU-1'!$A$6:$BE$17,I$42,FALSE)</f>
        <v>0</v>
      </c>
      <c r="J140" s="85">
        <f>VLOOKUP($C$2,'[12]ERU-1'!$A$6:$BE$17,J$42,FALSE)</f>
        <v>0</v>
      </c>
      <c r="K140" s="85">
        <f>VLOOKUP($C$2,'[12]ERU-1'!$A$6:$BE$17,K$42,FALSE)</f>
        <v>1608</v>
      </c>
      <c r="L140" s="85">
        <f>VLOOKUP($C$2,'[12]ERU-1'!$A$6:$BE$17,L$42,FALSE)</f>
        <v>0</v>
      </c>
      <c r="M140" s="85">
        <f>VLOOKUP($C$2,'[12]ERU-1'!$A$6:$BE$17,M$42,FALSE)</f>
        <v>1608</v>
      </c>
      <c r="N140" s="85">
        <f>VLOOKUP($C$2,'[12]ERU-1'!$A$6:$BE$17,N$42,FALSE)</f>
        <v>0</v>
      </c>
      <c r="O140" s="85" t="s">
        <v>36</v>
      </c>
      <c r="P140" s="85">
        <f>VLOOKUP($C$2,'[12]ERU-1'!$A$6:$BE$17,P$42,FALSE)</f>
        <v>0</v>
      </c>
      <c r="Q140" s="85">
        <f>VLOOKUP($C$2,'[12]ERU-1'!$A$6:$BE$17,Q$42,FALSE)</f>
        <v>0</v>
      </c>
      <c r="R140" s="85">
        <f>VLOOKUP($C$2,'[12]ERU-1'!$A$6:$BE$17,R$42,FALSE)</f>
        <v>1608</v>
      </c>
      <c r="S140" s="85">
        <f>VLOOKUP($C$2,'[12]ERU-1'!$A$6:$BE$17,S$42,FALSE)</f>
        <v>0</v>
      </c>
      <c r="T140" s="85">
        <f>VLOOKUP($C$2,'[12]ERU-1'!$A$6:$BE$17,T$42,FALSE)</f>
        <v>0</v>
      </c>
      <c r="U140" s="85">
        <f>VLOOKUP($C$2,'[12]ERU-1'!$A$6:$BE$17,U$42,FALSE)</f>
        <v>0</v>
      </c>
      <c r="V140" s="85">
        <f>VLOOKUP($C$2,'[12]ERU-1'!$A$6:$BE$17,V$42,FALSE)</f>
        <v>0</v>
      </c>
      <c r="W140" s="85">
        <f>VLOOKUP($C$2,'[12]ERU-1'!$A$6:$BE$17,W$42,FALSE)</f>
        <v>0</v>
      </c>
      <c r="X140" s="85">
        <f>VLOOKUP($C$2,'[12]ERU-1'!$A$6:$BE$17,X$42,FALSE)</f>
        <v>0</v>
      </c>
      <c r="Y140" s="85">
        <f>VLOOKUP($C$2,'[12]ERU-1'!$A$6:$BE$17,Y$42,FALSE)</f>
        <v>0</v>
      </c>
      <c r="Z140" s="85">
        <f>VLOOKUP($C$2,'[12]ERU-1'!$A$6:$BE$17,Z$42,FALSE)</f>
        <v>0</v>
      </c>
      <c r="AA140" s="85" t="str">
        <f>INDEX([16]Data!$BK$5:$BK$156,MATCH(A140,[16]Data!$A$5:$A$156,0))</f>
        <v>Královéhradecký</v>
      </c>
      <c r="AB140" s="86">
        <f>INDEX([16]Data!$BM$5:$BM$156,MATCH(A140,[16]Data!$A$5:$A$156,0))</f>
        <v>1.7909999999999999</v>
      </c>
      <c r="AD140" s="39">
        <f t="shared" si="16"/>
        <v>0.81376501745647412</v>
      </c>
    </row>
    <row r="141" spans="1:30" x14ac:dyDescent="0.25">
      <c r="A141">
        <v>2703</v>
      </c>
      <c r="B141" s="84" t="str">
        <f>INDEX([16]Data!$C$5:$C$156,MATCH(A141,[16]Data!$A$5:$A$156,0))</f>
        <v>KJ - Vysoké Mýto, Generála Svatoně (kotelna Vanice)</v>
      </c>
      <c r="C141" s="85" t="str">
        <f>VLOOKUP($C$2,'[97]ERU-1'!$A$6:$BE$17,C$42,FALSE)</f>
        <v>Duben</v>
      </c>
      <c r="D141" s="85">
        <f>VLOOKUP($C$2,'[97]ERU-1'!$A$6:$BE$17,D$42,FALSE)</f>
        <v>4</v>
      </c>
      <c r="E141" s="85">
        <f>VLOOKUP($C$2,'[97]ERU-1'!$A$6:$BE$17,E$42,FALSE)</f>
        <v>471.40199999999999</v>
      </c>
      <c r="F141" s="85">
        <f>VLOOKUP($C$2,'[97]ERU-1'!$A$6:$BE$17,F$42,FALSE)</f>
        <v>264.238</v>
      </c>
      <c r="G141" s="85">
        <f>VLOOKUP($C$2,'[97]ERU-1'!$A$6:$BE$17,G$42,FALSE)</f>
        <v>35.238999999999997</v>
      </c>
      <c r="H141" s="85">
        <f>VLOOKUP($C$2,'[97]ERU-1'!$A$6:$BE$17,H$42,FALSE)</f>
        <v>790</v>
      </c>
      <c r="I141" s="85">
        <f>VLOOKUP($C$2,'[97]ERU-1'!$A$6:$BE$17,I$42,FALSE)</f>
        <v>0</v>
      </c>
      <c r="J141" s="85">
        <f>VLOOKUP($C$2,'[97]ERU-1'!$A$6:$BE$17,J$42,FALSE)</f>
        <v>0</v>
      </c>
      <c r="K141" s="85">
        <f>VLOOKUP($C$2,'[97]ERU-1'!$A$6:$BE$17,K$42,FALSE)</f>
        <v>790</v>
      </c>
      <c r="L141" s="85">
        <f>VLOOKUP($C$2,'[97]ERU-1'!$A$6:$BE$17,L$42,FALSE)</f>
        <v>0</v>
      </c>
      <c r="M141" s="85">
        <f>VLOOKUP($C$2,'[97]ERU-1'!$A$6:$BE$17,M$42,FALSE)</f>
        <v>790</v>
      </c>
      <c r="N141" s="85">
        <f>VLOOKUP($C$2,'[97]ERU-1'!$A$6:$BE$17,N$42,FALSE)</f>
        <v>0</v>
      </c>
      <c r="O141" s="85" t="s">
        <v>36</v>
      </c>
      <c r="P141" s="85">
        <f>VLOOKUP($C$2,'[97]ERU-1'!$A$6:$BE$17,P$42,FALSE)</f>
        <v>0</v>
      </c>
      <c r="Q141" s="85">
        <f>VLOOKUP($C$2,'[97]ERU-1'!$A$6:$BE$17,Q$42,FALSE)</f>
        <v>0</v>
      </c>
      <c r="R141" s="85">
        <f>VLOOKUP($C$2,'[97]ERU-1'!$A$6:$BE$17,R$42,FALSE)</f>
        <v>790</v>
      </c>
      <c r="S141" s="85">
        <f>VLOOKUP($C$2,'[97]ERU-1'!$A$6:$BE$17,S$42,FALSE)</f>
        <v>0</v>
      </c>
      <c r="T141" s="85">
        <f>VLOOKUP($C$2,'[97]ERU-1'!$A$6:$BE$17,T$42,FALSE)</f>
        <v>0</v>
      </c>
      <c r="U141" s="85">
        <f>VLOOKUP($C$2,'[97]ERU-1'!$A$6:$BE$17,U$42,FALSE)</f>
        <v>0</v>
      </c>
      <c r="V141" s="85">
        <f>VLOOKUP($C$2,'[97]ERU-1'!$A$6:$BE$17,V$42,FALSE)</f>
        <v>0</v>
      </c>
      <c r="W141" s="85">
        <f>VLOOKUP($C$2,'[97]ERU-1'!$A$6:$BE$17,W$42,FALSE)</f>
        <v>0</v>
      </c>
      <c r="X141" s="85">
        <f>VLOOKUP($C$2,'[97]ERU-1'!$A$6:$BE$17,X$42,FALSE)</f>
        <v>0</v>
      </c>
      <c r="Y141" s="85">
        <f>VLOOKUP($C$2,'[97]ERU-1'!$A$6:$BE$17,Y$42,FALSE)</f>
        <v>0</v>
      </c>
      <c r="Z141" s="85">
        <f>VLOOKUP($C$2,'[97]ERU-1'!$A$6:$BE$17,Z$42,FALSE)</f>
        <v>0</v>
      </c>
      <c r="AA141" s="85" t="str">
        <f>INDEX([16]Data!$BK$5:$BK$156,MATCH(A141,[16]Data!$A$5:$A$156,0))</f>
        <v>Pardubický</v>
      </c>
      <c r="AB141" s="86">
        <f>INDEX([16]Data!$BM$5:$BM$156,MATCH(A141,[16]Data!$A$5:$A$156,0))</f>
        <v>0.80800000000000005</v>
      </c>
      <c r="AD141" s="39">
        <f t="shared" si="16"/>
        <v>0.83048026568640565</v>
      </c>
    </row>
    <row r="142" spans="1:30" x14ac:dyDescent="0.25">
      <c r="A142">
        <v>2704</v>
      </c>
      <c r="B142" s="84" t="str">
        <f>INDEX([16]Data!$C$5:$C$156,MATCH(A142,[16]Data!$A$5:$A$156,0))</f>
        <v>KJ - Vysoké Mýto, Prokopa Velikého (kotelna Družba)</v>
      </c>
      <c r="C142" s="85" t="str">
        <f>VLOOKUP($C$2,'[98]ERU-1'!$A$6:$BE$17,C$42,FALSE)</f>
        <v>Duben</v>
      </c>
      <c r="D142" s="85">
        <f>VLOOKUP($C$2,'[98]ERU-1'!$A$6:$BE$17,D$42,FALSE)</f>
        <v>4</v>
      </c>
      <c r="E142" s="85">
        <f>VLOOKUP($C$2,'[98]ERU-1'!$A$6:$BE$17,E$42,FALSE)</f>
        <v>215.94499999999999</v>
      </c>
      <c r="F142" s="85">
        <f>VLOOKUP($C$2,'[98]ERU-1'!$A$6:$BE$17,F$42,FALSE)</f>
        <v>110.70099999999999</v>
      </c>
      <c r="G142" s="85">
        <f>VLOOKUP($C$2,'[98]ERU-1'!$A$6:$BE$17,G$42,FALSE)</f>
        <v>35.250999999999998</v>
      </c>
      <c r="H142" s="85">
        <f>VLOOKUP($C$2,'[98]ERU-1'!$A$6:$BE$17,H$42,FALSE)</f>
        <v>303</v>
      </c>
      <c r="I142" s="85">
        <f>VLOOKUP($C$2,'[98]ERU-1'!$A$6:$BE$17,I$42,FALSE)</f>
        <v>0</v>
      </c>
      <c r="J142" s="85">
        <f>VLOOKUP($C$2,'[98]ERU-1'!$A$6:$BE$17,J$42,FALSE)</f>
        <v>0</v>
      </c>
      <c r="K142" s="85">
        <f>VLOOKUP($C$2,'[98]ERU-1'!$A$6:$BE$17,K$42,FALSE)</f>
        <v>303</v>
      </c>
      <c r="L142" s="85">
        <f>VLOOKUP($C$2,'[98]ERU-1'!$A$6:$BE$17,L$42,FALSE)</f>
        <v>0</v>
      </c>
      <c r="M142" s="85">
        <f>VLOOKUP($C$2,'[98]ERU-1'!$A$6:$BE$17,M$42,FALSE)</f>
        <v>303</v>
      </c>
      <c r="N142" s="85">
        <f>VLOOKUP($C$2,'[98]ERU-1'!$A$6:$BE$17,N$42,FALSE)</f>
        <v>0</v>
      </c>
      <c r="O142" s="85" t="s">
        <v>36</v>
      </c>
      <c r="P142" s="85">
        <f>VLOOKUP($C$2,'[98]ERU-1'!$A$6:$BE$17,P$42,FALSE)</f>
        <v>0</v>
      </c>
      <c r="Q142" s="85">
        <f>VLOOKUP($C$2,'[98]ERU-1'!$A$6:$BE$17,Q$42,FALSE)</f>
        <v>0</v>
      </c>
      <c r="R142" s="85">
        <f>VLOOKUP($C$2,'[98]ERU-1'!$A$6:$BE$17,R$42,FALSE)</f>
        <v>303</v>
      </c>
      <c r="S142" s="85">
        <f>VLOOKUP($C$2,'[98]ERU-1'!$A$6:$BE$17,S$42,FALSE)</f>
        <v>0</v>
      </c>
      <c r="T142" s="85">
        <f>VLOOKUP($C$2,'[98]ERU-1'!$A$6:$BE$17,T$42,FALSE)</f>
        <v>0</v>
      </c>
      <c r="U142" s="85">
        <f>VLOOKUP($C$2,'[98]ERU-1'!$A$6:$BE$17,U$42,FALSE)</f>
        <v>0</v>
      </c>
      <c r="V142" s="85">
        <f>VLOOKUP($C$2,'[98]ERU-1'!$A$6:$BE$17,V$42,FALSE)</f>
        <v>0</v>
      </c>
      <c r="W142" s="85">
        <f>VLOOKUP($C$2,'[98]ERU-1'!$A$6:$BE$17,W$42,FALSE)</f>
        <v>0</v>
      </c>
      <c r="X142" s="85">
        <f>VLOOKUP($C$2,'[98]ERU-1'!$A$6:$BE$17,X$42,FALSE)</f>
        <v>0</v>
      </c>
      <c r="Y142" s="85">
        <f>VLOOKUP($C$2,'[98]ERU-1'!$A$6:$BE$17,Y$42,FALSE)</f>
        <v>0</v>
      </c>
      <c r="Z142" s="85">
        <f>VLOOKUP($C$2,'[98]ERU-1'!$A$6:$BE$17,Z$42,FALSE)</f>
        <v>0</v>
      </c>
      <c r="AA142" s="85" t="str">
        <f>INDEX([16]Data!$BK$5:$BK$156,MATCH(A142,[16]Data!$A$5:$A$156,0))</f>
        <v>Pardubický</v>
      </c>
      <c r="AB142" s="86">
        <f>INDEX([16]Data!$BM$5:$BM$156,MATCH(A142,[16]Data!$A$5:$A$156,0))</f>
        <v>0.52900000000000003</v>
      </c>
      <c r="AD142" s="39">
        <f t="shared" si="16"/>
        <v>0.76030629051830312</v>
      </c>
    </row>
    <row r="143" spans="1:30" x14ac:dyDescent="0.25">
      <c r="A143">
        <v>3939</v>
      </c>
      <c r="B143" s="84" t="str">
        <f>INDEX([16]Data!$C$5:$C$156,MATCH(A143,[16]Data!$A$5:$A$156,0))</f>
        <v>KJ - Zákupy</v>
      </c>
      <c r="C143" s="85" t="str">
        <f>VLOOKUP($C$2,'[99]ERU-1'!$A$6:$BE$17,C$42,FALSE)</f>
        <v>Duben</v>
      </c>
      <c r="D143" s="85">
        <f>VLOOKUP($C$2,'[99]ERU-1'!$A$6:$BE$17,D$42,FALSE)</f>
        <v>4</v>
      </c>
      <c r="E143" s="85">
        <f>VLOOKUP($C$2,'[99]ERU-1'!$A$6:$BE$17,E$42,FALSE)</f>
        <v>272.66399999999999</v>
      </c>
      <c r="F143" s="85">
        <f>VLOOKUP($C$2,'[99]ERU-1'!$A$6:$BE$17,F$42,FALSE)</f>
        <v>152.30099999999999</v>
      </c>
      <c r="G143" s="85">
        <f>VLOOKUP($C$2,'[99]ERU-1'!$A$6:$BE$17,G$42,FALSE)</f>
        <v>35.347000000000001</v>
      </c>
      <c r="H143" s="85">
        <f>VLOOKUP($C$2,'[99]ERU-1'!$A$6:$BE$17,H$42,FALSE)</f>
        <v>432</v>
      </c>
      <c r="I143" s="85">
        <f>VLOOKUP($C$2,'[99]ERU-1'!$A$6:$BE$17,I$42,FALSE)</f>
        <v>0</v>
      </c>
      <c r="J143" s="85">
        <f>VLOOKUP($C$2,'[99]ERU-1'!$A$6:$BE$17,J$42,FALSE)</f>
        <v>0</v>
      </c>
      <c r="K143" s="85">
        <f>VLOOKUP($C$2,'[99]ERU-1'!$A$6:$BE$17,K$42,FALSE)</f>
        <v>432</v>
      </c>
      <c r="L143" s="85">
        <f>VLOOKUP($C$2,'[99]ERU-1'!$A$6:$BE$17,L$42,FALSE)</f>
        <v>0</v>
      </c>
      <c r="M143" s="85">
        <f>VLOOKUP($C$2,'[99]ERU-1'!$A$6:$BE$17,M$42,FALSE)</f>
        <v>432</v>
      </c>
      <c r="N143" s="85">
        <f>VLOOKUP($C$2,'[99]ERU-1'!$A$6:$BE$17,N$42,FALSE)</f>
        <v>0</v>
      </c>
      <c r="O143" s="85" t="s">
        <v>36</v>
      </c>
      <c r="P143" s="85">
        <f>VLOOKUP($C$2,'[99]ERU-1'!$A$6:$BE$17,P$42,FALSE)</f>
        <v>0</v>
      </c>
      <c r="Q143" s="85">
        <f>VLOOKUP($C$2,'[99]ERU-1'!$A$6:$BE$17,Q$42,FALSE)</f>
        <v>0</v>
      </c>
      <c r="R143" s="85">
        <f>VLOOKUP($C$2,'[99]ERU-1'!$A$6:$BE$17,R$42,FALSE)</f>
        <v>432</v>
      </c>
      <c r="S143" s="85">
        <f>VLOOKUP($C$2,'[99]ERU-1'!$A$6:$BE$17,S$42,FALSE)</f>
        <v>0</v>
      </c>
      <c r="T143" s="85">
        <f>VLOOKUP($C$2,'[99]ERU-1'!$A$6:$BE$17,T$42,FALSE)</f>
        <v>0</v>
      </c>
      <c r="U143" s="85">
        <f>VLOOKUP($C$2,'[99]ERU-1'!$A$6:$BE$17,U$42,FALSE)</f>
        <v>0</v>
      </c>
      <c r="V143" s="85">
        <f>VLOOKUP($C$2,'[99]ERU-1'!$A$6:$BE$17,V$42,FALSE)</f>
        <v>0</v>
      </c>
      <c r="W143" s="85">
        <f>VLOOKUP($C$2,'[99]ERU-1'!$A$6:$BE$17,W$42,FALSE)</f>
        <v>0</v>
      </c>
      <c r="X143" s="85">
        <f>VLOOKUP($C$2,'[99]ERU-1'!$A$6:$BE$17,X$42,FALSE)</f>
        <v>0</v>
      </c>
      <c r="Y143" s="85">
        <f>VLOOKUP($C$2,'[99]ERU-1'!$A$6:$BE$17,Y$42,FALSE)</f>
        <v>0</v>
      </c>
      <c r="Z143" s="85">
        <f>VLOOKUP($C$2,'[99]ERU-1'!$A$6:$BE$17,Z$42,FALSE)</f>
        <v>0</v>
      </c>
      <c r="AA143" s="85" t="str">
        <f>INDEX([16]Data!$BK$5:$BK$156,MATCH(A143,[16]Data!$A$5:$A$156,0))</f>
        <v>Liberecký</v>
      </c>
      <c r="AB143" s="86">
        <f>INDEX([16]Data!$BM$5:$BM$156,MATCH(A143,[16]Data!$A$5:$A$156,0))</f>
        <v>0.28599999999999998</v>
      </c>
      <c r="AD143" s="39">
        <f t="shared" si="16"/>
        <v>0.78791340831642609</v>
      </c>
    </row>
    <row r="144" spans="1:30" x14ac:dyDescent="0.25">
      <c r="A144">
        <v>3943</v>
      </c>
      <c r="B144" s="84" t="str">
        <f>INDEX([16]Data!$C$5:$C$156,MATCH(A144,[16]Data!$A$5:$A$156,0))</f>
        <v>KJ - Bochov</v>
      </c>
      <c r="C144" s="85" t="str">
        <f>VLOOKUP($C$2,'[100]ERU-1'!$A$6:$BE$17,C$42,FALSE)</f>
        <v>Duben</v>
      </c>
      <c r="D144" s="85">
        <f>VLOOKUP($C$2,'[100]ERU-1'!$A$6:$BE$17,D$42,FALSE)</f>
        <v>4</v>
      </c>
      <c r="E144" s="85">
        <f>VLOOKUP($C$2,'[100]ERU-1'!$A$6:$BE$17,E$42,FALSE)</f>
        <v>220.959</v>
      </c>
      <c r="F144" s="85">
        <f>VLOOKUP($C$2,'[100]ERU-1'!$A$6:$BE$17,F$42,FALSE)</f>
        <v>122.73099999999999</v>
      </c>
      <c r="G144" s="85">
        <f>VLOOKUP($C$2,'[100]ERU-1'!$A$6:$BE$17,G$42,FALSE)</f>
        <v>35.273000000000003</v>
      </c>
      <c r="H144" s="85">
        <f>VLOOKUP($C$2,'[100]ERU-1'!$A$6:$BE$17,H$42,FALSE)</f>
        <v>344</v>
      </c>
      <c r="I144" s="85">
        <f>VLOOKUP($C$2,'[100]ERU-1'!$A$6:$BE$17,I$42,FALSE)</f>
        <v>0</v>
      </c>
      <c r="J144" s="85">
        <f>VLOOKUP($C$2,'[100]ERU-1'!$A$6:$BE$17,J$42,FALSE)</f>
        <v>0</v>
      </c>
      <c r="K144" s="85">
        <f>VLOOKUP($C$2,'[100]ERU-1'!$A$6:$BE$17,K$42,FALSE)</f>
        <v>344</v>
      </c>
      <c r="L144" s="85">
        <f>VLOOKUP($C$2,'[100]ERU-1'!$A$6:$BE$17,L$42,FALSE)</f>
        <v>0</v>
      </c>
      <c r="M144" s="85">
        <f>VLOOKUP($C$2,'[100]ERU-1'!$A$6:$BE$17,M$42,FALSE)</f>
        <v>344</v>
      </c>
      <c r="N144" s="85">
        <f>VLOOKUP($C$2,'[100]ERU-1'!$A$6:$BE$17,N$42,FALSE)</f>
        <v>0</v>
      </c>
      <c r="O144" s="85" t="s">
        <v>36</v>
      </c>
      <c r="P144" s="85">
        <f>VLOOKUP($C$2,'[100]ERU-1'!$A$6:$BE$17,P$42,FALSE)</f>
        <v>0</v>
      </c>
      <c r="Q144" s="85">
        <f>VLOOKUP($C$2,'[100]ERU-1'!$A$6:$BE$17,Q$42,FALSE)</f>
        <v>0</v>
      </c>
      <c r="R144" s="85">
        <f>VLOOKUP($C$2,'[100]ERU-1'!$A$6:$BE$17,R$42,FALSE)</f>
        <v>344</v>
      </c>
      <c r="S144" s="85">
        <f>VLOOKUP($C$2,'[100]ERU-1'!$A$6:$BE$17,S$42,FALSE)</f>
        <v>0</v>
      </c>
      <c r="T144" s="85">
        <f>VLOOKUP($C$2,'[100]ERU-1'!$A$6:$BE$17,T$42,FALSE)</f>
        <v>0</v>
      </c>
      <c r="U144" s="85">
        <f>VLOOKUP($C$2,'[100]ERU-1'!$A$6:$BE$17,U$42,FALSE)</f>
        <v>0</v>
      </c>
      <c r="V144" s="85">
        <f>VLOOKUP($C$2,'[100]ERU-1'!$A$6:$BE$17,V$42,FALSE)</f>
        <v>0</v>
      </c>
      <c r="W144" s="85">
        <f>VLOOKUP($C$2,'[100]ERU-1'!$A$6:$BE$17,W$42,FALSE)</f>
        <v>0</v>
      </c>
      <c r="X144" s="85">
        <f>VLOOKUP($C$2,'[100]ERU-1'!$A$6:$BE$17,X$42,FALSE)</f>
        <v>0</v>
      </c>
      <c r="Y144" s="85">
        <f>VLOOKUP($C$2,'[100]ERU-1'!$A$6:$BE$17,Y$42,FALSE)</f>
        <v>0</v>
      </c>
      <c r="Z144" s="85">
        <f>VLOOKUP($C$2,'[100]ERU-1'!$A$6:$BE$17,Z$42,FALSE)</f>
        <v>0</v>
      </c>
      <c r="AA144" s="85" t="str">
        <f>INDEX([16]Data!$BK$5:$BK$156,MATCH(A144,[16]Data!$A$5:$A$156,0))</f>
        <v>Karlovarský</v>
      </c>
      <c r="AB144" s="86">
        <f>INDEX([16]Data!$BM$5:$BM$156,MATCH(A144,[16]Data!$A$5:$A$156,0))</f>
        <v>0.28599999999999998</v>
      </c>
      <c r="AD144" s="39">
        <f t="shared" si="16"/>
        <v>0.77857717736802889</v>
      </c>
    </row>
    <row r="145" spans="1:30" x14ac:dyDescent="0.25">
      <c r="A145" s="34">
        <v>4078</v>
      </c>
      <c r="B145" s="84" t="str">
        <f>INDEX([16]Data!$C$5:$C$156,MATCH(A145,[16]Data!$A$5:$A$156,0))</f>
        <v>KJ - Horní Slavkov</v>
      </c>
      <c r="C145" s="85" t="str">
        <f>VLOOKUP($C$2,'[101]ERU-1'!$A$6:$BE$17,C$42,FALSE)</f>
        <v>Duben</v>
      </c>
      <c r="D145" s="85">
        <f>VLOOKUP($C$2,'[101]ERU-1'!$A$6:$BE$17,D$42,FALSE)</f>
        <v>4</v>
      </c>
      <c r="E145" s="85">
        <f>VLOOKUP($C$2,'[101]ERU-1'!$A$6:$BE$17,E$42,FALSE)</f>
        <v>2667.9349999999999</v>
      </c>
      <c r="F145" s="85">
        <f>VLOOKUP($C$2,'[101]ERU-1'!$A$6:$BE$17,F$42,FALSE)</f>
        <v>1381.5350000000001</v>
      </c>
      <c r="G145" s="85">
        <f>VLOOKUP($C$2,'[101]ERU-1'!$A$6:$BE$17,G$42,FALSE)</f>
        <v>35.28</v>
      </c>
      <c r="H145" s="85">
        <f>VLOOKUP($C$2,'[101]ERU-1'!$A$6:$BE$17,H$42,FALSE)</f>
        <v>3954</v>
      </c>
      <c r="I145" s="85">
        <f>VLOOKUP($C$2,'[101]ERU-1'!$A$6:$BE$17,I$42,FALSE)</f>
        <v>0</v>
      </c>
      <c r="J145" s="85">
        <f>VLOOKUP($C$2,'[101]ERU-1'!$A$6:$BE$17,J$42,FALSE)</f>
        <v>0</v>
      </c>
      <c r="K145" s="85">
        <f>VLOOKUP($C$2,'[101]ERU-1'!$A$6:$BE$17,K$42,FALSE)</f>
        <v>3954</v>
      </c>
      <c r="L145" s="85">
        <f>VLOOKUP($C$2,'[101]ERU-1'!$A$6:$BE$17,L$42,FALSE)</f>
        <v>0</v>
      </c>
      <c r="M145" s="85">
        <f>VLOOKUP($C$2,'[101]ERU-1'!$A$6:$BE$17,M$42,FALSE)</f>
        <v>3954</v>
      </c>
      <c r="N145" s="85">
        <f>VLOOKUP($C$2,'[101]ERU-1'!$A$6:$BE$17,N$42,FALSE)</f>
        <v>0</v>
      </c>
      <c r="O145" s="85" t="s">
        <v>36</v>
      </c>
      <c r="P145" s="85">
        <f>VLOOKUP($C$2,'[101]ERU-1'!$A$6:$BE$17,P$42,FALSE)</f>
        <v>0</v>
      </c>
      <c r="Q145" s="85">
        <f>VLOOKUP($C$2,'[101]ERU-1'!$A$6:$BE$17,Q$42,FALSE)</f>
        <v>0</v>
      </c>
      <c r="R145" s="85">
        <f>VLOOKUP($C$2,'[101]ERU-1'!$A$6:$BE$17,R$42,FALSE)</f>
        <v>3954</v>
      </c>
      <c r="S145" s="85">
        <f>VLOOKUP($C$2,'[101]ERU-1'!$A$6:$BE$17,S$42,FALSE)</f>
        <v>0</v>
      </c>
      <c r="T145" s="85">
        <f>VLOOKUP($C$2,'[101]ERU-1'!$A$6:$BE$17,T$42,FALSE)</f>
        <v>0</v>
      </c>
      <c r="U145" s="85">
        <f>VLOOKUP($C$2,'[101]ERU-1'!$A$6:$BE$17,U$42,FALSE)</f>
        <v>0</v>
      </c>
      <c r="V145" s="85">
        <f>VLOOKUP($C$2,'[101]ERU-1'!$A$6:$BE$17,V$42,FALSE)</f>
        <v>0</v>
      </c>
      <c r="W145" s="85">
        <f>VLOOKUP($C$2,'[101]ERU-1'!$A$6:$BE$17,W$42,FALSE)</f>
        <v>0</v>
      </c>
      <c r="X145" s="85">
        <f>VLOOKUP($C$2,'[101]ERU-1'!$A$6:$BE$17,X$42,FALSE)</f>
        <v>0</v>
      </c>
      <c r="Y145" s="85">
        <f>VLOOKUP($C$2,'[101]ERU-1'!$A$6:$BE$17,Y$42,FALSE)</f>
        <v>0</v>
      </c>
      <c r="Z145" s="85">
        <f>VLOOKUP($C$2,'[101]ERU-1'!$A$6:$BE$17,Z$42,FALSE)</f>
        <v>0</v>
      </c>
      <c r="AA145" s="85" t="str">
        <f>INDEX([16]Data!$BK$5:$BK$156,MATCH(A145,[16]Data!$A$5:$A$156,0))</f>
        <v>Karlovarský</v>
      </c>
      <c r="AB145" s="86">
        <f>INDEX([16]Data!$BM$5:$BM$156,MATCH(A145,[16]Data!$A$5:$A$156,0))</f>
        <v>4.8</v>
      </c>
      <c r="AD145" s="39">
        <f t="shared" si="16"/>
        <v>0.79500941585506935</v>
      </c>
    </row>
    <row r="146" spans="1:30" x14ac:dyDescent="0.25">
      <c r="A146">
        <v>4108</v>
      </c>
      <c r="B146" s="84" t="str">
        <f>INDEX([16]Data!$C$5:$C$156,MATCH(A146,[16]Data!$A$5:$A$156,0))</f>
        <v>KJ - Jáchymov</v>
      </c>
      <c r="C146" s="85" t="str">
        <f>VLOOKUP($C$2,'[102]ERU-1'!$A$6:$BE$17,C$42,FALSE)</f>
        <v>Duben</v>
      </c>
      <c r="D146" s="85">
        <f>VLOOKUP($C$2,'[102]ERU-1'!$A$6:$BE$17,D$42,FALSE)</f>
        <v>4</v>
      </c>
      <c r="E146" s="85">
        <f>VLOOKUP($C$2,'[102]ERU-1'!$A$6:$BE$17,E$42,FALSE)</f>
        <v>449.84</v>
      </c>
      <c r="F146" s="85">
        <f>VLOOKUP($C$2,'[102]ERU-1'!$A$6:$BE$17,F$42,FALSE)</f>
        <v>243.005</v>
      </c>
      <c r="G146" s="85">
        <f>VLOOKUP($C$2,'[102]ERU-1'!$A$6:$BE$17,G$42,FALSE)</f>
        <v>35.274999999999999</v>
      </c>
      <c r="H146" s="85">
        <f>VLOOKUP($C$2,'[102]ERU-1'!$A$6:$BE$17,H$42,FALSE)</f>
        <v>667</v>
      </c>
      <c r="I146" s="85">
        <f>VLOOKUP($C$2,'[102]ERU-1'!$A$6:$BE$17,I$42,FALSE)</f>
        <v>0</v>
      </c>
      <c r="J146" s="85">
        <f>VLOOKUP($C$2,'[102]ERU-1'!$A$6:$BE$17,J$42,FALSE)</f>
        <v>0</v>
      </c>
      <c r="K146" s="85">
        <f>VLOOKUP($C$2,'[102]ERU-1'!$A$6:$BE$17,K$42,FALSE)</f>
        <v>667</v>
      </c>
      <c r="L146" s="85">
        <f>VLOOKUP($C$2,'[102]ERU-1'!$A$6:$BE$17,L$42,FALSE)</f>
        <v>0</v>
      </c>
      <c r="M146" s="85">
        <f>VLOOKUP($C$2,'[102]ERU-1'!$A$6:$BE$17,M$42,FALSE)</f>
        <v>667</v>
      </c>
      <c r="N146" s="85">
        <f>VLOOKUP($C$2,'[102]ERU-1'!$A$6:$BE$17,N$42,FALSE)</f>
        <v>0</v>
      </c>
      <c r="O146" s="85" t="s">
        <v>36</v>
      </c>
      <c r="P146" s="85">
        <f>VLOOKUP($C$2,'[102]ERU-1'!$A$6:$BE$17,P$42,FALSE)</f>
        <v>0</v>
      </c>
      <c r="Q146" s="85">
        <f>VLOOKUP($C$2,'[102]ERU-1'!$A$6:$BE$17,Q$42,FALSE)</f>
        <v>0</v>
      </c>
      <c r="R146" s="85">
        <f>VLOOKUP($C$2,'[102]ERU-1'!$A$6:$BE$17,R$42,FALSE)</f>
        <v>667</v>
      </c>
      <c r="S146" s="85">
        <f>VLOOKUP($C$2,'[102]ERU-1'!$A$6:$BE$17,S$42,FALSE)</f>
        <v>0</v>
      </c>
      <c r="T146" s="85">
        <f>VLOOKUP($C$2,'[102]ERU-1'!$A$6:$BE$17,T$42,FALSE)</f>
        <v>0</v>
      </c>
      <c r="U146" s="85">
        <f>VLOOKUP($C$2,'[102]ERU-1'!$A$6:$BE$17,U$42,FALSE)</f>
        <v>0</v>
      </c>
      <c r="V146" s="85">
        <f>VLOOKUP($C$2,'[102]ERU-1'!$A$6:$BE$17,V$42,FALSE)</f>
        <v>0</v>
      </c>
      <c r="W146" s="85">
        <f>VLOOKUP($C$2,'[102]ERU-1'!$A$6:$BE$17,W$42,FALSE)</f>
        <v>0</v>
      </c>
      <c r="X146" s="85">
        <f>VLOOKUP($C$2,'[102]ERU-1'!$A$6:$BE$17,X$42,FALSE)</f>
        <v>0</v>
      </c>
      <c r="Y146" s="85">
        <f>VLOOKUP($C$2,'[102]ERU-1'!$A$6:$BE$17,Y$42,FALSE)</f>
        <v>0</v>
      </c>
      <c r="Z146" s="85">
        <f>VLOOKUP($C$2,'[102]ERU-1'!$A$6:$BE$17,Z$42,FALSE)</f>
        <v>0</v>
      </c>
      <c r="AA146" s="85" t="str">
        <f>INDEX([16]Data!$BK$5:$BK$156,MATCH(A146,[16]Data!$A$5:$A$156,0))</f>
        <v>Karlovarský</v>
      </c>
      <c r="AB146" s="86">
        <f>INDEX([16]Data!$BM$5:$BM$156,MATCH(A146,[16]Data!$A$5:$A$156,0))</f>
        <v>0.748</v>
      </c>
      <c r="AD146" s="39">
        <f t="shared" si="16"/>
        <v>0.76244430270067609</v>
      </c>
    </row>
    <row r="147" spans="1:30" x14ac:dyDescent="0.25">
      <c r="A147">
        <v>4153</v>
      </c>
      <c r="B147" s="84" t="str">
        <f>INDEX([16]Data!$C$5:$C$156,MATCH(A147,[16]Data!$A$5:$A$156,0))</f>
        <v>KJ - Kdyně</v>
      </c>
      <c r="C147" s="85" t="str">
        <f>VLOOKUP($C$2,'[103]ERU-1'!$A$6:$BE$17,C$42,FALSE)</f>
        <v>Duben</v>
      </c>
      <c r="D147" s="85">
        <f>VLOOKUP($C$2,'[103]ERU-1'!$A$6:$BE$17,D$42,FALSE)</f>
        <v>4</v>
      </c>
      <c r="E147" s="85">
        <f>VLOOKUP($C$2,'[103]ERU-1'!$A$6:$BE$17,E$42,FALSE)</f>
        <v>541.80700000000002</v>
      </c>
      <c r="F147" s="85">
        <f>VLOOKUP($C$2,'[103]ERU-1'!$A$6:$BE$17,F$42,FALSE)</f>
        <v>288.20299999999997</v>
      </c>
      <c r="G147" s="85">
        <f>VLOOKUP($C$2,'[103]ERU-1'!$A$6:$BE$17,G$42,FALSE)</f>
        <v>35.271000000000001</v>
      </c>
      <c r="H147" s="85">
        <f>VLOOKUP($C$2,'[103]ERU-1'!$A$6:$BE$17,H$42,FALSE)</f>
        <v>799</v>
      </c>
      <c r="I147" s="85">
        <f>VLOOKUP($C$2,'[103]ERU-1'!$A$6:$BE$17,I$42,FALSE)</f>
        <v>0</v>
      </c>
      <c r="J147" s="85">
        <f>VLOOKUP($C$2,'[103]ERU-1'!$A$6:$BE$17,J$42,FALSE)</f>
        <v>0</v>
      </c>
      <c r="K147" s="85">
        <f>VLOOKUP($C$2,'[103]ERU-1'!$A$6:$BE$17,K$42,FALSE)</f>
        <v>799</v>
      </c>
      <c r="L147" s="85">
        <f>VLOOKUP($C$2,'[103]ERU-1'!$A$6:$BE$17,L$42,FALSE)</f>
        <v>0</v>
      </c>
      <c r="M147" s="85">
        <f>VLOOKUP($C$2,'[103]ERU-1'!$A$6:$BE$17,M$42,FALSE)</f>
        <v>799</v>
      </c>
      <c r="N147" s="85">
        <f>VLOOKUP($C$2,'[103]ERU-1'!$A$6:$BE$17,N$42,FALSE)</f>
        <v>0</v>
      </c>
      <c r="O147" s="85" t="s">
        <v>36</v>
      </c>
      <c r="P147" s="85">
        <f>VLOOKUP($C$2,'[103]ERU-1'!$A$6:$BE$17,P$42,FALSE)</f>
        <v>0</v>
      </c>
      <c r="Q147" s="85">
        <f>VLOOKUP($C$2,'[103]ERU-1'!$A$6:$BE$17,Q$42,FALSE)</f>
        <v>0</v>
      </c>
      <c r="R147" s="85">
        <f>VLOOKUP($C$2,'[103]ERU-1'!$A$6:$BE$17,R$42,FALSE)</f>
        <v>799</v>
      </c>
      <c r="S147" s="85">
        <f>VLOOKUP($C$2,'[103]ERU-1'!$A$6:$BE$17,S$42,FALSE)</f>
        <v>0</v>
      </c>
      <c r="T147" s="85">
        <f>VLOOKUP($C$2,'[103]ERU-1'!$A$6:$BE$17,T$42,FALSE)</f>
        <v>0</v>
      </c>
      <c r="U147" s="85">
        <f>VLOOKUP($C$2,'[103]ERU-1'!$A$6:$BE$17,U$42,FALSE)</f>
        <v>0</v>
      </c>
      <c r="V147" s="85">
        <f>VLOOKUP($C$2,'[103]ERU-1'!$A$6:$BE$17,V$42,FALSE)</f>
        <v>0</v>
      </c>
      <c r="W147" s="85">
        <f>VLOOKUP($C$2,'[103]ERU-1'!$A$6:$BE$17,W$42,FALSE)</f>
        <v>0</v>
      </c>
      <c r="X147" s="85">
        <f>VLOOKUP($C$2,'[103]ERU-1'!$A$6:$BE$17,X$42,FALSE)</f>
        <v>0</v>
      </c>
      <c r="Y147" s="85">
        <f>VLOOKUP($C$2,'[103]ERU-1'!$A$6:$BE$17,Y$42,FALSE)</f>
        <v>0</v>
      </c>
      <c r="Z147" s="85">
        <f>VLOOKUP($C$2,'[103]ERU-1'!$A$6:$BE$17,Z$42,FALSE)</f>
        <v>0</v>
      </c>
      <c r="AA147" s="85" t="str">
        <f>INDEX([16]Data!$BK$5:$BK$156,MATCH(A147,[16]Data!$A$5:$A$156,0))</f>
        <v>Plzeňský</v>
      </c>
      <c r="AB147" s="86">
        <f>INDEX([16]Data!$BM$5:$BM$156,MATCH(A147,[16]Data!$A$5:$A$156,0))</f>
        <v>1.2070000000000001</v>
      </c>
      <c r="AD147" s="39">
        <f t="shared" si="16"/>
        <v>0.7700976202345029</v>
      </c>
    </row>
    <row r="148" spans="1:30" x14ac:dyDescent="0.25">
      <c r="A148">
        <v>3849</v>
      </c>
      <c r="B148" s="84" t="str">
        <f>INDEX([16]Data!$C$5:$C$156,MATCH(A148,[16]Data!$A$5:$A$156,0))</f>
        <v>KJ - Krásná Lípa</v>
      </c>
      <c r="C148" s="85" t="str">
        <f>VLOOKUP($C$2,'[104]ERU-1'!$A$6:$BE$17,C$42,FALSE)</f>
        <v>Duben</v>
      </c>
      <c r="D148" s="85">
        <f>VLOOKUP($C$2,'[104]ERU-1'!$A$6:$BE$17,D$42,FALSE)</f>
        <v>4</v>
      </c>
      <c r="E148" s="85">
        <f>VLOOKUP($C$2,'[104]ERU-1'!$A$6:$BE$17,E$42,FALSE)</f>
        <v>205.173</v>
      </c>
      <c r="F148" s="85">
        <f>VLOOKUP($C$2,'[104]ERU-1'!$A$6:$BE$17,F$42,FALSE)</f>
        <v>116.881</v>
      </c>
      <c r="G148" s="85">
        <f>VLOOKUP($C$2,'[104]ERU-1'!$A$6:$BE$17,G$42,FALSE)</f>
        <v>35.323999999999998</v>
      </c>
      <c r="H148" s="85">
        <f>VLOOKUP($C$2,'[104]ERU-1'!$A$6:$BE$17,H$42,FALSE)</f>
        <v>327</v>
      </c>
      <c r="I148" s="85">
        <f>VLOOKUP($C$2,'[104]ERU-1'!$A$6:$BE$17,I$42,FALSE)</f>
        <v>0</v>
      </c>
      <c r="J148" s="85">
        <f>VLOOKUP($C$2,'[104]ERU-1'!$A$6:$BE$17,J$42,FALSE)</f>
        <v>0</v>
      </c>
      <c r="K148" s="85">
        <f>VLOOKUP($C$2,'[104]ERU-1'!$A$6:$BE$17,K$42,FALSE)</f>
        <v>327</v>
      </c>
      <c r="L148" s="85">
        <f>VLOOKUP($C$2,'[104]ERU-1'!$A$6:$BE$17,L$42,FALSE)</f>
        <v>0</v>
      </c>
      <c r="M148" s="85">
        <f>VLOOKUP($C$2,'[104]ERU-1'!$A$6:$BE$17,M$42,FALSE)</f>
        <v>327</v>
      </c>
      <c r="N148" s="85">
        <f>VLOOKUP($C$2,'[104]ERU-1'!$A$6:$BE$17,N$42,FALSE)</f>
        <v>0</v>
      </c>
      <c r="O148" s="85" t="s">
        <v>36</v>
      </c>
      <c r="P148" s="85">
        <f>VLOOKUP($C$2,'[104]ERU-1'!$A$6:$BE$17,P$42,FALSE)</f>
        <v>0</v>
      </c>
      <c r="Q148" s="85">
        <f>VLOOKUP($C$2,'[104]ERU-1'!$A$6:$BE$17,Q$42,FALSE)</f>
        <v>0</v>
      </c>
      <c r="R148" s="85">
        <f>VLOOKUP($C$2,'[104]ERU-1'!$A$6:$BE$17,R$42,FALSE)</f>
        <v>327</v>
      </c>
      <c r="S148" s="85">
        <f>VLOOKUP($C$2,'[104]ERU-1'!$A$6:$BE$17,S$42,FALSE)</f>
        <v>0</v>
      </c>
      <c r="T148" s="85">
        <f>VLOOKUP($C$2,'[104]ERU-1'!$A$6:$BE$17,T$42,FALSE)</f>
        <v>0</v>
      </c>
      <c r="U148" s="85">
        <f>VLOOKUP($C$2,'[104]ERU-1'!$A$6:$BE$17,U$42,FALSE)</f>
        <v>0</v>
      </c>
      <c r="V148" s="85">
        <f>VLOOKUP($C$2,'[104]ERU-1'!$A$6:$BE$17,V$42,FALSE)</f>
        <v>0</v>
      </c>
      <c r="W148" s="85">
        <f>VLOOKUP($C$2,'[104]ERU-1'!$A$6:$BE$17,W$42,FALSE)</f>
        <v>0</v>
      </c>
      <c r="X148" s="85">
        <f>VLOOKUP($C$2,'[104]ERU-1'!$A$6:$BE$17,X$42,FALSE)</f>
        <v>0</v>
      </c>
      <c r="Y148" s="85">
        <f>VLOOKUP($C$2,'[104]ERU-1'!$A$6:$BE$17,Y$42,FALSE)</f>
        <v>0</v>
      </c>
      <c r="Z148" s="85">
        <f>VLOOKUP($C$2,'[104]ERU-1'!$A$6:$BE$17,Z$42,FALSE)</f>
        <v>0</v>
      </c>
      <c r="AA148" s="85" t="str">
        <f>INDEX([16]Data!$BK$5:$BK$156,MATCH(A148,[16]Data!$A$5:$A$156,0))</f>
        <v>Ústecký</v>
      </c>
      <c r="AB148" s="86">
        <f>INDEX([16]Data!$BM$5:$BM$156,MATCH(A148,[16]Data!$A$5:$A$156,0))</f>
        <v>0.28000000000000003</v>
      </c>
      <c r="AD148" s="39">
        <f t="shared" si="16"/>
        <v>0.77714370456561221</v>
      </c>
    </row>
    <row r="149" spans="1:30" x14ac:dyDescent="0.25">
      <c r="A149">
        <v>4109</v>
      </c>
      <c r="B149" s="84" t="str">
        <f>INDEX([16]Data!$C$5:$C$156,MATCH(A149,[16]Data!$A$5:$A$156,0))</f>
        <v>KJ - Příbor</v>
      </c>
      <c r="C149" s="85" t="str">
        <f>VLOOKUP($C$2,'[105]ERU-1'!$A$6:$BE$17,C$42,FALSE)</f>
        <v>Duben</v>
      </c>
      <c r="D149" s="85">
        <f>VLOOKUP($C$2,'[105]ERU-1'!$A$6:$BE$17,D$42,FALSE)</f>
        <v>4</v>
      </c>
      <c r="E149" s="85">
        <f>VLOOKUP($C$2,'[105]ERU-1'!$A$6:$BE$17,E$42,FALSE)</f>
        <v>535.90800000000002</v>
      </c>
      <c r="F149" s="85">
        <f>VLOOKUP($C$2,'[105]ERU-1'!$A$6:$BE$17,F$42,FALSE)</f>
        <v>294.05599999999998</v>
      </c>
      <c r="G149" s="85">
        <f>VLOOKUP($C$2,'[105]ERU-1'!$A$6:$BE$17,G$42,FALSE)</f>
        <v>34.793999999999997</v>
      </c>
      <c r="H149" s="85">
        <f>VLOOKUP($C$2,'[105]ERU-1'!$A$6:$BE$17,H$42,FALSE)</f>
        <v>801</v>
      </c>
      <c r="I149" s="85">
        <f>VLOOKUP($C$2,'[105]ERU-1'!$A$6:$BE$17,I$42,FALSE)</f>
        <v>0</v>
      </c>
      <c r="J149" s="85">
        <f>VLOOKUP($C$2,'[105]ERU-1'!$A$6:$BE$17,J$42,FALSE)</f>
        <v>0</v>
      </c>
      <c r="K149" s="85">
        <f>VLOOKUP($C$2,'[105]ERU-1'!$A$6:$BE$17,K$42,FALSE)</f>
        <v>801</v>
      </c>
      <c r="L149" s="85">
        <f>VLOOKUP($C$2,'[105]ERU-1'!$A$6:$BE$17,L$42,FALSE)</f>
        <v>0</v>
      </c>
      <c r="M149" s="85">
        <f>VLOOKUP($C$2,'[105]ERU-1'!$A$6:$BE$17,M$42,FALSE)</f>
        <v>801</v>
      </c>
      <c r="N149" s="85">
        <f>VLOOKUP($C$2,'[105]ERU-1'!$A$6:$BE$17,N$42,FALSE)</f>
        <v>0</v>
      </c>
      <c r="O149" s="85" t="s">
        <v>36</v>
      </c>
      <c r="P149" s="85">
        <f>VLOOKUP($C$2,'[105]ERU-1'!$A$6:$BE$17,P$42,FALSE)</f>
        <v>0</v>
      </c>
      <c r="Q149" s="85">
        <f>VLOOKUP($C$2,'[105]ERU-1'!$A$6:$BE$17,Q$42,FALSE)</f>
        <v>0</v>
      </c>
      <c r="R149" s="85">
        <f>VLOOKUP($C$2,'[105]ERU-1'!$A$6:$BE$17,R$42,FALSE)</f>
        <v>801</v>
      </c>
      <c r="S149" s="85">
        <f>VLOOKUP($C$2,'[105]ERU-1'!$A$6:$BE$17,S$42,FALSE)</f>
        <v>0</v>
      </c>
      <c r="T149" s="85">
        <f>VLOOKUP($C$2,'[105]ERU-1'!$A$6:$BE$17,T$42,FALSE)</f>
        <v>0</v>
      </c>
      <c r="U149" s="85">
        <f>VLOOKUP($C$2,'[105]ERU-1'!$A$6:$BE$17,U$42,FALSE)</f>
        <v>0</v>
      </c>
      <c r="V149" s="85">
        <f>VLOOKUP($C$2,'[105]ERU-1'!$A$6:$BE$17,V$42,FALSE)</f>
        <v>0</v>
      </c>
      <c r="W149" s="85">
        <f>VLOOKUP($C$2,'[105]ERU-1'!$A$6:$BE$17,W$42,FALSE)</f>
        <v>0</v>
      </c>
      <c r="X149" s="85">
        <f>VLOOKUP($C$2,'[105]ERU-1'!$A$6:$BE$17,X$42,FALSE)</f>
        <v>0</v>
      </c>
      <c r="Y149" s="85">
        <f>VLOOKUP($C$2,'[105]ERU-1'!$A$6:$BE$17,Y$42,FALSE)</f>
        <v>0</v>
      </c>
      <c r="Z149" s="85">
        <f>VLOOKUP($C$2,'[105]ERU-1'!$A$6:$BE$17,Z$42,FALSE)</f>
        <v>0</v>
      </c>
      <c r="AA149" s="85" t="str">
        <f>INDEX([16]Data!$BK$5:$BK$156,MATCH(A149,[16]Data!$A$5:$A$156,0))</f>
        <v>Moravskoslezský</v>
      </c>
      <c r="AB149" s="86">
        <f>INDEX([16]Data!$BM$5:$BM$156,MATCH(A149,[16]Data!$A$5:$A$156,0))</f>
        <v>0.80100000000000005</v>
      </c>
      <c r="AD149" s="39">
        <f t="shared" si="16"/>
        <v>0.7566585956416465</v>
      </c>
    </row>
    <row r="150" spans="1:30" x14ac:dyDescent="0.25">
      <c r="A150">
        <v>4110</v>
      </c>
      <c r="B150" s="84" t="str">
        <f>INDEX([16]Data!$C$5:$C$156,MATCH(A150,[16]Data!$A$5:$A$156,0))</f>
        <v>KJ - Rakovník</v>
      </c>
      <c r="C150" s="85" t="str">
        <f>VLOOKUP($C$2,'[106]ERU-1'!$A$6:$BE$17,C$42,FALSE)</f>
        <v>Duben</v>
      </c>
      <c r="D150" s="85">
        <f>VLOOKUP($C$2,'[106]ERU-1'!$A$6:$BE$17,D$42,FALSE)</f>
        <v>4</v>
      </c>
      <c r="E150" s="85">
        <f>VLOOKUP($C$2,'[106]ERU-1'!$A$6:$BE$17,E$42,FALSE)</f>
        <v>627.80100000000004</v>
      </c>
      <c r="F150" s="85">
        <f>VLOOKUP($C$2,'[106]ERU-1'!$A$6:$BE$17,F$42,FALSE)</f>
        <v>335.774</v>
      </c>
      <c r="G150" s="85">
        <f>VLOOKUP($C$2,'[106]ERU-1'!$A$6:$BE$17,G$42,FALSE)</f>
        <v>35.276000000000003</v>
      </c>
      <c r="H150" s="85">
        <f>VLOOKUP($C$2,'[106]ERU-1'!$A$6:$BE$17,H$42,FALSE)</f>
        <v>1065</v>
      </c>
      <c r="I150" s="85">
        <f>VLOOKUP($C$2,'[106]ERU-1'!$A$6:$BE$17,I$42,FALSE)</f>
        <v>0</v>
      </c>
      <c r="J150" s="85">
        <f>VLOOKUP($C$2,'[106]ERU-1'!$A$6:$BE$17,J$42,FALSE)</f>
        <v>0</v>
      </c>
      <c r="K150" s="85">
        <f>VLOOKUP($C$2,'[106]ERU-1'!$A$6:$BE$17,K$42,FALSE)</f>
        <v>1065</v>
      </c>
      <c r="L150" s="85">
        <f>VLOOKUP($C$2,'[106]ERU-1'!$A$6:$BE$17,L$42,FALSE)</f>
        <v>0</v>
      </c>
      <c r="M150" s="85">
        <f>VLOOKUP($C$2,'[106]ERU-1'!$A$6:$BE$17,M$42,FALSE)</f>
        <v>1065</v>
      </c>
      <c r="N150" s="85">
        <f>VLOOKUP($C$2,'[106]ERU-1'!$A$6:$BE$17,N$42,FALSE)</f>
        <v>0</v>
      </c>
      <c r="O150" s="85" t="s">
        <v>36</v>
      </c>
      <c r="P150" s="85">
        <f>VLOOKUP($C$2,'[106]ERU-1'!$A$6:$BE$17,P$42,FALSE)</f>
        <v>0</v>
      </c>
      <c r="Q150" s="85">
        <f>VLOOKUP($C$2,'[106]ERU-1'!$A$6:$BE$17,Q$42,FALSE)</f>
        <v>0</v>
      </c>
      <c r="R150" s="85">
        <f>VLOOKUP($C$2,'[106]ERU-1'!$A$6:$BE$17,R$42,FALSE)</f>
        <v>1065</v>
      </c>
      <c r="S150" s="85">
        <f>VLOOKUP($C$2,'[106]ERU-1'!$A$6:$BE$17,S$42,FALSE)</f>
        <v>0</v>
      </c>
      <c r="T150" s="85">
        <f>VLOOKUP($C$2,'[106]ERU-1'!$A$6:$BE$17,T$42,FALSE)</f>
        <v>0</v>
      </c>
      <c r="U150" s="85">
        <f>VLOOKUP($C$2,'[106]ERU-1'!$A$6:$BE$17,U$42,FALSE)</f>
        <v>0</v>
      </c>
      <c r="V150" s="85">
        <f>VLOOKUP($C$2,'[106]ERU-1'!$A$6:$BE$17,V$42,FALSE)</f>
        <v>0</v>
      </c>
      <c r="W150" s="85">
        <f>VLOOKUP($C$2,'[106]ERU-1'!$A$6:$BE$17,W$42,FALSE)</f>
        <v>0</v>
      </c>
      <c r="X150" s="85">
        <f>VLOOKUP($C$2,'[106]ERU-1'!$A$6:$BE$17,X$42,FALSE)</f>
        <v>0</v>
      </c>
      <c r="Y150" s="85">
        <f>VLOOKUP($C$2,'[106]ERU-1'!$A$6:$BE$17,Y$42,FALSE)</f>
        <v>0</v>
      </c>
      <c r="Z150" s="85">
        <f>VLOOKUP($C$2,'[106]ERU-1'!$A$6:$BE$17,Z$42,FALSE)</f>
        <v>0</v>
      </c>
      <c r="AA150" s="85" t="str">
        <f>INDEX([16]Data!$BK$5:$BK$156,MATCH(A150,[16]Data!$A$5:$A$156,0))</f>
        <v>Středočeský</v>
      </c>
      <c r="AB150" s="86">
        <f>INDEX([16]Data!$BM$5:$BM$156,MATCH(A150,[16]Data!$A$5:$A$156,0))</f>
        <v>1.268</v>
      </c>
      <c r="AD150" s="39">
        <f t="shared" si="16"/>
        <v>0.88104895951840623</v>
      </c>
    </row>
    <row r="151" spans="1:30" x14ac:dyDescent="0.25">
      <c r="A151">
        <v>3869</v>
      </c>
      <c r="B151" s="84" t="str">
        <f>INDEX([16]Data!$C$5:$C$156,MATCH(A151,[16]Data!$A$5:$A$156,0))</f>
        <v>KJ - Sedlčany, Žižkova</v>
      </c>
      <c r="C151" s="85" t="str">
        <f>VLOOKUP($C$2,'[107]ERU-1'!$A$6:$BE$17,C$42,FALSE)</f>
        <v>Duben</v>
      </c>
      <c r="D151" s="85">
        <f>VLOOKUP($C$2,'[107]ERU-1'!$A$6:$BE$17,D$42,FALSE)</f>
        <v>4</v>
      </c>
      <c r="E151" s="85">
        <f>VLOOKUP($C$2,'[107]ERU-1'!$A$6:$BE$17,E$42,FALSE)</f>
        <v>443.70699999999999</v>
      </c>
      <c r="F151" s="85">
        <f>VLOOKUP($C$2,'[107]ERU-1'!$A$6:$BE$17,F$42,FALSE)</f>
        <v>236.32400000000001</v>
      </c>
      <c r="G151" s="85">
        <f>VLOOKUP($C$2,'[107]ERU-1'!$A$6:$BE$17,G$42,FALSE)</f>
        <v>35.229999999999997</v>
      </c>
      <c r="H151" s="85">
        <f>VLOOKUP($C$2,'[107]ERU-1'!$A$6:$BE$17,H$42,FALSE)</f>
        <v>657</v>
      </c>
      <c r="I151" s="85">
        <f>VLOOKUP($C$2,'[107]ERU-1'!$A$6:$BE$17,I$42,FALSE)</f>
        <v>0</v>
      </c>
      <c r="J151" s="85">
        <f>VLOOKUP($C$2,'[107]ERU-1'!$A$6:$BE$17,J$42,FALSE)</f>
        <v>0</v>
      </c>
      <c r="K151" s="85">
        <f>VLOOKUP($C$2,'[107]ERU-1'!$A$6:$BE$17,K$42,FALSE)</f>
        <v>657</v>
      </c>
      <c r="L151" s="85">
        <f>VLOOKUP($C$2,'[107]ERU-1'!$A$6:$BE$17,L$42,FALSE)</f>
        <v>0</v>
      </c>
      <c r="M151" s="85">
        <f>VLOOKUP($C$2,'[107]ERU-1'!$A$6:$BE$17,M$42,FALSE)</f>
        <v>657</v>
      </c>
      <c r="N151" s="85">
        <f>VLOOKUP($C$2,'[107]ERU-1'!$A$6:$BE$17,N$42,FALSE)</f>
        <v>0</v>
      </c>
      <c r="O151" s="85" t="s">
        <v>36</v>
      </c>
      <c r="P151" s="85">
        <f>VLOOKUP($C$2,'[107]ERU-1'!$A$6:$BE$17,P$42,FALSE)</f>
        <v>0</v>
      </c>
      <c r="Q151" s="85">
        <f>VLOOKUP($C$2,'[107]ERU-1'!$A$6:$BE$17,Q$42,FALSE)</f>
        <v>0</v>
      </c>
      <c r="R151" s="85">
        <f>VLOOKUP($C$2,'[107]ERU-1'!$A$6:$BE$17,R$42,FALSE)</f>
        <v>657</v>
      </c>
      <c r="S151" s="85">
        <f>VLOOKUP($C$2,'[107]ERU-1'!$A$6:$BE$17,S$42,FALSE)</f>
        <v>0</v>
      </c>
      <c r="T151" s="85">
        <f>VLOOKUP($C$2,'[107]ERU-1'!$A$6:$BE$17,T$42,FALSE)</f>
        <v>0</v>
      </c>
      <c r="U151" s="85">
        <f>VLOOKUP($C$2,'[107]ERU-1'!$A$6:$BE$17,U$42,FALSE)</f>
        <v>0</v>
      </c>
      <c r="V151" s="85">
        <f>VLOOKUP($C$2,'[107]ERU-1'!$A$6:$BE$17,V$42,FALSE)</f>
        <v>0</v>
      </c>
      <c r="W151" s="85">
        <f>VLOOKUP($C$2,'[107]ERU-1'!$A$6:$BE$17,W$42,FALSE)</f>
        <v>0</v>
      </c>
      <c r="X151" s="85">
        <f>VLOOKUP($C$2,'[107]ERU-1'!$A$6:$BE$17,X$42,FALSE)</f>
        <v>0</v>
      </c>
      <c r="Y151" s="85">
        <f>VLOOKUP($C$2,'[107]ERU-1'!$A$6:$BE$17,Y$42,FALSE)</f>
        <v>0</v>
      </c>
      <c r="Z151" s="85">
        <f>VLOOKUP($C$2,'[107]ERU-1'!$A$6:$BE$17,Z$42,FALSE)</f>
        <v>0</v>
      </c>
      <c r="AA151" s="85" t="str">
        <f>INDEX([16]Data!$BK$5:$BK$156,MATCH(A151,[16]Data!$A$5:$A$156,0))</f>
        <v>Středočeský</v>
      </c>
      <c r="AB151" s="86">
        <f>INDEX([16]Data!$BM$5:$BM$156,MATCH(A151,[16]Data!$A$5:$A$156,0))</f>
        <v>0.80100000000000005</v>
      </c>
      <c r="AD151" s="39">
        <f t="shared" si="16"/>
        <v>0.7722448841421099</v>
      </c>
    </row>
    <row r="152" spans="1:30" x14ac:dyDescent="0.25">
      <c r="A152">
        <v>3928</v>
      </c>
      <c r="B152" s="84" t="str">
        <f>INDEX([16]Data!$C$5:$C$156,MATCH(A152,[16]Data!$A$5:$A$156,0))</f>
        <v>KJ - Tanvald ul. Vítězná</v>
      </c>
      <c r="C152" s="85" t="str">
        <f>VLOOKUP($C$2,'[108]ERU-1'!$A$6:$BE$17,C$42,FALSE)</f>
        <v>Duben</v>
      </c>
      <c r="D152" s="85">
        <f>VLOOKUP($C$2,'[108]ERU-1'!$A$6:$BE$17,D$42,FALSE)</f>
        <v>4</v>
      </c>
      <c r="E152" s="85">
        <f>VLOOKUP($C$2,'[108]ERU-1'!$A$6:$BE$17,E$42,FALSE)</f>
        <v>204.40100000000001</v>
      </c>
      <c r="F152" s="85">
        <f>VLOOKUP($C$2,'[108]ERU-1'!$A$6:$BE$17,F$42,FALSE)</f>
        <v>118.587</v>
      </c>
      <c r="G152" s="85">
        <f>VLOOKUP($C$2,'[108]ERU-1'!$A$6:$BE$17,G$42,FALSE)</f>
        <v>35.322000000000003</v>
      </c>
      <c r="H152" s="85">
        <f>VLOOKUP($C$2,'[108]ERU-1'!$A$6:$BE$17,H$42,FALSE)</f>
        <v>354</v>
      </c>
      <c r="I152" s="85">
        <f>VLOOKUP($C$2,'[108]ERU-1'!$A$6:$BE$17,I$42,FALSE)</f>
        <v>0</v>
      </c>
      <c r="J152" s="85">
        <f>VLOOKUP($C$2,'[108]ERU-1'!$A$6:$BE$17,J$42,FALSE)</f>
        <v>0</v>
      </c>
      <c r="K152" s="85">
        <f>VLOOKUP($C$2,'[108]ERU-1'!$A$6:$BE$17,K$42,FALSE)</f>
        <v>354</v>
      </c>
      <c r="L152" s="85">
        <f>VLOOKUP($C$2,'[108]ERU-1'!$A$6:$BE$17,L$42,FALSE)</f>
        <v>0</v>
      </c>
      <c r="M152" s="85">
        <f>VLOOKUP($C$2,'[108]ERU-1'!$A$6:$BE$17,M$42,FALSE)</f>
        <v>354</v>
      </c>
      <c r="N152" s="85">
        <f>VLOOKUP($C$2,'[108]ERU-1'!$A$6:$BE$17,N$42,FALSE)</f>
        <v>0</v>
      </c>
      <c r="O152" s="85" t="s">
        <v>36</v>
      </c>
      <c r="P152" s="85">
        <f>VLOOKUP($C$2,'[108]ERU-1'!$A$6:$BE$17,P$42,FALSE)</f>
        <v>0</v>
      </c>
      <c r="Q152" s="85">
        <f>VLOOKUP($C$2,'[108]ERU-1'!$A$6:$BE$17,Q$42,FALSE)</f>
        <v>0</v>
      </c>
      <c r="R152" s="85">
        <f>VLOOKUP($C$2,'[108]ERU-1'!$A$6:$BE$17,R$42,FALSE)</f>
        <v>354</v>
      </c>
      <c r="S152" s="85">
        <f>VLOOKUP($C$2,'[108]ERU-1'!$A$6:$BE$17,S$42,FALSE)</f>
        <v>0</v>
      </c>
      <c r="T152" s="85">
        <f>VLOOKUP($C$2,'[108]ERU-1'!$A$6:$BE$17,T$42,FALSE)</f>
        <v>0</v>
      </c>
      <c r="U152" s="85">
        <f>VLOOKUP($C$2,'[108]ERU-1'!$A$6:$BE$17,U$42,FALSE)</f>
        <v>0</v>
      </c>
      <c r="V152" s="85">
        <f>VLOOKUP($C$2,'[108]ERU-1'!$A$6:$BE$17,V$42,FALSE)</f>
        <v>0</v>
      </c>
      <c r="W152" s="85">
        <f>VLOOKUP($C$2,'[108]ERU-1'!$A$6:$BE$17,W$42,FALSE)</f>
        <v>0</v>
      </c>
      <c r="X152" s="85">
        <f>VLOOKUP($C$2,'[108]ERU-1'!$A$6:$BE$17,X$42,FALSE)</f>
        <v>0</v>
      </c>
      <c r="Y152" s="85">
        <f>VLOOKUP($C$2,'[108]ERU-1'!$A$6:$BE$17,Y$42,FALSE)</f>
        <v>0</v>
      </c>
      <c r="Z152" s="85">
        <f>VLOOKUP($C$2,'[108]ERU-1'!$A$6:$BE$17,Z$42,FALSE)</f>
        <v>0</v>
      </c>
      <c r="AA152" s="85" t="str">
        <f>INDEX([16]Data!$BK$5:$BK$156,MATCH(A152,[16]Data!$A$5:$A$156,0))</f>
        <v>Liberecký</v>
      </c>
      <c r="AB152" s="86">
        <f>INDEX([16]Data!$BM$5:$BM$156,MATCH(A152,[16]Data!$A$5:$A$156,0))</f>
        <v>0.3</v>
      </c>
      <c r="AD152" s="39">
        <f t="shared" si="16"/>
        <v>0.8292083730369546</v>
      </c>
    </row>
    <row r="153" spans="1:30" x14ac:dyDescent="0.25">
      <c r="A153">
        <v>3974</v>
      </c>
      <c r="B153" s="84" t="str">
        <f>INDEX([16]Data!$C$5:$C$156,MATCH(A153,[16]Data!$A$5:$A$156,0))</f>
        <v>KJ - Energocentrum Vítkovice III</v>
      </c>
      <c r="C153" s="85" t="str">
        <f>VLOOKUP($C$2,'[109]ERU-1'!$A$6:$BE$17,C$42,FALSE)</f>
        <v>Duben</v>
      </c>
      <c r="D153" s="85">
        <f>VLOOKUP($C$2,'[109]ERU-1'!$A$6:$BE$17,D$42,FALSE)</f>
        <v>4</v>
      </c>
      <c r="E153" s="85">
        <f>VLOOKUP($C$2,'[109]ERU-1'!$A$6:$BE$17,E$42,FALSE)</f>
        <v>0.95199999999999996</v>
      </c>
      <c r="F153" s="85">
        <f>VLOOKUP($C$2,'[109]ERU-1'!$A$6:$BE$17,F$42,FALSE)</f>
        <v>0</v>
      </c>
      <c r="G153" s="85">
        <f>VLOOKUP($C$2,'[109]ERU-1'!$A$6:$BE$17,G$42,FALSE)</f>
        <v>35.454000000000001</v>
      </c>
      <c r="H153" s="85">
        <f>VLOOKUP($C$2,'[109]ERU-1'!$A$6:$BE$17,H$42,FALSE)</f>
        <v>0</v>
      </c>
      <c r="I153" s="85">
        <f>VLOOKUP($C$2,'[109]ERU-1'!$A$6:$BE$17,I$42,FALSE)</f>
        <v>0</v>
      </c>
      <c r="J153" s="85">
        <f>VLOOKUP($C$2,'[109]ERU-1'!$A$6:$BE$17,J$42,FALSE)</f>
        <v>0</v>
      </c>
      <c r="K153" s="85">
        <f>VLOOKUP($C$2,'[109]ERU-1'!$A$6:$BE$17,K$42,FALSE)</f>
        <v>0</v>
      </c>
      <c r="L153" s="85">
        <f>VLOOKUP($C$2,'[109]ERU-1'!$A$6:$BE$17,L$42,FALSE)</f>
        <v>0</v>
      </c>
      <c r="M153" s="85">
        <f>VLOOKUP($C$2,'[109]ERU-1'!$A$6:$BE$17,M$42,FALSE)</f>
        <v>0</v>
      </c>
      <c r="N153" s="85">
        <f>VLOOKUP($C$2,'[109]ERU-1'!$A$6:$BE$17,N$42,FALSE)</f>
        <v>0</v>
      </c>
      <c r="O153" s="85" t="s">
        <v>36</v>
      </c>
      <c r="P153" s="85">
        <f>VLOOKUP($C$2,'[109]ERU-1'!$A$6:$BE$17,P$42,FALSE)</f>
        <v>0</v>
      </c>
      <c r="Q153" s="85">
        <f>VLOOKUP($C$2,'[109]ERU-1'!$A$6:$BE$17,Q$42,FALSE)</f>
        <v>0</v>
      </c>
      <c r="R153" s="85">
        <f>VLOOKUP($C$2,'[109]ERU-1'!$A$6:$BE$17,R$42,FALSE)</f>
        <v>0</v>
      </c>
      <c r="S153" s="85">
        <f>VLOOKUP($C$2,'[109]ERU-1'!$A$6:$BE$17,S$42,FALSE)</f>
        <v>0</v>
      </c>
      <c r="T153" s="85">
        <f>VLOOKUP($C$2,'[109]ERU-1'!$A$6:$BE$17,T$42,FALSE)</f>
        <v>0</v>
      </c>
      <c r="U153" s="85">
        <f>VLOOKUP($C$2,'[109]ERU-1'!$A$6:$BE$17,U$42,FALSE)</f>
        <v>0</v>
      </c>
      <c r="V153" s="85">
        <f>VLOOKUP($C$2,'[109]ERU-1'!$A$6:$BE$17,V$42,FALSE)</f>
        <v>0</v>
      </c>
      <c r="W153" s="85">
        <f>VLOOKUP($C$2,'[109]ERU-1'!$A$6:$BE$17,W$42,FALSE)</f>
        <v>0</v>
      </c>
      <c r="X153" s="85">
        <f>VLOOKUP($C$2,'[109]ERU-1'!$A$6:$BE$17,X$42,FALSE)</f>
        <v>0</v>
      </c>
      <c r="Y153" s="85">
        <f>VLOOKUP($C$2,'[109]ERU-1'!$A$6:$BE$17,Y$42,FALSE)</f>
        <v>0</v>
      </c>
      <c r="Z153" s="85">
        <f>VLOOKUP($C$2,'[109]ERU-1'!$A$6:$BE$17,Z$42,FALSE)</f>
        <v>0</v>
      </c>
      <c r="AA153" s="85" t="str">
        <f>INDEX([16]Data!$BK$5:$BK$156,MATCH(A153,[16]Data!$A$5:$A$156,0))</f>
        <v>Moravskoslezský</v>
      </c>
      <c r="AB153" s="86">
        <f>INDEX([16]Data!$BM$5:$BM$156,MATCH(A153,[16]Data!$A$5:$A$156,0))</f>
        <v>1.966</v>
      </c>
      <c r="AD153" s="39" t="e">
        <f t="shared" si="16"/>
        <v>#DIV/0!</v>
      </c>
    </row>
    <row r="154" spans="1:30" x14ac:dyDescent="0.25">
      <c r="A154">
        <v>3929</v>
      </c>
      <c r="B154" s="84" t="str">
        <f>INDEX([16]Data!$C$5:$C$156,MATCH(A154,[16]Data!$A$5:$A$156,0))</f>
        <v>KJ - Česká Třebová na Milíři</v>
      </c>
      <c r="C154" s="85" t="str">
        <f>VLOOKUP($C$2,'[110]ERU-1'!$A$6:$BE$17,C$42,FALSE)</f>
        <v>Duben</v>
      </c>
      <c r="D154" s="85">
        <f>VLOOKUP($C$2,'[110]ERU-1'!$A$6:$BE$17,D$42,FALSE)</f>
        <v>4</v>
      </c>
      <c r="E154" s="85">
        <f>VLOOKUP($C$2,'[110]ERU-1'!$A$6:$BE$17,E$42,FALSE)</f>
        <v>168.59</v>
      </c>
      <c r="F154" s="85">
        <f>VLOOKUP($C$2,'[110]ERU-1'!$A$6:$BE$17,F$42,FALSE)</f>
        <v>95.903999999999996</v>
      </c>
      <c r="G154" s="85">
        <f>VLOOKUP($C$2,'[110]ERU-1'!$A$6:$BE$17,G$42,FALSE)</f>
        <v>35.216000000000001</v>
      </c>
      <c r="H154" s="85">
        <f>VLOOKUP($C$2,'[110]ERU-1'!$A$6:$BE$17,H$42,FALSE)</f>
        <v>285</v>
      </c>
      <c r="I154" s="85">
        <f>VLOOKUP($C$2,'[110]ERU-1'!$A$6:$BE$17,I$42,FALSE)</f>
        <v>0</v>
      </c>
      <c r="J154" s="85">
        <f>VLOOKUP($C$2,'[110]ERU-1'!$A$6:$BE$17,J$42,FALSE)</f>
        <v>0</v>
      </c>
      <c r="K154" s="85">
        <f>VLOOKUP($C$2,'[110]ERU-1'!$A$6:$BE$17,K$42,FALSE)</f>
        <v>285</v>
      </c>
      <c r="L154" s="85">
        <f>VLOOKUP($C$2,'[110]ERU-1'!$A$6:$BE$17,L$42,FALSE)</f>
        <v>0</v>
      </c>
      <c r="M154" s="85">
        <f>VLOOKUP($C$2,'[110]ERU-1'!$A$6:$BE$17,M$42,FALSE)</f>
        <v>285</v>
      </c>
      <c r="N154" s="85">
        <f>VLOOKUP($C$2,'[110]ERU-1'!$A$6:$BE$17,N$42,FALSE)</f>
        <v>0</v>
      </c>
      <c r="O154" s="85" t="s">
        <v>36</v>
      </c>
      <c r="P154" s="85">
        <f>VLOOKUP($C$2,'[110]ERU-1'!$A$6:$BE$17,P$42,FALSE)</f>
        <v>0</v>
      </c>
      <c r="Q154" s="85">
        <f>VLOOKUP($C$2,'[110]ERU-1'!$A$6:$BE$17,Q$42,FALSE)</f>
        <v>0</v>
      </c>
      <c r="R154" s="85">
        <f>VLOOKUP($C$2,'[110]ERU-1'!$A$6:$BE$17,R$42,FALSE)</f>
        <v>285</v>
      </c>
      <c r="S154" s="85">
        <f>VLOOKUP($C$2,'[110]ERU-1'!$A$6:$BE$17,S$42,FALSE)</f>
        <v>0</v>
      </c>
      <c r="T154" s="85">
        <f>VLOOKUP($C$2,'[110]ERU-1'!$A$6:$BE$17,T$42,FALSE)</f>
        <v>0</v>
      </c>
      <c r="U154" s="85">
        <f>VLOOKUP($C$2,'[110]ERU-1'!$A$6:$BE$17,U$42,FALSE)</f>
        <v>0</v>
      </c>
      <c r="V154" s="85">
        <f>VLOOKUP($C$2,'[110]ERU-1'!$A$6:$BE$17,V$42,FALSE)</f>
        <v>0</v>
      </c>
      <c r="W154" s="85">
        <f>VLOOKUP($C$2,'[110]ERU-1'!$A$6:$BE$17,W$42,FALSE)</f>
        <v>0</v>
      </c>
      <c r="X154" s="85">
        <f>VLOOKUP($C$2,'[110]ERU-1'!$A$6:$BE$17,X$42,FALSE)</f>
        <v>0</v>
      </c>
      <c r="Y154" s="85">
        <f>VLOOKUP($C$2,'[110]ERU-1'!$A$6:$BE$17,Y$42,FALSE)</f>
        <v>0</v>
      </c>
      <c r="Z154" s="85">
        <f>VLOOKUP($C$2,'[110]ERU-1'!$A$6:$BE$17,Z$42,FALSE)</f>
        <v>0</v>
      </c>
      <c r="AA154" s="85" t="str">
        <f>INDEX([16]Data!$BK$5:$BK$156,MATCH(A154,[16]Data!$A$5:$A$156,0))</f>
        <v>Pardubický</v>
      </c>
      <c r="AB154" s="86">
        <f>INDEX([16]Data!$BM$5:$BM$156,MATCH(A154,[16]Data!$A$5:$A$156,0))</f>
        <v>0.28000000000000003</v>
      </c>
      <c r="AD154" s="39">
        <f t="shared" si="16"/>
        <v>0.82547825603381164</v>
      </c>
    </row>
    <row r="155" spans="1:30" x14ac:dyDescent="0.25">
      <c r="A155">
        <v>4026</v>
      </c>
      <c r="B155" s="84" t="str">
        <f>INDEX([16]Data!$C$5:$C$156,MATCH(A155,[16]Data!$A$5:$A$156,0))</f>
        <v>KJ - Řež ÚJV</v>
      </c>
      <c r="C155" s="85" t="str">
        <f>VLOOKUP($C$2,'[111]ERU-1'!$A$6:$BE$17,C$42,FALSE)</f>
        <v>Duben</v>
      </c>
      <c r="D155" s="85">
        <f>VLOOKUP($C$2,'[111]ERU-1'!$A$6:$BE$17,D$42,FALSE)</f>
        <v>4</v>
      </c>
      <c r="E155" s="85">
        <f>VLOOKUP($C$2,'[111]ERU-1'!$A$6:$BE$17,E$42,FALSE)</f>
        <v>671.09199999999998</v>
      </c>
      <c r="F155" s="85">
        <f>VLOOKUP($C$2,'[111]ERU-1'!$A$6:$BE$17,F$42,FALSE)</f>
        <v>364.32900000000001</v>
      </c>
      <c r="G155" s="85">
        <f>VLOOKUP($C$2,'[111]ERU-1'!$A$6:$BE$17,G$42,FALSE)</f>
        <v>35.279000000000003</v>
      </c>
      <c r="H155" s="85">
        <f>VLOOKUP($C$2,'[111]ERU-1'!$A$6:$BE$17,H$42,FALSE)</f>
        <v>1024</v>
      </c>
      <c r="I155" s="85">
        <f>VLOOKUP($C$2,'[111]ERU-1'!$A$6:$BE$17,I$42,FALSE)</f>
        <v>0</v>
      </c>
      <c r="J155" s="85">
        <f>VLOOKUP($C$2,'[111]ERU-1'!$A$6:$BE$17,J$42,FALSE)</f>
        <v>0</v>
      </c>
      <c r="K155" s="85">
        <f>VLOOKUP($C$2,'[111]ERU-1'!$A$6:$BE$17,K$42,FALSE)</f>
        <v>1024</v>
      </c>
      <c r="L155" s="85">
        <f>VLOOKUP($C$2,'[111]ERU-1'!$A$6:$BE$17,L$42,FALSE)</f>
        <v>0</v>
      </c>
      <c r="M155" s="85">
        <f>VLOOKUP($C$2,'[111]ERU-1'!$A$6:$BE$17,M$42,FALSE)</f>
        <v>1024</v>
      </c>
      <c r="N155" s="85">
        <f>VLOOKUP($C$2,'[111]ERU-1'!$A$6:$BE$17,N$42,FALSE)</f>
        <v>0</v>
      </c>
      <c r="O155" s="85" t="s">
        <v>36</v>
      </c>
      <c r="P155" s="85">
        <f>VLOOKUP($C$2,'[111]ERU-1'!$A$6:$BE$17,P$42,FALSE)</f>
        <v>0</v>
      </c>
      <c r="Q155" s="85">
        <f>VLOOKUP($C$2,'[111]ERU-1'!$A$6:$BE$17,Q$42,FALSE)</f>
        <v>0</v>
      </c>
      <c r="R155" s="85">
        <f>VLOOKUP($C$2,'[111]ERU-1'!$A$6:$BE$17,R$42,FALSE)</f>
        <v>1024</v>
      </c>
      <c r="S155" s="85">
        <f>VLOOKUP($C$2,'[111]ERU-1'!$A$6:$BE$17,S$42,FALSE)</f>
        <v>0</v>
      </c>
      <c r="T155" s="85">
        <f>VLOOKUP($C$2,'[111]ERU-1'!$A$6:$BE$17,T$42,FALSE)</f>
        <v>0</v>
      </c>
      <c r="U155" s="85">
        <f>VLOOKUP($C$2,'[111]ERU-1'!$A$6:$BE$17,U$42,FALSE)</f>
        <v>0</v>
      </c>
      <c r="V155" s="85">
        <f>VLOOKUP($C$2,'[111]ERU-1'!$A$6:$BE$17,V$42,FALSE)</f>
        <v>0</v>
      </c>
      <c r="W155" s="85">
        <f>VLOOKUP($C$2,'[111]ERU-1'!$A$6:$BE$17,W$42,FALSE)</f>
        <v>0</v>
      </c>
      <c r="X155" s="85">
        <f>VLOOKUP($C$2,'[111]ERU-1'!$A$6:$BE$17,X$42,FALSE)</f>
        <v>0</v>
      </c>
      <c r="Y155" s="85">
        <f>VLOOKUP($C$2,'[111]ERU-1'!$A$6:$BE$17,Y$42,FALSE)</f>
        <v>0</v>
      </c>
      <c r="Z155" s="85">
        <f>VLOOKUP($C$2,'[111]ERU-1'!$A$6:$BE$17,Z$42,FALSE)</f>
        <v>0</v>
      </c>
      <c r="AA155" s="85" t="str">
        <f>INDEX([16]Data!$BK$5:$BK$156,MATCH(A155,[16]Data!$A$5:$A$156,0))</f>
        <v>Středočeský</v>
      </c>
      <c r="AB155" s="86">
        <f>INDEX([16]Data!$BM$5:$BM$156,MATCH(A155,[16]Data!$A$5:$A$156,0))</f>
        <v>1.268</v>
      </c>
      <c r="AD155" s="39">
        <f t="shared" si="16"/>
        <v>0.78073511700810105</v>
      </c>
    </row>
    <row r="156" spans="1:30" x14ac:dyDescent="0.25">
      <c r="A156">
        <v>4027</v>
      </c>
      <c r="B156" s="84" t="str">
        <f>INDEX([16]Data!$C$5:$C$156,MATCH(A156,[16]Data!$A$5:$A$156,0))</f>
        <v>KJ - ŠumerkK2</v>
      </c>
      <c r="C156" s="85" t="str">
        <f>VLOOKUP($C$2,'[112]ERU-1'!$A$6:$BE$17,C$42,FALSE)</f>
        <v>Duben</v>
      </c>
      <c r="D156" s="85">
        <f>VLOOKUP($C$2,'[112]ERU-1'!$A$6:$BE$17,D$42,FALSE)</f>
        <v>4</v>
      </c>
      <c r="E156" s="85">
        <f>VLOOKUP($C$2,'[112]ERU-1'!$A$6:$BE$17,E$42,FALSE)</f>
        <v>267.78100000000001</v>
      </c>
      <c r="F156" s="85">
        <f>VLOOKUP($C$2,'[112]ERU-1'!$A$6:$BE$17,F$42,FALSE)</f>
        <v>142.607</v>
      </c>
      <c r="G156" s="85">
        <f>VLOOKUP($C$2,'[112]ERU-1'!$A$6:$BE$17,G$42,FALSE)</f>
        <v>35.374000000000002</v>
      </c>
      <c r="H156" s="85">
        <f>VLOOKUP($C$2,'[112]ERU-1'!$A$6:$BE$17,H$42,FALSE)</f>
        <v>390</v>
      </c>
      <c r="I156" s="85">
        <f>VLOOKUP($C$2,'[112]ERU-1'!$A$6:$BE$17,I$42,FALSE)</f>
        <v>0</v>
      </c>
      <c r="J156" s="85">
        <f>VLOOKUP($C$2,'[112]ERU-1'!$A$6:$BE$17,J$42,FALSE)</f>
        <v>0</v>
      </c>
      <c r="K156" s="85">
        <f>VLOOKUP($C$2,'[112]ERU-1'!$A$6:$BE$17,K$42,FALSE)</f>
        <v>390</v>
      </c>
      <c r="L156" s="85">
        <f>VLOOKUP($C$2,'[112]ERU-1'!$A$6:$BE$17,L$42,FALSE)</f>
        <v>0</v>
      </c>
      <c r="M156" s="85">
        <f>VLOOKUP($C$2,'[112]ERU-1'!$A$6:$BE$17,M$42,FALSE)</f>
        <v>390</v>
      </c>
      <c r="N156" s="85">
        <f>VLOOKUP($C$2,'[112]ERU-1'!$A$6:$BE$17,N$42,FALSE)</f>
        <v>0</v>
      </c>
      <c r="O156" s="85" t="s">
        <v>36</v>
      </c>
      <c r="P156" s="85">
        <f>VLOOKUP($C$2,'[112]ERU-1'!$A$6:$BE$17,P$42,FALSE)</f>
        <v>0</v>
      </c>
      <c r="Q156" s="85">
        <f>VLOOKUP($C$2,'[112]ERU-1'!$A$6:$BE$17,Q$42,FALSE)</f>
        <v>0</v>
      </c>
      <c r="R156" s="85">
        <f>VLOOKUP($C$2,'[112]ERU-1'!$A$6:$BE$17,R$42,FALSE)</f>
        <v>390</v>
      </c>
      <c r="S156" s="85">
        <f>VLOOKUP($C$2,'[112]ERU-1'!$A$6:$BE$17,S$42,FALSE)</f>
        <v>0</v>
      </c>
      <c r="T156" s="85">
        <f>VLOOKUP($C$2,'[112]ERU-1'!$A$6:$BE$17,T$42,FALSE)</f>
        <v>0</v>
      </c>
      <c r="U156" s="85">
        <f>VLOOKUP($C$2,'[112]ERU-1'!$A$6:$BE$17,U$42,FALSE)</f>
        <v>0</v>
      </c>
      <c r="V156" s="85">
        <f>VLOOKUP($C$2,'[112]ERU-1'!$A$6:$BE$17,V$42,FALSE)</f>
        <v>0</v>
      </c>
      <c r="W156" s="85">
        <f>VLOOKUP($C$2,'[112]ERU-1'!$A$6:$BE$17,W$42,FALSE)</f>
        <v>0</v>
      </c>
      <c r="X156" s="85">
        <f>VLOOKUP($C$2,'[112]ERU-1'!$A$6:$BE$17,X$42,FALSE)</f>
        <v>0</v>
      </c>
      <c r="Y156" s="85">
        <f>VLOOKUP($C$2,'[112]ERU-1'!$A$6:$BE$17,Y$42,FALSE)</f>
        <v>0</v>
      </c>
      <c r="Z156" s="85">
        <f>VLOOKUP($C$2,'[112]ERU-1'!$A$6:$BE$17,Z$42,FALSE)</f>
        <v>0</v>
      </c>
      <c r="AA156" s="85" t="str">
        <f>INDEX([16]Data!$BK$5:$BK$156,MATCH(A156,[16]Data!$A$5:$A$156,0))</f>
        <v>Olomoucký</v>
      </c>
      <c r="AB156" s="86">
        <f>INDEX([16]Data!$BM$5:$BM$156,MATCH(A156,[16]Data!$A$5:$A$156,0))</f>
        <v>1.268</v>
      </c>
      <c r="AD156" s="39">
        <f t="shared" si="16"/>
        <v>0.75966350412906325</v>
      </c>
    </row>
    <row r="157" spans="1:30" x14ac:dyDescent="0.25">
      <c r="A157">
        <v>4028</v>
      </c>
      <c r="B157" s="84" t="str">
        <f>INDEX([16]Data!$C$5:$C$156,MATCH(A157,[16]Data!$A$5:$A$156,0))</f>
        <v>KJ - Šumerk K3</v>
      </c>
      <c r="C157" s="85" t="str">
        <f>VLOOKUP($C$2,'[113]ERU-1'!$A$6:$BE$17,C$42,FALSE)</f>
        <v>Duben</v>
      </c>
      <c r="D157" s="85">
        <f>VLOOKUP($C$2,'[113]ERU-1'!$A$6:$BE$17,D$42,FALSE)</f>
        <v>4</v>
      </c>
      <c r="E157" s="85">
        <f>VLOOKUP($C$2,'[113]ERU-1'!$A$6:$BE$17,E$42,FALSE)</f>
        <v>368.98099999999999</v>
      </c>
      <c r="F157" s="85">
        <f>VLOOKUP($C$2,'[113]ERU-1'!$A$6:$BE$17,F$42,FALSE)</f>
        <v>198.20599999999999</v>
      </c>
      <c r="G157" s="85">
        <f>VLOOKUP($C$2,'[113]ERU-1'!$A$6:$BE$17,G$42,FALSE)</f>
        <v>35.353999999999999</v>
      </c>
      <c r="H157" s="85">
        <f>VLOOKUP($C$2,'[113]ERU-1'!$A$6:$BE$17,H$42,FALSE)</f>
        <v>555</v>
      </c>
      <c r="I157" s="85">
        <f>VLOOKUP($C$2,'[113]ERU-1'!$A$6:$BE$17,I$42,FALSE)</f>
        <v>0</v>
      </c>
      <c r="J157" s="85">
        <f>VLOOKUP($C$2,'[113]ERU-1'!$A$6:$BE$17,J$42,FALSE)</f>
        <v>0</v>
      </c>
      <c r="K157" s="85">
        <f>VLOOKUP($C$2,'[113]ERU-1'!$A$6:$BE$17,K$42,FALSE)</f>
        <v>555</v>
      </c>
      <c r="L157" s="85">
        <f>VLOOKUP($C$2,'[113]ERU-1'!$A$6:$BE$17,L$42,FALSE)</f>
        <v>0</v>
      </c>
      <c r="M157" s="85">
        <f>VLOOKUP($C$2,'[113]ERU-1'!$A$6:$BE$17,M$42,FALSE)</f>
        <v>555</v>
      </c>
      <c r="N157" s="85">
        <f>VLOOKUP($C$2,'[113]ERU-1'!$A$6:$BE$17,N$42,FALSE)</f>
        <v>0</v>
      </c>
      <c r="O157" s="85" t="s">
        <v>36</v>
      </c>
      <c r="P157" s="85">
        <f>VLOOKUP($C$2,'[113]ERU-1'!$A$6:$BE$17,P$42,FALSE)</f>
        <v>0</v>
      </c>
      <c r="Q157" s="85">
        <f>VLOOKUP($C$2,'[113]ERU-1'!$A$6:$BE$17,Q$42,FALSE)</f>
        <v>0</v>
      </c>
      <c r="R157" s="85">
        <f>VLOOKUP($C$2,'[113]ERU-1'!$A$6:$BE$17,R$42,FALSE)</f>
        <v>555</v>
      </c>
      <c r="S157" s="85">
        <f>VLOOKUP($C$2,'[113]ERU-1'!$A$6:$BE$17,S$42,FALSE)</f>
        <v>0</v>
      </c>
      <c r="T157" s="85">
        <f>VLOOKUP($C$2,'[113]ERU-1'!$A$6:$BE$17,T$42,FALSE)</f>
        <v>0</v>
      </c>
      <c r="U157" s="85">
        <f>VLOOKUP($C$2,'[113]ERU-1'!$A$6:$BE$17,U$42,FALSE)</f>
        <v>0</v>
      </c>
      <c r="V157" s="85">
        <f>VLOOKUP($C$2,'[113]ERU-1'!$A$6:$BE$17,V$42,FALSE)</f>
        <v>0</v>
      </c>
      <c r="W157" s="85">
        <f>VLOOKUP($C$2,'[113]ERU-1'!$A$6:$BE$17,W$42,FALSE)</f>
        <v>0</v>
      </c>
      <c r="X157" s="85">
        <f>VLOOKUP($C$2,'[113]ERU-1'!$A$6:$BE$17,X$42,FALSE)</f>
        <v>0</v>
      </c>
      <c r="Y157" s="85">
        <f>VLOOKUP($C$2,'[113]ERU-1'!$A$6:$BE$17,Y$42,FALSE)</f>
        <v>0</v>
      </c>
      <c r="Z157" s="85">
        <f>VLOOKUP($C$2,'[113]ERU-1'!$A$6:$BE$17,Z$42,FALSE)</f>
        <v>0</v>
      </c>
      <c r="AA157" s="85" t="str">
        <f>INDEX([16]Data!$BK$5:$BK$156,MATCH(A157,[16]Data!$A$5:$A$156,0))</f>
        <v>Olomoucký</v>
      </c>
      <c r="AB157" s="86">
        <f>INDEX([16]Data!$BM$5:$BM$156,MATCH(A157,[16]Data!$A$5:$A$156,0))</f>
        <v>1.268</v>
      </c>
      <c r="AD157" s="39">
        <f t="shared" si="16"/>
        <v>0.77781029164942872</v>
      </c>
    </row>
    <row r="158" spans="1:30" x14ac:dyDescent="0.25">
      <c r="A158">
        <v>4278</v>
      </c>
      <c r="B158" s="84" t="str">
        <f>INDEX([16]Data!$C$5:$C$156,MATCH(A158,[16]Data!$A$5:$A$156,0))</f>
        <v>KJ - Helvikovice</v>
      </c>
      <c r="C158" s="85" t="str">
        <f>VLOOKUP($C$2,'[114]ERU-1'!$A$6:$BE$17,C$42,FALSE)</f>
        <v>Duben</v>
      </c>
      <c r="D158" s="85">
        <f>VLOOKUP($C$2,'[114]ERU-1'!$A$6:$BE$17,D$42,FALSE)</f>
        <v>4</v>
      </c>
      <c r="E158" s="85">
        <f>VLOOKUP($C$2,'[114]ERU-1'!$A$6:$BE$17,E$42,FALSE)</f>
        <v>179.16300000000001</v>
      </c>
      <c r="F158" s="85">
        <f>VLOOKUP($C$2,'[114]ERU-1'!$A$6:$BE$17,F$42,FALSE)</f>
        <v>99.963999999999999</v>
      </c>
      <c r="G158" s="85">
        <f>VLOOKUP($C$2,'[114]ERU-1'!$A$6:$BE$17,G$42,FALSE)</f>
        <v>35.223999999999997</v>
      </c>
      <c r="H158" s="85">
        <f>VLOOKUP($C$2,'[114]ERU-1'!$A$6:$BE$17,H$42,FALSE)</f>
        <v>268</v>
      </c>
      <c r="I158" s="85">
        <f>VLOOKUP($C$2,'[114]ERU-1'!$A$6:$BE$17,I$42,FALSE)</f>
        <v>0</v>
      </c>
      <c r="J158" s="85">
        <f>VLOOKUP($C$2,'[114]ERU-1'!$A$6:$BE$17,J$42,FALSE)</f>
        <v>0</v>
      </c>
      <c r="K158" s="85">
        <f>VLOOKUP($C$2,'[114]ERU-1'!$A$6:$BE$17,K$42,FALSE)</f>
        <v>268</v>
      </c>
      <c r="L158" s="85">
        <f>VLOOKUP($C$2,'[114]ERU-1'!$A$6:$BE$17,L$42,FALSE)</f>
        <v>0</v>
      </c>
      <c r="M158" s="85">
        <f>VLOOKUP($C$2,'[114]ERU-1'!$A$6:$BE$17,M$42,FALSE)</f>
        <v>268</v>
      </c>
      <c r="N158" s="85">
        <f>VLOOKUP($C$2,'[114]ERU-1'!$A$6:$BE$17,N$42,FALSE)</f>
        <v>0</v>
      </c>
      <c r="O158" s="85" t="s">
        <v>36</v>
      </c>
      <c r="P158" s="85">
        <f>VLOOKUP($C$2,'[114]ERU-1'!$A$6:$BE$17,P$42,FALSE)</f>
        <v>0</v>
      </c>
      <c r="Q158" s="85">
        <f>VLOOKUP($C$2,'[114]ERU-1'!$A$6:$BE$17,Q$42,FALSE)</f>
        <v>0</v>
      </c>
      <c r="R158" s="85">
        <f>VLOOKUP($C$2,'[114]ERU-1'!$A$6:$BE$17,R$42,FALSE)</f>
        <v>268</v>
      </c>
      <c r="S158" s="85">
        <f>VLOOKUP($C$2,'[114]ERU-1'!$A$6:$BE$17,S$42,FALSE)</f>
        <v>0</v>
      </c>
      <c r="T158" s="85">
        <f>VLOOKUP($C$2,'[114]ERU-1'!$A$6:$BE$17,T$42,FALSE)</f>
        <v>0</v>
      </c>
      <c r="U158" s="85">
        <f>VLOOKUP($C$2,'[114]ERU-1'!$A$6:$BE$17,U$42,FALSE)</f>
        <v>0</v>
      </c>
      <c r="V158" s="85">
        <f>VLOOKUP($C$2,'[114]ERU-1'!$A$6:$BE$17,V$42,FALSE)</f>
        <v>0</v>
      </c>
      <c r="W158" s="85">
        <f>VLOOKUP($C$2,'[114]ERU-1'!$A$6:$BE$17,W$42,FALSE)</f>
        <v>0</v>
      </c>
      <c r="X158" s="85">
        <f>VLOOKUP($C$2,'[114]ERU-1'!$A$6:$BE$17,X$42,FALSE)</f>
        <v>0</v>
      </c>
      <c r="Y158" s="85">
        <f>VLOOKUP($C$2,'[114]ERU-1'!$A$6:$BE$17,Y$42,FALSE)</f>
        <v>0</v>
      </c>
      <c r="Z158" s="85">
        <f>VLOOKUP($C$2,'[114]ERU-1'!$A$6:$BE$17,Z$42,FALSE)</f>
        <v>0</v>
      </c>
      <c r="AA158" s="85" t="str">
        <f>INDEX([16]Data!$BK$5:$BK$156,MATCH(A158,[16]Data!$A$5:$A$156,0))</f>
        <v>Pardubický</v>
      </c>
      <c r="AB158" s="86">
        <f>INDEX([16]Data!$BM$5:$BM$156,MATCH(A158,[16]Data!$A$5:$A$156,0))</f>
        <v>0.3</v>
      </c>
      <c r="AD158" s="39">
        <f t="shared" si="16"/>
        <v>0.74471254095918971</v>
      </c>
    </row>
    <row r="159" spans="1:30" x14ac:dyDescent="0.25">
      <c r="A159">
        <v>3971</v>
      </c>
      <c r="B159" s="84" t="str">
        <f>INDEX([16]Data!$C$5:$C$156,MATCH(A159,[16]Data!$A$5:$A$156,0))</f>
        <v>KJ - Luby ul. Tovární</v>
      </c>
      <c r="C159" s="85" t="str">
        <f>VLOOKUP($C$2,'[115]ERU-1'!$A$6:$BE$17,C$42,FALSE)</f>
        <v>Duben</v>
      </c>
      <c r="D159" s="85">
        <f>VLOOKUP($C$2,'[115]ERU-1'!$A$6:$BE$17,D$42,FALSE)</f>
        <v>4</v>
      </c>
      <c r="E159" s="85">
        <f>VLOOKUP($C$2,'[115]ERU-1'!$A$6:$BE$17,E$42,FALSE)</f>
        <v>206.505</v>
      </c>
      <c r="F159" s="85">
        <f>VLOOKUP($C$2,'[115]ERU-1'!$A$6:$BE$17,F$42,FALSE)</f>
        <v>115.114</v>
      </c>
      <c r="G159" s="85">
        <f>VLOOKUP($C$2,'[115]ERU-1'!$A$6:$BE$17,G$42,FALSE)</f>
        <v>35.270000000000003</v>
      </c>
      <c r="H159" s="85">
        <f>VLOOKUP($C$2,'[115]ERU-1'!$A$6:$BE$17,H$42,FALSE)</f>
        <v>319</v>
      </c>
      <c r="I159" s="85">
        <f>VLOOKUP($C$2,'[115]ERU-1'!$A$6:$BE$17,I$42,FALSE)</f>
        <v>0</v>
      </c>
      <c r="J159" s="85">
        <f>VLOOKUP($C$2,'[115]ERU-1'!$A$6:$BE$17,J$42,FALSE)</f>
        <v>0</v>
      </c>
      <c r="K159" s="85">
        <f>VLOOKUP($C$2,'[115]ERU-1'!$A$6:$BE$17,K$42,FALSE)</f>
        <v>319</v>
      </c>
      <c r="L159" s="85">
        <f>VLOOKUP($C$2,'[115]ERU-1'!$A$6:$BE$17,L$42,FALSE)</f>
        <v>0</v>
      </c>
      <c r="M159" s="85">
        <f>VLOOKUP($C$2,'[115]ERU-1'!$A$6:$BE$17,M$42,FALSE)</f>
        <v>319</v>
      </c>
      <c r="N159" s="85">
        <f>VLOOKUP($C$2,'[115]ERU-1'!$A$6:$BE$17,N$42,FALSE)</f>
        <v>0</v>
      </c>
      <c r="O159" s="85" t="s">
        <v>36</v>
      </c>
      <c r="P159" s="85">
        <f>VLOOKUP($C$2,'[115]ERU-1'!$A$6:$BE$17,P$42,FALSE)</f>
        <v>0</v>
      </c>
      <c r="Q159" s="85">
        <f>VLOOKUP($C$2,'[115]ERU-1'!$A$6:$BE$17,Q$42,FALSE)</f>
        <v>0</v>
      </c>
      <c r="R159" s="85">
        <f>VLOOKUP($C$2,'[115]ERU-1'!$A$6:$BE$17,R$42,FALSE)</f>
        <v>319</v>
      </c>
      <c r="S159" s="85">
        <f>VLOOKUP($C$2,'[115]ERU-1'!$A$6:$BE$17,S$42,FALSE)</f>
        <v>0</v>
      </c>
      <c r="T159" s="85">
        <f>VLOOKUP($C$2,'[115]ERU-1'!$A$6:$BE$17,T$42,FALSE)</f>
        <v>0</v>
      </c>
      <c r="U159" s="85">
        <f>VLOOKUP($C$2,'[115]ERU-1'!$A$6:$BE$17,U$42,FALSE)</f>
        <v>0</v>
      </c>
      <c r="V159" s="85">
        <f>VLOOKUP($C$2,'[115]ERU-1'!$A$6:$BE$17,V$42,FALSE)</f>
        <v>0</v>
      </c>
      <c r="W159" s="85">
        <f>VLOOKUP($C$2,'[115]ERU-1'!$A$6:$BE$17,W$42,FALSE)</f>
        <v>0</v>
      </c>
      <c r="X159" s="85">
        <f>VLOOKUP($C$2,'[115]ERU-1'!$A$6:$BE$17,X$42,FALSE)</f>
        <v>0</v>
      </c>
      <c r="Y159" s="85">
        <f>VLOOKUP($C$2,'[115]ERU-1'!$A$6:$BE$17,Y$42,FALSE)</f>
        <v>0</v>
      </c>
      <c r="Z159" s="85">
        <f>VLOOKUP($C$2,'[115]ERU-1'!$A$6:$BE$17,Z$42,FALSE)</f>
        <v>0</v>
      </c>
      <c r="AA159" s="85" t="str">
        <f>INDEX([16]Data!$BK$5:$BK$156,MATCH(A159,[16]Data!$A$5:$A$156,0))</f>
        <v>Karlovarský</v>
      </c>
      <c r="AB159" s="86">
        <f>INDEX([16]Data!$BM$5:$BM$156,MATCH(A159,[16]Data!$A$5:$A$156,0))</f>
        <v>0.28599999999999998</v>
      </c>
      <c r="AD159" s="39">
        <f t="shared" si="16"/>
        <v>0.76976832627752578</v>
      </c>
    </row>
    <row r="160" spans="1:30" x14ac:dyDescent="0.25">
      <c r="A160">
        <v>3972</v>
      </c>
      <c r="B160" s="84" t="str">
        <f>INDEX([16]Data!$C$5:$C$156,MATCH(A160,[16]Data!$A$5:$A$156,0))</f>
        <v>KJ - Luby U Pily</v>
      </c>
      <c r="C160" s="85" t="str">
        <f>VLOOKUP($C$2,'[116]ERU-1'!$A$6:$BE$17,C$42,FALSE)</f>
        <v>Duben</v>
      </c>
      <c r="D160" s="85">
        <f>VLOOKUP($C$2,'[116]ERU-1'!$A$6:$BE$17,D$42,FALSE)</f>
        <v>4</v>
      </c>
      <c r="E160" s="85">
        <f>VLOOKUP($C$2,'[116]ERU-1'!$A$6:$BE$17,E$42,FALSE)</f>
        <v>171.071</v>
      </c>
      <c r="F160" s="85">
        <f>VLOOKUP($C$2,'[116]ERU-1'!$A$6:$BE$17,F$42,FALSE)</f>
        <v>93.052999999999997</v>
      </c>
      <c r="G160" s="85">
        <f>VLOOKUP($C$2,'[116]ERU-1'!$A$6:$BE$17,G$42,FALSE)</f>
        <v>35.274999999999999</v>
      </c>
      <c r="H160" s="85">
        <f>VLOOKUP($C$2,'[116]ERU-1'!$A$6:$BE$17,H$42,FALSE)</f>
        <v>259</v>
      </c>
      <c r="I160" s="85">
        <f>VLOOKUP($C$2,'[116]ERU-1'!$A$6:$BE$17,I$42,FALSE)</f>
        <v>0</v>
      </c>
      <c r="J160" s="85">
        <f>VLOOKUP($C$2,'[116]ERU-1'!$A$6:$BE$17,J$42,FALSE)</f>
        <v>0</v>
      </c>
      <c r="K160" s="85">
        <f>VLOOKUP($C$2,'[116]ERU-1'!$A$6:$BE$17,K$42,FALSE)</f>
        <v>259</v>
      </c>
      <c r="L160" s="85">
        <f>VLOOKUP($C$2,'[116]ERU-1'!$A$6:$BE$17,L$42,FALSE)</f>
        <v>0</v>
      </c>
      <c r="M160" s="85">
        <f>VLOOKUP($C$2,'[116]ERU-1'!$A$6:$BE$17,M$42,FALSE)</f>
        <v>259</v>
      </c>
      <c r="N160" s="85">
        <f>VLOOKUP($C$2,'[116]ERU-1'!$A$6:$BE$17,N$42,FALSE)</f>
        <v>0</v>
      </c>
      <c r="O160" s="85" t="s">
        <v>36</v>
      </c>
      <c r="P160" s="85">
        <f>VLOOKUP($C$2,'[116]ERU-1'!$A$6:$BE$17,P$42,FALSE)</f>
        <v>0</v>
      </c>
      <c r="Q160" s="85">
        <f>VLOOKUP($C$2,'[116]ERU-1'!$A$6:$BE$17,Q$42,FALSE)</f>
        <v>0</v>
      </c>
      <c r="R160" s="85">
        <f>VLOOKUP($C$2,'[116]ERU-1'!$A$6:$BE$17,R$42,FALSE)</f>
        <v>259</v>
      </c>
      <c r="S160" s="85">
        <f>VLOOKUP($C$2,'[116]ERU-1'!$A$6:$BE$17,S$42,FALSE)</f>
        <v>0</v>
      </c>
      <c r="T160" s="85">
        <f>VLOOKUP($C$2,'[116]ERU-1'!$A$6:$BE$17,T$42,FALSE)</f>
        <v>0</v>
      </c>
      <c r="U160" s="85">
        <f>VLOOKUP($C$2,'[116]ERU-1'!$A$6:$BE$17,U$42,FALSE)</f>
        <v>0</v>
      </c>
      <c r="V160" s="85">
        <f>VLOOKUP($C$2,'[116]ERU-1'!$A$6:$BE$17,V$42,FALSE)</f>
        <v>0</v>
      </c>
      <c r="W160" s="85">
        <f>VLOOKUP($C$2,'[116]ERU-1'!$A$6:$BE$17,W$42,FALSE)</f>
        <v>0</v>
      </c>
      <c r="X160" s="85">
        <f>VLOOKUP($C$2,'[116]ERU-1'!$A$6:$BE$17,X$42,FALSE)</f>
        <v>0</v>
      </c>
      <c r="Y160" s="85">
        <f>VLOOKUP($C$2,'[116]ERU-1'!$A$6:$BE$17,Y$42,FALSE)</f>
        <v>0</v>
      </c>
      <c r="Z160" s="85">
        <f>VLOOKUP($C$2,'[116]ERU-1'!$A$6:$BE$17,Z$42,FALSE)</f>
        <v>0</v>
      </c>
      <c r="AA160" s="85" t="str">
        <f>INDEX([16]Data!$BK$5:$BK$156,MATCH(A160,[16]Data!$A$5:$A$156,0))</f>
        <v>Karlovarský</v>
      </c>
      <c r="AB160" s="86">
        <f>INDEX([16]Data!$BM$5:$BM$156,MATCH(A160,[16]Data!$A$5:$A$156,0))</f>
        <v>0.28599999999999998</v>
      </c>
      <c r="AD160" s="39">
        <f t="shared" si="16"/>
        <v>0.77315556128705631</v>
      </c>
    </row>
    <row r="161" spans="1:30" x14ac:dyDescent="0.25">
      <c r="A161">
        <v>4295</v>
      </c>
      <c r="B161" s="84" t="str">
        <f>INDEX([16]Data!$C$5:$C$156,MATCH(A161,[16]Data!$A$5:$A$156,0))</f>
        <v>KJ - Mondelez Opava</v>
      </c>
      <c r="C161" s="85" t="str">
        <f>VLOOKUP($C$2,'[14]ERU-1'!$A$6:$BE$17,C$42,FALSE)</f>
        <v>Duben</v>
      </c>
      <c r="D161" s="85">
        <f>VLOOKUP($C$2,'[14]ERU-1'!$A$6:$BE$17,D$42,FALSE)</f>
        <v>4</v>
      </c>
      <c r="E161" s="85">
        <f>VLOOKUP($C$2,'[14]ERU-1'!$A$6:$BE$17,E$42,FALSE)</f>
        <v>434.62799999999999</v>
      </c>
      <c r="F161" s="85">
        <f>VLOOKUP($C$2,'[14]ERU-1'!$A$6:$BE$17,F$42,FALSE)</f>
        <v>231.93799999999999</v>
      </c>
      <c r="G161" s="85">
        <f>VLOOKUP($C$2,'[14]ERU-1'!$A$6:$BE$17,G$42,FALSE)</f>
        <v>35.378</v>
      </c>
      <c r="H161" s="85">
        <f>VLOOKUP($C$2,'[14]ERU-1'!$A$6:$BE$17,H$42,FALSE)</f>
        <v>669</v>
      </c>
      <c r="I161" s="85">
        <f>VLOOKUP($C$2,'[14]ERU-1'!$A$6:$BE$17,I$42,FALSE)</f>
        <v>0</v>
      </c>
      <c r="J161" s="85">
        <f>VLOOKUP($C$2,'[14]ERU-1'!$A$6:$BE$17,J$42,FALSE)</f>
        <v>0</v>
      </c>
      <c r="K161" s="85">
        <f>VLOOKUP($C$2,'[14]ERU-1'!$A$6:$BE$17,K$42,FALSE)</f>
        <v>669</v>
      </c>
      <c r="L161" s="85">
        <f>VLOOKUP($C$2,'[14]ERU-1'!$A$6:$BE$17,L$42,FALSE)</f>
        <v>0</v>
      </c>
      <c r="M161" s="85">
        <f>VLOOKUP($C$2,'[14]ERU-1'!$A$6:$BE$17,M$42,FALSE)</f>
        <v>669</v>
      </c>
      <c r="N161" s="85">
        <f>VLOOKUP($C$2,'[14]ERU-1'!$A$6:$BE$17,N$42,FALSE)</f>
        <v>0</v>
      </c>
      <c r="O161" s="85" t="s">
        <v>36</v>
      </c>
      <c r="P161" s="85">
        <f>VLOOKUP($C$2,'[14]ERU-1'!$A$6:$BE$17,P$42,FALSE)</f>
        <v>0</v>
      </c>
      <c r="Q161" s="85">
        <f>VLOOKUP($C$2,'[14]ERU-1'!$A$6:$BE$17,Q$42,FALSE)</f>
        <v>0</v>
      </c>
      <c r="R161" s="85">
        <f>VLOOKUP($C$2,'[14]ERU-1'!$A$6:$BE$17,R$42,FALSE)</f>
        <v>669</v>
      </c>
      <c r="S161" s="85">
        <f>VLOOKUP($C$2,'[14]ERU-1'!$A$6:$BE$17,S$42,FALSE)</f>
        <v>0</v>
      </c>
      <c r="T161" s="85">
        <f>VLOOKUP($C$2,'[14]ERU-1'!$A$6:$BE$17,T$42,FALSE)</f>
        <v>0</v>
      </c>
      <c r="U161" s="85">
        <f>VLOOKUP($C$2,'[14]ERU-1'!$A$6:$BE$17,U$42,FALSE)</f>
        <v>0</v>
      </c>
      <c r="V161" s="85">
        <f>VLOOKUP($C$2,'[14]ERU-1'!$A$6:$BE$17,V$42,FALSE)</f>
        <v>0</v>
      </c>
      <c r="W161" s="85">
        <f>VLOOKUP($C$2,'[14]ERU-1'!$A$6:$BE$17,W$42,FALSE)</f>
        <v>0</v>
      </c>
      <c r="X161" s="85">
        <f>VLOOKUP($C$2,'[14]ERU-1'!$A$6:$BE$17,X$42,FALSE)</f>
        <v>0</v>
      </c>
      <c r="Y161" s="85">
        <f>VLOOKUP($C$2,'[14]ERU-1'!$A$6:$BE$17,Y$42,FALSE)</f>
        <v>0</v>
      </c>
      <c r="Z161" s="85">
        <f>VLOOKUP($C$2,'[14]ERU-1'!$A$6:$BE$17,Z$42,FALSE)</f>
        <v>0</v>
      </c>
      <c r="AA161" s="85" t="str">
        <f>INDEX([16]Data!$BK$5:$BK$156,MATCH(A161,[16]Data!$A$5:$A$156,0))</f>
        <v>Moravskoslezský</v>
      </c>
      <c r="AB161" s="86">
        <f>INDEX([16]Data!$BM$5:$BM$156,MATCH(A161,[16]Data!$A$5:$A$156,0))</f>
        <v>1.2070000000000001</v>
      </c>
      <c r="AD161" s="39">
        <f t="shared" si="16"/>
        <v>0.80121986622861852</v>
      </c>
    </row>
    <row r="162" spans="1:30" x14ac:dyDescent="0.25">
      <c r="A162">
        <v>4296</v>
      </c>
      <c r="B162" s="84" t="str">
        <f>INDEX([16]Data!$C$5:$C$156,MATCH(A162,[16]Data!$A$5:$A$156,0))</f>
        <v>KJ - Rýmařov</v>
      </c>
      <c r="C162" s="85" t="str">
        <f>VLOOKUP($C$2,'[117]ERU-1'!$A$6:$BE$17,C$42,FALSE)</f>
        <v>Duben</v>
      </c>
      <c r="D162" s="85">
        <f>VLOOKUP($C$2,'[117]ERU-1'!$A$6:$BE$17,D$42,FALSE)</f>
        <v>4</v>
      </c>
      <c r="E162" s="85">
        <f>VLOOKUP($C$2,'[117]ERU-1'!$A$6:$BE$17,E$42,FALSE)</f>
        <v>526.697</v>
      </c>
      <c r="F162" s="85">
        <f>VLOOKUP($C$2,'[117]ERU-1'!$A$6:$BE$17,F$42,FALSE)</f>
        <v>286.81200000000001</v>
      </c>
      <c r="G162" s="85">
        <f>VLOOKUP($C$2,'[117]ERU-1'!$A$6:$BE$17,G$42,FALSE)</f>
        <v>35.39</v>
      </c>
      <c r="H162" s="85">
        <f>VLOOKUP($C$2,'[117]ERU-1'!$A$6:$BE$17,H$42,FALSE)</f>
        <v>829</v>
      </c>
      <c r="I162" s="85">
        <f>VLOOKUP($C$2,'[117]ERU-1'!$A$6:$BE$17,I$42,FALSE)</f>
        <v>0</v>
      </c>
      <c r="J162" s="85">
        <f>VLOOKUP($C$2,'[117]ERU-1'!$A$6:$BE$17,J$42,FALSE)</f>
        <v>0</v>
      </c>
      <c r="K162" s="85">
        <f>VLOOKUP($C$2,'[117]ERU-1'!$A$6:$BE$17,K$42,FALSE)</f>
        <v>829</v>
      </c>
      <c r="L162" s="85">
        <f>VLOOKUP($C$2,'[117]ERU-1'!$A$6:$BE$17,L$42,FALSE)</f>
        <v>0</v>
      </c>
      <c r="M162" s="85">
        <f>VLOOKUP($C$2,'[117]ERU-1'!$A$6:$BE$17,M$42,FALSE)</f>
        <v>829</v>
      </c>
      <c r="N162" s="85">
        <f>VLOOKUP($C$2,'[117]ERU-1'!$A$6:$BE$17,N$42,FALSE)</f>
        <v>0</v>
      </c>
      <c r="O162" s="85" t="s">
        <v>36</v>
      </c>
      <c r="P162" s="85">
        <f>VLOOKUP($C$2,'[117]ERU-1'!$A$6:$BE$17,P$42,FALSE)</f>
        <v>0</v>
      </c>
      <c r="Q162" s="85">
        <f>VLOOKUP($C$2,'[117]ERU-1'!$A$6:$BE$17,Q$42,FALSE)</f>
        <v>0</v>
      </c>
      <c r="R162" s="85">
        <f>VLOOKUP($C$2,'[117]ERU-1'!$A$6:$BE$17,R$42,FALSE)</f>
        <v>829</v>
      </c>
      <c r="S162" s="85">
        <f>VLOOKUP($C$2,'[117]ERU-1'!$A$6:$BE$17,S$42,FALSE)</f>
        <v>0</v>
      </c>
      <c r="T162" s="85">
        <f>VLOOKUP($C$2,'[117]ERU-1'!$A$6:$BE$17,T$42,FALSE)</f>
        <v>0</v>
      </c>
      <c r="U162" s="85">
        <f>VLOOKUP($C$2,'[117]ERU-1'!$A$6:$BE$17,U$42,FALSE)</f>
        <v>0</v>
      </c>
      <c r="V162" s="85">
        <f>VLOOKUP($C$2,'[117]ERU-1'!$A$6:$BE$17,V$42,FALSE)</f>
        <v>0</v>
      </c>
      <c r="W162" s="85">
        <f>VLOOKUP($C$2,'[117]ERU-1'!$A$6:$BE$17,W$42,FALSE)</f>
        <v>0</v>
      </c>
      <c r="X162" s="85">
        <f>VLOOKUP($C$2,'[117]ERU-1'!$A$6:$BE$17,X$42,FALSE)</f>
        <v>0</v>
      </c>
      <c r="Y162" s="85">
        <f>VLOOKUP($C$2,'[117]ERU-1'!$A$6:$BE$17,Y$42,FALSE)</f>
        <v>0</v>
      </c>
      <c r="Z162" s="85">
        <f>VLOOKUP($C$2,'[117]ERU-1'!$A$6:$BE$17,Z$42,FALSE)</f>
        <v>0</v>
      </c>
      <c r="AA162" s="85" t="str">
        <f>INDEX([16]Data!$BK$5:$BK$156,MATCH(A162,[16]Data!$A$5:$A$156,0))</f>
        <v>Moravskoslezský</v>
      </c>
      <c r="AB162" s="86">
        <f>INDEX([16]Data!$BM$5:$BM$156,MATCH(A162,[16]Data!$A$5:$A$156,0))</f>
        <v>1.2689999999999999</v>
      </c>
      <c r="AD162" s="39">
        <f t="shared" si="16"/>
        <v>0.8028875283383462</v>
      </c>
    </row>
    <row r="163" spans="1:30" x14ac:dyDescent="0.25">
      <c r="A163">
        <v>4243</v>
      </c>
      <c r="B163" s="84" t="str">
        <f>INDEX([16]Data!$C$5:$C$156,MATCH(A163,[16]Data!$A$5:$A$156,0))</f>
        <v>KJ - Veselí nad Lužnicí</v>
      </c>
      <c r="C163" s="85" t="str">
        <f>VLOOKUP($C$2,'[118]ERU-1'!$A$6:$BE$17,C$42,FALSE)</f>
        <v>Duben</v>
      </c>
      <c r="D163" s="85">
        <f>VLOOKUP($C$2,'[118]ERU-1'!$A$6:$BE$17,D$42,FALSE)</f>
        <v>4</v>
      </c>
      <c r="E163" s="85">
        <f>VLOOKUP($C$2,'[118]ERU-1'!$A$6:$BE$17,E$42,FALSE)</f>
        <v>574.16499999999996</v>
      </c>
      <c r="F163" s="85">
        <f>VLOOKUP($C$2,'[118]ERU-1'!$A$6:$BE$17,F$42,FALSE)</f>
        <v>311.08699999999999</v>
      </c>
      <c r="G163" s="85">
        <f>VLOOKUP($C$2,'[118]ERU-1'!$A$6:$BE$17,G$42,FALSE)</f>
        <v>35.286000000000001</v>
      </c>
      <c r="H163" s="85">
        <f>VLOOKUP($C$2,'[118]ERU-1'!$A$6:$BE$17,H$42,FALSE)</f>
        <v>888</v>
      </c>
      <c r="I163" s="85">
        <f>VLOOKUP($C$2,'[118]ERU-1'!$A$6:$BE$17,I$42,FALSE)</f>
        <v>0</v>
      </c>
      <c r="J163" s="85">
        <f>VLOOKUP($C$2,'[118]ERU-1'!$A$6:$BE$17,J$42,FALSE)</f>
        <v>0</v>
      </c>
      <c r="K163" s="85">
        <f>VLOOKUP($C$2,'[118]ERU-1'!$A$6:$BE$17,K$42,FALSE)</f>
        <v>888</v>
      </c>
      <c r="L163" s="85">
        <f>VLOOKUP($C$2,'[118]ERU-1'!$A$6:$BE$17,L$42,FALSE)</f>
        <v>0</v>
      </c>
      <c r="M163" s="85">
        <f>VLOOKUP($C$2,'[118]ERU-1'!$A$6:$BE$17,M$42,FALSE)</f>
        <v>888</v>
      </c>
      <c r="N163" s="85">
        <f>VLOOKUP($C$2,'[118]ERU-1'!$A$6:$BE$17,N$42,FALSE)</f>
        <v>0</v>
      </c>
      <c r="O163" s="85" t="s">
        <v>36</v>
      </c>
      <c r="P163" s="85">
        <f>VLOOKUP($C$2,'[118]ERU-1'!$A$6:$BE$17,P$42,FALSE)</f>
        <v>0</v>
      </c>
      <c r="Q163" s="85">
        <f>VLOOKUP($C$2,'[118]ERU-1'!$A$6:$BE$17,Q$42,FALSE)</f>
        <v>0</v>
      </c>
      <c r="R163" s="85">
        <f>VLOOKUP($C$2,'[118]ERU-1'!$A$6:$BE$17,R$42,FALSE)</f>
        <v>0</v>
      </c>
      <c r="S163" s="85">
        <f>VLOOKUP($C$2,'[118]ERU-1'!$A$6:$BE$17,S$42,FALSE)</f>
        <v>0</v>
      </c>
      <c r="T163" s="85">
        <f>VLOOKUP($C$2,'[118]ERU-1'!$A$6:$BE$17,T$42,FALSE)</f>
        <v>0</v>
      </c>
      <c r="U163" s="85">
        <f>VLOOKUP($C$2,'[118]ERU-1'!$A$6:$BE$17,U$42,FALSE)</f>
        <v>0</v>
      </c>
      <c r="V163" s="85">
        <f>VLOOKUP($C$2,'[118]ERU-1'!$A$6:$BE$17,V$42,FALSE)</f>
        <v>0</v>
      </c>
      <c r="W163" s="85">
        <f>VLOOKUP($C$2,'[118]ERU-1'!$A$6:$BE$17,W$42,FALSE)</f>
        <v>0</v>
      </c>
      <c r="X163" s="85">
        <f>VLOOKUP($C$2,'[118]ERU-1'!$A$6:$BE$17,X$42,FALSE)</f>
        <v>888</v>
      </c>
      <c r="Y163" s="85">
        <f>VLOOKUP($C$2,'[118]ERU-1'!$A$6:$BE$17,Y$42,FALSE)</f>
        <v>0</v>
      </c>
      <c r="Z163" s="85">
        <f>VLOOKUP($C$2,'[118]ERU-1'!$A$6:$BE$17,Z$42,FALSE)</f>
        <v>0</v>
      </c>
      <c r="AA163" s="85" t="str">
        <f>INDEX([16]Data!$BK$5:$BK$156,MATCH(A163,[16]Data!$A$5:$A$156,0))</f>
        <v>Jihočeský</v>
      </c>
      <c r="AB163" s="86">
        <f>INDEX([16]Data!$BM$5:$BM$156,MATCH(A163,[16]Data!$A$5:$A$156,0))</f>
        <v>0.94499999999999995</v>
      </c>
      <c r="AD163" s="39">
        <f t="shared" si="16"/>
        <v>0.79291859404818166</v>
      </c>
    </row>
    <row r="164" spans="1:30" x14ac:dyDescent="0.25">
      <c r="A164">
        <v>4316</v>
      </c>
      <c r="B164" s="84" t="str">
        <f>INDEX([16]Data!$C$5:$C$156,MATCH(A164,[16]Data!$A$5:$A$156,0))</f>
        <v>KJ- Modelárna Třinec</v>
      </c>
      <c r="C164" s="85" t="str">
        <f>VLOOKUP($C$2,'[119]ERU-1'!$A$6:$BE$17,C$42,FALSE)</f>
        <v>Duben</v>
      </c>
      <c r="D164" s="85">
        <f>VLOOKUP($C$2,'[119]ERU-1'!$A$6:$BE$17,D$42,FALSE)</f>
        <v>4</v>
      </c>
      <c r="E164" s="85">
        <f>VLOOKUP($C$2,'[119]ERU-1'!$A$6:$BE$17,E$42,FALSE)</f>
        <v>92.658000000000001</v>
      </c>
      <c r="F164" s="85">
        <f>VLOOKUP($C$2,'[119]ERU-1'!$A$6:$BE$17,F$42,FALSE)</f>
        <v>53.844000000000001</v>
      </c>
      <c r="G164" s="85">
        <f>VLOOKUP($C$2,'[119]ERU-1'!$A$6:$BE$17,G$42,FALSE)</f>
        <v>35.39</v>
      </c>
      <c r="H164" s="85">
        <f>VLOOKUP($C$2,'[119]ERU-1'!$A$6:$BE$17,H$42,FALSE)</f>
        <v>149</v>
      </c>
      <c r="I164" s="85">
        <f>VLOOKUP($C$2,'[119]ERU-1'!$A$6:$BE$17,I$42,FALSE)</f>
        <v>0</v>
      </c>
      <c r="J164" s="85">
        <f>VLOOKUP($C$2,'[119]ERU-1'!$A$6:$BE$17,J$42,FALSE)</f>
        <v>0</v>
      </c>
      <c r="K164" s="85">
        <f>VLOOKUP($C$2,'[119]ERU-1'!$A$6:$BE$17,K$42,FALSE)</f>
        <v>149</v>
      </c>
      <c r="L164" s="85">
        <f>VLOOKUP($C$2,'[119]ERU-1'!$A$6:$BE$17,L$42,FALSE)</f>
        <v>0</v>
      </c>
      <c r="M164" s="85">
        <f>VLOOKUP($C$2,'[119]ERU-1'!$A$6:$BE$17,M$42,FALSE)</f>
        <v>149</v>
      </c>
      <c r="N164" s="85">
        <f>VLOOKUP($C$2,'[119]ERU-1'!$A$6:$BE$17,N$42,FALSE)</f>
        <v>0</v>
      </c>
      <c r="O164" s="85" t="s">
        <v>36</v>
      </c>
      <c r="P164" s="85">
        <f>VLOOKUP($C$2,'[119]ERU-1'!$A$6:$BE$17,P$42,FALSE)</f>
        <v>0</v>
      </c>
      <c r="Q164" s="85">
        <f>VLOOKUP($C$2,'[119]ERU-1'!$A$6:$BE$17,Q$42,FALSE)</f>
        <v>0</v>
      </c>
      <c r="R164" s="85">
        <f>VLOOKUP($C$2,'[119]ERU-1'!$A$6:$BE$17,R$42,FALSE)</f>
        <v>149</v>
      </c>
      <c r="S164" s="85">
        <f>VLOOKUP($C$2,'[119]ERU-1'!$A$6:$BE$17,S$42,FALSE)</f>
        <v>0</v>
      </c>
      <c r="T164" s="85">
        <f>VLOOKUP($C$2,'[119]ERU-1'!$A$6:$BE$17,T$42,FALSE)</f>
        <v>0</v>
      </c>
      <c r="U164" s="85">
        <f>VLOOKUP($C$2,'[119]ERU-1'!$A$6:$BE$17,U$42,FALSE)</f>
        <v>0</v>
      </c>
      <c r="V164" s="85">
        <f>VLOOKUP($C$2,'[119]ERU-1'!$A$6:$BE$17,V$42,FALSE)</f>
        <v>0</v>
      </c>
      <c r="W164" s="85">
        <f>VLOOKUP($C$2,'[119]ERU-1'!$A$6:$BE$17,W$42,FALSE)</f>
        <v>0</v>
      </c>
      <c r="X164" s="85">
        <f>VLOOKUP($C$2,'[119]ERU-1'!$A$6:$BE$17,X$42,FALSE)</f>
        <v>0</v>
      </c>
      <c r="Y164" s="85">
        <f>VLOOKUP($C$2,'[119]ERU-1'!$A$6:$BE$17,Y$42,FALSE)</f>
        <v>0</v>
      </c>
      <c r="Z164" s="85">
        <f>VLOOKUP($C$2,'[119]ERU-1'!$A$6:$BE$17,Z$42,FALSE)</f>
        <v>0</v>
      </c>
      <c r="AA164" s="85" t="str">
        <f>INDEX([16]Data!$BK$5:$BK$156,MATCH(A164,[16]Data!$A$5:$A$156,0))</f>
        <v>Moravskoslezský</v>
      </c>
      <c r="AB164" s="86">
        <f>INDEX([16]Data!$BM$5:$BM$156,MATCH(A164,[16]Data!$A$5:$A$156,0))</f>
        <v>0.27800000000000002</v>
      </c>
      <c r="AD164" s="39">
        <f t="shared" si="16"/>
        <v>0.76868154091243013</v>
      </c>
    </row>
    <row r="165" spans="1:30" x14ac:dyDescent="0.25">
      <c r="A165">
        <v>4276</v>
      </c>
      <c r="B165" s="84" t="str">
        <f>INDEX([16]Data!$C$5:$C$156,MATCH(A165,[16]Data!$A$5:$A$156,0))</f>
        <v>KJ - Jablonec – Boženy Němcové</v>
      </c>
      <c r="C165" s="85" t="str">
        <f>VLOOKUP($C$2,'[120]ERU-1'!$A$6:$BE$17,C$42,FALSE)</f>
        <v>Duben</v>
      </c>
      <c r="D165" s="85">
        <f>VLOOKUP($C$2,'[120]ERU-1'!$A$6:$BE$17,D$42,FALSE)</f>
        <v>4</v>
      </c>
      <c r="E165" s="85">
        <f>VLOOKUP($C$2,'[120]ERU-1'!$A$6:$BE$17,E$42,FALSE)</f>
        <v>311.34699999999998</v>
      </c>
      <c r="F165" s="85">
        <f>VLOOKUP($C$2,'[120]ERU-1'!$A$6:$BE$17,F$42,FALSE)</f>
        <v>183.511</v>
      </c>
      <c r="G165" s="85">
        <f>VLOOKUP($C$2,'[120]ERU-1'!$A$6:$BE$17,G$42,FALSE)</f>
        <v>35.32</v>
      </c>
      <c r="H165" s="85">
        <f>VLOOKUP($C$2,'[120]ERU-1'!$A$6:$BE$17,H$42,FALSE)</f>
        <v>532</v>
      </c>
      <c r="I165" s="85">
        <f>VLOOKUP($C$2,'[120]ERU-1'!$A$6:$BE$17,I$42,FALSE)</f>
        <v>0</v>
      </c>
      <c r="J165" s="85">
        <f>VLOOKUP($C$2,'[120]ERU-1'!$A$6:$BE$17,J$42,FALSE)</f>
        <v>0</v>
      </c>
      <c r="K165" s="85">
        <f>VLOOKUP($C$2,'[120]ERU-1'!$A$6:$BE$17,K$42,FALSE)</f>
        <v>532</v>
      </c>
      <c r="L165" s="85">
        <f>VLOOKUP($C$2,'[120]ERU-1'!$A$6:$BE$17,L$42,FALSE)</f>
        <v>0</v>
      </c>
      <c r="M165" s="85">
        <f>VLOOKUP($C$2,'[120]ERU-1'!$A$6:$BE$17,M$42,FALSE)</f>
        <v>532</v>
      </c>
      <c r="N165" s="85">
        <f>VLOOKUP($C$2,'[120]ERU-1'!$A$6:$BE$17,N$42,FALSE)</f>
        <v>0</v>
      </c>
      <c r="O165" s="85" t="s">
        <v>36</v>
      </c>
      <c r="P165" s="85">
        <f>VLOOKUP($C$2,'[120]ERU-1'!$A$6:$BE$17,P$42,FALSE)</f>
        <v>0</v>
      </c>
      <c r="Q165" s="85">
        <f>VLOOKUP($C$2,'[120]ERU-1'!$A$6:$BE$17,Q$42,FALSE)</f>
        <v>0</v>
      </c>
      <c r="R165" s="85">
        <f>VLOOKUP($C$2,'[120]ERU-1'!$A$6:$BE$17,R$42,FALSE)</f>
        <v>532</v>
      </c>
      <c r="S165" s="85">
        <f>VLOOKUP($C$2,'[120]ERU-1'!$A$6:$BE$17,S$42,FALSE)</f>
        <v>0</v>
      </c>
      <c r="T165" s="85">
        <f>VLOOKUP($C$2,'[120]ERU-1'!$A$6:$BE$17,T$42,FALSE)</f>
        <v>0</v>
      </c>
      <c r="U165" s="85">
        <f>VLOOKUP($C$2,'[120]ERU-1'!$A$6:$BE$17,U$42,FALSE)</f>
        <v>0</v>
      </c>
      <c r="V165" s="85">
        <f>VLOOKUP($C$2,'[120]ERU-1'!$A$6:$BE$17,V$42,FALSE)</f>
        <v>0</v>
      </c>
      <c r="W165" s="85">
        <f>VLOOKUP($C$2,'[120]ERU-1'!$A$6:$BE$17,W$42,FALSE)</f>
        <v>0</v>
      </c>
      <c r="X165" s="85">
        <f>VLOOKUP($C$2,'[120]ERU-1'!$A$6:$BE$17,X$42,FALSE)</f>
        <v>0</v>
      </c>
      <c r="Y165" s="85">
        <f>VLOOKUP($C$2,'[120]ERU-1'!$A$6:$BE$17,Y$42,FALSE)</f>
        <v>0</v>
      </c>
      <c r="Z165" s="85">
        <f>VLOOKUP($C$2,'[120]ERU-1'!$A$6:$BE$17,Z$42,FALSE)</f>
        <v>0</v>
      </c>
      <c r="AA165" s="85" t="str">
        <f>INDEX([16]Data!$BK$5:$BK$156,MATCH(A165,[16]Data!$A$5:$A$156,0))</f>
        <v>Liberecký</v>
      </c>
      <c r="AB165" s="86">
        <f>INDEX([16]Data!$BM$5:$BM$156,MATCH(A165,[16]Data!$A$5:$A$156,0))</f>
        <v>0.6</v>
      </c>
      <c r="AD165" s="39">
        <f t="shared" si="16"/>
        <v>0.80528021632369606</v>
      </c>
    </row>
    <row r="166" spans="1:30" x14ac:dyDescent="0.25">
      <c r="A166">
        <v>4274</v>
      </c>
      <c r="B166" s="84" t="str">
        <f>INDEX([16]Data!$C$5:$C$156,MATCH(A166,[16]Data!$A$5:$A$156,0))</f>
        <v>KJ - Jablonec – Josefa Hory</v>
      </c>
      <c r="C166" s="85" t="str">
        <f>VLOOKUP($C$2,'[121]ERU-1'!$A$6:$BE$17,C$42,FALSE)</f>
        <v>Duben</v>
      </c>
      <c r="D166" s="85">
        <f>VLOOKUP($C$2,'[121]ERU-1'!$A$6:$BE$17,D$42,FALSE)</f>
        <v>4</v>
      </c>
      <c r="E166" s="85">
        <f>VLOOKUP($C$2,'[121]ERU-1'!$A$6:$BE$17,E$42,FALSE)</f>
        <v>100.154</v>
      </c>
      <c r="F166" s="85">
        <f>VLOOKUP($C$2,'[121]ERU-1'!$A$6:$BE$17,F$42,FALSE)</f>
        <v>56.517000000000003</v>
      </c>
      <c r="G166" s="85">
        <f>VLOOKUP($C$2,'[121]ERU-1'!$A$6:$BE$17,G$42,FALSE)</f>
        <v>35.28</v>
      </c>
      <c r="H166" s="85">
        <f>VLOOKUP($C$2,'[121]ERU-1'!$A$6:$BE$17,H$42,FALSE)</f>
        <v>167</v>
      </c>
      <c r="I166" s="85">
        <f>VLOOKUP($C$2,'[121]ERU-1'!$A$6:$BE$17,I$42,FALSE)</f>
        <v>0</v>
      </c>
      <c r="J166" s="85">
        <f>VLOOKUP($C$2,'[121]ERU-1'!$A$6:$BE$17,J$42,FALSE)</f>
        <v>0</v>
      </c>
      <c r="K166" s="85">
        <f>VLOOKUP($C$2,'[121]ERU-1'!$A$6:$BE$17,K$42,FALSE)</f>
        <v>167</v>
      </c>
      <c r="L166" s="85">
        <f>VLOOKUP($C$2,'[121]ERU-1'!$A$6:$BE$17,L$42,FALSE)</f>
        <v>0</v>
      </c>
      <c r="M166" s="85">
        <f>VLOOKUP($C$2,'[121]ERU-1'!$A$6:$BE$17,M$42,FALSE)</f>
        <v>167</v>
      </c>
      <c r="N166" s="85">
        <f>VLOOKUP($C$2,'[121]ERU-1'!$A$6:$BE$17,N$42,FALSE)</f>
        <v>0</v>
      </c>
      <c r="O166" s="85" t="s">
        <v>36</v>
      </c>
      <c r="P166" s="85">
        <f>VLOOKUP($C$2,'[121]ERU-1'!$A$6:$BE$17,P$42,FALSE)</f>
        <v>0</v>
      </c>
      <c r="Q166" s="85">
        <f>VLOOKUP($C$2,'[121]ERU-1'!$A$6:$BE$17,Q$42,FALSE)</f>
        <v>0</v>
      </c>
      <c r="R166" s="85">
        <f>VLOOKUP($C$2,'[121]ERU-1'!$A$6:$BE$17,R$42,FALSE)</f>
        <v>167</v>
      </c>
      <c r="S166" s="85">
        <f>VLOOKUP($C$2,'[121]ERU-1'!$A$6:$BE$17,S$42,FALSE)</f>
        <v>0</v>
      </c>
      <c r="T166" s="85">
        <f>VLOOKUP($C$2,'[121]ERU-1'!$A$6:$BE$17,T$42,FALSE)</f>
        <v>0</v>
      </c>
      <c r="U166" s="85">
        <f>VLOOKUP($C$2,'[121]ERU-1'!$A$6:$BE$17,U$42,FALSE)</f>
        <v>0</v>
      </c>
      <c r="V166" s="85">
        <f>VLOOKUP($C$2,'[121]ERU-1'!$A$6:$BE$17,V$42,FALSE)</f>
        <v>0</v>
      </c>
      <c r="W166" s="85">
        <f>VLOOKUP($C$2,'[121]ERU-1'!$A$6:$BE$17,W$42,FALSE)</f>
        <v>0</v>
      </c>
      <c r="X166" s="85">
        <f>VLOOKUP($C$2,'[121]ERU-1'!$A$6:$BE$17,X$42,FALSE)</f>
        <v>0</v>
      </c>
      <c r="Y166" s="85">
        <f>VLOOKUP($C$2,'[121]ERU-1'!$A$6:$BE$17,Y$42,FALSE)</f>
        <v>0</v>
      </c>
      <c r="Z166" s="85">
        <f>VLOOKUP($C$2,'[121]ERU-1'!$A$6:$BE$17,Z$42,FALSE)</f>
        <v>0</v>
      </c>
      <c r="AA166" s="85" t="str">
        <f>INDEX([16]Data!$BK$5:$BK$156,MATCH(A166,[16]Data!$A$5:$A$156,0))</f>
        <v>Liberecký</v>
      </c>
      <c r="AB166" s="86">
        <f>INDEX([16]Data!$BM$5:$BM$156,MATCH(A166,[16]Data!$A$5:$A$156,0))</f>
        <v>0.28000000000000003</v>
      </c>
      <c r="AD166" s="39">
        <f t="shared" si="16"/>
        <v>0.82079531625685875</v>
      </c>
    </row>
    <row r="167" spans="1:30" x14ac:dyDescent="0.25">
      <c r="A167">
        <v>4154</v>
      </c>
      <c r="B167" s="84" t="str">
        <f>INDEX([16]Data!$C$5:$C$156,MATCH(A167,[16]Data!$A$5:$A$156,0))</f>
        <v>KJ - Jablonec – Liberecká</v>
      </c>
      <c r="C167" s="85" t="str">
        <f>VLOOKUP($C$2,'[122]ERU-1'!$A$6:$BE$17,C$42,FALSE)</f>
        <v>Duben</v>
      </c>
      <c r="D167" s="85">
        <f>VLOOKUP($C$2,'[122]ERU-1'!$A$6:$BE$17,D$42,FALSE)</f>
        <v>4</v>
      </c>
      <c r="E167" s="85">
        <f>VLOOKUP($C$2,'[122]ERU-1'!$A$6:$BE$17,E$42,FALSE)</f>
        <v>776.56200000000001</v>
      </c>
      <c r="F167" s="85">
        <f>VLOOKUP($C$2,'[122]ERU-1'!$A$6:$BE$17,F$42,FALSE)</f>
        <v>431.108</v>
      </c>
      <c r="G167" s="85">
        <f>VLOOKUP($C$2,'[122]ERU-1'!$A$6:$BE$17,G$42,FALSE)</f>
        <v>35.326999999999998</v>
      </c>
      <c r="H167" s="85">
        <f>VLOOKUP($C$2,'[122]ERU-1'!$A$6:$BE$17,H$42,FALSE)</f>
        <v>1244</v>
      </c>
      <c r="I167" s="85">
        <f>VLOOKUP($C$2,'[122]ERU-1'!$A$6:$BE$17,I$42,FALSE)</f>
        <v>0</v>
      </c>
      <c r="J167" s="85">
        <f>VLOOKUP($C$2,'[122]ERU-1'!$A$6:$BE$17,J$42,FALSE)</f>
        <v>0</v>
      </c>
      <c r="K167" s="85">
        <f>VLOOKUP($C$2,'[122]ERU-1'!$A$6:$BE$17,K$42,FALSE)</f>
        <v>1244</v>
      </c>
      <c r="L167" s="85">
        <f>VLOOKUP($C$2,'[122]ERU-1'!$A$6:$BE$17,L$42,FALSE)</f>
        <v>0</v>
      </c>
      <c r="M167" s="85">
        <f>VLOOKUP($C$2,'[122]ERU-1'!$A$6:$BE$17,M$42,FALSE)</f>
        <v>1244</v>
      </c>
      <c r="N167" s="85">
        <f>VLOOKUP($C$2,'[122]ERU-1'!$A$6:$BE$17,N$42,FALSE)</f>
        <v>0</v>
      </c>
      <c r="O167" s="85" t="s">
        <v>36</v>
      </c>
      <c r="P167" s="85">
        <f>VLOOKUP($C$2,'[122]ERU-1'!$A$6:$BE$17,P$42,FALSE)</f>
        <v>0</v>
      </c>
      <c r="Q167" s="85">
        <f>VLOOKUP($C$2,'[122]ERU-1'!$A$6:$BE$17,Q$42,FALSE)</f>
        <v>0</v>
      </c>
      <c r="R167" s="85">
        <f>VLOOKUP($C$2,'[122]ERU-1'!$A$6:$BE$17,R$42,FALSE)</f>
        <v>1244</v>
      </c>
      <c r="S167" s="85">
        <f>VLOOKUP($C$2,'[122]ERU-1'!$A$6:$BE$17,S$42,FALSE)</f>
        <v>0</v>
      </c>
      <c r="T167" s="85">
        <f>VLOOKUP($C$2,'[122]ERU-1'!$A$6:$BE$17,T$42,FALSE)</f>
        <v>0</v>
      </c>
      <c r="U167" s="85">
        <f>VLOOKUP($C$2,'[122]ERU-1'!$A$6:$BE$17,U$42,FALSE)</f>
        <v>0</v>
      </c>
      <c r="V167" s="85">
        <f>VLOOKUP($C$2,'[122]ERU-1'!$A$6:$BE$17,V$42,FALSE)</f>
        <v>0</v>
      </c>
      <c r="W167" s="85">
        <f>VLOOKUP($C$2,'[122]ERU-1'!$A$6:$BE$17,W$42,FALSE)</f>
        <v>0</v>
      </c>
      <c r="X167" s="85">
        <f>VLOOKUP($C$2,'[122]ERU-1'!$A$6:$BE$17,X$42,FALSE)</f>
        <v>0</v>
      </c>
      <c r="Y167" s="85">
        <f>VLOOKUP($C$2,'[122]ERU-1'!$A$6:$BE$17,Y$42,FALSE)</f>
        <v>0</v>
      </c>
      <c r="Z167" s="85">
        <f>VLOOKUP($C$2,'[122]ERU-1'!$A$6:$BE$17,Z$42,FALSE)</f>
        <v>0</v>
      </c>
      <c r="AA167" s="85" t="str">
        <f>INDEX([16]Data!$BK$5:$BK$156,MATCH(A167,[16]Data!$A$5:$A$156,0))</f>
        <v>Liberecký</v>
      </c>
      <c r="AB167" s="86">
        <f>INDEX([16]Data!$BM$5:$BM$156,MATCH(A167,[16]Data!$A$5:$A$156,0))</f>
        <v>1.268</v>
      </c>
      <c r="AD167" s="39">
        <f t="shared" si="16"/>
        <v>0.80155217614972474</v>
      </c>
    </row>
    <row r="168" spans="1:30" x14ac:dyDescent="0.25">
      <c r="A168">
        <v>4277</v>
      </c>
      <c r="B168" s="84" t="str">
        <f>INDEX([16]Data!$C$5:$C$156,MATCH(A168,[16]Data!$A$5:$A$156,0))</f>
        <v>KJ - Hanušovice</v>
      </c>
      <c r="C168" s="85" t="str">
        <f>VLOOKUP($C$2,'[123]ERU-1'!$A$6:$BE$17,C$42,FALSE)</f>
        <v>Duben</v>
      </c>
      <c r="D168" s="85">
        <f>VLOOKUP($C$2,'[123]ERU-1'!$A$6:$BE$17,D$42,FALSE)</f>
        <v>4</v>
      </c>
      <c r="E168" s="85">
        <f>VLOOKUP($C$2,'[123]ERU-1'!$A$6:$BE$17,E$42,FALSE)</f>
        <v>201.17099999999999</v>
      </c>
      <c r="F168" s="85">
        <f>VLOOKUP($C$2,'[123]ERU-1'!$A$6:$BE$17,F$42,FALSE)</f>
        <v>117.306</v>
      </c>
      <c r="G168" s="85">
        <f>VLOOKUP($C$2,'[123]ERU-1'!$A$6:$BE$17,G$42,FALSE)</f>
        <v>34.667999999999999</v>
      </c>
      <c r="H168" s="85">
        <f>VLOOKUP($C$2,'[123]ERU-1'!$A$6:$BE$17,H$42,FALSE)</f>
        <v>345</v>
      </c>
      <c r="I168" s="85">
        <f>VLOOKUP($C$2,'[123]ERU-1'!$A$6:$BE$17,I$42,FALSE)</f>
        <v>0</v>
      </c>
      <c r="J168" s="85">
        <f>VLOOKUP($C$2,'[123]ERU-1'!$A$6:$BE$17,J$42,FALSE)</f>
        <v>0</v>
      </c>
      <c r="K168" s="85">
        <f>VLOOKUP($C$2,'[123]ERU-1'!$A$6:$BE$17,K$42,FALSE)</f>
        <v>345</v>
      </c>
      <c r="L168" s="85">
        <f>VLOOKUP($C$2,'[123]ERU-1'!$A$6:$BE$17,L$42,FALSE)</f>
        <v>0</v>
      </c>
      <c r="M168" s="85">
        <f>VLOOKUP($C$2,'[123]ERU-1'!$A$6:$BE$17,M$42,FALSE)</f>
        <v>345</v>
      </c>
      <c r="N168" s="85">
        <f>VLOOKUP($C$2,'[123]ERU-1'!$A$6:$BE$17,N$42,FALSE)</f>
        <v>0</v>
      </c>
      <c r="O168" s="85" t="s">
        <v>36</v>
      </c>
      <c r="P168" s="85">
        <f>VLOOKUP($C$2,'[123]ERU-1'!$A$6:$BE$17,P$42,FALSE)</f>
        <v>0</v>
      </c>
      <c r="Q168" s="85">
        <f>VLOOKUP($C$2,'[123]ERU-1'!$A$6:$BE$17,Q$42,FALSE)</f>
        <v>0</v>
      </c>
      <c r="R168" s="85">
        <f>VLOOKUP($C$2,'[123]ERU-1'!$A$6:$BE$17,R$42,FALSE)</f>
        <v>345</v>
      </c>
      <c r="S168" s="85">
        <f>VLOOKUP($C$2,'[123]ERU-1'!$A$6:$BE$17,S$42,FALSE)</f>
        <v>0</v>
      </c>
      <c r="T168" s="85">
        <f>VLOOKUP($C$2,'[123]ERU-1'!$A$6:$BE$17,T$42,FALSE)</f>
        <v>0</v>
      </c>
      <c r="U168" s="85">
        <f>VLOOKUP($C$2,'[123]ERU-1'!$A$6:$BE$17,U$42,FALSE)</f>
        <v>0</v>
      </c>
      <c r="V168" s="85">
        <f>VLOOKUP($C$2,'[123]ERU-1'!$A$6:$BE$17,V$42,FALSE)</f>
        <v>0</v>
      </c>
      <c r="W168" s="85">
        <f>VLOOKUP($C$2,'[123]ERU-1'!$A$6:$BE$17,W$42,FALSE)</f>
        <v>0</v>
      </c>
      <c r="X168" s="85">
        <f>VLOOKUP($C$2,'[123]ERU-1'!$A$6:$BE$17,X$42,FALSE)</f>
        <v>0</v>
      </c>
      <c r="Y168" s="85">
        <f>VLOOKUP($C$2,'[123]ERU-1'!$A$6:$BE$17,Y$42,FALSE)</f>
        <v>0</v>
      </c>
      <c r="Z168" s="85">
        <f>VLOOKUP($C$2,'[123]ERU-1'!$A$6:$BE$17,Z$42,FALSE)</f>
        <v>0</v>
      </c>
      <c r="AA168" s="85" t="str">
        <f>INDEX([16]Data!$BK$5:$BK$156,MATCH(A168,[16]Data!$A$5:$A$156,0))</f>
        <v>Olomoucký</v>
      </c>
      <c r="AB168" s="86">
        <f>INDEX([16]Data!$BM$5:$BM$156,MATCH(A168,[16]Data!$A$5:$A$156,0))</f>
        <v>0.28399999999999997</v>
      </c>
      <c r="AD168" s="39">
        <f t="shared" si="16"/>
        <v>0.8169516762427611</v>
      </c>
    </row>
    <row r="169" spans="1:30" x14ac:dyDescent="0.25">
      <c r="A169">
        <v>4265</v>
      </c>
      <c r="B169" s="84" t="str">
        <f>INDEX([16]Data!$C$5:$C$156,MATCH(A169,[16]Data!$A$5:$A$156,0))</f>
        <v>KJ - Jablonec - Březová</v>
      </c>
      <c r="C169" s="85" t="str">
        <f>VLOOKUP($C$2,'[124]ERU-1'!$A$6:$BE$17,C$42,FALSE)</f>
        <v>Duben</v>
      </c>
      <c r="D169" s="85">
        <f>VLOOKUP($C$2,'[124]ERU-1'!$A$6:$BE$17,D$42,FALSE)</f>
        <v>4</v>
      </c>
      <c r="E169" s="85">
        <f>VLOOKUP($C$2,'[124]ERU-1'!$A$6:$BE$17,E$42,FALSE)</f>
        <v>693.25900000000001</v>
      </c>
      <c r="F169" s="85">
        <f>VLOOKUP($C$2,'[124]ERU-1'!$A$6:$BE$17,F$42,FALSE)</f>
        <v>377.149</v>
      </c>
      <c r="G169" s="85">
        <f>VLOOKUP($C$2,'[124]ERU-1'!$A$6:$BE$17,G$42,FALSE)</f>
        <v>35.335000000000001</v>
      </c>
      <c r="H169" s="85">
        <f>VLOOKUP($C$2,'[124]ERU-1'!$A$6:$BE$17,H$42,FALSE)</f>
        <v>1074</v>
      </c>
      <c r="I169" s="85">
        <f>VLOOKUP($C$2,'[124]ERU-1'!$A$6:$BE$17,I$42,FALSE)</f>
        <v>0</v>
      </c>
      <c r="J169" s="85">
        <f>VLOOKUP($C$2,'[124]ERU-1'!$A$6:$BE$17,J$42,FALSE)</f>
        <v>0</v>
      </c>
      <c r="K169" s="85">
        <f>VLOOKUP($C$2,'[124]ERU-1'!$A$6:$BE$17,K$42,FALSE)</f>
        <v>1074</v>
      </c>
      <c r="L169" s="85">
        <f>VLOOKUP($C$2,'[124]ERU-1'!$A$6:$BE$17,L$42,FALSE)</f>
        <v>0</v>
      </c>
      <c r="M169" s="85">
        <f>VLOOKUP($C$2,'[124]ERU-1'!$A$6:$BE$17,M$42,FALSE)</f>
        <v>1074</v>
      </c>
      <c r="N169" s="85">
        <f>VLOOKUP($C$2,'[124]ERU-1'!$A$6:$BE$17,N$42,FALSE)</f>
        <v>0</v>
      </c>
      <c r="O169" s="85" t="s">
        <v>36</v>
      </c>
      <c r="P169" s="85">
        <f>VLOOKUP($C$2,'[124]ERU-1'!$A$6:$BE$17,P$42,FALSE)</f>
        <v>0</v>
      </c>
      <c r="Q169" s="85">
        <f>VLOOKUP($C$2,'[124]ERU-1'!$A$6:$BE$17,Q$42,FALSE)</f>
        <v>0</v>
      </c>
      <c r="R169" s="85">
        <f>VLOOKUP($C$2,'[124]ERU-1'!$A$6:$BE$17,R$42,FALSE)</f>
        <v>1074</v>
      </c>
      <c r="S169" s="85">
        <f>VLOOKUP($C$2,'[124]ERU-1'!$A$6:$BE$17,S$42,FALSE)</f>
        <v>0</v>
      </c>
      <c r="T169" s="85">
        <f>VLOOKUP($C$2,'[124]ERU-1'!$A$6:$BE$17,T$42,FALSE)</f>
        <v>0</v>
      </c>
      <c r="U169" s="85">
        <f>VLOOKUP($C$2,'[124]ERU-1'!$A$6:$BE$17,U$42,FALSE)</f>
        <v>0</v>
      </c>
      <c r="V169" s="85">
        <f>VLOOKUP($C$2,'[124]ERU-1'!$A$6:$BE$17,V$42,FALSE)</f>
        <v>0</v>
      </c>
      <c r="W169" s="85">
        <f>VLOOKUP($C$2,'[124]ERU-1'!$A$6:$BE$17,W$42,FALSE)</f>
        <v>0</v>
      </c>
      <c r="X169" s="85">
        <f>VLOOKUP($C$2,'[124]ERU-1'!$A$6:$BE$17,X$42,FALSE)</f>
        <v>0</v>
      </c>
      <c r="Y169" s="85">
        <f>VLOOKUP($C$2,'[124]ERU-1'!$A$6:$BE$17,Y$42,FALSE)</f>
        <v>0</v>
      </c>
      <c r="Z169" s="85">
        <f>VLOOKUP($C$2,'[124]ERU-1'!$A$6:$BE$17,Z$42,FALSE)</f>
        <v>0</v>
      </c>
      <c r="AA169" s="85" t="str">
        <f>INDEX([16]Data!$BK$5:$BK$156,MATCH(A169,[16]Data!$A$5:$A$156,0))</f>
        <v>Liberecký</v>
      </c>
      <c r="AB169" s="86">
        <f>INDEX([16]Data!$BM$5:$BM$156,MATCH(A169,[16]Data!$A$5:$A$156,0))</f>
        <v>1.268</v>
      </c>
      <c r="AD169" s="39">
        <f t="shared" si="16"/>
        <v>0.79102246945725252</v>
      </c>
    </row>
    <row r="170" spans="1:30" x14ac:dyDescent="0.25">
      <c r="A170">
        <v>4349</v>
      </c>
      <c r="B170" s="84" t="str">
        <f>INDEX([16]Data!$C$5:$C$156,MATCH(A170,[16]Data!$A$5:$A$156,0))</f>
        <v>KJ - nemocnice Pelhřimov</v>
      </c>
      <c r="C170" s="85" t="str">
        <f>VLOOKUP($C$2,'[125]ERU-1'!$A$6:$BE$17,C$42,FALSE)</f>
        <v>Duben</v>
      </c>
      <c r="D170" s="85">
        <f>VLOOKUP($C$2,'[125]ERU-1'!$A$6:$BE$17,D$42,FALSE)</f>
        <v>4</v>
      </c>
      <c r="E170" s="85">
        <f>VLOOKUP($C$2,'[125]ERU-1'!$A$6:$BE$17,E$42,FALSE)</f>
        <v>771.01400000000001</v>
      </c>
      <c r="F170" s="85">
        <f>VLOOKUP($C$2,'[125]ERU-1'!$A$6:$BE$17,F$42,FALSE)</f>
        <v>418.012</v>
      </c>
      <c r="G170" s="85">
        <f>VLOOKUP($C$2,'[125]ERU-1'!$A$6:$BE$17,G$42,FALSE)</f>
        <v>35.286999999999999</v>
      </c>
      <c r="H170" s="85">
        <f>VLOOKUP($C$2,'[125]ERU-1'!$A$6:$BE$17,H$42,FALSE)</f>
        <v>1206</v>
      </c>
      <c r="I170" s="85">
        <f>VLOOKUP($C$2,'[125]ERU-1'!$A$6:$BE$17,I$42,FALSE)</f>
        <v>0</v>
      </c>
      <c r="J170" s="85">
        <f>VLOOKUP($C$2,'[125]ERU-1'!$A$6:$BE$17,J$42,FALSE)</f>
        <v>0</v>
      </c>
      <c r="K170" s="85">
        <f>VLOOKUP($C$2,'[125]ERU-1'!$A$6:$BE$17,K$42,FALSE)</f>
        <v>1206</v>
      </c>
      <c r="L170" s="85">
        <f>VLOOKUP($C$2,'[125]ERU-1'!$A$6:$BE$17,L$42,FALSE)</f>
        <v>0</v>
      </c>
      <c r="M170" s="85">
        <f>VLOOKUP($C$2,'[125]ERU-1'!$A$6:$BE$17,M$42,FALSE)</f>
        <v>1206</v>
      </c>
      <c r="N170" s="85">
        <f>VLOOKUP($C$2,'[125]ERU-1'!$A$6:$BE$17,N$42,FALSE)</f>
        <v>0</v>
      </c>
      <c r="O170" s="85" t="s">
        <v>36</v>
      </c>
      <c r="P170" s="85">
        <f>VLOOKUP($C$2,'[125]ERU-1'!$A$6:$BE$17,P$42,FALSE)</f>
        <v>0</v>
      </c>
      <c r="Q170" s="85">
        <f>VLOOKUP($C$2,'[125]ERU-1'!$A$6:$BE$17,Q$42,FALSE)</f>
        <v>0</v>
      </c>
      <c r="R170" s="85">
        <f>VLOOKUP($C$2,'[125]ERU-1'!$A$6:$BE$17,R$42,FALSE)</f>
        <v>0</v>
      </c>
      <c r="S170" s="85">
        <f>VLOOKUP($C$2,'[125]ERU-1'!$A$6:$BE$17,S$42,FALSE)</f>
        <v>0</v>
      </c>
      <c r="T170" s="85">
        <f>VLOOKUP($C$2,'[125]ERU-1'!$A$6:$BE$17,T$42,FALSE)</f>
        <v>0</v>
      </c>
      <c r="U170" s="85">
        <f>VLOOKUP($C$2,'[125]ERU-1'!$A$6:$BE$17,U$42,FALSE)</f>
        <v>0</v>
      </c>
      <c r="V170" s="85">
        <f>VLOOKUP($C$2,'[125]ERU-1'!$A$6:$BE$17,V$42,FALSE)</f>
        <v>0</v>
      </c>
      <c r="W170" s="85">
        <f>VLOOKUP($C$2,'[125]ERU-1'!$A$6:$BE$17,W$42,FALSE)</f>
        <v>0</v>
      </c>
      <c r="X170" s="85">
        <f>VLOOKUP($C$2,'[125]ERU-1'!$A$6:$BE$17,X$42,FALSE)</f>
        <v>1206</v>
      </c>
      <c r="Y170" s="85">
        <f>VLOOKUP($C$2,'[125]ERU-1'!$A$6:$BE$17,Y$42,FALSE)</f>
        <v>0</v>
      </c>
      <c r="Z170" s="85">
        <f>VLOOKUP($C$2,'[125]ERU-1'!$A$6:$BE$17,Z$42,FALSE)</f>
        <v>0</v>
      </c>
      <c r="AA170" s="85" t="str">
        <f>INDEX([16]Data!$BK$5:$BK$156,MATCH(A170,[16]Data!$A$5:$A$156,0))</f>
        <v>Vysočina</v>
      </c>
      <c r="AB170" s="86">
        <f>INDEX([16]Data!$BM$5:$BM$156,MATCH(A170,[16]Data!$A$5:$A$156,0))</f>
        <v>1.268</v>
      </c>
      <c r="AD170" s="39">
        <f t="shared" si="16"/>
        <v>0.80141239964402933</v>
      </c>
    </row>
    <row r="171" spans="1:30" x14ac:dyDescent="0.25">
      <c r="A171">
        <v>4352</v>
      </c>
      <c r="B171" s="84" t="str">
        <f>INDEX([16]Data!$C$5:$C$156,MATCH(A171,[16]Data!$A$5:$A$156,0))</f>
        <v>KJ - nemocnice HB</v>
      </c>
      <c r="C171" s="85" t="str">
        <f>VLOOKUP($C$2,'[126]ERU-1'!$A$6:$BE$17,C$42,FALSE)</f>
        <v>Duben</v>
      </c>
      <c r="D171" s="85">
        <f>VLOOKUP($C$2,'[126]ERU-1'!$A$6:$BE$17,D$42,FALSE)</f>
        <v>4</v>
      </c>
      <c r="E171" s="85">
        <f>VLOOKUP($C$2,'[126]ERU-1'!$A$6:$BE$17,E$42,FALSE)</f>
        <v>669.85900000000004</v>
      </c>
      <c r="F171" s="85">
        <f>VLOOKUP($C$2,'[126]ERU-1'!$A$6:$BE$17,F$42,FALSE)</f>
        <v>364.33300000000003</v>
      </c>
      <c r="G171" s="85">
        <f>VLOOKUP($C$2,'[126]ERU-1'!$A$6:$BE$17,G$42,FALSE)</f>
        <v>35.232999999999997</v>
      </c>
      <c r="H171" s="85">
        <f>VLOOKUP($C$2,'[126]ERU-1'!$A$6:$BE$17,H$42,FALSE)</f>
        <v>1056</v>
      </c>
      <c r="I171" s="85">
        <f>VLOOKUP($C$2,'[126]ERU-1'!$A$6:$BE$17,I$42,FALSE)</f>
        <v>0</v>
      </c>
      <c r="J171" s="85">
        <f>VLOOKUP($C$2,'[126]ERU-1'!$A$6:$BE$17,J$42,FALSE)</f>
        <v>0</v>
      </c>
      <c r="K171" s="85">
        <f>VLOOKUP($C$2,'[126]ERU-1'!$A$6:$BE$17,K$42,FALSE)</f>
        <v>1056</v>
      </c>
      <c r="L171" s="85">
        <f>VLOOKUP($C$2,'[126]ERU-1'!$A$6:$BE$17,L$42,FALSE)</f>
        <v>0</v>
      </c>
      <c r="M171" s="85">
        <f>VLOOKUP($C$2,'[126]ERU-1'!$A$6:$BE$17,M$42,FALSE)</f>
        <v>1056</v>
      </c>
      <c r="N171" s="85">
        <f>VLOOKUP($C$2,'[126]ERU-1'!$A$6:$BE$17,N$42,FALSE)</f>
        <v>0</v>
      </c>
      <c r="O171" s="85" t="s">
        <v>36</v>
      </c>
      <c r="P171" s="85">
        <f>VLOOKUP($C$2,'[126]ERU-1'!$A$6:$BE$17,P$42,FALSE)</f>
        <v>0</v>
      </c>
      <c r="Q171" s="85">
        <f>VLOOKUP($C$2,'[126]ERU-1'!$A$6:$BE$17,Q$42,FALSE)</f>
        <v>0</v>
      </c>
      <c r="R171" s="85">
        <f>VLOOKUP($C$2,'[126]ERU-1'!$A$6:$BE$17,R$42,FALSE)</f>
        <v>1056</v>
      </c>
      <c r="S171" s="85">
        <f>VLOOKUP($C$2,'[126]ERU-1'!$A$6:$BE$17,S$42,FALSE)</f>
        <v>0</v>
      </c>
      <c r="T171" s="85">
        <f>VLOOKUP($C$2,'[126]ERU-1'!$A$6:$BE$17,T$42,FALSE)</f>
        <v>0</v>
      </c>
      <c r="U171" s="85">
        <f>VLOOKUP($C$2,'[126]ERU-1'!$A$6:$BE$17,U$42,FALSE)</f>
        <v>0</v>
      </c>
      <c r="V171" s="85">
        <f>VLOOKUP($C$2,'[126]ERU-1'!$A$6:$BE$17,V$42,FALSE)</f>
        <v>0</v>
      </c>
      <c r="W171" s="85">
        <f>VLOOKUP($C$2,'[126]ERU-1'!$A$6:$BE$17,W$42,FALSE)</f>
        <v>0</v>
      </c>
      <c r="X171" s="85">
        <f>VLOOKUP($C$2,'[126]ERU-1'!$A$6:$BE$17,X$42,FALSE)</f>
        <v>0</v>
      </c>
      <c r="Y171" s="85">
        <f>VLOOKUP($C$2,'[126]ERU-1'!$A$6:$BE$17,Y$42,FALSE)</f>
        <v>0</v>
      </c>
      <c r="Z171" s="85">
        <f>VLOOKUP($C$2,'[126]ERU-1'!$A$6:$BE$17,Z$42,FALSE)</f>
        <v>0</v>
      </c>
      <c r="AA171" s="85" t="str">
        <f>INDEX([16]Data!$BK$5:$BK$156,MATCH(A171,[16]Data!$A$5:$A$156,0))</f>
        <v>Vysočina</v>
      </c>
      <c r="AB171" s="86">
        <f>INDEX([16]Data!$BM$5:$BM$156,MATCH(A171,[16]Data!$A$5:$A$156,0))</f>
        <v>1.268</v>
      </c>
      <c r="AD171" s="39">
        <f t="shared" si="16"/>
        <v>0.80512424988494946</v>
      </c>
    </row>
    <row r="172" spans="1:30" x14ac:dyDescent="0.25">
      <c r="A172">
        <v>4406</v>
      </c>
      <c r="B172" s="84" t="str">
        <f>INDEX([16]Data!$C$5:$C$156,MATCH(A172,[16]Data!$A$5:$A$156,0))</f>
        <v>KJ - Česká Třebová ul. Semanínská</v>
      </c>
      <c r="C172" s="85" t="str">
        <f>VLOOKUP($C$2,'[127]ERU-1'!$A$6:$BE$17,C$42,FALSE)</f>
        <v>Duben</v>
      </c>
      <c r="D172" s="85">
        <f>VLOOKUP($C$2,'[127]ERU-1'!$A$6:$BE$17,D$42,FALSE)</f>
        <v>4</v>
      </c>
      <c r="E172" s="85">
        <f>VLOOKUP($C$2,'[127]ERU-1'!$A$6:$BE$17,E$42,FALSE)</f>
        <v>242.452</v>
      </c>
      <c r="F172" s="85">
        <f>VLOOKUP($C$2,'[127]ERU-1'!$A$6:$BE$17,F$42,FALSE)</f>
        <v>143.86699999999999</v>
      </c>
      <c r="G172" s="85">
        <f>VLOOKUP($C$2,'[127]ERU-1'!$A$6:$BE$17,G$42,FALSE)</f>
        <v>35.238999999999997</v>
      </c>
      <c r="H172" s="85">
        <f>VLOOKUP($C$2,'[127]ERU-1'!$A$6:$BE$17,H$42,FALSE)</f>
        <v>432</v>
      </c>
      <c r="I172" s="85">
        <f>VLOOKUP($C$2,'[127]ERU-1'!$A$6:$BE$17,I$42,FALSE)</f>
        <v>0</v>
      </c>
      <c r="J172" s="85">
        <f>VLOOKUP($C$2,'[127]ERU-1'!$A$6:$BE$17,J$42,FALSE)</f>
        <v>0</v>
      </c>
      <c r="K172" s="85">
        <f>VLOOKUP($C$2,'[127]ERU-1'!$A$6:$BE$17,K$42,FALSE)</f>
        <v>432</v>
      </c>
      <c r="L172" s="85">
        <f>VLOOKUP($C$2,'[127]ERU-1'!$A$6:$BE$17,L$42,FALSE)</f>
        <v>0</v>
      </c>
      <c r="M172" s="85">
        <f>VLOOKUP($C$2,'[127]ERU-1'!$A$6:$BE$17,M$42,FALSE)</f>
        <v>432</v>
      </c>
      <c r="N172" s="85">
        <f>VLOOKUP($C$2,'[127]ERU-1'!$A$6:$BE$17,N$42,FALSE)</f>
        <v>0</v>
      </c>
      <c r="O172" s="85" t="s">
        <v>36</v>
      </c>
      <c r="P172" s="85">
        <f>VLOOKUP($C$2,'[127]ERU-1'!$A$6:$BE$17,P$42,FALSE)</f>
        <v>0</v>
      </c>
      <c r="Q172" s="85">
        <f>VLOOKUP($C$2,'[127]ERU-1'!$A$6:$BE$17,Q$42,FALSE)</f>
        <v>0</v>
      </c>
      <c r="R172" s="85">
        <f>VLOOKUP($C$2,'[127]ERU-1'!$A$6:$BE$17,R$42,FALSE)</f>
        <v>432</v>
      </c>
      <c r="S172" s="85">
        <f>VLOOKUP($C$2,'[127]ERU-1'!$A$6:$BE$17,S$42,FALSE)</f>
        <v>0</v>
      </c>
      <c r="T172" s="85">
        <f>VLOOKUP($C$2,'[127]ERU-1'!$A$6:$BE$17,T$42,FALSE)</f>
        <v>0</v>
      </c>
      <c r="U172" s="85">
        <f>VLOOKUP($C$2,'[127]ERU-1'!$A$6:$BE$17,U$42,FALSE)</f>
        <v>0</v>
      </c>
      <c r="V172" s="85">
        <f>VLOOKUP($C$2,'[127]ERU-1'!$A$6:$BE$17,V$42,FALSE)</f>
        <v>0</v>
      </c>
      <c r="W172" s="85">
        <f>VLOOKUP($C$2,'[127]ERU-1'!$A$6:$BE$17,W$42,FALSE)</f>
        <v>0</v>
      </c>
      <c r="X172" s="85">
        <f>VLOOKUP($C$2,'[127]ERU-1'!$A$6:$BE$17,X$42,FALSE)</f>
        <v>0</v>
      </c>
      <c r="Y172" s="85">
        <f>VLOOKUP($C$2,'[127]ERU-1'!$A$6:$BE$17,Y$42,FALSE)</f>
        <v>0</v>
      </c>
      <c r="Z172" s="85">
        <f>VLOOKUP($C$2,'[127]ERU-1'!$A$6:$BE$17,Z$42,FALSE)</f>
        <v>0</v>
      </c>
      <c r="AA172" s="85" t="str">
        <f>INDEX([16]Data!$BK$5:$BK$156,MATCH(A172,[16]Data!$A$5:$A$156,0))</f>
        <v>Pardubický</v>
      </c>
      <c r="AB172" s="86">
        <f>INDEX([16]Data!$BM$5:$BM$156,MATCH(A172,[16]Data!$A$5:$A$156,0))</f>
        <v>0.28000000000000003</v>
      </c>
      <c r="AD172" s="39">
        <f t="shared" ref="AD172:AD183" si="17">H172/(F172*3.6)</f>
        <v>0.83410372079768125</v>
      </c>
    </row>
    <row r="173" spans="1:30" x14ac:dyDescent="0.25">
      <c r="A173">
        <v>4405</v>
      </c>
      <c r="B173" s="84" t="str">
        <f>INDEX([16]Data!$C$5:$C$156,MATCH(A173,[16]Data!$A$5:$A$156,0))</f>
        <v>KJ - FRUTA Kunovice</v>
      </c>
      <c r="C173" s="85" t="str">
        <f>VLOOKUP($C$2,'[128]ERU-1'!$A$6:$BE$17,C$42,FALSE)</f>
        <v>Duben</v>
      </c>
      <c r="D173" s="85">
        <f>VLOOKUP($C$2,'[128]ERU-1'!$A$6:$BE$17,D$42,FALSE)</f>
        <v>4</v>
      </c>
      <c r="E173" s="85">
        <f>VLOOKUP($C$2,'[128]ERU-1'!$A$6:$BE$17,E$42,FALSE)</f>
        <v>176.572</v>
      </c>
      <c r="F173" s="85">
        <f>VLOOKUP($C$2,'[128]ERU-1'!$A$6:$BE$17,F$42,FALSE)</f>
        <v>103.36</v>
      </c>
      <c r="G173" s="85">
        <f>VLOOKUP($C$2,'[128]ERU-1'!$A$6:$BE$17,G$42,FALSE)</f>
        <v>35.301000000000002</v>
      </c>
      <c r="H173" s="85">
        <f>VLOOKUP($C$2,'[128]ERU-1'!$A$6:$BE$17,H$42,FALSE)</f>
        <v>302</v>
      </c>
      <c r="I173" s="85">
        <f>VLOOKUP($C$2,'[128]ERU-1'!$A$6:$BE$17,I$42,FALSE)</f>
        <v>0</v>
      </c>
      <c r="J173" s="85">
        <f>VLOOKUP($C$2,'[128]ERU-1'!$A$6:$BE$17,J$42,FALSE)</f>
        <v>0</v>
      </c>
      <c r="K173" s="85">
        <f>VLOOKUP($C$2,'[128]ERU-1'!$A$6:$BE$17,K$42,FALSE)</f>
        <v>302</v>
      </c>
      <c r="L173" s="85">
        <f>VLOOKUP($C$2,'[128]ERU-1'!$A$6:$BE$17,L$42,FALSE)</f>
        <v>0</v>
      </c>
      <c r="M173" s="85">
        <f>VLOOKUP($C$2,'[128]ERU-1'!$A$6:$BE$17,M$42,FALSE)</f>
        <v>302</v>
      </c>
      <c r="N173" s="85">
        <f>VLOOKUP($C$2,'[128]ERU-1'!$A$6:$BE$17,N$42,FALSE)</f>
        <v>0</v>
      </c>
      <c r="O173" s="85" t="s">
        <v>36</v>
      </c>
      <c r="P173" s="85">
        <f>VLOOKUP($C$2,'[128]ERU-1'!$A$6:$BE$17,P$42,FALSE)</f>
        <v>0</v>
      </c>
      <c r="Q173" s="85">
        <f>VLOOKUP($C$2,'[128]ERU-1'!$A$6:$BE$17,Q$42,FALSE)</f>
        <v>0</v>
      </c>
      <c r="R173" s="85">
        <f>VLOOKUP($C$2,'[128]ERU-1'!$A$6:$BE$17,R$42,FALSE)</f>
        <v>302</v>
      </c>
      <c r="S173" s="85">
        <f>VLOOKUP($C$2,'[128]ERU-1'!$A$6:$BE$17,S$42,FALSE)</f>
        <v>0</v>
      </c>
      <c r="T173" s="85">
        <f>VLOOKUP($C$2,'[128]ERU-1'!$A$6:$BE$17,T$42,FALSE)</f>
        <v>0</v>
      </c>
      <c r="U173" s="85">
        <f>VLOOKUP($C$2,'[128]ERU-1'!$A$6:$BE$17,U$42,FALSE)</f>
        <v>0</v>
      </c>
      <c r="V173" s="85">
        <f>VLOOKUP($C$2,'[128]ERU-1'!$A$6:$BE$17,V$42,FALSE)</f>
        <v>0</v>
      </c>
      <c r="W173" s="85">
        <f>VLOOKUP($C$2,'[128]ERU-1'!$A$6:$BE$17,W$42,FALSE)</f>
        <v>0</v>
      </c>
      <c r="X173" s="85">
        <f>VLOOKUP($C$2,'[128]ERU-1'!$A$6:$BE$17,X$42,FALSE)</f>
        <v>0</v>
      </c>
      <c r="Y173" s="85">
        <f>VLOOKUP($C$2,'[128]ERU-1'!$A$6:$BE$17,Y$42,FALSE)</f>
        <v>0</v>
      </c>
      <c r="Z173" s="85">
        <f>VLOOKUP($C$2,'[128]ERU-1'!$A$6:$BE$17,Z$42,FALSE)</f>
        <v>0</v>
      </c>
      <c r="AA173" s="85" t="str">
        <f>INDEX([16]Data!$BK$5:$BK$156,MATCH(A173,[16]Data!$A$5:$A$156,0))</f>
        <v>Zlínský</v>
      </c>
      <c r="AB173" s="86">
        <f>INDEX([16]Data!$BM$5:$BM$156,MATCH(A173,[16]Data!$A$5:$A$156,0))</f>
        <v>0.28000000000000003</v>
      </c>
      <c r="AD173" s="39">
        <f t="shared" si="17"/>
        <v>0.81161850705194361</v>
      </c>
    </row>
    <row r="174" spans="1:30" x14ac:dyDescent="0.25">
      <c r="A174">
        <v>4404</v>
      </c>
      <c r="B174" s="84" t="str">
        <f>INDEX([16]Data!$C$5:$C$156,MATCH(A174,[16]Data!$A$5:$A$156,0))</f>
        <v>KJ - Špindlerův mlýn</v>
      </c>
      <c r="C174" s="85" t="str">
        <f>VLOOKUP($C$2,'[129]ERU-1'!$A$6:$BE$17,C$42,FALSE)</f>
        <v>Duben</v>
      </c>
      <c r="D174" s="85">
        <f>VLOOKUP($C$2,'[129]ERU-1'!$A$6:$BE$17,D$42,FALSE)</f>
        <v>4</v>
      </c>
      <c r="E174" s="85">
        <f>VLOOKUP($C$2,'[129]ERU-1'!$A$6:$BE$17,E$42,FALSE)</f>
        <v>244.21100000000001</v>
      </c>
      <c r="F174" s="85">
        <f>VLOOKUP($C$2,'[129]ERU-1'!$A$6:$BE$17,F$42,FALSE)</f>
        <v>143.6</v>
      </c>
      <c r="G174" s="85">
        <f>VLOOKUP($C$2,'[129]ERU-1'!$A$6:$BE$17,G$42,FALSE)</f>
        <v>35.24</v>
      </c>
      <c r="H174" s="85">
        <f>VLOOKUP($C$2,'[129]ERU-1'!$A$6:$BE$17,H$42,FALSE)</f>
        <v>424</v>
      </c>
      <c r="I174" s="85">
        <f>VLOOKUP($C$2,'[129]ERU-1'!$A$6:$BE$17,I$42,FALSE)</f>
        <v>0</v>
      </c>
      <c r="J174" s="85">
        <f>VLOOKUP($C$2,'[129]ERU-1'!$A$6:$BE$17,J$42,FALSE)</f>
        <v>0</v>
      </c>
      <c r="K174" s="85">
        <f>VLOOKUP($C$2,'[129]ERU-1'!$A$6:$BE$17,K$42,FALSE)</f>
        <v>424</v>
      </c>
      <c r="L174" s="85">
        <f>VLOOKUP($C$2,'[129]ERU-1'!$A$6:$BE$17,L$42,FALSE)</f>
        <v>0</v>
      </c>
      <c r="M174" s="85">
        <f>VLOOKUP($C$2,'[129]ERU-1'!$A$6:$BE$17,M$42,FALSE)</f>
        <v>424</v>
      </c>
      <c r="N174" s="85">
        <f>VLOOKUP($C$2,'[129]ERU-1'!$A$6:$BE$17,N$42,FALSE)</f>
        <v>0</v>
      </c>
      <c r="O174" s="85" t="s">
        <v>36</v>
      </c>
      <c r="P174" s="85">
        <f>VLOOKUP($C$2,'[129]ERU-1'!$A$6:$BE$17,P$42,FALSE)</f>
        <v>0</v>
      </c>
      <c r="Q174" s="85">
        <f>VLOOKUP($C$2,'[129]ERU-1'!$A$6:$BE$17,Q$42,FALSE)</f>
        <v>0</v>
      </c>
      <c r="R174" s="85">
        <f>VLOOKUP($C$2,'[129]ERU-1'!$A$6:$BE$17,R$42,FALSE)</f>
        <v>424</v>
      </c>
      <c r="S174" s="85">
        <f>VLOOKUP($C$2,'[129]ERU-1'!$A$6:$BE$17,S$42,FALSE)</f>
        <v>0</v>
      </c>
      <c r="T174" s="85">
        <f>VLOOKUP($C$2,'[129]ERU-1'!$A$6:$BE$17,T$42,FALSE)</f>
        <v>0</v>
      </c>
      <c r="U174" s="85">
        <f>VLOOKUP($C$2,'[129]ERU-1'!$A$6:$BE$17,U$42,FALSE)</f>
        <v>0</v>
      </c>
      <c r="V174" s="85">
        <f>VLOOKUP($C$2,'[129]ERU-1'!$A$6:$BE$17,V$42,FALSE)</f>
        <v>0</v>
      </c>
      <c r="W174" s="85">
        <f>VLOOKUP($C$2,'[129]ERU-1'!$A$6:$BE$17,W$42,FALSE)</f>
        <v>0</v>
      </c>
      <c r="X174" s="85">
        <f>VLOOKUP($C$2,'[129]ERU-1'!$A$6:$BE$17,X$42,FALSE)</f>
        <v>0</v>
      </c>
      <c r="Y174" s="85">
        <f>VLOOKUP($C$2,'[129]ERU-1'!$A$6:$BE$17,Y$42,FALSE)</f>
        <v>0</v>
      </c>
      <c r="Z174" s="85">
        <f>VLOOKUP($C$2,'[129]ERU-1'!$A$6:$BE$17,Z$42,FALSE)</f>
        <v>0</v>
      </c>
      <c r="AA174" s="85" t="str">
        <f>INDEX([16]Data!$BK$5:$BK$156,MATCH(A174,[16]Data!$A$5:$A$156,0))</f>
        <v>Královéhradecký</v>
      </c>
      <c r="AB174" s="86">
        <f>INDEX([16]Data!$BM$5:$BM$156,MATCH(A174,[16]Data!$A$5:$A$156,0))</f>
        <v>0.28299999999999997</v>
      </c>
      <c r="AD174" s="39">
        <f t="shared" si="17"/>
        <v>0.82017951098731035</v>
      </c>
    </row>
    <row r="175" spans="1:30" x14ac:dyDescent="0.25">
      <c r="A175">
        <v>4381</v>
      </c>
      <c r="B175" s="84" t="str">
        <f>INDEX([16]Data!$C$5:$C$156,MATCH(A175,[16]Data!$A$5:$A$156,0))</f>
        <v>KJ - Lysá nad Labem</v>
      </c>
      <c r="C175" s="85" t="str">
        <f>VLOOKUP($C$2,'[130]ERU-1'!$A$6:$BE$17,C$42,FALSE)</f>
        <v>Duben</v>
      </c>
      <c r="D175" s="85">
        <f>VLOOKUP($C$2,'[130]ERU-1'!$A$6:$BE$17,D$42,FALSE)</f>
        <v>4</v>
      </c>
      <c r="E175" s="85">
        <f>VLOOKUP($C$2,'[130]ERU-1'!$A$6:$BE$17,E$42,FALSE)</f>
        <v>476.988</v>
      </c>
      <c r="F175" s="85">
        <f>VLOOKUP($C$2,'[130]ERU-1'!$A$6:$BE$17,F$42,FALSE)</f>
        <v>265.51900000000001</v>
      </c>
      <c r="G175" s="85">
        <f>VLOOKUP($C$2,'[130]ERU-1'!$A$6:$BE$17,G$42,FALSE)</f>
        <v>35.277000000000001</v>
      </c>
      <c r="H175" s="85">
        <f>VLOOKUP($C$2,'[130]ERU-1'!$A$6:$BE$17,H$42,FALSE)</f>
        <v>790</v>
      </c>
      <c r="I175" s="85">
        <f>VLOOKUP($C$2,'[130]ERU-1'!$A$6:$BE$17,I$42,FALSE)</f>
        <v>0</v>
      </c>
      <c r="J175" s="85">
        <f>VLOOKUP($C$2,'[130]ERU-1'!$A$6:$BE$17,J$42,FALSE)</f>
        <v>0</v>
      </c>
      <c r="K175" s="85">
        <f>VLOOKUP($C$2,'[130]ERU-1'!$A$6:$BE$17,K$42,FALSE)</f>
        <v>790</v>
      </c>
      <c r="L175" s="85">
        <f>VLOOKUP($C$2,'[130]ERU-1'!$A$6:$BE$17,L$42,FALSE)</f>
        <v>0</v>
      </c>
      <c r="M175" s="85">
        <f>VLOOKUP($C$2,'[130]ERU-1'!$A$6:$BE$17,M$42,FALSE)</f>
        <v>790</v>
      </c>
      <c r="N175" s="85">
        <f>VLOOKUP($C$2,'[130]ERU-1'!$A$6:$BE$17,N$42,FALSE)</f>
        <v>0</v>
      </c>
      <c r="O175" s="85" t="s">
        <v>36</v>
      </c>
      <c r="P175" s="85">
        <f>VLOOKUP($C$2,'[130]ERU-1'!$A$6:$BE$17,P$42,FALSE)</f>
        <v>0</v>
      </c>
      <c r="Q175" s="85">
        <f>VLOOKUP($C$2,'[130]ERU-1'!$A$6:$BE$17,Q$42,FALSE)</f>
        <v>0</v>
      </c>
      <c r="R175" s="85">
        <f>VLOOKUP($C$2,'[130]ERU-1'!$A$6:$BE$17,R$42,FALSE)</f>
        <v>790</v>
      </c>
      <c r="S175" s="85">
        <f>VLOOKUP($C$2,'[130]ERU-1'!$A$6:$BE$17,S$42,FALSE)</f>
        <v>0</v>
      </c>
      <c r="T175" s="85">
        <f>VLOOKUP($C$2,'[130]ERU-1'!$A$6:$BE$17,T$42,FALSE)</f>
        <v>0</v>
      </c>
      <c r="U175" s="85">
        <f>VLOOKUP($C$2,'[130]ERU-1'!$A$6:$BE$17,U$42,FALSE)</f>
        <v>0</v>
      </c>
      <c r="V175" s="85">
        <f>VLOOKUP($C$2,'[130]ERU-1'!$A$6:$BE$17,V$42,FALSE)</f>
        <v>0</v>
      </c>
      <c r="W175" s="85">
        <f>VLOOKUP($C$2,'[130]ERU-1'!$A$6:$BE$17,W$42,FALSE)</f>
        <v>0</v>
      </c>
      <c r="X175" s="85">
        <f>VLOOKUP($C$2,'[130]ERU-1'!$A$6:$BE$17,X$42,FALSE)</f>
        <v>0</v>
      </c>
      <c r="Y175" s="85">
        <f>VLOOKUP($C$2,'[130]ERU-1'!$A$6:$BE$17,Y$42,FALSE)</f>
        <v>0</v>
      </c>
      <c r="Z175" s="85">
        <f>VLOOKUP($C$2,'[130]ERU-1'!$A$6:$BE$17,Z$42,FALSE)</f>
        <v>0</v>
      </c>
      <c r="AA175" s="85" t="str">
        <f>INDEX([16]Data!$BK$5:$BK$156,MATCH(A175,[16]Data!$A$5:$A$156,0))</f>
        <v>Středočeský</v>
      </c>
      <c r="AB175" s="86">
        <f>INDEX([16]Data!$BM$5:$BM$156,MATCH(A175,[16]Data!$A$5:$A$156,0))</f>
        <v>0.99299999999999999</v>
      </c>
      <c r="AD175" s="39">
        <f t="shared" si="17"/>
        <v>0.82647360243313828</v>
      </c>
    </row>
    <row r="176" spans="1:30" x14ac:dyDescent="0.25">
      <c r="A176">
        <v>4410</v>
      </c>
      <c r="B176" s="84" t="str">
        <f>INDEX([16]Data!$C$5:$C$156,MATCH(A176,[16]Data!$A$5:$A$156,0))</f>
        <v>KJ - JOB AIR TECHNIC</v>
      </c>
      <c r="C176" s="85" t="str">
        <f>VLOOKUP($C$2,'[131]ERU-1'!$A$6:$BE$17,C$42,FALSE)</f>
        <v>Duben</v>
      </c>
      <c r="D176" s="85">
        <f>VLOOKUP($C$2,'[131]ERU-1'!$A$6:$BE$17,D$42,FALSE)</f>
        <v>4</v>
      </c>
      <c r="E176" s="85">
        <f>VLOOKUP($C$2,'[131]ERU-1'!$A$6:$BE$17,E$42,FALSE)</f>
        <v>123.81</v>
      </c>
      <c r="F176" s="85">
        <f>VLOOKUP($C$2,'[131]ERU-1'!$A$6:$BE$17,F$42,FALSE)</f>
        <v>73.772999999999996</v>
      </c>
      <c r="G176" s="85">
        <f>VLOOKUP($C$2,'[131]ERU-1'!$A$6:$BE$17,G$42,FALSE)</f>
        <v>35.39</v>
      </c>
      <c r="H176" s="85">
        <f>VLOOKUP($C$2,'[131]ERU-1'!$A$6:$BE$17,H$42,FALSE)</f>
        <v>209</v>
      </c>
      <c r="I176" s="85">
        <f>VLOOKUP($C$2,'[131]ERU-1'!$A$6:$BE$17,I$42,FALSE)</f>
        <v>0</v>
      </c>
      <c r="J176" s="85">
        <f>VLOOKUP($C$2,'[131]ERU-1'!$A$6:$BE$17,J$42,FALSE)</f>
        <v>0</v>
      </c>
      <c r="K176" s="85">
        <f>VLOOKUP($C$2,'[131]ERU-1'!$A$6:$BE$17,K$42,FALSE)</f>
        <v>209</v>
      </c>
      <c r="L176" s="85">
        <f>VLOOKUP($C$2,'[131]ERU-1'!$A$6:$BE$17,L$42,FALSE)</f>
        <v>0</v>
      </c>
      <c r="M176" s="85">
        <f>VLOOKUP($C$2,'[131]ERU-1'!$A$6:$BE$17,M$42,FALSE)</f>
        <v>209</v>
      </c>
      <c r="N176" s="85">
        <f>VLOOKUP($C$2,'[131]ERU-1'!$A$6:$BE$17,N$42,FALSE)</f>
        <v>0</v>
      </c>
      <c r="O176" s="85" t="s">
        <v>36</v>
      </c>
      <c r="P176" s="85">
        <f>VLOOKUP($C$2,'[131]ERU-1'!$A$6:$BE$17,P$42,FALSE)</f>
        <v>0</v>
      </c>
      <c r="Q176" s="85">
        <f>VLOOKUP($C$2,'[131]ERU-1'!$A$6:$BE$17,Q$42,FALSE)</f>
        <v>0</v>
      </c>
      <c r="R176" s="85">
        <f>VLOOKUP($C$2,'[131]ERU-1'!$A$6:$BE$17,R$42,FALSE)</f>
        <v>209</v>
      </c>
      <c r="S176" s="85">
        <f>VLOOKUP($C$2,'[131]ERU-1'!$A$6:$BE$17,S$42,FALSE)</f>
        <v>0</v>
      </c>
      <c r="T176" s="85">
        <f>VLOOKUP($C$2,'[131]ERU-1'!$A$6:$BE$17,T$42,FALSE)</f>
        <v>0</v>
      </c>
      <c r="U176" s="85">
        <f>VLOOKUP($C$2,'[131]ERU-1'!$A$6:$BE$17,U$42,FALSE)</f>
        <v>0</v>
      </c>
      <c r="V176" s="85">
        <f>VLOOKUP($C$2,'[131]ERU-1'!$A$6:$BE$17,V$42,FALSE)</f>
        <v>0</v>
      </c>
      <c r="W176" s="85">
        <f>VLOOKUP($C$2,'[131]ERU-1'!$A$6:$BE$17,W$42,FALSE)</f>
        <v>0</v>
      </c>
      <c r="X176" s="85">
        <f>VLOOKUP($C$2,'[131]ERU-1'!$A$6:$BE$17,X$42,FALSE)</f>
        <v>0</v>
      </c>
      <c r="Y176" s="85">
        <f>VLOOKUP($C$2,'[131]ERU-1'!$A$6:$BE$17,Y$42,FALSE)</f>
        <v>0</v>
      </c>
      <c r="Z176" s="85">
        <f>VLOOKUP($C$2,'[131]ERU-1'!$A$6:$BE$17,Z$42,FALSE)</f>
        <v>0</v>
      </c>
      <c r="AA176" s="85" t="str">
        <f>INDEX([16]Data!$BK$5:$BK$156,MATCH(A176,[16]Data!$A$5:$A$156,0))</f>
        <v>Moravskoslezský</v>
      </c>
      <c r="AB176" s="86">
        <f>INDEX([16]Data!$BM$5:$BM$156,MATCH(A176,[16]Data!$A$5:$A$156,0))</f>
        <v>0.3</v>
      </c>
      <c r="AD176" s="39">
        <f t="shared" si="17"/>
        <v>0.78694855239119399</v>
      </c>
    </row>
    <row r="177" spans="1:30" x14ac:dyDescent="0.25">
      <c r="A177">
        <v>4492</v>
      </c>
      <c r="B177" s="84" t="str">
        <f>INDEX([16]Data!$C$5:$C$156,MATCH(A177,[16]Data!$A$5:$A$156,0))</f>
        <v>KJ - Prostějov Anglická</v>
      </c>
      <c r="C177" s="85" t="str">
        <f>VLOOKUP($C$2,'[132]ERU-1'!$A$6:$BE$17,C$42,FALSE)</f>
        <v>Duben</v>
      </c>
      <c r="D177" s="85">
        <f>VLOOKUP($C$2,'[132]ERU-1'!$A$6:$BE$17,D$42,FALSE)</f>
        <v>4</v>
      </c>
      <c r="E177" s="85">
        <f>VLOOKUP($C$2,'[132]ERU-1'!$A$6:$BE$17,E$42,FALSE)</f>
        <v>163.67699999999999</v>
      </c>
      <c r="F177" s="85">
        <f>VLOOKUP($C$2,'[132]ERU-1'!$A$6:$BE$17,F$42,FALSE)</f>
        <v>94.436000000000007</v>
      </c>
      <c r="G177" s="85">
        <f>VLOOKUP($C$2,'[132]ERU-1'!$A$6:$BE$17,G$42,FALSE)</f>
        <v>35.290999999999997</v>
      </c>
      <c r="H177" s="85">
        <f>VLOOKUP($C$2,'[132]ERU-1'!$A$6:$BE$17,H$42,FALSE)</f>
        <v>279</v>
      </c>
      <c r="I177" s="85">
        <f>VLOOKUP($C$2,'[132]ERU-1'!$A$6:$BE$17,I$42,FALSE)</f>
        <v>0</v>
      </c>
      <c r="J177" s="85">
        <f>VLOOKUP($C$2,'[132]ERU-1'!$A$6:$BE$17,J$42,FALSE)</f>
        <v>0</v>
      </c>
      <c r="K177" s="85">
        <f>VLOOKUP($C$2,'[132]ERU-1'!$A$6:$BE$17,K$42,FALSE)</f>
        <v>279</v>
      </c>
      <c r="L177" s="85">
        <f>VLOOKUP($C$2,'[132]ERU-1'!$A$6:$BE$17,L$42,FALSE)</f>
        <v>0</v>
      </c>
      <c r="M177" s="85">
        <f>VLOOKUP($C$2,'[132]ERU-1'!$A$6:$BE$17,M$42,FALSE)</f>
        <v>279</v>
      </c>
      <c r="N177" s="85">
        <f>VLOOKUP($C$2,'[132]ERU-1'!$A$6:$BE$17,N$42,FALSE)</f>
        <v>0</v>
      </c>
      <c r="O177" s="85" t="s">
        <v>36</v>
      </c>
      <c r="P177" s="85">
        <f>VLOOKUP($C$2,'[132]ERU-1'!$A$6:$BE$17,P$42,FALSE)</f>
        <v>0</v>
      </c>
      <c r="Q177" s="85">
        <f>VLOOKUP($C$2,'[132]ERU-1'!$A$6:$BE$17,Q$42,FALSE)</f>
        <v>0</v>
      </c>
      <c r="R177" s="85">
        <f>VLOOKUP($C$2,'[132]ERU-1'!$A$6:$BE$17,R$42,FALSE)</f>
        <v>279</v>
      </c>
      <c r="S177" s="85">
        <f>VLOOKUP($C$2,'[132]ERU-1'!$A$6:$BE$17,S$42,FALSE)</f>
        <v>0</v>
      </c>
      <c r="T177" s="85">
        <f>VLOOKUP($C$2,'[132]ERU-1'!$A$6:$BE$17,T$42,FALSE)</f>
        <v>0</v>
      </c>
      <c r="U177" s="85">
        <f>VLOOKUP($C$2,'[132]ERU-1'!$A$6:$BE$17,U$42,FALSE)</f>
        <v>0</v>
      </c>
      <c r="V177" s="85">
        <f>VLOOKUP($C$2,'[132]ERU-1'!$A$6:$BE$17,V$42,FALSE)</f>
        <v>0</v>
      </c>
      <c r="W177" s="85">
        <f>VLOOKUP($C$2,'[132]ERU-1'!$A$6:$BE$17,W$42,FALSE)</f>
        <v>0</v>
      </c>
      <c r="X177" s="85">
        <f>VLOOKUP($C$2,'[132]ERU-1'!$A$6:$BE$17,X$42,FALSE)</f>
        <v>0</v>
      </c>
      <c r="Y177" s="85">
        <f>VLOOKUP($C$2,'[132]ERU-1'!$A$6:$BE$17,Y$42,FALSE)</f>
        <v>0</v>
      </c>
      <c r="Z177" s="85">
        <f>VLOOKUP($C$2,'[132]ERU-1'!$A$6:$BE$17,Z$42,FALSE)</f>
        <v>0</v>
      </c>
      <c r="AA177" s="85" t="str">
        <f>INDEX([16]Data!$BK$5:$BK$156,MATCH(A177,[16]Data!$A$5:$A$156,0))</f>
        <v>Olomoucký</v>
      </c>
      <c r="AB177" s="86">
        <f>INDEX([16]Data!$BM$5:$BM$156,MATCH(A177,[16]Data!$A$5:$A$156,0))</f>
        <v>0.46500000000000002</v>
      </c>
      <c r="AD177" s="39">
        <f t="shared" si="17"/>
        <v>0.82066161209708155</v>
      </c>
    </row>
    <row r="178" spans="1:30" x14ac:dyDescent="0.25">
      <c r="A178">
        <v>4536</v>
      </c>
      <c r="B178" s="84" t="str">
        <f>INDEX([16]Data!$C$5:$C$156,MATCH(A178,[16]Data!$A$5:$A$156,0))</f>
        <v>KJ - Police nad Metují</v>
      </c>
      <c r="C178" s="85" t="str">
        <f>VLOOKUP($C$2,'[132]ERU-1'!$A$6:$BE$17,C$42,FALSE)</f>
        <v>Duben</v>
      </c>
      <c r="D178" s="85">
        <f>VLOOKUP($C$2,'[132]ERU-1'!$A$6:$BE$17,D$42,FALSE)</f>
        <v>4</v>
      </c>
      <c r="E178" s="85">
        <f>VLOOKUP($C$2,'[133]ERU-1'!$A$6:$BE$17,E$42,FALSE)</f>
        <v>154.827</v>
      </c>
      <c r="F178" s="85">
        <f>VLOOKUP($C$2,'[133]ERU-1'!$A$6:$BE$17,F$42,FALSE)</f>
        <v>85.29</v>
      </c>
      <c r="G178" s="85">
        <f>VLOOKUP($C$2,'[133]ERU-1'!$A$6:$BE$17,G$42,FALSE)</f>
        <v>35.231999999999999</v>
      </c>
      <c r="H178" s="85">
        <f>VLOOKUP($C$2,'[133]ERU-1'!$A$6:$BE$17,H$42,FALSE)</f>
        <v>251</v>
      </c>
      <c r="I178" s="85">
        <f>VLOOKUP($C$2,'[133]ERU-1'!$A$6:$BE$17,I$42,FALSE)</f>
        <v>0</v>
      </c>
      <c r="J178" s="85">
        <f>VLOOKUP($C$2,'[133]ERU-1'!$A$6:$BE$17,J$42,FALSE)</f>
        <v>0</v>
      </c>
      <c r="K178" s="85">
        <f>VLOOKUP($C$2,'[133]ERU-1'!$A$6:$BE$17,K$42,FALSE)</f>
        <v>251</v>
      </c>
      <c r="L178" s="85">
        <f>VLOOKUP($C$2,'[133]ERU-1'!$A$6:$BE$17,L$42,FALSE)</f>
        <v>0</v>
      </c>
      <c r="M178" s="85">
        <f>VLOOKUP($C$2,'[133]ERU-1'!$A$6:$BE$17,M$42,FALSE)</f>
        <v>251</v>
      </c>
      <c r="N178" s="85">
        <f>VLOOKUP($C$2,'[133]ERU-1'!$A$6:$BE$17,N$42,FALSE)</f>
        <v>0</v>
      </c>
      <c r="O178" s="85" t="s">
        <v>36</v>
      </c>
      <c r="P178" s="85">
        <f>VLOOKUP($C$2,'[133]ERU-1'!$A$6:$BE$17,P$42,FALSE)</f>
        <v>0</v>
      </c>
      <c r="Q178" s="85">
        <f>VLOOKUP($C$2,'[133]ERU-1'!$A$6:$BE$17,Q$42,FALSE)</f>
        <v>0</v>
      </c>
      <c r="R178" s="85">
        <f>VLOOKUP($C$2,'[133]ERU-1'!$A$6:$BE$17,R$42,FALSE)</f>
        <v>251</v>
      </c>
      <c r="S178" s="85">
        <f>VLOOKUP($C$2,'[133]ERU-1'!$A$6:$BE$17,S$42,FALSE)</f>
        <v>0</v>
      </c>
      <c r="T178" s="85">
        <f>VLOOKUP($C$2,'[133]ERU-1'!$A$6:$BE$17,T$42,FALSE)</f>
        <v>0</v>
      </c>
      <c r="U178" s="85">
        <f>VLOOKUP($C$2,'[133]ERU-1'!$A$6:$BE$17,U$42,FALSE)</f>
        <v>0</v>
      </c>
      <c r="V178" s="85">
        <f>VLOOKUP($C$2,'[133]ERU-1'!$A$6:$BE$17,V$42,FALSE)</f>
        <v>0</v>
      </c>
      <c r="W178" s="85">
        <f>VLOOKUP($C$2,'[133]ERU-1'!$A$6:$BE$17,W$42,FALSE)</f>
        <v>0</v>
      </c>
      <c r="X178" s="85">
        <f>VLOOKUP($C$2,'[133]ERU-1'!$A$6:$BE$17,X$42,FALSE)</f>
        <v>0</v>
      </c>
      <c r="Y178" s="85">
        <f>VLOOKUP($C$2,'[133]ERU-1'!$A$6:$BE$17,Y$42,FALSE)</f>
        <v>0</v>
      </c>
      <c r="Z178" s="85">
        <f>VLOOKUP($C$2,'[133]ERU-1'!$A$6:$BE$17,Z$42,FALSE)</f>
        <v>0</v>
      </c>
      <c r="AA178" s="85" t="str">
        <f>INDEX([16]Data!$BK$5:$BK$156,MATCH(A178,[16]Data!$A$5:$A$156,0))</f>
        <v>Královéhradecký</v>
      </c>
      <c r="AB178" s="86">
        <f>INDEX([16]Data!$BM$5:$BM$156,MATCH(A178,[16]Data!$A$5:$A$156,0))</f>
        <v>0.47799999999999998</v>
      </c>
      <c r="AD178" s="39">
        <f t="shared" si="17"/>
        <v>0.81747241437709239</v>
      </c>
    </row>
    <row r="179" spans="1:30" x14ac:dyDescent="0.25">
      <c r="A179">
        <v>4524</v>
      </c>
      <c r="B179" s="84" t="str">
        <f>INDEX([16]Data!$C$5:$C$156,MATCH(A179,[16]Data!$A$5:$A$156,0))</f>
        <v>KJ - Poděbrady</v>
      </c>
      <c r="C179" s="85" t="str">
        <f>VLOOKUP($C$2,'[132]ERU-1'!$A$6:$BE$17,C$42,FALSE)</f>
        <v>Duben</v>
      </c>
      <c r="D179" s="85">
        <f>VLOOKUP($C$2,'[132]ERU-1'!$A$6:$BE$17,D$42,FALSE)</f>
        <v>4</v>
      </c>
      <c r="E179" s="85">
        <f>VLOOKUP($C$2,'[134]ERU-1'!$A$6:$BE$17,E$42,FALSE)</f>
        <v>159.98400000000001</v>
      </c>
      <c r="F179" s="85">
        <f>VLOOKUP($C$2,'[134]ERU-1'!$A$6:$BE$17,F$42,FALSE)</f>
        <v>85.751999999999995</v>
      </c>
      <c r="G179" s="85">
        <f>VLOOKUP($C$2,'[134]ERU-1'!$A$6:$BE$17,G$42,FALSE)</f>
        <v>35.276000000000003</v>
      </c>
      <c r="H179" s="85">
        <f>VLOOKUP($C$2,'[134]ERU-1'!$A$6:$BE$17,H$42,FALSE)</f>
        <v>235</v>
      </c>
      <c r="I179" s="85">
        <f>VLOOKUP($C$2,'[134]ERU-1'!$A$6:$BE$17,I$42,FALSE)</f>
        <v>0</v>
      </c>
      <c r="J179" s="85">
        <f>VLOOKUP($C$2,'[134]ERU-1'!$A$6:$BE$17,J$42,FALSE)</f>
        <v>0</v>
      </c>
      <c r="K179" s="85">
        <f>VLOOKUP($C$2,'[134]ERU-1'!$A$6:$BE$17,K$42,FALSE)</f>
        <v>235</v>
      </c>
      <c r="L179" s="85">
        <f>VLOOKUP($C$2,'[134]ERU-1'!$A$6:$BE$17,L$42,FALSE)</f>
        <v>0</v>
      </c>
      <c r="M179" s="85">
        <f>VLOOKUP($C$2,'[134]ERU-1'!$A$6:$BE$17,M$42,FALSE)</f>
        <v>235</v>
      </c>
      <c r="N179" s="85">
        <f>VLOOKUP($C$2,'[134]ERU-1'!$A$6:$BE$17,N$42,FALSE)</f>
        <v>0</v>
      </c>
      <c r="O179" s="85" t="s">
        <v>36</v>
      </c>
      <c r="P179" s="85">
        <f>VLOOKUP($C$2,'[134]ERU-1'!$A$6:$BE$17,P$42,FALSE)</f>
        <v>0</v>
      </c>
      <c r="Q179" s="85">
        <f>VLOOKUP($C$2,'[134]ERU-1'!$A$6:$BE$17,Q$42,FALSE)</f>
        <v>0</v>
      </c>
      <c r="R179" s="85">
        <f>VLOOKUP($C$2,'[134]ERU-1'!$A$6:$BE$17,R$42,FALSE)</f>
        <v>235</v>
      </c>
      <c r="S179" s="85">
        <f>VLOOKUP($C$2,'[134]ERU-1'!$A$6:$BE$17,S$42,FALSE)</f>
        <v>0</v>
      </c>
      <c r="T179" s="85">
        <f>VLOOKUP($C$2,'[134]ERU-1'!$A$6:$BE$17,T$42,FALSE)</f>
        <v>0</v>
      </c>
      <c r="U179" s="85">
        <f>VLOOKUP($C$2,'[134]ERU-1'!$A$6:$BE$17,U$42,FALSE)</f>
        <v>0</v>
      </c>
      <c r="V179" s="85">
        <f>VLOOKUP($C$2,'[134]ERU-1'!$A$6:$BE$17,V$42,FALSE)</f>
        <v>0</v>
      </c>
      <c r="W179" s="85">
        <f>VLOOKUP($C$2,'[134]ERU-1'!$A$6:$BE$17,W$42,FALSE)</f>
        <v>0</v>
      </c>
      <c r="X179" s="85">
        <f>VLOOKUP($C$2,'[134]ERU-1'!$A$6:$BE$17,X$42,FALSE)</f>
        <v>0</v>
      </c>
      <c r="Y179" s="85">
        <f>VLOOKUP($C$2,'[134]ERU-1'!$A$6:$BE$17,Y$42,FALSE)</f>
        <v>0</v>
      </c>
      <c r="Z179" s="85">
        <f>VLOOKUP($C$2,'[134]ERU-1'!$A$6:$BE$17,Z$42,FALSE)</f>
        <v>0</v>
      </c>
      <c r="AA179" s="85" t="str">
        <f>INDEX([16]Data!$BK$5:$BK$156,MATCH(A179,[16]Data!$A$5:$A$156,0))</f>
        <v>Středočeský</v>
      </c>
      <c r="AB179" s="86">
        <f>INDEX([16]Data!$BM$5:$BM$156,MATCH(A179,[16]Data!$A$5:$A$156,0))</f>
        <v>0.47799999999999998</v>
      </c>
      <c r="AD179" s="39">
        <f t="shared" si="17"/>
        <v>0.76123912885737688</v>
      </c>
    </row>
    <row r="180" spans="1:30" x14ac:dyDescent="0.25">
      <c r="A180">
        <v>4629</v>
      </c>
      <c r="B180" s="84" t="str">
        <f>INDEX([16]Data!$C$5:$C$156,MATCH(A180,[16]Data!$A$5:$A$156,0))</f>
        <v>KJ - Heřmanův Městec V Lukách</v>
      </c>
      <c r="C180" s="85" t="str">
        <f>VLOOKUP($C$2,'[132]ERU-1'!$A$6:$BE$17,C$42,FALSE)</f>
        <v>Duben</v>
      </c>
      <c r="D180" s="85">
        <f>VLOOKUP($C$2,'[132]ERU-1'!$A$6:$BE$17,D$42,FALSE)</f>
        <v>4</v>
      </c>
      <c r="E180" s="85">
        <f>VLOOKUP($C$2,'[135]ERU-1'!$A$6:$BE$17,E$42,FALSE)</f>
        <v>127.649</v>
      </c>
      <c r="F180" s="85">
        <f>VLOOKUP($C$2,'[135]ERU-1'!$A$6:$BE$17,F$42,FALSE)</f>
        <v>71.364000000000004</v>
      </c>
      <c r="G180" s="85">
        <f>VLOOKUP($C$2,'[135]ERU-1'!$A$6:$BE$17,G$42,FALSE)</f>
        <v>35.241</v>
      </c>
      <c r="H180" s="85">
        <f>VLOOKUP($C$2,'[135]ERU-1'!$A$6:$BE$17,H$42,FALSE)</f>
        <v>194</v>
      </c>
      <c r="I180" s="85">
        <f>VLOOKUP($C$2,'[135]ERU-1'!$A$6:$BE$17,I$42,FALSE)</f>
        <v>0</v>
      </c>
      <c r="J180" s="85">
        <f>VLOOKUP($C$2,'[135]ERU-1'!$A$6:$BE$17,J$42,FALSE)</f>
        <v>0</v>
      </c>
      <c r="K180" s="85">
        <f>VLOOKUP($C$2,'[135]ERU-1'!$A$6:$BE$17,K$42,FALSE)</f>
        <v>194</v>
      </c>
      <c r="L180" s="85">
        <f>VLOOKUP($C$2,'[135]ERU-1'!$A$6:$BE$17,L$42,FALSE)</f>
        <v>0</v>
      </c>
      <c r="M180" s="85">
        <f>VLOOKUP($C$2,'[135]ERU-1'!$A$6:$BE$17,M$42,FALSE)</f>
        <v>194</v>
      </c>
      <c r="N180" s="85">
        <f>VLOOKUP($C$2,'[135]ERU-1'!$A$6:$BE$17,N$42,FALSE)</f>
        <v>0</v>
      </c>
      <c r="O180" s="85" t="s">
        <v>36</v>
      </c>
      <c r="P180" s="85">
        <f>VLOOKUP($C$2,'[135]ERU-1'!$A$6:$BE$17,P$42,FALSE)</f>
        <v>0</v>
      </c>
      <c r="Q180" s="85">
        <f>VLOOKUP($C$2,'[135]ERU-1'!$A$6:$BE$17,Q$42,FALSE)</f>
        <v>0</v>
      </c>
      <c r="R180" s="85">
        <f>VLOOKUP($C$2,'[135]ERU-1'!$A$6:$BE$17,R$42,FALSE)</f>
        <v>194</v>
      </c>
      <c r="S180" s="85">
        <f>VLOOKUP($C$2,'[135]ERU-1'!$A$6:$BE$17,S$42,FALSE)</f>
        <v>0</v>
      </c>
      <c r="T180" s="85">
        <f>VLOOKUP($C$2,'[135]ERU-1'!$A$6:$BE$17,T$42,FALSE)</f>
        <v>0</v>
      </c>
      <c r="U180" s="85">
        <f>VLOOKUP($C$2,'[135]ERU-1'!$A$6:$BE$17,U$42,FALSE)</f>
        <v>0</v>
      </c>
      <c r="V180" s="85">
        <f>VLOOKUP($C$2,'[135]ERU-1'!$A$6:$BE$17,V$42,FALSE)</f>
        <v>0</v>
      </c>
      <c r="W180" s="85">
        <f>VLOOKUP($C$2,'[135]ERU-1'!$A$6:$BE$17,W$42,FALSE)</f>
        <v>0</v>
      </c>
      <c r="X180" s="85">
        <f>VLOOKUP($C$2,'[135]ERU-1'!$A$6:$BE$17,X$42,FALSE)</f>
        <v>0</v>
      </c>
      <c r="Y180" s="85">
        <f>VLOOKUP($C$2,'[135]ERU-1'!$A$6:$BE$17,Y$42,FALSE)</f>
        <v>0</v>
      </c>
      <c r="Z180" s="85">
        <f>VLOOKUP($C$2,'[135]ERU-1'!$A$6:$BE$17,Z$42,FALSE)</f>
        <v>0</v>
      </c>
      <c r="AA180" s="85" t="str">
        <f>INDEX([16]Data!$BK$5:$BK$156,MATCH(A180,[16]Data!$A$5:$A$156,0))</f>
        <v>Pardubický</v>
      </c>
      <c r="AB180" s="86">
        <f>INDEX([16]Data!$BM$5:$BM$156,MATCH(A180,[16]Data!$A$5:$A$156,0))</f>
        <v>0.28000000000000003</v>
      </c>
      <c r="AD180" s="39">
        <f t="shared" si="17"/>
        <v>0.75512707932415335</v>
      </c>
    </row>
    <row r="181" spans="1:30" x14ac:dyDescent="0.25">
      <c r="A181">
        <v>4631</v>
      </c>
      <c r="B181" s="84" t="str">
        <f>INDEX([16]Data!$C$5:$C$156,MATCH(A181,[16]Data!$A$5:$A$156,0))</f>
        <v>KJ - Heřmanův Městec U Bažantnice</v>
      </c>
      <c r="C181" s="85" t="str">
        <f>VLOOKUP($C$2,'[132]ERU-1'!$A$6:$BE$17,C$42,FALSE)</f>
        <v>Duben</v>
      </c>
      <c r="D181" s="85">
        <f>VLOOKUP($C$2,'[132]ERU-1'!$A$6:$BE$17,D$42,FALSE)</f>
        <v>4</v>
      </c>
      <c r="E181" s="85">
        <f>VLOOKUP($C$2,'[136]ERU-1'!$A$6:$BE$17,E$42,FALSE)</f>
        <v>136.61500000000001</v>
      </c>
      <c r="F181" s="85">
        <f>VLOOKUP($C$2,'[136]ERU-1'!$A$6:$BE$17,F$42,FALSE)</f>
        <v>75.951999999999998</v>
      </c>
      <c r="G181" s="85">
        <f>VLOOKUP($C$2,'[136]ERU-1'!$A$6:$BE$17,G$42,FALSE)</f>
        <v>35.25</v>
      </c>
      <c r="H181" s="85">
        <f>VLOOKUP($C$2,'[136]ERU-1'!$A$6:$BE$17,H$42,FALSE)</f>
        <v>208</v>
      </c>
      <c r="I181" s="85">
        <f>VLOOKUP($C$2,'[136]ERU-1'!$A$6:$BE$17,I$42,FALSE)</f>
        <v>0</v>
      </c>
      <c r="J181" s="85">
        <f>VLOOKUP($C$2,'[136]ERU-1'!$A$6:$BE$17,J$42,FALSE)</f>
        <v>0</v>
      </c>
      <c r="K181" s="85">
        <f>VLOOKUP($C$2,'[136]ERU-1'!$A$6:$BE$17,K$42,FALSE)</f>
        <v>208</v>
      </c>
      <c r="L181" s="85">
        <f>VLOOKUP($C$2,'[136]ERU-1'!$A$6:$BE$17,L$42,FALSE)</f>
        <v>0</v>
      </c>
      <c r="M181" s="85">
        <f>VLOOKUP($C$2,'[136]ERU-1'!$A$6:$BE$17,M$42,FALSE)</f>
        <v>208</v>
      </c>
      <c r="N181" s="85">
        <f>VLOOKUP($C$2,'[136]ERU-1'!$A$6:$BE$17,N$42,FALSE)</f>
        <v>0</v>
      </c>
      <c r="O181" s="85" t="s">
        <v>36</v>
      </c>
      <c r="P181" s="85">
        <f>VLOOKUP($C$2,'[136]ERU-1'!$A$6:$BE$17,P$42,FALSE)</f>
        <v>0</v>
      </c>
      <c r="Q181" s="85">
        <f>VLOOKUP($C$2,'[136]ERU-1'!$A$6:$BE$17,Q$42,FALSE)</f>
        <v>0</v>
      </c>
      <c r="R181" s="85">
        <f>VLOOKUP($C$2,'[136]ERU-1'!$A$6:$BE$17,R$42,FALSE)</f>
        <v>208</v>
      </c>
      <c r="S181" s="85">
        <f>VLOOKUP($C$2,'[136]ERU-1'!$A$6:$BE$17,S$42,FALSE)</f>
        <v>0</v>
      </c>
      <c r="T181" s="85">
        <f>VLOOKUP($C$2,'[136]ERU-1'!$A$6:$BE$17,T$42,FALSE)</f>
        <v>0</v>
      </c>
      <c r="U181" s="85">
        <f>VLOOKUP($C$2,'[136]ERU-1'!$A$6:$BE$17,U$42,FALSE)</f>
        <v>0</v>
      </c>
      <c r="V181" s="85">
        <f>VLOOKUP($C$2,'[136]ERU-1'!$A$6:$BE$17,V$42,FALSE)</f>
        <v>0</v>
      </c>
      <c r="W181" s="85">
        <f>VLOOKUP($C$2,'[136]ERU-1'!$A$6:$BE$17,W$42,FALSE)</f>
        <v>0</v>
      </c>
      <c r="X181" s="85">
        <f>VLOOKUP($C$2,'[136]ERU-1'!$A$6:$BE$17,X$42,FALSE)</f>
        <v>0</v>
      </c>
      <c r="Y181" s="85">
        <f>VLOOKUP($C$2,'[136]ERU-1'!$A$6:$BE$17,Y$42,FALSE)</f>
        <v>0</v>
      </c>
      <c r="Z181" s="85">
        <f>VLOOKUP($C$2,'[136]ERU-1'!$A$6:$BE$17,Z$42,FALSE)</f>
        <v>0</v>
      </c>
      <c r="AA181" s="85" t="str">
        <f>INDEX([16]Data!$BK$5:$BK$156,MATCH(A181,[16]Data!$A$5:$A$156,0))</f>
        <v>Pardubický</v>
      </c>
      <c r="AB181" s="86">
        <f>INDEX([16]Data!$BM$5:$BM$156,MATCH(A181,[16]Data!$A$5:$A$156,0))</f>
        <v>0.28000000000000003</v>
      </c>
      <c r="AD181" s="39">
        <f t="shared" si="17"/>
        <v>0.76071436930927128</v>
      </c>
    </row>
    <row r="182" spans="1:30" x14ac:dyDescent="0.25">
      <c r="A182">
        <v>4632</v>
      </c>
      <c r="B182" s="84" t="str">
        <f>INDEX([16]Data!$C$5:$C$156,MATCH(A182,[16]Data!$A$5:$A$156,0))</f>
        <v>KJ - Nové Zákupy</v>
      </c>
      <c r="C182" s="85" t="str">
        <f>VLOOKUP($C$2,'[132]ERU-1'!$A$6:$BE$17,C$42,FALSE)</f>
        <v>Duben</v>
      </c>
      <c r="D182" s="85">
        <f>VLOOKUP($C$2,'[132]ERU-1'!$A$6:$BE$17,D$42,FALSE)</f>
        <v>4</v>
      </c>
      <c r="E182" s="85">
        <f>VLOOKUP($C$2,'[137]ERU-1'!$A$6:$BE$17,E$42,FALSE)</f>
        <v>112.746</v>
      </c>
      <c r="F182" s="85">
        <f>VLOOKUP($C$2,'[137]ERU-1'!$A$6:$BE$17,F$42,FALSE)</f>
        <v>65.840999999999994</v>
      </c>
      <c r="G182" s="85">
        <f>VLOOKUP($C$2,'[137]ERU-1'!$A$6:$BE$17,G$42,FALSE)</f>
        <v>34.667999999999999</v>
      </c>
      <c r="H182" s="85">
        <f>VLOOKUP($C$2,'[137]ERU-1'!$A$6:$BE$17,H$42,FALSE)</f>
        <v>196</v>
      </c>
      <c r="I182" s="85">
        <f>VLOOKUP($C$2,'[137]ERU-1'!$A$6:$BE$17,I$42,FALSE)</f>
        <v>0</v>
      </c>
      <c r="J182" s="85">
        <f>VLOOKUP($C$2,'[137]ERU-1'!$A$6:$BE$17,J$42,FALSE)</f>
        <v>0</v>
      </c>
      <c r="K182" s="85">
        <f>VLOOKUP($C$2,'[137]ERU-1'!$A$6:$BE$17,K$42,FALSE)</f>
        <v>196</v>
      </c>
      <c r="L182" s="85">
        <f>VLOOKUP($C$2,'[137]ERU-1'!$A$6:$BE$17,L$42,FALSE)</f>
        <v>0</v>
      </c>
      <c r="M182" s="85">
        <f>VLOOKUP($C$2,'[137]ERU-1'!$A$6:$BE$17,M$42,FALSE)</f>
        <v>196</v>
      </c>
      <c r="N182" s="85">
        <f>VLOOKUP($C$2,'[137]ERU-1'!$A$6:$BE$17,N$42,FALSE)</f>
        <v>0</v>
      </c>
      <c r="O182" s="85" t="s">
        <v>36</v>
      </c>
      <c r="P182" s="85">
        <f>VLOOKUP($C$2,'[137]ERU-1'!$A$6:$BE$17,P$42,FALSE)</f>
        <v>0</v>
      </c>
      <c r="Q182" s="85">
        <f>VLOOKUP($C$2,'[137]ERU-1'!$A$6:$BE$17,Q$42,FALSE)</f>
        <v>0</v>
      </c>
      <c r="R182" s="85">
        <f>VLOOKUP($C$2,'[137]ERU-1'!$A$6:$BE$17,R$42,FALSE)</f>
        <v>196</v>
      </c>
      <c r="S182" s="85">
        <f>VLOOKUP($C$2,'[137]ERU-1'!$A$6:$BE$17,S$42,FALSE)</f>
        <v>0</v>
      </c>
      <c r="T182" s="85">
        <f>VLOOKUP($C$2,'[137]ERU-1'!$A$6:$BE$17,T$42,FALSE)</f>
        <v>0</v>
      </c>
      <c r="U182" s="85">
        <f>VLOOKUP($C$2,'[137]ERU-1'!$A$6:$BE$17,U$42,FALSE)</f>
        <v>0</v>
      </c>
      <c r="V182" s="85">
        <f>VLOOKUP($C$2,'[137]ERU-1'!$A$6:$BE$17,V$42,FALSE)</f>
        <v>0</v>
      </c>
      <c r="W182" s="85">
        <f>VLOOKUP($C$2,'[137]ERU-1'!$A$6:$BE$17,W$42,FALSE)</f>
        <v>0</v>
      </c>
      <c r="X182" s="85">
        <f>VLOOKUP($C$2,'[137]ERU-1'!$A$6:$BE$17,X$42,FALSE)</f>
        <v>0</v>
      </c>
      <c r="Y182" s="85">
        <f>VLOOKUP($C$2,'[137]ERU-1'!$A$6:$BE$17,Y$42,FALSE)</f>
        <v>0</v>
      </c>
      <c r="Z182" s="85">
        <f>VLOOKUP($C$2,'[137]ERU-1'!$A$6:$BE$17,Z$42,FALSE)</f>
        <v>0</v>
      </c>
      <c r="AA182" s="85" t="str">
        <f>INDEX([16]Data!$BK$5:$BK$156,MATCH(A182,[16]Data!$A$5:$A$156,0))</f>
        <v>Liberecký</v>
      </c>
      <c r="AB182" s="86">
        <f>INDEX([16]Data!$BM$5:$BM$156,MATCH(A182,[16]Data!$A$5:$A$156,0))</f>
        <v>0.3</v>
      </c>
      <c r="AD182" s="39">
        <f t="shared" si="17"/>
        <v>0.82690792127161572</v>
      </c>
    </row>
    <row r="183" spans="1:30" x14ac:dyDescent="0.25">
      <c r="A183">
        <v>4589</v>
      </c>
      <c r="B183" s="84" t="str">
        <f>INDEX([16]Data!$C$5:$C$156,MATCH(A183,[16]Data!$A$5:$A$156,0))</f>
        <v>KJ - Klatovy</v>
      </c>
      <c r="C183" s="85" t="str">
        <f>VLOOKUP($C$2,'[132]ERU-1'!$A$6:$BE$17,C$42,FALSE)</f>
        <v>Duben</v>
      </c>
      <c r="D183" s="85">
        <f>VLOOKUP($C$2,'[132]ERU-1'!$A$6:$BE$17,D$42,FALSE)</f>
        <v>4</v>
      </c>
      <c r="E183" s="85">
        <f>VLOOKUP($C$2,'[138]ERU-1'!$A$6:$BE$17,E$42,FALSE)</f>
        <v>497.48899999999998</v>
      </c>
      <c r="F183" s="85">
        <f>VLOOKUP($C$2,'[138]ERU-1'!$A$6:$BE$17,F$42,FALSE)</f>
        <v>263.69299999999998</v>
      </c>
      <c r="G183" s="85">
        <f>VLOOKUP($C$2,'[138]ERU-1'!$A$6:$BE$17,G$42,FALSE)</f>
        <v>35.271999999999998</v>
      </c>
      <c r="H183" s="85">
        <f>VLOOKUP($C$2,'[138]ERU-1'!$A$6:$BE$17,H$42,FALSE)</f>
        <v>748</v>
      </c>
      <c r="I183" s="85">
        <f>VLOOKUP($C$2,'[138]ERU-1'!$A$6:$BE$17,I$42,FALSE)</f>
        <v>0</v>
      </c>
      <c r="J183" s="85">
        <f>VLOOKUP($C$2,'[138]ERU-1'!$A$6:$BE$17,J$42,FALSE)</f>
        <v>0</v>
      </c>
      <c r="K183" s="85">
        <f>VLOOKUP($C$2,'[138]ERU-1'!$A$6:$BE$17,K$42,FALSE)</f>
        <v>748</v>
      </c>
      <c r="L183" s="85">
        <f>VLOOKUP($C$2,'[138]ERU-1'!$A$6:$BE$17,L$42,FALSE)</f>
        <v>0</v>
      </c>
      <c r="M183" s="85">
        <f>VLOOKUP($C$2,'[138]ERU-1'!$A$6:$BE$17,M$42,FALSE)</f>
        <v>748</v>
      </c>
      <c r="N183" s="85">
        <f>VLOOKUP($C$2,'[138]ERU-1'!$A$6:$BE$17,N$42,FALSE)</f>
        <v>0</v>
      </c>
      <c r="O183" s="85" t="s">
        <v>36</v>
      </c>
      <c r="P183" s="85">
        <f>VLOOKUP($C$2,'[138]ERU-1'!$A$6:$BE$17,P$42,FALSE)</f>
        <v>0</v>
      </c>
      <c r="Q183" s="85">
        <f>VLOOKUP($C$2,'[138]ERU-1'!$A$6:$BE$17,Q$42,FALSE)</f>
        <v>0</v>
      </c>
      <c r="R183" s="85">
        <f>VLOOKUP($C$2,'[138]ERU-1'!$A$6:$BE$17,R$42,FALSE)</f>
        <v>748</v>
      </c>
      <c r="S183" s="85">
        <f>VLOOKUP($C$2,'[138]ERU-1'!$A$6:$BE$17,S$42,FALSE)</f>
        <v>0</v>
      </c>
      <c r="T183" s="85">
        <f>VLOOKUP($C$2,'[138]ERU-1'!$A$6:$BE$17,T$42,FALSE)</f>
        <v>0</v>
      </c>
      <c r="U183" s="85">
        <f>VLOOKUP($C$2,'[138]ERU-1'!$A$6:$BE$17,U$42,FALSE)</f>
        <v>0</v>
      </c>
      <c r="V183" s="85">
        <f>VLOOKUP($C$2,'[138]ERU-1'!$A$6:$BE$17,V$42,FALSE)</f>
        <v>0</v>
      </c>
      <c r="W183" s="85">
        <f>VLOOKUP($C$2,'[138]ERU-1'!$A$6:$BE$17,W$42,FALSE)</f>
        <v>0</v>
      </c>
      <c r="X183" s="85">
        <f>VLOOKUP($C$2,'[138]ERU-1'!$A$6:$BE$17,X$42,FALSE)</f>
        <v>0</v>
      </c>
      <c r="Y183" s="85">
        <f>VLOOKUP($C$2,'[138]ERU-1'!$A$6:$BE$17,Y$42,FALSE)</f>
        <v>0</v>
      </c>
      <c r="Z183" s="85">
        <f>VLOOKUP($C$2,'[138]ERU-1'!$A$6:$BE$17,Z$42,FALSE)</f>
        <v>0</v>
      </c>
      <c r="AA183" s="85" t="str">
        <f>INDEX([16]Data!$BK$5:$BK$156,MATCH(A183,[16]Data!$A$5:$A$156,0))</f>
        <v>Plzeňský</v>
      </c>
      <c r="AB183" s="86">
        <f>INDEX([16]Data!$BM$5:$BM$156,MATCH(A183,[16]Data!$A$5:$A$156,0))</f>
        <v>0.99299999999999999</v>
      </c>
      <c r="AD183" s="39">
        <f t="shared" si="17"/>
        <v>0.78795333125178812</v>
      </c>
    </row>
    <row r="184" spans="1:30" x14ac:dyDescent="0.25">
      <c r="A184">
        <v>4630</v>
      </c>
      <c r="B184" s="84" t="str">
        <f>INDEX([16]Data!$C$5:$C$156,MATCH(A184,[16]Data!$A$5:$A$156,0))</f>
        <v>KJ - Jihlava SAPELI</v>
      </c>
      <c r="C184" s="85" t="str">
        <f>VLOOKUP($C$2,'[139]ERU-1'!$A$6:$BE$17,C$42,FALSE)</f>
        <v>Duben</v>
      </c>
      <c r="D184" s="85">
        <f>ROUND(VLOOKUP($C$2,'[139]ERU-1'!$A$6:$BE$17,D$42,FALSE),3)</f>
        <v>4</v>
      </c>
      <c r="E184" s="85">
        <f>ROUND(VLOOKUP($C$2,'[139]ERU-1'!$A$6:$BE$17,E$42,FALSE),3)</f>
        <v>110.227</v>
      </c>
      <c r="F184" s="85">
        <f>ROUND(VLOOKUP($C$2,'[139]ERU-1'!$A$6:$BE$17,F$42,FALSE),3)</f>
        <v>62.93</v>
      </c>
      <c r="G184" s="85">
        <f>ROUND(VLOOKUP($C$2,'[139]ERU-1'!$A$6:$BE$17,G$42,FALSE),3)</f>
        <v>35.276000000000003</v>
      </c>
      <c r="H184" s="85">
        <f>ROUND(VLOOKUP($C$2,'[139]ERU-1'!$A$6:$BE$17,H$42,FALSE),3)</f>
        <v>180</v>
      </c>
      <c r="I184" s="85">
        <f>ROUND(VLOOKUP($C$2,'[139]ERU-1'!$A$6:$BE$17,I$42,FALSE),3)</f>
        <v>0</v>
      </c>
      <c r="J184" s="85">
        <f>ROUND(VLOOKUP($C$2,'[139]ERU-1'!$A$6:$BE$17,J$42,FALSE),3)</f>
        <v>0</v>
      </c>
      <c r="K184" s="85">
        <f>ROUND(VLOOKUP($C$2,'[139]ERU-1'!$A$6:$BE$17,K$42,FALSE),3)</f>
        <v>180</v>
      </c>
      <c r="L184" s="85">
        <f>ROUND(VLOOKUP($C$2,'[139]ERU-1'!$A$6:$BE$17,L$42,FALSE),3)</f>
        <v>0</v>
      </c>
      <c r="M184" s="85">
        <f>ROUND(VLOOKUP($C$2,'[139]ERU-1'!$A$6:$BE$17,M$42,FALSE),3)</f>
        <v>180</v>
      </c>
      <c r="N184" s="85">
        <f>ROUND(VLOOKUP($C$2,'[139]ERU-1'!$A$6:$BE$17,N$42,FALSE),3)</f>
        <v>0</v>
      </c>
      <c r="O184" s="85" t="s">
        <v>36</v>
      </c>
      <c r="P184" s="85">
        <f>ROUND(VLOOKUP($C$2,'[139]ERU-1'!$A$6:$BE$17,P$42,FALSE),3)</f>
        <v>0</v>
      </c>
      <c r="Q184" s="85">
        <f>ROUND(VLOOKUP($C$2,'[139]ERU-1'!$A$6:$BE$17,Q$42,FALSE),3)</f>
        <v>0</v>
      </c>
      <c r="R184" s="85">
        <f>ROUND(VLOOKUP($C$2,'[139]ERU-1'!$A$6:$BE$17,R$42,FALSE),3)</f>
        <v>180</v>
      </c>
      <c r="S184" s="85">
        <f>ROUND(VLOOKUP($C$2,'[139]ERU-1'!$A$6:$BE$17,S$42,FALSE),3)</f>
        <v>0</v>
      </c>
      <c r="T184" s="85">
        <f>ROUND(VLOOKUP($C$2,'[139]ERU-1'!$A$6:$BE$17,T$42,FALSE),3)</f>
        <v>0</v>
      </c>
      <c r="U184" s="85">
        <f>ROUND(VLOOKUP($C$2,'[139]ERU-1'!$A$6:$BE$17,U$42,FALSE),3)</f>
        <v>0</v>
      </c>
      <c r="V184" s="85">
        <f>ROUND(VLOOKUP($C$2,'[139]ERU-1'!$A$6:$BE$17,V$42,FALSE),3)</f>
        <v>0</v>
      </c>
      <c r="W184" s="85">
        <f>ROUND(VLOOKUP($C$2,'[139]ERU-1'!$A$6:$BE$17,W$42,FALSE),3)</f>
        <v>0</v>
      </c>
      <c r="X184" s="85">
        <f>ROUND(VLOOKUP($C$2,'[139]ERU-1'!$A$6:$BE$17,X$42,FALSE),3)</f>
        <v>0</v>
      </c>
      <c r="Y184" s="85">
        <f>ROUND(VLOOKUP($C$2,'[139]ERU-1'!$A$6:$BE$17,Y$42,FALSE),3)</f>
        <v>0</v>
      </c>
      <c r="Z184" s="85">
        <f>ROUND(VLOOKUP($C$2,'[139]ERU-1'!$A$6:$BE$17,Z$42,FALSE),3)</f>
        <v>0</v>
      </c>
      <c r="AA184" s="85" t="str">
        <f>INDEX([16]Data!$BK$5:$BK$156,MATCH(A184,[16]Data!$A$5:$A$156,0))</f>
        <v>Vysočina</v>
      </c>
      <c r="AB184" s="86">
        <f>INDEX([16]Data!$BM$5:$BM$156,MATCH(A184,[16]Data!$A$5:$A$156,0))</f>
        <v>0.28000000000000003</v>
      </c>
    </row>
    <row r="185" spans="1:30" x14ac:dyDescent="0.25">
      <c r="A185">
        <v>4475</v>
      </c>
      <c r="B185" s="84" t="str">
        <f>INDEX([16]Data!$C$5:$C$156,MATCH(A185,[16]Data!$A$5:$A$156,0))</f>
        <v>KJ - Rokycany, na Pátku</v>
      </c>
      <c r="C185" s="85" t="str">
        <f>VLOOKUP($C$2,'[139]ERU-1'!$A$6:$BE$17,C$42,FALSE)</f>
        <v>Duben</v>
      </c>
      <c r="D185" s="85">
        <f>ROUND(VLOOKUP($C$2,'[140]ERU-1'!$A$6:$BE$17,D$42,FALSE),3)</f>
        <v>4</v>
      </c>
      <c r="E185" s="85">
        <f>ROUND(VLOOKUP($C$2,'[140]ERU-1'!$A$6:$BE$17,E$42,FALSE),3)</f>
        <v>270.98599999999999</v>
      </c>
      <c r="F185" s="85">
        <f>ROUND(VLOOKUP($C$2,'[140]ERU-1'!$A$6:$BE$17,F$42,FALSE),3)</f>
        <v>143.268</v>
      </c>
      <c r="G185" s="85">
        <f>ROUND(VLOOKUP($C$2,'[140]ERU-1'!$A$6:$BE$17,G$42,FALSE),3)</f>
        <v>35.271000000000001</v>
      </c>
      <c r="H185" s="85">
        <f>ROUND(VLOOKUP($C$2,'[140]ERU-1'!$A$6:$BE$17,H$42,FALSE),3)</f>
        <v>450</v>
      </c>
      <c r="I185" s="85">
        <f>ROUND(VLOOKUP($C$2,'[140]ERU-1'!$A$6:$BE$17,I$42,FALSE),3)</f>
        <v>0</v>
      </c>
      <c r="J185" s="85">
        <f>ROUND(VLOOKUP($C$2,'[140]ERU-1'!$A$6:$BE$17,J$42,FALSE),3)</f>
        <v>0</v>
      </c>
      <c r="K185" s="85">
        <f>ROUND(VLOOKUP($C$2,'[140]ERU-1'!$A$6:$BE$17,K$42,FALSE),3)</f>
        <v>450</v>
      </c>
      <c r="L185" s="85">
        <f>ROUND(VLOOKUP($C$2,'[140]ERU-1'!$A$6:$BE$17,L$42,FALSE),3)</f>
        <v>0</v>
      </c>
      <c r="M185" s="85">
        <f>ROUND(VLOOKUP($C$2,'[140]ERU-1'!$A$6:$BE$17,M$42,FALSE),3)</f>
        <v>450</v>
      </c>
      <c r="N185" s="85">
        <f>ROUND(VLOOKUP($C$2,'[140]ERU-1'!$A$6:$BE$17,N$42,FALSE),3)</f>
        <v>0</v>
      </c>
      <c r="O185" s="85" t="s">
        <v>36</v>
      </c>
      <c r="P185" s="85">
        <f>ROUND(VLOOKUP($C$2,'[140]ERU-1'!$A$6:$BE$17,P$42,FALSE),3)</f>
        <v>0</v>
      </c>
      <c r="Q185" s="85">
        <f>ROUND(VLOOKUP($C$2,'[140]ERU-1'!$A$6:$BE$17,Q$42,FALSE),3)</f>
        <v>0</v>
      </c>
      <c r="R185" s="85">
        <f>ROUND(VLOOKUP($C$2,'[140]ERU-1'!$A$6:$BE$17,R$42,FALSE),3)</f>
        <v>450</v>
      </c>
      <c r="S185" s="85">
        <f>ROUND(VLOOKUP($C$2,'[140]ERU-1'!$A$6:$BE$17,S$42,FALSE),3)</f>
        <v>0</v>
      </c>
      <c r="T185" s="85">
        <f>ROUND(VLOOKUP($C$2,'[140]ERU-1'!$A$6:$BE$17,T$42,FALSE),3)</f>
        <v>0</v>
      </c>
      <c r="U185" s="85">
        <f>ROUND(VLOOKUP($C$2,'[140]ERU-1'!$A$6:$BE$17,U$42,FALSE),3)</f>
        <v>0</v>
      </c>
      <c r="V185" s="85">
        <f>ROUND(VLOOKUP($C$2,'[140]ERU-1'!$A$6:$BE$17,V$42,FALSE),3)</f>
        <v>0</v>
      </c>
      <c r="W185" s="85">
        <f>ROUND(VLOOKUP($C$2,'[140]ERU-1'!$A$6:$BE$17,W$42,FALSE),3)</f>
        <v>0</v>
      </c>
      <c r="X185" s="85">
        <f>ROUND(VLOOKUP($C$2,'[140]ERU-1'!$A$6:$BE$17,X$42,FALSE),3)</f>
        <v>0</v>
      </c>
      <c r="Y185" s="85">
        <f>ROUND(VLOOKUP($C$2,'[140]ERU-1'!$A$6:$BE$17,Y$42,FALSE),3)</f>
        <v>0</v>
      </c>
      <c r="Z185" s="85">
        <f>ROUND(VLOOKUP($C$2,'[140]ERU-1'!$A$6:$BE$17,Z$42,FALSE),3)</f>
        <v>0</v>
      </c>
      <c r="AA185" s="85" t="str">
        <f>INDEX([16]Data!$BK$5:$BK$156,MATCH(A185,[16]Data!$A$5:$A$156,0))</f>
        <v>Plzeňský</v>
      </c>
      <c r="AB185" s="86">
        <f>INDEX([16]Data!$BM$5:$BM$156,MATCH(A185,[16]Data!$A$5:$A$156,0))</f>
        <v>0.47799999999999998</v>
      </c>
    </row>
    <row r="186" spans="1:30" x14ac:dyDescent="0.25">
      <c r="A186">
        <v>4579</v>
      </c>
      <c r="B186" s="84" t="str">
        <f>INDEX([16]Data!$C$5:$C$156,MATCH(A186,[16]Data!$A$5:$A$156,0))</f>
        <v>KJ - COLORLAK</v>
      </c>
      <c r="C186" s="85" t="str">
        <f>VLOOKUP($C$2,'[139]ERU-1'!$A$6:$BE$17,C$42,FALSE)</f>
        <v>Duben</v>
      </c>
      <c r="D186" s="85">
        <f>ROUND(VLOOKUP($C$2,'[141]ERU-1'!$A$6:$BE$17,D$42,FALSE),3)</f>
        <v>4</v>
      </c>
      <c r="E186" s="85">
        <f>ROUND(VLOOKUP($C$2,'[141]ERU-1'!$A$6:$BE$17,E$42,FALSE),3)</f>
        <v>166.92400000000001</v>
      </c>
      <c r="F186" s="85">
        <f>ROUND(VLOOKUP($C$2,'[141]ERU-1'!$A$6:$BE$17,F$42,FALSE),3)</f>
        <v>89.311000000000007</v>
      </c>
      <c r="G186" s="85">
        <f>ROUND(VLOOKUP($C$2,'[141]ERU-1'!$A$6:$BE$17,G$42,FALSE),3)</f>
        <v>35.24</v>
      </c>
      <c r="H186" s="85">
        <f>ROUND(VLOOKUP($C$2,'[141]ERU-1'!$A$6:$BE$17,H$42,FALSE),3)</f>
        <v>252</v>
      </c>
      <c r="I186" s="85">
        <f>ROUND(VLOOKUP($C$2,'[141]ERU-1'!$A$6:$BE$17,I$42,FALSE),3)</f>
        <v>0</v>
      </c>
      <c r="J186" s="85">
        <f>ROUND(VLOOKUP($C$2,'[141]ERU-1'!$A$6:$BE$17,J$42,FALSE),3)</f>
        <v>0</v>
      </c>
      <c r="K186" s="85">
        <f>ROUND(VLOOKUP($C$2,'[141]ERU-1'!$A$6:$BE$17,K$42,FALSE),3)</f>
        <v>252</v>
      </c>
      <c r="L186" s="85">
        <f>ROUND(VLOOKUP($C$2,'[141]ERU-1'!$A$6:$BE$17,L$42,FALSE),3)</f>
        <v>0</v>
      </c>
      <c r="M186" s="85">
        <f>ROUND(VLOOKUP($C$2,'[141]ERU-1'!$A$6:$BE$17,M$42,FALSE),3)</f>
        <v>252</v>
      </c>
      <c r="N186" s="85">
        <f>ROUND(VLOOKUP($C$2,'[141]ERU-1'!$A$6:$BE$17,N$42,FALSE),3)</f>
        <v>0</v>
      </c>
      <c r="O186" s="85" t="s">
        <v>36</v>
      </c>
      <c r="P186" s="85">
        <f>ROUND(VLOOKUP($C$2,'[141]ERU-1'!$A$6:$BE$17,P$42,FALSE),3)</f>
        <v>0</v>
      </c>
      <c r="Q186" s="85">
        <f>ROUND(VLOOKUP($C$2,'[141]ERU-1'!$A$6:$BE$17,Q$42,FALSE),3)</f>
        <v>0</v>
      </c>
      <c r="R186" s="85">
        <f>ROUND(VLOOKUP($C$2,'[141]ERU-1'!$A$6:$BE$17,R$42,FALSE),3)</f>
        <v>252</v>
      </c>
      <c r="S186" s="85">
        <f>ROUND(VLOOKUP($C$2,'[141]ERU-1'!$A$6:$BE$17,S$42,FALSE),3)</f>
        <v>0</v>
      </c>
      <c r="T186" s="85">
        <f>ROUND(VLOOKUP($C$2,'[141]ERU-1'!$A$6:$BE$17,T$42,FALSE),3)</f>
        <v>0</v>
      </c>
      <c r="U186" s="85">
        <f>ROUND(VLOOKUP($C$2,'[141]ERU-1'!$A$6:$BE$17,U$42,FALSE),3)</f>
        <v>0</v>
      </c>
      <c r="V186" s="85">
        <f>ROUND(VLOOKUP($C$2,'[141]ERU-1'!$A$6:$BE$17,V$42,FALSE),3)</f>
        <v>0</v>
      </c>
      <c r="W186" s="85">
        <f>ROUND(VLOOKUP($C$2,'[141]ERU-1'!$A$6:$BE$17,W$42,FALSE),3)</f>
        <v>0</v>
      </c>
      <c r="X186" s="85">
        <f>ROUND(VLOOKUP($C$2,'[141]ERU-1'!$A$6:$BE$17,X$42,FALSE),3)</f>
        <v>0</v>
      </c>
      <c r="Y186" s="85">
        <f>ROUND(VLOOKUP($C$2,'[141]ERU-1'!$A$6:$BE$17,Y$42,FALSE),3)</f>
        <v>0</v>
      </c>
      <c r="Z186" s="85">
        <f>ROUND(VLOOKUP($C$2,'[141]ERU-1'!$A$6:$BE$17,Z$42,FALSE),3)</f>
        <v>0</v>
      </c>
      <c r="AA186" s="85" t="str">
        <f>INDEX([16]Data!$BK$5:$BK$156,MATCH(A186,[16]Data!$A$5:$A$156,0))</f>
        <v>Zlínský</v>
      </c>
      <c r="AB186" s="86">
        <f>INDEX([16]Data!$BM$5:$BM$156,MATCH(A186,[16]Data!$A$5:$A$156,0))</f>
        <v>0.47799999999999998</v>
      </c>
    </row>
    <row r="187" spans="1:30" x14ac:dyDescent="0.25">
      <c r="A187">
        <v>4928</v>
      </c>
      <c r="B187" s="84" t="str">
        <f>INDEX([16]Data!$C$5:$C$156,MATCH(A187,[16]Data!$A$5:$A$156,0))</f>
        <v>KJ - Horaždovice ul. Okružní</v>
      </c>
      <c r="C187" s="85" t="str">
        <f>VLOOKUP($C$2,'[139]ERU-1'!$A$6:$BE$17,C$42,FALSE)</f>
        <v>Duben</v>
      </c>
      <c r="D187" s="85">
        <f>ROUND(VLOOKUP($C$2,'[142]ERU-1'!$A$6:$BE$17,D$42,FALSE),3)</f>
        <v>4</v>
      </c>
      <c r="E187" s="85">
        <f>ROUND(VLOOKUP($C$2,'[142]ERU-1'!$A$6:$BE$17,E$42,FALSE),3)</f>
        <v>642.58799999999997</v>
      </c>
      <c r="F187" s="85">
        <f>ROUND(VLOOKUP($C$2,'[142]ERU-1'!$A$6:$BE$17,F$42,FALSE),3)</f>
        <v>361.572</v>
      </c>
      <c r="G187" s="85">
        <f>ROUND(VLOOKUP($C$2,'[142]ERU-1'!$A$6:$BE$17,G$42,FALSE),3)</f>
        <v>35.271000000000001</v>
      </c>
      <c r="H187" s="85">
        <f>ROUND(VLOOKUP($C$2,'[142]ERU-1'!$A$6:$BE$17,H$42,FALSE),3)</f>
        <v>1083</v>
      </c>
      <c r="I187" s="85">
        <f>ROUND(VLOOKUP($C$2,'[142]ERU-1'!$A$6:$BE$17,I$42,FALSE),3)</f>
        <v>0</v>
      </c>
      <c r="J187" s="85">
        <f>ROUND(VLOOKUP($C$2,'[142]ERU-1'!$A$6:$BE$17,J$42,FALSE),3)</f>
        <v>0</v>
      </c>
      <c r="K187" s="85">
        <f>ROUND(VLOOKUP($C$2,'[142]ERU-1'!$A$6:$BE$17,K$42,FALSE),3)</f>
        <v>1083</v>
      </c>
      <c r="L187" s="85">
        <f>ROUND(VLOOKUP($C$2,'[142]ERU-1'!$A$6:$BE$17,L$42,FALSE),3)</f>
        <v>0</v>
      </c>
      <c r="M187" s="85">
        <f>ROUND(VLOOKUP($C$2,'[142]ERU-1'!$A$6:$BE$17,M$42,FALSE),3)</f>
        <v>1083</v>
      </c>
      <c r="N187" s="85">
        <f>ROUND(VLOOKUP($C$2,'[142]ERU-1'!$A$6:$BE$17,N$42,FALSE),3)</f>
        <v>0</v>
      </c>
      <c r="O187" s="85" t="s">
        <v>36</v>
      </c>
      <c r="P187" s="85">
        <f>ROUND(VLOOKUP($C$2,'[142]ERU-1'!$A$6:$BE$17,P$42,FALSE),3)</f>
        <v>0</v>
      </c>
      <c r="Q187" s="85">
        <f>ROUND(VLOOKUP($C$2,'[142]ERU-1'!$A$6:$BE$17,Q$42,FALSE),3)</f>
        <v>0</v>
      </c>
      <c r="R187" s="85">
        <f>ROUND(VLOOKUP($C$2,'[142]ERU-1'!$A$6:$BE$17,R$42,FALSE),3)</f>
        <v>0</v>
      </c>
      <c r="S187" s="85">
        <f>ROUND(VLOOKUP($C$2,'[142]ERU-1'!$A$6:$BE$17,S$42,FALSE),3)</f>
        <v>0</v>
      </c>
      <c r="T187" s="85">
        <f>ROUND(VLOOKUP($C$2,'[142]ERU-1'!$A$6:$BE$17,T$42,FALSE),3)</f>
        <v>0</v>
      </c>
      <c r="U187" s="85">
        <f>ROUND(VLOOKUP($C$2,'[142]ERU-1'!$A$6:$BE$17,U$42,FALSE),3)</f>
        <v>0</v>
      </c>
      <c r="V187" s="85">
        <f>ROUND(VLOOKUP($C$2,'[142]ERU-1'!$A$6:$BE$17,V$42,FALSE),3)</f>
        <v>0</v>
      </c>
      <c r="W187" s="85">
        <f>ROUND(VLOOKUP($C$2,'[142]ERU-1'!$A$6:$BE$17,W$42,FALSE),3)</f>
        <v>0</v>
      </c>
      <c r="X187" s="85">
        <f>ROUND(VLOOKUP($C$2,'[142]ERU-1'!$A$6:$BE$17,X$42,FALSE),3)</f>
        <v>1083</v>
      </c>
      <c r="Y187" s="85">
        <f>ROUND(VLOOKUP($C$2,'[142]ERU-1'!$A$6:$BE$17,Y$42,FALSE),3)</f>
        <v>0</v>
      </c>
      <c r="Z187" s="85">
        <f>ROUND(VLOOKUP($C$2,'[142]ERU-1'!$A$6:$BE$17,Z$42,FALSE),3)</f>
        <v>0</v>
      </c>
      <c r="AA187" s="85" t="str">
        <f>INDEX([16]Data!$BK$5:$BK$156,MATCH(A187,[16]Data!$A$5:$A$156,0))</f>
        <v>Plzeňský</v>
      </c>
      <c r="AB187" s="86">
        <f>INDEX([16]Data!$BM$5:$BM$156,MATCH(A187,[16]Data!$A$5:$A$156,0))</f>
        <v>0.99299999999999999</v>
      </c>
    </row>
    <row r="188" spans="1:30" x14ac:dyDescent="0.25">
      <c r="A188">
        <v>4627</v>
      </c>
      <c r="B188" s="84" t="str">
        <f>INDEX([16]Data!$C$5:$C$156,MATCH(A188,[16]Data!$A$5:$A$156,0))</f>
        <v>KJ - Kraslice Soukenická</v>
      </c>
      <c r="C188" s="85" t="str">
        <f>VLOOKUP($C$2,'[139]ERU-1'!$A$6:$BE$17,C$42,FALSE)</f>
        <v>Duben</v>
      </c>
      <c r="D188" s="85">
        <f>ROUND(VLOOKUP($C$2,'[143]ERU-1'!$A$6:$BE$17,D$42,FALSE),3)</f>
        <v>4</v>
      </c>
      <c r="E188" s="85">
        <f>ROUND(VLOOKUP($C$2,'[143]ERU-1'!$A$6:$BE$17,E$42,FALSE),3)</f>
        <v>196.84800000000001</v>
      </c>
      <c r="F188" s="85">
        <f>ROUND(VLOOKUP($C$2,'[143]ERU-1'!$A$6:$BE$17,F$42,FALSE),3)</f>
        <v>113.663</v>
      </c>
      <c r="G188" s="85">
        <f>ROUND(VLOOKUP($C$2,'[143]ERU-1'!$A$6:$BE$17,G$42,FALSE),3)</f>
        <v>34.667999999999999</v>
      </c>
      <c r="H188" s="85">
        <f>ROUND(VLOOKUP($C$2,'[143]ERU-1'!$A$6:$BE$17,H$42,FALSE),3)</f>
        <v>335</v>
      </c>
      <c r="I188" s="85">
        <f>ROUND(VLOOKUP($C$2,'[143]ERU-1'!$A$6:$BE$17,I$42,FALSE),3)</f>
        <v>0</v>
      </c>
      <c r="J188" s="85">
        <f>ROUND(VLOOKUP($C$2,'[143]ERU-1'!$A$6:$BE$17,J$42,FALSE),3)</f>
        <v>0</v>
      </c>
      <c r="K188" s="85">
        <f>ROUND(VLOOKUP($C$2,'[143]ERU-1'!$A$6:$BE$17,K$42,FALSE),3)</f>
        <v>335</v>
      </c>
      <c r="L188" s="85">
        <f>ROUND(VLOOKUP($C$2,'[143]ERU-1'!$A$6:$BE$17,L$42,FALSE),3)</f>
        <v>0</v>
      </c>
      <c r="M188" s="85">
        <f>ROUND(VLOOKUP($C$2,'[143]ERU-1'!$A$6:$BE$17,M$42,FALSE),3)</f>
        <v>335</v>
      </c>
      <c r="N188" s="85">
        <f>ROUND(VLOOKUP($C$2,'[143]ERU-1'!$A$6:$BE$17,N$42,FALSE),3)</f>
        <v>0</v>
      </c>
      <c r="O188" s="85" t="s">
        <v>36</v>
      </c>
      <c r="P188" s="85">
        <f>ROUND(VLOOKUP($C$2,'[143]ERU-1'!$A$6:$BE$17,P$42,FALSE),3)</f>
        <v>0</v>
      </c>
      <c r="Q188" s="85">
        <f>ROUND(VLOOKUP($C$2,'[143]ERU-1'!$A$6:$BE$17,Q$42,FALSE),3)</f>
        <v>0</v>
      </c>
      <c r="R188" s="85">
        <f>ROUND(VLOOKUP($C$2,'[143]ERU-1'!$A$6:$BE$17,R$42,FALSE),3)</f>
        <v>335</v>
      </c>
      <c r="S188" s="85">
        <f>ROUND(VLOOKUP($C$2,'[143]ERU-1'!$A$6:$BE$17,S$42,FALSE),3)</f>
        <v>0</v>
      </c>
      <c r="T188" s="85">
        <f>ROUND(VLOOKUP($C$2,'[143]ERU-1'!$A$6:$BE$17,T$42,FALSE),3)</f>
        <v>0</v>
      </c>
      <c r="U188" s="85">
        <f>ROUND(VLOOKUP($C$2,'[143]ERU-1'!$A$6:$BE$17,U$42,FALSE),3)</f>
        <v>0</v>
      </c>
      <c r="V188" s="85">
        <f>ROUND(VLOOKUP($C$2,'[143]ERU-1'!$A$6:$BE$17,V$42,FALSE),3)</f>
        <v>0</v>
      </c>
      <c r="W188" s="85">
        <f>ROUND(VLOOKUP($C$2,'[143]ERU-1'!$A$6:$BE$17,W$42,FALSE),3)</f>
        <v>0</v>
      </c>
      <c r="X188" s="85">
        <f>ROUND(VLOOKUP($C$2,'[143]ERU-1'!$A$6:$BE$17,X$42,FALSE),3)</f>
        <v>0</v>
      </c>
      <c r="Y188" s="85">
        <f>ROUND(VLOOKUP($C$2,'[143]ERU-1'!$A$6:$BE$17,Y$42,FALSE),3)</f>
        <v>0</v>
      </c>
      <c r="Z188" s="85">
        <f>ROUND(VLOOKUP($C$2,'[143]ERU-1'!$A$6:$BE$17,Z$42,FALSE),3)</f>
        <v>0</v>
      </c>
      <c r="AA188" s="85" t="str">
        <f>INDEX([16]Data!$BK$5:$BK$156,MATCH(A188,[16]Data!$A$5:$A$156,0))</f>
        <v>Karlovarský</v>
      </c>
      <c r="AB188" s="86">
        <f>INDEX([16]Data!$BM$5:$BM$156,MATCH(A188,[16]Data!$A$5:$A$156,0))</f>
        <v>0.28000000000000003</v>
      </c>
    </row>
    <row r="189" spans="1:30" x14ac:dyDescent="0.25">
      <c r="A189">
        <v>4723</v>
      </c>
      <c r="B189" s="84" t="str">
        <f>INDEX([16]Data!$C$5:$C$156,MATCH(A189,[16]Data!$A$5:$A$156,0))</f>
        <v>KJ - Horažďovice ul. Sportovní</v>
      </c>
      <c r="C189" s="85" t="str">
        <f>VLOOKUP($C$2,'[139]ERU-1'!$A$6:$BE$17,C$42,FALSE)</f>
        <v>Duben</v>
      </c>
      <c r="D189" s="85">
        <f>ROUND(VLOOKUP($C$2,'[144]ERU-1'!$A$6:$BE$17,D$42,FALSE),3)</f>
        <v>4</v>
      </c>
      <c r="E189" s="85">
        <f>ROUND(VLOOKUP($C$2,'[144]ERU-1'!$A$6:$BE$17,E$42,FALSE),3)</f>
        <v>100.154</v>
      </c>
      <c r="F189" s="85">
        <f>ROUND(VLOOKUP($C$2,'[144]ERU-1'!$A$6:$BE$17,F$42,FALSE),3)</f>
        <v>56.517000000000003</v>
      </c>
      <c r="G189" s="85">
        <f>ROUND(VLOOKUP($C$2,'[144]ERU-1'!$A$6:$BE$17,G$42,FALSE),3)</f>
        <v>35.28</v>
      </c>
      <c r="H189" s="85">
        <f>ROUND(VLOOKUP($C$2,'[144]ERU-1'!$A$6:$BE$17,H$42,FALSE),3)</f>
        <v>167</v>
      </c>
      <c r="I189" s="85">
        <f>ROUND(VLOOKUP($C$2,'[144]ERU-1'!$A$6:$BE$17,I$42,FALSE),3)</f>
        <v>0</v>
      </c>
      <c r="J189" s="85">
        <f>ROUND(VLOOKUP($C$2,'[144]ERU-1'!$A$6:$BE$17,J$42,FALSE),3)</f>
        <v>0</v>
      </c>
      <c r="K189" s="85">
        <f>ROUND(VLOOKUP($C$2,'[144]ERU-1'!$A$6:$BE$17,K$42,FALSE),3)</f>
        <v>167</v>
      </c>
      <c r="L189" s="85">
        <f>ROUND(VLOOKUP($C$2,'[144]ERU-1'!$A$6:$BE$17,L$42,FALSE),3)</f>
        <v>0</v>
      </c>
      <c r="M189" s="85">
        <f>ROUND(VLOOKUP($C$2,'[144]ERU-1'!$A$6:$BE$17,M$42,FALSE),3)</f>
        <v>167</v>
      </c>
      <c r="N189" s="85">
        <f>ROUND(VLOOKUP($C$2,'[144]ERU-1'!$A$6:$BE$17,N$42,FALSE),3)</f>
        <v>0</v>
      </c>
      <c r="O189" s="85" t="s">
        <v>36</v>
      </c>
      <c r="P189" s="85">
        <f>ROUND(VLOOKUP($C$2,'[144]ERU-1'!$A$6:$BE$17,P$42,FALSE),3)</f>
        <v>0</v>
      </c>
      <c r="Q189" s="85">
        <f>ROUND(VLOOKUP($C$2,'[144]ERU-1'!$A$6:$BE$17,Q$42,FALSE),3)</f>
        <v>0</v>
      </c>
      <c r="R189" s="85">
        <f>ROUND(VLOOKUP($C$2,'[144]ERU-1'!$A$6:$BE$17,R$42,FALSE),3)</f>
        <v>167</v>
      </c>
      <c r="S189" s="85">
        <f>ROUND(VLOOKUP($C$2,'[144]ERU-1'!$A$6:$BE$17,S$42,FALSE),3)</f>
        <v>0</v>
      </c>
      <c r="T189" s="85">
        <f>ROUND(VLOOKUP($C$2,'[144]ERU-1'!$A$6:$BE$17,T$42,FALSE),3)</f>
        <v>0</v>
      </c>
      <c r="U189" s="85">
        <f>ROUND(VLOOKUP($C$2,'[144]ERU-1'!$A$6:$BE$17,U$42,FALSE),3)</f>
        <v>0</v>
      </c>
      <c r="V189" s="85">
        <f>ROUND(VLOOKUP($C$2,'[144]ERU-1'!$A$6:$BE$17,V$42,FALSE),3)</f>
        <v>0</v>
      </c>
      <c r="W189" s="85">
        <f>ROUND(VLOOKUP($C$2,'[144]ERU-1'!$A$6:$BE$17,W$42,FALSE),3)</f>
        <v>0</v>
      </c>
      <c r="X189" s="85">
        <f>ROUND(VLOOKUP($C$2,'[144]ERU-1'!$A$6:$BE$17,X$42,FALSE),3)</f>
        <v>0</v>
      </c>
      <c r="Y189" s="85">
        <f>ROUND(VLOOKUP($C$2,'[144]ERU-1'!$A$6:$BE$17,Y$42,FALSE),3)</f>
        <v>0</v>
      </c>
      <c r="Z189" s="85">
        <f>ROUND(VLOOKUP($C$2,'[144]ERU-1'!$A$6:$BE$17,Z$42,FALSE),3)</f>
        <v>0</v>
      </c>
      <c r="AA189" s="85" t="str">
        <f>INDEX([16]Data!$BK$5:$BK$156,MATCH(A189,[16]Data!$A$5:$A$156,0))</f>
        <v>Plzeňský</v>
      </c>
      <c r="AB189" s="86">
        <f>INDEX([16]Data!$BM$5:$BM$156,MATCH(A189,[16]Data!$A$5:$A$156,0))</f>
        <v>0.221</v>
      </c>
    </row>
    <row r="190" spans="1:30" x14ac:dyDescent="0.25">
      <c r="A190">
        <v>4600</v>
      </c>
      <c r="B190" s="84" t="str">
        <f>INDEX([16]Data!$C$5:$C$156,MATCH(A190,[16]Data!$A$5:$A$156,0))</f>
        <v>KJ - Veselí nad Lužnicí Blatské sídliště</v>
      </c>
      <c r="C190" s="85" t="str">
        <f>VLOOKUP($C$2,'[139]ERU-1'!$A$6:$BE$17,C$42,FALSE)</f>
        <v>Duben</v>
      </c>
      <c r="D190" s="85">
        <f>ROUND(VLOOKUP($C$2,'[145]ERU-1'!$A$6:$BE$17,D$42,FALSE),3)</f>
        <v>4</v>
      </c>
      <c r="E190" s="85">
        <f>ROUND(VLOOKUP($C$2,'[145]ERU-1'!$A$6:$BE$17,E$42,FALSE),3)</f>
        <v>557.52200000000005</v>
      </c>
      <c r="F190" s="85">
        <f>ROUND(VLOOKUP($C$2,'[145]ERU-1'!$A$6:$BE$17,F$42,FALSE),3)</f>
        <v>309.77300000000002</v>
      </c>
      <c r="G190" s="85">
        <f>ROUND(VLOOKUP($C$2,'[145]ERU-1'!$A$6:$BE$17,G$42,FALSE),3)</f>
        <v>35.286000000000001</v>
      </c>
      <c r="H190" s="85">
        <f>ROUND(VLOOKUP($C$2,'[145]ERU-1'!$A$6:$BE$17,H$42,FALSE),3)</f>
        <v>926</v>
      </c>
      <c r="I190" s="85">
        <f>ROUND(VLOOKUP($C$2,'[145]ERU-1'!$A$6:$BE$17,I$42,FALSE),3)</f>
        <v>0</v>
      </c>
      <c r="J190" s="85">
        <f>ROUND(VLOOKUP($C$2,'[145]ERU-1'!$A$6:$BE$17,J$42,FALSE),3)</f>
        <v>0</v>
      </c>
      <c r="K190" s="85">
        <f>ROUND(VLOOKUP($C$2,'[145]ERU-1'!$A$6:$BE$17,K$42,FALSE),3)</f>
        <v>926</v>
      </c>
      <c r="L190" s="85">
        <f>ROUND(VLOOKUP($C$2,'[145]ERU-1'!$A$6:$BE$17,L$42,FALSE),3)</f>
        <v>0</v>
      </c>
      <c r="M190" s="85">
        <f>ROUND(VLOOKUP($C$2,'[145]ERU-1'!$A$6:$BE$17,M$42,FALSE),3)</f>
        <v>926</v>
      </c>
      <c r="N190" s="85">
        <f>ROUND(VLOOKUP($C$2,'[145]ERU-1'!$A$6:$BE$17,N$42,FALSE),3)</f>
        <v>0</v>
      </c>
      <c r="O190" s="85" t="s">
        <v>36</v>
      </c>
      <c r="P190" s="85">
        <f>ROUND(VLOOKUP($C$2,'[145]ERU-1'!$A$6:$BE$17,P$42,FALSE),3)</f>
        <v>0</v>
      </c>
      <c r="Q190" s="85">
        <f>ROUND(VLOOKUP($C$2,'[145]ERU-1'!$A$6:$BE$17,Q$42,FALSE),3)</f>
        <v>0</v>
      </c>
      <c r="R190" s="85">
        <f>ROUND(VLOOKUP($C$2,'[145]ERU-1'!$A$6:$BE$17,R$42,FALSE),3)</f>
        <v>0</v>
      </c>
      <c r="S190" s="85">
        <f>ROUND(VLOOKUP($C$2,'[145]ERU-1'!$A$6:$BE$17,S$42,FALSE),3)</f>
        <v>0</v>
      </c>
      <c r="T190" s="85">
        <f>ROUND(VLOOKUP($C$2,'[145]ERU-1'!$A$6:$BE$17,T$42,FALSE),3)</f>
        <v>0</v>
      </c>
      <c r="U190" s="85">
        <f>ROUND(VLOOKUP($C$2,'[145]ERU-1'!$A$6:$BE$17,U$42,FALSE),3)</f>
        <v>0</v>
      </c>
      <c r="V190" s="85">
        <f>ROUND(VLOOKUP($C$2,'[145]ERU-1'!$A$6:$BE$17,V$42,FALSE),3)</f>
        <v>0</v>
      </c>
      <c r="W190" s="85">
        <f>ROUND(VLOOKUP($C$2,'[145]ERU-1'!$A$6:$BE$17,W$42,FALSE),3)</f>
        <v>0</v>
      </c>
      <c r="X190" s="85">
        <f>ROUND(VLOOKUP($C$2,'[145]ERU-1'!$A$6:$BE$17,X$42,FALSE),3)</f>
        <v>926</v>
      </c>
      <c r="Y190" s="85">
        <f>ROUND(VLOOKUP($C$2,'[145]ERU-1'!$A$6:$BE$17,Y$42,FALSE),3)</f>
        <v>0</v>
      </c>
      <c r="Z190" s="85">
        <f>ROUND(VLOOKUP($C$2,'[145]ERU-1'!$A$6:$BE$17,Z$42,FALSE),3)</f>
        <v>0</v>
      </c>
      <c r="AA190" s="85" t="str">
        <f>INDEX([16]Data!$BK$5:$BK$156,MATCH(A190,[16]Data!$A$5:$A$156,0))</f>
        <v>Jihočeský</v>
      </c>
      <c r="AB190" s="86">
        <f>INDEX([16]Data!$BM$5:$BM$156,MATCH(A190,[16]Data!$A$5:$A$156,0))</f>
        <v>0.99299999999999999</v>
      </c>
    </row>
    <row r="191" spans="1:30" x14ac:dyDescent="0.25">
      <c r="A191">
        <v>4906</v>
      </c>
      <c r="B191" s="84" t="str">
        <f>INDEX([16]Data!$C$5:$C$156,MATCH(A191,[16]Data!$A$5:$A$156,0))</f>
        <v>KJ - Česká Třebová bazén</v>
      </c>
      <c r="C191" s="85" t="str">
        <f>VLOOKUP($C$2,'[139]ERU-1'!$A$6:$BE$17,C$42,FALSE)</f>
        <v>Duben</v>
      </c>
      <c r="D191" s="85">
        <f>ROUND(VLOOKUP($C$2,'[146]ERU-1'!$A$6:$BE$17,D$42,FALSE),3)</f>
        <v>4</v>
      </c>
      <c r="E191" s="85">
        <f>ROUND(VLOOKUP($C$2,'[146]ERU-1'!$A$6:$BE$17,E$42,FALSE),3)</f>
        <v>113.96299999999999</v>
      </c>
      <c r="F191" s="85">
        <f>ROUND(VLOOKUP($C$2,'[146]ERU-1'!$A$6:$BE$17,F$42,FALSE),3)</f>
        <v>67.680999999999997</v>
      </c>
      <c r="G191" s="85">
        <f>ROUND(VLOOKUP($C$2,'[146]ERU-1'!$A$6:$BE$17,G$42,FALSE),3)</f>
        <v>35.225999999999999</v>
      </c>
      <c r="H191" s="85">
        <f>ROUND(VLOOKUP($C$2,'[146]ERU-1'!$A$6:$BE$17,H$42,FALSE),3)</f>
        <v>215</v>
      </c>
      <c r="I191" s="85">
        <f>ROUND(VLOOKUP($C$2,'[146]ERU-1'!$A$6:$BE$17,I$42,FALSE),3)</f>
        <v>0</v>
      </c>
      <c r="J191" s="85">
        <f>ROUND(VLOOKUP($C$2,'[146]ERU-1'!$A$6:$BE$17,J$42,FALSE),3)</f>
        <v>0</v>
      </c>
      <c r="K191" s="85">
        <f>ROUND(VLOOKUP($C$2,'[146]ERU-1'!$A$6:$BE$17,K$42,FALSE),3)</f>
        <v>215</v>
      </c>
      <c r="L191" s="85">
        <f>ROUND(VLOOKUP($C$2,'[146]ERU-1'!$A$6:$BE$17,L$42,FALSE),3)</f>
        <v>0</v>
      </c>
      <c r="M191" s="85">
        <f>ROUND(VLOOKUP($C$2,'[146]ERU-1'!$A$6:$BE$17,M$42,FALSE),3)</f>
        <v>215</v>
      </c>
      <c r="N191" s="85">
        <f>ROUND(VLOOKUP($C$2,'[146]ERU-1'!$A$6:$BE$17,N$42,FALSE),3)</f>
        <v>0</v>
      </c>
      <c r="O191" s="85" t="s">
        <v>36</v>
      </c>
      <c r="P191" s="85">
        <f>ROUND(VLOOKUP($C$2,'[146]ERU-1'!$A$6:$BE$17,P$42,FALSE),3)</f>
        <v>0</v>
      </c>
      <c r="Q191" s="85">
        <f>ROUND(VLOOKUP($C$2,'[146]ERU-1'!$A$6:$BE$17,Q$42,FALSE),3)</f>
        <v>0</v>
      </c>
      <c r="R191" s="85">
        <f>ROUND(VLOOKUP($C$2,'[146]ERU-1'!$A$6:$BE$17,R$42,FALSE),3)</f>
        <v>215</v>
      </c>
      <c r="S191" s="85">
        <f>ROUND(VLOOKUP($C$2,'[146]ERU-1'!$A$6:$BE$17,S$42,FALSE),3)</f>
        <v>0</v>
      </c>
      <c r="T191" s="85">
        <f>ROUND(VLOOKUP($C$2,'[146]ERU-1'!$A$6:$BE$17,T$42,FALSE),3)</f>
        <v>0</v>
      </c>
      <c r="U191" s="85">
        <f>ROUND(VLOOKUP($C$2,'[146]ERU-1'!$A$6:$BE$17,U$42,FALSE),3)</f>
        <v>0</v>
      </c>
      <c r="V191" s="85">
        <f>ROUND(VLOOKUP($C$2,'[146]ERU-1'!$A$6:$BE$17,V$42,FALSE),3)</f>
        <v>0</v>
      </c>
      <c r="W191" s="85">
        <f>ROUND(VLOOKUP($C$2,'[146]ERU-1'!$A$6:$BE$17,W$42,FALSE),3)</f>
        <v>0</v>
      </c>
      <c r="X191" s="85">
        <f>ROUND(VLOOKUP($C$2,'[146]ERU-1'!$A$6:$BE$17,X$42,FALSE),3)</f>
        <v>0</v>
      </c>
      <c r="Y191" s="85">
        <f>ROUND(VLOOKUP($C$2,'[146]ERU-1'!$A$6:$BE$17,Y$42,FALSE),3)</f>
        <v>0</v>
      </c>
      <c r="Z191" s="85">
        <f>ROUND(VLOOKUP($C$2,'[146]ERU-1'!$A$6:$BE$17,Z$42,FALSE),3)</f>
        <v>0</v>
      </c>
      <c r="AA191" s="85" t="str">
        <f>INDEX([16]Data!$BK$5:$BK$156,MATCH(A191,[16]Data!$A$5:$A$156,0))</f>
        <v>Pardubický</v>
      </c>
      <c r="AB191" s="86">
        <f>INDEX([16]Data!$BM$5:$BM$156,MATCH(A191,[16]Data!$A$5:$A$156,0))</f>
        <v>0.221</v>
      </c>
    </row>
    <row r="192" spans="1:30" x14ac:dyDescent="0.25">
      <c r="A192">
        <v>4626</v>
      </c>
      <c r="B192" s="84" t="str">
        <f>INDEX([16]Data!$C$5:$C$156,MATCH(A192,[16]Data!$A$5:$A$156,0))</f>
        <v>KJ - Broumov Energo</v>
      </c>
      <c r="C192" s="85" t="str">
        <f>VLOOKUP($C$2,'[139]ERU-1'!$A$6:$BE$17,C$42,FALSE)</f>
        <v>Duben</v>
      </c>
      <c r="D192" s="85">
        <f>ROUND(VLOOKUP($C$2,'[147]ERU-1'!$A$6:$BE$17,D$42,FALSE),3)</f>
        <v>4</v>
      </c>
      <c r="E192" s="85">
        <f>ROUND(VLOOKUP($C$2,'[147]ERU-1'!$A$6:$BE$17,E$42,FALSE),3)</f>
        <v>90.781999999999996</v>
      </c>
      <c r="F192" s="85">
        <f>ROUND(VLOOKUP($C$2,'[147]ERU-1'!$A$6:$BE$17,F$42,FALSE),3)</f>
        <v>52.533999999999999</v>
      </c>
      <c r="G192" s="85">
        <f>ROUND(VLOOKUP($C$2,'[147]ERU-1'!$A$6:$BE$17,G$42,FALSE),3)</f>
        <v>35.225999999999999</v>
      </c>
      <c r="H192" s="85">
        <f>ROUND(VLOOKUP($C$2,'[147]ERU-1'!$A$6:$BE$17,H$42,FALSE),3)</f>
        <v>144</v>
      </c>
      <c r="I192" s="85">
        <f>ROUND(VLOOKUP($C$2,'[147]ERU-1'!$A$6:$BE$17,I$42,FALSE),3)</f>
        <v>0</v>
      </c>
      <c r="J192" s="85">
        <f>ROUND(VLOOKUP($C$2,'[147]ERU-1'!$A$6:$BE$17,J$42,FALSE),3)</f>
        <v>0</v>
      </c>
      <c r="K192" s="85">
        <f>ROUND(VLOOKUP($C$2,'[147]ERU-1'!$A$6:$BE$17,K$42,FALSE),3)</f>
        <v>144</v>
      </c>
      <c r="L192" s="85">
        <f>ROUND(VLOOKUP($C$2,'[147]ERU-1'!$A$6:$BE$17,L$42,FALSE),3)</f>
        <v>0</v>
      </c>
      <c r="M192" s="85">
        <f>ROUND(VLOOKUP($C$2,'[147]ERU-1'!$A$6:$BE$17,M$42,FALSE),3)</f>
        <v>144</v>
      </c>
      <c r="N192" s="85">
        <f>ROUND(VLOOKUP($C$2,'[147]ERU-1'!$A$6:$BE$17,N$42,FALSE),3)</f>
        <v>0</v>
      </c>
      <c r="O192" s="85" t="s">
        <v>36</v>
      </c>
      <c r="P192" s="85">
        <f>ROUND(VLOOKUP($C$2,'[147]ERU-1'!$A$6:$BE$17,P$42,FALSE),3)</f>
        <v>0</v>
      </c>
      <c r="Q192" s="85">
        <f>ROUND(VLOOKUP($C$2,'[147]ERU-1'!$A$6:$BE$17,Q$42,FALSE),3)</f>
        <v>0</v>
      </c>
      <c r="R192" s="85">
        <f>ROUND(VLOOKUP($C$2,'[147]ERU-1'!$A$6:$BE$17,R$42,FALSE),3)</f>
        <v>144</v>
      </c>
      <c r="S192" s="85">
        <f>ROUND(VLOOKUP($C$2,'[147]ERU-1'!$A$6:$BE$17,S$42,FALSE),3)</f>
        <v>0</v>
      </c>
      <c r="T192" s="85">
        <f>ROUND(VLOOKUP($C$2,'[147]ERU-1'!$A$6:$BE$17,T$42,FALSE),3)</f>
        <v>0</v>
      </c>
      <c r="U192" s="85">
        <f>ROUND(VLOOKUP($C$2,'[147]ERU-1'!$A$6:$BE$17,U$42,FALSE),3)</f>
        <v>0</v>
      </c>
      <c r="V192" s="85">
        <f>ROUND(VLOOKUP($C$2,'[147]ERU-1'!$A$6:$BE$17,V$42,FALSE),3)</f>
        <v>0</v>
      </c>
      <c r="W192" s="85">
        <f>ROUND(VLOOKUP($C$2,'[147]ERU-1'!$A$6:$BE$17,W$42,FALSE),3)</f>
        <v>0</v>
      </c>
      <c r="X192" s="85">
        <f>ROUND(VLOOKUP($C$2,'[147]ERU-1'!$A$6:$BE$17,X$42,FALSE),3)</f>
        <v>0</v>
      </c>
      <c r="Y192" s="85">
        <f>ROUND(VLOOKUP($C$2,'[147]ERU-1'!$A$6:$BE$17,Y$42,FALSE),3)</f>
        <v>0</v>
      </c>
      <c r="Z192" s="85">
        <f>ROUND(VLOOKUP($C$2,'[147]ERU-1'!$A$6:$BE$17,Z$42,FALSE),3)</f>
        <v>0</v>
      </c>
      <c r="AA192" s="85" t="str">
        <f>INDEX([16]Data!$BK$5:$BK$156,MATCH(A192,[16]Data!$A$5:$A$156,0))</f>
        <v>Královéhradecký</v>
      </c>
      <c r="AB192" s="86">
        <f>INDEX([16]Data!$BM$5:$BM$156,MATCH(A192,[16]Data!$A$5:$A$156,0))</f>
        <v>0.156</v>
      </c>
    </row>
    <row r="193" spans="1:28" x14ac:dyDescent="0.25">
      <c r="A193">
        <v>4910</v>
      </c>
      <c r="B193" s="84" t="str">
        <f>INDEX([16]Data!$C$5:$C$156,MATCH(A193,[16]Data!$A$5:$A$156,0))</f>
        <v>KJ - TEPLICE NAD METUJÍ</v>
      </c>
      <c r="C193" s="85" t="str">
        <f>VLOOKUP($C$2,'[139]ERU-1'!$A$6:$BE$17,C$42,FALSE)</f>
        <v>Duben</v>
      </c>
      <c r="D193" s="85">
        <f>ROUND(VLOOKUP($C$2,'[148]ERU-1'!$A$6:$BE$17,D$42,FALSE),3)</f>
        <v>4</v>
      </c>
      <c r="E193" s="85">
        <f>ROUND(VLOOKUP($C$2,'[148]ERU-1'!$A$6:$BE$17,E$42,FALSE),3)</f>
        <v>116.929</v>
      </c>
      <c r="F193" s="85">
        <f>ROUND(VLOOKUP($C$2,'[148]ERU-1'!$A$6:$BE$17,F$42,FALSE),3)</f>
        <v>65.212000000000003</v>
      </c>
      <c r="G193" s="85">
        <f>ROUND(VLOOKUP($C$2,'[148]ERU-1'!$A$6:$BE$17,G$42,FALSE),3)</f>
        <v>35.225999999999999</v>
      </c>
      <c r="H193" s="85">
        <f>ROUND(VLOOKUP($C$2,'[148]ERU-1'!$A$6:$BE$17,H$42,FALSE),3)</f>
        <v>178</v>
      </c>
      <c r="I193" s="85">
        <f>ROUND(VLOOKUP($C$2,'[148]ERU-1'!$A$6:$BE$17,I$42,FALSE),3)</f>
        <v>0</v>
      </c>
      <c r="J193" s="85">
        <f>ROUND(VLOOKUP($C$2,'[148]ERU-1'!$A$6:$BE$17,J$42,FALSE),3)</f>
        <v>0</v>
      </c>
      <c r="K193" s="85">
        <f>ROUND(VLOOKUP($C$2,'[148]ERU-1'!$A$6:$BE$17,K$42,FALSE),3)</f>
        <v>178</v>
      </c>
      <c r="L193" s="85">
        <f>ROUND(VLOOKUP($C$2,'[148]ERU-1'!$A$6:$BE$17,L$42,FALSE),3)</f>
        <v>0</v>
      </c>
      <c r="M193" s="85">
        <f>ROUND(VLOOKUP($C$2,'[148]ERU-1'!$A$6:$BE$17,M$42,FALSE),3)</f>
        <v>178</v>
      </c>
      <c r="N193" s="85">
        <f>ROUND(VLOOKUP($C$2,'[148]ERU-1'!$A$6:$BE$17,N$42,FALSE),3)</f>
        <v>0</v>
      </c>
      <c r="O193" s="85" t="s">
        <v>36</v>
      </c>
      <c r="P193" s="85">
        <f>ROUND(VLOOKUP($C$2,'[148]ERU-1'!$A$6:$BE$17,P$42,FALSE),3)</f>
        <v>0</v>
      </c>
      <c r="Q193" s="85">
        <f>ROUND(VLOOKUP($C$2,'[148]ERU-1'!$A$6:$BE$17,Q$42,FALSE),3)</f>
        <v>0</v>
      </c>
      <c r="R193" s="85">
        <f>ROUND(VLOOKUP($C$2,'[148]ERU-1'!$A$6:$BE$17,R$42,FALSE),3)</f>
        <v>178</v>
      </c>
      <c r="S193" s="85">
        <f>ROUND(VLOOKUP($C$2,'[148]ERU-1'!$A$6:$BE$17,S$42,FALSE),3)</f>
        <v>0</v>
      </c>
      <c r="T193" s="85">
        <f>ROUND(VLOOKUP($C$2,'[148]ERU-1'!$A$6:$BE$17,T$42,FALSE),3)</f>
        <v>0</v>
      </c>
      <c r="U193" s="85">
        <f>ROUND(VLOOKUP($C$2,'[148]ERU-1'!$A$6:$BE$17,U$42,FALSE),3)</f>
        <v>0</v>
      </c>
      <c r="V193" s="85">
        <f>ROUND(VLOOKUP($C$2,'[148]ERU-1'!$A$6:$BE$17,V$42,FALSE),3)</f>
        <v>0</v>
      </c>
      <c r="W193" s="85">
        <f>ROUND(VLOOKUP($C$2,'[148]ERU-1'!$A$6:$BE$17,W$42,FALSE),3)</f>
        <v>0</v>
      </c>
      <c r="X193" s="85">
        <f>ROUND(VLOOKUP($C$2,'[148]ERU-1'!$A$6:$BE$17,X$42,FALSE),3)</f>
        <v>0</v>
      </c>
      <c r="Y193" s="85">
        <f>ROUND(VLOOKUP($C$2,'[148]ERU-1'!$A$6:$BE$17,Y$42,FALSE),3)</f>
        <v>0</v>
      </c>
      <c r="Z193" s="85">
        <f>ROUND(VLOOKUP($C$2,'[148]ERU-1'!$A$6:$BE$17,Z$42,FALSE),3)</f>
        <v>0</v>
      </c>
      <c r="AA193" s="85" t="str">
        <f>INDEX([16]Data!$BK$5:$BK$156,MATCH(A193,[16]Data!$A$5:$A$156,0))</f>
        <v>Královéhradecký</v>
      </c>
      <c r="AB193" s="86">
        <f>INDEX([16]Data!$BM$5:$BM$156,MATCH(A193,[16]Data!$A$5:$A$156,0))</f>
        <v>0.28000000000000003</v>
      </c>
    </row>
    <row r="194" spans="1:28" x14ac:dyDescent="0.25">
      <c r="A194">
        <v>4585</v>
      </c>
      <c r="B194" s="84" t="str">
        <f>INDEX([16]Data!$C$5:$C$156,MATCH(A194,[16]Data!$A$5:$A$156,0))</f>
        <v>KJ - PROSTĚJOV BENEŠOVA</v>
      </c>
      <c r="C194" s="85" t="str">
        <f>C193</f>
        <v>Duben</v>
      </c>
      <c r="D194" s="85">
        <f>D193</f>
        <v>4</v>
      </c>
      <c r="E194" s="85"/>
      <c r="F194" s="85"/>
      <c r="G194" s="85"/>
      <c r="H194" s="85">
        <f>ROUND(VLOOKUP($C$2,'[149]ERU-1'!$A$6:$BE$17,H$42,FALSE),3)</f>
        <v>0</v>
      </c>
      <c r="I194" s="85">
        <f>ROUND(VLOOKUP($C$2,'[149]ERU-1'!$A$6:$BE$17,I$42,FALSE),3)</f>
        <v>0</v>
      </c>
      <c r="J194" s="85">
        <f>ROUND(VLOOKUP($C$2,'[149]ERU-1'!$A$6:$BE$17,J$42,FALSE),3)</f>
        <v>0</v>
      </c>
      <c r="K194" s="85">
        <f>ROUND(VLOOKUP($C$2,'[149]ERU-1'!$A$6:$BE$17,K$42,FALSE),3)</f>
        <v>0</v>
      </c>
      <c r="L194" s="85">
        <f>ROUND(VLOOKUP($C$2,'[149]ERU-1'!$A$6:$BE$17,L$42,FALSE),3)</f>
        <v>0</v>
      </c>
      <c r="M194" s="85">
        <f>ROUND(VLOOKUP($C$2,'[149]ERU-1'!$A$6:$BE$17,M$42,FALSE),3)</f>
        <v>0</v>
      </c>
      <c r="N194" s="85">
        <f>ROUND(VLOOKUP($C$2,'[149]ERU-1'!$A$6:$BE$17,N$42,FALSE),3)</f>
        <v>0</v>
      </c>
      <c r="O194" s="85" t="s">
        <v>36</v>
      </c>
      <c r="P194" s="85">
        <f>ROUND(VLOOKUP($C$2,'[149]ERU-1'!$A$6:$BE$17,P$42,FALSE),3)</f>
        <v>0</v>
      </c>
      <c r="Q194" s="85">
        <f>ROUND(VLOOKUP($C$2,'[149]ERU-1'!$A$6:$BE$17,Q$42,FALSE),3)</f>
        <v>0</v>
      </c>
      <c r="R194" s="85">
        <f>ROUND(VLOOKUP($C$2,'[149]ERU-1'!$A$6:$BE$17,R$42,FALSE),3)</f>
        <v>0</v>
      </c>
      <c r="S194" s="85">
        <f>ROUND(VLOOKUP($C$2,'[149]ERU-1'!$A$6:$BE$17,S$42,FALSE),3)</f>
        <v>0</v>
      </c>
      <c r="T194" s="85">
        <f>ROUND(VLOOKUP($C$2,'[149]ERU-1'!$A$6:$BE$17,T$42,FALSE),3)</f>
        <v>0</v>
      </c>
      <c r="U194" s="85">
        <f>ROUND(VLOOKUP($C$2,'[149]ERU-1'!$A$6:$BE$17,U$42,FALSE),3)</f>
        <v>0</v>
      </c>
      <c r="V194" s="85">
        <f>ROUND(VLOOKUP($C$2,'[149]ERU-1'!$A$6:$BE$17,V$42,FALSE),3)</f>
        <v>0</v>
      </c>
      <c r="W194" s="85">
        <f>ROUND(VLOOKUP($C$2,'[149]ERU-1'!$A$6:$BE$17,W$42,FALSE),3)</f>
        <v>0</v>
      </c>
      <c r="X194" s="85">
        <f>ROUND(VLOOKUP($C$2,'[149]ERU-1'!$A$6:$BE$17,X$42,FALSE),3)</f>
        <v>0</v>
      </c>
      <c r="Y194" s="85">
        <f>ROUND(VLOOKUP($C$2,'[149]ERU-1'!$A$6:$BE$17,Y$42,FALSE),3)</f>
        <v>0</v>
      </c>
      <c r="Z194" s="85">
        <f>ROUND(VLOOKUP($C$2,'[149]ERU-1'!$A$6:$BE$17,Z$42,FALSE),3)</f>
        <v>0</v>
      </c>
      <c r="AA194" s="85" t="str">
        <f>INDEX([16]Data!$BK$5:$BK$156,MATCH(A194,[16]Data!$A$5:$A$156,0))</f>
        <v>Olomoucký</v>
      </c>
      <c r="AB194" s="86">
        <f>INDEX([16]Data!$BM$5:$BM$156,MATCH(A194,[16]Data!$A$5:$A$156,0))</f>
        <v>0.46500000000000002</v>
      </c>
    </row>
    <row r="195" spans="1:28" x14ac:dyDescent="0.25">
      <c r="A195">
        <v>4724</v>
      </c>
      <c r="B195" s="84" t="s">
        <v>311</v>
      </c>
      <c r="C195" s="85" t="str">
        <f t="shared" ref="C195:C196" si="18">C194</f>
        <v>Duben</v>
      </c>
      <c r="D195" s="85">
        <f t="shared" ref="D195:D196" si="19">D194</f>
        <v>4</v>
      </c>
      <c r="E195" s="85"/>
      <c r="F195" s="85"/>
      <c r="G195" s="85"/>
      <c r="H195" s="85">
        <f>ROUND(VLOOKUP($C$2,'[150]ERU-1'!$A$6:$BE$17,H$42,FALSE),3)</f>
        <v>0</v>
      </c>
      <c r="I195" s="85">
        <f>ROUND(VLOOKUP($C$2,'[150]ERU-1'!$A$6:$BE$17,I$42,FALSE),3)</f>
        <v>0</v>
      </c>
      <c r="J195" s="85">
        <f>ROUND(VLOOKUP($C$2,'[150]ERU-1'!$A$6:$BE$17,J$42,FALSE),3)</f>
        <v>0</v>
      </c>
      <c r="K195" s="85">
        <f>ROUND(VLOOKUP($C$2,'[150]ERU-1'!$A$6:$BE$17,K$42,FALSE),3)</f>
        <v>0</v>
      </c>
      <c r="L195" s="85">
        <f>ROUND(VLOOKUP($C$2,'[150]ERU-1'!$A$6:$BE$17,L$42,FALSE),3)</f>
        <v>0</v>
      </c>
      <c r="M195" s="85">
        <f>ROUND(VLOOKUP($C$2,'[150]ERU-1'!$A$6:$BE$17,M$42,FALSE),3)</f>
        <v>0</v>
      </c>
      <c r="N195" s="85">
        <f>ROUND(VLOOKUP($C$2,'[150]ERU-1'!$A$6:$BE$17,N$42,FALSE),3)</f>
        <v>0</v>
      </c>
      <c r="O195" s="85" t="s">
        <v>36</v>
      </c>
      <c r="P195" s="85">
        <f>ROUND(VLOOKUP($C$2,'[150]ERU-1'!$A$6:$BE$17,P$42,FALSE),3)</f>
        <v>0</v>
      </c>
      <c r="Q195" s="85">
        <f>ROUND(VLOOKUP($C$2,'[150]ERU-1'!$A$6:$BE$17,Q$42,FALSE),3)</f>
        <v>0</v>
      </c>
      <c r="R195" s="85">
        <f>ROUND(VLOOKUP($C$2,'[150]ERU-1'!$A$6:$BE$17,R$42,FALSE),3)</f>
        <v>0</v>
      </c>
      <c r="S195" s="85">
        <f>ROUND(VLOOKUP($C$2,'[150]ERU-1'!$A$6:$BE$17,S$42,FALSE),3)</f>
        <v>0</v>
      </c>
      <c r="T195" s="85">
        <f>ROUND(VLOOKUP($C$2,'[150]ERU-1'!$A$6:$BE$17,T$42,FALSE),3)</f>
        <v>0</v>
      </c>
      <c r="U195" s="85">
        <f>ROUND(VLOOKUP($C$2,'[150]ERU-1'!$A$6:$BE$17,U$42,FALSE),3)</f>
        <v>0</v>
      </c>
      <c r="V195" s="85">
        <f>ROUND(VLOOKUP($C$2,'[150]ERU-1'!$A$6:$BE$17,V$42,FALSE),3)</f>
        <v>0</v>
      </c>
      <c r="W195" s="85">
        <f>ROUND(VLOOKUP($C$2,'[150]ERU-1'!$A$6:$BE$17,W$42,FALSE),3)</f>
        <v>0</v>
      </c>
      <c r="X195" s="85">
        <f>ROUND(VLOOKUP($C$2,'[150]ERU-1'!$A$6:$BE$17,X$42,FALSE),3)</f>
        <v>0</v>
      </c>
      <c r="Y195" s="85">
        <f>ROUND(VLOOKUP($C$2,'[150]ERU-1'!$A$6:$BE$17,Y$42,FALSE),3)</f>
        <v>0</v>
      </c>
      <c r="Z195" s="85">
        <f>ROUND(VLOOKUP($C$2,'[150]ERU-1'!$A$6:$BE$17,Z$42,FALSE),3)</f>
        <v>0</v>
      </c>
      <c r="AA195" s="85" t="s">
        <v>41</v>
      </c>
      <c r="AB195" s="86">
        <v>0.24199999999999999</v>
      </c>
    </row>
    <row r="196" spans="1:28" x14ac:dyDescent="0.25">
      <c r="A196">
        <v>4601</v>
      </c>
      <c r="B196" s="84" t="s">
        <v>312</v>
      </c>
      <c r="C196" s="85" t="str">
        <f t="shared" si="18"/>
        <v>Duben</v>
      </c>
      <c r="D196" s="85">
        <f t="shared" si="19"/>
        <v>4</v>
      </c>
      <c r="E196" s="85"/>
      <c r="F196" s="85"/>
      <c r="G196" s="85"/>
      <c r="H196" s="85">
        <f>ROUND(VLOOKUP($C$2,'[151]ERU-1'!$A$6:$BE$17,H$42,FALSE),3)</f>
        <v>0</v>
      </c>
      <c r="I196" s="85">
        <f>ROUND(VLOOKUP($C$2,'[151]ERU-1'!$A$6:$BE$17,I$42,FALSE),3)</f>
        <v>0</v>
      </c>
      <c r="J196" s="85">
        <f>ROUND(VLOOKUP($C$2,'[151]ERU-1'!$A$6:$BE$17,J$42,FALSE),3)</f>
        <v>0</v>
      </c>
      <c r="K196" s="85">
        <f>ROUND(VLOOKUP($C$2,'[151]ERU-1'!$A$6:$BE$17,K$42,FALSE),3)</f>
        <v>0</v>
      </c>
      <c r="L196" s="85">
        <f>ROUND(VLOOKUP($C$2,'[151]ERU-1'!$A$6:$BE$17,L$42,FALSE),3)</f>
        <v>0</v>
      </c>
      <c r="M196" s="85">
        <f>ROUND(VLOOKUP($C$2,'[151]ERU-1'!$A$6:$BE$17,M$42,FALSE),3)</f>
        <v>0</v>
      </c>
      <c r="N196" s="85">
        <f>ROUND(VLOOKUP($C$2,'[151]ERU-1'!$A$6:$BE$17,N$42,FALSE),3)</f>
        <v>0</v>
      </c>
      <c r="O196" s="85" t="s">
        <v>36</v>
      </c>
      <c r="P196" s="85">
        <f>ROUND(VLOOKUP($C$2,'[151]ERU-1'!$A$6:$BE$17,P$42,FALSE),3)</f>
        <v>0</v>
      </c>
      <c r="Q196" s="85">
        <f>ROUND(VLOOKUP($C$2,'[151]ERU-1'!$A$6:$BE$17,Q$42,FALSE),3)</f>
        <v>0</v>
      </c>
      <c r="R196" s="85">
        <f>ROUND(VLOOKUP($C$2,'[151]ERU-1'!$A$6:$BE$17,R$42,FALSE),3)</f>
        <v>0</v>
      </c>
      <c r="S196" s="85">
        <f>ROUND(VLOOKUP($C$2,'[151]ERU-1'!$A$6:$BE$17,S$42,FALSE),3)</f>
        <v>0</v>
      </c>
      <c r="T196" s="85">
        <f>ROUND(VLOOKUP($C$2,'[151]ERU-1'!$A$6:$BE$17,T$42,FALSE),3)</f>
        <v>0</v>
      </c>
      <c r="U196" s="85">
        <f>ROUND(VLOOKUP($C$2,'[151]ERU-1'!$A$6:$BE$17,U$42,FALSE),3)</f>
        <v>0</v>
      </c>
      <c r="V196" s="85">
        <f>ROUND(VLOOKUP($C$2,'[151]ERU-1'!$A$6:$BE$17,V$42,FALSE),3)</f>
        <v>0</v>
      </c>
      <c r="W196" s="85">
        <f>ROUND(VLOOKUP($C$2,'[151]ERU-1'!$A$6:$BE$17,W$42,FALSE),3)</f>
        <v>0</v>
      </c>
      <c r="X196" s="85">
        <f>ROUND(VLOOKUP($C$2,'[151]ERU-1'!$A$6:$BE$17,X$42,FALSE),3)</f>
        <v>0</v>
      </c>
      <c r="Y196" s="85">
        <f>ROUND(VLOOKUP($C$2,'[151]ERU-1'!$A$6:$BE$17,Y$42,FALSE),3)</f>
        <v>0</v>
      </c>
      <c r="Z196" s="85">
        <f>ROUND(VLOOKUP($C$2,'[151]ERU-1'!$A$6:$BE$17,Z$42,FALSE),3)</f>
        <v>0</v>
      </c>
      <c r="AA196" s="85" t="s">
        <v>38</v>
      </c>
      <c r="AB196" s="86">
        <v>1.268</v>
      </c>
    </row>
  </sheetData>
  <mergeCells count="7">
    <mergeCell ref="L2:Q2"/>
    <mergeCell ref="R2:Z2"/>
    <mergeCell ref="E1:G1"/>
    <mergeCell ref="H1:K1"/>
    <mergeCell ref="L1:Z1"/>
    <mergeCell ref="E2:G2"/>
    <mergeCell ref="H2:K2"/>
  </mergeCells>
  <phoneticPr fontId="8" type="noConversion"/>
  <pageMargins left="0.7" right="0.7" top="0.78740157499999996" bottom="0.78740157499999996" header="0.3" footer="0.3"/>
  <pageSetup paperSize="9" orientation="portrait" r:id="rId1"/>
  <headerFooter>
    <oddHeader>&amp;R&amp;"Calibri"&amp;10&amp;K000000 Interní&amp;1#_x000D_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List7">
    <tabColor theme="7" tint="0.59999389629810485"/>
  </sheetPr>
  <dimension ref="A1:AD196"/>
  <sheetViews>
    <sheetView zoomScale="70" zoomScaleNormal="70" workbookViewId="0">
      <pane ySplit="4" topLeftCell="A145" activePane="bottomLeft" state="frozen"/>
      <selection activeCell="E193" sqref="E193"/>
      <selection pane="bottomLeft" activeCell="E193" sqref="E193"/>
    </sheetView>
  </sheetViews>
  <sheetFormatPr defaultRowHeight="15" x14ac:dyDescent="0.25"/>
  <cols>
    <col min="2" max="2" width="33.42578125" bestFit="1" customWidth="1"/>
    <col min="4" max="7" width="9.28515625" bestFit="1" customWidth="1"/>
    <col min="8" max="8" width="10.5703125" bestFit="1" customWidth="1"/>
    <col min="9" max="10" width="9.42578125" bestFit="1" customWidth="1"/>
    <col min="11" max="11" width="10.5703125" bestFit="1" customWidth="1"/>
    <col min="12" max="12" width="9.42578125" bestFit="1" customWidth="1"/>
    <col min="13" max="13" width="10.5703125" bestFit="1" customWidth="1"/>
    <col min="14" max="14" width="9.42578125" bestFit="1" customWidth="1"/>
    <col min="15" max="15" width="9.28515625" bestFit="1" customWidth="1"/>
    <col min="16" max="17" width="9.42578125" bestFit="1" customWidth="1"/>
    <col min="18" max="18" width="10.5703125" bestFit="1" customWidth="1"/>
    <col min="19" max="19" width="9.42578125" bestFit="1" customWidth="1"/>
    <col min="20" max="20" width="9.5703125" bestFit="1" customWidth="1"/>
    <col min="21" max="23" width="9.42578125" bestFit="1" customWidth="1"/>
    <col min="24" max="25" width="9.5703125" bestFit="1" customWidth="1"/>
    <col min="26" max="26" width="9.42578125" bestFit="1" customWidth="1"/>
    <col min="27" max="27" width="18.140625" bestFit="1" customWidth="1"/>
    <col min="28" max="28" width="18.5703125" bestFit="1" customWidth="1"/>
  </cols>
  <sheetData>
    <row r="1" spans="2:29" ht="17.25" x14ac:dyDescent="0.25">
      <c r="B1" s="106" t="s">
        <v>0</v>
      </c>
      <c r="C1" s="107">
        <f>'XQ2023'!A3</f>
        <v>2024</v>
      </c>
      <c r="D1" s="107"/>
      <c r="E1" s="157" t="s">
        <v>51</v>
      </c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08"/>
      <c r="AB1" s="109"/>
    </row>
    <row r="2" spans="2:29" x14ac:dyDescent="0.25">
      <c r="B2" s="110" t="s">
        <v>1</v>
      </c>
      <c r="C2" s="103" t="s">
        <v>55</v>
      </c>
      <c r="D2" s="103"/>
      <c r="E2" s="156" t="s">
        <v>3</v>
      </c>
      <c r="F2" s="156"/>
      <c r="G2" s="156"/>
      <c r="H2" s="156" t="s">
        <v>4</v>
      </c>
      <c r="I2" s="156"/>
      <c r="J2" s="156"/>
      <c r="K2" s="156"/>
      <c r="L2" s="156" t="s">
        <v>4</v>
      </c>
      <c r="M2" s="156"/>
      <c r="N2" s="156"/>
      <c r="O2" s="156"/>
      <c r="P2" s="156"/>
      <c r="Q2" s="156"/>
      <c r="R2" s="156" t="s">
        <v>4</v>
      </c>
      <c r="S2" s="156"/>
      <c r="T2" s="156"/>
      <c r="U2" s="156"/>
      <c r="V2" s="156"/>
      <c r="W2" s="156"/>
      <c r="X2" s="156"/>
      <c r="Y2" s="156"/>
      <c r="Z2" s="156"/>
      <c r="AA2" s="104"/>
      <c r="AB2" s="111"/>
    </row>
    <row r="3" spans="2:29" ht="94.5" x14ac:dyDescent="0.25">
      <c r="B3" s="112"/>
      <c r="C3" s="103"/>
      <c r="D3" s="103"/>
      <c r="E3" s="105" t="s">
        <v>5</v>
      </c>
      <c r="F3" s="105" t="s">
        <v>6</v>
      </c>
      <c r="G3" s="105" t="s">
        <v>7</v>
      </c>
      <c r="H3" s="105" t="s">
        <v>8</v>
      </c>
      <c r="I3" s="105" t="s">
        <v>9</v>
      </c>
      <c r="J3" s="105" t="s">
        <v>10</v>
      </c>
      <c r="K3" s="105" t="s">
        <v>11</v>
      </c>
      <c r="L3" s="105" t="s">
        <v>12</v>
      </c>
      <c r="M3" s="105" t="s">
        <v>8</v>
      </c>
      <c r="N3" s="105" t="s">
        <v>13</v>
      </c>
      <c r="O3" s="105" t="s">
        <v>14</v>
      </c>
      <c r="P3" s="105" t="s">
        <v>15</v>
      </c>
      <c r="Q3" s="105" t="s">
        <v>10</v>
      </c>
      <c r="R3" s="105" t="s">
        <v>16</v>
      </c>
      <c r="S3" s="105" t="s">
        <v>17</v>
      </c>
      <c r="T3" s="105" t="s">
        <v>18</v>
      </c>
      <c r="U3" s="105" t="s">
        <v>19</v>
      </c>
      <c r="V3" s="105" t="s">
        <v>20</v>
      </c>
      <c r="W3" s="105" t="s">
        <v>21</v>
      </c>
      <c r="X3" s="105" t="s">
        <v>22</v>
      </c>
      <c r="Y3" s="105" t="s">
        <v>23</v>
      </c>
      <c r="Z3" s="105" t="s">
        <v>24</v>
      </c>
      <c r="AA3" s="105" t="s">
        <v>25</v>
      </c>
      <c r="AB3" s="113" t="s">
        <v>26</v>
      </c>
    </row>
    <row r="4" spans="2:29" ht="21" x14ac:dyDescent="0.25">
      <c r="B4" s="114" t="s">
        <v>27</v>
      </c>
      <c r="C4" s="105" t="s">
        <v>28</v>
      </c>
      <c r="D4" s="105" t="s">
        <v>29</v>
      </c>
      <c r="E4" s="105" t="s">
        <v>30</v>
      </c>
      <c r="F4" s="105"/>
      <c r="G4" s="105" t="s">
        <v>30</v>
      </c>
      <c r="H4" s="105" t="s">
        <v>31</v>
      </c>
      <c r="I4" s="105" t="s">
        <v>31</v>
      </c>
      <c r="J4" s="105" t="s">
        <v>31</v>
      </c>
      <c r="K4" s="105" t="s">
        <v>31</v>
      </c>
      <c r="L4" s="105" t="s">
        <v>31</v>
      </c>
      <c r="M4" s="105" t="s">
        <v>31</v>
      </c>
      <c r="N4" s="105" t="s">
        <v>31</v>
      </c>
      <c r="O4" s="105" t="s">
        <v>31</v>
      </c>
      <c r="P4" s="105" t="s">
        <v>31</v>
      </c>
      <c r="Q4" s="105" t="s">
        <v>31</v>
      </c>
      <c r="R4" s="105" t="s">
        <v>31</v>
      </c>
      <c r="S4" s="105" t="s">
        <v>31</v>
      </c>
      <c r="T4" s="105" t="s">
        <v>31</v>
      </c>
      <c r="U4" s="105" t="s">
        <v>31</v>
      </c>
      <c r="V4" s="105" t="s">
        <v>31</v>
      </c>
      <c r="W4" s="105" t="s">
        <v>31</v>
      </c>
      <c r="X4" s="105" t="s">
        <v>31</v>
      </c>
      <c r="Y4" s="105" t="s">
        <v>31</v>
      </c>
      <c r="Z4" s="105" t="s">
        <v>31</v>
      </c>
      <c r="AA4" s="105" t="s">
        <v>31</v>
      </c>
      <c r="AB4" s="113"/>
    </row>
    <row r="5" spans="2:29" x14ac:dyDescent="0.25">
      <c r="B5" s="95" t="s">
        <v>47</v>
      </c>
      <c r="C5" s="34"/>
      <c r="D5" s="35"/>
      <c r="E5" s="36">
        <f t="shared" ref="E5:F18" si="0">SUMIFS(E$23:E$39,$AA$23:$AA$39,$B5)+SUMIFS(E$43:E$199,$AA$43:$AA$199,$B5)</f>
        <v>989.80399999999986</v>
      </c>
      <c r="F5" s="36">
        <f t="shared" si="0"/>
        <v>550.00599999999997</v>
      </c>
      <c r="G5" s="36">
        <f t="shared" ref="G5:G18" si="1">ROUND(AVERAGEIFS($G$54:$G$191,$AA$54:$AA$191,$B5),4)</f>
        <v>35.401000000000003</v>
      </c>
      <c r="H5" s="36">
        <f t="shared" ref="H5:Q18" si="2">SUMIFS(H$23:H$39,$AA$23:$AA$39,$B5)+SUMIFS(H$43:H$199,$AA$43:$AA$199,$B5)</f>
        <v>1598.2149999999999</v>
      </c>
      <c r="I5" s="36">
        <f t="shared" si="2"/>
        <v>0</v>
      </c>
      <c r="J5" s="36">
        <f t="shared" si="2"/>
        <v>0</v>
      </c>
      <c r="K5" s="36">
        <f t="shared" si="2"/>
        <v>1598.2149999999999</v>
      </c>
      <c r="L5" s="36">
        <f t="shared" si="2"/>
        <v>0</v>
      </c>
      <c r="M5" s="36">
        <f t="shared" si="2"/>
        <v>1598.2149999999999</v>
      </c>
      <c r="N5" s="36">
        <f t="shared" si="2"/>
        <v>0</v>
      </c>
      <c r="O5" s="36">
        <f t="shared" si="2"/>
        <v>0</v>
      </c>
      <c r="P5" s="36">
        <f t="shared" si="2"/>
        <v>0</v>
      </c>
      <c r="Q5" s="36">
        <f t="shared" si="2"/>
        <v>0</v>
      </c>
      <c r="R5" s="36">
        <f t="shared" ref="R5:Z18" si="3">SUMIFS(R$23:R$39,$AA$23:$AA$39,$B5)+SUMIFS(R$43:R$199,$AA$43:$AA$199,$B5)</f>
        <v>111</v>
      </c>
      <c r="S5" s="36">
        <f t="shared" si="3"/>
        <v>0</v>
      </c>
      <c r="T5" s="36">
        <f t="shared" si="3"/>
        <v>0</v>
      </c>
      <c r="U5" s="36">
        <f t="shared" si="3"/>
        <v>0</v>
      </c>
      <c r="V5" s="36">
        <f t="shared" si="3"/>
        <v>0</v>
      </c>
      <c r="W5" s="36">
        <f t="shared" si="3"/>
        <v>0</v>
      </c>
      <c r="X5" s="36">
        <f t="shared" si="3"/>
        <v>1134.5319999999999</v>
      </c>
      <c r="Y5" s="36">
        <f t="shared" si="3"/>
        <v>352.46800000000002</v>
      </c>
      <c r="Z5" s="36">
        <f t="shared" si="3"/>
        <v>0</v>
      </c>
      <c r="AA5" s="34"/>
      <c r="AB5" s="96">
        <f>SUMIFS(AB$43:AB$238,$AA$43:$AA$238,$B5)+SUMIFS($AB$23:$AB$39,$AA$23:$AA$39,$B5)</f>
        <v>5.0299999999999994</v>
      </c>
      <c r="AC5" s="12">
        <f>K5-SUM(R5:Z5)</f>
        <v>0.21499999999991815</v>
      </c>
    </row>
    <row r="6" spans="2:29" x14ac:dyDescent="0.25">
      <c r="B6" s="95" t="s">
        <v>37</v>
      </c>
      <c r="C6" s="34"/>
      <c r="D6" s="35"/>
      <c r="E6" s="36">
        <f t="shared" si="0"/>
        <v>5613.0870199999999</v>
      </c>
      <c r="F6" s="36">
        <f t="shared" si="0"/>
        <v>3045.9307100000001</v>
      </c>
      <c r="G6" s="36">
        <f t="shared" si="1"/>
        <v>35.529699999999998</v>
      </c>
      <c r="H6" s="36">
        <f t="shared" si="2"/>
        <v>8795</v>
      </c>
      <c r="I6" s="36">
        <f t="shared" si="2"/>
        <v>0</v>
      </c>
      <c r="J6" s="36">
        <f t="shared" si="2"/>
        <v>0</v>
      </c>
      <c r="K6" s="36">
        <f t="shared" si="2"/>
        <v>8477</v>
      </c>
      <c r="L6" s="36">
        <f t="shared" si="2"/>
        <v>0</v>
      </c>
      <c r="M6" s="36">
        <f t="shared" si="2"/>
        <v>8795</v>
      </c>
      <c r="N6" s="36">
        <f t="shared" si="2"/>
        <v>0</v>
      </c>
      <c r="O6" s="36">
        <f t="shared" si="2"/>
        <v>0</v>
      </c>
      <c r="P6" s="36">
        <f t="shared" si="2"/>
        <v>0</v>
      </c>
      <c r="Q6" s="36">
        <f t="shared" si="2"/>
        <v>0</v>
      </c>
      <c r="R6" s="36">
        <f t="shared" si="3"/>
        <v>7381</v>
      </c>
      <c r="S6" s="36">
        <f t="shared" si="3"/>
        <v>0</v>
      </c>
      <c r="T6" s="36">
        <f t="shared" si="3"/>
        <v>0</v>
      </c>
      <c r="U6" s="36">
        <f t="shared" si="3"/>
        <v>0</v>
      </c>
      <c r="V6" s="36">
        <f t="shared" si="3"/>
        <v>0</v>
      </c>
      <c r="W6" s="36">
        <f t="shared" si="3"/>
        <v>0</v>
      </c>
      <c r="X6" s="36">
        <f t="shared" si="3"/>
        <v>731</v>
      </c>
      <c r="Y6" s="36">
        <f t="shared" si="3"/>
        <v>365</v>
      </c>
      <c r="Z6" s="36">
        <f t="shared" si="3"/>
        <v>0</v>
      </c>
      <c r="AA6" s="34"/>
      <c r="AB6" s="96">
        <f t="shared" ref="AB6:AB18" si="4">SUMIFS(AB$43:AB$238,$AA$43:$AA$238,$B6)+SUMIFS($AB$23:$AB$39,$AA$23:$AA$39,$B6)</f>
        <v>18.084</v>
      </c>
      <c r="AC6" s="12">
        <f t="shared" ref="AC6:AC18" si="5">K6-SUM(R6:Z6)</f>
        <v>0</v>
      </c>
    </row>
    <row r="7" spans="2:29" x14ac:dyDescent="0.25">
      <c r="B7" s="95" t="s">
        <v>48</v>
      </c>
      <c r="C7" s="34"/>
      <c r="D7" s="35"/>
      <c r="E7" s="36">
        <f t="shared" si="0"/>
        <v>3340.2610000000004</v>
      </c>
      <c r="F7" s="36">
        <f t="shared" si="0"/>
        <v>1790.6270000000002</v>
      </c>
      <c r="G7" s="36">
        <f t="shared" si="1"/>
        <v>35.3566</v>
      </c>
      <c r="H7" s="36">
        <f t="shared" si="2"/>
        <v>5133</v>
      </c>
      <c r="I7" s="36">
        <f t="shared" si="2"/>
        <v>0</v>
      </c>
      <c r="J7" s="36">
        <f t="shared" si="2"/>
        <v>0</v>
      </c>
      <c r="K7" s="36">
        <f t="shared" si="2"/>
        <v>5133</v>
      </c>
      <c r="L7" s="36">
        <f t="shared" si="2"/>
        <v>0</v>
      </c>
      <c r="M7" s="36">
        <f t="shared" si="2"/>
        <v>5133</v>
      </c>
      <c r="N7" s="36">
        <f t="shared" si="2"/>
        <v>0</v>
      </c>
      <c r="O7" s="36">
        <f t="shared" si="2"/>
        <v>0</v>
      </c>
      <c r="P7" s="36">
        <f t="shared" si="2"/>
        <v>0</v>
      </c>
      <c r="Q7" s="36">
        <f t="shared" si="2"/>
        <v>0</v>
      </c>
      <c r="R7" s="36">
        <f t="shared" si="3"/>
        <v>5133</v>
      </c>
      <c r="S7" s="36">
        <f t="shared" si="3"/>
        <v>0</v>
      </c>
      <c r="T7" s="36">
        <f t="shared" si="3"/>
        <v>0</v>
      </c>
      <c r="U7" s="36">
        <f t="shared" si="3"/>
        <v>0</v>
      </c>
      <c r="V7" s="36">
        <f t="shared" si="3"/>
        <v>0</v>
      </c>
      <c r="W7" s="36">
        <f t="shared" si="3"/>
        <v>0</v>
      </c>
      <c r="X7" s="36">
        <f t="shared" si="3"/>
        <v>0</v>
      </c>
      <c r="Y7" s="36">
        <f t="shared" si="3"/>
        <v>0</v>
      </c>
      <c r="Z7" s="36">
        <f t="shared" si="3"/>
        <v>0</v>
      </c>
      <c r="AA7" s="34"/>
      <c r="AB7" s="96">
        <f t="shared" si="4"/>
        <v>9.0059999999999985</v>
      </c>
      <c r="AC7" s="12">
        <f t="shared" si="5"/>
        <v>0</v>
      </c>
    </row>
    <row r="8" spans="2:29" x14ac:dyDescent="0.25">
      <c r="B8" s="95" t="s">
        <v>264</v>
      </c>
      <c r="C8" s="34"/>
      <c r="D8" s="35"/>
      <c r="E8" s="36" t="e">
        <f t="shared" si="0"/>
        <v>#N/A</v>
      </c>
      <c r="F8" s="36" t="e">
        <f t="shared" si="0"/>
        <v>#N/A</v>
      </c>
      <c r="G8" s="36" t="e">
        <f t="shared" si="1"/>
        <v>#N/A</v>
      </c>
      <c r="H8" s="36">
        <f t="shared" si="2"/>
        <v>4506</v>
      </c>
      <c r="I8" s="36">
        <f t="shared" si="2"/>
        <v>0</v>
      </c>
      <c r="J8" s="36">
        <f t="shared" si="2"/>
        <v>15</v>
      </c>
      <c r="K8" s="36">
        <f t="shared" si="2"/>
        <v>4506</v>
      </c>
      <c r="L8" s="36">
        <f t="shared" si="2"/>
        <v>0</v>
      </c>
      <c r="M8" s="36">
        <f t="shared" si="2"/>
        <v>4506</v>
      </c>
      <c r="N8" s="36">
        <f t="shared" si="2"/>
        <v>0</v>
      </c>
      <c r="O8" s="36">
        <f t="shared" si="2"/>
        <v>0</v>
      </c>
      <c r="P8" s="36">
        <f t="shared" si="2"/>
        <v>0</v>
      </c>
      <c r="Q8" s="36">
        <f t="shared" si="2"/>
        <v>15</v>
      </c>
      <c r="R8" s="36">
        <f t="shared" si="3"/>
        <v>4214</v>
      </c>
      <c r="S8" s="36">
        <f t="shared" si="3"/>
        <v>0</v>
      </c>
      <c r="T8" s="36">
        <f t="shared" si="3"/>
        <v>0</v>
      </c>
      <c r="U8" s="36">
        <f t="shared" si="3"/>
        <v>0</v>
      </c>
      <c r="V8" s="36">
        <f t="shared" si="3"/>
        <v>0</v>
      </c>
      <c r="W8" s="36">
        <f t="shared" si="3"/>
        <v>0</v>
      </c>
      <c r="X8" s="36">
        <f t="shared" si="3"/>
        <v>73</v>
      </c>
      <c r="Y8" s="36">
        <f t="shared" si="3"/>
        <v>219</v>
      </c>
      <c r="Z8" s="36">
        <f t="shared" si="3"/>
        <v>0</v>
      </c>
      <c r="AA8" s="34"/>
      <c r="AB8" s="96">
        <f t="shared" si="4"/>
        <v>20.436999999999998</v>
      </c>
      <c r="AC8" s="12">
        <f t="shared" si="5"/>
        <v>0</v>
      </c>
    </row>
    <row r="9" spans="2:29" x14ac:dyDescent="0.25">
      <c r="B9" s="95" t="s">
        <v>43</v>
      </c>
      <c r="C9" s="34"/>
      <c r="D9" s="35"/>
      <c r="E9" s="36">
        <f t="shared" si="0"/>
        <v>4698.4990000000007</v>
      </c>
      <c r="F9" s="36">
        <f t="shared" si="0"/>
        <v>2495.8240000000001</v>
      </c>
      <c r="G9" s="36">
        <f t="shared" si="1"/>
        <v>35.390900000000002</v>
      </c>
      <c r="H9" s="36">
        <f t="shared" si="2"/>
        <v>7160</v>
      </c>
      <c r="I9" s="36">
        <f t="shared" si="2"/>
        <v>0</v>
      </c>
      <c r="J9" s="36">
        <f t="shared" si="2"/>
        <v>0</v>
      </c>
      <c r="K9" s="36">
        <f t="shared" si="2"/>
        <v>7160</v>
      </c>
      <c r="L9" s="36">
        <f t="shared" si="2"/>
        <v>0</v>
      </c>
      <c r="M9" s="36">
        <f t="shared" si="2"/>
        <v>7160</v>
      </c>
      <c r="N9" s="36">
        <f t="shared" si="2"/>
        <v>0</v>
      </c>
      <c r="O9" s="36">
        <f t="shared" si="2"/>
        <v>0</v>
      </c>
      <c r="P9" s="36">
        <f t="shared" si="2"/>
        <v>0</v>
      </c>
      <c r="Q9" s="36">
        <f t="shared" si="2"/>
        <v>0</v>
      </c>
      <c r="R9" s="36">
        <f t="shared" si="3"/>
        <v>7160</v>
      </c>
      <c r="S9" s="36">
        <f t="shared" si="3"/>
        <v>0</v>
      </c>
      <c r="T9" s="36">
        <f t="shared" si="3"/>
        <v>0</v>
      </c>
      <c r="U9" s="36">
        <f t="shared" si="3"/>
        <v>0</v>
      </c>
      <c r="V9" s="36">
        <f t="shared" si="3"/>
        <v>0</v>
      </c>
      <c r="W9" s="36">
        <f t="shared" si="3"/>
        <v>0</v>
      </c>
      <c r="X9" s="36">
        <f t="shared" si="3"/>
        <v>0</v>
      </c>
      <c r="Y9" s="36">
        <f t="shared" si="3"/>
        <v>0</v>
      </c>
      <c r="Z9" s="36">
        <f t="shared" si="3"/>
        <v>0</v>
      </c>
      <c r="AA9" s="34"/>
      <c r="AB9" s="96">
        <f t="shared" si="4"/>
        <v>14.164</v>
      </c>
      <c r="AC9" s="12">
        <f t="shared" si="5"/>
        <v>0</v>
      </c>
    </row>
    <row r="10" spans="2:29" x14ac:dyDescent="0.25">
      <c r="B10" s="95" t="s">
        <v>44</v>
      </c>
      <c r="C10" s="34"/>
      <c r="D10" s="35"/>
      <c r="E10" s="36">
        <f t="shared" si="0"/>
        <v>3770.4730000000004</v>
      </c>
      <c r="F10" s="36">
        <f t="shared" si="0"/>
        <v>1989.1529999999998</v>
      </c>
      <c r="G10" s="36">
        <f t="shared" si="1"/>
        <v>35.453400000000002</v>
      </c>
      <c r="H10" s="36">
        <f t="shared" si="2"/>
        <v>5523</v>
      </c>
      <c r="I10" s="36">
        <f t="shared" si="2"/>
        <v>0</v>
      </c>
      <c r="J10" s="36">
        <f t="shared" si="2"/>
        <v>0</v>
      </c>
      <c r="K10" s="36">
        <f t="shared" si="2"/>
        <v>5523</v>
      </c>
      <c r="L10" s="36">
        <f t="shared" si="2"/>
        <v>0</v>
      </c>
      <c r="M10" s="36">
        <f t="shared" si="2"/>
        <v>5523</v>
      </c>
      <c r="N10" s="36">
        <f t="shared" si="2"/>
        <v>0</v>
      </c>
      <c r="O10" s="36">
        <f t="shared" si="2"/>
        <v>0</v>
      </c>
      <c r="P10" s="36">
        <f t="shared" si="2"/>
        <v>0</v>
      </c>
      <c r="Q10" s="36">
        <f t="shared" si="2"/>
        <v>0</v>
      </c>
      <c r="R10" s="36">
        <f t="shared" si="3"/>
        <v>3336</v>
      </c>
      <c r="S10" s="36">
        <f t="shared" si="3"/>
        <v>0</v>
      </c>
      <c r="T10" s="36">
        <f t="shared" si="3"/>
        <v>1076</v>
      </c>
      <c r="U10" s="36">
        <f t="shared" si="3"/>
        <v>0</v>
      </c>
      <c r="V10" s="36">
        <f t="shared" si="3"/>
        <v>0</v>
      </c>
      <c r="W10" s="36">
        <f t="shared" si="3"/>
        <v>0</v>
      </c>
      <c r="X10" s="36">
        <f t="shared" si="3"/>
        <v>1111</v>
      </c>
      <c r="Y10" s="36">
        <f t="shared" si="3"/>
        <v>0</v>
      </c>
      <c r="Z10" s="36">
        <f t="shared" si="3"/>
        <v>0</v>
      </c>
      <c r="AA10" s="34"/>
      <c r="AB10" s="96">
        <f t="shared" si="4"/>
        <v>32.128</v>
      </c>
      <c r="AC10" s="12">
        <f t="shared" si="5"/>
        <v>0</v>
      </c>
    </row>
    <row r="11" spans="2:29" x14ac:dyDescent="0.25">
      <c r="B11" s="95" t="s">
        <v>46</v>
      </c>
      <c r="C11" s="34"/>
      <c r="D11" s="35"/>
      <c r="E11" s="36">
        <f t="shared" si="0"/>
        <v>7212.5229999999983</v>
      </c>
      <c r="F11" s="36">
        <f t="shared" si="0"/>
        <v>3963.9400000000005</v>
      </c>
      <c r="G11" s="36">
        <f t="shared" si="1"/>
        <v>35.4651</v>
      </c>
      <c r="H11" s="36">
        <f t="shared" si="2"/>
        <v>11216.5</v>
      </c>
      <c r="I11" s="36">
        <f t="shared" si="2"/>
        <v>7.6999999999999886</v>
      </c>
      <c r="J11" s="36">
        <f t="shared" si="2"/>
        <v>0</v>
      </c>
      <c r="K11" s="36">
        <f t="shared" si="2"/>
        <v>11216.5</v>
      </c>
      <c r="L11" s="36">
        <f t="shared" si="2"/>
        <v>0</v>
      </c>
      <c r="M11" s="36">
        <f t="shared" si="2"/>
        <v>11216.5</v>
      </c>
      <c r="N11" s="36">
        <f t="shared" si="2"/>
        <v>7.6999999999999886</v>
      </c>
      <c r="O11" s="36">
        <f t="shared" si="2"/>
        <v>0</v>
      </c>
      <c r="P11" s="36">
        <f t="shared" si="2"/>
        <v>0</v>
      </c>
      <c r="Q11" s="36">
        <f t="shared" si="2"/>
        <v>0</v>
      </c>
      <c r="R11" s="36">
        <f t="shared" si="3"/>
        <v>10528</v>
      </c>
      <c r="S11" s="36">
        <f t="shared" si="3"/>
        <v>0</v>
      </c>
      <c r="T11" s="36">
        <f t="shared" si="3"/>
        <v>688.5</v>
      </c>
      <c r="U11" s="36">
        <f t="shared" si="3"/>
        <v>0</v>
      </c>
      <c r="V11" s="36">
        <f t="shared" si="3"/>
        <v>0</v>
      </c>
      <c r="W11" s="36">
        <f t="shared" si="3"/>
        <v>0</v>
      </c>
      <c r="X11" s="36">
        <f t="shared" si="3"/>
        <v>0</v>
      </c>
      <c r="Y11" s="36">
        <f t="shared" si="3"/>
        <v>0</v>
      </c>
      <c r="Z11" s="36">
        <f t="shared" si="3"/>
        <v>0</v>
      </c>
      <c r="AA11" s="34"/>
      <c r="AB11" s="96">
        <f t="shared" si="4"/>
        <v>25.661999999999999</v>
      </c>
      <c r="AC11" s="12">
        <f t="shared" si="5"/>
        <v>0</v>
      </c>
    </row>
    <row r="12" spans="2:29" x14ac:dyDescent="0.25">
      <c r="B12" s="95" t="s">
        <v>41</v>
      </c>
      <c r="C12" s="34"/>
      <c r="D12" s="35"/>
      <c r="E12" s="36">
        <f t="shared" si="0"/>
        <v>5018.335</v>
      </c>
      <c r="F12" s="36">
        <f t="shared" si="0"/>
        <v>2880.3199999999993</v>
      </c>
      <c r="G12" s="36">
        <f t="shared" si="1"/>
        <v>35.423400000000001</v>
      </c>
      <c r="H12" s="36">
        <f t="shared" si="2"/>
        <v>8829.6450000000004</v>
      </c>
      <c r="I12" s="36">
        <f t="shared" si="2"/>
        <v>0</v>
      </c>
      <c r="J12" s="36">
        <f t="shared" si="2"/>
        <v>581.49826373272276</v>
      </c>
      <c r="K12" s="36">
        <f t="shared" si="2"/>
        <v>8073.8339999999998</v>
      </c>
      <c r="L12" s="36">
        <f t="shared" si="2"/>
        <v>0</v>
      </c>
      <c r="M12" s="36">
        <f t="shared" si="2"/>
        <v>8829.6450000000004</v>
      </c>
      <c r="N12" s="36">
        <f t="shared" si="2"/>
        <v>0</v>
      </c>
      <c r="O12" s="36">
        <f t="shared" si="2"/>
        <v>0</v>
      </c>
      <c r="P12" s="36">
        <f t="shared" si="2"/>
        <v>0</v>
      </c>
      <c r="Q12" s="36">
        <f t="shared" si="2"/>
        <v>581.49826373272276</v>
      </c>
      <c r="R12" s="36">
        <f t="shared" si="3"/>
        <v>5032</v>
      </c>
      <c r="S12" s="36">
        <f t="shared" si="3"/>
        <v>0</v>
      </c>
      <c r="T12" s="36">
        <f t="shared" si="3"/>
        <v>0</v>
      </c>
      <c r="U12" s="36">
        <f t="shared" si="3"/>
        <v>0</v>
      </c>
      <c r="V12" s="36">
        <f t="shared" si="3"/>
        <v>0</v>
      </c>
      <c r="W12" s="36">
        <f t="shared" si="3"/>
        <v>0</v>
      </c>
      <c r="X12" s="36">
        <f t="shared" si="3"/>
        <v>366</v>
      </c>
      <c r="Y12" s="36">
        <f t="shared" si="3"/>
        <v>2675</v>
      </c>
      <c r="Z12" s="36">
        <f t="shared" si="3"/>
        <v>0</v>
      </c>
      <c r="AA12" s="34"/>
      <c r="AB12" s="96">
        <f t="shared" si="4"/>
        <v>36.478999999999999</v>
      </c>
      <c r="AC12" s="12">
        <f t="shared" si="5"/>
        <v>0.83399999999983265</v>
      </c>
    </row>
    <row r="13" spans="2:29" x14ac:dyDescent="0.25">
      <c r="B13" s="95" t="s">
        <v>45</v>
      </c>
      <c r="C13" s="34"/>
      <c r="D13" s="35"/>
      <c r="E13" s="36">
        <f t="shared" si="0"/>
        <v>4698.5409999999993</v>
      </c>
      <c r="F13" s="36">
        <f t="shared" si="0"/>
        <v>2581.5439999999999</v>
      </c>
      <c r="G13" s="36">
        <f t="shared" si="1"/>
        <v>35.446800000000003</v>
      </c>
      <c r="H13" s="36">
        <f t="shared" si="2"/>
        <v>7391.2839999999997</v>
      </c>
      <c r="I13" s="36">
        <f t="shared" si="2"/>
        <v>0</v>
      </c>
      <c r="J13" s="36">
        <f t="shared" si="2"/>
        <v>51.437976656639876</v>
      </c>
      <c r="K13" s="36">
        <f t="shared" si="2"/>
        <v>7334.6</v>
      </c>
      <c r="L13" s="36">
        <f t="shared" si="2"/>
        <v>0</v>
      </c>
      <c r="M13" s="36">
        <f t="shared" si="2"/>
        <v>7391.2839999999997</v>
      </c>
      <c r="N13" s="36">
        <f t="shared" si="2"/>
        <v>0</v>
      </c>
      <c r="O13" s="36">
        <f t="shared" si="2"/>
        <v>0</v>
      </c>
      <c r="P13" s="36">
        <f t="shared" si="2"/>
        <v>0</v>
      </c>
      <c r="Q13" s="36">
        <f t="shared" si="2"/>
        <v>51.437976656639876</v>
      </c>
      <c r="R13" s="36">
        <f t="shared" si="3"/>
        <v>4996</v>
      </c>
      <c r="S13" s="36">
        <f t="shared" si="3"/>
        <v>0</v>
      </c>
      <c r="T13" s="36">
        <f t="shared" si="3"/>
        <v>1457</v>
      </c>
      <c r="U13" s="36">
        <f t="shared" si="3"/>
        <v>0</v>
      </c>
      <c r="V13" s="36">
        <f t="shared" si="3"/>
        <v>0</v>
      </c>
      <c r="W13" s="36">
        <f t="shared" si="3"/>
        <v>0</v>
      </c>
      <c r="X13" s="36">
        <f t="shared" si="3"/>
        <v>549</v>
      </c>
      <c r="Y13" s="36">
        <f t="shared" si="3"/>
        <v>333</v>
      </c>
      <c r="Z13" s="36">
        <f t="shared" si="3"/>
        <v>0</v>
      </c>
      <c r="AA13" s="34"/>
      <c r="AB13" s="96">
        <f t="shared" si="4"/>
        <v>18.106999999999999</v>
      </c>
      <c r="AC13" s="12">
        <f t="shared" si="5"/>
        <v>-0.3999999999996362</v>
      </c>
    </row>
    <row r="14" spans="2:29" x14ac:dyDescent="0.25">
      <c r="B14" s="95" t="s">
        <v>265</v>
      </c>
      <c r="C14" s="34"/>
      <c r="D14" s="35"/>
      <c r="E14" s="36">
        <f t="shared" si="0"/>
        <v>19.442</v>
      </c>
      <c r="F14" s="36">
        <f t="shared" si="0"/>
        <v>13.916</v>
      </c>
      <c r="G14" s="36">
        <f t="shared" si="1"/>
        <v>35.478000000000002</v>
      </c>
      <c r="H14" s="36">
        <f t="shared" si="2"/>
        <v>31.2</v>
      </c>
      <c r="I14" s="36">
        <f t="shared" si="2"/>
        <v>0</v>
      </c>
      <c r="J14" s="36">
        <f t="shared" si="2"/>
        <v>0</v>
      </c>
      <c r="K14" s="36">
        <f t="shared" si="2"/>
        <v>31.2</v>
      </c>
      <c r="L14" s="36">
        <f t="shared" si="2"/>
        <v>0</v>
      </c>
      <c r="M14" s="36">
        <f t="shared" si="2"/>
        <v>31.2</v>
      </c>
      <c r="N14" s="36">
        <f t="shared" si="2"/>
        <v>0</v>
      </c>
      <c r="O14" s="36">
        <f t="shared" si="2"/>
        <v>0</v>
      </c>
      <c r="P14" s="36">
        <f t="shared" si="2"/>
        <v>0</v>
      </c>
      <c r="Q14" s="36">
        <f t="shared" si="2"/>
        <v>0</v>
      </c>
      <c r="R14" s="36">
        <f t="shared" si="3"/>
        <v>29</v>
      </c>
      <c r="S14" s="36">
        <f t="shared" si="3"/>
        <v>0</v>
      </c>
      <c r="T14" s="36">
        <f t="shared" si="3"/>
        <v>0</v>
      </c>
      <c r="U14" s="36">
        <f t="shared" si="3"/>
        <v>0</v>
      </c>
      <c r="V14" s="36">
        <f t="shared" si="3"/>
        <v>0</v>
      </c>
      <c r="W14" s="36">
        <f t="shared" si="3"/>
        <v>0</v>
      </c>
      <c r="X14" s="36">
        <f t="shared" si="3"/>
        <v>2.2000000000000002</v>
      </c>
      <c r="Y14" s="36">
        <f t="shared" si="3"/>
        <v>0</v>
      </c>
      <c r="Z14" s="36">
        <f t="shared" si="3"/>
        <v>0</v>
      </c>
      <c r="AA14" s="34"/>
      <c r="AB14" s="96">
        <f t="shared" si="4"/>
        <v>0.20799999999999999</v>
      </c>
      <c r="AC14" s="12">
        <f t="shared" si="5"/>
        <v>0</v>
      </c>
    </row>
    <row r="15" spans="2:29" x14ac:dyDescent="0.25">
      <c r="B15" s="95" t="s">
        <v>39</v>
      </c>
      <c r="C15" s="34"/>
      <c r="D15" s="35"/>
      <c r="E15" s="36">
        <f t="shared" si="0"/>
        <v>7716.942</v>
      </c>
      <c r="F15" s="36">
        <f t="shared" si="0"/>
        <v>4215.8940000000002</v>
      </c>
      <c r="G15" s="36">
        <f t="shared" si="1"/>
        <v>35.4133</v>
      </c>
      <c r="H15" s="36">
        <f t="shared" si="2"/>
        <v>12285</v>
      </c>
      <c r="I15" s="36">
        <f t="shared" si="2"/>
        <v>0</v>
      </c>
      <c r="J15" s="36">
        <f t="shared" si="2"/>
        <v>0</v>
      </c>
      <c r="K15" s="36">
        <f t="shared" si="2"/>
        <v>12285</v>
      </c>
      <c r="L15" s="36">
        <f t="shared" si="2"/>
        <v>0</v>
      </c>
      <c r="M15" s="36">
        <f t="shared" si="2"/>
        <v>12285</v>
      </c>
      <c r="N15" s="36">
        <f t="shared" si="2"/>
        <v>0</v>
      </c>
      <c r="O15" s="36">
        <f t="shared" si="2"/>
        <v>0</v>
      </c>
      <c r="P15" s="36">
        <f t="shared" si="2"/>
        <v>0</v>
      </c>
      <c r="Q15" s="36">
        <f t="shared" si="2"/>
        <v>0</v>
      </c>
      <c r="R15" s="36">
        <f t="shared" si="3"/>
        <v>10601</v>
      </c>
      <c r="S15" s="36">
        <f t="shared" si="3"/>
        <v>0</v>
      </c>
      <c r="T15" s="36">
        <f t="shared" si="3"/>
        <v>0</v>
      </c>
      <c r="U15" s="36">
        <f t="shared" si="3"/>
        <v>0</v>
      </c>
      <c r="V15" s="36">
        <f t="shared" si="3"/>
        <v>0</v>
      </c>
      <c r="W15" s="36">
        <f t="shared" si="3"/>
        <v>0</v>
      </c>
      <c r="X15" s="36">
        <f t="shared" si="3"/>
        <v>1122</v>
      </c>
      <c r="Y15" s="36">
        <f t="shared" si="3"/>
        <v>562</v>
      </c>
      <c r="Z15" s="36">
        <f t="shared" si="3"/>
        <v>0</v>
      </c>
      <c r="AA15" s="34"/>
      <c r="AB15" s="96">
        <f t="shared" si="4"/>
        <v>30.013999999999999</v>
      </c>
      <c r="AC15" s="12">
        <f t="shared" si="5"/>
        <v>0</v>
      </c>
    </row>
    <row r="16" spans="2:29" x14ac:dyDescent="0.25">
      <c r="B16" s="95" t="s">
        <v>42</v>
      </c>
      <c r="C16" s="34"/>
      <c r="D16" s="35"/>
      <c r="E16" s="36">
        <f t="shared" si="0"/>
        <v>3070.893</v>
      </c>
      <c r="F16" s="36">
        <f t="shared" si="0"/>
        <v>1641.7660000000003</v>
      </c>
      <c r="G16" s="36">
        <f t="shared" si="1"/>
        <v>35.4437</v>
      </c>
      <c r="H16" s="36">
        <f t="shared" si="2"/>
        <v>4620</v>
      </c>
      <c r="I16" s="36">
        <f t="shared" si="2"/>
        <v>0</v>
      </c>
      <c r="J16" s="36">
        <f t="shared" si="2"/>
        <v>0</v>
      </c>
      <c r="K16" s="36">
        <f t="shared" si="2"/>
        <v>4620</v>
      </c>
      <c r="L16" s="36">
        <f t="shared" si="2"/>
        <v>0</v>
      </c>
      <c r="M16" s="36">
        <f t="shared" si="2"/>
        <v>4620</v>
      </c>
      <c r="N16" s="36">
        <f t="shared" si="2"/>
        <v>0</v>
      </c>
      <c r="O16" s="36">
        <f t="shared" si="2"/>
        <v>0</v>
      </c>
      <c r="P16" s="36">
        <f t="shared" si="2"/>
        <v>0</v>
      </c>
      <c r="Q16" s="36">
        <f t="shared" si="2"/>
        <v>0</v>
      </c>
      <c r="R16" s="36">
        <f t="shared" si="3"/>
        <v>4620</v>
      </c>
      <c r="S16" s="36">
        <f t="shared" si="3"/>
        <v>0</v>
      </c>
      <c r="T16" s="36">
        <f t="shared" si="3"/>
        <v>0</v>
      </c>
      <c r="U16" s="36">
        <f t="shared" si="3"/>
        <v>0</v>
      </c>
      <c r="V16" s="36">
        <f t="shared" si="3"/>
        <v>0</v>
      </c>
      <c r="W16" s="36">
        <f t="shared" si="3"/>
        <v>0</v>
      </c>
      <c r="X16" s="36">
        <f t="shared" si="3"/>
        <v>0</v>
      </c>
      <c r="Y16" s="36">
        <f t="shared" si="3"/>
        <v>0</v>
      </c>
      <c r="Z16" s="36">
        <f t="shared" si="3"/>
        <v>0</v>
      </c>
      <c r="AA16" s="34"/>
      <c r="AB16" s="96">
        <f t="shared" si="4"/>
        <v>13.240000000000002</v>
      </c>
      <c r="AC16" s="12">
        <f t="shared" si="5"/>
        <v>0</v>
      </c>
    </row>
    <row r="17" spans="2:30" x14ac:dyDescent="0.25">
      <c r="B17" s="95" t="s">
        <v>40</v>
      </c>
      <c r="C17" s="34"/>
      <c r="D17" s="35"/>
      <c r="E17" s="36">
        <f t="shared" si="0"/>
        <v>4343.2559999999994</v>
      </c>
      <c r="F17" s="36">
        <f t="shared" si="0"/>
        <v>2370.3119999999994</v>
      </c>
      <c r="G17" s="36">
        <f t="shared" si="1"/>
        <v>35.438099999999999</v>
      </c>
      <c r="H17" s="36">
        <f t="shared" si="2"/>
        <v>6822.2870000000003</v>
      </c>
      <c r="I17" s="36">
        <f t="shared" si="2"/>
        <v>0.80000000000001137</v>
      </c>
      <c r="J17" s="36">
        <f t="shared" si="2"/>
        <v>88.687277710399997</v>
      </c>
      <c r="K17" s="36">
        <f t="shared" si="2"/>
        <v>6479</v>
      </c>
      <c r="L17" s="36">
        <f t="shared" si="2"/>
        <v>0</v>
      </c>
      <c r="M17" s="36">
        <f t="shared" si="2"/>
        <v>6822.2870000000003</v>
      </c>
      <c r="N17" s="36">
        <f t="shared" si="2"/>
        <v>0.80000000000001137</v>
      </c>
      <c r="O17" s="36">
        <f t="shared" si="2"/>
        <v>0</v>
      </c>
      <c r="P17" s="36">
        <f t="shared" si="2"/>
        <v>0</v>
      </c>
      <c r="Q17" s="36">
        <f t="shared" si="2"/>
        <v>88.687277710399997</v>
      </c>
      <c r="R17" s="36">
        <f t="shared" si="3"/>
        <v>4459</v>
      </c>
      <c r="S17" s="36">
        <f t="shared" si="3"/>
        <v>0</v>
      </c>
      <c r="T17" s="36">
        <f t="shared" si="3"/>
        <v>0</v>
      </c>
      <c r="U17" s="36">
        <f t="shared" si="3"/>
        <v>0</v>
      </c>
      <c r="V17" s="36">
        <f t="shared" si="3"/>
        <v>0</v>
      </c>
      <c r="W17" s="36">
        <f t="shared" si="3"/>
        <v>0</v>
      </c>
      <c r="X17" s="36">
        <f t="shared" si="3"/>
        <v>1438</v>
      </c>
      <c r="Y17" s="36">
        <f t="shared" si="3"/>
        <v>582</v>
      </c>
      <c r="Z17" s="36">
        <f t="shared" si="3"/>
        <v>0</v>
      </c>
      <c r="AA17" s="34"/>
      <c r="AB17" s="96">
        <f t="shared" si="4"/>
        <v>28.293999999999997</v>
      </c>
      <c r="AC17" s="12">
        <f t="shared" si="5"/>
        <v>0</v>
      </c>
    </row>
    <row r="18" spans="2:30" ht="15.75" thickBot="1" x14ac:dyDescent="0.3">
      <c r="B18" s="97" t="s">
        <v>38</v>
      </c>
      <c r="C18" s="98"/>
      <c r="D18" s="99"/>
      <c r="E18" s="100">
        <f t="shared" si="0"/>
        <v>1163.4779999999998</v>
      </c>
      <c r="F18" s="100">
        <f t="shared" si="0"/>
        <v>622.85800000000006</v>
      </c>
      <c r="G18" s="100">
        <f t="shared" si="1"/>
        <v>35.532200000000003</v>
      </c>
      <c r="H18" s="100">
        <f t="shared" si="2"/>
        <v>1748</v>
      </c>
      <c r="I18" s="100">
        <f t="shared" si="2"/>
        <v>0</v>
      </c>
      <c r="J18" s="100">
        <f t="shared" si="2"/>
        <v>0</v>
      </c>
      <c r="K18" s="100">
        <f t="shared" si="2"/>
        <v>1748</v>
      </c>
      <c r="L18" s="100">
        <f t="shared" si="2"/>
        <v>0</v>
      </c>
      <c r="M18" s="100">
        <f t="shared" si="2"/>
        <v>1748</v>
      </c>
      <c r="N18" s="100">
        <f t="shared" si="2"/>
        <v>0</v>
      </c>
      <c r="O18" s="100">
        <f t="shared" si="2"/>
        <v>0</v>
      </c>
      <c r="P18" s="100">
        <f t="shared" si="2"/>
        <v>0</v>
      </c>
      <c r="Q18" s="100">
        <f t="shared" si="2"/>
        <v>0</v>
      </c>
      <c r="R18" s="100">
        <f t="shared" si="3"/>
        <v>1093</v>
      </c>
      <c r="S18" s="100">
        <f t="shared" si="3"/>
        <v>0</v>
      </c>
      <c r="T18" s="100">
        <f t="shared" si="3"/>
        <v>655</v>
      </c>
      <c r="U18" s="100">
        <f t="shared" si="3"/>
        <v>0</v>
      </c>
      <c r="V18" s="100">
        <f t="shared" si="3"/>
        <v>0</v>
      </c>
      <c r="W18" s="100">
        <f t="shared" si="3"/>
        <v>0</v>
      </c>
      <c r="X18" s="100">
        <f t="shared" si="3"/>
        <v>0</v>
      </c>
      <c r="Y18" s="100">
        <f t="shared" si="3"/>
        <v>0</v>
      </c>
      <c r="Z18" s="100">
        <f t="shared" si="3"/>
        <v>0</v>
      </c>
      <c r="AA18" s="98"/>
      <c r="AB18" s="102">
        <f t="shared" si="4"/>
        <v>5.8639999999999999</v>
      </c>
      <c r="AC18" s="12">
        <f t="shared" si="5"/>
        <v>0</v>
      </c>
    </row>
    <row r="19" spans="2:30" ht="15.75" thickBot="1" x14ac:dyDescent="0.3">
      <c r="D19" s="11"/>
      <c r="E19">
        <v>3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>
        <v>13</v>
      </c>
      <c r="R19">
        <v>15</v>
      </c>
      <c r="S19">
        <v>16</v>
      </c>
      <c r="T19">
        <v>17</v>
      </c>
      <c r="U19">
        <v>18</v>
      </c>
      <c r="V19">
        <v>19</v>
      </c>
      <c r="W19">
        <v>20</v>
      </c>
      <c r="X19">
        <v>21</v>
      </c>
      <c r="Y19">
        <v>22</v>
      </c>
      <c r="Z19">
        <v>23</v>
      </c>
      <c r="AC19" s="12"/>
    </row>
    <row r="20" spans="2:30" x14ac:dyDescent="0.25">
      <c r="B20" s="87" t="s">
        <v>279</v>
      </c>
      <c r="C20" s="88"/>
      <c r="D20" s="89"/>
      <c r="E20" s="88" t="e">
        <f>SUM(E5:E18)</f>
        <v>#N/A</v>
      </c>
      <c r="F20" s="88" t="e">
        <f>SUM(F5:F18)</f>
        <v>#N/A</v>
      </c>
      <c r="G20" s="88"/>
      <c r="H20" s="88">
        <f t="shared" ref="H20:Z20" si="6">SUM(H5:H18)</f>
        <v>85659.130999999994</v>
      </c>
      <c r="I20" s="88">
        <f t="shared" si="6"/>
        <v>8.5</v>
      </c>
      <c r="J20" s="88">
        <f t="shared" si="6"/>
        <v>736.62351809976258</v>
      </c>
      <c r="K20" s="88">
        <f t="shared" si="6"/>
        <v>84185.348999999987</v>
      </c>
      <c r="L20" s="88">
        <f t="shared" si="6"/>
        <v>0</v>
      </c>
      <c r="M20" s="88">
        <f t="shared" si="6"/>
        <v>85659.130999999994</v>
      </c>
      <c r="N20" s="88">
        <f t="shared" si="6"/>
        <v>8.5</v>
      </c>
      <c r="O20" s="88">
        <f t="shared" si="6"/>
        <v>0</v>
      </c>
      <c r="P20" s="88">
        <f t="shared" si="6"/>
        <v>0</v>
      </c>
      <c r="Q20" s="88">
        <f t="shared" si="6"/>
        <v>736.62351809976258</v>
      </c>
      <c r="R20" s="88">
        <f t="shared" si="6"/>
        <v>68693</v>
      </c>
      <c r="S20" s="88">
        <f t="shared" si="6"/>
        <v>0</v>
      </c>
      <c r="T20" s="88">
        <f t="shared" si="6"/>
        <v>3876.5</v>
      </c>
      <c r="U20" s="88">
        <f t="shared" si="6"/>
        <v>0</v>
      </c>
      <c r="V20" s="88">
        <f t="shared" si="6"/>
        <v>0</v>
      </c>
      <c r="W20" s="88">
        <f t="shared" si="6"/>
        <v>0</v>
      </c>
      <c r="X20" s="88">
        <f t="shared" si="6"/>
        <v>6526.732</v>
      </c>
      <c r="Y20" s="88">
        <f t="shared" si="6"/>
        <v>5088.4679999999998</v>
      </c>
      <c r="Z20" s="88">
        <f t="shared" si="6"/>
        <v>0</v>
      </c>
      <c r="AA20" s="88"/>
      <c r="AB20" s="90">
        <f t="shared" ref="AB20" si="7">SUM(AB5:AB18)</f>
        <v>256.71699999999998</v>
      </c>
      <c r="AC20" s="12"/>
    </row>
    <row r="21" spans="2:30" ht="15.75" thickBot="1" x14ac:dyDescent="0.3">
      <c r="B21" s="91" t="s">
        <v>280</v>
      </c>
      <c r="C21" s="92"/>
      <c r="D21" s="93"/>
      <c r="E21" s="92" t="e">
        <f>SUM(E43:E191)</f>
        <v>#N/A</v>
      </c>
      <c r="F21" s="92" t="e">
        <f>SUM(F43:F191)</f>
        <v>#N/A</v>
      </c>
      <c r="G21" s="92"/>
      <c r="H21" s="92">
        <f t="shared" ref="H21:Z21" si="8">SUM(H43:H191)</f>
        <v>81366</v>
      </c>
      <c r="I21" s="92">
        <f t="shared" si="8"/>
        <v>0</v>
      </c>
      <c r="J21" s="92">
        <f t="shared" si="8"/>
        <v>0</v>
      </c>
      <c r="K21" s="92">
        <f t="shared" si="8"/>
        <v>81366</v>
      </c>
      <c r="L21" s="92">
        <f t="shared" si="8"/>
        <v>0</v>
      </c>
      <c r="M21" s="92">
        <f t="shared" si="8"/>
        <v>81366</v>
      </c>
      <c r="N21" s="92">
        <f t="shared" si="8"/>
        <v>0</v>
      </c>
      <c r="O21" s="92">
        <f t="shared" si="8"/>
        <v>0</v>
      </c>
      <c r="P21" s="92">
        <f t="shared" si="8"/>
        <v>0</v>
      </c>
      <c r="Q21" s="92">
        <f t="shared" si="8"/>
        <v>0</v>
      </c>
      <c r="R21" s="92">
        <f t="shared" si="8"/>
        <v>67960</v>
      </c>
      <c r="S21" s="92">
        <f t="shared" si="8"/>
        <v>0</v>
      </c>
      <c r="T21" s="92">
        <f t="shared" si="8"/>
        <v>3188</v>
      </c>
      <c r="U21" s="92">
        <f t="shared" si="8"/>
        <v>0</v>
      </c>
      <c r="V21" s="92">
        <f t="shared" si="8"/>
        <v>0</v>
      </c>
      <c r="W21" s="92">
        <f t="shared" si="8"/>
        <v>0</v>
      </c>
      <c r="X21" s="92">
        <f t="shared" si="8"/>
        <v>6237.5320000000002</v>
      </c>
      <c r="Y21" s="92">
        <f t="shared" si="8"/>
        <v>3980.4679999999998</v>
      </c>
      <c r="Z21" s="92">
        <f t="shared" si="8"/>
        <v>0</v>
      </c>
      <c r="AA21" s="92"/>
      <c r="AB21" s="94">
        <f>SUM(AB43:AB138)</f>
        <v>115.40199999999997</v>
      </c>
      <c r="AC21" s="12"/>
    </row>
    <row r="22" spans="2:30" ht="15.75" thickBot="1" x14ac:dyDescent="0.3">
      <c r="B22" t="s">
        <v>52</v>
      </c>
      <c r="E22">
        <v>0</v>
      </c>
      <c r="AC22" s="12">
        <f>K22-Q22-SUM(R22:Z22)</f>
        <v>0</v>
      </c>
    </row>
    <row r="23" spans="2:30" x14ac:dyDescent="0.25">
      <c r="B23" s="115" t="s">
        <v>32</v>
      </c>
      <c r="C23" s="116" t="s">
        <v>2</v>
      </c>
      <c r="D23" s="117">
        <v>5</v>
      </c>
      <c r="E23" s="118">
        <f>ROUND(INDEX('CZT Data'!$A:$W,MATCH($B23,'CZT Data'!$B:$B,0)+1+$D23,E$19),3)</f>
        <v>112.226</v>
      </c>
      <c r="F23" s="118">
        <f>ROUND(INDEX('CZT Data'!$A:$W,MATCH($B23,'CZT Data'!$B:$B,0)+1+$D23,F$19),3)</f>
        <v>112.226</v>
      </c>
      <c r="G23" s="118">
        <f>ROUND(INDEX('CZT Data'!$A:$W,MATCH($B23,'CZT Data'!$B:$B,0)+1+$D23,G$19),3)</f>
        <v>35.542000000000002</v>
      </c>
      <c r="H23" s="118">
        <f>ROUND(INDEX('CZT Data'!$A:$W,MATCH($B23,'CZT Data'!$B:$B,0)+1+$D23,H$19),3)</f>
        <v>441</v>
      </c>
      <c r="I23" s="118">
        <f>'CZT Data'!F13</f>
        <v>0</v>
      </c>
      <c r="J23" s="118">
        <f>'CZT Data'!G13</f>
        <v>0</v>
      </c>
      <c r="K23" s="118">
        <f>ROUND(INDEX('CZT Data'!$A:$W,MATCH($B23,'CZT Data'!$B:$B,0)+1+$D23,K$19),3)</f>
        <v>123</v>
      </c>
      <c r="L23" s="118">
        <f>'CZT Data'!I13</f>
        <v>0</v>
      </c>
      <c r="M23" s="118">
        <f>H23</f>
        <v>441</v>
      </c>
      <c r="N23" s="118">
        <f>'CZT Data'!K13</f>
        <v>0</v>
      </c>
      <c r="O23" s="118">
        <f>'CZT Data'!L13</f>
        <v>0</v>
      </c>
      <c r="P23" s="118">
        <f>'CZT Data'!M13</f>
        <v>0</v>
      </c>
      <c r="Q23" s="118">
        <f>J23</f>
        <v>0</v>
      </c>
      <c r="R23" s="118">
        <f>ROUND(INDEX('CZT Data'!$A:$W,MATCH($B23,'CZT Data'!$B:$B,0)+1+$D23,R$19),3)</f>
        <v>0</v>
      </c>
      <c r="S23" s="118">
        <f>ROUND(INDEX('CZT Data'!$A:$W,MATCH($B23,'CZT Data'!$B:$B,0)+1+$D23,S$19),3)</f>
        <v>0</v>
      </c>
      <c r="T23" s="134">
        <f>ROUND(INDEX('CZT Data'!$A:$W,MATCH($B23,'CZT Data'!$B:$B,0)+1+$D23,T$19),3)</f>
        <v>0</v>
      </c>
      <c r="U23" s="118">
        <f>ROUND(INDEX('CZT Data'!$A:$W,MATCH($B23,'CZT Data'!$B:$B,0)+1+$D23,U$19),3)</f>
        <v>0</v>
      </c>
      <c r="V23" s="118">
        <f>ROUND(INDEX('CZT Data'!$A:$W,MATCH($B23,'CZT Data'!$B:$B,0)+1+$D23,V$19),3)</f>
        <v>0</v>
      </c>
      <c r="W23" s="118">
        <f>ROUND(INDEX('CZT Data'!$A:$W,MATCH($B23,'CZT Data'!$B:$B,0)+1+$D23,W$19),3)</f>
        <v>0</v>
      </c>
      <c r="X23" s="118">
        <f>ROUND(INDEX('CZT Data'!$A:$W,MATCH($B23,'CZT Data'!$B:$B,0)+1+$D23,X$19),3)</f>
        <v>82</v>
      </c>
      <c r="Y23" s="118">
        <f>ROUND(INDEX('CZT Data'!$A:$W,MATCH($B23,'CZT Data'!$B:$B,0)+1+$D23,Y$19),3)</f>
        <v>41</v>
      </c>
      <c r="Z23" s="118">
        <f>ROUND(INDEX('CZT Data'!$A:$W,MATCH($B23,'CZT Data'!$B:$B,0)+1+$D23,Z$19),3)</f>
        <v>0</v>
      </c>
      <c r="AA23" s="120" t="str">
        <f>'CZT Data'!B21</f>
        <v>Jihomoravský</v>
      </c>
      <c r="AB23" s="121">
        <f>'CZT Data'!D21</f>
        <v>7.47</v>
      </c>
      <c r="AC23" s="12">
        <f>K23-SUM(R23:Z23)</f>
        <v>0</v>
      </c>
      <c r="AD23" s="39">
        <f>H23/(F23*3.6)</f>
        <v>1.0915474132553953</v>
      </c>
    </row>
    <row r="24" spans="2:30" x14ac:dyDescent="0.25">
      <c r="B24" s="122" t="s">
        <v>33</v>
      </c>
      <c r="C24" s="123" t="s">
        <v>2</v>
      </c>
      <c r="D24" s="124">
        <v>5</v>
      </c>
      <c r="E24" s="125">
        <f>ROUND(INDEX('CZT Data'!$A:$W,MATCH($B24,'CZT Data'!$B:$B,0)+1+$D24,E$19),3)</f>
        <v>4.6559999999999997</v>
      </c>
      <c r="F24" s="125">
        <f>ROUND(INDEX('CZT Data'!$A:$W,MATCH($B24,'CZT Data'!$B:$B,0)+1+$D24,F$19),3)</f>
        <v>4.6559999999999997</v>
      </c>
      <c r="G24" s="125">
        <f>ROUND(INDEX('CZT Data'!$A:$W,MATCH($B24,'CZT Data'!$B:$B,0)+1+$D24,G$19),3)</f>
        <v>35.409999999999997</v>
      </c>
      <c r="H24" s="125">
        <f>ROUND(INDEX('CZT Data'!$A:$W,MATCH($B24,'CZT Data'!$B:$B,0)+1+$D24,H$19),3)</f>
        <v>13.215</v>
      </c>
      <c r="I24" s="125">
        <f>'CZT Data'!F167</f>
        <v>0</v>
      </c>
      <c r="J24" s="125">
        <f>'CZT Data'!G167</f>
        <v>0</v>
      </c>
      <c r="K24" s="125">
        <f>ROUND(INDEX('CZT Data'!$A:$W,MATCH($B24,'CZT Data'!$B:$B,0)+1+$D24,K$19),3)</f>
        <v>13.215</v>
      </c>
      <c r="L24" s="125">
        <f>'CZT Data'!I167</f>
        <v>0</v>
      </c>
      <c r="M24" s="125">
        <f t="shared" ref="M24:M37" si="9">H24</f>
        <v>13.215</v>
      </c>
      <c r="N24" s="125">
        <f>'CZT Data'!K167</f>
        <v>0</v>
      </c>
      <c r="O24" s="125">
        <f>'CZT Data'!L167</f>
        <v>0</v>
      </c>
      <c r="P24" s="125">
        <f>'CZT Data'!M167</f>
        <v>0</v>
      </c>
      <c r="Q24" s="125">
        <f t="shared" ref="Q24:Q37" si="10">J24</f>
        <v>0</v>
      </c>
      <c r="R24" s="125">
        <f>ROUND(INDEX('CZT Data'!$A:$W,MATCH($B24,'CZT Data'!$B:$B,0)+1+$D24,R$19),3)</f>
        <v>0</v>
      </c>
      <c r="S24" s="125">
        <f>ROUND(INDEX('CZT Data'!$A:$W,MATCH($B24,'CZT Data'!$B:$B,0)+1+$D24,S$19),3)</f>
        <v>0</v>
      </c>
      <c r="T24" s="129">
        <f>ROUND(INDEX('CZT Data'!$A:$W,MATCH($B24,'CZT Data'!$B:$B,0)+1+$D24,T$19),3)</f>
        <v>0</v>
      </c>
      <c r="U24" s="125">
        <f>ROUND(INDEX('CZT Data'!$A:$W,MATCH($B24,'CZT Data'!$B:$B,0)+1+$D24,U$19),3)</f>
        <v>0</v>
      </c>
      <c r="V24" s="125">
        <f>ROUND(INDEX('CZT Data'!$A:$W,MATCH($B24,'CZT Data'!$B:$B,0)+1+$D24,V$19),3)</f>
        <v>0</v>
      </c>
      <c r="W24" s="125">
        <f>ROUND(INDEX('CZT Data'!$A:$W,MATCH($B24,'CZT Data'!$B:$B,0)+1+$D24,W$19),3)</f>
        <v>0</v>
      </c>
      <c r="X24" s="125">
        <f>ROUND(INDEX('CZT Data'!$A:$W,MATCH($B24,'CZT Data'!$B:$B,0)+1+$D24,X$19),3)</f>
        <v>3</v>
      </c>
      <c r="Y24" s="125">
        <f>ROUND(INDEX('CZT Data'!$A:$W,MATCH($B24,'CZT Data'!$B:$B,0)+1+$D24,Y$19),3)</f>
        <v>10</v>
      </c>
      <c r="Z24" s="125">
        <f>ROUND(INDEX('CZT Data'!$A:$W,MATCH($B24,'CZT Data'!$B:$B,0)+1+$D24,Z$19),3)</f>
        <v>0</v>
      </c>
      <c r="AA24" s="127" t="str">
        <f>'CZT Data'!B175</f>
        <v>Jihočeský</v>
      </c>
      <c r="AB24" s="128">
        <f>'CZT Data'!D175</f>
        <v>2.1379999999999999</v>
      </c>
      <c r="AC24" s="12">
        <f t="shared" ref="AC24:AC35" si="11">K24-SUM(R24:Z24)</f>
        <v>0.21499999999999986</v>
      </c>
      <c r="AD24" s="39">
        <f t="shared" ref="AD24:AD37" si="12">H24/(F24*3.6)</f>
        <v>0.78840922107674694</v>
      </c>
    </row>
    <row r="25" spans="2:30" x14ac:dyDescent="0.25">
      <c r="B25" s="122" t="s">
        <v>34</v>
      </c>
      <c r="C25" s="123" t="s">
        <v>2</v>
      </c>
      <c r="D25" s="124">
        <v>5</v>
      </c>
      <c r="E25" s="125">
        <f>ROUND(INDEX('CZT Data'!$A:$W,MATCH($B25,'CZT Data'!$B:$B,0)+1+$D25,E$19),3)</f>
        <v>0</v>
      </c>
      <c r="F25" s="125">
        <f>ROUND(INDEX('CZT Data'!$A:$W,MATCH($B25,'CZT Data'!$B:$B,0)+1+$D25,F$19),3)</f>
        <v>0</v>
      </c>
      <c r="G25" s="125">
        <f>ROUND(INDEX('CZT Data'!$A:$W,MATCH($B25,'CZT Data'!$B:$B,0)+1+$D25,G$19),3)</f>
        <v>0</v>
      </c>
      <c r="H25" s="125">
        <f>ROUND(INDEX('CZT Data'!$A:$W,MATCH($B25,'CZT Data'!$B:$B,0)+1+$D25,H$19),3)</f>
        <v>0</v>
      </c>
      <c r="I25" s="125">
        <f>'CZT Data'!F35</f>
        <v>0</v>
      </c>
      <c r="J25" s="125">
        <f>'CZT Data'!G35</f>
        <v>0</v>
      </c>
      <c r="K25" s="125">
        <f>ROUND(INDEX('CZT Data'!$A:$W,MATCH($B25,'CZT Data'!$B:$B,0)+1+$D25,K$19),3)</f>
        <v>0</v>
      </c>
      <c r="L25" s="125">
        <f>'CZT Data'!I35</f>
        <v>0</v>
      </c>
      <c r="M25" s="125">
        <f t="shared" si="9"/>
        <v>0</v>
      </c>
      <c r="N25" s="125">
        <f>'CZT Data'!K35</f>
        <v>0</v>
      </c>
      <c r="O25" s="125">
        <f>'CZT Data'!L35</f>
        <v>0</v>
      </c>
      <c r="P25" s="125">
        <f>'CZT Data'!M35</f>
        <v>0</v>
      </c>
      <c r="Q25" s="125">
        <f t="shared" si="10"/>
        <v>0</v>
      </c>
      <c r="R25" s="125">
        <f>ROUND(INDEX('CZT Data'!$A:$W,MATCH($B25,'CZT Data'!$B:$B,0)+1+$D25,R$19),3)</f>
        <v>0</v>
      </c>
      <c r="S25" s="125">
        <f>ROUND(INDEX('CZT Data'!$A:$W,MATCH($B25,'CZT Data'!$B:$B,0)+1+$D25,S$19),3)</f>
        <v>0</v>
      </c>
      <c r="T25" s="129">
        <f>ROUND(INDEX('CZT Data'!$A:$W,MATCH($B25,'CZT Data'!$B:$B,0)+1+$D25,T$19),3)</f>
        <v>0</v>
      </c>
      <c r="U25" s="125">
        <f>ROUND(INDEX('CZT Data'!$A:$W,MATCH($B25,'CZT Data'!$B:$B,0)+1+$D25,U$19),3)</f>
        <v>0</v>
      </c>
      <c r="V25" s="125">
        <f>ROUND(INDEX('CZT Data'!$A:$W,MATCH($B25,'CZT Data'!$B:$B,0)+1+$D25,V$19),3)</f>
        <v>0</v>
      </c>
      <c r="W25" s="125">
        <f>ROUND(INDEX('CZT Data'!$A:$W,MATCH($B25,'CZT Data'!$B:$B,0)+1+$D25,W$19),3)</f>
        <v>0</v>
      </c>
      <c r="X25" s="125">
        <f>ROUND(INDEX('CZT Data'!$A:$W,MATCH($B25,'CZT Data'!$B:$B,0)+1+$D25,X$19),3)</f>
        <v>0</v>
      </c>
      <c r="Y25" s="125">
        <f>ROUND(INDEX('CZT Data'!$A:$W,MATCH($B25,'CZT Data'!$B:$B,0)+1+$D25,Y$19),3)</f>
        <v>0</v>
      </c>
      <c r="Z25" s="125">
        <f>ROUND(INDEX('CZT Data'!$A:$W,MATCH($B25,'CZT Data'!$B:$B,0)+1+$D25,Z$19),3)</f>
        <v>0</v>
      </c>
      <c r="AA25" s="127" t="str">
        <f>'CZT Data'!B43</f>
        <v>Moravskoslezský</v>
      </c>
      <c r="AB25" s="128">
        <f>'CZT Data'!D43</f>
        <v>4.8</v>
      </c>
      <c r="AC25" s="12">
        <f t="shared" si="11"/>
        <v>0</v>
      </c>
      <c r="AD25" s="39" t="e">
        <f t="shared" si="12"/>
        <v>#DIV/0!</v>
      </c>
    </row>
    <row r="26" spans="2:30" x14ac:dyDescent="0.25">
      <c r="B26" s="122" t="s">
        <v>65</v>
      </c>
      <c r="C26" s="123" t="s">
        <v>2</v>
      </c>
      <c r="D26" s="124">
        <v>5</v>
      </c>
      <c r="E26" s="125">
        <f>ROUND(INDEX('CZT Data'!$A:$W,MATCH($B26,'CZT Data'!$B:$B,0)+1+$D26,E$19),3)</f>
        <v>282.024</v>
      </c>
      <c r="F26" s="125">
        <f>ROUND(INDEX('CZT Data'!$A:$W,MATCH($B26,'CZT Data'!$B:$B,0)+1+$D26,F$19),3)</f>
        <v>282.024</v>
      </c>
      <c r="G26" s="125">
        <f>ROUND(INDEX('CZT Data'!$A:$W,MATCH($B26,'CZT Data'!$B:$B,0)+1+$D26,G$19),3)</f>
        <v>35.423000000000002</v>
      </c>
      <c r="H26" s="125">
        <f>ROUND(INDEX('CZT Data'!$A:$W,MATCH($B26,'CZT Data'!$B:$B,0)+1+$D26,H$19),3)</f>
        <v>1206.337</v>
      </c>
      <c r="I26" s="125">
        <f>'CZT Data'!F145</f>
        <v>0</v>
      </c>
      <c r="J26" s="125">
        <f>'CZT Data'!G145</f>
        <v>509.17526373272312</v>
      </c>
      <c r="K26" s="125">
        <f>ROUND(INDEX('CZT Data'!$A:$W,MATCH($B26,'CZT Data'!$B:$B,0)+1+$D26,K$19),3)</f>
        <v>536.40700000000004</v>
      </c>
      <c r="L26" s="125">
        <f>'CZT Data'!I145</f>
        <v>0</v>
      </c>
      <c r="M26" s="125">
        <f t="shared" si="9"/>
        <v>1206.337</v>
      </c>
      <c r="N26" s="125">
        <f>'CZT Data'!K145</f>
        <v>0</v>
      </c>
      <c r="O26" s="125">
        <f>'CZT Data'!L145</f>
        <v>0</v>
      </c>
      <c r="P26" s="125">
        <f>'CZT Data'!M145</f>
        <v>0</v>
      </c>
      <c r="Q26" s="125">
        <f t="shared" si="10"/>
        <v>509.17526373272312</v>
      </c>
      <c r="R26" s="125">
        <f>ROUND(INDEX('CZT Data'!$A:$W,MATCH($B26,'CZT Data'!$B:$B,0)+1+$D26,R$19),3)</f>
        <v>0</v>
      </c>
      <c r="S26" s="125">
        <f>ROUND(INDEX('CZT Data'!$A:$W,MATCH($B26,'CZT Data'!$B:$B,0)+1+$D26,S$19),3)</f>
        <v>0</v>
      </c>
      <c r="T26" s="129">
        <f>ROUND(INDEX('CZT Data'!$A:$W,MATCH($B26,'CZT Data'!$B:$B,0)+1+$D26,T$19),3)</f>
        <v>0</v>
      </c>
      <c r="U26" s="125">
        <f>ROUND(INDEX('CZT Data'!$A:$W,MATCH($B26,'CZT Data'!$B:$B,0)+1+$D26,U$19),3)</f>
        <v>0</v>
      </c>
      <c r="V26" s="125">
        <f>ROUND(INDEX('CZT Data'!$A:$W,MATCH($B26,'CZT Data'!$B:$B,0)+1+$D26,V$19),3)</f>
        <v>0</v>
      </c>
      <c r="W26" s="125">
        <f>ROUND(INDEX('CZT Data'!$A:$W,MATCH($B26,'CZT Data'!$B:$B,0)+1+$D26,W$19),3)</f>
        <v>0</v>
      </c>
      <c r="X26" s="125">
        <f>ROUND(INDEX('CZT Data'!$A:$W,MATCH($B26,'CZT Data'!$B:$B,0)+1+$D26,X$19),3)</f>
        <v>53</v>
      </c>
      <c r="Y26" s="125">
        <f>ROUND(INDEX('CZT Data'!$A:$W,MATCH($B26,'CZT Data'!$B:$B,0)+1+$D26,Y$19),3)</f>
        <v>483</v>
      </c>
      <c r="Z26" s="125">
        <f>ROUND(INDEX('CZT Data'!$A:$W,MATCH($B26,'CZT Data'!$B:$B,0)+1+$D26,Z$19),3)</f>
        <v>0</v>
      </c>
      <c r="AA26" s="127" t="str">
        <f>'CZT Data'!B153</f>
        <v>Pardubický</v>
      </c>
      <c r="AB26" s="128">
        <f>'CZT Data'!D153</f>
        <v>21.355999999999998</v>
      </c>
      <c r="AC26" s="12">
        <f t="shared" si="11"/>
        <v>0.40700000000003911</v>
      </c>
      <c r="AD26" s="39">
        <f t="shared" si="12"/>
        <v>1.1881740955064501</v>
      </c>
    </row>
    <row r="27" spans="2:30" x14ac:dyDescent="0.25">
      <c r="B27" s="122" t="s">
        <v>66</v>
      </c>
      <c r="C27" s="123" t="s">
        <v>2</v>
      </c>
      <c r="D27" s="124">
        <v>5</v>
      </c>
      <c r="E27" s="125">
        <f>ROUND(INDEX('CZT Data'!$A:$W,MATCH($B27,'CZT Data'!$B:$B,0)+1+$D27,E$19),3)</f>
        <v>70.924999999999997</v>
      </c>
      <c r="F27" s="125">
        <f>ROUND(INDEX('CZT Data'!$A:$W,MATCH($B27,'CZT Data'!$B:$B,0)+1+$D27,F$19),3)</f>
        <v>70.924999999999997</v>
      </c>
      <c r="G27" s="125">
        <f>ROUND(INDEX('CZT Data'!$A:$W,MATCH($B27,'CZT Data'!$B:$B,0)+1+$D27,G$19),3)</f>
        <v>35.43</v>
      </c>
      <c r="H27" s="125">
        <f>ROUND(INDEX('CZT Data'!$A:$W,MATCH($B27,'CZT Data'!$B:$B,0)+1+$D27,H$19),3)</f>
        <v>218.28700000000001</v>
      </c>
      <c r="I27" s="125">
        <f>'CZT Data'!F123</f>
        <v>0</v>
      </c>
      <c r="J27" s="125">
        <f>'CZT Data'!G123</f>
        <v>89.487277710400008</v>
      </c>
      <c r="K27" s="125">
        <f>ROUND(INDEX('CZT Data'!$A:$W,MATCH($B27,'CZT Data'!$B:$B,0)+1+$D27,K$19),3)</f>
        <v>-125</v>
      </c>
      <c r="L27" s="125">
        <f>'CZT Data'!I123</f>
        <v>0</v>
      </c>
      <c r="M27" s="125">
        <f t="shared" si="9"/>
        <v>218.28700000000001</v>
      </c>
      <c r="N27" s="125">
        <f>'CZT Data'!K123</f>
        <v>0</v>
      </c>
      <c r="O27" s="125">
        <f>'CZT Data'!L123</f>
        <v>0</v>
      </c>
      <c r="P27" s="125">
        <f>'CZT Data'!M123</f>
        <v>0</v>
      </c>
      <c r="Q27" s="125">
        <f t="shared" si="10"/>
        <v>89.487277710400008</v>
      </c>
      <c r="R27" s="125">
        <f>ROUND(INDEX('CZT Data'!$A:$W,MATCH($B27,'CZT Data'!$B:$B,0)+1+$D27,R$19),3)</f>
        <v>0</v>
      </c>
      <c r="S27" s="125">
        <f>ROUND(INDEX('CZT Data'!$A:$W,MATCH($B27,'CZT Data'!$B:$B,0)+1+$D27,S$19),3)</f>
        <v>0</v>
      </c>
      <c r="T27" s="129">
        <f>ROUND(INDEX('CZT Data'!$A:$W,MATCH($B27,'CZT Data'!$B:$B,0)+1+$D27,T$19),3)</f>
        <v>0</v>
      </c>
      <c r="U27" s="125">
        <f>ROUND(INDEX('CZT Data'!$A:$W,MATCH($B27,'CZT Data'!$B:$B,0)+1+$D27,U$19),3)</f>
        <v>0</v>
      </c>
      <c r="V27" s="125">
        <f>ROUND(INDEX('CZT Data'!$A:$W,MATCH($B27,'CZT Data'!$B:$B,0)+1+$D27,V$19),3)</f>
        <v>0</v>
      </c>
      <c r="W27" s="125">
        <f>ROUND(INDEX('CZT Data'!$A:$W,MATCH($B27,'CZT Data'!$B:$B,0)+1+$D27,W$19),3)</f>
        <v>0</v>
      </c>
      <c r="X27" s="125">
        <f>ROUND(INDEX('CZT Data'!$A:$W,MATCH($B27,'CZT Data'!$B:$B,0)+1+$D27,X$19),3)</f>
        <v>-50</v>
      </c>
      <c r="Y27" s="125">
        <f>ROUND(INDEX('CZT Data'!$A:$W,MATCH($B27,'CZT Data'!$B:$B,0)+1+$D27,Y$19),3)</f>
        <v>-75</v>
      </c>
      <c r="Z27" s="125">
        <f>ROUND(INDEX('CZT Data'!$A:$W,MATCH($B27,'CZT Data'!$B:$B,0)+1+$D27,Z$19),3)</f>
        <v>0</v>
      </c>
      <c r="AA27" s="127" t="str">
        <f>'CZT Data'!B131</f>
        <v>Vysočina</v>
      </c>
      <c r="AB27" s="128">
        <f>'CZT Data'!D131</f>
        <v>6.25</v>
      </c>
      <c r="AC27" s="12">
        <f t="shared" si="11"/>
        <v>0</v>
      </c>
      <c r="AD27" s="39">
        <f t="shared" si="12"/>
        <v>0.85492108252065957</v>
      </c>
    </row>
    <row r="28" spans="2:30" x14ac:dyDescent="0.25">
      <c r="B28" s="122" t="s">
        <v>67</v>
      </c>
      <c r="C28" s="123" t="s">
        <v>2</v>
      </c>
      <c r="D28" s="124">
        <v>5</v>
      </c>
      <c r="E28" s="125">
        <f>ROUND(INDEX('CZT Data'!$A:$W,MATCH($B28,'CZT Data'!$B:$B,0)+1+$D28,E$19),3)</f>
        <v>56.311</v>
      </c>
      <c r="F28" s="125">
        <f>ROUND(INDEX('CZT Data'!$A:$W,MATCH($B28,'CZT Data'!$B:$B,0)+1+$D28,F$19),3)</f>
        <v>56.311</v>
      </c>
      <c r="G28" s="125">
        <f>ROUND(INDEX('CZT Data'!$A:$W,MATCH($B28,'CZT Data'!$B:$B,0)+1+$D28,G$19),3)</f>
        <v>35.457000000000001</v>
      </c>
      <c r="H28" s="125">
        <f>ROUND(INDEX('CZT Data'!$A:$W,MATCH($B28,'CZT Data'!$B:$B,0)+1+$D28,H$19),3)</f>
        <v>206</v>
      </c>
      <c r="I28" s="125">
        <f>'CZT Data'!F189</f>
        <v>0</v>
      </c>
      <c r="J28" s="125">
        <f>'CZT Data'!G189</f>
        <v>0</v>
      </c>
      <c r="K28" s="125">
        <f>ROUND(INDEX('CZT Data'!$A:$W,MATCH($B28,'CZT Data'!$B:$B,0)+1+$D28,K$19),3)</f>
        <v>206</v>
      </c>
      <c r="L28" s="125">
        <f>'CZT Data'!I189</f>
        <v>0</v>
      </c>
      <c r="M28" s="125">
        <f t="shared" si="9"/>
        <v>206</v>
      </c>
      <c r="N28" s="125">
        <f>'CZT Data'!K189</f>
        <v>0</v>
      </c>
      <c r="O28" s="125">
        <f>'CZT Data'!L189</f>
        <v>0</v>
      </c>
      <c r="P28" s="125">
        <f>'CZT Data'!M189</f>
        <v>0</v>
      </c>
      <c r="Q28" s="125">
        <f t="shared" si="10"/>
        <v>0</v>
      </c>
      <c r="R28" s="125">
        <f>ROUND(INDEX('CZT Data'!$A:$W,MATCH($B28,'CZT Data'!$B:$B,0)+1+$D28,R$19),3)</f>
        <v>0</v>
      </c>
      <c r="S28" s="125">
        <f>ROUND(INDEX('CZT Data'!$A:$W,MATCH($B28,'CZT Data'!$B:$B,0)+1+$D28,S$19),3)</f>
        <v>0</v>
      </c>
      <c r="T28" s="129">
        <f>ROUND(INDEX('CZT Data'!$A:$W,MATCH($B28,'CZT Data'!$B:$B,0)+1+$D28,T$19),3)</f>
        <v>0</v>
      </c>
      <c r="U28" s="125">
        <f>ROUND(INDEX('CZT Data'!$A:$W,MATCH($B28,'CZT Data'!$B:$B,0)+1+$D28,U$19),3)</f>
        <v>0</v>
      </c>
      <c r="V28" s="125">
        <f>ROUND(INDEX('CZT Data'!$A:$W,MATCH($B28,'CZT Data'!$B:$B,0)+1+$D28,V$19),3)</f>
        <v>0</v>
      </c>
      <c r="W28" s="125">
        <f>ROUND(INDEX('CZT Data'!$A:$W,MATCH($B28,'CZT Data'!$B:$B,0)+1+$D28,W$19),3)</f>
        <v>0</v>
      </c>
      <c r="X28" s="125">
        <f>ROUND(INDEX('CZT Data'!$A:$W,MATCH($B28,'CZT Data'!$B:$B,0)+1+$D28,X$19),3)</f>
        <v>103</v>
      </c>
      <c r="Y28" s="125">
        <f>ROUND(INDEX('CZT Data'!$A:$W,MATCH($B28,'CZT Data'!$B:$B,0)+1+$D28,Y$19),3)</f>
        <v>103</v>
      </c>
      <c r="Z28" s="125">
        <f>ROUND(INDEX('CZT Data'!$A:$W,MATCH($B28,'CZT Data'!$B:$B,0)+1+$D28,Z$19),3)</f>
        <v>0</v>
      </c>
      <c r="AA28" s="127" t="str">
        <f>'CZT Data'!B197</f>
        <v>Středočeský</v>
      </c>
      <c r="AB28" s="128">
        <f>'CZT Data'!D197</f>
        <v>11.337</v>
      </c>
      <c r="AC28" s="12">
        <f t="shared" si="11"/>
        <v>0</v>
      </c>
      <c r="AD28" s="39">
        <f t="shared" si="12"/>
        <v>1.0161819577386695</v>
      </c>
    </row>
    <row r="29" spans="2:30" x14ac:dyDescent="0.25">
      <c r="B29" s="122" t="s">
        <v>68</v>
      </c>
      <c r="C29" s="123" t="s">
        <v>2</v>
      </c>
      <c r="D29" s="124">
        <v>5</v>
      </c>
      <c r="E29" s="125">
        <f>ROUND(INDEX('CZT Data'!$A:$W,MATCH($B29,'CZT Data'!$B:$B,0)+1+$D29,E$19),3)</f>
        <v>139.941</v>
      </c>
      <c r="F29" s="125">
        <f>ROUND(INDEX('CZT Data'!$A:$W,MATCH($B29,'CZT Data'!$B:$B,0)+1+$D29,F$19),3)</f>
        <v>139.941</v>
      </c>
      <c r="G29" s="125">
        <f>ROUND(INDEX('CZT Data'!$A:$W,MATCH($B29,'CZT Data'!$B:$B,0)+1+$D29,G$19),3)</f>
        <v>35.457999999999998</v>
      </c>
      <c r="H29" s="125">
        <f>ROUND(INDEX('CZT Data'!$A:$W,MATCH($B29,'CZT Data'!$B:$B,0)+1+$D29,H$19),3)</f>
        <v>426.28399999999999</v>
      </c>
      <c r="I29" s="125">
        <f>'CZT Data'!F79</f>
        <v>0</v>
      </c>
      <c r="J29" s="125">
        <f>'CZT Data'!G79</f>
        <v>51.437976656639876</v>
      </c>
      <c r="K29" s="125">
        <f>ROUND(INDEX('CZT Data'!$A:$W,MATCH($B29,'CZT Data'!$B:$B,0)+1+$D29,K$19),3)</f>
        <v>369.6</v>
      </c>
      <c r="L29" s="125">
        <f>'CZT Data'!I79</f>
        <v>0</v>
      </c>
      <c r="M29" s="125">
        <f t="shared" si="9"/>
        <v>426.28399999999999</v>
      </c>
      <c r="N29" s="125">
        <f>'CZT Data'!K79</f>
        <v>0</v>
      </c>
      <c r="O29" s="125">
        <f>'CZT Data'!L79</f>
        <v>0</v>
      </c>
      <c r="P29" s="125">
        <f>'CZT Data'!M79</f>
        <v>0</v>
      </c>
      <c r="Q29" s="125">
        <f t="shared" si="10"/>
        <v>51.437976656639876</v>
      </c>
      <c r="R29" s="125">
        <f>ROUND(INDEX('CZT Data'!$A:$W,MATCH($B29,'CZT Data'!$B:$B,0)+1+$D29,R$19),3)</f>
        <v>0</v>
      </c>
      <c r="S29" s="125">
        <f>ROUND(INDEX('CZT Data'!$A:$W,MATCH($B29,'CZT Data'!$B:$B,0)+1+$D29,S$19),3)</f>
        <v>0</v>
      </c>
      <c r="T29" s="129">
        <f>ROUND(INDEX('CZT Data'!$A:$W,MATCH($B29,'CZT Data'!$B:$B,0)+1+$D29,T$19),3)</f>
        <v>0</v>
      </c>
      <c r="U29" s="125">
        <f>ROUND(INDEX('CZT Data'!$A:$W,MATCH($B29,'CZT Data'!$B:$B,0)+1+$D29,U$19),3)</f>
        <v>0</v>
      </c>
      <c r="V29" s="125">
        <f>ROUND(INDEX('CZT Data'!$A:$W,MATCH($B29,'CZT Data'!$B:$B,0)+1+$D29,V$19),3)</f>
        <v>0</v>
      </c>
      <c r="W29" s="125">
        <f>ROUND(INDEX('CZT Data'!$A:$W,MATCH($B29,'CZT Data'!$B:$B,0)+1+$D29,W$19),3)</f>
        <v>0</v>
      </c>
      <c r="X29" s="125">
        <f>ROUND(INDEX('CZT Data'!$A:$W,MATCH($B29,'CZT Data'!$B:$B,0)+1+$D29,X$19),3)</f>
        <v>37</v>
      </c>
      <c r="Y29" s="125">
        <f>ROUND(INDEX('CZT Data'!$A:$W,MATCH($B29,'CZT Data'!$B:$B,0)+1+$D29,Y$19),3)</f>
        <v>333</v>
      </c>
      <c r="Z29" s="125">
        <f>ROUND(INDEX('CZT Data'!$A:$W,MATCH($B29,'CZT Data'!$B:$B,0)+1+$D29,Z$19),3)</f>
        <v>0</v>
      </c>
      <c r="AA29" s="127" t="str">
        <f>'CZT Data'!B87</f>
        <v>Plzeňský</v>
      </c>
      <c r="AB29" s="128">
        <f>'CZT Data'!D87</f>
        <v>3.9399999999999995</v>
      </c>
      <c r="AC29" s="12">
        <f t="shared" si="11"/>
        <v>-0.39999999999997726</v>
      </c>
      <c r="AD29" s="39">
        <f t="shared" si="12"/>
        <v>0.84615818253565589</v>
      </c>
    </row>
    <row r="30" spans="2:30" x14ac:dyDescent="0.25">
      <c r="B30" s="122" t="s">
        <v>69</v>
      </c>
      <c r="C30" s="123" t="s">
        <v>2</v>
      </c>
      <c r="D30" s="124">
        <v>5</v>
      </c>
      <c r="E30" s="125">
        <f>ROUND(INDEX('CZT Data'!$A:$W,MATCH($B30,'CZT Data'!$B:$B,0)+1+$D30,E$19),3)</f>
        <v>37.765999999999998</v>
      </c>
      <c r="F30" s="125">
        <f>ROUND(INDEX('CZT Data'!$A:$W,MATCH($B30,'CZT Data'!$B:$B,0)+1+$D30,F$19),3)</f>
        <v>37.765999999999998</v>
      </c>
      <c r="G30" s="125">
        <f>ROUND(INDEX('CZT Data'!$A:$W,MATCH($B30,'CZT Data'!$B:$B,0)+1+$D30,G$19),3)</f>
        <v>35.423000000000002</v>
      </c>
      <c r="H30" s="125">
        <f>ROUND(INDEX('CZT Data'!$A:$W,MATCH($B30,'CZT Data'!$B:$B,0)+1+$D30,H$19),3)</f>
        <v>95</v>
      </c>
      <c r="I30" s="125">
        <f>'CZT Data'!F101</f>
        <v>0</v>
      </c>
      <c r="J30" s="125">
        <f>'CZT Data'!G101</f>
        <v>15</v>
      </c>
      <c r="K30" s="125">
        <f>ROUND(INDEX('CZT Data'!$A:$W,MATCH($B30,'CZT Data'!$B:$B,0)+1+$D30,K$19),3)</f>
        <v>95</v>
      </c>
      <c r="L30" s="125">
        <f>'CZT Data'!I101</f>
        <v>0</v>
      </c>
      <c r="M30" s="125">
        <f t="shared" si="9"/>
        <v>95</v>
      </c>
      <c r="N30" s="125">
        <f>'CZT Data'!K101</f>
        <v>0</v>
      </c>
      <c r="O30" s="125">
        <f>'CZT Data'!L101</f>
        <v>0</v>
      </c>
      <c r="P30" s="125">
        <f>'CZT Data'!M101</f>
        <v>0</v>
      </c>
      <c r="Q30" s="125">
        <f t="shared" si="10"/>
        <v>15</v>
      </c>
      <c r="R30" s="125">
        <f>ROUND(INDEX('CZT Data'!$A:$W,MATCH($B30,'CZT Data'!$B:$B,0)+1+$D30,R$19),3)</f>
        <v>0</v>
      </c>
      <c r="S30" s="125">
        <f>ROUND(INDEX('CZT Data'!$A:$W,MATCH($B30,'CZT Data'!$B:$B,0)+1+$D30,S$19),3)</f>
        <v>0</v>
      </c>
      <c r="T30" s="129">
        <f>ROUND(INDEX('CZT Data'!$A:$W,MATCH($B30,'CZT Data'!$B:$B,0)+1+$D30,T$19),3)</f>
        <v>0</v>
      </c>
      <c r="U30" s="125">
        <f>ROUND(INDEX('CZT Data'!$A:$W,MATCH($B30,'CZT Data'!$B:$B,0)+1+$D30,U$19),3)</f>
        <v>0</v>
      </c>
      <c r="V30" s="125">
        <f>ROUND(INDEX('CZT Data'!$A:$W,MATCH($B30,'CZT Data'!$B:$B,0)+1+$D30,V$19),3)</f>
        <v>0</v>
      </c>
      <c r="W30" s="125">
        <f>ROUND(INDEX('CZT Data'!$A:$W,MATCH($B30,'CZT Data'!$B:$B,0)+1+$D30,W$19),3)</f>
        <v>0</v>
      </c>
      <c r="X30" s="125">
        <f>ROUND(INDEX('CZT Data'!$A:$W,MATCH($B30,'CZT Data'!$B:$B,0)+1+$D30,X$19),3)</f>
        <v>24</v>
      </c>
      <c r="Y30" s="125">
        <f>ROUND(INDEX('CZT Data'!$A:$W,MATCH($B30,'CZT Data'!$B:$B,0)+1+$D30,Y$19),3)</f>
        <v>71</v>
      </c>
      <c r="Z30" s="125">
        <f>ROUND(INDEX('CZT Data'!$A:$W,MATCH($B30,'CZT Data'!$B:$B,0)+1+$D30,Z$19),3)</f>
        <v>0</v>
      </c>
      <c r="AA30" s="127" t="str">
        <f>'CZT Data'!B109</f>
        <v>Královéhradecký</v>
      </c>
      <c r="AB30" s="128">
        <f>'CZT Data'!D109</f>
        <v>3.99</v>
      </c>
      <c r="AC30" s="12">
        <f t="shared" si="11"/>
        <v>0</v>
      </c>
      <c r="AD30" s="39">
        <f t="shared" si="12"/>
        <v>0.69874725649761404</v>
      </c>
    </row>
    <row r="31" spans="2:30" x14ac:dyDescent="0.25">
      <c r="B31" s="122" t="s">
        <v>35</v>
      </c>
      <c r="C31" s="123" t="s">
        <v>2</v>
      </c>
      <c r="D31" s="124">
        <v>5</v>
      </c>
      <c r="E31" s="125">
        <f>ROUND(INDEX('CZT Data'!$A:$W,MATCH($B31,'CZT Data'!$B:$B,0)+1+$D31,E$19),3)</f>
        <v>88.977999999999994</v>
      </c>
      <c r="F31" s="125">
        <f>ROUND(INDEX('CZT Data'!$A:$W,MATCH($B31,'CZT Data'!$B:$B,0)+1+$D31,F$19),3)</f>
        <v>88.977999999999994</v>
      </c>
      <c r="G31" s="125">
        <f>ROUND(INDEX('CZT Data'!$A:$W,MATCH($B31,'CZT Data'!$B:$B,0)+1+$D31,G$19),3)</f>
        <v>35.426000000000002</v>
      </c>
      <c r="H31" s="125">
        <f>ROUND(INDEX('CZT Data'!$A:$W,MATCH($B31,'CZT Data'!$B:$B,0)+1+$D31,H$19),3)</f>
        <v>263.30799999999999</v>
      </c>
      <c r="I31" s="125">
        <f>'CZT Data'!F57</f>
        <v>0</v>
      </c>
      <c r="J31" s="125">
        <f>'CZT Data'!G57</f>
        <v>72.322999999999581</v>
      </c>
      <c r="K31" s="125">
        <f>ROUND(INDEX('CZT Data'!$A:$W,MATCH($B31,'CZT Data'!$B:$B,0)+1+$D31,K$19),3)</f>
        <v>177.42699999999999</v>
      </c>
      <c r="L31" s="125">
        <f>'CZT Data'!I57</f>
        <v>0</v>
      </c>
      <c r="M31" s="125">
        <f t="shared" si="9"/>
        <v>263.30799999999999</v>
      </c>
      <c r="N31" s="125">
        <f>'CZT Data'!K57</f>
        <v>0</v>
      </c>
      <c r="O31" s="125">
        <f>'CZT Data'!L57</f>
        <v>0</v>
      </c>
      <c r="P31" s="125">
        <f>'CZT Data'!M57</f>
        <v>0</v>
      </c>
      <c r="Q31" s="125">
        <f t="shared" si="10"/>
        <v>72.322999999999581</v>
      </c>
      <c r="R31" s="125">
        <f>ROUND(INDEX('CZT Data'!$A:$W,MATCH($B31,'CZT Data'!$B:$B,0)+1+$D31,R$19),3)</f>
        <v>0</v>
      </c>
      <c r="S31" s="125">
        <f>ROUND(INDEX('CZT Data'!$A:$W,MATCH($B31,'CZT Data'!$B:$B,0)+1+$D31,S$19),3)</f>
        <v>0</v>
      </c>
      <c r="T31" s="129">
        <f>ROUND(INDEX('CZT Data'!$A:$W,MATCH($B31,'CZT Data'!$B:$B,0)+1+$D31,T$19),3)</f>
        <v>0</v>
      </c>
      <c r="U31" s="125">
        <f>ROUND(INDEX('CZT Data'!$A:$W,MATCH($B31,'CZT Data'!$B:$B,0)+1+$D31,U$19),3)</f>
        <v>0</v>
      </c>
      <c r="V31" s="125">
        <f>ROUND(INDEX('CZT Data'!$A:$W,MATCH($B31,'CZT Data'!$B:$B,0)+1+$D31,V$19),3)</f>
        <v>0</v>
      </c>
      <c r="W31" s="125">
        <f>ROUND(INDEX('CZT Data'!$A:$W,MATCH($B31,'CZT Data'!$B:$B,0)+1+$D31,W$19),3)</f>
        <v>0</v>
      </c>
      <c r="X31" s="125">
        <f>ROUND(INDEX('CZT Data'!$A:$W,MATCH($B31,'CZT Data'!$B:$B,0)+1+$D31,X$19),3)</f>
        <v>35</v>
      </c>
      <c r="Y31" s="125">
        <f>ROUND(INDEX('CZT Data'!$A:$W,MATCH($B31,'CZT Data'!$B:$B,0)+1+$D31,Y$19),3)</f>
        <v>142</v>
      </c>
      <c r="Z31" s="125">
        <f>ROUND(INDEX('CZT Data'!$A:$W,MATCH($B31,'CZT Data'!$B:$B,0)+1+$D31,Z$19),3)</f>
        <v>0</v>
      </c>
      <c r="AA31" s="127" t="str">
        <f>'CZT Data'!B65</f>
        <v>Pardubický</v>
      </c>
      <c r="AB31" s="128">
        <f>'CZT Data'!D65</f>
        <v>4.9369999999999994</v>
      </c>
      <c r="AC31" s="12">
        <f t="shared" si="11"/>
        <v>0.4269999999999925</v>
      </c>
      <c r="AD31" s="39">
        <f t="shared" si="12"/>
        <v>0.82201343153488637</v>
      </c>
    </row>
    <row r="32" spans="2:30" x14ac:dyDescent="0.25">
      <c r="B32" s="122" t="s">
        <v>70</v>
      </c>
      <c r="C32" s="123" t="s">
        <v>2</v>
      </c>
      <c r="D32" s="124">
        <v>5</v>
      </c>
      <c r="E32" s="125">
        <f>ROUND(INDEX('CZT Data'!$A:$W,MATCH($B32,'CZT Data'!$B:$B,0)+1+$D32,E$19),3)</f>
        <v>3.3130000000000002</v>
      </c>
      <c r="F32" s="125">
        <f>ROUND(INDEX('CZT Data'!$A:$W,MATCH($B32,'CZT Data'!$B:$B,0)+1+$D32,F$19),3)</f>
        <v>3.3130000000000002</v>
      </c>
      <c r="G32" s="125">
        <f>ROUND(INDEX('CZT Data'!$A:$W,MATCH($B32,'CZT Data'!$B:$B,0)+1+$D32,G$19),3)</f>
        <v>35.478000000000002</v>
      </c>
      <c r="H32" s="125">
        <f>ROUND(INDEX('CZT Data'!$A:$W,MATCH($B32,'CZT Data'!$B:$B,0)+1+$D32,H$19),3)</f>
        <v>2.2000000000000002</v>
      </c>
      <c r="I32" s="125">
        <f>'CZT Data'!F211</f>
        <v>0</v>
      </c>
      <c r="J32" s="125">
        <f>'CZT Data'!G211</f>
        <v>0</v>
      </c>
      <c r="K32" s="125">
        <f>ROUND(INDEX('CZT Data'!$A:$W,MATCH($B32,'CZT Data'!$B:$B,0)+1+$D32,K$19),3)</f>
        <v>2.2000000000000002</v>
      </c>
      <c r="L32" s="125">
        <f>'CZT Data'!I211</f>
        <v>0</v>
      </c>
      <c r="M32" s="125">
        <f t="shared" si="9"/>
        <v>2.2000000000000002</v>
      </c>
      <c r="N32" s="125">
        <f>'CZT Data'!K211</f>
        <v>0</v>
      </c>
      <c r="O32" s="125">
        <f>'CZT Data'!L211</f>
        <v>0</v>
      </c>
      <c r="P32" s="125">
        <f>'CZT Data'!M211</f>
        <v>0</v>
      </c>
      <c r="Q32" s="125">
        <f t="shared" si="10"/>
        <v>0</v>
      </c>
      <c r="R32" s="125">
        <f>ROUND(INDEX('CZT Data'!$A:$W,MATCH($B32,'CZT Data'!$B:$B,0)+1+$D32,R$19),3)</f>
        <v>0</v>
      </c>
      <c r="S32" s="125">
        <f>ROUND(INDEX('CZT Data'!$A:$W,MATCH($B32,'CZT Data'!$B:$B,0)+1+$D32,S$19),3)</f>
        <v>0</v>
      </c>
      <c r="T32" s="129">
        <f>ROUND(INDEX('CZT Data'!$A:$W,MATCH($B32,'CZT Data'!$B:$B,0)+1+$D32,T$19),3)</f>
        <v>0</v>
      </c>
      <c r="U32" s="125">
        <f>ROUND(INDEX('CZT Data'!$A:$W,MATCH($B32,'CZT Data'!$B:$B,0)+1+$D32,U$19),3)</f>
        <v>0</v>
      </c>
      <c r="V32" s="125">
        <f>ROUND(INDEX('CZT Data'!$A:$W,MATCH($B32,'CZT Data'!$B:$B,0)+1+$D32,V$19),3)</f>
        <v>0</v>
      </c>
      <c r="W32" s="125">
        <f>ROUND(INDEX('CZT Data'!$A:$W,MATCH($B32,'CZT Data'!$B:$B,0)+1+$D32,W$19),3)</f>
        <v>0</v>
      </c>
      <c r="X32" s="125">
        <f>ROUND(INDEX('CZT Data'!$A:$W,MATCH($B32,'CZT Data'!$B:$B,0)+1+$D32,X$19),3)</f>
        <v>2.2000000000000002</v>
      </c>
      <c r="Y32" s="125">
        <f>ROUND(INDEX('CZT Data'!$A:$W,MATCH($B32,'CZT Data'!$B:$B,0)+1+$D32,Y$19),3)</f>
        <v>0</v>
      </c>
      <c r="Z32" s="125">
        <f>ROUND(INDEX('CZT Data'!$A:$W,MATCH($B32,'CZT Data'!$B:$B,0)+1+$D32,Z$19),3)</f>
        <v>0</v>
      </c>
      <c r="AA32" s="127" t="str">
        <f>'CZT Data'!B219</f>
        <v>Hlavní město Praha</v>
      </c>
      <c r="AB32" s="128">
        <f>'CZT Data'!D219</f>
        <v>0.14599999999999999</v>
      </c>
      <c r="AC32" s="12">
        <f t="shared" si="11"/>
        <v>0</v>
      </c>
      <c r="AD32" s="39">
        <f t="shared" si="12"/>
        <v>0.1844585303685817</v>
      </c>
    </row>
    <row r="33" spans="1:30" x14ac:dyDescent="0.25">
      <c r="B33" s="122" t="s">
        <v>71</v>
      </c>
      <c r="C33" s="123" t="s">
        <v>2</v>
      </c>
      <c r="D33" s="124">
        <v>5</v>
      </c>
      <c r="E33" s="125">
        <f>ROUND(INDEX('CZT Data'!$A:$W,MATCH($B33,'CZT Data'!$B:$B,0)+1+$D33,E$19),3)</f>
        <v>19.385000000000002</v>
      </c>
      <c r="F33" s="125">
        <f>ROUND(INDEX('CZT Data'!$A:$W,MATCH($B33,'CZT Data'!$B:$B,0)+1+$D33,F$19),3)</f>
        <v>19.385000000000002</v>
      </c>
      <c r="G33" s="125">
        <f>ROUND(INDEX('CZT Data'!$A:$W,MATCH($B33,'CZT Data'!$B:$B,0)+1+$D33,G$19),3)</f>
        <v>35.445</v>
      </c>
      <c r="H33" s="125">
        <f>ROUND(INDEX('CZT Data'!$A:$W,MATCH($B33,'CZT Data'!$B:$B,0)+1+$D33,H$19),3)</f>
        <v>0</v>
      </c>
      <c r="I33" s="125">
        <f>'CZT Data'!F233</f>
        <v>0</v>
      </c>
      <c r="J33" s="125">
        <f>'CZT Data'!G233</f>
        <v>0</v>
      </c>
      <c r="K33" s="125">
        <f>ROUND(INDEX('CZT Data'!$A:$W,MATCH($B33,'CZT Data'!$B:$B,0)+1+$D33,K$19),3)</f>
        <v>0</v>
      </c>
      <c r="L33" s="125">
        <f>'CZT Data'!I233</f>
        <v>0</v>
      </c>
      <c r="M33" s="125">
        <f t="shared" si="9"/>
        <v>0</v>
      </c>
      <c r="N33" s="125">
        <f>'CZT Data'!K233</f>
        <v>0</v>
      </c>
      <c r="O33" s="125">
        <f>'CZT Data'!L233</f>
        <v>0</v>
      </c>
      <c r="P33" s="125">
        <f>'CZT Data'!M233</f>
        <v>0</v>
      </c>
      <c r="Q33" s="125">
        <f t="shared" si="10"/>
        <v>0</v>
      </c>
      <c r="R33" s="125">
        <f>ROUND(INDEX('CZT Data'!$A:$W,MATCH($B33,'CZT Data'!$B:$B,0)+1+$D33,R$19),3)</f>
        <v>0</v>
      </c>
      <c r="S33" s="125">
        <f>ROUND(INDEX('CZT Data'!$A:$W,MATCH($B33,'CZT Data'!$B:$B,0)+1+$D33,S$19),3)</f>
        <v>0</v>
      </c>
      <c r="T33" s="129">
        <f>ROUND(INDEX('CZT Data'!$A:$W,MATCH($B33,'CZT Data'!$B:$B,0)+1+$D33,T$19),3)</f>
        <v>0</v>
      </c>
      <c r="U33" s="125">
        <f>ROUND(INDEX('CZT Data'!$A:$W,MATCH($B33,'CZT Data'!$B:$B,0)+1+$D33,U$19),3)</f>
        <v>0</v>
      </c>
      <c r="V33" s="125">
        <f>ROUND(INDEX('CZT Data'!$A:$W,MATCH($B33,'CZT Data'!$B:$B,0)+1+$D33,V$19),3)</f>
        <v>0</v>
      </c>
      <c r="W33" s="125">
        <f>ROUND(INDEX('CZT Data'!$A:$W,MATCH($B33,'CZT Data'!$B:$B,0)+1+$D33,W$19),3)</f>
        <v>0</v>
      </c>
      <c r="X33" s="125">
        <f>ROUND(INDEX('CZT Data'!$A:$W,MATCH($B33,'CZT Data'!$B:$B,0)+1+$D33,X$19),3)</f>
        <v>0</v>
      </c>
      <c r="Y33" s="125">
        <f>ROUND(INDEX('CZT Data'!$A:$W,MATCH($B33,'CZT Data'!$B:$B,0)+1+$D33,Y$19),3)</f>
        <v>0</v>
      </c>
      <c r="Z33" s="125">
        <f>ROUND(INDEX('CZT Data'!$A:$W,MATCH($B33,'CZT Data'!$B:$B,0)+1+$D33,Z$19),3)</f>
        <v>0</v>
      </c>
      <c r="AA33" s="127" t="str">
        <f>'CZT Data'!B241</f>
        <v>Ústecký</v>
      </c>
      <c r="AB33" s="128">
        <f>'CZT Data'!D241</f>
        <v>1.29</v>
      </c>
      <c r="AC33" s="12">
        <f t="shared" si="11"/>
        <v>0</v>
      </c>
      <c r="AD33" s="39">
        <f t="shared" si="12"/>
        <v>0</v>
      </c>
    </row>
    <row r="34" spans="1:30" x14ac:dyDescent="0.25">
      <c r="B34" s="122" t="s">
        <v>74</v>
      </c>
      <c r="C34" s="123" t="s">
        <v>2</v>
      </c>
      <c r="D34" s="124">
        <v>5</v>
      </c>
      <c r="E34" s="125">
        <f>ROUND(INDEX('CZT Data'!$A:$W,MATCH($B34,'CZT Data'!$B:$B,0)+1+$D34,E$19),3)</f>
        <v>0</v>
      </c>
      <c r="F34" s="125">
        <f>ROUND(INDEX('CZT Data'!$A:$W,MATCH($B34,'CZT Data'!$B:$B,0)+1+$D34,F$19),3)</f>
        <v>0</v>
      </c>
      <c r="G34" s="125">
        <f>ROUND(INDEX('CZT Data'!$A:$W,MATCH($B34,'CZT Data'!$B:$B,0)+1+$D34,G$19),3)</f>
        <v>35.546999999999997</v>
      </c>
      <c r="H34" s="125">
        <f>ROUND(INDEX('CZT Data'!$A:$W,MATCH($B34,'CZT Data'!$B:$B,0)+1+$D34,H$19),3)</f>
        <v>0</v>
      </c>
      <c r="I34" s="125">
        <f>'CZT Data'!F255</f>
        <v>0</v>
      </c>
      <c r="J34" s="125">
        <f>'CZT Data'!G255</f>
        <v>0</v>
      </c>
      <c r="K34" s="125">
        <f>ROUND(INDEX('CZT Data'!$A:$W,MATCH($B34,'CZT Data'!$B:$B,0)+1+$D34,K$19),3)</f>
        <v>0</v>
      </c>
      <c r="L34" s="125">
        <f>'CZT Data'!I255</f>
        <v>0</v>
      </c>
      <c r="M34" s="125">
        <f t="shared" si="9"/>
        <v>0</v>
      </c>
      <c r="N34" s="125">
        <f>'CZT Data'!K255</f>
        <v>0</v>
      </c>
      <c r="O34" s="125">
        <f>'CZT Data'!L255</f>
        <v>0</v>
      </c>
      <c r="P34" s="125">
        <f>'CZT Data'!M255</f>
        <v>0</v>
      </c>
      <c r="Q34" s="125">
        <f t="shared" si="10"/>
        <v>0</v>
      </c>
      <c r="R34" s="125">
        <f>ROUND(INDEX('CZT Data'!$A:$W,MATCH($B34,'CZT Data'!$B:$B,0)+1+$D34,R$19),3)</f>
        <v>0</v>
      </c>
      <c r="S34" s="125">
        <f>ROUND(INDEX('CZT Data'!$A:$W,MATCH($B34,'CZT Data'!$B:$B,0)+1+$D34,S$19),3)</f>
        <v>0</v>
      </c>
      <c r="T34" s="129">
        <f>ROUND(INDEX('CZT Data'!$A:$W,MATCH($B34,'CZT Data'!$B:$B,0)+1+$D34,T$19),3)</f>
        <v>0</v>
      </c>
      <c r="U34" s="125">
        <f>ROUND(INDEX('CZT Data'!$A:$W,MATCH($B34,'CZT Data'!$B:$B,0)+1+$D34,U$19),3)</f>
        <v>0</v>
      </c>
      <c r="V34" s="125">
        <f>ROUND(INDEX('CZT Data'!$A:$W,MATCH($B34,'CZT Data'!$B:$B,0)+1+$D34,V$19),3)</f>
        <v>0</v>
      </c>
      <c r="W34" s="125">
        <f>ROUND(INDEX('CZT Data'!$A:$W,MATCH($B34,'CZT Data'!$B:$B,0)+1+$D34,W$19),3)</f>
        <v>0</v>
      </c>
      <c r="X34" s="125">
        <f>ROUND(INDEX('CZT Data'!$A:$W,MATCH($B34,'CZT Data'!$B:$B,0)+1+$D34,X$19),3)</f>
        <v>0</v>
      </c>
      <c r="Y34" s="125">
        <f>ROUND(INDEX('CZT Data'!$A:$W,MATCH($B34,'CZT Data'!$B:$B,0)+1+$D34,Y$19),3)</f>
        <v>0</v>
      </c>
      <c r="Z34" s="125">
        <f>ROUND(INDEX('CZT Data'!$A:$W,MATCH($B34,'CZT Data'!$B:$B,0)+1+$D34,Z$19),3)</f>
        <v>0</v>
      </c>
      <c r="AA34" s="127" t="str">
        <f>'CZT Data'!B263</f>
        <v>Moravskoslezský</v>
      </c>
      <c r="AB34" s="128">
        <f>'CZT Data'!D263</f>
        <v>11.337</v>
      </c>
      <c r="AC34" s="12">
        <f t="shared" si="11"/>
        <v>0</v>
      </c>
      <c r="AD34" s="39" t="e">
        <f t="shared" si="12"/>
        <v>#DIV/0!</v>
      </c>
    </row>
    <row r="35" spans="1:30" x14ac:dyDescent="0.25">
      <c r="B35" s="122" t="s">
        <v>73</v>
      </c>
      <c r="C35" s="123" t="s">
        <v>2</v>
      </c>
      <c r="D35" s="124">
        <v>5</v>
      </c>
      <c r="E35" s="125">
        <f>ROUND(INDEX('CZT Data'!$A:$W,MATCH($B35,'CZT Data'!$B:$B,0)+1+$D35,E$19),3)</f>
        <v>0</v>
      </c>
      <c r="F35" s="125">
        <f>ROUND(INDEX('CZT Data'!$A:$W,MATCH($B35,'CZT Data'!$B:$B,0)+1+$D35,F$19),3)</f>
        <v>0</v>
      </c>
      <c r="G35" s="125">
        <f>ROUND(INDEX('CZT Data'!$A:$W,MATCH($B35,'CZT Data'!$B:$B,0)+1+$D35,G$19),3)</f>
        <v>35.427</v>
      </c>
      <c r="H35" s="125">
        <f>ROUND(INDEX('CZT Data'!$A:$W,MATCH($B35,'CZT Data'!$B:$B,0)+1+$D35,H$19),3)</f>
        <v>0</v>
      </c>
      <c r="I35" s="125">
        <f>'CZT Data'!F278</f>
        <v>0</v>
      </c>
      <c r="J35" s="125">
        <f>'CZT Data'!G278</f>
        <v>0</v>
      </c>
      <c r="K35" s="125">
        <f>ROUND(INDEX('CZT Data'!$A:$W,MATCH($B35,'CZT Data'!$B:$B,0)+1+$D35,K$19),3)</f>
        <v>0</v>
      </c>
      <c r="L35" s="125">
        <f>'CZT Data'!I278</f>
        <v>0</v>
      </c>
      <c r="M35" s="125">
        <f t="shared" si="9"/>
        <v>0</v>
      </c>
      <c r="N35" s="125">
        <f>'CZT Data'!K278</f>
        <v>0</v>
      </c>
      <c r="O35" s="125">
        <f>'CZT Data'!L278</f>
        <v>0</v>
      </c>
      <c r="P35" s="125">
        <f>'CZT Data'!M278</f>
        <v>0</v>
      </c>
      <c r="Q35" s="125">
        <f t="shared" si="10"/>
        <v>0</v>
      </c>
      <c r="R35" s="125">
        <f>ROUND(INDEX('CZT Data'!$A:$W,MATCH($B35,'CZT Data'!$B:$B,0)+1+$D35,R$19),3)</f>
        <v>0</v>
      </c>
      <c r="S35" s="125">
        <f>ROUND(INDEX('CZT Data'!$A:$W,MATCH($B35,'CZT Data'!$B:$B,0)+1+$D35,S$19),3)</f>
        <v>0</v>
      </c>
      <c r="T35" s="129">
        <f>ROUND(INDEX('CZT Data'!$A:$W,MATCH($B35,'CZT Data'!$B:$B,0)+1+$D35,T$19),3)</f>
        <v>0</v>
      </c>
      <c r="U35" s="125">
        <f>ROUND(INDEX('CZT Data'!$A:$W,MATCH($B35,'CZT Data'!$B:$B,0)+1+$D35,U$19),3)</f>
        <v>0</v>
      </c>
      <c r="V35" s="125">
        <f>ROUND(INDEX('CZT Data'!$A:$W,MATCH($B35,'CZT Data'!$B:$B,0)+1+$D35,V$19),3)</f>
        <v>0</v>
      </c>
      <c r="W35" s="125">
        <f>ROUND(INDEX('CZT Data'!$A:$W,MATCH($B35,'CZT Data'!$B:$B,0)+1+$D35,W$19),3)</f>
        <v>0</v>
      </c>
      <c r="X35" s="125">
        <f>ROUND(INDEX('CZT Data'!$A:$W,MATCH($B35,'CZT Data'!$B:$B,0)+1+$D35,X$19),3)</f>
        <v>0</v>
      </c>
      <c r="Y35" s="125">
        <f>ROUND(INDEX('CZT Data'!$A:$W,MATCH($B35,'CZT Data'!$B:$B,0)+1+$D35,Y$19),3)</f>
        <v>0</v>
      </c>
      <c r="Z35" s="125">
        <f>ROUND(INDEX('CZT Data'!$A:$W,MATCH($B35,'CZT Data'!$B:$B,0)+1+$D35,Z$19),3)</f>
        <v>0</v>
      </c>
      <c r="AA35" s="127" t="str">
        <f>'CZT Data'!B286</f>
        <v>Královéhradecký</v>
      </c>
      <c r="AB35" s="128">
        <f>'CZT Data'!D286</f>
        <v>6.3</v>
      </c>
      <c r="AC35" s="12">
        <f t="shared" si="11"/>
        <v>0</v>
      </c>
      <c r="AD35" s="39" t="e">
        <f t="shared" si="12"/>
        <v>#DIV/0!</v>
      </c>
    </row>
    <row r="36" spans="1:30" x14ac:dyDescent="0.25">
      <c r="B36" s="122" t="s">
        <v>276</v>
      </c>
      <c r="C36" s="123" t="str">
        <f t="shared" ref="C36:C37" si="13">$C$2</f>
        <v>Květen</v>
      </c>
      <c r="D36" s="125">
        <v>5</v>
      </c>
      <c r="E36" s="129">
        <f>ROUND(INDEX('CZT Data'!$A:$W,MATCH($B36,'CZT Data'!$B:$B,0)+1+$D36,E$19),3)</f>
        <v>1.476</v>
      </c>
      <c r="F36" s="129">
        <f>ROUND(INDEX('CZT Data'!$A:$W,MATCH($B36,'CZT Data'!$B:$B,0)+1+$D36,F$19),3)</f>
        <v>1.476</v>
      </c>
      <c r="G36" s="125">
        <f>ROUND(INDEX('CZT Data'!$A:$W,MATCH($B36,'CZT Data'!$B:$B,0)+1+$D36,G$19),3)</f>
        <v>35.423999999999999</v>
      </c>
      <c r="H36" s="125">
        <f>ROUND(INDEX('CZT Data'!$A:$W,MATCH($B36,'CZT Data'!$B:$B,0)+1+$D36,H$19),3)</f>
        <v>0</v>
      </c>
      <c r="I36" s="125">
        <f>'CZT Data'!F279</f>
        <v>0.80000000000001137</v>
      </c>
      <c r="J36" s="125">
        <f>'CZT Data'!G279</f>
        <v>-0.80000000000001137</v>
      </c>
      <c r="K36" s="125">
        <f>ROUND(INDEX('CZT Data'!$A:$W,MATCH($B36,'CZT Data'!$B:$B,0)+1+$D36,K$19),3)</f>
        <v>0</v>
      </c>
      <c r="L36" s="125">
        <f>'CZT Data'!I279</f>
        <v>0</v>
      </c>
      <c r="M36" s="125">
        <f t="shared" si="9"/>
        <v>0</v>
      </c>
      <c r="N36" s="125">
        <f>'CZT Data'!K279</f>
        <v>0.80000000000001137</v>
      </c>
      <c r="O36" s="125">
        <f>'CZT Data'!L279</f>
        <v>0</v>
      </c>
      <c r="P36" s="125">
        <f>'CZT Data'!M279</f>
        <v>0</v>
      </c>
      <c r="Q36" s="125">
        <f t="shared" si="10"/>
        <v>-0.80000000000001137</v>
      </c>
      <c r="R36" s="125">
        <f>ROUND(INDEX('CZT Data'!$A:$W,MATCH($B36,'CZT Data'!$B:$B,0)+1+$D36,R$19),3)</f>
        <v>0</v>
      </c>
      <c r="S36" s="125">
        <f>ROUND(INDEX('CZT Data'!$A:$W,MATCH($B36,'CZT Data'!$B:$B,0)+1+$D36,S$19),3)</f>
        <v>0</v>
      </c>
      <c r="T36" s="129">
        <f>ROUND(INDEX('CZT Data'!$A:$W,MATCH($B36,'CZT Data'!$B:$B,0)+1+$D36,T$19),3)</f>
        <v>0</v>
      </c>
      <c r="U36" s="125">
        <f>ROUND(INDEX('CZT Data'!$A:$W,MATCH($B36,'CZT Data'!$B:$B,0)+1+$D36,U$19),3)</f>
        <v>0</v>
      </c>
      <c r="V36" s="125">
        <f>ROUND(INDEX('CZT Data'!$A:$W,MATCH($B36,'CZT Data'!$B:$B,0)+1+$D36,V$19),3)</f>
        <v>0</v>
      </c>
      <c r="W36" s="125">
        <f>ROUND(INDEX('CZT Data'!$A:$W,MATCH($B36,'CZT Data'!$B:$B,0)+1+$D36,W$19),3)</f>
        <v>0</v>
      </c>
      <c r="X36" s="125">
        <f>ROUND(INDEX('CZT Data'!$A:$W,MATCH($B36,'CZT Data'!$B:$B,0)+1+$D36,X$19),3)</f>
        <v>0</v>
      </c>
      <c r="Y36" s="125">
        <f>ROUND(INDEX('CZT Data'!$A:$W,MATCH($B36,'CZT Data'!$B:$B,0)+1+$D36,Y$19),3)</f>
        <v>0</v>
      </c>
      <c r="Z36" s="125">
        <f>ROUND(INDEX('CZT Data'!$A:$W,MATCH($B36,'CZT Data'!$B:$B,0)+1+$D36,Z$19),3)</f>
        <v>0</v>
      </c>
      <c r="AA36" s="127" t="s">
        <v>40</v>
      </c>
      <c r="AB36" s="128">
        <v>7.0949999999999998</v>
      </c>
      <c r="AC36" s="12"/>
      <c r="AD36" s="39">
        <f t="shared" si="12"/>
        <v>0</v>
      </c>
    </row>
    <row r="37" spans="1:30" x14ac:dyDescent="0.25">
      <c r="B37" s="122" t="s">
        <v>277</v>
      </c>
      <c r="C37" s="123" t="str">
        <f t="shared" si="13"/>
        <v>Květen</v>
      </c>
      <c r="D37" s="125">
        <v>5</v>
      </c>
      <c r="E37" s="129">
        <f>ROUND(INDEX('CZT Data'!$A:$W,MATCH($B37,'CZT Data'!$B:$B,0)+1+$D37,E$19),3)</f>
        <v>249.60499999999999</v>
      </c>
      <c r="F37" s="129">
        <f>ROUND(INDEX('CZT Data'!$A:$W,MATCH($B37,'CZT Data'!$B:$B,0)+1+$D37,F$19),3)</f>
        <v>249.60499999999999</v>
      </c>
      <c r="G37" s="125">
        <f>ROUND(INDEX('CZT Data'!$A:$W,MATCH($B37,'CZT Data'!$B:$B,0)+1+$D37,G$19),3)</f>
        <v>35.517000000000003</v>
      </c>
      <c r="H37" s="125">
        <f>ROUND(INDEX('CZT Data'!$A:$W,MATCH($B37,'CZT Data'!$B:$B,0)+1+$D37,H$19),3)</f>
        <v>688.5</v>
      </c>
      <c r="I37" s="125">
        <f>'CZT Data'!F280</f>
        <v>7.6999999999999886</v>
      </c>
      <c r="J37" s="125">
        <f>'CZT Data'!G280</f>
        <v>0</v>
      </c>
      <c r="K37" s="125">
        <f>ROUND(INDEX('CZT Data'!$A:$W,MATCH($B37,'CZT Data'!$B:$B,0)+1+$D37,K$19),3)</f>
        <v>688.5</v>
      </c>
      <c r="L37" s="125">
        <f>'CZT Data'!I280</f>
        <v>0</v>
      </c>
      <c r="M37" s="125">
        <f t="shared" si="9"/>
        <v>688.5</v>
      </c>
      <c r="N37" s="125">
        <f>'CZT Data'!K280</f>
        <v>7.6999999999999886</v>
      </c>
      <c r="O37" s="125">
        <f>'CZT Data'!L280</f>
        <v>0</v>
      </c>
      <c r="P37" s="125">
        <f>'CZT Data'!M280</f>
        <v>0</v>
      </c>
      <c r="Q37" s="125">
        <f t="shared" si="10"/>
        <v>0</v>
      </c>
      <c r="R37" s="125">
        <f>ROUND(INDEX('CZT Data'!$A:$W,MATCH($B37,'CZT Data'!$B:$B,0)+1+$D37,R$19),3)</f>
        <v>0</v>
      </c>
      <c r="S37" s="125">
        <f>ROUND(INDEX('CZT Data'!$A:$W,MATCH($B37,'CZT Data'!$B:$B,0)+1+$D37,S$19),3)</f>
        <v>0</v>
      </c>
      <c r="T37" s="129">
        <f>ROUND(INDEX('CZT Data'!$A:$W,MATCH($B37,'CZT Data'!$B:$B,0)+1+$D37,T$19),3)</f>
        <v>688.5</v>
      </c>
      <c r="U37" s="125">
        <f>ROUND(INDEX('CZT Data'!$A:$W,MATCH($B37,'CZT Data'!$B:$B,0)+1+$D37,U$19),3)</f>
        <v>0</v>
      </c>
      <c r="V37" s="125">
        <f>ROUND(INDEX('CZT Data'!$A:$W,MATCH($B37,'CZT Data'!$B:$B,0)+1+$D37,V$19),3)</f>
        <v>0</v>
      </c>
      <c r="W37" s="125">
        <f>ROUND(INDEX('CZT Data'!$A:$W,MATCH($B37,'CZT Data'!$B:$B,0)+1+$D37,W$19),3)</f>
        <v>0</v>
      </c>
      <c r="X37" s="125">
        <f>ROUND(INDEX('CZT Data'!$A:$W,MATCH($B37,'CZT Data'!$B:$B,0)+1+$D37,X$19),3)</f>
        <v>0</v>
      </c>
      <c r="Y37" s="125">
        <f>ROUND(INDEX('CZT Data'!$A:$W,MATCH($B37,'CZT Data'!$B:$B,0)+1+$D37,Y$19),3)</f>
        <v>0</v>
      </c>
      <c r="Z37" s="125">
        <f>ROUND(INDEX('CZT Data'!$A:$W,MATCH($B37,'CZT Data'!$B:$B,0)+1+$D37,Z$19),3)</f>
        <v>0</v>
      </c>
      <c r="AA37" s="127" t="s">
        <v>46</v>
      </c>
      <c r="AB37" s="128">
        <v>4.407</v>
      </c>
      <c r="AC37" s="12"/>
      <c r="AD37" s="39">
        <f t="shared" si="12"/>
        <v>0.7662106127681737</v>
      </c>
    </row>
    <row r="38" spans="1:30" x14ac:dyDescent="0.25">
      <c r="B38" s="122" t="s">
        <v>75</v>
      </c>
      <c r="C38" s="123"/>
      <c r="D38" s="123">
        <v>5</v>
      </c>
      <c r="E38" s="123">
        <f>'CZT Data'!C296</f>
        <v>0</v>
      </c>
      <c r="F38" s="125">
        <f t="shared" ref="F38:F39" si="14">E38</f>
        <v>0</v>
      </c>
      <c r="G38" s="135">
        <f>'CZT Data'!D296</f>
        <v>0</v>
      </c>
      <c r="H38" s="135">
        <f>'CZT Data'!E296</f>
        <v>0</v>
      </c>
      <c r="I38" s="135">
        <f>'CZT Data'!F296</f>
        <v>0</v>
      </c>
      <c r="J38" s="135">
        <f>'CZT Data'!G296</f>
        <v>0</v>
      </c>
      <c r="K38" s="135">
        <f>'CZT Data'!H296</f>
        <v>0</v>
      </c>
      <c r="L38" s="135">
        <f>'CZT Data'!I296</f>
        <v>0</v>
      </c>
      <c r="M38" s="135">
        <f>'CZT Data'!J296</f>
        <v>0</v>
      </c>
      <c r="N38" s="135">
        <f>'CZT Data'!K296</f>
        <v>0</v>
      </c>
      <c r="O38" s="135">
        <f>'CZT Data'!L296</f>
        <v>0</v>
      </c>
      <c r="P38" s="135">
        <f>'CZT Data'!M296</f>
        <v>0</v>
      </c>
      <c r="Q38" s="135">
        <f>'CZT Data'!N296</f>
        <v>0</v>
      </c>
      <c r="R38" s="135">
        <f>'CZT Data'!O296</f>
        <v>0</v>
      </c>
      <c r="S38" s="135">
        <f>'CZT Data'!P296</f>
        <v>0</v>
      </c>
      <c r="T38" s="129">
        <f>'CZT Data'!Q296</f>
        <v>0</v>
      </c>
      <c r="U38" s="135">
        <f>'CZT Data'!R296</f>
        <v>0</v>
      </c>
      <c r="V38" s="135">
        <f>'CZT Data'!S296</f>
        <v>0</v>
      </c>
      <c r="W38" s="135">
        <f>'CZT Data'!T296</f>
        <v>0</v>
      </c>
      <c r="X38" s="135">
        <f>'CZT Data'!U296</f>
        <v>0</v>
      </c>
      <c r="Y38" s="135">
        <f>'CZT Data'!V296</f>
        <v>0</v>
      </c>
      <c r="Z38" s="135">
        <f>'CZT Data'!W296</f>
        <v>0</v>
      </c>
      <c r="AA38" s="123"/>
      <c r="AB38" s="128"/>
    </row>
    <row r="39" spans="1:30" ht="15.75" thickBot="1" x14ac:dyDescent="0.3">
      <c r="B39" s="130" t="s">
        <v>77</v>
      </c>
      <c r="C39" s="131"/>
      <c r="D39" s="131">
        <v>5</v>
      </c>
      <c r="E39" s="131">
        <f>'CZT Data'!C318</f>
        <v>0</v>
      </c>
      <c r="F39" s="132">
        <f t="shared" si="14"/>
        <v>0</v>
      </c>
      <c r="G39" s="136">
        <f>'CZT Data'!D318</f>
        <v>0</v>
      </c>
      <c r="H39" s="136">
        <f>'CZT Data'!E318</f>
        <v>0</v>
      </c>
      <c r="I39" s="136">
        <f>'CZT Data'!F318</f>
        <v>0</v>
      </c>
      <c r="J39" s="136">
        <f>'CZT Data'!G318</f>
        <v>0</v>
      </c>
      <c r="K39" s="136">
        <f>'CZT Data'!H318</f>
        <v>0</v>
      </c>
      <c r="L39" s="136">
        <f>'CZT Data'!I318</f>
        <v>0</v>
      </c>
      <c r="M39" s="136">
        <f>'CZT Data'!J318</f>
        <v>0</v>
      </c>
      <c r="N39" s="136">
        <f>'CZT Data'!K318</f>
        <v>0</v>
      </c>
      <c r="O39" s="136">
        <f>'CZT Data'!L318</f>
        <v>0</v>
      </c>
      <c r="P39" s="136">
        <f>'CZT Data'!M318</f>
        <v>0</v>
      </c>
      <c r="Q39" s="136">
        <f>'CZT Data'!N318</f>
        <v>0</v>
      </c>
      <c r="R39" s="136">
        <f>'CZT Data'!O318</f>
        <v>0</v>
      </c>
      <c r="S39" s="136">
        <f>'CZT Data'!P318</f>
        <v>0</v>
      </c>
      <c r="T39" s="144">
        <f>'CZT Data'!Q318</f>
        <v>0</v>
      </c>
      <c r="U39" s="136">
        <f>'CZT Data'!R318</f>
        <v>0</v>
      </c>
      <c r="V39" s="136">
        <f>'CZT Data'!S318</f>
        <v>0</v>
      </c>
      <c r="W39" s="136">
        <f>'CZT Data'!T318</f>
        <v>0</v>
      </c>
      <c r="X39" s="136">
        <f>'CZT Data'!U318</f>
        <v>0</v>
      </c>
      <c r="Y39" s="136">
        <f>'CZT Data'!V318</f>
        <v>0</v>
      </c>
      <c r="Z39" s="136">
        <f>'CZT Data'!W318</f>
        <v>0</v>
      </c>
      <c r="AA39" s="131"/>
      <c r="AB39" s="133"/>
    </row>
    <row r="40" spans="1:30" x14ac:dyDescent="0.25">
      <c r="D40" s="11"/>
      <c r="AC40" s="12"/>
    </row>
    <row r="41" spans="1:30" ht="15.75" thickBot="1" x14ac:dyDescent="0.3">
      <c r="D41" s="11"/>
      <c r="AC41" s="12"/>
    </row>
    <row r="42" spans="1:30" ht="15.75" thickBot="1" x14ac:dyDescent="0.3">
      <c r="B42" s="78"/>
      <c r="C42" s="79">
        <v>1</v>
      </c>
      <c r="D42" s="80">
        <v>2</v>
      </c>
      <c r="E42" s="81">
        <v>4</v>
      </c>
      <c r="F42" s="81">
        <v>6</v>
      </c>
      <c r="G42" s="81">
        <v>7</v>
      </c>
      <c r="H42" s="81">
        <v>16</v>
      </c>
      <c r="I42" s="81">
        <v>19</v>
      </c>
      <c r="J42" s="81">
        <v>20</v>
      </c>
      <c r="K42" s="81">
        <v>21</v>
      </c>
      <c r="L42" s="81">
        <v>30</v>
      </c>
      <c r="M42" s="81">
        <v>31</v>
      </c>
      <c r="N42" s="81">
        <v>32</v>
      </c>
      <c r="O42" s="81"/>
      <c r="P42" s="81">
        <v>34</v>
      </c>
      <c r="Q42" s="81">
        <v>35</v>
      </c>
      <c r="R42" s="81">
        <v>45</v>
      </c>
      <c r="S42" s="81">
        <v>46</v>
      </c>
      <c r="T42" s="81">
        <v>47</v>
      </c>
      <c r="U42" s="81">
        <v>48</v>
      </c>
      <c r="V42" s="81">
        <v>49</v>
      </c>
      <c r="W42" s="81">
        <v>50</v>
      </c>
      <c r="X42" s="81">
        <v>51</v>
      </c>
      <c r="Y42" s="81">
        <v>52</v>
      </c>
      <c r="Z42" s="81">
        <v>53</v>
      </c>
      <c r="AA42" s="81">
        <v>63</v>
      </c>
      <c r="AB42" s="82">
        <v>65</v>
      </c>
      <c r="AC42" s="12"/>
    </row>
    <row r="43" spans="1:30" x14ac:dyDescent="0.25">
      <c r="A43">
        <v>3290</v>
      </c>
      <c r="B43" s="140" t="str">
        <f>INDEX([16]Data!$C$5:$C$156,MATCH(A43,[16]Data!$A$5:$A$156,0))</f>
        <v>KJ - Ivančice</v>
      </c>
      <c r="C43" s="141" t="str">
        <f>VLOOKUP($C$2,'[1]ERU-1'!$A$6:$BE$17,C$42,FALSE)</f>
        <v>Květen</v>
      </c>
      <c r="D43" s="141">
        <f>VLOOKUP($C$2,'[1]ERU-1'!$A$6:$BE$17,D$42,FALSE)</f>
        <v>5</v>
      </c>
      <c r="E43" s="141">
        <f>VLOOKUP($C$2,'[1]ERU-1'!$A$6:$BE$17,E$42,FALSE)</f>
        <v>591.96100000000001</v>
      </c>
      <c r="F43" s="141">
        <f>VLOOKUP($C$2,'[1]ERU-1'!$A$6:$BE$17,F$42,FALSE)</f>
        <v>330.89600000000002</v>
      </c>
      <c r="G43" s="141">
        <f>VLOOKUP($C$2,'[1]ERU-1'!$A$6:$BE$17,G$42,FALSE)</f>
        <v>35.542000000000002</v>
      </c>
      <c r="H43" s="141">
        <f>VLOOKUP($C$2,'[1]ERU-1'!$A$6:$BE$17,H$42,FALSE)</f>
        <v>973</v>
      </c>
      <c r="I43" s="141">
        <f>VLOOKUP($C$2,'[1]ERU-1'!$A$6:$BE$17,I$42,FALSE)</f>
        <v>0</v>
      </c>
      <c r="J43" s="141">
        <f>VLOOKUP($C$2,'[1]ERU-1'!$A$6:$BE$17,J$42,FALSE)</f>
        <v>0</v>
      </c>
      <c r="K43" s="141">
        <f>VLOOKUP($C$2,'[1]ERU-1'!$A$6:$BE$17,K$42,FALSE)</f>
        <v>973</v>
      </c>
      <c r="L43" s="141">
        <f>VLOOKUP($C$2,'[1]ERU-1'!$A$6:$BE$17,L$42,FALSE)</f>
        <v>0</v>
      </c>
      <c r="M43" s="141">
        <f>VLOOKUP($C$2,'[1]ERU-1'!$A$6:$BE$17,M$42,FALSE)</f>
        <v>973</v>
      </c>
      <c r="N43" s="141">
        <f>VLOOKUP($C$2,'[1]ERU-1'!$A$6:$BE$17,N$42,FALSE)</f>
        <v>0</v>
      </c>
      <c r="O43" s="141" t="s">
        <v>36</v>
      </c>
      <c r="P43" s="141">
        <f>VLOOKUP($C$2,'[1]ERU-1'!$A$6:$BE$17,P$42,FALSE)</f>
        <v>0</v>
      </c>
      <c r="Q43" s="141">
        <f>VLOOKUP($C$2,'[1]ERU-1'!$A$6:$BE$17,Q$42,FALSE)</f>
        <v>0</v>
      </c>
      <c r="R43" s="141">
        <f>VLOOKUP($C$2,'[1]ERU-1'!$A$6:$BE$17,R$42,FALSE)</f>
        <v>0</v>
      </c>
      <c r="S43" s="141">
        <f>VLOOKUP($C$2,'[1]ERU-1'!$A$6:$BE$17,S$42,FALSE)</f>
        <v>0</v>
      </c>
      <c r="T43" s="141">
        <f>VLOOKUP($C$2,'[1]ERU-1'!$A$6:$BE$17,T$42,FALSE)</f>
        <v>0</v>
      </c>
      <c r="U43" s="141">
        <f>VLOOKUP($C$2,'[1]ERU-1'!$A$6:$BE$17,U$42,FALSE)</f>
        <v>0</v>
      </c>
      <c r="V43" s="141">
        <f>VLOOKUP($C$2,'[1]ERU-1'!$A$6:$BE$17,V$42,FALSE)</f>
        <v>0</v>
      </c>
      <c r="W43" s="141">
        <f>VLOOKUP($C$2,'[1]ERU-1'!$A$6:$BE$17,W$42,FALSE)</f>
        <v>0</v>
      </c>
      <c r="X43" s="141">
        <f>VLOOKUP($C$2,'[1]ERU-1'!$A$6:$BE$17,X$42,FALSE)</f>
        <v>649</v>
      </c>
      <c r="Y43" s="141">
        <f>VLOOKUP($C$2,'[1]ERU-1'!$A$6:$BE$17,Y$42,FALSE)</f>
        <v>324</v>
      </c>
      <c r="Z43" s="141">
        <f>VLOOKUP($C$2,'[1]ERU-1'!$A$6:$BE$17,Z$42,FALSE)</f>
        <v>0</v>
      </c>
      <c r="AA43" s="141" t="str">
        <f>INDEX([16]Data!$BK$5:$BK$156,MATCH(A43,[16]Data!$A$5:$A$156,0))</f>
        <v>Jihomoravský</v>
      </c>
      <c r="AB43" s="141">
        <f>INDEX([16]Data!$BM$5:$BM$156,MATCH(A43,[16]Data!$A$5:$A$156,0))</f>
        <v>2.5129999999999999</v>
      </c>
      <c r="AC43" s="12"/>
      <c r="AD43" s="39">
        <f>H43/(F43*3.6)</f>
        <v>0.81680581747067893</v>
      </c>
    </row>
    <row r="44" spans="1:30" x14ac:dyDescent="0.25">
      <c r="A44">
        <v>2658</v>
      </c>
      <c r="B44" s="142" t="str">
        <f>INDEX([16]Data!$C$5:$C$156,MATCH(A44,[16]Data!$A$5:$A$156,0))</f>
        <v>Kotelna Svitavy - Dimitrovova</v>
      </c>
      <c r="C44" s="83" t="str">
        <f>VLOOKUP($C$2,'[6]ERU-1'!$A$50:$BE$61,C$42,FALSE)</f>
        <v>Květen</v>
      </c>
      <c r="D44" s="83">
        <f>VLOOKUP($C$2,'[6]ERU-1'!$A$50:$BE$61,D$42,FALSE)</f>
        <v>5</v>
      </c>
      <c r="E44" s="83">
        <f>VLOOKUP($C$2,'[6]ERU-1'!$A$50:$BE$61,E$42,FALSE)</f>
        <v>133.833</v>
      </c>
      <c r="F44" s="83">
        <f>VLOOKUP($C$2,'[6]ERU-1'!$A$50:$BE$61,F$42,FALSE)</f>
        <v>78.680999999999997</v>
      </c>
      <c r="G44" s="83">
        <f>VLOOKUP($C$2,'[6]ERU-1'!$A$50:$BE$61,G$42,FALSE)</f>
        <v>35.423000000000002</v>
      </c>
      <c r="H44" s="83">
        <f>VLOOKUP($C$2,'[6]ERU-1'!$A$50:$BE$61,H$42,FALSE)</f>
        <v>261</v>
      </c>
      <c r="I44" s="83">
        <f>VLOOKUP($C$2,'[6]ERU-1'!$A$50:$BE$61,I$42,FALSE)</f>
        <v>0</v>
      </c>
      <c r="J44" s="83">
        <f>VLOOKUP($C$2,'[6]ERU-1'!$A$50:$BE$61,J$42,FALSE)</f>
        <v>0</v>
      </c>
      <c r="K44" s="83">
        <f>VLOOKUP($C$2,'[6]ERU-1'!$A$50:$BE$61,K$42,FALSE)</f>
        <v>261</v>
      </c>
      <c r="L44" s="83">
        <f>VLOOKUP($C$2,'[6]ERU-1'!$A$50:$BE$61,L$42,FALSE)</f>
        <v>0</v>
      </c>
      <c r="M44" s="83">
        <f>VLOOKUP($C$2,'[6]ERU-1'!$A$50:$BE$61,M$42,FALSE)</f>
        <v>261</v>
      </c>
      <c r="N44" s="83">
        <f>VLOOKUP($C$2,'[6]ERU-1'!$A$50:$BE$61,N$42,FALSE)</f>
        <v>0</v>
      </c>
      <c r="O44" s="83" t="s">
        <v>36</v>
      </c>
      <c r="P44" s="83">
        <f>VLOOKUP($C$2,'[6]ERU-1'!$A$50:$BE$61,P$42,FALSE)</f>
        <v>0</v>
      </c>
      <c r="Q44" s="83">
        <f>VLOOKUP($C$2,'[6]ERU-1'!$A$50:$BE$61,Q$42,FALSE)</f>
        <v>0</v>
      </c>
      <c r="R44" s="83">
        <f>VLOOKUP($C$2,'[6]ERU-1'!$A$50:$BE$61,R$42,FALSE)</f>
        <v>0</v>
      </c>
      <c r="S44" s="83">
        <f>VLOOKUP($C$2,'[6]ERU-1'!$A$50:$BE$61,S$42,FALSE)</f>
        <v>0</v>
      </c>
      <c r="T44" s="83">
        <f>VLOOKUP($C$2,'[6]ERU-1'!$A$50:$BE$61,T$42,FALSE)</f>
        <v>0</v>
      </c>
      <c r="U44" s="83">
        <f>VLOOKUP($C$2,'[6]ERU-1'!$A$50:$BE$61,U$42,FALSE)</f>
        <v>0</v>
      </c>
      <c r="V44" s="83">
        <f>VLOOKUP($C$2,'[6]ERU-1'!$A$50:$BE$61,V$42,FALSE)</f>
        <v>0</v>
      </c>
      <c r="W44" s="83">
        <f>VLOOKUP($C$2,'[6]ERU-1'!$A$50:$BE$61,W$42,FALSE)</f>
        <v>0</v>
      </c>
      <c r="X44" s="83">
        <f>VLOOKUP($C$2,'[6]ERU-1'!$A$50:$BE$61,X$42,FALSE)</f>
        <v>52</v>
      </c>
      <c r="Y44" s="83">
        <f>VLOOKUP($C$2,'[6]ERU-1'!$A$50:$BE$61,Y$42,FALSE)</f>
        <v>209</v>
      </c>
      <c r="Z44" s="83">
        <f>VLOOKUP($C$2,'[6]ERU-1'!$A$50:$BE$61,Z$42,FALSE)</f>
        <v>0</v>
      </c>
      <c r="AA44" s="83" t="str">
        <f>INDEX([16]Data!$BK$5:$BK$156,MATCH(A44,[16]Data!$A$5:$A$156,0))</f>
        <v>Pardubický</v>
      </c>
      <c r="AB44" s="83">
        <f>INDEX([16]Data!$BM$5:$BM$156,MATCH(A44,[16]Data!$A$5:$A$156,0))</f>
        <v>0.28000000000000003</v>
      </c>
      <c r="AC44" s="12"/>
      <c r="AD44" s="39">
        <f t="shared" ref="AD44:AD108" si="15">H44/(F44*3.6)</f>
        <v>0.92144227958465197</v>
      </c>
    </row>
    <row r="45" spans="1:30" x14ac:dyDescent="0.25">
      <c r="A45">
        <v>4380</v>
      </c>
      <c r="B45" s="142" t="str">
        <f>INDEX([16]Data!$C$5:$C$156,MATCH(A45,[16]Data!$A$5:$A$156,0))</f>
        <v>Kotelna Svitavy - Tovární</v>
      </c>
      <c r="C45" s="83" t="str">
        <f>VLOOKUP($C$2,'[6]ERU-1'!$A$28:$BE$39,C$42,FALSE)</f>
        <v>Květen</v>
      </c>
      <c r="D45" s="83">
        <f>VLOOKUP($C$2,'[6]ERU-1'!$A$28:$BE$39,D$42,FALSE)</f>
        <v>5</v>
      </c>
      <c r="E45" s="83">
        <f>VLOOKUP($C$2,'[6]ERU-1'!$A$28:$BE$39,E$42,FALSE)</f>
        <v>274.49599999999998</v>
      </c>
      <c r="F45" s="83">
        <f>VLOOKUP($C$2,'[6]ERU-1'!$A$28:$BE$39,F$42,FALSE)</f>
        <v>155.27699999999999</v>
      </c>
      <c r="G45" s="83">
        <f>VLOOKUP($C$2,'[6]ERU-1'!$A$28:$BE$39,G$42,FALSE)</f>
        <v>35.426000000000002</v>
      </c>
      <c r="H45" s="83">
        <f>VLOOKUP($C$2,'[6]ERU-1'!$A$28:$BE$39,H$42,FALSE)</f>
        <v>520</v>
      </c>
      <c r="I45" s="83">
        <f>VLOOKUP($C$2,'[6]ERU-1'!$A$28:$BE$39,I$42,FALSE)</f>
        <v>0</v>
      </c>
      <c r="J45" s="83">
        <f>VLOOKUP($C$2,'[6]ERU-1'!$A$28:$BE$39,J$42,FALSE)</f>
        <v>0</v>
      </c>
      <c r="K45" s="83">
        <f>VLOOKUP($C$2,'[6]ERU-1'!$A$28:$BE$39,K$42,FALSE)</f>
        <v>520</v>
      </c>
      <c r="L45" s="83">
        <f>VLOOKUP($C$2,'[6]ERU-1'!$A$28:$BE$39,L$42,FALSE)</f>
        <v>0</v>
      </c>
      <c r="M45" s="83">
        <f>VLOOKUP($C$2,'[6]ERU-1'!$A$28:$BE$39,M$42,FALSE)</f>
        <v>520</v>
      </c>
      <c r="N45" s="83">
        <f>VLOOKUP($C$2,'[6]ERU-1'!$A$28:$BE$39,N$42,FALSE)</f>
        <v>0</v>
      </c>
      <c r="O45" s="83" t="s">
        <v>36</v>
      </c>
      <c r="P45" s="83">
        <f>VLOOKUP($C$2,'[6]ERU-1'!$A$28:$BE$39,P$42,FALSE)</f>
        <v>0</v>
      </c>
      <c r="Q45" s="83">
        <f>VLOOKUP($C$2,'[6]ERU-1'!$A$28:$BE$39,Q$42,FALSE)</f>
        <v>0</v>
      </c>
      <c r="R45" s="83">
        <f>VLOOKUP($C$2,'[6]ERU-1'!$A$28:$BE$39,R$42,FALSE)</f>
        <v>0</v>
      </c>
      <c r="S45" s="83">
        <f>VLOOKUP($C$2,'[6]ERU-1'!$A$28:$BE$39,S$42,FALSE)</f>
        <v>0</v>
      </c>
      <c r="T45" s="83">
        <f>VLOOKUP($C$2,'[6]ERU-1'!$A$28:$BE$39,T$42,FALSE)</f>
        <v>0</v>
      </c>
      <c r="U45" s="83">
        <f>VLOOKUP($C$2,'[6]ERU-1'!$A$28:$BE$39,U$42,FALSE)</f>
        <v>0</v>
      </c>
      <c r="V45" s="83">
        <f>VLOOKUP($C$2,'[6]ERU-1'!$A$28:$BE$39,V$42,FALSE)</f>
        <v>0</v>
      </c>
      <c r="W45" s="83">
        <f>VLOOKUP($C$2,'[6]ERU-1'!$A$28:$BE$39,W$42,FALSE)</f>
        <v>0</v>
      </c>
      <c r="X45" s="83">
        <f>VLOOKUP($C$2,'[6]ERU-1'!$A$28:$BE$39,X$42,FALSE)</f>
        <v>52</v>
      </c>
      <c r="Y45" s="83">
        <f>VLOOKUP($C$2,'[6]ERU-1'!$A$28:$BE$39,Y$42,FALSE)</f>
        <v>468</v>
      </c>
      <c r="Z45" s="83">
        <f>VLOOKUP($C$2,'[6]ERU-1'!$A$28:$BE$39,Z$42,FALSE)</f>
        <v>0</v>
      </c>
      <c r="AA45" s="83" t="str">
        <f>INDEX([16]Data!$BK$5:$BK$156,MATCH(A45,[16]Data!$A$5:$A$156,0))</f>
        <v>Pardubický</v>
      </c>
      <c r="AB45" s="83">
        <f>INDEX([16]Data!$BM$5:$BM$156,MATCH(A45,[16]Data!$A$5:$A$156,0))</f>
        <v>0.748</v>
      </c>
      <c r="AC45" s="12"/>
      <c r="AD45" s="39">
        <f t="shared" si="15"/>
        <v>0.93023721764617062</v>
      </c>
    </row>
    <row r="46" spans="1:30" x14ac:dyDescent="0.25">
      <c r="A46">
        <v>2658</v>
      </c>
      <c r="B46" s="142" t="str">
        <f>INDEX([16]Data!$C$5:$C$156,MATCH(A46,[16]Data!$A$5:$A$156,0))</f>
        <v>Kotelna Svitavy - Dimitrovova</v>
      </c>
      <c r="C46" s="83" t="str">
        <f>VLOOKUP($C$2,'[6]ERU-1'!$A$6:$BE$17,C$42,FALSE)</f>
        <v>Květen</v>
      </c>
      <c r="D46" s="83">
        <f>VLOOKUP($C$2,'[6]ERU-1'!$A$6:$BE$17,D$42,FALSE)</f>
        <v>5</v>
      </c>
      <c r="E46" s="83">
        <f>VLOOKUP($C$2,'[6]ERU-1'!$A$6:$BE$17,E$42,FALSE)</f>
        <v>874.05</v>
      </c>
      <c r="F46" s="83">
        <f>VLOOKUP($C$2,'[6]ERU-1'!$A$6:$BE$17,F$42,FALSE)</f>
        <v>445.30399999999997</v>
      </c>
      <c r="G46" s="83">
        <f>VLOOKUP($C$2,'[6]ERU-1'!$A$6:$BE$17,G$42,FALSE)</f>
        <v>35.423999999999999</v>
      </c>
      <c r="H46" s="83">
        <f>VLOOKUP($C$2,'[6]ERU-1'!$A$6:$BE$17,H$42,FALSE)</f>
        <v>1356</v>
      </c>
      <c r="I46" s="83">
        <f>VLOOKUP($C$2,'[6]ERU-1'!$A$6:$BE$17,I$42,FALSE)</f>
        <v>0</v>
      </c>
      <c r="J46" s="83">
        <f>VLOOKUP($C$2,'[6]ERU-1'!$A$6:$BE$17,J$42,FALSE)</f>
        <v>0</v>
      </c>
      <c r="K46" s="83">
        <f>VLOOKUP($C$2,'[6]ERU-1'!$A$6:$BE$17,K$42,FALSE)</f>
        <v>1356</v>
      </c>
      <c r="L46" s="83">
        <f>VLOOKUP($C$2,'[6]ERU-1'!$A$6:$BE$17,L$42,FALSE)</f>
        <v>0</v>
      </c>
      <c r="M46" s="83">
        <f>VLOOKUP($C$2,'[6]ERU-1'!$A$6:$BE$17,M$42,FALSE)</f>
        <v>1356</v>
      </c>
      <c r="N46" s="83">
        <f>VLOOKUP($C$2,'[6]ERU-1'!$A$6:$BE$17,N$42,FALSE)</f>
        <v>0</v>
      </c>
      <c r="O46" s="83" t="s">
        <v>36</v>
      </c>
      <c r="P46" s="83">
        <f>VLOOKUP($C$2,'[6]ERU-1'!$A$6:$BE$17,P$42,FALSE)</f>
        <v>0</v>
      </c>
      <c r="Q46" s="83">
        <f>VLOOKUP($C$2,'[6]ERU-1'!$A$6:$BE$17,Q$42,FALSE)</f>
        <v>0</v>
      </c>
      <c r="R46" s="83">
        <f>VLOOKUP($C$2,'[6]ERU-1'!$A$6:$BE$17,R$42,FALSE)</f>
        <v>0</v>
      </c>
      <c r="S46" s="83">
        <f>VLOOKUP($C$2,'[6]ERU-1'!$A$6:$BE$17,S$42,FALSE)</f>
        <v>0</v>
      </c>
      <c r="T46" s="83">
        <f>VLOOKUP($C$2,'[6]ERU-1'!$A$6:$BE$17,T$42,FALSE)</f>
        <v>0</v>
      </c>
      <c r="U46" s="83">
        <f>VLOOKUP($C$2,'[6]ERU-1'!$A$6:$BE$17,U$42,FALSE)</f>
        <v>0</v>
      </c>
      <c r="V46" s="83">
        <f>VLOOKUP($C$2,'[6]ERU-1'!$A$6:$BE$17,V$42,FALSE)</f>
        <v>0</v>
      </c>
      <c r="W46" s="83">
        <f>VLOOKUP($C$2,'[6]ERU-1'!$A$6:$BE$17,W$42,FALSE)</f>
        <v>0</v>
      </c>
      <c r="X46" s="83">
        <f>VLOOKUP($C$2,'[6]ERU-1'!$A$6:$BE$17,X$42,FALSE)</f>
        <v>136</v>
      </c>
      <c r="Y46" s="83">
        <f>VLOOKUP($C$2,'[6]ERU-1'!$A$6:$BE$17,Y$42,FALSE)</f>
        <v>1220</v>
      </c>
      <c r="Z46" s="83">
        <f>VLOOKUP($C$2,'[6]ERU-1'!$A$6:$BE$17,Z$42,FALSE)</f>
        <v>0</v>
      </c>
      <c r="AA46" s="83" t="str">
        <f>INDEX([16]Data!$BK$5:$BK$156,MATCH(A46,[16]Data!$A$5:$A$156,0))</f>
        <v>Pardubický</v>
      </c>
      <c r="AB46" s="83">
        <f>INDEX([16]Data!$BM$5:$BM$156,MATCH(A46,[16]Data!$A$5:$A$156,0))</f>
        <v>0.28000000000000003</v>
      </c>
      <c r="AC46" s="12"/>
      <c r="AD46" s="39">
        <f t="shared" si="15"/>
        <v>0.84586409883285729</v>
      </c>
    </row>
    <row r="47" spans="1:30" x14ac:dyDescent="0.25">
      <c r="A47">
        <v>3279</v>
      </c>
      <c r="B47" s="142" t="str">
        <f>INDEX([16]Data!$C$5:$C$156,MATCH(A47,[16]Data!$A$5:$A$156,0))</f>
        <v>KJ - Přelouč, 17. listopadu</v>
      </c>
      <c r="C47" s="83" t="str">
        <f>VLOOKUP($C$2,'[2]ERU-1'!$A$6:$BE$17,C$42,FALSE)</f>
        <v>Květen</v>
      </c>
      <c r="D47" s="83">
        <f>VLOOKUP($C$2,'[2]ERU-1'!$A$6:$BE$17,D$42,FALSE)</f>
        <v>5</v>
      </c>
      <c r="E47" s="83">
        <f>VLOOKUP($C$2,'[2]ERU-1'!$A$6:$BE$17,E$42,FALSE)</f>
        <v>107.97199999999999</v>
      </c>
      <c r="F47" s="83">
        <f>VLOOKUP($C$2,'[2]ERU-1'!$A$6:$BE$17,F$42,FALSE)</f>
        <v>61.509</v>
      </c>
      <c r="G47" s="83">
        <f>VLOOKUP($C$2,'[2]ERU-1'!$A$6:$BE$17,G$42,FALSE)</f>
        <v>35.426000000000002</v>
      </c>
      <c r="H47" s="83">
        <f>VLOOKUP($C$2,'[2]ERU-1'!$A$6:$BE$17,H$42,FALSE)</f>
        <v>191</v>
      </c>
      <c r="I47" s="83">
        <f>VLOOKUP($C$2,'[2]ERU-1'!$A$6:$BE$17,I$42,FALSE)</f>
        <v>0</v>
      </c>
      <c r="J47" s="83">
        <f>VLOOKUP($C$2,'[2]ERU-1'!$A$6:$BE$17,J$42,FALSE)</f>
        <v>0</v>
      </c>
      <c r="K47" s="83">
        <f>VLOOKUP($C$2,'[2]ERU-1'!$A$6:$BE$17,K$42,FALSE)</f>
        <v>191</v>
      </c>
      <c r="L47" s="83">
        <f>VLOOKUP($C$2,'[2]ERU-1'!$A$6:$BE$17,L$42,FALSE)</f>
        <v>0</v>
      </c>
      <c r="M47" s="83">
        <f>VLOOKUP($C$2,'[2]ERU-1'!$A$6:$BE$17,M$42,FALSE)</f>
        <v>191</v>
      </c>
      <c r="N47" s="83">
        <f>VLOOKUP($C$2,'[2]ERU-1'!$A$6:$BE$17,N$42,FALSE)</f>
        <v>0</v>
      </c>
      <c r="O47" s="83" t="s">
        <v>36</v>
      </c>
      <c r="P47" s="83">
        <f>VLOOKUP($C$2,'[2]ERU-1'!$A$6:$BE$17,P$42,FALSE)</f>
        <v>0</v>
      </c>
      <c r="Q47" s="83">
        <f>VLOOKUP($C$2,'[2]ERU-1'!$A$6:$BE$17,Q$42,FALSE)</f>
        <v>0</v>
      </c>
      <c r="R47" s="83">
        <f>VLOOKUP($C$2,'[2]ERU-1'!$A$6:$BE$17,R$42,FALSE)</f>
        <v>0</v>
      </c>
      <c r="S47" s="83">
        <f>VLOOKUP($C$2,'[2]ERU-1'!$A$6:$BE$17,S$42,FALSE)</f>
        <v>0</v>
      </c>
      <c r="T47" s="83">
        <f>VLOOKUP($C$2,'[2]ERU-1'!$A$6:$BE$17,T$42,FALSE)</f>
        <v>0</v>
      </c>
      <c r="U47" s="83">
        <f>VLOOKUP($C$2,'[2]ERU-1'!$A$6:$BE$17,U$42,FALSE)</f>
        <v>0</v>
      </c>
      <c r="V47" s="83">
        <f>VLOOKUP($C$2,'[2]ERU-1'!$A$6:$BE$17,V$42,FALSE)</f>
        <v>0</v>
      </c>
      <c r="W47" s="83">
        <f>VLOOKUP($C$2,'[2]ERU-1'!$A$6:$BE$17,W$42,FALSE)</f>
        <v>0</v>
      </c>
      <c r="X47" s="83">
        <f>VLOOKUP($C$2,'[2]ERU-1'!$A$6:$BE$17,X$42,FALSE)</f>
        <v>38</v>
      </c>
      <c r="Y47" s="83">
        <f>VLOOKUP($C$2,'[2]ERU-1'!$A$6:$BE$17,Y$42,FALSE)</f>
        <v>153</v>
      </c>
      <c r="Z47" s="83">
        <f>VLOOKUP($C$2,'[2]ERU-1'!$A$6:$BE$17,Z$42,FALSE)</f>
        <v>0</v>
      </c>
      <c r="AA47" s="83" t="str">
        <f>INDEX([16]Data!$BK$5:$BK$156,MATCH(A47,[16]Data!$A$5:$A$156,0))</f>
        <v>Pardubický</v>
      </c>
      <c r="AB47" s="83">
        <f>INDEX([16]Data!$BM$5:$BM$156,MATCH(A47,[16]Data!$A$5:$A$156,0))</f>
        <v>0.29099999999999998</v>
      </c>
      <c r="AC47" s="12"/>
      <c r="AD47" s="39">
        <f t="shared" si="15"/>
        <v>0.86256573112155221</v>
      </c>
    </row>
    <row r="48" spans="1:30" x14ac:dyDescent="0.25">
      <c r="A48">
        <v>1746</v>
      </c>
      <c r="B48" s="142" t="str">
        <f>INDEX([16]Data!$C$5:$C$156,MATCH(A48,[16]Data!$A$5:$A$156,0))</f>
        <v>Kotelna Krátká - Železná Ruda</v>
      </c>
      <c r="C48" s="83" t="str">
        <f>VLOOKUP($C$2,'[3]ERU-1'!$A$6:$BE$17,C$42,FALSE)</f>
        <v>Květen</v>
      </c>
      <c r="D48" s="83">
        <f>VLOOKUP($C$2,'[3]ERU-1'!$A$6:$BE$17,D$42,FALSE)</f>
        <v>5</v>
      </c>
      <c r="E48" s="83">
        <f>VLOOKUP($C$2,'[3]ERU-1'!$A$6:$BE$17,E$42,FALSE)</f>
        <v>0</v>
      </c>
      <c r="F48" s="83">
        <f>VLOOKUP($C$2,'[3]ERU-1'!$A$6:$BE$17,F$42,FALSE)</f>
        <v>0</v>
      </c>
      <c r="G48" s="83">
        <f>VLOOKUP($C$2,'[3]ERU-1'!$A$6:$BE$17,G$42,FALSE)</f>
        <v>35.457999999999998</v>
      </c>
      <c r="H48" s="83">
        <f>VLOOKUP($C$2,'[3]ERU-1'!$A$6:$BE$17,H$42,FALSE)</f>
        <v>0</v>
      </c>
      <c r="I48" s="83">
        <f>VLOOKUP($C$2,'[3]ERU-1'!$A$6:$BE$17,I$42,FALSE)</f>
        <v>0</v>
      </c>
      <c r="J48" s="83">
        <f>VLOOKUP($C$2,'[3]ERU-1'!$A$6:$BE$17,J$42,FALSE)</f>
        <v>0</v>
      </c>
      <c r="K48" s="83">
        <f>VLOOKUP($C$2,'[3]ERU-1'!$A$6:$BE$17,K$42,FALSE)</f>
        <v>0</v>
      </c>
      <c r="L48" s="83">
        <f>VLOOKUP($C$2,'[3]ERU-1'!$A$6:$BE$17,L$42,FALSE)</f>
        <v>0</v>
      </c>
      <c r="M48" s="83">
        <f>VLOOKUP($C$2,'[3]ERU-1'!$A$6:$BE$17,M$42,FALSE)</f>
        <v>0</v>
      </c>
      <c r="N48" s="83">
        <f>VLOOKUP($C$2,'[3]ERU-1'!$A$6:$BE$17,N$42,FALSE)</f>
        <v>0</v>
      </c>
      <c r="O48" s="83" t="s">
        <v>36</v>
      </c>
      <c r="P48" s="83">
        <f>VLOOKUP($C$2,'[3]ERU-1'!$A$6:$BE$17,P$42,FALSE)</f>
        <v>0</v>
      </c>
      <c r="Q48" s="83">
        <f>VLOOKUP($C$2,'[3]ERU-1'!$A$6:$BE$17,Q$42,FALSE)</f>
        <v>0</v>
      </c>
      <c r="R48" s="83">
        <f>VLOOKUP($C$2,'[3]ERU-1'!$A$6:$BE$17,R$42,FALSE)</f>
        <v>0</v>
      </c>
      <c r="S48" s="83">
        <f>VLOOKUP($C$2,'[3]ERU-1'!$A$6:$BE$17,S$42,FALSE)</f>
        <v>0</v>
      </c>
      <c r="T48" s="83">
        <f>VLOOKUP($C$2,'[3]ERU-1'!$A$6:$BE$17,T$42,FALSE)</f>
        <v>0</v>
      </c>
      <c r="U48" s="83">
        <f>VLOOKUP($C$2,'[3]ERU-1'!$A$6:$BE$17,U$42,FALSE)</f>
        <v>0</v>
      </c>
      <c r="V48" s="83">
        <f>VLOOKUP($C$2,'[3]ERU-1'!$A$6:$BE$17,V$42,FALSE)</f>
        <v>0</v>
      </c>
      <c r="W48" s="83">
        <f>VLOOKUP($C$2,'[3]ERU-1'!$A$6:$BE$17,W$42,FALSE)</f>
        <v>0</v>
      </c>
      <c r="X48" s="83">
        <f>VLOOKUP($C$2,'[3]ERU-1'!$A$6:$BE$17,X$42,FALSE)</f>
        <v>0</v>
      </c>
      <c r="Y48" s="83">
        <f>VLOOKUP($C$2,'[3]ERU-1'!$A$6:$BE$17,Y$42,FALSE)</f>
        <v>0</v>
      </c>
      <c r="Z48" s="83">
        <f>VLOOKUP($C$2,'[3]ERU-1'!$A$6:$BE$17,Z$42,FALSE)</f>
        <v>0</v>
      </c>
      <c r="AA48" s="83" t="str">
        <f>INDEX([16]Data!$BK$5:$BK$156,MATCH(A48,[16]Data!$A$5:$A$156,0))</f>
        <v>Plzeňský</v>
      </c>
      <c r="AB48" s="83">
        <f>INDEX([16]Data!$BM$5:$BM$156,MATCH(A48,[16]Data!$A$5:$A$156,0))</f>
        <v>0.253</v>
      </c>
      <c r="AC48" s="12"/>
      <c r="AD48" s="39" t="e">
        <f t="shared" si="15"/>
        <v>#DIV/0!</v>
      </c>
    </row>
    <row r="49" spans="1:30" x14ac:dyDescent="0.25">
      <c r="A49">
        <v>1747</v>
      </c>
      <c r="B49" s="142" t="str">
        <f>INDEX([16]Data!$C$5:$C$156,MATCH(A49,[16]Data!$A$5:$A$156,0))</f>
        <v>Kotelna Govorova - Smiřice</v>
      </c>
      <c r="C49" s="83" t="str">
        <f>VLOOKUP($C$2,'[4]ERU-1'!$A$6:$BE$17,C$42,FALSE)</f>
        <v>Květen</v>
      </c>
      <c r="D49" s="83">
        <f>VLOOKUP($C$2,'[4]ERU-1'!$A$6:$BE$17,D$42,FALSE)</f>
        <v>5</v>
      </c>
      <c r="E49" s="83">
        <f>VLOOKUP($C$2,'[4]ERU-1'!$A$6:$BE$17,E$42,FALSE)</f>
        <v>117.726</v>
      </c>
      <c r="F49" s="83">
        <f>VLOOKUP($C$2,'[4]ERU-1'!$A$6:$BE$17,F$42,FALSE)</f>
        <v>70.135999999999996</v>
      </c>
      <c r="G49" s="83">
        <f>VLOOKUP($C$2,'[4]ERU-1'!$A$6:$BE$17,G$42,FALSE)</f>
        <v>35.423000000000002</v>
      </c>
      <c r="H49" s="83">
        <f>VLOOKUP($C$2,'[4]ERU-1'!$A$6:$BE$17,H$42,FALSE)</f>
        <v>197</v>
      </c>
      <c r="I49" s="83">
        <f>VLOOKUP($C$2,'[4]ERU-1'!$A$6:$BE$17,I$42,FALSE)</f>
        <v>0</v>
      </c>
      <c r="J49" s="83">
        <f>VLOOKUP($C$2,'[4]ERU-1'!$A$6:$BE$17,J$42,FALSE)</f>
        <v>0</v>
      </c>
      <c r="K49" s="83">
        <f>VLOOKUP($C$2,'[4]ERU-1'!$A$6:$BE$17,K$42,FALSE)</f>
        <v>197</v>
      </c>
      <c r="L49" s="83">
        <f>VLOOKUP($C$2,'[4]ERU-1'!$A$6:$BE$17,L$42,FALSE)</f>
        <v>0</v>
      </c>
      <c r="M49" s="83">
        <f>VLOOKUP($C$2,'[4]ERU-1'!$A$6:$BE$17,M$42,FALSE)</f>
        <v>197</v>
      </c>
      <c r="N49" s="83">
        <f>VLOOKUP($C$2,'[4]ERU-1'!$A$6:$BE$17,N$42,FALSE)</f>
        <v>0</v>
      </c>
      <c r="O49" s="83" t="s">
        <v>36</v>
      </c>
      <c r="P49" s="83">
        <f>VLOOKUP($C$2,'[4]ERU-1'!$A$6:$BE$17,P$42,FALSE)</f>
        <v>0</v>
      </c>
      <c r="Q49" s="83">
        <f>VLOOKUP($C$2,'[4]ERU-1'!$A$6:$BE$17,Q$42,FALSE)</f>
        <v>0</v>
      </c>
      <c r="R49" s="83">
        <f>VLOOKUP($C$2,'[4]ERU-1'!$A$6:$BE$17,R$42,FALSE)</f>
        <v>0</v>
      </c>
      <c r="S49" s="83">
        <f>VLOOKUP($C$2,'[4]ERU-1'!$A$6:$BE$17,S$42,FALSE)</f>
        <v>0</v>
      </c>
      <c r="T49" s="83">
        <f>VLOOKUP($C$2,'[4]ERU-1'!$A$6:$BE$17,T$42,FALSE)</f>
        <v>0</v>
      </c>
      <c r="U49" s="83">
        <f>VLOOKUP($C$2,'[4]ERU-1'!$A$6:$BE$17,U$42,FALSE)</f>
        <v>0</v>
      </c>
      <c r="V49" s="83">
        <f>VLOOKUP($C$2,'[4]ERU-1'!$A$6:$BE$17,V$42,FALSE)</f>
        <v>0</v>
      </c>
      <c r="W49" s="83">
        <f>VLOOKUP($C$2,'[4]ERU-1'!$A$6:$BE$17,W$42,FALSE)</f>
        <v>0</v>
      </c>
      <c r="X49" s="83">
        <f>VLOOKUP($C$2,'[4]ERU-1'!$A$6:$BE$17,X$42,FALSE)</f>
        <v>49</v>
      </c>
      <c r="Y49" s="83">
        <f>VLOOKUP($C$2,'[4]ERU-1'!$A$6:$BE$17,Y$42,FALSE)</f>
        <v>148</v>
      </c>
      <c r="Z49" s="83">
        <f>VLOOKUP($C$2,'[4]ERU-1'!$A$6:$BE$17,Z$42,FALSE)</f>
        <v>0</v>
      </c>
      <c r="AA49" s="83" t="str">
        <f>INDEX([16]Data!$BK$5:$BK$156,MATCH(A49,[16]Data!$A$5:$A$156,0))</f>
        <v>Královéhradecký</v>
      </c>
      <c r="AB49" s="83">
        <f>INDEX([16]Data!$BM$5:$BM$156,MATCH(A49,[16]Data!$A$5:$A$156,0))</f>
        <v>0.23400000000000001</v>
      </c>
      <c r="AC49" s="12"/>
      <c r="AD49" s="39">
        <f t="shared" si="15"/>
        <v>0.78023015601434675</v>
      </c>
    </row>
    <row r="50" spans="1:30" x14ac:dyDescent="0.25">
      <c r="A50">
        <v>2043</v>
      </c>
      <c r="B50" s="142" t="str">
        <f>INDEX([16]Data!$C$5:$C$156,MATCH(A50,[16]Data!$A$5:$A$156,0))</f>
        <v>Kotelna Bradlo</v>
      </c>
      <c r="C50" s="83" t="str">
        <f>VLOOKUP($C$2,'[5]ERU-1'!$A$6:$BE$17,C$42,FALSE)</f>
        <v>Květen</v>
      </c>
      <c r="D50" s="83">
        <f>VLOOKUP($C$2,'[5]ERU-1'!$A$6:$BE$17,D$42,FALSE)</f>
        <v>5</v>
      </c>
      <c r="E50" s="83">
        <f>VLOOKUP($C$2,'[5]ERU-1'!$A$6:$BE$17,E$42,FALSE)</f>
        <v>706.85699999999997</v>
      </c>
      <c r="F50" s="83">
        <f>VLOOKUP($C$2,'[5]ERU-1'!$A$6:$BE$17,F$42,FALSE)</f>
        <v>363.01600000000002</v>
      </c>
      <c r="G50" s="83">
        <f>VLOOKUP($C$2,'[5]ERU-1'!$A$6:$BE$17,G$42,FALSE)</f>
        <v>35.426000000000002</v>
      </c>
      <c r="H50" s="83">
        <f>VLOOKUP($C$2,'[5]ERU-1'!$A$6:$BE$17,H$42,FALSE)</f>
        <v>1095</v>
      </c>
      <c r="I50" s="83">
        <f>VLOOKUP($C$2,'[5]ERU-1'!$A$6:$BE$17,I$42,FALSE)</f>
        <v>0</v>
      </c>
      <c r="J50" s="83">
        <f>VLOOKUP($C$2,'[5]ERU-1'!$A$6:$BE$17,J$42,FALSE)</f>
        <v>0</v>
      </c>
      <c r="K50" s="83">
        <f>VLOOKUP($C$2,'[5]ERU-1'!$A$6:$BE$17,K$42,FALSE)</f>
        <v>1095</v>
      </c>
      <c r="L50" s="83">
        <f>VLOOKUP($C$2,'[5]ERU-1'!$A$6:$BE$17,L$42,FALSE)</f>
        <v>0</v>
      </c>
      <c r="M50" s="83">
        <f>VLOOKUP($C$2,'[5]ERU-1'!$A$6:$BE$17,M$42,FALSE)</f>
        <v>1095</v>
      </c>
      <c r="N50" s="83">
        <f>VLOOKUP($C$2,'[5]ERU-1'!$A$6:$BE$17,N$42,FALSE)</f>
        <v>0</v>
      </c>
      <c r="O50" s="83" t="s">
        <v>36</v>
      </c>
      <c r="P50" s="83">
        <f>VLOOKUP($C$2,'[5]ERU-1'!$A$6:$BE$17,P$42,FALSE)</f>
        <v>0</v>
      </c>
      <c r="Q50" s="83">
        <f>VLOOKUP($C$2,'[5]ERU-1'!$A$6:$BE$17,Q$42,FALSE)</f>
        <v>0</v>
      </c>
      <c r="R50" s="83">
        <f>VLOOKUP($C$2,'[5]ERU-1'!$A$6:$BE$17,R$42,FALSE)</f>
        <v>0</v>
      </c>
      <c r="S50" s="83">
        <f>VLOOKUP($C$2,'[5]ERU-1'!$A$6:$BE$17,S$42,FALSE)</f>
        <v>0</v>
      </c>
      <c r="T50" s="83">
        <f>VLOOKUP($C$2,'[5]ERU-1'!$A$6:$BE$17,T$42,FALSE)</f>
        <v>0</v>
      </c>
      <c r="U50" s="83">
        <f>VLOOKUP($C$2,'[5]ERU-1'!$A$6:$BE$17,U$42,FALSE)</f>
        <v>0</v>
      </c>
      <c r="V50" s="83">
        <f>VLOOKUP($C$2,'[5]ERU-1'!$A$6:$BE$17,V$42,FALSE)</f>
        <v>0</v>
      </c>
      <c r="W50" s="83">
        <f>VLOOKUP($C$2,'[5]ERU-1'!$A$6:$BE$17,W$42,FALSE)</f>
        <v>0</v>
      </c>
      <c r="X50" s="83">
        <f>VLOOKUP($C$2,'[5]ERU-1'!$A$6:$BE$17,X$42,FALSE)</f>
        <v>438</v>
      </c>
      <c r="Y50" s="83">
        <f>VLOOKUP($C$2,'[5]ERU-1'!$A$6:$BE$17,Y$42,FALSE)</f>
        <v>657</v>
      </c>
      <c r="Z50" s="83">
        <f>VLOOKUP($C$2,'[5]ERU-1'!$A$6:$BE$17,Z$42,FALSE)</f>
        <v>0</v>
      </c>
      <c r="AA50" s="83" t="str">
        <f>INDEX([16]Data!$BK$5:$BK$156,MATCH(A50,[16]Data!$A$5:$A$156,0))</f>
        <v>Vysočina</v>
      </c>
      <c r="AB50" s="83">
        <f>INDEX([16]Data!$BM$5:$BM$156,MATCH(A50,[16]Data!$A$5:$A$156,0))</f>
        <v>2.161</v>
      </c>
      <c r="AC50" s="12"/>
      <c r="AD50" s="39">
        <f t="shared" si="15"/>
        <v>0.83788776986872937</v>
      </c>
    </row>
    <row r="51" spans="1:30" x14ac:dyDescent="0.25">
      <c r="A51">
        <v>3468</v>
      </c>
      <c r="B51" s="142" t="str">
        <f>INDEX([16]Data!$C$5:$C$156,MATCH(A51,[16]Data!$A$5:$A$156,0))</f>
        <v>Kotelna Zruč - Na Výsluní</v>
      </c>
      <c r="C51" s="83" t="str">
        <f>VLOOKUP($C$2,'[8]ERU-1'!$A$28:$BE$39,C$42,FALSE)</f>
        <v>Květen</v>
      </c>
      <c r="D51" s="83">
        <f>VLOOKUP($C$2,'[8]ERU-1'!$A$28:$BE$39,D$42,FALSE)</f>
        <v>5</v>
      </c>
      <c r="E51" s="83">
        <f>VLOOKUP($C$2,'[8]ERU-1'!$A$28:$BE$39,E$42,FALSE)</f>
        <v>525.08100000000002</v>
      </c>
      <c r="F51" s="83">
        <f>VLOOKUP($C$2,'[8]ERU-1'!$A$28:$BE$39,F$42,FALSE)</f>
        <v>298.77199999999999</v>
      </c>
      <c r="G51" s="83">
        <f>VLOOKUP($C$2,'[8]ERU-1'!$A$28:$BE$39,G$42,FALSE)</f>
        <v>35.457000000000001</v>
      </c>
      <c r="H51" s="83">
        <f>VLOOKUP($C$2,'[8]ERU-1'!$A$28:$BE$39,H$42,FALSE)</f>
        <v>919</v>
      </c>
      <c r="I51" s="83">
        <f>VLOOKUP($C$2,'[8]ERU-1'!$A$28:$BE$39,I$42,FALSE)</f>
        <v>0</v>
      </c>
      <c r="J51" s="83">
        <f>VLOOKUP($C$2,'[8]ERU-1'!$A$28:$BE$39,J$42,FALSE)</f>
        <v>0</v>
      </c>
      <c r="K51" s="83">
        <f>VLOOKUP($C$2,'[8]ERU-1'!$A$28:$BE$39,K$42,FALSE)</f>
        <v>919</v>
      </c>
      <c r="L51" s="83">
        <f>VLOOKUP($C$2,'[8]ERU-1'!$A$28:$BE$39,L$42,FALSE)</f>
        <v>0</v>
      </c>
      <c r="M51" s="83">
        <f>VLOOKUP($C$2,'[8]ERU-1'!$A$28:$BE$39,M$42,FALSE)</f>
        <v>919</v>
      </c>
      <c r="N51" s="83">
        <f>VLOOKUP($C$2,'[8]ERU-1'!$A$28:$BE$39,N$42,FALSE)</f>
        <v>0</v>
      </c>
      <c r="O51" s="83" t="s">
        <v>36</v>
      </c>
      <c r="P51" s="83">
        <f>VLOOKUP($C$2,'[8]ERU-1'!$A$28:$BE$39,P$42,FALSE)</f>
        <v>0</v>
      </c>
      <c r="Q51" s="83">
        <f>VLOOKUP($C$2,'[8]ERU-1'!$A$28:$BE$39,Q$42,FALSE)</f>
        <v>0</v>
      </c>
      <c r="R51" s="83">
        <f>VLOOKUP($C$2,'[8]ERU-1'!$A$28:$BE$39,R$42,FALSE)</f>
        <v>0</v>
      </c>
      <c r="S51" s="83">
        <f>VLOOKUP($C$2,'[8]ERU-1'!$A$28:$BE$39,S$42,FALSE)</f>
        <v>0</v>
      </c>
      <c r="T51" s="83">
        <f>VLOOKUP($C$2,'[8]ERU-1'!$A$28:$BE$39,T$42,FALSE)</f>
        <v>0</v>
      </c>
      <c r="U51" s="83">
        <f>VLOOKUP($C$2,'[8]ERU-1'!$A$28:$BE$39,U$42,FALSE)</f>
        <v>0</v>
      </c>
      <c r="V51" s="83">
        <f>VLOOKUP($C$2,'[8]ERU-1'!$A$28:$BE$39,V$42,FALSE)</f>
        <v>0</v>
      </c>
      <c r="W51" s="83">
        <f>VLOOKUP($C$2,'[8]ERU-1'!$A$28:$BE$39,W$42,FALSE)</f>
        <v>0</v>
      </c>
      <c r="X51" s="83">
        <f>VLOOKUP($C$2,'[8]ERU-1'!$A$28:$BE$39,X$42,FALSE)</f>
        <v>460</v>
      </c>
      <c r="Y51" s="83">
        <f>VLOOKUP($C$2,'[8]ERU-1'!$A$28:$BE$39,Y$42,FALSE)</f>
        <v>459</v>
      </c>
      <c r="Z51" s="83">
        <f>VLOOKUP($C$2,'[8]ERU-1'!$A$28:$BE$39,Z$42,FALSE)</f>
        <v>0</v>
      </c>
      <c r="AA51" s="83" t="str">
        <f>INDEX([16]Data!$BK$5:$BK$156,MATCH(A51,[16]Data!$A$5:$A$156,0))</f>
        <v>Středočeský</v>
      </c>
      <c r="AB51" s="83">
        <f>INDEX([16]Data!$BM$5:$BM$156,MATCH(A51,[16]Data!$A$5:$A$156,0))</f>
        <v>1.0629999999999999</v>
      </c>
      <c r="AC51" s="12"/>
      <c r="AD51" s="39">
        <f t="shared" si="15"/>
        <v>0.85442336556898835</v>
      </c>
    </row>
    <row r="52" spans="1:30" x14ac:dyDescent="0.25">
      <c r="A52">
        <v>1747</v>
      </c>
      <c r="B52" s="142" t="str">
        <f>INDEX([16]Data!$C$5:$C$156,MATCH(A52,[16]Data!$A$5:$A$156,0))</f>
        <v>Kotelna Govorova - Smiřice</v>
      </c>
      <c r="C52" s="83" t="str">
        <f>VLOOKUP($C$2,'[4]ERU-1'!$A$28:$BE$39,C$42,FALSE)</f>
        <v>Květen</v>
      </c>
      <c r="D52" s="83">
        <f>VLOOKUP($C$2,'[4]ERU-1'!$A$28:$BE$39,D$42,FALSE)</f>
        <v>5</v>
      </c>
      <c r="E52" s="83">
        <f>VLOOKUP($C$2,'[4]ERU-1'!$A$28:$BE$39,E$42,FALSE)</f>
        <v>0</v>
      </c>
      <c r="F52" s="83">
        <f>VLOOKUP($C$2,'[4]ERU-1'!$A$28:$BE$39,F$42,FALSE)</f>
        <v>0</v>
      </c>
      <c r="G52" s="83">
        <f>VLOOKUP($C$2,'[4]ERU-1'!$A$28:$BE$39,G$42,FALSE)</f>
        <v>35.426000000000002</v>
      </c>
      <c r="H52" s="83">
        <f>VLOOKUP($C$2,'[4]ERU-1'!$A$28:$BE$39,H$42,FALSE)</f>
        <v>0</v>
      </c>
      <c r="I52" s="83">
        <f>VLOOKUP($C$2,'[4]ERU-1'!$A$28:$BE$39,I$42,FALSE)</f>
        <v>0</v>
      </c>
      <c r="J52" s="83">
        <f>VLOOKUP($C$2,'[4]ERU-1'!$A$28:$BE$39,J$42,FALSE)</f>
        <v>0</v>
      </c>
      <c r="K52" s="83">
        <f>VLOOKUP($C$2,'[4]ERU-1'!$A$28:$BE$39,K$42,FALSE)</f>
        <v>0</v>
      </c>
      <c r="L52" s="83">
        <f>VLOOKUP($C$2,'[4]ERU-1'!$A$28:$BE$39,L$42,FALSE)</f>
        <v>0</v>
      </c>
      <c r="M52" s="83">
        <f>VLOOKUP($C$2,'[4]ERU-1'!$A$28:$BE$39,M$42,FALSE)</f>
        <v>0</v>
      </c>
      <c r="N52" s="83">
        <f>VLOOKUP($C$2,'[4]ERU-1'!$A$28:$BE$39,N$42,FALSE)</f>
        <v>0</v>
      </c>
      <c r="O52" s="83" t="s">
        <v>36</v>
      </c>
      <c r="P52" s="83">
        <f>VLOOKUP($C$2,'[4]ERU-1'!$A$28:$BE$39,P$42,FALSE)</f>
        <v>0</v>
      </c>
      <c r="Q52" s="83">
        <f>VLOOKUP($C$2,'[4]ERU-1'!$A$28:$BE$39,Q$42,FALSE)</f>
        <v>0</v>
      </c>
      <c r="R52" s="83">
        <f>VLOOKUP($C$2,'[4]ERU-1'!$A$28:$BE$39,R$42,FALSE)</f>
        <v>0</v>
      </c>
      <c r="S52" s="83">
        <f>VLOOKUP($C$2,'[4]ERU-1'!$A$28:$BE$39,S$42,FALSE)</f>
        <v>0</v>
      </c>
      <c r="T52" s="83">
        <f>VLOOKUP($C$2,'[4]ERU-1'!$A$28:$BE$39,T$42,FALSE)</f>
        <v>0</v>
      </c>
      <c r="U52" s="83">
        <f>VLOOKUP($C$2,'[4]ERU-1'!$A$28:$BE$39,U$42,FALSE)</f>
        <v>0</v>
      </c>
      <c r="V52" s="83">
        <f>VLOOKUP($C$2,'[4]ERU-1'!$A$28:$BE$39,V$42,FALSE)</f>
        <v>0</v>
      </c>
      <c r="W52" s="83">
        <f>VLOOKUP($C$2,'[4]ERU-1'!$A$28:$BE$39,W$42,FALSE)</f>
        <v>0</v>
      </c>
      <c r="X52" s="83">
        <f>VLOOKUP($C$2,'[4]ERU-1'!$A$28:$BE$39,X$42,FALSE)</f>
        <v>0</v>
      </c>
      <c r="Y52" s="83">
        <f>VLOOKUP($C$2,'[4]ERU-1'!$A$28:$BE$39,Y$42,FALSE)</f>
        <v>0</v>
      </c>
      <c r="Z52" s="83">
        <f>VLOOKUP($C$2,'[4]ERU-1'!$A$28:$BE$39,Z$42,FALSE)</f>
        <v>0</v>
      </c>
      <c r="AA52" s="83" t="str">
        <f>INDEX([16]Data!$BK$5:$BK$156,MATCH(A52,[16]Data!$A$5:$A$156,0))</f>
        <v>Královéhradecký</v>
      </c>
      <c r="AB52" s="83">
        <f>INDEX([16]Data!$BM$5:$BM$156,MATCH(A52,[16]Data!$A$5:$A$156,0))</f>
        <v>0.23400000000000001</v>
      </c>
      <c r="AC52" s="12"/>
      <c r="AD52" s="39" t="e">
        <f t="shared" si="15"/>
        <v>#DIV/0!</v>
      </c>
    </row>
    <row r="53" spans="1:30" x14ac:dyDescent="0.25">
      <c r="A53">
        <v>3282</v>
      </c>
      <c r="B53" s="143" t="str">
        <f>INDEX([16]Data!$C$5:$C$156,MATCH(A53,[16]Data!$A$5:$A$156,0))</f>
        <v>Kotelna Volyně</v>
      </c>
      <c r="C53" s="83" t="str">
        <f>VLOOKUP($C$2,'[7]ERU-1'!$A$6:$BE$17,C$42,FALSE)</f>
        <v>Květen</v>
      </c>
      <c r="D53" s="83">
        <f>VLOOKUP($C$2,'[7]ERU-1'!$A$6:$BE$17,D$42,FALSE)</f>
        <v>5</v>
      </c>
      <c r="E53" s="83">
        <f>VLOOKUP($C$2,'[7]ERU-1'!$A$6:$BE$17,E$42,FALSE)</f>
        <v>282.67700000000002</v>
      </c>
      <c r="F53" s="83">
        <f>VLOOKUP($C$2,'[7]ERU-1'!$A$6:$BE$17,F$42,FALSE)</f>
        <v>156.816</v>
      </c>
      <c r="G53" s="83">
        <f>VLOOKUP($C$2,'[7]ERU-1'!$A$6:$BE$17,G$42,FALSE)</f>
        <v>35.409999999999997</v>
      </c>
      <c r="H53" s="83">
        <f>VLOOKUP($C$2,'[7]ERU-1'!$A$6:$BE$17,H$42,FALSE)</f>
        <v>453</v>
      </c>
      <c r="I53" s="83">
        <f>VLOOKUP($C$2,'[7]ERU-1'!$A$6:$BE$17,I$42,FALSE)</f>
        <v>0</v>
      </c>
      <c r="J53" s="83">
        <f>VLOOKUP($C$2,'[7]ERU-1'!$A$6:$BE$17,J$42,FALSE)</f>
        <v>0</v>
      </c>
      <c r="K53" s="83">
        <f>VLOOKUP($C$2,'[7]ERU-1'!$A$6:$BE$17,K$42,FALSE)</f>
        <v>453</v>
      </c>
      <c r="L53" s="83">
        <f>VLOOKUP($C$2,'[7]ERU-1'!$A$6:$BE$17,L$42,FALSE)</f>
        <v>0</v>
      </c>
      <c r="M53" s="83">
        <f>VLOOKUP($C$2,'[7]ERU-1'!$A$6:$BE$17,M$42,FALSE)</f>
        <v>453</v>
      </c>
      <c r="N53" s="83">
        <f>VLOOKUP($C$2,'[7]ERU-1'!$A$6:$BE$17,N$42,FALSE)</f>
        <v>0</v>
      </c>
      <c r="O53" s="83" t="s">
        <v>36</v>
      </c>
      <c r="P53" s="83">
        <f>VLOOKUP($C$2,'[7]ERU-1'!$A$6:$BE$17,P$42,FALSE)</f>
        <v>0</v>
      </c>
      <c r="Q53" s="83">
        <f>VLOOKUP($C$2,'[7]ERU-1'!$A$6:$BE$17,Q$42,FALSE)</f>
        <v>0</v>
      </c>
      <c r="R53" s="83">
        <f>VLOOKUP($C$2,'[7]ERU-1'!$A$6:$BE$17,R$42,FALSE)</f>
        <v>0</v>
      </c>
      <c r="S53" s="83">
        <f>VLOOKUP($C$2,'[7]ERU-1'!$A$6:$BE$17,S$42,FALSE)</f>
        <v>0</v>
      </c>
      <c r="T53" s="83">
        <f>VLOOKUP($C$2,'[7]ERU-1'!$A$6:$BE$17,T$42,FALSE)</f>
        <v>0</v>
      </c>
      <c r="U53" s="83">
        <f>VLOOKUP($C$2,'[7]ERU-1'!$A$6:$BE$17,U$42,FALSE)</f>
        <v>0</v>
      </c>
      <c r="V53" s="83">
        <f>VLOOKUP($C$2,'[7]ERU-1'!$A$6:$BE$17,V$42,FALSE)</f>
        <v>0</v>
      </c>
      <c r="W53" s="83">
        <f>VLOOKUP($C$2,'[7]ERU-1'!$A$6:$BE$17,W$42,FALSE)</f>
        <v>0</v>
      </c>
      <c r="X53" s="83">
        <f>VLOOKUP($C$2,'[7]ERU-1'!$A$6:$BE$17,X$42,FALSE)</f>
        <v>110.53199999999998</v>
      </c>
      <c r="Y53" s="83">
        <f>VLOOKUP($C$2,'[7]ERU-1'!$A$6:$BE$17,Y$42,FALSE)</f>
        <v>342.46800000000002</v>
      </c>
      <c r="Z53" s="83">
        <f>VLOOKUP($C$2,'[7]ERU-1'!$A$6:$BE$17,Z$42,FALSE)</f>
        <v>0</v>
      </c>
      <c r="AA53" s="83" t="str">
        <f>INDEX([16]Data!$BK$5:$BK$156,MATCH(A53,[16]Data!$A$5:$A$156,0))</f>
        <v>Jihočeský</v>
      </c>
      <c r="AB53" s="83">
        <f>INDEX([16]Data!$BM$5:$BM$156,MATCH(A53,[16]Data!$A$5:$A$156,0))</f>
        <v>0.79</v>
      </c>
      <c r="AD53" s="39">
        <f>H53/(F53*3.6)</f>
        <v>0.80242662313369384</v>
      </c>
    </row>
    <row r="54" spans="1:30" x14ac:dyDescent="0.25">
      <c r="A54">
        <v>2548</v>
      </c>
      <c r="B54" s="84" t="str">
        <f>INDEX([16]Data!$C$5:$C$156,MATCH(A54,[16]Data!$A$5:$A$156,0))</f>
        <v>KJ - Nádražní, Adamov</v>
      </c>
      <c r="C54" s="85" t="str">
        <f>VLOOKUP($C$2,'[17]ERU-1'!$A$6:$BE$17,C$42,FALSE)</f>
        <v>Květen</v>
      </c>
      <c r="D54" s="85">
        <f>VLOOKUP($C$2,'[17]ERU-1'!$A$6:$BE$17,D$42,FALSE)</f>
        <v>5</v>
      </c>
      <c r="E54" s="85">
        <f>VLOOKUP($C$2,'[17]ERU-1'!$A$6:$BE$17,E$42,FALSE)</f>
        <v>824.26602000000003</v>
      </c>
      <c r="F54" s="85">
        <f>VLOOKUP($C$2,'[17]ERU-1'!$A$6:$BE$17,F$42,FALSE)</f>
        <v>435.12470999999999</v>
      </c>
      <c r="G54" s="85">
        <f>VLOOKUP($C$2,'[17]ERU-1'!$A$6:$BE$17,G$42,FALSE)</f>
        <v>35.53107</v>
      </c>
      <c r="H54" s="85">
        <f>VLOOKUP($C$2,'[17]ERU-1'!$A$6:$BE$17,H$42,FALSE)</f>
        <v>1195</v>
      </c>
      <c r="I54" s="85">
        <f>VLOOKUP($C$2,'[17]ERU-1'!$A$6:$BE$17,I$42,FALSE)</f>
        <v>0</v>
      </c>
      <c r="J54" s="85">
        <f>VLOOKUP($C$2,'[17]ERU-1'!$A$6:$BE$17,J$42,FALSE)</f>
        <v>0</v>
      </c>
      <c r="K54" s="85">
        <f>VLOOKUP($C$2,'[17]ERU-1'!$A$6:$BE$17,K$42,FALSE)</f>
        <v>1195</v>
      </c>
      <c r="L54" s="85">
        <f>VLOOKUP($C$2,'[17]ERU-1'!$A$6:$BE$17,L$42,FALSE)</f>
        <v>0</v>
      </c>
      <c r="M54" s="85">
        <f>VLOOKUP($C$2,'[17]ERU-1'!$A$6:$BE$17,M$42,FALSE)</f>
        <v>1195</v>
      </c>
      <c r="N54" s="85">
        <f>VLOOKUP($C$2,'[17]ERU-1'!$A$6:$BE$17,N$42,FALSE)</f>
        <v>0</v>
      </c>
      <c r="O54" s="85" t="s">
        <v>36</v>
      </c>
      <c r="P54" s="85">
        <f>VLOOKUP($C$2,'[17]ERU-1'!$A$6:$BE$17,P$42,FALSE)</f>
        <v>0</v>
      </c>
      <c r="Q54" s="85">
        <f>VLOOKUP($C$2,'[17]ERU-1'!$A$6:$BE$17,Q$42,FALSE)</f>
        <v>0</v>
      </c>
      <c r="R54" s="85">
        <f>VLOOKUP($C$2,'[17]ERU-1'!$A$6:$BE$17,R$42,FALSE)</f>
        <v>1195</v>
      </c>
      <c r="S54" s="85">
        <f>VLOOKUP($C$2,'[17]ERU-1'!$A$6:$BE$17,S$42,FALSE)</f>
        <v>0</v>
      </c>
      <c r="T54" s="85">
        <f>VLOOKUP($C$2,'[17]ERU-1'!$A$6:$BE$17,T$42,FALSE)</f>
        <v>0</v>
      </c>
      <c r="U54" s="85">
        <f>VLOOKUP($C$2,'[17]ERU-1'!$A$6:$BE$17,U$42,FALSE)</f>
        <v>0</v>
      </c>
      <c r="V54" s="85">
        <f>VLOOKUP($C$2,'[17]ERU-1'!$A$6:$BE$17,V$42,FALSE)</f>
        <v>0</v>
      </c>
      <c r="W54" s="85">
        <f>VLOOKUP($C$2,'[17]ERU-1'!$A$6:$BE$17,W$42,FALSE)</f>
        <v>0</v>
      </c>
      <c r="X54" s="85">
        <f>VLOOKUP($C$2,'[17]ERU-1'!$A$6:$BE$17,X$42,FALSE)</f>
        <v>0</v>
      </c>
      <c r="Y54" s="85">
        <f>VLOOKUP($C$2,'[17]ERU-1'!$A$6:$BE$17,Y$42,FALSE)</f>
        <v>0</v>
      </c>
      <c r="Z54" s="85">
        <f>VLOOKUP($C$2,'[17]ERU-1'!$A$6:$BE$17,Z$42,FALSE)</f>
        <v>0</v>
      </c>
      <c r="AA54" s="85" t="str">
        <f>INDEX([16]Data!$BK$5:$BK$156,MATCH(A54,[16]Data!$A$5:$A$156,0))</f>
        <v>Jihomoravský</v>
      </c>
      <c r="AB54" s="86">
        <f>INDEX([16]Data!$BM$5:$BM$156,MATCH(A54,[16]Data!$A$5:$A$156,0))</f>
        <v>2.2029999999999998</v>
      </c>
      <c r="AC54" s="12"/>
      <c r="AD54" s="39">
        <f t="shared" si="15"/>
        <v>0.76287196938193758</v>
      </c>
    </row>
    <row r="55" spans="1:30" x14ac:dyDescent="0.25">
      <c r="A55">
        <v>3375</v>
      </c>
      <c r="B55" s="84" t="str">
        <f>INDEX([16]Data!$C$5:$C$156,MATCH(A55,[16]Data!$A$5:$A$156,0))</f>
        <v>KJ - Babice (areál Hamé)</v>
      </c>
      <c r="C55" s="85" t="str">
        <f>VLOOKUP($C$2,'[18]ERU-1'!$A$6:$BE$17,C$42,FALSE)</f>
        <v>Květen</v>
      </c>
      <c r="D55" s="85">
        <f>VLOOKUP($C$2,'[18]ERU-1'!$A$6:$BE$17,D$42,FALSE)</f>
        <v>5</v>
      </c>
      <c r="E55" s="85">
        <f>VLOOKUP($C$2,'[18]ERU-1'!$A$6:$BE$17,E$42,FALSE)</f>
        <v>342.11399999999998</v>
      </c>
      <c r="F55" s="85">
        <f>VLOOKUP($C$2,'[18]ERU-1'!$A$6:$BE$17,F$42,FALSE)</f>
        <v>178.22200000000001</v>
      </c>
      <c r="G55" s="85">
        <f>VLOOKUP($C$2,'[18]ERU-1'!$A$6:$BE$17,G$42,FALSE)</f>
        <v>35.536999999999999</v>
      </c>
      <c r="H55" s="85">
        <f>VLOOKUP($C$2,'[18]ERU-1'!$A$6:$BE$17,H$42,FALSE)</f>
        <v>496</v>
      </c>
      <c r="I55" s="85">
        <f>VLOOKUP($C$2,'[18]ERU-1'!$A$6:$BE$17,I$42,FALSE)</f>
        <v>0</v>
      </c>
      <c r="J55" s="85">
        <f>VLOOKUP($C$2,'[18]ERU-1'!$A$6:$BE$17,J$42,FALSE)</f>
        <v>0</v>
      </c>
      <c r="K55" s="85">
        <f>VLOOKUP($C$2,'[18]ERU-1'!$A$6:$BE$17,K$42,FALSE)</f>
        <v>496</v>
      </c>
      <c r="L55" s="85">
        <f>VLOOKUP($C$2,'[18]ERU-1'!$A$6:$BE$17,L$42,FALSE)</f>
        <v>0</v>
      </c>
      <c r="M55" s="85">
        <f>VLOOKUP($C$2,'[18]ERU-1'!$A$6:$BE$17,M$42,FALSE)</f>
        <v>496</v>
      </c>
      <c r="N55" s="85">
        <f>VLOOKUP($C$2,'[18]ERU-1'!$A$6:$BE$17,N$42,FALSE)</f>
        <v>0</v>
      </c>
      <c r="O55" s="85" t="s">
        <v>36</v>
      </c>
      <c r="P55" s="85">
        <f>VLOOKUP($C$2,'[18]ERU-1'!$A$6:$BE$17,P$42,FALSE)</f>
        <v>0</v>
      </c>
      <c r="Q55" s="85">
        <f>VLOOKUP($C$2,'[18]ERU-1'!$A$6:$BE$17,Q$42,FALSE)</f>
        <v>0</v>
      </c>
      <c r="R55" s="85">
        <f>VLOOKUP($C$2,'[18]ERU-1'!$A$6:$BE$17,R$42,FALSE)</f>
        <v>496</v>
      </c>
      <c r="S55" s="85">
        <f>VLOOKUP($C$2,'[18]ERU-1'!$A$6:$BE$17,S$42,FALSE)</f>
        <v>0</v>
      </c>
      <c r="T55" s="85">
        <f>VLOOKUP($C$2,'[18]ERU-1'!$A$6:$BE$17,T$42,FALSE)</f>
        <v>0</v>
      </c>
      <c r="U55" s="85">
        <f>VLOOKUP($C$2,'[18]ERU-1'!$A$6:$BE$17,U$42,FALSE)</f>
        <v>0</v>
      </c>
      <c r="V55" s="85">
        <f>VLOOKUP($C$2,'[18]ERU-1'!$A$6:$BE$17,V$42,FALSE)</f>
        <v>0</v>
      </c>
      <c r="W55" s="85">
        <f>VLOOKUP($C$2,'[18]ERU-1'!$A$6:$BE$17,W$42,FALSE)</f>
        <v>0</v>
      </c>
      <c r="X55" s="85">
        <f>VLOOKUP($C$2,'[18]ERU-1'!$A$6:$BE$17,X$42,FALSE)</f>
        <v>0</v>
      </c>
      <c r="Y55" s="85">
        <f>VLOOKUP($C$2,'[18]ERU-1'!$A$6:$BE$17,Y$42,FALSE)</f>
        <v>0</v>
      </c>
      <c r="Z55" s="85">
        <f>VLOOKUP($C$2,'[18]ERU-1'!$A$6:$BE$17,Z$42,FALSE)</f>
        <v>0</v>
      </c>
      <c r="AA55" s="85" t="str">
        <f>INDEX([16]Data!$BK$5:$BK$156,MATCH(A55,[16]Data!$A$5:$A$156,0))</f>
        <v>Zlínský</v>
      </c>
      <c r="AB55" s="86">
        <f>INDEX([16]Data!$BM$5:$BM$156,MATCH(A55,[16]Data!$A$5:$A$156,0))</f>
        <v>1.29</v>
      </c>
      <c r="AC55" s="12"/>
      <c r="AD55" s="39">
        <f t="shared" si="15"/>
        <v>0.77306829559637857</v>
      </c>
    </row>
    <row r="56" spans="1:30" x14ac:dyDescent="0.25">
      <c r="A56">
        <v>3520</v>
      </c>
      <c r="B56" s="84" t="str">
        <f>INDEX([16]Data!$C$5:$C$156,MATCH(A56,[16]Data!$A$5:$A$156,0))</f>
        <v>KJ - Bečov</v>
      </c>
      <c r="C56" s="85" t="str">
        <f>VLOOKUP($C$2,'[19]ERU-1'!$A$6:$BE$17,C$42,FALSE)</f>
        <v>Květen</v>
      </c>
      <c r="D56" s="85">
        <f>VLOOKUP($C$2,'[19]ERU-1'!$A$6:$BE$17,D$42,FALSE)</f>
        <v>5</v>
      </c>
      <c r="E56" s="85">
        <f>VLOOKUP($C$2,'[19]ERU-1'!$A$6:$BE$17,E$42,FALSE)</f>
        <v>304.74400000000003</v>
      </c>
      <c r="F56" s="85">
        <f>VLOOKUP($C$2,'[19]ERU-1'!$A$6:$BE$17,F$42,FALSE)</f>
        <v>162.72900000000001</v>
      </c>
      <c r="G56" s="85">
        <f>VLOOKUP($C$2,'[19]ERU-1'!$A$6:$BE$17,G$42,FALSE)</f>
        <v>35.44</v>
      </c>
      <c r="H56" s="85">
        <f>VLOOKUP($C$2,'[19]ERU-1'!$A$6:$BE$17,H$42,FALSE)</f>
        <v>471</v>
      </c>
      <c r="I56" s="85">
        <f>VLOOKUP($C$2,'[19]ERU-1'!$A$6:$BE$17,I$42,FALSE)</f>
        <v>0</v>
      </c>
      <c r="J56" s="85">
        <f>VLOOKUP($C$2,'[19]ERU-1'!$A$6:$BE$17,J$42,FALSE)</f>
        <v>0</v>
      </c>
      <c r="K56" s="85">
        <f>VLOOKUP($C$2,'[19]ERU-1'!$A$6:$BE$17,K$42,FALSE)</f>
        <v>471</v>
      </c>
      <c r="L56" s="85">
        <f>VLOOKUP($C$2,'[19]ERU-1'!$A$6:$BE$17,L$42,FALSE)</f>
        <v>0</v>
      </c>
      <c r="M56" s="85">
        <f>VLOOKUP($C$2,'[19]ERU-1'!$A$6:$BE$17,M$42,FALSE)</f>
        <v>471</v>
      </c>
      <c r="N56" s="85">
        <f>VLOOKUP($C$2,'[19]ERU-1'!$A$6:$BE$17,N$42,FALSE)</f>
        <v>0</v>
      </c>
      <c r="O56" s="85" t="s">
        <v>36</v>
      </c>
      <c r="P56" s="85">
        <f>VLOOKUP($C$2,'[19]ERU-1'!$A$6:$BE$17,P$42,FALSE)</f>
        <v>0</v>
      </c>
      <c r="Q56" s="85">
        <f>VLOOKUP($C$2,'[19]ERU-1'!$A$6:$BE$17,Q$42,FALSE)</f>
        <v>0</v>
      </c>
      <c r="R56" s="85">
        <f>VLOOKUP($C$2,'[19]ERU-1'!$A$6:$BE$17,R$42,FALSE)</f>
        <v>471</v>
      </c>
      <c r="S56" s="85">
        <f>VLOOKUP($C$2,'[19]ERU-1'!$A$6:$BE$17,S$42,FALSE)</f>
        <v>0</v>
      </c>
      <c r="T56" s="85">
        <f>VLOOKUP($C$2,'[19]ERU-1'!$A$6:$BE$17,T$42,FALSE)</f>
        <v>0</v>
      </c>
      <c r="U56" s="85">
        <f>VLOOKUP($C$2,'[19]ERU-1'!$A$6:$BE$17,U$42,FALSE)</f>
        <v>0</v>
      </c>
      <c r="V56" s="85">
        <f>VLOOKUP($C$2,'[19]ERU-1'!$A$6:$BE$17,V$42,FALSE)</f>
        <v>0</v>
      </c>
      <c r="W56" s="85">
        <f>VLOOKUP($C$2,'[19]ERU-1'!$A$6:$BE$17,W$42,FALSE)</f>
        <v>0</v>
      </c>
      <c r="X56" s="85">
        <f>VLOOKUP($C$2,'[19]ERU-1'!$A$6:$BE$17,X$42,FALSE)</f>
        <v>0</v>
      </c>
      <c r="Y56" s="85">
        <f>VLOOKUP($C$2,'[19]ERU-1'!$A$6:$BE$17,Y$42,FALSE)</f>
        <v>0</v>
      </c>
      <c r="Z56" s="85">
        <f>VLOOKUP($C$2,'[19]ERU-1'!$A$6:$BE$17,Z$42,FALSE)</f>
        <v>0</v>
      </c>
      <c r="AA56" s="85" t="str">
        <f>INDEX([16]Data!$BK$5:$BK$156,MATCH(A56,[16]Data!$A$5:$A$156,0))</f>
        <v>Ústecký</v>
      </c>
      <c r="AB56" s="86">
        <f>INDEX([16]Data!$BM$5:$BM$156,MATCH(A56,[16]Data!$A$5:$A$156,0))</f>
        <v>1.29</v>
      </c>
      <c r="AC56" s="12"/>
      <c r="AD56" s="39">
        <f t="shared" si="15"/>
        <v>0.80399519036762546</v>
      </c>
    </row>
    <row r="57" spans="1:30" x14ac:dyDescent="0.25">
      <c r="A57">
        <v>3435</v>
      </c>
      <c r="B57" s="84" t="str">
        <f>INDEX([16]Data!$C$5:$C$156,MATCH(A57,[16]Data!$A$5:$A$156,0))</f>
        <v>KJ - Benešov</v>
      </c>
      <c r="C57" s="85" t="str">
        <f>VLOOKUP($C$2,'[20]ERU-1'!$A$6:$BE$17,C$42,FALSE)</f>
        <v>Květen</v>
      </c>
      <c r="D57" s="85">
        <f>VLOOKUP($C$2,'[20]ERU-1'!$A$6:$BE$17,D$42,FALSE)</f>
        <v>5</v>
      </c>
      <c r="E57" s="85">
        <f>VLOOKUP($C$2,'[20]ERU-1'!$A$6:$BE$17,E$42,FALSE)</f>
        <v>2.1999999999999999E-2</v>
      </c>
      <c r="F57" s="85">
        <f>VLOOKUP($C$2,'[20]ERU-1'!$A$6:$BE$17,F$42,FALSE)</f>
        <v>2.1999999999999999E-2</v>
      </c>
      <c r="G57" s="85">
        <f>VLOOKUP($C$2,'[20]ERU-1'!$A$6:$BE$17,G$42,FALSE)</f>
        <v>35.412999999999997</v>
      </c>
      <c r="H57" s="85">
        <f>VLOOKUP($C$2,'[20]ERU-1'!$A$6:$BE$17,H$42,FALSE)</f>
        <v>15</v>
      </c>
      <c r="I57" s="85">
        <f>VLOOKUP($C$2,'[20]ERU-1'!$A$6:$BE$17,I$42,FALSE)</f>
        <v>0</v>
      </c>
      <c r="J57" s="85">
        <f>VLOOKUP($C$2,'[20]ERU-1'!$A$6:$BE$17,J$42,FALSE)</f>
        <v>0</v>
      </c>
      <c r="K57" s="85">
        <f>VLOOKUP($C$2,'[20]ERU-1'!$A$6:$BE$17,K$42,FALSE)</f>
        <v>15</v>
      </c>
      <c r="L57" s="85">
        <f>VLOOKUP($C$2,'[20]ERU-1'!$A$6:$BE$17,L$42,FALSE)</f>
        <v>0</v>
      </c>
      <c r="M57" s="85">
        <f>VLOOKUP($C$2,'[20]ERU-1'!$A$6:$BE$17,M$42,FALSE)</f>
        <v>15</v>
      </c>
      <c r="N57" s="85">
        <f>VLOOKUP($C$2,'[20]ERU-1'!$A$6:$BE$17,N$42,FALSE)</f>
        <v>0</v>
      </c>
      <c r="O57" s="85" t="s">
        <v>36</v>
      </c>
      <c r="P57" s="85">
        <f>VLOOKUP($C$2,'[20]ERU-1'!$A$6:$BE$17,P$42,FALSE)</f>
        <v>0</v>
      </c>
      <c r="Q57" s="85">
        <f>VLOOKUP($C$2,'[20]ERU-1'!$A$6:$BE$17,Q$42,FALSE)</f>
        <v>0</v>
      </c>
      <c r="R57" s="85">
        <f>VLOOKUP($C$2,'[20]ERU-1'!$A$6:$BE$17,R$42,FALSE)</f>
        <v>15</v>
      </c>
      <c r="S57" s="85">
        <f>VLOOKUP($C$2,'[20]ERU-1'!$A$6:$BE$17,S$42,FALSE)</f>
        <v>0</v>
      </c>
      <c r="T57" s="85">
        <f>VLOOKUP($C$2,'[20]ERU-1'!$A$6:$BE$17,T$42,FALSE)</f>
        <v>0</v>
      </c>
      <c r="U57" s="85">
        <f>VLOOKUP($C$2,'[20]ERU-1'!$A$6:$BE$17,U$42,FALSE)</f>
        <v>0</v>
      </c>
      <c r="V57" s="85">
        <f>VLOOKUP($C$2,'[20]ERU-1'!$A$6:$BE$17,V$42,FALSE)</f>
        <v>0</v>
      </c>
      <c r="W57" s="85">
        <f>VLOOKUP($C$2,'[20]ERU-1'!$A$6:$BE$17,W$42,FALSE)</f>
        <v>0</v>
      </c>
      <c r="X57" s="85">
        <f>VLOOKUP($C$2,'[20]ERU-1'!$A$6:$BE$17,X$42,FALSE)</f>
        <v>0</v>
      </c>
      <c r="Y57" s="85">
        <f>VLOOKUP($C$2,'[20]ERU-1'!$A$6:$BE$17,Y$42,FALSE)</f>
        <v>0</v>
      </c>
      <c r="Z57" s="85">
        <f>VLOOKUP($C$2,'[20]ERU-1'!$A$6:$BE$17,Z$42,FALSE)</f>
        <v>0</v>
      </c>
      <c r="AA57" s="85" t="str">
        <f>INDEX([16]Data!$BK$5:$BK$156,MATCH(A57,[16]Data!$A$5:$A$156,0))</f>
        <v>Středočeský</v>
      </c>
      <c r="AB57" s="86">
        <f>INDEX([16]Data!$BM$5:$BM$156,MATCH(A57,[16]Data!$A$5:$A$156,0))</f>
        <v>1.274</v>
      </c>
      <c r="AC57" s="12"/>
      <c r="AD57" s="39">
        <f t="shared" si="15"/>
        <v>189.39393939393941</v>
      </c>
    </row>
    <row r="58" spans="1:30" x14ac:dyDescent="0.25">
      <c r="A58">
        <v>2967</v>
      </c>
      <c r="B58" s="84" t="str">
        <f>INDEX([16]Data!$C$5:$C$156,MATCH(A58,[16]Data!$A$5:$A$156,0))</f>
        <v>KJ - Bojkovice</v>
      </c>
      <c r="C58" s="85" t="str">
        <f>VLOOKUP($C$2,'[21]ERU-1'!$A$6:$BE$17,C$42,FALSE)</f>
        <v>Květen</v>
      </c>
      <c r="D58" s="85">
        <f>VLOOKUP($C$2,'[21]ERU-1'!$A$6:$BE$17,D$42,FALSE)</f>
        <v>5</v>
      </c>
      <c r="E58" s="85">
        <f>VLOOKUP($C$2,'[21]ERU-1'!$A$6:$BE$17,E$42,FALSE)</f>
        <v>17.643000000000001</v>
      </c>
      <c r="F58" s="85">
        <f>VLOOKUP($C$2,'[21]ERU-1'!$A$6:$BE$17,F$42,FALSE)</f>
        <v>12.651</v>
      </c>
      <c r="G58" s="85">
        <f>VLOOKUP($C$2,'[21]ERU-1'!$A$6:$BE$17,G$42,FALSE)</f>
        <v>35.527000000000001</v>
      </c>
      <c r="H58" s="85">
        <f>VLOOKUP($C$2,'[21]ERU-1'!$A$6:$BE$17,H$42,FALSE)</f>
        <v>30</v>
      </c>
      <c r="I58" s="85">
        <f>VLOOKUP($C$2,'[21]ERU-1'!$A$6:$BE$17,I$42,FALSE)</f>
        <v>0</v>
      </c>
      <c r="J58" s="85">
        <f>VLOOKUP($C$2,'[21]ERU-1'!$A$6:$BE$17,J$42,FALSE)</f>
        <v>0</v>
      </c>
      <c r="K58" s="85">
        <f>VLOOKUP($C$2,'[21]ERU-1'!$A$6:$BE$17,K$42,FALSE)</f>
        <v>30</v>
      </c>
      <c r="L58" s="85">
        <f>VLOOKUP($C$2,'[21]ERU-1'!$A$6:$BE$17,L$42,FALSE)</f>
        <v>0</v>
      </c>
      <c r="M58" s="85">
        <f>VLOOKUP($C$2,'[21]ERU-1'!$A$6:$BE$17,M$42,FALSE)</f>
        <v>30</v>
      </c>
      <c r="N58" s="85">
        <f>VLOOKUP($C$2,'[21]ERU-1'!$A$6:$BE$17,N$42,FALSE)</f>
        <v>0</v>
      </c>
      <c r="O58" s="85" t="s">
        <v>36</v>
      </c>
      <c r="P58" s="85">
        <f>VLOOKUP($C$2,'[21]ERU-1'!$A$6:$BE$17,P$42,FALSE)</f>
        <v>0</v>
      </c>
      <c r="Q58" s="85">
        <f>VLOOKUP($C$2,'[21]ERU-1'!$A$6:$BE$17,Q$42,FALSE)</f>
        <v>0</v>
      </c>
      <c r="R58" s="85">
        <f>VLOOKUP($C$2,'[21]ERU-1'!$A$6:$BE$17,R$42,FALSE)</f>
        <v>0</v>
      </c>
      <c r="S58" s="85">
        <f>VLOOKUP($C$2,'[21]ERU-1'!$A$6:$BE$17,S$42,FALSE)</f>
        <v>0</v>
      </c>
      <c r="T58" s="85">
        <f>VLOOKUP($C$2,'[21]ERU-1'!$A$6:$BE$17,T$42,FALSE)</f>
        <v>30</v>
      </c>
      <c r="U58" s="85">
        <f>VLOOKUP($C$2,'[21]ERU-1'!$A$6:$BE$17,U$42,FALSE)</f>
        <v>0</v>
      </c>
      <c r="V58" s="85">
        <f>VLOOKUP($C$2,'[21]ERU-1'!$A$6:$BE$17,V$42,FALSE)</f>
        <v>0</v>
      </c>
      <c r="W58" s="85">
        <f>VLOOKUP($C$2,'[21]ERU-1'!$A$6:$BE$17,W$42,FALSE)</f>
        <v>0</v>
      </c>
      <c r="X58" s="85">
        <f>VLOOKUP($C$2,'[21]ERU-1'!$A$6:$BE$17,X$42,FALSE)</f>
        <v>0</v>
      </c>
      <c r="Y58" s="85">
        <f>VLOOKUP($C$2,'[21]ERU-1'!$A$6:$BE$17,Y$42,FALSE)</f>
        <v>0</v>
      </c>
      <c r="Z58" s="85">
        <f>VLOOKUP($C$2,'[21]ERU-1'!$A$6:$BE$17,Z$42,FALSE)</f>
        <v>0</v>
      </c>
      <c r="AA58" s="85" t="str">
        <f>INDEX([16]Data!$BK$5:$BK$156,MATCH(A58,[16]Data!$A$5:$A$156,0))</f>
        <v>Zlínský</v>
      </c>
      <c r="AB58" s="86">
        <f>INDEX([16]Data!$BM$5:$BM$156,MATCH(A58,[16]Data!$A$5:$A$156,0))</f>
        <v>1.274</v>
      </c>
      <c r="AC58" s="12"/>
      <c r="AD58" s="39">
        <f t="shared" si="15"/>
        <v>0.65870945643295653</v>
      </c>
    </row>
    <row r="59" spans="1:30" x14ac:dyDescent="0.25">
      <c r="A59">
        <v>2448</v>
      </c>
      <c r="B59" s="84" t="str">
        <f>INDEX([16]Data!$C$5:$C$156,MATCH(A59,[16]Data!$A$5:$A$156,0))</f>
        <v>KJ - Broumov</v>
      </c>
      <c r="C59" s="85" t="str">
        <f>VLOOKUP($C$2,'[22]ERU-1'!$A$6:$BE$17,C$42,FALSE)</f>
        <v>Květen</v>
      </c>
      <c r="D59" s="85">
        <f>VLOOKUP($C$2,'[22]ERU-1'!$A$6:$BE$17,D$42,FALSE)</f>
        <v>5</v>
      </c>
      <c r="E59" s="85">
        <f>VLOOKUP($C$2,'[22]ERU-1'!$A$6:$BE$17,E$42,FALSE)</f>
        <v>213.31100000000001</v>
      </c>
      <c r="F59" s="85">
        <f>VLOOKUP($C$2,'[22]ERU-1'!$A$6:$BE$17,F$42,FALSE)</f>
        <v>116.23099999999999</v>
      </c>
      <c r="G59" s="85">
        <f>VLOOKUP($C$2,'[22]ERU-1'!$A$6:$BE$17,G$42,FALSE)</f>
        <v>35.423999999999999</v>
      </c>
      <c r="H59" s="85">
        <f>VLOOKUP($C$2,'[22]ERU-1'!$A$6:$BE$17,H$42,FALSE)</f>
        <v>334</v>
      </c>
      <c r="I59" s="85">
        <f>VLOOKUP($C$2,'[22]ERU-1'!$A$6:$BE$17,I$42,FALSE)</f>
        <v>0</v>
      </c>
      <c r="J59" s="85">
        <f>VLOOKUP($C$2,'[22]ERU-1'!$A$6:$BE$17,J$42,FALSE)</f>
        <v>0</v>
      </c>
      <c r="K59" s="85">
        <f>VLOOKUP($C$2,'[22]ERU-1'!$A$6:$BE$17,K$42,FALSE)</f>
        <v>334</v>
      </c>
      <c r="L59" s="85">
        <f>VLOOKUP($C$2,'[22]ERU-1'!$A$6:$BE$17,L$42,FALSE)</f>
        <v>0</v>
      </c>
      <c r="M59" s="85">
        <f>VLOOKUP($C$2,'[22]ERU-1'!$A$6:$BE$17,M$42,FALSE)</f>
        <v>334</v>
      </c>
      <c r="N59" s="85">
        <f>VLOOKUP($C$2,'[22]ERU-1'!$A$6:$BE$17,N$42,FALSE)</f>
        <v>0</v>
      </c>
      <c r="O59" s="85" t="s">
        <v>36</v>
      </c>
      <c r="P59" s="85">
        <f>VLOOKUP($C$2,'[22]ERU-1'!$A$6:$BE$17,P$42,FALSE)</f>
        <v>0</v>
      </c>
      <c r="Q59" s="85">
        <f>VLOOKUP($C$2,'[22]ERU-1'!$A$6:$BE$17,Q$42,FALSE)</f>
        <v>0</v>
      </c>
      <c r="R59" s="85">
        <f>VLOOKUP($C$2,'[22]ERU-1'!$A$6:$BE$17,R$42,FALSE)</f>
        <v>334</v>
      </c>
      <c r="S59" s="85">
        <f>VLOOKUP($C$2,'[22]ERU-1'!$A$6:$BE$17,S$42,FALSE)</f>
        <v>0</v>
      </c>
      <c r="T59" s="85">
        <f>VLOOKUP($C$2,'[22]ERU-1'!$A$6:$BE$17,T$42,FALSE)</f>
        <v>0</v>
      </c>
      <c r="U59" s="85">
        <f>VLOOKUP($C$2,'[22]ERU-1'!$A$6:$BE$17,U$42,FALSE)</f>
        <v>0</v>
      </c>
      <c r="V59" s="85">
        <f>VLOOKUP($C$2,'[22]ERU-1'!$A$6:$BE$17,V$42,FALSE)</f>
        <v>0</v>
      </c>
      <c r="W59" s="85">
        <f>VLOOKUP($C$2,'[22]ERU-1'!$A$6:$BE$17,W$42,FALSE)</f>
        <v>0</v>
      </c>
      <c r="X59" s="85">
        <f>VLOOKUP($C$2,'[22]ERU-1'!$A$6:$BE$17,X$42,FALSE)</f>
        <v>0</v>
      </c>
      <c r="Y59" s="85">
        <f>VLOOKUP($C$2,'[22]ERU-1'!$A$6:$BE$17,Y$42,FALSE)</f>
        <v>0</v>
      </c>
      <c r="Z59" s="85">
        <f>VLOOKUP($C$2,'[22]ERU-1'!$A$6:$BE$17,Z$42,FALSE)</f>
        <v>0</v>
      </c>
      <c r="AA59" s="85" t="str">
        <f>INDEX([16]Data!$BK$5:$BK$156,MATCH(A59,[16]Data!$A$5:$A$156,0))</f>
        <v>Královéhradecký</v>
      </c>
      <c r="AB59" s="86">
        <f>INDEX([16]Data!$BM$5:$BM$156,MATCH(A59,[16]Data!$A$5:$A$156,0))</f>
        <v>0.72299999999999998</v>
      </c>
      <c r="AC59" s="12"/>
      <c r="AD59" s="39">
        <f t="shared" si="15"/>
        <v>0.7982188725708097</v>
      </c>
    </row>
    <row r="60" spans="1:30" x14ac:dyDescent="0.25">
      <c r="A60">
        <v>540</v>
      </c>
      <c r="B60" s="84" t="str">
        <f>INDEX([16]Data!$C$5:$C$156,MATCH(A60,[16]Data!$A$5:$A$156,0))</f>
        <v>KJ - Brtnice</v>
      </c>
      <c r="C60" s="85" t="str">
        <f>VLOOKUP($C$2,'[23]ERU-1'!$A$6:$BE$17,C$42,FALSE)</f>
        <v>Květen</v>
      </c>
      <c r="D60" s="85">
        <f>VLOOKUP($C$2,'[23]ERU-1'!$A$6:$BE$17,D$42,FALSE)</f>
        <v>5</v>
      </c>
      <c r="E60" s="85">
        <f>VLOOKUP($C$2,'[23]ERU-1'!$A$6:$BE$17,E$42,FALSE)</f>
        <v>140.35900000000001</v>
      </c>
      <c r="F60" s="85">
        <f>VLOOKUP($C$2,'[23]ERU-1'!$A$6:$BE$17,F$42,FALSE)</f>
        <v>84.319000000000003</v>
      </c>
      <c r="G60" s="85">
        <f>VLOOKUP($C$2,'[23]ERU-1'!$A$6:$BE$17,G$42,FALSE)</f>
        <v>35.527999999999999</v>
      </c>
      <c r="H60" s="85">
        <f>VLOOKUP($C$2,'[23]ERU-1'!$A$6:$BE$17,H$42,FALSE)</f>
        <v>234</v>
      </c>
      <c r="I60" s="85">
        <f>VLOOKUP($C$2,'[23]ERU-1'!$A$6:$BE$17,I$42,FALSE)</f>
        <v>0</v>
      </c>
      <c r="J60" s="85">
        <f>VLOOKUP($C$2,'[23]ERU-1'!$A$6:$BE$17,J$42,FALSE)</f>
        <v>0</v>
      </c>
      <c r="K60" s="85">
        <f>VLOOKUP($C$2,'[23]ERU-1'!$A$6:$BE$17,K$42,FALSE)</f>
        <v>234</v>
      </c>
      <c r="L60" s="85">
        <f>VLOOKUP($C$2,'[23]ERU-1'!$A$6:$BE$17,L$42,FALSE)</f>
        <v>0</v>
      </c>
      <c r="M60" s="85">
        <f>VLOOKUP($C$2,'[23]ERU-1'!$A$6:$BE$17,M$42,FALSE)</f>
        <v>234</v>
      </c>
      <c r="N60" s="85">
        <f>VLOOKUP($C$2,'[23]ERU-1'!$A$6:$BE$17,N$42,FALSE)</f>
        <v>0</v>
      </c>
      <c r="O60" s="85" t="s">
        <v>36</v>
      </c>
      <c r="P60" s="85">
        <f>VLOOKUP($C$2,'[23]ERU-1'!$A$6:$BE$17,P$42,FALSE)</f>
        <v>0</v>
      </c>
      <c r="Q60" s="85">
        <f>VLOOKUP($C$2,'[23]ERU-1'!$A$6:$BE$17,Q$42,FALSE)</f>
        <v>0</v>
      </c>
      <c r="R60" s="85">
        <f>VLOOKUP($C$2,'[23]ERU-1'!$A$6:$BE$17,R$42,FALSE)</f>
        <v>234</v>
      </c>
      <c r="S60" s="85">
        <f>VLOOKUP($C$2,'[23]ERU-1'!$A$6:$BE$17,S$42,FALSE)</f>
        <v>0</v>
      </c>
      <c r="T60" s="85">
        <f>VLOOKUP($C$2,'[23]ERU-1'!$A$6:$BE$17,T$42,FALSE)</f>
        <v>0</v>
      </c>
      <c r="U60" s="85">
        <f>VLOOKUP($C$2,'[23]ERU-1'!$A$6:$BE$17,U$42,FALSE)</f>
        <v>0</v>
      </c>
      <c r="V60" s="85">
        <f>VLOOKUP($C$2,'[23]ERU-1'!$A$6:$BE$17,V$42,FALSE)</f>
        <v>0</v>
      </c>
      <c r="W60" s="85">
        <f>VLOOKUP($C$2,'[23]ERU-1'!$A$6:$BE$17,W$42,FALSE)</f>
        <v>0</v>
      </c>
      <c r="X60" s="85">
        <f>VLOOKUP($C$2,'[23]ERU-1'!$A$6:$BE$17,X$42,FALSE)</f>
        <v>0</v>
      </c>
      <c r="Y60" s="85">
        <f>VLOOKUP($C$2,'[23]ERU-1'!$A$6:$BE$17,Y$42,FALSE)</f>
        <v>0</v>
      </c>
      <c r="Z60" s="85">
        <f>VLOOKUP($C$2,'[23]ERU-1'!$A$6:$BE$17,Z$42,FALSE)</f>
        <v>0</v>
      </c>
      <c r="AA60" s="85" t="str">
        <f>INDEX([16]Data!$BK$5:$BK$156,MATCH(A60,[16]Data!$A$5:$A$156,0))</f>
        <v>Vysočina</v>
      </c>
      <c r="AB60" s="86">
        <f>INDEX([16]Data!$BM$5:$BM$156,MATCH(A60,[16]Data!$A$5:$A$156,0))</f>
        <v>0.41699999999999998</v>
      </c>
      <c r="AC60" s="12"/>
      <c r="AD60" s="39">
        <f t="shared" si="15"/>
        <v>0.77088200761394221</v>
      </c>
    </row>
    <row r="61" spans="1:30" x14ac:dyDescent="0.25">
      <c r="A61">
        <v>2477</v>
      </c>
      <c r="B61" s="84" t="str">
        <f>INDEX([16]Data!$C$5:$C$156,MATCH(A61,[16]Data!$A$5:$A$156,0))</f>
        <v>KJ - Bystřice nad Pernštejnem</v>
      </c>
      <c r="C61" s="85" t="str">
        <f>VLOOKUP($C$2,'[24]ERU-1'!$A$6:$BE$17,C$42,FALSE)</f>
        <v>Květen</v>
      </c>
      <c r="D61" s="85">
        <f>VLOOKUP($C$2,'[24]ERU-1'!$A$6:$BE$17,D$42,FALSE)</f>
        <v>5</v>
      </c>
      <c r="E61" s="85">
        <f>VLOOKUP($C$2,'[24]ERU-1'!$A$6:$BE$17,E$42,FALSE)</f>
        <v>168.50899999999999</v>
      </c>
      <c r="F61" s="85">
        <f>VLOOKUP($C$2,'[24]ERU-1'!$A$6:$BE$17,F$42,FALSE)</f>
        <v>87.995999999999995</v>
      </c>
      <c r="G61" s="85">
        <f>VLOOKUP($C$2,'[24]ERU-1'!$A$6:$BE$17,G$42,FALSE)</f>
        <v>35.463999999999999</v>
      </c>
      <c r="H61" s="85">
        <f>VLOOKUP($C$2,'[24]ERU-1'!$A$6:$BE$17,H$42,FALSE)</f>
        <v>246</v>
      </c>
      <c r="I61" s="85">
        <f>VLOOKUP($C$2,'[24]ERU-1'!$A$6:$BE$17,I$42,FALSE)</f>
        <v>0</v>
      </c>
      <c r="J61" s="85">
        <f>VLOOKUP($C$2,'[24]ERU-1'!$A$6:$BE$17,J$42,FALSE)</f>
        <v>0</v>
      </c>
      <c r="K61" s="85">
        <f>VLOOKUP($C$2,'[24]ERU-1'!$A$6:$BE$17,K$42,FALSE)</f>
        <v>246</v>
      </c>
      <c r="L61" s="85">
        <f>VLOOKUP($C$2,'[24]ERU-1'!$A$6:$BE$17,L$42,FALSE)</f>
        <v>0</v>
      </c>
      <c r="M61" s="85">
        <f>VLOOKUP($C$2,'[24]ERU-1'!$A$6:$BE$17,M$42,FALSE)</f>
        <v>246</v>
      </c>
      <c r="N61" s="85">
        <f>VLOOKUP($C$2,'[24]ERU-1'!$A$6:$BE$17,N$42,FALSE)</f>
        <v>0</v>
      </c>
      <c r="O61" s="85" t="s">
        <v>36</v>
      </c>
      <c r="P61" s="85">
        <f>VLOOKUP($C$2,'[24]ERU-1'!$A$6:$BE$17,P$42,FALSE)</f>
        <v>0</v>
      </c>
      <c r="Q61" s="85">
        <f>VLOOKUP($C$2,'[24]ERU-1'!$A$6:$BE$17,Q$42,FALSE)</f>
        <v>0</v>
      </c>
      <c r="R61" s="85">
        <f>VLOOKUP($C$2,'[24]ERU-1'!$A$6:$BE$17,R$42,FALSE)</f>
        <v>246</v>
      </c>
      <c r="S61" s="85">
        <f>VLOOKUP($C$2,'[24]ERU-1'!$A$6:$BE$17,S$42,FALSE)</f>
        <v>0</v>
      </c>
      <c r="T61" s="85">
        <f>VLOOKUP($C$2,'[24]ERU-1'!$A$6:$BE$17,T$42,FALSE)</f>
        <v>0</v>
      </c>
      <c r="U61" s="85">
        <f>VLOOKUP($C$2,'[24]ERU-1'!$A$6:$BE$17,U$42,FALSE)</f>
        <v>0</v>
      </c>
      <c r="V61" s="85">
        <f>VLOOKUP($C$2,'[24]ERU-1'!$A$6:$BE$17,V$42,FALSE)</f>
        <v>0</v>
      </c>
      <c r="W61" s="85">
        <f>VLOOKUP($C$2,'[24]ERU-1'!$A$6:$BE$17,W$42,FALSE)</f>
        <v>0</v>
      </c>
      <c r="X61" s="85">
        <f>VLOOKUP($C$2,'[24]ERU-1'!$A$6:$BE$17,X$42,FALSE)</f>
        <v>0</v>
      </c>
      <c r="Y61" s="85">
        <f>VLOOKUP($C$2,'[24]ERU-1'!$A$6:$BE$17,Y$42,FALSE)</f>
        <v>0</v>
      </c>
      <c r="Z61" s="85">
        <f>VLOOKUP($C$2,'[24]ERU-1'!$A$6:$BE$17,Z$42,FALSE)</f>
        <v>0</v>
      </c>
      <c r="AA61" s="85" t="str">
        <f>INDEX([16]Data!$BK$5:$BK$156,MATCH(A61,[16]Data!$A$5:$A$156,0))</f>
        <v>Vysočina</v>
      </c>
      <c r="AB61" s="86">
        <f>INDEX([16]Data!$BM$5:$BM$156,MATCH(A61,[16]Data!$A$5:$A$156,0))</f>
        <v>2.254</v>
      </c>
      <c r="AC61" s="12"/>
      <c r="AD61" s="39">
        <f t="shared" si="15"/>
        <v>0.77655044926284533</v>
      </c>
    </row>
    <row r="62" spans="1:30" x14ac:dyDescent="0.25">
      <c r="A62">
        <v>3124</v>
      </c>
      <c r="B62" s="84" t="str">
        <f>INDEX([16]Data!$C$5:$C$156,MATCH(A62,[16]Data!$A$5:$A$156,0))</f>
        <v>KJ - Česká Třebová, Křib</v>
      </c>
      <c r="C62" s="85" t="str">
        <f>VLOOKUP($C$2,'[25]ERU-1'!$A$6:$BE$17,C$42,FALSE)</f>
        <v>Květen</v>
      </c>
      <c r="D62" s="85">
        <f>VLOOKUP($C$2,'[25]ERU-1'!$A$6:$BE$17,D$42,FALSE)</f>
        <v>5</v>
      </c>
      <c r="E62" s="85">
        <f>VLOOKUP($C$2,'[25]ERU-1'!$A$6:$BE$17,E$42,FALSE)</f>
        <v>86.465999999999994</v>
      </c>
      <c r="F62" s="85">
        <f>VLOOKUP($C$2,'[25]ERU-1'!$A$6:$BE$17,F$42,FALSE)</f>
        <v>49.408000000000001</v>
      </c>
      <c r="G62" s="85">
        <f>VLOOKUP($C$2,'[25]ERU-1'!$A$6:$BE$17,G$42,FALSE)</f>
        <v>35.421999999999997</v>
      </c>
      <c r="H62" s="85">
        <f>VLOOKUP($C$2,'[25]ERU-1'!$A$6:$BE$17,H$42,FALSE)</f>
        <v>145</v>
      </c>
      <c r="I62" s="85">
        <f>VLOOKUP($C$2,'[25]ERU-1'!$A$6:$BE$17,I$42,FALSE)</f>
        <v>0</v>
      </c>
      <c r="J62" s="85">
        <f>VLOOKUP($C$2,'[25]ERU-1'!$A$6:$BE$17,J$42,FALSE)</f>
        <v>0</v>
      </c>
      <c r="K62" s="85">
        <f>VLOOKUP($C$2,'[25]ERU-1'!$A$6:$BE$17,K$42,FALSE)</f>
        <v>145</v>
      </c>
      <c r="L62" s="85">
        <f>VLOOKUP($C$2,'[25]ERU-1'!$A$6:$BE$17,L$42,FALSE)</f>
        <v>0</v>
      </c>
      <c r="M62" s="85">
        <f>VLOOKUP($C$2,'[25]ERU-1'!$A$6:$BE$17,M$42,FALSE)</f>
        <v>145</v>
      </c>
      <c r="N62" s="85">
        <f>VLOOKUP($C$2,'[25]ERU-1'!$A$6:$BE$17,N$42,FALSE)</f>
        <v>0</v>
      </c>
      <c r="O62" s="85" t="s">
        <v>36</v>
      </c>
      <c r="P62" s="85">
        <f>VLOOKUP($C$2,'[25]ERU-1'!$A$6:$BE$17,P$42,FALSE)</f>
        <v>0</v>
      </c>
      <c r="Q62" s="85">
        <f>VLOOKUP($C$2,'[25]ERU-1'!$A$6:$BE$17,Q$42,FALSE)</f>
        <v>0</v>
      </c>
      <c r="R62" s="85">
        <f>VLOOKUP($C$2,'[25]ERU-1'!$A$6:$BE$17,R$42,FALSE)</f>
        <v>145</v>
      </c>
      <c r="S62" s="85">
        <f>VLOOKUP($C$2,'[25]ERU-1'!$A$6:$BE$17,S$42,FALSE)</f>
        <v>0</v>
      </c>
      <c r="T62" s="85">
        <f>VLOOKUP($C$2,'[25]ERU-1'!$A$6:$BE$17,T$42,FALSE)</f>
        <v>0</v>
      </c>
      <c r="U62" s="85">
        <f>VLOOKUP($C$2,'[25]ERU-1'!$A$6:$BE$17,U$42,FALSE)</f>
        <v>0</v>
      </c>
      <c r="V62" s="85">
        <f>VLOOKUP($C$2,'[25]ERU-1'!$A$6:$BE$17,V$42,FALSE)</f>
        <v>0</v>
      </c>
      <c r="W62" s="85">
        <f>VLOOKUP($C$2,'[25]ERU-1'!$A$6:$BE$17,W$42,FALSE)</f>
        <v>0</v>
      </c>
      <c r="X62" s="85">
        <f>VLOOKUP($C$2,'[25]ERU-1'!$A$6:$BE$17,X$42,FALSE)</f>
        <v>0</v>
      </c>
      <c r="Y62" s="85">
        <f>VLOOKUP($C$2,'[25]ERU-1'!$A$6:$BE$17,Y$42,FALSE)</f>
        <v>0</v>
      </c>
      <c r="Z62" s="85">
        <f>VLOOKUP($C$2,'[25]ERU-1'!$A$6:$BE$17,Z$42,FALSE)</f>
        <v>0</v>
      </c>
      <c r="AA62" s="85" t="str">
        <f>INDEX([16]Data!$BK$5:$BK$156,MATCH(A62,[16]Data!$A$5:$A$156,0))</f>
        <v>Pardubický</v>
      </c>
      <c r="AB62" s="86">
        <f>INDEX([16]Data!$BM$5:$BM$156,MATCH(A62,[16]Data!$A$5:$A$156,0))</f>
        <v>0.28599999999999998</v>
      </c>
      <c r="AC62" s="12"/>
      <c r="AD62" s="39">
        <f t="shared" si="15"/>
        <v>0.81520761370178463</v>
      </c>
    </row>
    <row r="63" spans="1:30" x14ac:dyDescent="0.25">
      <c r="A63">
        <v>3242</v>
      </c>
      <c r="B63" s="84" t="str">
        <f>INDEX([16]Data!$C$5:$C$156,MATCH(A63,[16]Data!$A$5:$A$156,0))</f>
        <v>KJ - Česká Třebová, Lhotka</v>
      </c>
      <c r="C63" s="85" t="str">
        <f>VLOOKUP($C$2,'[26]ERU-1'!$A$6:$BE$17,C$42,FALSE)</f>
        <v>Květen</v>
      </c>
      <c r="D63" s="85">
        <f>VLOOKUP($C$2,'[26]ERU-1'!$A$6:$BE$17,D$42,FALSE)</f>
        <v>5</v>
      </c>
      <c r="E63" s="85">
        <f>VLOOKUP($C$2,'[26]ERU-1'!$A$6:$BE$17,E$42,FALSE)</f>
        <v>218.554</v>
      </c>
      <c r="F63" s="85">
        <f>VLOOKUP($C$2,'[26]ERU-1'!$A$6:$BE$17,F$42,FALSE)</f>
        <v>117.491</v>
      </c>
      <c r="G63" s="85">
        <f>VLOOKUP($C$2,'[26]ERU-1'!$A$6:$BE$17,G$42,FALSE)</f>
        <v>35.424999999999997</v>
      </c>
      <c r="H63" s="85">
        <f>VLOOKUP($C$2,'[26]ERU-1'!$A$6:$BE$17,H$42,FALSE)</f>
        <v>339</v>
      </c>
      <c r="I63" s="85">
        <f>VLOOKUP($C$2,'[26]ERU-1'!$A$6:$BE$17,I$42,FALSE)</f>
        <v>0</v>
      </c>
      <c r="J63" s="85">
        <f>VLOOKUP($C$2,'[26]ERU-1'!$A$6:$BE$17,J$42,FALSE)</f>
        <v>0</v>
      </c>
      <c r="K63" s="85">
        <f>VLOOKUP($C$2,'[26]ERU-1'!$A$6:$BE$17,K$42,FALSE)</f>
        <v>339</v>
      </c>
      <c r="L63" s="85">
        <f>VLOOKUP($C$2,'[26]ERU-1'!$A$6:$BE$17,L$42,FALSE)</f>
        <v>0</v>
      </c>
      <c r="M63" s="85">
        <f>VLOOKUP($C$2,'[26]ERU-1'!$A$6:$BE$17,M$42,FALSE)</f>
        <v>339</v>
      </c>
      <c r="N63" s="85">
        <f>VLOOKUP($C$2,'[26]ERU-1'!$A$6:$BE$17,N$42,FALSE)</f>
        <v>0</v>
      </c>
      <c r="O63" s="85" t="s">
        <v>36</v>
      </c>
      <c r="P63" s="85">
        <f>VLOOKUP($C$2,'[26]ERU-1'!$A$6:$BE$17,P$42,FALSE)</f>
        <v>0</v>
      </c>
      <c r="Q63" s="85">
        <f>VLOOKUP($C$2,'[26]ERU-1'!$A$6:$BE$17,Q$42,FALSE)</f>
        <v>0</v>
      </c>
      <c r="R63" s="85">
        <f>VLOOKUP($C$2,'[26]ERU-1'!$A$6:$BE$17,R$42,FALSE)</f>
        <v>339</v>
      </c>
      <c r="S63" s="85">
        <f>VLOOKUP($C$2,'[26]ERU-1'!$A$6:$BE$17,S$42,FALSE)</f>
        <v>0</v>
      </c>
      <c r="T63" s="85">
        <f>VLOOKUP($C$2,'[26]ERU-1'!$A$6:$BE$17,T$42,FALSE)</f>
        <v>0</v>
      </c>
      <c r="U63" s="85">
        <f>VLOOKUP($C$2,'[26]ERU-1'!$A$6:$BE$17,U$42,FALSE)</f>
        <v>0</v>
      </c>
      <c r="V63" s="85">
        <f>VLOOKUP($C$2,'[26]ERU-1'!$A$6:$BE$17,V$42,FALSE)</f>
        <v>0</v>
      </c>
      <c r="W63" s="85">
        <f>VLOOKUP($C$2,'[26]ERU-1'!$A$6:$BE$17,W$42,FALSE)</f>
        <v>0</v>
      </c>
      <c r="X63" s="85">
        <f>VLOOKUP($C$2,'[26]ERU-1'!$A$6:$BE$17,X$42,FALSE)</f>
        <v>0</v>
      </c>
      <c r="Y63" s="85">
        <f>VLOOKUP($C$2,'[26]ERU-1'!$A$6:$BE$17,Y$42,FALSE)</f>
        <v>0</v>
      </c>
      <c r="Z63" s="85">
        <f>VLOOKUP($C$2,'[26]ERU-1'!$A$6:$BE$17,Z$42,FALSE)</f>
        <v>0</v>
      </c>
      <c r="AA63" s="85" t="str">
        <f>INDEX([16]Data!$BK$5:$BK$156,MATCH(A63,[16]Data!$A$5:$A$156,0))</f>
        <v>Pardubický</v>
      </c>
      <c r="AB63" s="86">
        <f>INDEX([16]Data!$BM$5:$BM$156,MATCH(A63,[16]Data!$A$5:$A$156,0))</f>
        <v>1.046</v>
      </c>
      <c r="AC63" s="12"/>
      <c r="AD63" s="39">
        <f t="shared" si="15"/>
        <v>0.80147982966071163</v>
      </c>
    </row>
    <row r="64" spans="1:30" x14ac:dyDescent="0.25">
      <c r="A64">
        <v>3040</v>
      </c>
      <c r="B64" s="84" t="str">
        <f>INDEX([16]Data!$C$5:$C$156,MATCH(A64,[16]Data!$A$5:$A$156,0))</f>
        <v>KJ - Duchcov</v>
      </c>
      <c r="C64" s="85" t="str">
        <f>VLOOKUP($C$2,'[27]ERU-1'!$A$6:$BE$17,C$42,FALSE)</f>
        <v>Květen</v>
      </c>
      <c r="D64" s="85">
        <f>VLOOKUP($C$2,'[27]ERU-1'!$A$6:$BE$17,D$42,FALSE)</f>
        <v>5</v>
      </c>
      <c r="E64" s="85">
        <f>VLOOKUP($C$2,'[27]ERU-1'!$A$6:$BE$17,E$42,FALSE)</f>
        <v>666.4</v>
      </c>
      <c r="F64" s="85">
        <f>VLOOKUP($C$2,'[27]ERU-1'!$A$6:$BE$17,F$42,FALSE)</f>
        <v>347.83100000000002</v>
      </c>
      <c r="G64" s="85">
        <f>VLOOKUP($C$2,'[27]ERU-1'!$A$6:$BE$17,G$42,FALSE)</f>
        <v>35.442</v>
      </c>
      <c r="H64" s="85">
        <f>VLOOKUP($C$2,'[27]ERU-1'!$A$6:$BE$17,H$42,FALSE)</f>
        <v>980</v>
      </c>
      <c r="I64" s="85">
        <f>VLOOKUP($C$2,'[27]ERU-1'!$A$6:$BE$17,I$42,FALSE)</f>
        <v>0</v>
      </c>
      <c r="J64" s="85">
        <f>VLOOKUP($C$2,'[27]ERU-1'!$A$6:$BE$17,J$42,FALSE)</f>
        <v>0</v>
      </c>
      <c r="K64" s="85">
        <f>VLOOKUP($C$2,'[27]ERU-1'!$A$6:$BE$17,K$42,FALSE)</f>
        <v>980</v>
      </c>
      <c r="L64" s="85">
        <f>VLOOKUP($C$2,'[27]ERU-1'!$A$6:$BE$17,L$42,FALSE)</f>
        <v>0</v>
      </c>
      <c r="M64" s="85">
        <f>VLOOKUP($C$2,'[27]ERU-1'!$A$6:$BE$17,M$42,FALSE)</f>
        <v>980</v>
      </c>
      <c r="N64" s="85">
        <f>VLOOKUP($C$2,'[27]ERU-1'!$A$6:$BE$17,N$42,FALSE)</f>
        <v>0</v>
      </c>
      <c r="O64" s="85" t="s">
        <v>36</v>
      </c>
      <c r="P64" s="85">
        <f>VLOOKUP($C$2,'[27]ERU-1'!$A$6:$BE$17,P$42,FALSE)</f>
        <v>0</v>
      </c>
      <c r="Q64" s="85">
        <f>VLOOKUP($C$2,'[27]ERU-1'!$A$6:$BE$17,Q$42,FALSE)</f>
        <v>0</v>
      </c>
      <c r="R64" s="85">
        <f>VLOOKUP($C$2,'[27]ERU-1'!$A$6:$BE$17,R$42,FALSE)</f>
        <v>980</v>
      </c>
      <c r="S64" s="85">
        <f>VLOOKUP($C$2,'[27]ERU-1'!$A$6:$BE$17,S$42,FALSE)</f>
        <v>0</v>
      </c>
      <c r="T64" s="85">
        <f>VLOOKUP($C$2,'[27]ERU-1'!$A$6:$BE$17,T$42,FALSE)</f>
        <v>0</v>
      </c>
      <c r="U64" s="85">
        <f>VLOOKUP($C$2,'[27]ERU-1'!$A$6:$BE$17,U$42,FALSE)</f>
        <v>0</v>
      </c>
      <c r="V64" s="85">
        <f>VLOOKUP($C$2,'[27]ERU-1'!$A$6:$BE$17,V$42,FALSE)</f>
        <v>0</v>
      </c>
      <c r="W64" s="85">
        <f>VLOOKUP($C$2,'[27]ERU-1'!$A$6:$BE$17,W$42,FALSE)</f>
        <v>0</v>
      </c>
      <c r="X64" s="85">
        <f>VLOOKUP($C$2,'[27]ERU-1'!$A$6:$BE$17,X$42,FALSE)</f>
        <v>0</v>
      </c>
      <c r="Y64" s="85">
        <f>VLOOKUP($C$2,'[27]ERU-1'!$A$6:$BE$17,Y$42,FALSE)</f>
        <v>0</v>
      </c>
      <c r="Z64" s="85">
        <f>VLOOKUP($C$2,'[27]ERU-1'!$A$6:$BE$17,Z$42,FALSE)</f>
        <v>0</v>
      </c>
      <c r="AA64" s="85" t="str">
        <f>INDEX([16]Data!$BK$5:$BK$156,MATCH(A64,[16]Data!$A$5:$A$156,0))</f>
        <v>Ústecký</v>
      </c>
      <c r="AB64" s="86">
        <f>INDEX([16]Data!$BM$5:$BM$156,MATCH(A64,[16]Data!$A$5:$A$156,0))</f>
        <v>2.5129999999999999</v>
      </c>
      <c r="AC64" s="12"/>
      <c r="AD64" s="39">
        <f t="shared" si="15"/>
        <v>0.78262783427072979</v>
      </c>
    </row>
    <row r="65" spans="1:30" x14ac:dyDescent="0.25">
      <c r="A65">
        <v>2479</v>
      </c>
      <c r="B65" s="84" t="str">
        <f>INDEX([16]Data!$C$5:$C$156,MATCH(A65,[16]Data!$A$5:$A$156,0))</f>
        <v>KJ - Fügnerova, Vrchlabí</v>
      </c>
      <c r="C65" s="85" t="str">
        <f>VLOOKUP($C$2,'[28]ERU-1'!$A$6:$BE$17,C$42,FALSE)</f>
        <v>Květen</v>
      </c>
      <c r="D65" s="85">
        <f>VLOOKUP($C$2,'[28]ERU-1'!$A$6:$BE$17,D$42,FALSE)</f>
        <v>5</v>
      </c>
      <c r="E65" s="85" t="e">
        <f>VLOOKUP($C$2,'[28]ERU-1'!$A$6:$BE$17,E$42,FALSE)</f>
        <v>#N/A</v>
      </c>
      <c r="F65" s="85" t="e">
        <f>VLOOKUP($C$2,'[28]ERU-1'!$A$6:$BE$17,F$42,FALSE)</f>
        <v>#N/A</v>
      </c>
      <c r="G65" s="85" t="e">
        <f>VLOOKUP($C$2,'[28]ERU-1'!$A$6:$BE$17,G$42,FALSE)</f>
        <v>#N/A</v>
      </c>
      <c r="H65" s="85">
        <f>VLOOKUP($C$2,'[28]ERU-1'!$A$6:$BE$17,H$42,FALSE)</f>
        <v>0</v>
      </c>
      <c r="I65" s="85">
        <f>VLOOKUP($C$2,'[28]ERU-1'!$A$6:$BE$17,I$42,FALSE)</f>
        <v>0</v>
      </c>
      <c r="J65" s="85">
        <f>VLOOKUP($C$2,'[28]ERU-1'!$A$6:$BE$17,J$42,FALSE)</f>
        <v>0</v>
      </c>
      <c r="K65" s="85">
        <f>VLOOKUP($C$2,'[28]ERU-1'!$A$6:$BE$17,K$42,FALSE)</f>
        <v>0</v>
      </c>
      <c r="L65" s="85">
        <f>VLOOKUP($C$2,'[28]ERU-1'!$A$6:$BE$17,L$42,FALSE)</f>
        <v>0</v>
      </c>
      <c r="M65" s="85">
        <f>VLOOKUP($C$2,'[28]ERU-1'!$A$6:$BE$17,M$42,FALSE)</f>
        <v>0</v>
      </c>
      <c r="N65" s="85">
        <f>VLOOKUP($C$2,'[28]ERU-1'!$A$6:$BE$17,N$42,FALSE)</f>
        <v>0</v>
      </c>
      <c r="O65" s="85" t="s">
        <v>36</v>
      </c>
      <c r="P65" s="85">
        <f>VLOOKUP($C$2,'[28]ERU-1'!$A$6:$BE$17,P$42,FALSE)</f>
        <v>0</v>
      </c>
      <c r="Q65" s="85">
        <f>VLOOKUP($C$2,'[28]ERU-1'!$A$6:$BE$17,Q$42,FALSE)</f>
        <v>0</v>
      </c>
      <c r="R65" s="85">
        <f>VLOOKUP($C$2,'[28]ERU-1'!$A$6:$BE$17,R$42,FALSE)</f>
        <v>0</v>
      </c>
      <c r="S65" s="85">
        <f>VLOOKUP($C$2,'[28]ERU-1'!$A$6:$BE$17,S$42,FALSE)</f>
        <v>0</v>
      </c>
      <c r="T65" s="85">
        <f>VLOOKUP($C$2,'[28]ERU-1'!$A$6:$BE$17,T$42,FALSE)</f>
        <v>0</v>
      </c>
      <c r="U65" s="85">
        <f>VLOOKUP($C$2,'[28]ERU-1'!$A$6:$BE$17,U$42,FALSE)</f>
        <v>0</v>
      </c>
      <c r="V65" s="85">
        <f>VLOOKUP($C$2,'[28]ERU-1'!$A$6:$BE$17,V$42,FALSE)</f>
        <v>0</v>
      </c>
      <c r="W65" s="85">
        <f>VLOOKUP($C$2,'[28]ERU-1'!$A$6:$BE$17,W$42,FALSE)</f>
        <v>0</v>
      </c>
      <c r="X65" s="85">
        <f>VLOOKUP($C$2,'[28]ERU-1'!$A$6:$BE$17,X$42,FALSE)</f>
        <v>0</v>
      </c>
      <c r="Y65" s="85">
        <f>VLOOKUP($C$2,'[28]ERU-1'!$A$6:$BE$17,Y$42,FALSE)</f>
        <v>0</v>
      </c>
      <c r="Z65" s="85">
        <f>VLOOKUP($C$2,'[28]ERU-1'!$A$6:$BE$17,Z$42,FALSE)</f>
        <v>0</v>
      </c>
      <c r="AA65" s="85" t="str">
        <f>INDEX([16]Data!$BK$5:$BK$156,MATCH(A65,[16]Data!$A$5:$A$156,0))</f>
        <v>Královéhradecký</v>
      </c>
      <c r="AB65" s="86">
        <f>INDEX([16]Data!$BM$5:$BM$156,MATCH(A65,[16]Data!$A$5:$A$156,0))</f>
        <v>0.95199999999999996</v>
      </c>
      <c r="AC65" s="12"/>
      <c r="AD65" s="39" t="e">
        <f t="shared" si="15"/>
        <v>#N/A</v>
      </c>
    </row>
    <row r="66" spans="1:30" x14ac:dyDescent="0.25">
      <c r="A66">
        <v>3515</v>
      </c>
      <c r="B66" s="84" t="str">
        <f>INDEX([16]Data!$C$5:$C$156,MATCH(A66,[16]Data!$A$5:$A$156,0))</f>
        <v>KJ - Havlíčkův Brod, Rozkošská</v>
      </c>
      <c r="C66" s="85" t="str">
        <f>VLOOKUP($C$2,'[29]ERU-1'!$A$6:$BE$17,C$42,FALSE)</f>
        <v>Květen</v>
      </c>
      <c r="D66" s="85">
        <f>VLOOKUP($C$2,'[29]ERU-1'!$A$6:$BE$17,D$42,FALSE)</f>
        <v>5</v>
      </c>
      <c r="E66" s="85">
        <f>VLOOKUP($C$2,'[29]ERU-1'!$A$6:$BE$17,E$42,FALSE)</f>
        <v>79.364999999999995</v>
      </c>
      <c r="F66" s="85">
        <f>VLOOKUP($C$2,'[29]ERU-1'!$A$6:$BE$17,F$42,FALSE)</f>
        <v>42.359000000000002</v>
      </c>
      <c r="G66" s="85">
        <f>VLOOKUP($C$2,'[29]ERU-1'!$A$6:$BE$17,G$42,FALSE)</f>
        <v>35.412999999999997</v>
      </c>
      <c r="H66" s="85">
        <f>VLOOKUP($C$2,'[29]ERU-1'!$A$6:$BE$17,H$42,FALSE)</f>
        <v>123</v>
      </c>
      <c r="I66" s="85">
        <f>VLOOKUP($C$2,'[29]ERU-1'!$A$6:$BE$17,I$42,FALSE)</f>
        <v>0</v>
      </c>
      <c r="J66" s="85">
        <f>VLOOKUP($C$2,'[29]ERU-1'!$A$6:$BE$17,J$42,FALSE)</f>
        <v>0</v>
      </c>
      <c r="K66" s="85">
        <f>VLOOKUP($C$2,'[29]ERU-1'!$A$6:$BE$17,K$42,FALSE)</f>
        <v>123</v>
      </c>
      <c r="L66" s="85">
        <f>VLOOKUP($C$2,'[29]ERU-1'!$A$6:$BE$17,L$42,FALSE)</f>
        <v>0</v>
      </c>
      <c r="M66" s="85">
        <f>VLOOKUP($C$2,'[29]ERU-1'!$A$6:$BE$17,M$42,FALSE)</f>
        <v>123</v>
      </c>
      <c r="N66" s="85">
        <f>VLOOKUP($C$2,'[29]ERU-1'!$A$6:$BE$17,N$42,FALSE)</f>
        <v>0</v>
      </c>
      <c r="O66" s="85" t="s">
        <v>36</v>
      </c>
      <c r="P66" s="85">
        <f>VLOOKUP($C$2,'[29]ERU-1'!$A$6:$BE$17,P$42,FALSE)</f>
        <v>0</v>
      </c>
      <c r="Q66" s="85">
        <f>VLOOKUP($C$2,'[29]ERU-1'!$A$6:$BE$17,Q$42,FALSE)</f>
        <v>0</v>
      </c>
      <c r="R66" s="85">
        <f>VLOOKUP($C$2,'[29]ERU-1'!$A$6:$BE$17,R$42,FALSE)</f>
        <v>0</v>
      </c>
      <c r="S66" s="85">
        <f>VLOOKUP($C$2,'[29]ERU-1'!$A$6:$BE$17,S$42,FALSE)</f>
        <v>0</v>
      </c>
      <c r="T66" s="85">
        <f>VLOOKUP($C$2,'[29]ERU-1'!$A$6:$BE$17,T$42,FALSE)</f>
        <v>0</v>
      </c>
      <c r="U66" s="85">
        <f>VLOOKUP($C$2,'[29]ERU-1'!$A$6:$BE$17,U$42,FALSE)</f>
        <v>0</v>
      </c>
      <c r="V66" s="85">
        <f>VLOOKUP($C$2,'[29]ERU-1'!$A$6:$BE$17,V$42,FALSE)</f>
        <v>0</v>
      </c>
      <c r="W66" s="85">
        <f>VLOOKUP($C$2,'[29]ERU-1'!$A$6:$BE$17,W$42,FALSE)</f>
        <v>0</v>
      </c>
      <c r="X66" s="85">
        <f>VLOOKUP($C$2,'[29]ERU-1'!$A$6:$BE$17,X$42,FALSE)</f>
        <v>123</v>
      </c>
      <c r="Y66" s="85">
        <f>VLOOKUP($C$2,'[29]ERU-1'!$A$6:$BE$17,Y$42,FALSE)</f>
        <v>0</v>
      </c>
      <c r="Z66" s="85">
        <f>VLOOKUP($C$2,'[29]ERU-1'!$A$6:$BE$17,Z$42,FALSE)</f>
        <v>0</v>
      </c>
      <c r="AA66" s="85" t="str">
        <f>INDEX([16]Data!$BK$5:$BK$156,MATCH(A66,[16]Data!$A$5:$A$156,0))</f>
        <v>Vysočina</v>
      </c>
      <c r="AB66" s="86">
        <f>INDEX([16]Data!$BM$5:$BM$156,MATCH(A66,[16]Data!$A$5:$A$156,0))</f>
        <v>0.28599999999999998</v>
      </c>
      <c r="AC66" s="12"/>
      <c r="AD66" s="39">
        <f t="shared" si="15"/>
        <v>0.80659757469880466</v>
      </c>
    </row>
    <row r="67" spans="1:30" x14ac:dyDescent="0.25">
      <c r="A67" s="34">
        <v>3503</v>
      </c>
      <c r="B67" s="84" t="str">
        <f>INDEX([16]Data!$C$5:$C$156,MATCH(A67,[16]Data!$A$5:$A$156,0))</f>
        <v>KJ - Havlíčkův Brod, Na Výšině</v>
      </c>
      <c r="C67" s="85" t="str">
        <f>VLOOKUP($C$2,'[30]ERU-1'!$A$6:$BE$17,C$42,FALSE)</f>
        <v>Květen</v>
      </c>
      <c r="D67" s="85">
        <f>VLOOKUP($C$2,'[30]ERU-1'!$A$6:$BE$17,D$42,FALSE)</f>
        <v>5</v>
      </c>
      <c r="E67" s="85">
        <f>VLOOKUP($C$2,'[30]ERU-1'!$A$6:$BE$17,E$42,FALSE)</f>
        <v>245.17099999999999</v>
      </c>
      <c r="F67" s="85">
        <f>VLOOKUP($C$2,'[30]ERU-1'!$A$6:$BE$17,F$42,FALSE)</f>
        <v>130.84700000000001</v>
      </c>
      <c r="G67" s="85">
        <f>VLOOKUP($C$2,'[30]ERU-1'!$A$6:$BE$17,G$42,FALSE)</f>
        <v>35.412999999999997</v>
      </c>
      <c r="H67" s="85">
        <f>VLOOKUP($C$2,'[30]ERU-1'!$A$6:$BE$17,H$42,FALSE)</f>
        <v>359</v>
      </c>
      <c r="I67" s="85">
        <f>VLOOKUP($C$2,'[30]ERU-1'!$A$6:$BE$17,I$42,FALSE)</f>
        <v>0</v>
      </c>
      <c r="J67" s="85">
        <f>VLOOKUP($C$2,'[30]ERU-1'!$A$6:$BE$17,J$42,FALSE)</f>
        <v>0</v>
      </c>
      <c r="K67" s="85">
        <f>VLOOKUP($C$2,'[30]ERU-1'!$A$6:$BE$17,K$42,FALSE)</f>
        <v>359</v>
      </c>
      <c r="L67" s="85">
        <f>VLOOKUP($C$2,'[30]ERU-1'!$A$6:$BE$17,L$42,FALSE)</f>
        <v>0</v>
      </c>
      <c r="M67" s="85">
        <f>VLOOKUP($C$2,'[30]ERU-1'!$A$6:$BE$17,M$42,FALSE)</f>
        <v>359</v>
      </c>
      <c r="N67" s="85">
        <f>VLOOKUP($C$2,'[30]ERU-1'!$A$6:$BE$17,N$42,FALSE)</f>
        <v>0</v>
      </c>
      <c r="O67" s="85" t="s">
        <v>36</v>
      </c>
      <c r="P67" s="85">
        <f>VLOOKUP($C$2,'[30]ERU-1'!$A$6:$BE$17,P$42,FALSE)</f>
        <v>0</v>
      </c>
      <c r="Q67" s="85">
        <f>VLOOKUP($C$2,'[30]ERU-1'!$A$6:$BE$17,Q$42,FALSE)</f>
        <v>0</v>
      </c>
      <c r="R67" s="85">
        <f>VLOOKUP($C$2,'[30]ERU-1'!$A$6:$BE$17,R$42,FALSE)</f>
        <v>359</v>
      </c>
      <c r="S67" s="85">
        <f>VLOOKUP($C$2,'[30]ERU-1'!$A$6:$BE$17,S$42,FALSE)</f>
        <v>0</v>
      </c>
      <c r="T67" s="85">
        <f>VLOOKUP($C$2,'[30]ERU-1'!$A$6:$BE$17,T$42,FALSE)</f>
        <v>0</v>
      </c>
      <c r="U67" s="85">
        <f>VLOOKUP($C$2,'[30]ERU-1'!$A$6:$BE$17,U$42,FALSE)</f>
        <v>0</v>
      </c>
      <c r="V67" s="85">
        <f>VLOOKUP($C$2,'[30]ERU-1'!$A$6:$BE$17,V$42,FALSE)</f>
        <v>0</v>
      </c>
      <c r="W67" s="85">
        <f>VLOOKUP($C$2,'[30]ERU-1'!$A$6:$BE$17,W$42,FALSE)</f>
        <v>0</v>
      </c>
      <c r="X67" s="85">
        <f>VLOOKUP($C$2,'[30]ERU-1'!$A$6:$BE$17,X$42,FALSE)</f>
        <v>0</v>
      </c>
      <c r="Y67" s="85">
        <f>VLOOKUP($C$2,'[30]ERU-1'!$A$6:$BE$17,Y$42,FALSE)</f>
        <v>0</v>
      </c>
      <c r="Z67" s="85">
        <f>VLOOKUP($C$2,'[30]ERU-1'!$A$6:$BE$17,Z$42,FALSE)</f>
        <v>0</v>
      </c>
      <c r="AA67" s="85" t="str">
        <f>INDEX([16]Data!$BK$5:$BK$156,MATCH(A67,[16]Data!$A$5:$A$156,0))</f>
        <v>Vysočina</v>
      </c>
      <c r="AB67" s="86">
        <f>INDEX([16]Data!$BM$5:$BM$156,MATCH(A67,[16]Data!$A$5:$A$156,0))</f>
        <v>0.73499999999999999</v>
      </c>
      <c r="AC67" s="12"/>
      <c r="AD67" s="39">
        <f t="shared" si="15"/>
        <v>0.76212845706987709</v>
      </c>
    </row>
    <row r="68" spans="1:30" x14ac:dyDescent="0.25">
      <c r="A68">
        <v>2681</v>
      </c>
      <c r="B68" s="84" t="str">
        <f>INDEX([16]Data!$C$5:$C$156,MATCH(A68,[16]Data!$A$5:$A$156,0))</f>
        <v>KJ - Havlíčkův Brod, Smetanovo náměstí</v>
      </c>
      <c r="C68" s="85" t="str">
        <f>VLOOKUP($C$2,'[31]ERU-1'!$A$6:$BE$17,C$42,FALSE)</f>
        <v>Květen</v>
      </c>
      <c r="D68" s="85">
        <f>VLOOKUP($C$2,'[31]ERU-1'!$A$6:$BE$17,D$42,FALSE)</f>
        <v>5</v>
      </c>
      <c r="E68" s="85">
        <f>VLOOKUP($C$2,'[31]ERU-1'!$A$6:$BE$17,E$42,FALSE)</f>
        <v>151.28399999999999</v>
      </c>
      <c r="F68" s="85">
        <f>VLOOKUP($C$2,'[31]ERU-1'!$A$6:$BE$17,F$42,FALSE)</f>
        <v>79.751999999999995</v>
      </c>
      <c r="G68" s="85">
        <f>VLOOKUP($C$2,'[31]ERU-1'!$A$6:$BE$17,G$42,FALSE)</f>
        <v>35.426000000000002</v>
      </c>
      <c r="H68" s="85">
        <f>VLOOKUP($C$2,'[31]ERU-1'!$A$6:$BE$17,H$42,FALSE)</f>
        <v>223</v>
      </c>
      <c r="I68" s="85">
        <f>VLOOKUP($C$2,'[31]ERU-1'!$A$6:$BE$17,I$42,FALSE)</f>
        <v>0</v>
      </c>
      <c r="J68" s="85">
        <f>VLOOKUP($C$2,'[31]ERU-1'!$A$6:$BE$17,J$42,FALSE)</f>
        <v>0</v>
      </c>
      <c r="K68" s="85">
        <f>VLOOKUP($C$2,'[31]ERU-1'!$A$6:$BE$17,K$42,FALSE)</f>
        <v>223</v>
      </c>
      <c r="L68" s="85">
        <f>VLOOKUP($C$2,'[31]ERU-1'!$A$6:$BE$17,L$42,FALSE)</f>
        <v>0</v>
      </c>
      <c r="M68" s="85">
        <f>VLOOKUP($C$2,'[31]ERU-1'!$A$6:$BE$17,M$42,FALSE)</f>
        <v>223</v>
      </c>
      <c r="N68" s="85">
        <f>VLOOKUP($C$2,'[31]ERU-1'!$A$6:$BE$17,N$42,FALSE)</f>
        <v>0</v>
      </c>
      <c r="O68" s="85" t="s">
        <v>36</v>
      </c>
      <c r="P68" s="85">
        <f>VLOOKUP($C$2,'[31]ERU-1'!$A$6:$BE$17,P$42,FALSE)</f>
        <v>0</v>
      </c>
      <c r="Q68" s="85">
        <f>VLOOKUP($C$2,'[31]ERU-1'!$A$6:$BE$17,Q$42,FALSE)</f>
        <v>0</v>
      </c>
      <c r="R68" s="85">
        <f>VLOOKUP($C$2,'[31]ERU-1'!$A$6:$BE$17,R$42,FALSE)</f>
        <v>223</v>
      </c>
      <c r="S68" s="85">
        <f>VLOOKUP($C$2,'[31]ERU-1'!$A$6:$BE$17,S$42,FALSE)</f>
        <v>0</v>
      </c>
      <c r="T68" s="85">
        <f>VLOOKUP($C$2,'[31]ERU-1'!$A$6:$BE$17,T$42,FALSE)</f>
        <v>0</v>
      </c>
      <c r="U68" s="85">
        <f>VLOOKUP($C$2,'[31]ERU-1'!$A$6:$BE$17,U$42,FALSE)</f>
        <v>0</v>
      </c>
      <c r="V68" s="85">
        <f>VLOOKUP($C$2,'[31]ERU-1'!$A$6:$BE$17,V$42,FALSE)</f>
        <v>0</v>
      </c>
      <c r="W68" s="85">
        <f>VLOOKUP($C$2,'[31]ERU-1'!$A$6:$BE$17,W$42,FALSE)</f>
        <v>0</v>
      </c>
      <c r="X68" s="85">
        <f>VLOOKUP($C$2,'[31]ERU-1'!$A$6:$BE$17,X$42,FALSE)</f>
        <v>0</v>
      </c>
      <c r="Y68" s="85">
        <f>VLOOKUP($C$2,'[31]ERU-1'!$A$6:$BE$17,Y$42,FALSE)</f>
        <v>0</v>
      </c>
      <c r="Z68" s="85">
        <f>VLOOKUP($C$2,'[31]ERU-1'!$A$6:$BE$17,Z$42,FALSE)</f>
        <v>0</v>
      </c>
      <c r="AA68" s="85" t="str">
        <f>INDEX([16]Data!$BK$5:$BK$156,MATCH(A68,[16]Data!$A$5:$A$156,0))</f>
        <v>Vysočina</v>
      </c>
      <c r="AB68" s="86">
        <f>INDEX([16]Data!$BM$5:$BM$156,MATCH(A68,[16]Data!$A$5:$A$156,0))</f>
        <v>0.47199999999999998</v>
      </c>
      <c r="AC68" s="12"/>
      <c r="AD68" s="39">
        <f t="shared" si="15"/>
        <v>0.77671336699323468</v>
      </c>
    </row>
    <row r="69" spans="1:30" x14ac:dyDescent="0.25">
      <c r="A69">
        <v>2683</v>
      </c>
      <c r="B69" s="84" t="str">
        <f>INDEX([16]Data!$C$5:$C$156,MATCH(A69,[16]Data!$A$5:$A$156,0))</f>
        <v>KJ - Havlíčkův Brod, Žižkov II</v>
      </c>
      <c r="C69" s="85" t="str">
        <f>VLOOKUP($C$2,'[32]ERU-1'!$A$6:$BE$17,C$42,FALSE)</f>
        <v>Květen</v>
      </c>
      <c r="D69" s="85">
        <f>VLOOKUP($C$2,'[32]ERU-1'!$A$6:$BE$17,D$42,FALSE)</f>
        <v>5</v>
      </c>
      <c r="E69" s="85">
        <f>VLOOKUP($C$2,'[32]ERU-1'!$A$6:$BE$17,E$42,FALSE)</f>
        <v>177.06700000000001</v>
      </c>
      <c r="F69" s="85">
        <f>VLOOKUP($C$2,'[32]ERU-1'!$A$6:$BE$17,F$42,FALSE)</f>
        <v>89.396000000000001</v>
      </c>
      <c r="G69" s="85">
        <f>VLOOKUP($C$2,'[32]ERU-1'!$A$6:$BE$17,G$42,FALSE)</f>
        <v>35.426000000000002</v>
      </c>
      <c r="H69" s="85">
        <f>VLOOKUP($C$2,'[32]ERU-1'!$A$6:$BE$17,H$42,FALSE)</f>
        <v>241</v>
      </c>
      <c r="I69" s="85">
        <f>VLOOKUP($C$2,'[32]ERU-1'!$A$6:$BE$17,I$42,FALSE)</f>
        <v>0</v>
      </c>
      <c r="J69" s="85">
        <f>VLOOKUP($C$2,'[32]ERU-1'!$A$6:$BE$17,J$42,FALSE)</f>
        <v>0</v>
      </c>
      <c r="K69" s="85">
        <f>VLOOKUP($C$2,'[32]ERU-1'!$A$6:$BE$17,K$42,FALSE)</f>
        <v>241</v>
      </c>
      <c r="L69" s="85">
        <f>VLOOKUP($C$2,'[32]ERU-1'!$A$6:$BE$17,L$42,FALSE)</f>
        <v>0</v>
      </c>
      <c r="M69" s="85">
        <f>VLOOKUP($C$2,'[32]ERU-1'!$A$6:$BE$17,M$42,FALSE)</f>
        <v>241</v>
      </c>
      <c r="N69" s="85">
        <f>VLOOKUP($C$2,'[32]ERU-1'!$A$6:$BE$17,N$42,FALSE)</f>
        <v>0</v>
      </c>
      <c r="O69" s="85" t="s">
        <v>36</v>
      </c>
      <c r="P69" s="85">
        <f>VLOOKUP($C$2,'[32]ERU-1'!$A$6:$BE$17,P$42,FALSE)</f>
        <v>0</v>
      </c>
      <c r="Q69" s="85">
        <f>VLOOKUP($C$2,'[32]ERU-1'!$A$6:$BE$17,Q$42,FALSE)</f>
        <v>0</v>
      </c>
      <c r="R69" s="85">
        <f>VLOOKUP($C$2,'[32]ERU-1'!$A$6:$BE$17,R$42,FALSE)</f>
        <v>241</v>
      </c>
      <c r="S69" s="85">
        <f>VLOOKUP($C$2,'[32]ERU-1'!$A$6:$BE$17,S$42,FALSE)</f>
        <v>0</v>
      </c>
      <c r="T69" s="85">
        <f>VLOOKUP($C$2,'[32]ERU-1'!$A$6:$BE$17,T$42,FALSE)</f>
        <v>0</v>
      </c>
      <c r="U69" s="85">
        <f>VLOOKUP($C$2,'[32]ERU-1'!$A$6:$BE$17,U$42,FALSE)</f>
        <v>0</v>
      </c>
      <c r="V69" s="85">
        <f>VLOOKUP($C$2,'[32]ERU-1'!$A$6:$BE$17,V$42,FALSE)</f>
        <v>0</v>
      </c>
      <c r="W69" s="85">
        <f>VLOOKUP($C$2,'[32]ERU-1'!$A$6:$BE$17,W$42,FALSE)</f>
        <v>0</v>
      </c>
      <c r="X69" s="85">
        <f>VLOOKUP($C$2,'[32]ERU-1'!$A$6:$BE$17,X$42,FALSE)</f>
        <v>0</v>
      </c>
      <c r="Y69" s="85">
        <f>VLOOKUP($C$2,'[32]ERU-1'!$A$6:$BE$17,Y$42,FALSE)</f>
        <v>0</v>
      </c>
      <c r="Z69" s="85">
        <f>VLOOKUP($C$2,'[32]ERU-1'!$A$6:$BE$17,Z$42,FALSE)</f>
        <v>0</v>
      </c>
      <c r="AA69" s="85" t="str">
        <f>INDEX([16]Data!$BK$5:$BK$156,MATCH(A69,[16]Data!$A$5:$A$156,0))</f>
        <v>Vysočina</v>
      </c>
      <c r="AB69" s="86">
        <f>INDEX([16]Data!$BM$5:$BM$156,MATCH(A69,[16]Data!$A$5:$A$156,0))</f>
        <v>0.47199999999999998</v>
      </c>
      <c r="AC69" s="12"/>
      <c r="AD69" s="39">
        <f t="shared" si="15"/>
        <v>0.74885279480563383</v>
      </c>
    </row>
    <row r="70" spans="1:30" x14ac:dyDescent="0.25">
      <c r="A70">
        <v>2879</v>
      </c>
      <c r="B70" s="84" t="str">
        <f>INDEX([16]Data!$C$5:$C$156,MATCH(A70,[16]Data!$A$5:$A$156,0))</f>
        <v>KJ - Hlučín</v>
      </c>
      <c r="C70" s="85" t="str">
        <f>VLOOKUP($C$2,'[33]ERU-1'!$A$6:$BE$17,C$42,FALSE)</f>
        <v>Květen</v>
      </c>
      <c r="D70" s="85">
        <f>VLOOKUP($C$2,'[33]ERU-1'!$A$6:$BE$17,D$42,FALSE)</f>
        <v>5</v>
      </c>
      <c r="E70" s="85">
        <f>VLOOKUP($C$2,'[33]ERU-1'!$A$6:$BE$17,E$42,FALSE)</f>
        <v>483.78800000000001</v>
      </c>
      <c r="F70" s="85">
        <f>VLOOKUP($C$2,'[33]ERU-1'!$A$6:$BE$17,F$42,FALSE)</f>
        <v>249.35300000000001</v>
      </c>
      <c r="G70" s="85">
        <f>VLOOKUP($C$2,'[33]ERU-1'!$A$6:$BE$17,G$42,FALSE)</f>
        <v>35.515000000000001</v>
      </c>
      <c r="H70" s="85">
        <f>VLOOKUP($C$2,'[33]ERU-1'!$A$6:$BE$17,H$42,FALSE)</f>
        <v>677</v>
      </c>
      <c r="I70" s="85">
        <f>VLOOKUP($C$2,'[33]ERU-1'!$A$6:$BE$17,I$42,FALSE)</f>
        <v>0</v>
      </c>
      <c r="J70" s="85">
        <f>VLOOKUP($C$2,'[33]ERU-1'!$A$6:$BE$17,J$42,FALSE)</f>
        <v>0</v>
      </c>
      <c r="K70" s="85">
        <f>VLOOKUP($C$2,'[33]ERU-1'!$A$6:$BE$17,K$42,FALSE)</f>
        <v>677</v>
      </c>
      <c r="L70" s="85">
        <f>VLOOKUP($C$2,'[33]ERU-1'!$A$6:$BE$17,L$42,FALSE)</f>
        <v>0</v>
      </c>
      <c r="M70" s="85">
        <f>VLOOKUP($C$2,'[33]ERU-1'!$A$6:$BE$17,M$42,FALSE)</f>
        <v>677</v>
      </c>
      <c r="N70" s="85">
        <f>VLOOKUP($C$2,'[33]ERU-1'!$A$6:$BE$17,N$42,FALSE)</f>
        <v>0</v>
      </c>
      <c r="O70" s="85" t="s">
        <v>36</v>
      </c>
      <c r="P70" s="85">
        <f>VLOOKUP($C$2,'[33]ERU-1'!$A$6:$BE$17,P$42,FALSE)</f>
        <v>0</v>
      </c>
      <c r="Q70" s="85">
        <f>VLOOKUP($C$2,'[33]ERU-1'!$A$6:$BE$17,Q$42,FALSE)</f>
        <v>0</v>
      </c>
      <c r="R70" s="85">
        <f>VLOOKUP($C$2,'[33]ERU-1'!$A$6:$BE$17,R$42,FALSE)</f>
        <v>677</v>
      </c>
      <c r="S70" s="85">
        <f>VLOOKUP($C$2,'[33]ERU-1'!$A$6:$BE$17,S$42,FALSE)</f>
        <v>0</v>
      </c>
      <c r="T70" s="85">
        <f>VLOOKUP($C$2,'[33]ERU-1'!$A$6:$BE$17,T$42,FALSE)</f>
        <v>0</v>
      </c>
      <c r="U70" s="85">
        <f>VLOOKUP($C$2,'[33]ERU-1'!$A$6:$BE$17,U$42,FALSE)</f>
        <v>0</v>
      </c>
      <c r="V70" s="85">
        <f>VLOOKUP($C$2,'[33]ERU-1'!$A$6:$BE$17,V$42,FALSE)</f>
        <v>0</v>
      </c>
      <c r="W70" s="85">
        <f>VLOOKUP($C$2,'[33]ERU-1'!$A$6:$BE$17,W$42,FALSE)</f>
        <v>0</v>
      </c>
      <c r="X70" s="85">
        <f>VLOOKUP($C$2,'[33]ERU-1'!$A$6:$BE$17,X$42,FALSE)</f>
        <v>0</v>
      </c>
      <c r="Y70" s="85">
        <f>VLOOKUP($C$2,'[33]ERU-1'!$A$6:$BE$17,Y$42,FALSE)</f>
        <v>0</v>
      </c>
      <c r="Z70" s="85">
        <f>VLOOKUP($C$2,'[33]ERU-1'!$A$6:$BE$17,Z$42,FALSE)</f>
        <v>0</v>
      </c>
      <c r="AA70" s="85" t="str">
        <f>INDEX([16]Data!$BK$5:$BK$156,MATCH(A70,[16]Data!$A$5:$A$156,0))</f>
        <v>Moravskoslezský</v>
      </c>
      <c r="AB70" s="86">
        <f>INDEX([16]Data!$BM$5:$BM$156,MATCH(A70,[16]Data!$A$5:$A$156,0))</f>
        <v>1.7909999999999999</v>
      </c>
      <c r="AC70" s="12"/>
      <c r="AD70" s="39">
        <f t="shared" si="15"/>
        <v>0.75417402459788141</v>
      </c>
    </row>
    <row r="71" spans="1:30" x14ac:dyDescent="0.25">
      <c r="A71">
        <v>2856</v>
      </c>
      <c r="B71" s="84" t="str">
        <f>INDEX([16]Data!$C$5:$C$156,MATCH(A71,[16]Data!$A$5:$A$156,0))</f>
        <v>KJ - Hodkovice nad Mohelkou</v>
      </c>
      <c r="C71" s="85" t="str">
        <f>VLOOKUP($C$2,'[34]ERU-1'!$A$6:$BE$17,C$42,FALSE)</f>
        <v>Květen</v>
      </c>
      <c r="D71" s="85">
        <f>VLOOKUP($C$2,'[34]ERU-1'!$A$6:$BE$17,D$42,FALSE)</f>
        <v>5</v>
      </c>
      <c r="E71" s="85">
        <f>VLOOKUP($C$2,'[34]ERU-1'!$A$6:$BE$17,E$42,FALSE)</f>
        <v>128.85599999999999</v>
      </c>
      <c r="F71" s="85">
        <f>VLOOKUP($C$2,'[34]ERU-1'!$A$6:$BE$17,F$42,FALSE)</f>
        <v>66.959999999999994</v>
      </c>
      <c r="G71" s="85">
        <f>VLOOKUP($C$2,'[34]ERU-1'!$A$6:$BE$17,G$42,FALSE)</f>
        <v>35.441000000000003</v>
      </c>
      <c r="H71" s="85">
        <f>VLOOKUP($C$2,'[34]ERU-1'!$A$6:$BE$17,H$42,FALSE)</f>
        <v>186</v>
      </c>
      <c r="I71" s="85">
        <f>VLOOKUP($C$2,'[34]ERU-1'!$A$6:$BE$17,I$42,FALSE)</f>
        <v>0</v>
      </c>
      <c r="J71" s="85">
        <f>VLOOKUP($C$2,'[34]ERU-1'!$A$6:$BE$17,J$42,FALSE)</f>
        <v>0</v>
      </c>
      <c r="K71" s="85">
        <f>VLOOKUP($C$2,'[34]ERU-1'!$A$6:$BE$17,K$42,FALSE)</f>
        <v>186</v>
      </c>
      <c r="L71" s="85">
        <f>VLOOKUP($C$2,'[34]ERU-1'!$A$6:$BE$17,L$42,FALSE)</f>
        <v>0</v>
      </c>
      <c r="M71" s="85">
        <f>VLOOKUP($C$2,'[34]ERU-1'!$A$6:$BE$17,M$42,FALSE)</f>
        <v>186</v>
      </c>
      <c r="N71" s="85">
        <f>VLOOKUP($C$2,'[34]ERU-1'!$A$6:$BE$17,N$42,FALSE)</f>
        <v>0</v>
      </c>
      <c r="O71" s="85" t="s">
        <v>36</v>
      </c>
      <c r="P71" s="85">
        <f>VLOOKUP($C$2,'[34]ERU-1'!$A$6:$BE$17,P$42,FALSE)</f>
        <v>0</v>
      </c>
      <c r="Q71" s="85">
        <f>VLOOKUP($C$2,'[34]ERU-1'!$A$6:$BE$17,Q$42,FALSE)</f>
        <v>0</v>
      </c>
      <c r="R71" s="85">
        <f>VLOOKUP($C$2,'[34]ERU-1'!$A$6:$BE$17,R$42,FALSE)</f>
        <v>186</v>
      </c>
      <c r="S71" s="85">
        <f>VLOOKUP($C$2,'[34]ERU-1'!$A$6:$BE$17,S$42,FALSE)</f>
        <v>0</v>
      </c>
      <c r="T71" s="85">
        <f>VLOOKUP($C$2,'[34]ERU-1'!$A$6:$BE$17,T$42,FALSE)</f>
        <v>0</v>
      </c>
      <c r="U71" s="85">
        <f>VLOOKUP($C$2,'[34]ERU-1'!$A$6:$BE$17,U$42,FALSE)</f>
        <v>0</v>
      </c>
      <c r="V71" s="85">
        <f>VLOOKUP($C$2,'[34]ERU-1'!$A$6:$BE$17,V$42,FALSE)</f>
        <v>0</v>
      </c>
      <c r="W71" s="85">
        <f>VLOOKUP($C$2,'[34]ERU-1'!$A$6:$BE$17,W$42,FALSE)</f>
        <v>0</v>
      </c>
      <c r="X71" s="85">
        <f>VLOOKUP($C$2,'[34]ERU-1'!$A$6:$BE$17,X$42,FALSE)</f>
        <v>0</v>
      </c>
      <c r="Y71" s="85">
        <f>VLOOKUP($C$2,'[34]ERU-1'!$A$6:$BE$17,Y$42,FALSE)</f>
        <v>0</v>
      </c>
      <c r="Z71" s="85">
        <f>VLOOKUP($C$2,'[34]ERU-1'!$A$6:$BE$17,Z$42,FALSE)</f>
        <v>0</v>
      </c>
      <c r="AA71" s="85" t="str">
        <f>INDEX([16]Data!$BK$5:$BK$156,MATCH(A71,[16]Data!$A$5:$A$156,0))</f>
        <v>Liberecký</v>
      </c>
      <c r="AB71" s="86">
        <f>INDEX([16]Data!$BM$5:$BM$156,MATCH(A71,[16]Data!$A$5:$A$156,0))</f>
        <v>0.95199999999999996</v>
      </c>
      <c r="AC71" s="12"/>
      <c r="AD71" s="39">
        <f t="shared" si="15"/>
        <v>0.77160493827160503</v>
      </c>
    </row>
    <row r="72" spans="1:30" x14ac:dyDescent="0.25">
      <c r="A72" s="34">
        <v>3434</v>
      </c>
      <c r="B72" s="84" t="str">
        <f>INDEX([16]Data!$C$5:$C$156,MATCH(A72,[16]Data!$A$5:$A$156,0))</f>
        <v>KJ - Hodonice</v>
      </c>
      <c r="C72" s="85" t="str">
        <f>VLOOKUP($C$2,'[35]ERU-1'!$A$6:$BE$17,C$42,FALSE)</f>
        <v>Květen</v>
      </c>
      <c r="D72" s="85">
        <f>VLOOKUP($C$2,'[35]ERU-1'!$A$6:$BE$17,D$42,FALSE)</f>
        <v>5</v>
      </c>
      <c r="E72" s="85">
        <f>VLOOKUP($C$2,'[35]ERU-1'!$A$6:$BE$17,E$42,FALSE)</f>
        <v>3800.4409999999998</v>
      </c>
      <c r="F72" s="85">
        <f>VLOOKUP($C$2,'[35]ERU-1'!$A$6:$BE$17,F$42,FALSE)</f>
        <v>2017.308</v>
      </c>
      <c r="G72" s="85">
        <f>VLOOKUP($C$2,'[35]ERU-1'!$A$6:$BE$17,G$42,FALSE)</f>
        <v>35.530999999999999</v>
      </c>
      <c r="H72" s="85">
        <f>VLOOKUP($C$2,'[35]ERU-1'!$A$6:$BE$17,H$42,FALSE)</f>
        <v>5755</v>
      </c>
      <c r="I72" s="85">
        <f>VLOOKUP($C$2,'[35]ERU-1'!$A$6:$BE$17,I$42,FALSE)</f>
        <v>0</v>
      </c>
      <c r="J72" s="85">
        <f>VLOOKUP($C$2,'[35]ERU-1'!$A$6:$BE$17,J$42,FALSE)</f>
        <v>0</v>
      </c>
      <c r="K72" s="85">
        <f>VLOOKUP($C$2,'[35]ERU-1'!$A$6:$BE$17,K$42,FALSE)</f>
        <v>5755</v>
      </c>
      <c r="L72" s="85">
        <f>VLOOKUP($C$2,'[35]ERU-1'!$A$6:$BE$17,L$42,FALSE)</f>
        <v>0</v>
      </c>
      <c r="M72" s="85">
        <f>VLOOKUP($C$2,'[35]ERU-1'!$A$6:$BE$17,M$42,FALSE)</f>
        <v>5755</v>
      </c>
      <c r="N72" s="85">
        <f>VLOOKUP($C$2,'[35]ERU-1'!$A$6:$BE$17,N$42,FALSE)</f>
        <v>0</v>
      </c>
      <c r="O72" s="85" t="s">
        <v>36</v>
      </c>
      <c r="P72" s="85">
        <f>VLOOKUP($C$2,'[35]ERU-1'!$A$6:$BE$17,P$42,FALSE)</f>
        <v>0</v>
      </c>
      <c r="Q72" s="85">
        <f>VLOOKUP($C$2,'[35]ERU-1'!$A$6:$BE$17,Q$42,FALSE)</f>
        <v>0</v>
      </c>
      <c r="R72" s="85">
        <f>VLOOKUP($C$2,'[35]ERU-1'!$A$6:$BE$17,R$42,FALSE)</f>
        <v>5755</v>
      </c>
      <c r="S72" s="85">
        <f>VLOOKUP($C$2,'[35]ERU-1'!$A$6:$BE$17,S$42,FALSE)</f>
        <v>0</v>
      </c>
      <c r="T72" s="85">
        <f>VLOOKUP($C$2,'[35]ERU-1'!$A$6:$BE$17,T$42,FALSE)</f>
        <v>0</v>
      </c>
      <c r="U72" s="85">
        <f>VLOOKUP($C$2,'[35]ERU-1'!$A$6:$BE$17,U$42,FALSE)</f>
        <v>0</v>
      </c>
      <c r="V72" s="85">
        <f>VLOOKUP($C$2,'[35]ERU-1'!$A$6:$BE$17,V$42,FALSE)</f>
        <v>0</v>
      </c>
      <c r="W72" s="85">
        <f>VLOOKUP($C$2,'[35]ERU-1'!$A$6:$BE$17,W$42,FALSE)</f>
        <v>0</v>
      </c>
      <c r="X72" s="85">
        <f>VLOOKUP($C$2,'[35]ERU-1'!$A$6:$BE$17,X$42,FALSE)</f>
        <v>0</v>
      </c>
      <c r="Y72" s="85">
        <f>VLOOKUP($C$2,'[35]ERU-1'!$A$6:$BE$17,Y$42,FALSE)</f>
        <v>0</v>
      </c>
      <c r="Z72" s="85">
        <f>VLOOKUP($C$2,'[35]ERU-1'!$A$6:$BE$17,Z$42,FALSE)</f>
        <v>0</v>
      </c>
      <c r="AA72" s="85" t="str">
        <f>INDEX([16]Data!$BK$5:$BK$156,MATCH(A72,[16]Data!$A$5:$A$156,0))</f>
        <v>Jihomoravský</v>
      </c>
      <c r="AB72" s="86">
        <f>INDEX([16]Data!$BM$5:$BM$156,MATCH(A72,[16]Data!$A$5:$A$156,0))</f>
        <v>4.9459999999999997</v>
      </c>
      <c r="AC72" s="12"/>
      <c r="AD72" s="39">
        <f t="shared" si="15"/>
        <v>0.79244771304684813</v>
      </c>
    </row>
    <row r="73" spans="1:30" x14ac:dyDescent="0.25">
      <c r="A73">
        <v>3333</v>
      </c>
      <c r="B73" s="84" t="str">
        <f>INDEX([16]Data!$C$5:$C$156,MATCH(A73,[16]Data!$A$5:$A$156,0))</f>
        <v>KJ - Horní Bříza</v>
      </c>
      <c r="C73" s="85" t="str">
        <f>VLOOKUP($C$2,'[36]ERU-1'!$A$6:$BE$17,C$42,FALSE)</f>
        <v>Květen</v>
      </c>
      <c r="D73" s="85">
        <f>VLOOKUP($C$2,'[36]ERU-1'!$A$6:$BE$17,D$42,FALSE)</f>
        <v>5</v>
      </c>
      <c r="E73" s="85">
        <f>VLOOKUP($C$2,'[36]ERU-1'!$A$6:$BE$17,E$42,FALSE)</f>
        <v>896.81700000000001</v>
      </c>
      <c r="F73" s="85">
        <f>VLOOKUP($C$2,'[36]ERU-1'!$A$6:$BE$17,F$42,FALSE)</f>
        <v>484.08300000000003</v>
      </c>
      <c r="G73" s="85">
        <f>VLOOKUP($C$2,'[36]ERU-1'!$A$6:$BE$17,G$42,FALSE)</f>
        <v>35.478999999999999</v>
      </c>
      <c r="H73" s="85">
        <f>VLOOKUP($C$2,'[36]ERU-1'!$A$6:$BE$17,H$42,FALSE)</f>
        <v>1375</v>
      </c>
      <c r="I73" s="85">
        <f>VLOOKUP($C$2,'[36]ERU-1'!$A$6:$BE$17,I$42,FALSE)</f>
        <v>0</v>
      </c>
      <c r="J73" s="85">
        <f>VLOOKUP($C$2,'[36]ERU-1'!$A$6:$BE$17,J$42,FALSE)</f>
        <v>0</v>
      </c>
      <c r="K73" s="85">
        <f>VLOOKUP($C$2,'[36]ERU-1'!$A$6:$BE$17,K$42,FALSE)</f>
        <v>1375</v>
      </c>
      <c r="L73" s="85">
        <f>VLOOKUP($C$2,'[36]ERU-1'!$A$6:$BE$17,L$42,FALSE)</f>
        <v>0</v>
      </c>
      <c r="M73" s="85">
        <f>VLOOKUP($C$2,'[36]ERU-1'!$A$6:$BE$17,M$42,FALSE)</f>
        <v>1375</v>
      </c>
      <c r="N73" s="85">
        <f>VLOOKUP($C$2,'[36]ERU-1'!$A$6:$BE$17,N$42,FALSE)</f>
        <v>0</v>
      </c>
      <c r="O73" s="85" t="s">
        <v>36</v>
      </c>
      <c r="P73" s="85">
        <f>VLOOKUP($C$2,'[36]ERU-1'!$A$6:$BE$17,P$42,FALSE)</f>
        <v>0</v>
      </c>
      <c r="Q73" s="85">
        <f>VLOOKUP($C$2,'[36]ERU-1'!$A$6:$BE$17,Q$42,FALSE)</f>
        <v>0</v>
      </c>
      <c r="R73" s="85">
        <f>VLOOKUP($C$2,'[36]ERU-1'!$A$6:$BE$17,R$42,FALSE)</f>
        <v>0</v>
      </c>
      <c r="S73" s="85">
        <f>VLOOKUP($C$2,'[36]ERU-1'!$A$6:$BE$17,S$42,FALSE)</f>
        <v>0</v>
      </c>
      <c r="T73" s="85">
        <f>VLOOKUP($C$2,'[36]ERU-1'!$A$6:$BE$17,T$42,FALSE)</f>
        <v>1375</v>
      </c>
      <c r="U73" s="85">
        <f>VLOOKUP($C$2,'[36]ERU-1'!$A$6:$BE$17,U$42,FALSE)</f>
        <v>0</v>
      </c>
      <c r="V73" s="85">
        <f>VLOOKUP($C$2,'[36]ERU-1'!$A$6:$BE$17,V$42,FALSE)</f>
        <v>0</v>
      </c>
      <c r="W73" s="85">
        <f>VLOOKUP($C$2,'[36]ERU-1'!$A$6:$BE$17,W$42,FALSE)</f>
        <v>0</v>
      </c>
      <c r="X73" s="85">
        <f>VLOOKUP($C$2,'[36]ERU-1'!$A$6:$BE$17,X$42,FALSE)</f>
        <v>0</v>
      </c>
      <c r="Y73" s="85">
        <f>VLOOKUP($C$2,'[36]ERU-1'!$A$6:$BE$17,Y$42,FALSE)</f>
        <v>0</v>
      </c>
      <c r="Z73" s="85">
        <f>VLOOKUP($C$2,'[36]ERU-1'!$A$6:$BE$17,Z$42,FALSE)</f>
        <v>0</v>
      </c>
      <c r="AA73" s="85" t="str">
        <f>INDEX([16]Data!$BK$5:$BK$156,MATCH(A73,[16]Data!$A$5:$A$156,0))</f>
        <v>Plzeňský</v>
      </c>
      <c r="AB73" s="86">
        <f>INDEX([16]Data!$BM$5:$BM$156,MATCH(A73,[16]Data!$A$5:$A$156,0))</f>
        <v>1.9950000000000001</v>
      </c>
      <c r="AC73" s="12"/>
      <c r="AD73" s="39">
        <f t="shared" si="15"/>
        <v>0.78900610937472382</v>
      </c>
    </row>
    <row r="74" spans="1:30" x14ac:dyDescent="0.25">
      <c r="A74">
        <v>2883</v>
      </c>
      <c r="B74" s="84" t="str">
        <f>INDEX([16]Data!$C$5:$C$156,MATCH(A74,[16]Data!$A$5:$A$156,0))</f>
        <v>KJ - Hořovice</v>
      </c>
      <c r="C74" s="85" t="str">
        <f>VLOOKUP($C$2,'[37]ERU-1'!$A$6:$BE$17,C$42,FALSE)</f>
        <v>Květen</v>
      </c>
      <c r="D74" s="85">
        <f>VLOOKUP($C$2,'[37]ERU-1'!$A$6:$BE$17,D$42,FALSE)</f>
        <v>5</v>
      </c>
      <c r="E74" s="85">
        <f>VLOOKUP($C$2,'[37]ERU-1'!$A$6:$BE$17,E$42,FALSE)</f>
        <v>268.87700000000001</v>
      </c>
      <c r="F74" s="85">
        <f>VLOOKUP($C$2,'[37]ERU-1'!$A$6:$BE$17,F$42,FALSE)</f>
        <v>140.745</v>
      </c>
      <c r="G74" s="85">
        <f>VLOOKUP($C$2,'[37]ERU-1'!$A$6:$BE$17,G$42,FALSE)</f>
        <v>35.442</v>
      </c>
      <c r="H74" s="85">
        <f>VLOOKUP($C$2,'[37]ERU-1'!$A$6:$BE$17,H$42,FALSE)</f>
        <v>390</v>
      </c>
      <c r="I74" s="85">
        <f>VLOOKUP($C$2,'[37]ERU-1'!$A$6:$BE$17,I$42,FALSE)</f>
        <v>0</v>
      </c>
      <c r="J74" s="85">
        <f>VLOOKUP($C$2,'[37]ERU-1'!$A$6:$BE$17,J$42,FALSE)</f>
        <v>0</v>
      </c>
      <c r="K74" s="85">
        <f>VLOOKUP($C$2,'[37]ERU-1'!$A$6:$BE$17,K$42,FALSE)</f>
        <v>390</v>
      </c>
      <c r="L74" s="85">
        <f>VLOOKUP($C$2,'[37]ERU-1'!$A$6:$BE$17,L$42,FALSE)</f>
        <v>0</v>
      </c>
      <c r="M74" s="85">
        <f>VLOOKUP($C$2,'[37]ERU-1'!$A$6:$BE$17,M$42,FALSE)</f>
        <v>390</v>
      </c>
      <c r="N74" s="85">
        <f>VLOOKUP($C$2,'[37]ERU-1'!$A$6:$BE$17,N$42,FALSE)</f>
        <v>0</v>
      </c>
      <c r="O74" s="85" t="s">
        <v>36</v>
      </c>
      <c r="P74" s="85">
        <f>VLOOKUP($C$2,'[37]ERU-1'!$A$6:$BE$17,P$42,FALSE)</f>
        <v>0</v>
      </c>
      <c r="Q74" s="85">
        <f>VLOOKUP($C$2,'[37]ERU-1'!$A$6:$BE$17,Q$42,FALSE)</f>
        <v>0</v>
      </c>
      <c r="R74" s="85">
        <f>VLOOKUP($C$2,'[37]ERU-1'!$A$6:$BE$17,R$42,FALSE)</f>
        <v>390</v>
      </c>
      <c r="S74" s="85">
        <f>VLOOKUP($C$2,'[37]ERU-1'!$A$6:$BE$17,S$42,FALSE)</f>
        <v>0</v>
      </c>
      <c r="T74" s="85">
        <f>VLOOKUP($C$2,'[37]ERU-1'!$A$6:$BE$17,T$42,FALSE)</f>
        <v>0</v>
      </c>
      <c r="U74" s="85">
        <f>VLOOKUP($C$2,'[37]ERU-1'!$A$6:$BE$17,U$42,FALSE)</f>
        <v>0</v>
      </c>
      <c r="V74" s="85">
        <f>VLOOKUP($C$2,'[37]ERU-1'!$A$6:$BE$17,V$42,FALSE)</f>
        <v>0</v>
      </c>
      <c r="W74" s="85">
        <f>VLOOKUP($C$2,'[37]ERU-1'!$A$6:$BE$17,W$42,FALSE)</f>
        <v>0</v>
      </c>
      <c r="X74" s="85">
        <f>VLOOKUP($C$2,'[37]ERU-1'!$A$6:$BE$17,X$42,FALSE)</f>
        <v>0</v>
      </c>
      <c r="Y74" s="85">
        <f>VLOOKUP($C$2,'[37]ERU-1'!$A$6:$BE$17,Y$42,FALSE)</f>
        <v>0</v>
      </c>
      <c r="Z74" s="85">
        <f>VLOOKUP($C$2,'[37]ERU-1'!$A$6:$BE$17,Z$42,FALSE)</f>
        <v>0</v>
      </c>
      <c r="AA74" s="85" t="str">
        <f>INDEX([16]Data!$BK$5:$BK$156,MATCH(A74,[16]Data!$A$5:$A$156,0))</f>
        <v>Středočeský</v>
      </c>
      <c r="AB74" s="86">
        <f>INDEX([16]Data!$BM$5:$BM$156,MATCH(A74,[16]Data!$A$5:$A$156,0))</f>
        <v>0.72299999999999998</v>
      </c>
      <c r="AC74" s="12"/>
      <c r="AD74" s="39">
        <f t="shared" si="15"/>
        <v>0.76971354814262194</v>
      </c>
    </row>
    <row r="75" spans="1:30" x14ac:dyDescent="0.25">
      <c r="A75">
        <v>3386</v>
      </c>
      <c r="B75" s="84" t="str">
        <f>INDEX([16]Data!$C$5:$C$156,MATCH(A75,[16]Data!$A$5:$A$156,0))</f>
        <v>KJ - Hrabyně (areál RÚ)</v>
      </c>
      <c r="C75" s="85" t="str">
        <f>VLOOKUP($C$2,'[38]ERU-1'!$A$6:$BE$17,C$42,FALSE)</f>
        <v>Květen</v>
      </c>
      <c r="D75" s="85">
        <f>VLOOKUP($C$2,'[38]ERU-1'!$A$6:$BE$17,D$42,FALSE)</f>
        <v>5</v>
      </c>
      <c r="E75" s="85">
        <f>VLOOKUP($C$2,'[38]ERU-1'!$A$6:$BE$17,E$42,FALSE)</f>
        <v>465.60899999999998</v>
      </c>
      <c r="F75" s="85">
        <f>VLOOKUP($C$2,'[38]ERU-1'!$A$6:$BE$17,F$42,FALSE)</f>
        <v>230.64599999999999</v>
      </c>
      <c r="G75" s="85">
        <f>VLOOKUP($C$2,'[38]ERU-1'!$A$6:$BE$17,G$42,FALSE)</f>
        <v>35.514000000000003</v>
      </c>
      <c r="H75" s="85">
        <f>VLOOKUP($C$2,'[38]ERU-1'!$A$6:$BE$17,H$42,FALSE)</f>
        <v>608</v>
      </c>
      <c r="I75" s="85">
        <f>VLOOKUP($C$2,'[38]ERU-1'!$A$6:$BE$17,I$42,FALSE)</f>
        <v>0</v>
      </c>
      <c r="J75" s="85">
        <f>VLOOKUP($C$2,'[38]ERU-1'!$A$6:$BE$17,J$42,FALSE)</f>
        <v>0</v>
      </c>
      <c r="K75" s="85">
        <f>VLOOKUP($C$2,'[38]ERU-1'!$A$6:$BE$17,K$42,FALSE)</f>
        <v>608</v>
      </c>
      <c r="L75" s="85">
        <f>VLOOKUP($C$2,'[38]ERU-1'!$A$6:$BE$17,L$42,FALSE)</f>
        <v>0</v>
      </c>
      <c r="M75" s="85">
        <f>VLOOKUP($C$2,'[38]ERU-1'!$A$6:$BE$17,M$42,FALSE)</f>
        <v>608</v>
      </c>
      <c r="N75" s="85">
        <f>VLOOKUP($C$2,'[38]ERU-1'!$A$6:$BE$17,N$42,FALSE)</f>
        <v>0</v>
      </c>
      <c r="O75" s="85" t="s">
        <v>36</v>
      </c>
      <c r="P75" s="85">
        <f>VLOOKUP($C$2,'[38]ERU-1'!$A$6:$BE$17,P$42,FALSE)</f>
        <v>0</v>
      </c>
      <c r="Q75" s="85">
        <f>VLOOKUP($C$2,'[38]ERU-1'!$A$6:$BE$17,Q$42,FALSE)</f>
        <v>0</v>
      </c>
      <c r="R75" s="85">
        <f>VLOOKUP($C$2,'[38]ERU-1'!$A$6:$BE$17,R$42,FALSE)</f>
        <v>0</v>
      </c>
      <c r="S75" s="85">
        <f>VLOOKUP($C$2,'[38]ERU-1'!$A$6:$BE$17,S$42,FALSE)</f>
        <v>0</v>
      </c>
      <c r="T75" s="85">
        <f>VLOOKUP($C$2,'[38]ERU-1'!$A$6:$BE$17,T$42,FALSE)</f>
        <v>0</v>
      </c>
      <c r="U75" s="85">
        <f>VLOOKUP($C$2,'[38]ERU-1'!$A$6:$BE$17,U$42,FALSE)</f>
        <v>0</v>
      </c>
      <c r="V75" s="85">
        <f>VLOOKUP($C$2,'[38]ERU-1'!$A$6:$BE$17,V$42,FALSE)</f>
        <v>0</v>
      </c>
      <c r="W75" s="85">
        <f>VLOOKUP($C$2,'[38]ERU-1'!$A$6:$BE$17,W$42,FALSE)</f>
        <v>0</v>
      </c>
      <c r="X75" s="85">
        <f>VLOOKUP($C$2,'[38]ERU-1'!$A$6:$BE$17,X$42,FALSE)</f>
        <v>608</v>
      </c>
      <c r="Y75" s="85">
        <f>VLOOKUP($C$2,'[38]ERU-1'!$A$6:$BE$17,Y$42,FALSE)</f>
        <v>0</v>
      </c>
      <c r="Z75" s="85">
        <f>VLOOKUP($C$2,'[38]ERU-1'!$A$6:$BE$17,Z$42,FALSE)</f>
        <v>0</v>
      </c>
      <c r="AA75" s="85" t="str">
        <f>INDEX([16]Data!$BK$5:$BK$156,MATCH(A75,[16]Data!$A$5:$A$156,0))</f>
        <v>Moravskoslezský</v>
      </c>
      <c r="AB75" s="86">
        <f>INDEX([16]Data!$BM$5:$BM$156,MATCH(A75,[16]Data!$A$5:$A$156,0))</f>
        <v>2.0529999999999999</v>
      </c>
      <c r="AC75" s="12"/>
      <c r="AD75" s="39">
        <f t="shared" si="15"/>
        <v>0.73224286954418849</v>
      </c>
    </row>
    <row r="76" spans="1:30" x14ac:dyDescent="0.25">
      <c r="A76">
        <v>3546</v>
      </c>
      <c r="B76" s="84" t="str">
        <f>INDEX([16]Data!$C$5:$C$156,MATCH(A76,[16]Data!$A$5:$A$156,0))</f>
        <v>KJ - Humpolec, Lnářská</v>
      </c>
      <c r="C76" s="85" t="str">
        <f>VLOOKUP($C$2,'[39]ERU-1'!$A$6:$BE$17,C$42,FALSE)</f>
        <v>Květen</v>
      </c>
      <c r="D76" s="85">
        <f>VLOOKUP($C$2,'[39]ERU-1'!$A$6:$BE$17,D$42,FALSE)</f>
        <v>5</v>
      </c>
      <c r="E76" s="85">
        <f>VLOOKUP($C$2,'[39]ERU-1'!$A$6:$BE$17,E$42,FALSE)</f>
        <v>131.35900000000001</v>
      </c>
      <c r="F76" s="85">
        <f>VLOOKUP($C$2,'[39]ERU-1'!$A$6:$BE$17,F$42,FALSE)</f>
        <v>71.055999999999997</v>
      </c>
      <c r="G76" s="85">
        <f>VLOOKUP($C$2,'[39]ERU-1'!$A$6:$BE$17,G$42,FALSE)</f>
        <v>35.357999999999997</v>
      </c>
      <c r="H76" s="85">
        <f>VLOOKUP($C$2,'[39]ERU-1'!$A$6:$BE$17,H$42,FALSE)</f>
        <v>198</v>
      </c>
      <c r="I76" s="85">
        <f>VLOOKUP($C$2,'[39]ERU-1'!$A$6:$BE$17,I$42,FALSE)</f>
        <v>0</v>
      </c>
      <c r="J76" s="85">
        <f>VLOOKUP($C$2,'[39]ERU-1'!$A$6:$BE$17,J$42,FALSE)</f>
        <v>0</v>
      </c>
      <c r="K76" s="85">
        <f>VLOOKUP($C$2,'[39]ERU-1'!$A$6:$BE$17,K$42,FALSE)</f>
        <v>198</v>
      </c>
      <c r="L76" s="85">
        <f>VLOOKUP($C$2,'[39]ERU-1'!$A$6:$BE$17,L$42,FALSE)</f>
        <v>0</v>
      </c>
      <c r="M76" s="85">
        <f>VLOOKUP($C$2,'[39]ERU-1'!$A$6:$BE$17,M$42,FALSE)</f>
        <v>198</v>
      </c>
      <c r="N76" s="85">
        <f>VLOOKUP($C$2,'[39]ERU-1'!$A$6:$BE$17,N$42,FALSE)</f>
        <v>0</v>
      </c>
      <c r="O76" s="85" t="s">
        <v>36</v>
      </c>
      <c r="P76" s="85">
        <f>VLOOKUP($C$2,'[39]ERU-1'!$A$6:$BE$17,P$42,FALSE)</f>
        <v>0</v>
      </c>
      <c r="Q76" s="85">
        <f>VLOOKUP($C$2,'[39]ERU-1'!$A$6:$BE$17,Q$42,FALSE)</f>
        <v>0</v>
      </c>
      <c r="R76" s="85">
        <f>VLOOKUP($C$2,'[39]ERU-1'!$A$6:$BE$17,R$42,FALSE)</f>
        <v>0</v>
      </c>
      <c r="S76" s="85">
        <f>VLOOKUP($C$2,'[39]ERU-1'!$A$6:$BE$17,S$42,FALSE)</f>
        <v>0</v>
      </c>
      <c r="T76" s="85">
        <f>VLOOKUP($C$2,'[39]ERU-1'!$A$6:$BE$17,T$42,FALSE)</f>
        <v>0</v>
      </c>
      <c r="U76" s="85">
        <f>VLOOKUP($C$2,'[39]ERU-1'!$A$6:$BE$17,U$42,FALSE)</f>
        <v>0</v>
      </c>
      <c r="V76" s="85">
        <f>VLOOKUP($C$2,'[39]ERU-1'!$A$6:$BE$17,V$42,FALSE)</f>
        <v>0</v>
      </c>
      <c r="W76" s="85">
        <f>VLOOKUP($C$2,'[39]ERU-1'!$A$6:$BE$17,W$42,FALSE)</f>
        <v>0</v>
      </c>
      <c r="X76" s="85">
        <f>VLOOKUP($C$2,'[39]ERU-1'!$A$6:$BE$17,X$42,FALSE)</f>
        <v>198</v>
      </c>
      <c r="Y76" s="85">
        <f>VLOOKUP($C$2,'[39]ERU-1'!$A$6:$BE$17,Y$42,FALSE)</f>
        <v>0</v>
      </c>
      <c r="Z76" s="85">
        <f>VLOOKUP($C$2,'[39]ERU-1'!$A$6:$BE$17,Z$42,FALSE)</f>
        <v>0</v>
      </c>
      <c r="AA76" s="85" t="str">
        <f>INDEX([16]Data!$BK$5:$BK$156,MATCH(A76,[16]Data!$A$5:$A$156,0))</f>
        <v>Vysočina</v>
      </c>
      <c r="AB76" s="86">
        <f>INDEX([16]Data!$BM$5:$BM$156,MATCH(A76,[16]Data!$A$5:$A$156,0))</f>
        <v>0.626</v>
      </c>
      <c r="AC76" s="12"/>
      <c r="AD76" s="39">
        <f t="shared" si="15"/>
        <v>0.77403737896870073</v>
      </c>
    </row>
    <row r="77" spans="1:30" x14ac:dyDescent="0.25">
      <c r="A77">
        <v>2806</v>
      </c>
      <c r="B77" s="84" t="str">
        <f>INDEX([16]Data!$C$5:$C$156,MATCH(A77,[16]Data!$A$5:$A$156,0))</f>
        <v>KJ - Humpolec, Na Rybníčku</v>
      </c>
      <c r="C77" s="85" t="str">
        <f>VLOOKUP($C$2,'[40]ERU-1'!$A$6:$BE$17,C$42,FALSE)</f>
        <v>Květen</v>
      </c>
      <c r="D77" s="85">
        <f>VLOOKUP($C$2,'[40]ERU-1'!$A$6:$BE$17,D$42,FALSE)</f>
        <v>5</v>
      </c>
      <c r="E77" s="85">
        <f>VLOOKUP($C$2,'[40]ERU-1'!$A$6:$BE$17,E$42,FALSE)</f>
        <v>289.767</v>
      </c>
      <c r="F77" s="85">
        <f>VLOOKUP($C$2,'[40]ERU-1'!$A$6:$BE$17,F$42,FALSE)</f>
        <v>157.76</v>
      </c>
      <c r="G77" s="85">
        <f>VLOOKUP($C$2,'[40]ERU-1'!$A$6:$BE$17,G$42,FALSE)</f>
        <v>35.384</v>
      </c>
      <c r="H77" s="85">
        <f>VLOOKUP($C$2,'[40]ERU-1'!$A$6:$BE$17,H$42,FALSE)</f>
        <v>455</v>
      </c>
      <c r="I77" s="85">
        <f>VLOOKUP($C$2,'[40]ERU-1'!$A$6:$BE$17,I$42,FALSE)</f>
        <v>0</v>
      </c>
      <c r="J77" s="85">
        <f>VLOOKUP($C$2,'[40]ERU-1'!$A$6:$BE$17,J$42,FALSE)</f>
        <v>0</v>
      </c>
      <c r="K77" s="85">
        <f>VLOOKUP($C$2,'[40]ERU-1'!$A$6:$BE$17,K$42,FALSE)</f>
        <v>455</v>
      </c>
      <c r="L77" s="85">
        <f>VLOOKUP($C$2,'[40]ERU-1'!$A$6:$BE$17,L$42,FALSE)</f>
        <v>0</v>
      </c>
      <c r="M77" s="85">
        <f>VLOOKUP($C$2,'[40]ERU-1'!$A$6:$BE$17,M$42,FALSE)</f>
        <v>455</v>
      </c>
      <c r="N77" s="85">
        <f>VLOOKUP($C$2,'[40]ERU-1'!$A$6:$BE$17,N$42,FALSE)</f>
        <v>0</v>
      </c>
      <c r="O77" s="85" t="s">
        <v>36</v>
      </c>
      <c r="P77" s="85">
        <f>VLOOKUP($C$2,'[40]ERU-1'!$A$6:$BE$17,P$42,FALSE)</f>
        <v>0</v>
      </c>
      <c r="Q77" s="85">
        <f>VLOOKUP($C$2,'[40]ERU-1'!$A$6:$BE$17,Q$42,FALSE)</f>
        <v>0</v>
      </c>
      <c r="R77" s="85">
        <f>VLOOKUP($C$2,'[40]ERU-1'!$A$6:$BE$17,R$42,FALSE)</f>
        <v>455</v>
      </c>
      <c r="S77" s="85">
        <f>VLOOKUP($C$2,'[40]ERU-1'!$A$6:$BE$17,S$42,FALSE)</f>
        <v>0</v>
      </c>
      <c r="T77" s="85">
        <f>VLOOKUP($C$2,'[40]ERU-1'!$A$6:$BE$17,T$42,FALSE)</f>
        <v>0</v>
      </c>
      <c r="U77" s="85">
        <f>VLOOKUP($C$2,'[40]ERU-1'!$A$6:$BE$17,U$42,FALSE)</f>
        <v>0</v>
      </c>
      <c r="V77" s="85">
        <f>VLOOKUP($C$2,'[40]ERU-1'!$A$6:$BE$17,V$42,FALSE)</f>
        <v>0</v>
      </c>
      <c r="W77" s="85">
        <f>VLOOKUP($C$2,'[40]ERU-1'!$A$6:$BE$17,W$42,FALSE)</f>
        <v>0</v>
      </c>
      <c r="X77" s="85">
        <f>VLOOKUP($C$2,'[40]ERU-1'!$A$6:$BE$17,X$42,FALSE)</f>
        <v>0</v>
      </c>
      <c r="Y77" s="85">
        <f>VLOOKUP($C$2,'[40]ERU-1'!$A$6:$BE$17,Y$42,FALSE)</f>
        <v>0</v>
      </c>
      <c r="Z77" s="85">
        <f>VLOOKUP($C$2,'[40]ERU-1'!$A$6:$BE$17,Z$42,FALSE)</f>
        <v>0</v>
      </c>
      <c r="AA77" s="85" t="str">
        <f>INDEX([16]Data!$BK$5:$BK$156,MATCH(A77,[16]Data!$A$5:$A$156,0))</f>
        <v>Vysočina</v>
      </c>
      <c r="AB77" s="86">
        <f>INDEX([16]Data!$BM$5:$BM$156,MATCH(A77,[16]Data!$A$5:$A$156,0))</f>
        <v>0.80800000000000005</v>
      </c>
      <c r="AC77" s="12"/>
      <c r="AD77" s="39">
        <f t="shared" si="15"/>
        <v>0.80114660806851468</v>
      </c>
    </row>
    <row r="78" spans="1:30" x14ac:dyDescent="0.25">
      <c r="A78">
        <v>3941</v>
      </c>
      <c r="B78" s="84" t="str">
        <f>INDEX([16]Data!$C$5:$C$156,MATCH(A78,[16]Data!$A$5:$A$156,0))</f>
        <v>KJ - Jaroměř</v>
      </c>
      <c r="C78" s="85" t="str">
        <f>VLOOKUP($C$2,'[41]ERU-1'!$A$6:$BE$17,C$42,FALSE)</f>
        <v>Květen</v>
      </c>
      <c r="D78" s="85">
        <f>VLOOKUP($C$2,'[41]ERU-1'!$A$6:$BE$17,D$42,FALSE)</f>
        <v>5</v>
      </c>
      <c r="E78" s="85">
        <f>VLOOKUP($C$2,'[41]ERU-1'!$A$6:$BE$17,E$42,FALSE)</f>
        <v>51.773000000000003</v>
      </c>
      <c r="F78" s="85">
        <f>VLOOKUP($C$2,'[41]ERU-1'!$A$6:$BE$17,F$42,FALSE)</f>
        <v>27.431999999999999</v>
      </c>
      <c r="G78" s="85">
        <f>VLOOKUP($C$2,'[41]ERU-1'!$A$6:$BE$17,G$42,FALSE)</f>
        <v>35.426000000000002</v>
      </c>
      <c r="H78" s="85">
        <f>VLOOKUP($C$2,'[41]ERU-1'!$A$6:$BE$17,H$42,FALSE)</f>
        <v>69</v>
      </c>
      <c r="I78" s="85">
        <f>VLOOKUP($C$2,'[41]ERU-1'!$A$6:$BE$17,I$42,FALSE)</f>
        <v>0</v>
      </c>
      <c r="J78" s="85">
        <f>VLOOKUP($C$2,'[41]ERU-1'!$A$6:$BE$17,J$42,FALSE)</f>
        <v>0</v>
      </c>
      <c r="K78" s="85">
        <f>VLOOKUP($C$2,'[41]ERU-1'!$A$6:$BE$17,K$42,FALSE)</f>
        <v>69</v>
      </c>
      <c r="L78" s="85">
        <f>VLOOKUP($C$2,'[41]ERU-1'!$A$6:$BE$17,L$42,FALSE)</f>
        <v>0</v>
      </c>
      <c r="M78" s="85">
        <f>VLOOKUP($C$2,'[41]ERU-1'!$A$6:$BE$17,M$42,FALSE)</f>
        <v>69</v>
      </c>
      <c r="N78" s="85">
        <f>VLOOKUP($C$2,'[41]ERU-1'!$A$6:$BE$17,N$42,FALSE)</f>
        <v>0</v>
      </c>
      <c r="O78" s="85" t="s">
        <v>36</v>
      </c>
      <c r="P78" s="85">
        <f>VLOOKUP($C$2,'[41]ERU-1'!$A$6:$BE$17,P$42,FALSE)</f>
        <v>0</v>
      </c>
      <c r="Q78" s="85">
        <f>VLOOKUP($C$2,'[41]ERU-1'!$A$6:$BE$17,Q$42,FALSE)</f>
        <v>0</v>
      </c>
      <c r="R78" s="85">
        <f>VLOOKUP($C$2,'[41]ERU-1'!$A$6:$BE$17,R$42,FALSE)</f>
        <v>69</v>
      </c>
      <c r="S78" s="85">
        <f>VLOOKUP($C$2,'[41]ERU-1'!$A$6:$BE$17,S$42,FALSE)</f>
        <v>0</v>
      </c>
      <c r="T78" s="85">
        <f>VLOOKUP($C$2,'[41]ERU-1'!$A$6:$BE$17,T$42,FALSE)</f>
        <v>0</v>
      </c>
      <c r="U78" s="85">
        <f>VLOOKUP($C$2,'[41]ERU-1'!$A$6:$BE$17,U$42,FALSE)</f>
        <v>0</v>
      </c>
      <c r="V78" s="85">
        <f>VLOOKUP($C$2,'[41]ERU-1'!$A$6:$BE$17,V$42,FALSE)</f>
        <v>0</v>
      </c>
      <c r="W78" s="85">
        <f>VLOOKUP($C$2,'[41]ERU-1'!$A$6:$BE$17,W$42,FALSE)</f>
        <v>0</v>
      </c>
      <c r="X78" s="85">
        <f>VLOOKUP($C$2,'[41]ERU-1'!$A$6:$BE$17,X$42,FALSE)</f>
        <v>0</v>
      </c>
      <c r="Y78" s="85">
        <f>VLOOKUP($C$2,'[41]ERU-1'!$A$6:$BE$17,Y$42,FALSE)</f>
        <v>0</v>
      </c>
      <c r="Z78" s="85">
        <f>VLOOKUP($C$2,'[41]ERU-1'!$A$6:$BE$17,Z$42,FALSE)</f>
        <v>0</v>
      </c>
      <c r="AA78" s="85" t="str">
        <f>INDEX([16]Data!$BK$5:$BK$156,MATCH(A78,[16]Data!$A$5:$A$156,0))</f>
        <v>Královéhradecký</v>
      </c>
      <c r="AB78" s="86">
        <f>INDEX([16]Data!$BM$5:$BM$156,MATCH(A78,[16]Data!$A$5:$A$156,0))</f>
        <v>0.28599999999999998</v>
      </c>
      <c r="AC78" s="12"/>
      <c r="AD78" s="39">
        <f t="shared" si="15"/>
        <v>0.69869738504909107</v>
      </c>
    </row>
    <row r="79" spans="1:30" x14ac:dyDescent="0.25">
      <c r="A79">
        <v>2042</v>
      </c>
      <c r="B79" s="84" t="str">
        <f>INDEX([16]Data!$C$5:$C$156,MATCH(A79,[16]Data!$A$5:$A$156,0))</f>
        <v>KJ - Jihlava, U Břízek</v>
      </c>
      <c r="C79" s="85" t="str">
        <f>VLOOKUP($C$2,'[42]ERU-1'!$A$6:$BE$17,C$42,FALSE)</f>
        <v>Květen</v>
      </c>
      <c r="D79" s="85">
        <f>VLOOKUP($C$2,'[42]ERU-1'!$A$6:$BE$17,D$42,FALSE)</f>
        <v>5</v>
      </c>
      <c r="E79" s="85">
        <f>VLOOKUP($C$2,'[42]ERU-1'!$A$6:$BE$17,E$42,FALSE)</f>
        <v>1061.518</v>
      </c>
      <c r="F79" s="85">
        <f>VLOOKUP($C$2,'[42]ERU-1'!$A$6:$BE$17,F$42,FALSE)</f>
        <v>581.78200000000004</v>
      </c>
      <c r="G79" s="85">
        <f>VLOOKUP($C$2,'[42]ERU-1'!$A$6:$BE$17,G$42,FALSE)</f>
        <v>35.539000000000001</v>
      </c>
      <c r="H79" s="85">
        <f>VLOOKUP($C$2,'[42]ERU-1'!$A$6:$BE$17,H$42,FALSE)</f>
        <v>1682</v>
      </c>
      <c r="I79" s="85">
        <f>VLOOKUP($C$2,'[42]ERU-1'!$A$6:$BE$17,I$42,FALSE)</f>
        <v>0</v>
      </c>
      <c r="J79" s="85">
        <f>VLOOKUP($C$2,'[42]ERU-1'!$A$6:$BE$17,J$42,FALSE)</f>
        <v>0</v>
      </c>
      <c r="K79" s="85">
        <f>VLOOKUP($C$2,'[42]ERU-1'!$A$6:$BE$17,K$42,FALSE)</f>
        <v>1682</v>
      </c>
      <c r="L79" s="85">
        <f>VLOOKUP($C$2,'[42]ERU-1'!$A$6:$BE$17,L$42,FALSE)</f>
        <v>0</v>
      </c>
      <c r="M79" s="85">
        <f>VLOOKUP($C$2,'[42]ERU-1'!$A$6:$BE$17,M$42,FALSE)</f>
        <v>1682</v>
      </c>
      <c r="N79" s="85">
        <f>VLOOKUP($C$2,'[42]ERU-1'!$A$6:$BE$17,N$42,FALSE)</f>
        <v>0</v>
      </c>
      <c r="O79" s="85" t="s">
        <v>36</v>
      </c>
      <c r="P79" s="85">
        <f>VLOOKUP($C$2,'[42]ERU-1'!$A$6:$BE$17,P$42,FALSE)</f>
        <v>0</v>
      </c>
      <c r="Q79" s="85">
        <f>VLOOKUP($C$2,'[42]ERU-1'!$A$6:$BE$17,Q$42,FALSE)</f>
        <v>0</v>
      </c>
      <c r="R79" s="85">
        <f>VLOOKUP($C$2,'[42]ERU-1'!$A$6:$BE$17,R$42,FALSE)</f>
        <v>1682</v>
      </c>
      <c r="S79" s="85">
        <f>VLOOKUP($C$2,'[42]ERU-1'!$A$6:$BE$17,S$42,FALSE)</f>
        <v>0</v>
      </c>
      <c r="T79" s="85">
        <f>VLOOKUP($C$2,'[42]ERU-1'!$A$6:$BE$17,T$42,FALSE)</f>
        <v>0</v>
      </c>
      <c r="U79" s="85">
        <f>VLOOKUP($C$2,'[42]ERU-1'!$A$6:$BE$17,U$42,FALSE)</f>
        <v>0</v>
      </c>
      <c r="V79" s="85">
        <f>VLOOKUP($C$2,'[42]ERU-1'!$A$6:$BE$17,V$42,FALSE)</f>
        <v>0</v>
      </c>
      <c r="W79" s="85">
        <f>VLOOKUP($C$2,'[42]ERU-1'!$A$6:$BE$17,W$42,FALSE)</f>
        <v>0</v>
      </c>
      <c r="X79" s="85">
        <f>VLOOKUP($C$2,'[42]ERU-1'!$A$6:$BE$17,X$42,FALSE)</f>
        <v>0</v>
      </c>
      <c r="Y79" s="85">
        <f>VLOOKUP($C$2,'[42]ERU-1'!$A$6:$BE$17,Y$42,FALSE)</f>
        <v>0</v>
      </c>
      <c r="Z79" s="85">
        <f>VLOOKUP($C$2,'[42]ERU-1'!$A$6:$BE$17,Z$42,FALSE)</f>
        <v>0</v>
      </c>
      <c r="AA79" s="85" t="str">
        <f>INDEX([16]Data!$BK$5:$BK$156,MATCH(A79,[16]Data!$A$5:$A$156,0))</f>
        <v>Vysočina</v>
      </c>
      <c r="AB79" s="86">
        <f>INDEX([16]Data!$BM$5:$BM$156,MATCH(A79,[16]Data!$A$5:$A$156,0))</f>
        <v>2.4729999999999999</v>
      </c>
      <c r="AC79" s="12"/>
      <c r="AD79" s="39">
        <f t="shared" si="15"/>
        <v>0.80308813648793209</v>
      </c>
    </row>
    <row r="80" spans="1:30" x14ac:dyDescent="0.25">
      <c r="A80">
        <v>2884</v>
      </c>
      <c r="B80" s="84" t="str">
        <f>INDEX([16]Data!$C$5:$C$156,MATCH(A80,[16]Data!$A$5:$A$156,0))</f>
        <v>KJ - Kaznějov</v>
      </c>
      <c r="C80" s="85" t="str">
        <f>VLOOKUP($C$2,'[43]ERU-1'!$A$6:$BE$17,C$42,FALSE)</f>
        <v>Květen</v>
      </c>
      <c r="D80" s="85">
        <f>VLOOKUP($C$2,'[43]ERU-1'!$A$6:$BE$17,D$42,FALSE)</f>
        <v>5</v>
      </c>
      <c r="E80" s="85">
        <f>VLOOKUP($C$2,'[43]ERU-1'!$A$6:$BE$17,E$42,FALSE)</f>
        <v>289.375</v>
      </c>
      <c r="F80" s="85">
        <f>VLOOKUP($C$2,'[43]ERU-1'!$A$6:$BE$17,F$42,FALSE)</f>
        <v>146.827</v>
      </c>
      <c r="G80" s="85">
        <f>VLOOKUP($C$2,'[43]ERU-1'!$A$6:$BE$17,G$42,FALSE)</f>
        <v>35.459000000000003</v>
      </c>
      <c r="H80" s="85">
        <f>VLOOKUP($C$2,'[43]ERU-1'!$A$6:$BE$17,H$42,FALSE)</f>
        <v>395</v>
      </c>
      <c r="I80" s="85">
        <f>VLOOKUP($C$2,'[43]ERU-1'!$A$6:$BE$17,I$42,FALSE)</f>
        <v>0</v>
      </c>
      <c r="J80" s="85">
        <f>VLOOKUP($C$2,'[43]ERU-1'!$A$6:$BE$17,J$42,FALSE)</f>
        <v>0</v>
      </c>
      <c r="K80" s="85">
        <f>VLOOKUP($C$2,'[43]ERU-1'!$A$6:$BE$17,K$42,FALSE)</f>
        <v>395</v>
      </c>
      <c r="L80" s="85">
        <f>VLOOKUP($C$2,'[43]ERU-1'!$A$6:$BE$17,L$42,FALSE)</f>
        <v>0</v>
      </c>
      <c r="M80" s="85">
        <f>VLOOKUP($C$2,'[43]ERU-1'!$A$6:$BE$17,M$42,FALSE)</f>
        <v>395</v>
      </c>
      <c r="N80" s="85">
        <f>VLOOKUP($C$2,'[43]ERU-1'!$A$6:$BE$17,N$42,FALSE)</f>
        <v>0</v>
      </c>
      <c r="O80" s="85" t="s">
        <v>36</v>
      </c>
      <c r="P80" s="85">
        <f>VLOOKUP($C$2,'[43]ERU-1'!$A$6:$BE$17,P$42,FALSE)</f>
        <v>0</v>
      </c>
      <c r="Q80" s="85">
        <f>VLOOKUP($C$2,'[43]ERU-1'!$A$6:$BE$17,Q$42,FALSE)</f>
        <v>0</v>
      </c>
      <c r="R80" s="85">
        <f>VLOOKUP($C$2,'[43]ERU-1'!$A$6:$BE$17,R$42,FALSE)</f>
        <v>395</v>
      </c>
      <c r="S80" s="85">
        <f>VLOOKUP($C$2,'[43]ERU-1'!$A$6:$BE$17,S$42,FALSE)</f>
        <v>0</v>
      </c>
      <c r="T80" s="85">
        <f>VLOOKUP($C$2,'[43]ERU-1'!$A$6:$BE$17,T$42,FALSE)</f>
        <v>0</v>
      </c>
      <c r="U80" s="85">
        <f>VLOOKUP($C$2,'[43]ERU-1'!$A$6:$BE$17,U$42,FALSE)</f>
        <v>0</v>
      </c>
      <c r="V80" s="85">
        <f>VLOOKUP($C$2,'[43]ERU-1'!$A$6:$BE$17,V$42,FALSE)</f>
        <v>0</v>
      </c>
      <c r="W80" s="85">
        <f>VLOOKUP($C$2,'[43]ERU-1'!$A$6:$BE$17,W$42,FALSE)</f>
        <v>0</v>
      </c>
      <c r="X80" s="85">
        <f>VLOOKUP($C$2,'[43]ERU-1'!$A$6:$BE$17,X$42,FALSE)</f>
        <v>0</v>
      </c>
      <c r="Y80" s="85">
        <f>VLOOKUP($C$2,'[43]ERU-1'!$A$6:$BE$17,Y$42,FALSE)</f>
        <v>0</v>
      </c>
      <c r="Z80" s="85">
        <f>VLOOKUP($C$2,'[43]ERU-1'!$A$6:$BE$17,Z$42,FALSE)</f>
        <v>0</v>
      </c>
      <c r="AA80" s="85" t="str">
        <f>INDEX([16]Data!$BK$5:$BK$156,MATCH(A80,[16]Data!$A$5:$A$156,0))</f>
        <v>Plzeňský</v>
      </c>
      <c r="AB80" s="86">
        <f>INDEX([16]Data!$BM$5:$BM$156,MATCH(A80,[16]Data!$A$5:$A$156,0))</f>
        <v>1.1619999999999999</v>
      </c>
      <c r="AC80" s="12"/>
      <c r="AD80" s="39">
        <f t="shared" si="15"/>
        <v>0.74728913770779359</v>
      </c>
    </row>
    <row r="81" spans="1:30" x14ac:dyDescent="0.25">
      <c r="A81">
        <v>2447</v>
      </c>
      <c r="B81" s="84" t="str">
        <f>INDEX([16]Data!$C$5:$C$156,MATCH(A81,[16]Data!$A$5:$A$156,0))</f>
        <v>KJ - Kladruby (areál RÚ)</v>
      </c>
      <c r="C81" s="85" t="str">
        <f>VLOOKUP($C$2,'[44]ERU-1'!$A$6:$BE$17,C$42,FALSE)</f>
        <v>Květen</v>
      </c>
      <c r="D81" s="85">
        <f>VLOOKUP($C$2,'[44]ERU-1'!$A$6:$BE$17,D$42,FALSE)</f>
        <v>5</v>
      </c>
      <c r="E81" s="85">
        <f>VLOOKUP($C$2,'[44]ERU-1'!$A$6:$BE$17,E$42,FALSE)</f>
        <v>381.39299999999997</v>
      </c>
      <c r="F81" s="85">
        <f>VLOOKUP($C$2,'[44]ERU-1'!$A$6:$BE$17,F$42,FALSE)</f>
        <v>201.721</v>
      </c>
      <c r="G81" s="85">
        <f>VLOOKUP($C$2,'[44]ERU-1'!$A$6:$BE$17,G$42,FALSE)</f>
        <v>35.433999999999997</v>
      </c>
      <c r="H81" s="85">
        <f>VLOOKUP($C$2,'[44]ERU-1'!$A$6:$BE$17,H$42,FALSE)</f>
        <v>559</v>
      </c>
      <c r="I81" s="85">
        <f>VLOOKUP($C$2,'[44]ERU-1'!$A$6:$BE$17,I$42,FALSE)</f>
        <v>0</v>
      </c>
      <c r="J81" s="85">
        <f>VLOOKUP($C$2,'[44]ERU-1'!$A$6:$BE$17,J$42,FALSE)</f>
        <v>0</v>
      </c>
      <c r="K81" s="85">
        <f>VLOOKUP($C$2,'[44]ERU-1'!$A$6:$BE$17,K$42,FALSE)</f>
        <v>559</v>
      </c>
      <c r="L81" s="85">
        <f>VLOOKUP($C$2,'[44]ERU-1'!$A$6:$BE$17,L$42,FALSE)</f>
        <v>0</v>
      </c>
      <c r="M81" s="85">
        <f>VLOOKUP($C$2,'[44]ERU-1'!$A$6:$BE$17,M$42,FALSE)</f>
        <v>559</v>
      </c>
      <c r="N81" s="85">
        <f>VLOOKUP($C$2,'[44]ERU-1'!$A$6:$BE$17,N$42,FALSE)</f>
        <v>0</v>
      </c>
      <c r="O81" s="85" t="s">
        <v>36</v>
      </c>
      <c r="P81" s="85">
        <f>VLOOKUP($C$2,'[44]ERU-1'!$A$6:$BE$17,P$42,FALSE)</f>
        <v>0</v>
      </c>
      <c r="Q81" s="85">
        <f>VLOOKUP($C$2,'[44]ERU-1'!$A$6:$BE$17,Q$42,FALSE)</f>
        <v>0</v>
      </c>
      <c r="R81" s="85">
        <f>VLOOKUP($C$2,'[44]ERU-1'!$A$6:$BE$17,R$42,FALSE)</f>
        <v>0</v>
      </c>
      <c r="S81" s="85">
        <f>VLOOKUP($C$2,'[44]ERU-1'!$A$6:$BE$17,S$42,FALSE)</f>
        <v>0</v>
      </c>
      <c r="T81" s="85">
        <f>VLOOKUP($C$2,'[44]ERU-1'!$A$6:$BE$17,T$42,FALSE)</f>
        <v>0</v>
      </c>
      <c r="U81" s="85">
        <f>VLOOKUP($C$2,'[44]ERU-1'!$A$6:$BE$17,U$42,FALSE)</f>
        <v>0</v>
      </c>
      <c r="V81" s="85">
        <f>VLOOKUP($C$2,'[44]ERU-1'!$A$6:$BE$17,V$42,FALSE)</f>
        <v>0</v>
      </c>
      <c r="W81" s="85">
        <f>VLOOKUP($C$2,'[44]ERU-1'!$A$6:$BE$17,W$42,FALSE)</f>
        <v>0</v>
      </c>
      <c r="X81" s="85">
        <f>VLOOKUP($C$2,'[44]ERU-1'!$A$6:$BE$17,X$42,FALSE)</f>
        <v>559</v>
      </c>
      <c r="Y81" s="85">
        <f>VLOOKUP($C$2,'[44]ERU-1'!$A$6:$BE$17,Y$42,FALSE)</f>
        <v>0</v>
      </c>
      <c r="Z81" s="85">
        <f>VLOOKUP($C$2,'[44]ERU-1'!$A$6:$BE$17,Z$42,FALSE)</f>
        <v>0</v>
      </c>
      <c r="AA81" s="85" t="str">
        <f>INDEX([16]Data!$BK$5:$BK$156,MATCH(A81,[16]Data!$A$5:$A$156,0))</f>
        <v>Středočeský</v>
      </c>
      <c r="AB81" s="86">
        <f>INDEX([16]Data!$BM$5:$BM$156,MATCH(A81,[16]Data!$A$5:$A$156,0))</f>
        <v>0.95199999999999996</v>
      </c>
      <c r="AC81" s="12"/>
      <c r="AD81" s="39">
        <f t="shared" si="15"/>
        <v>0.76976506054291705</v>
      </c>
    </row>
    <row r="82" spans="1:30" x14ac:dyDescent="0.25">
      <c r="A82">
        <v>3157</v>
      </c>
      <c r="B82" s="84" t="str">
        <f>INDEX([16]Data!$C$5:$C$156,MATCH(A82,[16]Data!$A$5:$A$156,0))</f>
        <v>KJ - Klimkovice (areál sanatoria)</v>
      </c>
      <c r="C82" s="85" t="str">
        <f>VLOOKUP($C$2,'[45]ERU-1'!$A$6:$BE$17,C$42,FALSE)</f>
        <v>Květen</v>
      </c>
      <c r="D82" s="85">
        <f>VLOOKUP($C$2,'[45]ERU-1'!$A$6:$BE$17,D$42,FALSE)</f>
        <v>5</v>
      </c>
      <c r="E82" s="85">
        <f>VLOOKUP($C$2,'[45]ERU-1'!$A$6:$BE$17,E$42,FALSE)</f>
        <v>325.18900000000002</v>
      </c>
      <c r="F82" s="85">
        <f>VLOOKUP($C$2,'[45]ERU-1'!$A$6:$BE$17,F$42,FALSE)</f>
        <v>167.66</v>
      </c>
      <c r="G82" s="85">
        <f>VLOOKUP($C$2,'[45]ERU-1'!$A$6:$BE$17,G$42,FALSE)</f>
        <v>35.508000000000003</v>
      </c>
      <c r="H82" s="85">
        <f>VLOOKUP($C$2,'[45]ERU-1'!$A$6:$BE$17,H$42,FALSE)</f>
        <v>503</v>
      </c>
      <c r="I82" s="85">
        <f>VLOOKUP($C$2,'[45]ERU-1'!$A$6:$BE$17,I$42,FALSE)</f>
        <v>0</v>
      </c>
      <c r="J82" s="85">
        <f>VLOOKUP($C$2,'[45]ERU-1'!$A$6:$BE$17,J$42,FALSE)</f>
        <v>0</v>
      </c>
      <c r="K82" s="85">
        <f>VLOOKUP($C$2,'[45]ERU-1'!$A$6:$BE$17,K$42,FALSE)</f>
        <v>503</v>
      </c>
      <c r="L82" s="85">
        <f>VLOOKUP($C$2,'[45]ERU-1'!$A$6:$BE$17,L$42,FALSE)</f>
        <v>0</v>
      </c>
      <c r="M82" s="85">
        <f>VLOOKUP($C$2,'[45]ERU-1'!$A$6:$BE$17,M$42,FALSE)</f>
        <v>503</v>
      </c>
      <c r="N82" s="85">
        <f>VLOOKUP($C$2,'[45]ERU-1'!$A$6:$BE$17,N$42,FALSE)</f>
        <v>0</v>
      </c>
      <c r="O82" s="85" t="s">
        <v>36</v>
      </c>
      <c r="P82" s="85">
        <f>VLOOKUP($C$2,'[45]ERU-1'!$A$6:$BE$17,P$42,FALSE)</f>
        <v>0</v>
      </c>
      <c r="Q82" s="85">
        <f>VLOOKUP($C$2,'[45]ERU-1'!$A$6:$BE$17,Q$42,FALSE)</f>
        <v>0</v>
      </c>
      <c r="R82" s="85">
        <f>VLOOKUP($C$2,'[45]ERU-1'!$A$6:$BE$17,R$42,FALSE)</f>
        <v>0</v>
      </c>
      <c r="S82" s="85">
        <f>VLOOKUP($C$2,'[45]ERU-1'!$A$6:$BE$17,S$42,FALSE)</f>
        <v>0</v>
      </c>
      <c r="T82" s="85">
        <f>VLOOKUP($C$2,'[45]ERU-1'!$A$6:$BE$17,T$42,FALSE)</f>
        <v>0</v>
      </c>
      <c r="U82" s="85">
        <f>VLOOKUP($C$2,'[45]ERU-1'!$A$6:$BE$17,U$42,FALSE)</f>
        <v>0</v>
      </c>
      <c r="V82" s="85">
        <f>VLOOKUP($C$2,'[45]ERU-1'!$A$6:$BE$17,V$42,FALSE)</f>
        <v>0</v>
      </c>
      <c r="W82" s="85">
        <f>VLOOKUP($C$2,'[45]ERU-1'!$A$6:$BE$17,W$42,FALSE)</f>
        <v>0</v>
      </c>
      <c r="X82" s="85">
        <f>VLOOKUP($C$2,'[45]ERU-1'!$A$6:$BE$17,X$42,FALSE)</f>
        <v>503</v>
      </c>
      <c r="Y82" s="85">
        <f>VLOOKUP($C$2,'[45]ERU-1'!$A$6:$BE$17,Y$42,FALSE)</f>
        <v>0</v>
      </c>
      <c r="Z82" s="85">
        <f>VLOOKUP($C$2,'[45]ERU-1'!$A$6:$BE$17,Z$42,FALSE)</f>
        <v>0</v>
      </c>
      <c r="AA82" s="85" t="str">
        <f>INDEX([16]Data!$BK$5:$BK$156,MATCH(A82,[16]Data!$A$5:$A$156,0))</f>
        <v>Moravskoslezský</v>
      </c>
      <c r="AB82" s="86">
        <f>INDEX([16]Data!$BM$5:$BM$156,MATCH(A82,[16]Data!$A$5:$A$156,0))</f>
        <v>1.3360000000000001</v>
      </c>
      <c r="AC82" s="12"/>
      <c r="AD82" s="39">
        <f t="shared" si="15"/>
        <v>0.83336646917703816</v>
      </c>
    </row>
    <row r="83" spans="1:30" x14ac:dyDescent="0.25">
      <c r="A83">
        <v>3498</v>
      </c>
      <c r="B83" s="84" t="str">
        <f>INDEX([16]Data!$C$5:$C$156,MATCH(A83,[16]Data!$A$5:$A$156,0))</f>
        <v>KJ - Kamenický Šenov</v>
      </c>
      <c r="C83" s="85" t="str">
        <f>VLOOKUP($C$2,'[46]ERU-1'!$A$6:$BE$17,C$42,FALSE)</f>
        <v>Květen</v>
      </c>
      <c r="D83" s="85">
        <f>VLOOKUP($C$2,'[46]ERU-1'!$A$6:$BE$17,D$42,FALSE)</f>
        <v>5</v>
      </c>
      <c r="E83" s="85">
        <f>VLOOKUP($C$2,'[46]ERU-1'!$A$6:$BE$17,E$42,FALSE)</f>
        <v>451.82499999999999</v>
      </c>
      <c r="F83" s="85">
        <f>VLOOKUP($C$2,'[46]ERU-1'!$A$6:$BE$17,F$42,FALSE)</f>
        <v>237.42699999999999</v>
      </c>
      <c r="G83" s="85">
        <f>VLOOKUP($C$2,'[46]ERU-1'!$A$6:$BE$17,G$42,FALSE)</f>
        <v>35.436</v>
      </c>
      <c r="H83" s="85">
        <f>VLOOKUP($C$2,'[46]ERU-1'!$A$6:$BE$17,H$42,FALSE)</f>
        <v>683</v>
      </c>
      <c r="I83" s="85">
        <f>VLOOKUP($C$2,'[46]ERU-1'!$A$6:$BE$17,I$42,FALSE)</f>
        <v>0</v>
      </c>
      <c r="J83" s="85">
        <f>VLOOKUP($C$2,'[46]ERU-1'!$A$6:$BE$17,J$42,FALSE)</f>
        <v>0</v>
      </c>
      <c r="K83" s="85">
        <f>VLOOKUP($C$2,'[46]ERU-1'!$A$6:$BE$17,K$42,FALSE)</f>
        <v>683</v>
      </c>
      <c r="L83" s="85">
        <f>VLOOKUP($C$2,'[46]ERU-1'!$A$6:$BE$17,L$42,FALSE)</f>
        <v>0</v>
      </c>
      <c r="M83" s="85">
        <f>VLOOKUP($C$2,'[46]ERU-1'!$A$6:$BE$17,M$42,FALSE)</f>
        <v>683</v>
      </c>
      <c r="N83" s="85">
        <f>VLOOKUP($C$2,'[46]ERU-1'!$A$6:$BE$17,N$42,FALSE)</f>
        <v>0</v>
      </c>
      <c r="O83" s="85" t="s">
        <v>36</v>
      </c>
      <c r="P83" s="85">
        <f>VLOOKUP($C$2,'[46]ERU-1'!$A$6:$BE$17,P$42,FALSE)</f>
        <v>0</v>
      </c>
      <c r="Q83" s="85">
        <f>VLOOKUP($C$2,'[46]ERU-1'!$A$6:$BE$17,Q$42,FALSE)</f>
        <v>0</v>
      </c>
      <c r="R83" s="85">
        <f>VLOOKUP($C$2,'[46]ERU-1'!$A$6:$BE$17,R$42,FALSE)</f>
        <v>683</v>
      </c>
      <c r="S83" s="85">
        <f>VLOOKUP($C$2,'[46]ERU-1'!$A$6:$BE$17,S$42,FALSE)</f>
        <v>0</v>
      </c>
      <c r="T83" s="85">
        <f>VLOOKUP($C$2,'[46]ERU-1'!$A$6:$BE$17,T$42,FALSE)</f>
        <v>0</v>
      </c>
      <c r="U83" s="85">
        <f>VLOOKUP($C$2,'[46]ERU-1'!$A$6:$BE$17,U$42,FALSE)</f>
        <v>0</v>
      </c>
      <c r="V83" s="85">
        <f>VLOOKUP($C$2,'[46]ERU-1'!$A$6:$BE$17,V$42,FALSE)</f>
        <v>0</v>
      </c>
      <c r="W83" s="85">
        <f>VLOOKUP($C$2,'[46]ERU-1'!$A$6:$BE$17,W$42,FALSE)</f>
        <v>0</v>
      </c>
      <c r="X83" s="85">
        <f>VLOOKUP($C$2,'[46]ERU-1'!$A$6:$BE$17,X$42,FALSE)</f>
        <v>0</v>
      </c>
      <c r="Y83" s="85">
        <f>VLOOKUP($C$2,'[46]ERU-1'!$A$6:$BE$17,Y$42,FALSE)</f>
        <v>0</v>
      </c>
      <c r="Z83" s="85">
        <f>VLOOKUP($C$2,'[46]ERU-1'!$A$6:$BE$17,Z$42,FALSE)</f>
        <v>0</v>
      </c>
      <c r="AA83" s="85" t="str">
        <f>INDEX([16]Data!$BK$5:$BK$156,MATCH(A83,[16]Data!$A$5:$A$156,0))</f>
        <v>Liberecký</v>
      </c>
      <c r="AB83" s="86">
        <f>INDEX([16]Data!$BM$5:$BM$156,MATCH(A83,[16]Data!$A$5:$A$156,0))</f>
        <v>2.4729999999999999</v>
      </c>
      <c r="AC83" s="12"/>
      <c r="AD83" s="39">
        <f t="shared" si="15"/>
        <v>0.79907602009132161</v>
      </c>
    </row>
    <row r="84" spans="1:30" x14ac:dyDescent="0.25">
      <c r="A84">
        <v>3608</v>
      </c>
      <c r="B84" s="84" t="str">
        <f>INDEX([16]Data!$C$5:$C$156,MATCH(A84,[16]Data!$A$5:$A$156,0))</f>
        <v>KJ - Kojetín</v>
      </c>
      <c r="C84" s="85" t="str">
        <f>VLOOKUP($C$2,'[47]ERU-1'!$A$6:$BE$17,C$42,FALSE)</f>
        <v>Květen</v>
      </c>
      <c r="D84" s="85">
        <f>VLOOKUP($C$2,'[47]ERU-1'!$A$6:$BE$17,D$42,FALSE)</f>
        <v>5</v>
      </c>
      <c r="E84" s="85">
        <f>VLOOKUP($C$2,'[47]ERU-1'!$A$6:$BE$17,E$42,FALSE)</f>
        <v>96.382999999999996</v>
      </c>
      <c r="F84" s="85">
        <f>VLOOKUP($C$2,'[47]ERU-1'!$A$6:$BE$17,F$42,FALSE)</f>
        <v>53.094999999999999</v>
      </c>
      <c r="G84" s="85">
        <f>VLOOKUP($C$2,'[47]ERU-1'!$A$6:$BE$17,G$42,FALSE)</f>
        <v>35.515000000000001</v>
      </c>
      <c r="H84" s="85">
        <f>VLOOKUP($C$2,'[47]ERU-1'!$A$6:$BE$17,H$42,FALSE)</f>
        <v>148</v>
      </c>
      <c r="I84" s="85">
        <f>VLOOKUP($C$2,'[47]ERU-1'!$A$6:$BE$17,I$42,FALSE)</f>
        <v>0</v>
      </c>
      <c r="J84" s="85">
        <f>VLOOKUP($C$2,'[47]ERU-1'!$A$6:$BE$17,J$42,FALSE)</f>
        <v>0</v>
      </c>
      <c r="K84" s="85">
        <f>VLOOKUP($C$2,'[47]ERU-1'!$A$6:$BE$17,K$42,FALSE)</f>
        <v>148</v>
      </c>
      <c r="L84" s="85">
        <f>VLOOKUP($C$2,'[47]ERU-1'!$A$6:$BE$17,L$42,FALSE)</f>
        <v>0</v>
      </c>
      <c r="M84" s="85">
        <f>VLOOKUP($C$2,'[47]ERU-1'!$A$6:$BE$17,M$42,FALSE)</f>
        <v>148</v>
      </c>
      <c r="N84" s="85">
        <f>VLOOKUP($C$2,'[47]ERU-1'!$A$6:$BE$17,N$42,FALSE)</f>
        <v>0</v>
      </c>
      <c r="O84" s="85" t="s">
        <v>36</v>
      </c>
      <c r="P84" s="85">
        <f>VLOOKUP($C$2,'[47]ERU-1'!$A$6:$BE$17,P$42,FALSE)</f>
        <v>0</v>
      </c>
      <c r="Q84" s="85">
        <f>VLOOKUP($C$2,'[47]ERU-1'!$A$6:$BE$17,Q$42,FALSE)</f>
        <v>0</v>
      </c>
      <c r="R84" s="85">
        <f>VLOOKUP($C$2,'[47]ERU-1'!$A$6:$BE$17,R$42,FALSE)</f>
        <v>148</v>
      </c>
      <c r="S84" s="85">
        <f>VLOOKUP($C$2,'[47]ERU-1'!$A$6:$BE$17,S$42,FALSE)</f>
        <v>0</v>
      </c>
      <c r="T84" s="85">
        <f>VLOOKUP($C$2,'[47]ERU-1'!$A$6:$BE$17,T$42,FALSE)</f>
        <v>0</v>
      </c>
      <c r="U84" s="85">
        <f>VLOOKUP($C$2,'[47]ERU-1'!$A$6:$BE$17,U$42,FALSE)</f>
        <v>0</v>
      </c>
      <c r="V84" s="85">
        <f>VLOOKUP($C$2,'[47]ERU-1'!$A$6:$BE$17,V$42,FALSE)</f>
        <v>0</v>
      </c>
      <c r="W84" s="85">
        <f>VLOOKUP($C$2,'[47]ERU-1'!$A$6:$BE$17,W$42,FALSE)</f>
        <v>0</v>
      </c>
      <c r="X84" s="85">
        <f>VLOOKUP($C$2,'[47]ERU-1'!$A$6:$BE$17,X$42,FALSE)</f>
        <v>0</v>
      </c>
      <c r="Y84" s="85">
        <f>VLOOKUP($C$2,'[47]ERU-1'!$A$6:$BE$17,Y$42,FALSE)</f>
        <v>0</v>
      </c>
      <c r="Z84" s="85">
        <f>VLOOKUP($C$2,'[47]ERU-1'!$A$6:$BE$17,Z$42,FALSE)</f>
        <v>0</v>
      </c>
      <c r="AA84" s="85" t="str">
        <f>INDEX([16]Data!$BK$5:$BK$156,MATCH(A84,[16]Data!$A$5:$A$156,0))</f>
        <v>Olomoucký</v>
      </c>
      <c r="AB84" s="86">
        <f>INDEX([16]Data!$BM$5:$BM$156,MATCH(A84,[16]Data!$A$5:$A$156,0))</f>
        <v>0.28599999999999998</v>
      </c>
      <c r="AC84" s="12"/>
      <c r="AD84" s="39">
        <f t="shared" si="15"/>
        <v>0.77429345722028653</v>
      </c>
    </row>
    <row r="85" spans="1:30" x14ac:dyDescent="0.25">
      <c r="A85" s="34">
        <v>2698</v>
      </c>
      <c r="B85" s="84" t="str">
        <f>INDEX([16]Data!$C$5:$C$156,MATCH(A85,[16]Data!$A$5:$A$156,0))</f>
        <v>Kotelna Frýdlant</v>
      </c>
      <c r="C85" s="85" t="str">
        <f>VLOOKUP($C$2,'[48]ERU-1'!$A$6:$BE$17,C$42,FALSE)</f>
        <v>Květen</v>
      </c>
      <c r="D85" s="85">
        <f>VLOOKUP($C$2,'[48]ERU-1'!$A$6:$BE$17,D$42,FALSE)</f>
        <v>5</v>
      </c>
      <c r="E85" s="85">
        <f>VLOOKUP($C$2,'[48]ERU-1'!$A$6:$BE$17,E$42,FALSE)</f>
        <v>960.22400000000005</v>
      </c>
      <c r="F85" s="85">
        <f>VLOOKUP($C$2,'[48]ERU-1'!$A$6:$BE$17,F$42,FALSE)</f>
        <v>494.017</v>
      </c>
      <c r="G85" s="85">
        <f>VLOOKUP($C$2,'[48]ERU-1'!$A$6:$BE$17,G$42,FALSE)</f>
        <v>35.527000000000001</v>
      </c>
      <c r="H85" s="85">
        <f>VLOOKUP($C$2,'[48]ERU-1'!$A$6:$BE$17,H$42,FALSE)</f>
        <v>1486</v>
      </c>
      <c r="I85" s="85">
        <f>VLOOKUP($C$2,'[48]ERU-1'!$A$6:$BE$17,I$42,FALSE)</f>
        <v>0</v>
      </c>
      <c r="J85" s="85">
        <f>VLOOKUP($C$2,'[48]ERU-1'!$A$6:$BE$17,J$42,FALSE)</f>
        <v>0</v>
      </c>
      <c r="K85" s="85">
        <f>VLOOKUP($C$2,'[48]ERU-1'!$A$6:$BE$17,K$42,FALSE)</f>
        <v>1486</v>
      </c>
      <c r="L85" s="85">
        <f>VLOOKUP($C$2,'[48]ERU-1'!$A$6:$BE$17,L$42,FALSE)</f>
        <v>0</v>
      </c>
      <c r="M85" s="85">
        <f>VLOOKUP($C$2,'[48]ERU-1'!$A$6:$BE$17,M$42,FALSE)</f>
        <v>1486</v>
      </c>
      <c r="N85" s="85">
        <f>VLOOKUP($C$2,'[48]ERU-1'!$A$6:$BE$17,N$42,FALSE)</f>
        <v>0</v>
      </c>
      <c r="O85" s="85" t="s">
        <v>36</v>
      </c>
      <c r="P85" s="85">
        <f>VLOOKUP($C$2,'[48]ERU-1'!$A$6:$BE$17,P$42,FALSE)</f>
        <v>0</v>
      </c>
      <c r="Q85" s="85">
        <f>VLOOKUP($C$2,'[48]ERU-1'!$A$6:$BE$17,Q$42,FALSE)</f>
        <v>0</v>
      </c>
      <c r="R85" s="85">
        <f>VLOOKUP($C$2,'[48]ERU-1'!$A$6:$BE$17,R$42,FALSE)</f>
        <v>1486</v>
      </c>
      <c r="S85" s="85">
        <f>VLOOKUP($C$2,'[48]ERU-1'!$A$6:$BE$17,S$42,FALSE)</f>
        <v>0</v>
      </c>
      <c r="T85" s="85">
        <f>VLOOKUP($C$2,'[48]ERU-1'!$A$6:$BE$17,T$42,FALSE)</f>
        <v>0</v>
      </c>
      <c r="U85" s="85">
        <f>VLOOKUP($C$2,'[48]ERU-1'!$A$6:$BE$17,U$42,FALSE)</f>
        <v>0</v>
      </c>
      <c r="V85" s="85">
        <f>VLOOKUP($C$2,'[48]ERU-1'!$A$6:$BE$17,V$42,FALSE)</f>
        <v>0</v>
      </c>
      <c r="W85" s="85">
        <f>VLOOKUP($C$2,'[48]ERU-1'!$A$6:$BE$17,W$42,FALSE)</f>
        <v>0</v>
      </c>
      <c r="X85" s="85">
        <f>VLOOKUP($C$2,'[48]ERU-1'!$A$6:$BE$17,X$42,FALSE)</f>
        <v>0</v>
      </c>
      <c r="Y85" s="85">
        <f>VLOOKUP($C$2,'[48]ERU-1'!$A$6:$BE$17,Y$42,FALSE)</f>
        <v>0</v>
      </c>
      <c r="Z85" s="85">
        <f>VLOOKUP($C$2,'[48]ERU-1'!$A$6:$BE$17,Z$42,FALSE)</f>
        <v>0</v>
      </c>
      <c r="AA85" s="85" t="str">
        <f>INDEX([16]Data!$BK$5:$BK$156,MATCH(A85,[16]Data!$A$5:$A$156,0))</f>
        <v>Liberecký</v>
      </c>
      <c r="AB85" s="86">
        <f>INDEX([16]Data!$BM$5:$BM$156,MATCH(A85,[16]Data!$A$5:$A$156,0))</f>
        <v>1.4970000000000001</v>
      </c>
      <c r="AC85" s="12"/>
      <c r="AD85" s="39">
        <f t="shared" si="15"/>
        <v>0.83555379223342063</v>
      </c>
    </row>
    <row r="86" spans="1:30" x14ac:dyDescent="0.25">
      <c r="A86">
        <v>2947</v>
      </c>
      <c r="B86" s="84" t="str">
        <f>INDEX([16]Data!$C$5:$C$156,MATCH(A86,[16]Data!$A$5:$A$156,0))</f>
        <v>Kotelna Humpolec</v>
      </c>
      <c r="C86" s="85" t="str">
        <f>VLOOKUP($C$2,'[49]ERU-1'!$A$6:$BE$17,C$42,FALSE)</f>
        <v>Květen</v>
      </c>
      <c r="D86" s="85">
        <f>VLOOKUP($C$2,'[49]ERU-1'!$A$6:$BE$17,D$42,FALSE)</f>
        <v>5</v>
      </c>
      <c r="E86" s="85">
        <f>VLOOKUP($C$2,'[49]ERU-1'!$A$6:$BE$17,E$42,FALSE)</f>
        <v>88.847999999999999</v>
      </c>
      <c r="F86" s="85">
        <f>VLOOKUP($C$2,'[49]ERU-1'!$A$6:$BE$17,F$42,FALSE)</f>
        <v>53.823999999999998</v>
      </c>
      <c r="G86" s="85">
        <f>VLOOKUP($C$2,'[49]ERU-1'!$A$6:$BE$17,G$42,FALSE)</f>
        <v>35.386000000000003</v>
      </c>
      <c r="H86" s="85">
        <f>VLOOKUP($C$2,'[49]ERU-1'!$A$6:$BE$17,H$42,FALSE)</f>
        <v>160</v>
      </c>
      <c r="I86" s="85">
        <f>VLOOKUP($C$2,'[49]ERU-1'!$A$6:$BE$17,I$42,FALSE)</f>
        <v>0</v>
      </c>
      <c r="J86" s="85">
        <f>VLOOKUP($C$2,'[49]ERU-1'!$A$6:$BE$17,J$42,FALSE)</f>
        <v>0</v>
      </c>
      <c r="K86" s="85">
        <f>VLOOKUP($C$2,'[49]ERU-1'!$A$6:$BE$17,K$42,FALSE)</f>
        <v>160</v>
      </c>
      <c r="L86" s="85">
        <f>VLOOKUP($C$2,'[49]ERU-1'!$A$6:$BE$17,L$42,FALSE)</f>
        <v>0</v>
      </c>
      <c r="M86" s="85">
        <f>VLOOKUP($C$2,'[49]ERU-1'!$A$6:$BE$17,M$42,FALSE)</f>
        <v>160</v>
      </c>
      <c r="N86" s="85">
        <f>VLOOKUP($C$2,'[49]ERU-1'!$A$6:$BE$17,N$42,FALSE)</f>
        <v>0</v>
      </c>
      <c r="O86" s="85" t="s">
        <v>36</v>
      </c>
      <c r="P86" s="85">
        <f>VLOOKUP($C$2,'[49]ERU-1'!$A$6:$BE$17,P$42,FALSE)</f>
        <v>0</v>
      </c>
      <c r="Q86" s="85">
        <f>VLOOKUP($C$2,'[49]ERU-1'!$A$6:$BE$17,Q$42,FALSE)</f>
        <v>0</v>
      </c>
      <c r="R86" s="85">
        <f>VLOOKUP($C$2,'[49]ERU-1'!$A$6:$BE$17,R$42,FALSE)</f>
        <v>160</v>
      </c>
      <c r="S86" s="85">
        <f>VLOOKUP($C$2,'[49]ERU-1'!$A$6:$BE$17,S$42,FALSE)</f>
        <v>0</v>
      </c>
      <c r="T86" s="85">
        <f>VLOOKUP($C$2,'[49]ERU-1'!$A$6:$BE$17,T$42,FALSE)</f>
        <v>0</v>
      </c>
      <c r="U86" s="85">
        <f>VLOOKUP($C$2,'[49]ERU-1'!$A$6:$BE$17,U$42,FALSE)</f>
        <v>0</v>
      </c>
      <c r="V86" s="85">
        <f>VLOOKUP($C$2,'[49]ERU-1'!$A$6:$BE$17,V$42,FALSE)</f>
        <v>0</v>
      </c>
      <c r="W86" s="85">
        <f>VLOOKUP($C$2,'[49]ERU-1'!$A$6:$BE$17,W$42,FALSE)</f>
        <v>0</v>
      </c>
      <c r="X86" s="85">
        <f>VLOOKUP($C$2,'[49]ERU-1'!$A$6:$BE$17,X$42,FALSE)</f>
        <v>0</v>
      </c>
      <c r="Y86" s="85">
        <f>VLOOKUP($C$2,'[49]ERU-1'!$A$6:$BE$17,Y$42,FALSE)</f>
        <v>0</v>
      </c>
      <c r="Z86" s="85">
        <f>VLOOKUP($C$2,'[49]ERU-1'!$A$6:$BE$17,Z$42,FALSE)</f>
        <v>0</v>
      </c>
      <c r="AA86" s="85" t="str">
        <f>INDEX([16]Data!$BK$5:$BK$156,MATCH(A86,[16]Data!$A$5:$A$156,0))</f>
        <v>Vysočina</v>
      </c>
      <c r="AB86" s="86">
        <f>INDEX([16]Data!$BM$5:$BM$156,MATCH(A86,[16]Data!$A$5:$A$156,0))</f>
        <v>0.184</v>
      </c>
      <c r="AC86" s="12"/>
      <c r="AD86" s="39">
        <f t="shared" si="15"/>
        <v>0.82573655700885185</v>
      </c>
    </row>
    <row r="87" spans="1:30" x14ac:dyDescent="0.25">
      <c r="A87">
        <v>2381</v>
      </c>
      <c r="B87" s="84" t="str">
        <f>INDEX([16]Data!$C$5:$C$156,MATCH(A87,[16]Data!$A$5:$A$156,0))</f>
        <v>Kotelna - ZŠ Velká Chuchle</v>
      </c>
      <c r="C87" s="85" t="str">
        <f>VLOOKUP($C$2,'[9]ERU-1'!$A$6:$BE$17,C$42,FALSE)</f>
        <v>Květen</v>
      </c>
      <c r="D87" s="85">
        <f>VLOOKUP($C$2,'[9]ERU-1'!$A$6:$BE$17,D$42,FALSE)</f>
        <v>5</v>
      </c>
      <c r="E87" s="85">
        <f>VLOOKUP($C$2,'[9]ERU-1'!$A$6:$BE$17,E$42,FALSE)</f>
        <v>16.129000000000001</v>
      </c>
      <c r="F87" s="85">
        <f>VLOOKUP($C$2,'[9]ERU-1'!$A$6:$BE$17,F$42,FALSE)</f>
        <v>10.603</v>
      </c>
      <c r="G87" s="85">
        <f>VLOOKUP($C$2,'[9]ERU-1'!$A$6:$BE$17,G$42,FALSE)</f>
        <v>35.478000000000002</v>
      </c>
      <c r="H87" s="85">
        <f>VLOOKUP($C$2,'[9]ERU-1'!$A$6:$BE$17,H$42,FALSE)</f>
        <v>29</v>
      </c>
      <c r="I87" s="85">
        <f>VLOOKUP($C$2,'[9]ERU-1'!$A$6:$BE$17,I$42,FALSE)</f>
        <v>0</v>
      </c>
      <c r="J87" s="85">
        <f>VLOOKUP($C$2,'[9]ERU-1'!$A$6:$BE$17,J$42,FALSE)</f>
        <v>0</v>
      </c>
      <c r="K87" s="85">
        <f>VLOOKUP($C$2,'[9]ERU-1'!$A$6:$BE$17,K$42,FALSE)</f>
        <v>29</v>
      </c>
      <c r="L87" s="85">
        <f>VLOOKUP($C$2,'[9]ERU-1'!$A$6:$BE$17,L$42,FALSE)</f>
        <v>0</v>
      </c>
      <c r="M87" s="85">
        <f>VLOOKUP($C$2,'[9]ERU-1'!$A$6:$BE$17,M$42,FALSE)</f>
        <v>29</v>
      </c>
      <c r="N87" s="85">
        <f>VLOOKUP($C$2,'[9]ERU-1'!$A$6:$BE$17,N$42,FALSE)</f>
        <v>0</v>
      </c>
      <c r="O87" s="85" t="s">
        <v>36</v>
      </c>
      <c r="P87" s="85">
        <f>VLOOKUP($C$2,'[9]ERU-1'!$A$6:$BE$17,P$42,FALSE)</f>
        <v>0</v>
      </c>
      <c r="Q87" s="85">
        <f>VLOOKUP($C$2,'[9]ERU-1'!$A$6:$BE$17,Q$42,FALSE)</f>
        <v>0</v>
      </c>
      <c r="R87" s="85">
        <f>VLOOKUP($C$2,'[9]ERU-1'!$A$6:$BE$17,R$42,FALSE)</f>
        <v>29</v>
      </c>
      <c r="S87" s="85">
        <f>VLOOKUP($C$2,'[9]ERU-1'!$A$6:$BE$17,S$42,FALSE)</f>
        <v>0</v>
      </c>
      <c r="T87" s="85">
        <f>VLOOKUP($C$2,'[9]ERU-1'!$A$6:$BE$17,T$42,FALSE)</f>
        <v>0</v>
      </c>
      <c r="U87" s="85">
        <f>VLOOKUP($C$2,'[9]ERU-1'!$A$6:$BE$17,U$42,FALSE)</f>
        <v>0</v>
      </c>
      <c r="V87" s="85">
        <f>VLOOKUP($C$2,'[9]ERU-1'!$A$6:$BE$17,V$42,FALSE)</f>
        <v>0</v>
      </c>
      <c r="W87" s="85">
        <f>VLOOKUP($C$2,'[9]ERU-1'!$A$6:$BE$17,W$42,FALSE)</f>
        <v>0</v>
      </c>
      <c r="X87" s="85">
        <f>VLOOKUP($C$2,'[9]ERU-1'!$A$6:$BE$17,X$42,FALSE)</f>
        <v>0</v>
      </c>
      <c r="Y87" s="85">
        <f>VLOOKUP($C$2,'[9]ERU-1'!$A$6:$BE$17,Y$42,FALSE)</f>
        <v>0</v>
      </c>
      <c r="Z87" s="85">
        <f>VLOOKUP($C$2,'[9]ERU-1'!$A$6:$BE$17,Z$42,FALSE)</f>
        <v>0</v>
      </c>
      <c r="AA87" s="85" t="str">
        <f>INDEX([16]Data!$BK$5:$BK$156,MATCH(A87,[16]Data!$A$5:$A$156,0))</f>
        <v>Hlavní město Praha</v>
      </c>
      <c r="AB87" s="86">
        <f>INDEX([16]Data!$BM$5:$BM$156,MATCH(A87,[16]Data!$A$5:$A$156,0))</f>
        <v>6.2E-2</v>
      </c>
      <c r="AC87" s="12"/>
      <c r="AD87" s="39">
        <f t="shared" si="15"/>
        <v>0.75974304966099737</v>
      </c>
    </row>
    <row r="88" spans="1:30" x14ac:dyDescent="0.25">
      <c r="A88">
        <v>3522</v>
      </c>
      <c r="B88" s="84" t="str">
        <f>INDEX([16]Data!$C$5:$C$156,MATCH(A88,[16]Data!$A$5:$A$156,0))</f>
        <v>KJ - Kraslice, Školní</v>
      </c>
      <c r="C88" s="85" t="str">
        <f>VLOOKUP($C$2,'[50]ERU-1'!$A$6:$BE$17,C$42,FALSE)</f>
        <v>Květen</v>
      </c>
      <c r="D88" s="85">
        <f>VLOOKUP($C$2,'[50]ERU-1'!$A$6:$BE$17,D$42,FALSE)</f>
        <v>5</v>
      </c>
      <c r="E88" s="85">
        <f>VLOOKUP($C$2,'[50]ERU-1'!$A$6:$BE$17,E$42,FALSE)</f>
        <v>323.01400000000001</v>
      </c>
      <c r="F88" s="85">
        <f>VLOOKUP($C$2,'[50]ERU-1'!$A$6:$BE$17,F$42,FALSE)</f>
        <v>181.61600000000001</v>
      </c>
      <c r="G88" s="85">
        <f>VLOOKUP($C$2,'[50]ERU-1'!$A$6:$BE$17,G$42,FALSE)</f>
        <v>35.457999999999998</v>
      </c>
      <c r="H88" s="85">
        <f>VLOOKUP($C$2,'[50]ERU-1'!$A$6:$BE$17,H$42,FALSE)</f>
        <v>541</v>
      </c>
      <c r="I88" s="85">
        <f>VLOOKUP($C$2,'[50]ERU-1'!$A$6:$BE$17,I$42,FALSE)</f>
        <v>0</v>
      </c>
      <c r="J88" s="85">
        <f>VLOOKUP($C$2,'[50]ERU-1'!$A$6:$BE$17,J$42,FALSE)</f>
        <v>0</v>
      </c>
      <c r="K88" s="85">
        <f>VLOOKUP($C$2,'[50]ERU-1'!$A$6:$BE$17,K$42,FALSE)</f>
        <v>541</v>
      </c>
      <c r="L88" s="85">
        <f>VLOOKUP($C$2,'[50]ERU-1'!$A$6:$BE$17,L$42,FALSE)</f>
        <v>0</v>
      </c>
      <c r="M88" s="85">
        <f>VLOOKUP($C$2,'[50]ERU-1'!$A$6:$BE$17,M$42,FALSE)</f>
        <v>541</v>
      </c>
      <c r="N88" s="85">
        <f>VLOOKUP($C$2,'[50]ERU-1'!$A$6:$BE$17,N$42,FALSE)</f>
        <v>0</v>
      </c>
      <c r="O88" s="85" t="s">
        <v>36</v>
      </c>
      <c r="P88" s="85">
        <f>VLOOKUP($C$2,'[50]ERU-1'!$A$6:$BE$17,P$42,FALSE)</f>
        <v>0</v>
      </c>
      <c r="Q88" s="85">
        <f>VLOOKUP($C$2,'[50]ERU-1'!$A$6:$BE$17,Q$42,FALSE)</f>
        <v>0</v>
      </c>
      <c r="R88" s="85">
        <f>VLOOKUP($C$2,'[50]ERU-1'!$A$6:$BE$17,R$42,FALSE)</f>
        <v>541</v>
      </c>
      <c r="S88" s="85">
        <f>VLOOKUP($C$2,'[50]ERU-1'!$A$6:$BE$17,S$42,FALSE)</f>
        <v>0</v>
      </c>
      <c r="T88" s="85">
        <f>VLOOKUP($C$2,'[50]ERU-1'!$A$6:$BE$17,T$42,FALSE)</f>
        <v>0</v>
      </c>
      <c r="U88" s="85">
        <f>VLOOKUP($C$2,'[50]ERU-1'!$A$6:$BE$17,U$42,FALSE)</f>
        <v>0</v>
      </c>
      <c r="V88" s="85">
        <f>VLOOKUP($C$2,'[50]ERU-1'!$A$6:$BE$17,V$42,FALSE)</f>
        <v>0</v>
      </c>
      <c r="W88" s="85">
        <f>VLOOKUP($C$2,'[50]ERU-1'!$A$6:$BE$17,W$42,FALSE)</f>
        <v>0</v>
      </c>
      <c r="X88" s="85">
        <f>VLOOKUP($C$2,'[50]ERU-1'!$A$6:$BE$17,X$42,FALSE)</f>
        <v>0</v>
      </c>
      <c r="Y88" s="85">
        <f>VLOOKUP($C$2,'[50]ERU-1'!$A$6:$BE$17,Y$42,FALSE)</f>
        <v>0</v>
      </c>
      <c r="Z88" s="85">
        <f>VLOOKUP($C$2,'[50]ERU-1'!$A$6:$BE$17,Z$42,FALSE)</f>
        <v>0</v>
      </c>
      <c r="AA88" s="85" t="str">
        <f>INDEX([16]Data!$BK$5:$BK$156,MATCH(A88,[16]Data!$A$5:$A$156,0))</f>
        <v>Karlovarský</v>
      </c>
      <c r="AB88" s="86">
        <f>INDEX([16]Data!$BM$5:$BM$156,MATCH(A88,[16]Data!$A$5:$A$156,0))</f>
        <v>1.046</v>
      </c>
      <c r="AC88" s="12"/>
      <c r="AD88" s="39">
        <f t="shared" si="15"/>
        <v>0.82744789984240241</v>
      </c>
    </row>
    <row r="89" spans="1:30" x14ac:dyDescent="0.25">
      <c r="A89">
        <v>3521</v>
      </c>
      <c r="B89" s="84" t="str">
        <f>INDEX([16]Data!$C$5:$C$156,MATCH(A89,[16]Data!$A$5:$A$156,0))</f>
        <v>KJ - Kraslice, Pohraniční stráže</v>
      </c>
      <c r="C89" s="85" t="str">
        <f>VLOOKUP($C$2,'[51]ERU-1'!$A$6:$BE$17,C$42,FALSE)</f>
        <v>Květen</v>
      </c>
      <c r="D89" s="85">
        <f>VLOOKUP($C$2,'[51]ERU-1'!$A$6:$BE$17,D$42,FALSE)</f>
        <v>5</v>
      </c>
      <c r="E89" s="85">
        <f>VLOOKUP($C$2,'[51]ERU-1'!$A$6:$BE$17,E$42,FALSE)</f>
        <v>498.16500000000002</v>
      </c>
      <c r="F89" s="85">
        <f>VLOOKUP($C$2,'[51]ERU-1'!$A$6:$BE$17,F$42,FALSE)</f>
        <v>278.73700000000002</v>
      </c>
      <c r="G89" s="85">
        <f>VLOOKUP($C$2,'[51]ERU-1'!$A$6:$BE$17,G$42,FALSE)</f>
        <v>35.457000000000001</v>
      </c>
      <c r="H89" s="85">
        <f>VLOOKUP($C$2,'[51]ERU-1'!$A$6:$BE$17,H$42,FALSE)</f>
        <v>829</v>
      </c>
      <c r="I89" s="85">
        <f>VLOOKUP($C$2,'[51]ERU-1'!$A$6:$BE$17,I$42,FALSE)</f>
        <v>0</v>
      </c>
      <c r="J89" s="85">
        <f>VLOOKUP($C$2,'[51]ERU-1'!$A$6:$BE$17,J$42,FALSE)</f>
        <v>0</v>
      </c>
      <c r="K89" s="85">
        <f>VLOOKUP($C$2,'[51]ERU-1'!$A$6:$BE$17,K$42,FALSE)</f>
        <v>829</v>
      </c>
      <c r="L89" s="85">
        <f>VLOOKUP($C$2,'[51]ERU-1'!$A$6:$BE$17,L$42,FALSE)</f>
        <v>0</v>
      </c>
      <c r="M89" s="85">
        <f>VLOOKUP($C$2,'[51]ERU-1'!$A$6:$BE$17,M$42,FALSE)</f>
        <v>829</v>
      </c>
      <c r="N89" s="85">
        <f>VLOOKUP($C$2,'[51]ERU-1'!$A$6:$BE$17,N$42,FALSE)</f>
        <v>0</v>
      </c>
      <c r="O89" s="85" t="s">
        <v>36</v>
      </c>
      <c r="P89" s="85">
        <f>VLOOKUP($C$2,'[51]ERU-1'!$A$6:$BE$17,P$42,FALSE)</f>
        <v>0</v>
      </c>
      <c r="Q89" s="85">
        <f>VLOOKUP($C$2,'[51]ERU-1'!$A$6:$BE$17,Q$42,FALSE)</f>
        <v>0</v>
      </c>
      <c r="R89" s="85">
        <f>VLOOKUP($C$2,'[51]ERU-1'!$A$6:$BE$17,R$42,FALSE)</f>
        <v>829</v>
      </c>
      <c r="S89" s="85">
        <f>VLOOKUP($C$2,'[51]ERU-1'!$A$6:$BE$17,S$42,FALSE)</f>
        <v>0</v>
      </c>
      <c r="T89" s="85">
        <f>VLOOKUP($C$2,'[51]ERU-1'!$A$6:$BE$17,T$42,FALSE)</f>
        <v>0</v>
      </c>
      <c r="U89" s="85">
        <f>VLOOKUP($C$2,'[51]ERU-1'!$A$6:$BE$17,U$42,FALSE)</f>
        <v>0</v>
      </c>
      <c r="V89" s="85">
        <f>VLOOKUP($C$2,'[51]ERU-1'!$A$6:$BE$17,V$42,FALSE)</f>
        <v>0</v>
      </c>
      <c r="W89" s="85">
        <f>VLOOKUP($C$2,'[51]ERU-1'!$A$6:$BE$17,W$42,FALSE)</f>
        <v>0</v>
      </c>
      <c r="X89" s="85">
        <f>VLOOKUP($C$2,'[51]ERU-1'!$A$6:$BE$17,X$42,FALSE)</f>
        <v>0</v>
      </c>
      <c r="Y89" s="85">
        <f>VLOOKUP($C$2,'[51]ERU-1'!$A$6:$BE$17,Y$42,FALSE)</f>
        <v>0</v>
      </c>
      <c r="Z89" s="85">
        <f>VLOOKUP($C$2,'[51]ERU-1'!$A$6:$BE$17,Z$42,FALSE)</f>
        <v>0</v>
      </c>
      <c r="AA89" s="85" t="str">
        <f>INDEX([16]Data!$BK$5:$BK$156,MATCH(A89,[16]Data!$A$5:$A$156,0))</f>
        <v>Karlovarský</v>
      </c>
      <c r="AB89" s="86">
        <f>INDEX([16]Data!$BM$5:$BM$156,MATCH(A89,[16]Data!$A$5:$A$156,0))</f>
        <v>1.274</v>
      </c>
      <c r="AC89" s="12"/>
      <c r="AD89" s="39">
        <f t="shared" si="15"/>
        <v>0.82614714866622563</v>
      </c>
    </row>
    <row r="90" spans="1:30" x14ac:dyDescent="0.25">
      <c r="A90">
        <v>3034</v>
      </c>
      <c r="B90" s="84" t="str">
        <f>INDEX([16]Data!$C$5:$C$156,MATCH(A90,[16]Data!$A$5:$A$156,0))</f>
        <v>KJ - Krupka</v>
      </c>
      <c r="C90" s="85" t="str">
        <f>VLOOKUP($C$2,'[52]ERU-1'!$A$6:$BE$17,C$42,FALSE)</f>
        <v>Květen</v>
      </c>
      <c r="D90" s="85">
        <f>VLOOKUP($C$2,'[52]ERU-1'!$A$6:$BE$17,D$42,FALSE)</f>
        <v>5</v>
      </c>
      <c r="E90" s="85">
        <f>VLOOKUP($C$2,'[52]ERU-1'!$A$6:$BE$17,E$42,FALSE)</f>
        <v>509.61599999999999</v>
      </c>
      <c r="F90" s="85">
        <f>VLOOKUP($C$2,'[52]ERU-1'!$A$6:$BE$17,F$42,FALSE)</f>
        <v>270.86</v>
      </c>
      <c r="G90" s="85">
        <f>VLOOKUP($C$2,'[52]ERU-1'!$A$6:$BE$17,G$42,FALSE)</f>
        <v>35.444000000000003</v>
      </c>
      <c r="H90" s="85">
        <f>VLOOKUP($C$2,'[52]ERU-1'!$A$6:$BE$17,H$42,FALSE)</f>
        <v>787</v>
      </c>
      <c r="I90" s="85">
        <f>VLOOKUP($C$2,'[52]ERU-1'!$A$6:$BE$17,I$42,FALSE)</f>
        <v>0</v>
      </c>
      <c r="J90" s="85">
        <f>VLOOKUP($C$2,'[52]ERU-1'!$A$6:$BE$17,J$42,FALSE)</f>
        <v>0</v>
      </c>
      <c r="K90" s="85">
        <f>VLOOKUP($C$2,'[52]ERU-1'!$A$6:$BE$17,K$42,FALSE)</f>
        <v>787</v>
      </c>
      <c r="L90" s="85">
        <f>VLOOKUP($C$2,'[52]ERU-1'!$A$6:$BE$17,L$42,FALSE)</f>
        <v>0</v>
      </c>
      <c r="M90" s="85">
        <f>VLOOKUP($C$2,'[52]ERU-1'!$A$6:$BE$17,M$42,FALSE)</f>
        <v>787</v>
      </c>
      <c r="N90" s="85">
        <f>VLOOKUP($C$2,'[52]ERU-1'!$A$6:$BE$17,N$42,FALSE)</f>
        <v>0</v>
      </c>
      <c r="O90" s="85" t="s">
        <v>36</v>
      </c>
      <c r="P90" s="85">
        <f>VLOOKUP($C$2,'[52]ERU-1'!$A$6:$BE$17,P$42,FALSE)</f>
        <v>0</v>
      </c>
      <c r="Q90" s="85">
        <f>VLOOKUP($C$2,'[52]ERU-1'!$A$6:$BE$17,Q$42,FALSE)</f>
        <v>0</v>
      </c>
      <c r="R90" s="85">
        <f>VLOOKUP($C$2,'[52]ERU-1'!$A$6:$BE$17,R$42,FALSE)</f>
        <v>787</v>
      </c>
      <c r="S90" s="85">
        <f>VLOOKUP($C$2,'[52]ERU-1'!$A$6:$BE$17,S$42,FALSE)</f>
        <v>0</v>
      </c>
      <c r="T90" s="85">
        <f>VLOOKUP($C$2,'[52]ERU-1'!$A$6:$BE$17,T$42,FALSE)</f>
        <v>0</v>
      </c>
      <c r="U90" s="85">
        <f>VLOOKUP($C$2,'[52]ERU-1'!$A$6:$BE$17,U$42,FALSE)</f>
        <v>0</v>
      </c>
      <c r="V90" s="85">
        <f>VLOOKUP($C$2,'[52]ERU-1'!$A$6:$BE$17,V$42,FALSE)</f>
        <v>0</v>
      </c>
      <c r="W90" s="85">
        <f>VLOOKUP($C$2,'[52]ERU-1'!$A$6:$BE$17,W$42,FALSE)</f>
        <v>0</v>
      </c>
      <c r="X90" s="85">
        <f>VLOOKUP($C$2,'[52]ERU-1'!$A$6:$BE$17,X$42,FALSE)</f>
        <v>0</v>
      </c>
      <c r="Y90" s="85">
        <f>VLOOKUP($C$2,'[52]ERU-1'!$A$6:$BE$17,Y$42,FALSE)</f>
        <v>0</v>
      </c>
      <c r="Z90" s="85">
        <f>VLOOKUP($C$2,'[52]ERU-1'!$A$6:$BE$17,Z$42,FALSE)</f>
        <v>0</v>
      </c>
      <c r="AA90" s="85" t="str">
        <f>INDEX([16]Data!$BK$5:$BK$156,MATCH(A90,[16]Data!$A$5:$A$156,0))</f>
        <v>Ústecký</v>
      </c>
      <c r="AB90" s="86">
        <f>INDEX([16]Data!$BM$5:$BM$156,MATCH(A90,[16]Data!$A$5:$A$156,0))</f>
        <v>1.9950000000000001</v>
      </c>
      <c r="AC90" s="12"/>
      <c r="AD90" s="39">
        <f t="shared" si="15"/>
        <v>0.80710001886993676</v>
      </c>
    </row>
    <row r="91" spans="1:30" x14ac:dyDescent="0.25">
      <c r="A91">
        <v>2927</v>
      </c>
      <c r="B91" s="84" t="str">
        <f>INDEX([16]Data!$C$5:$C$156,MATCH(A91,[16]Data!$A$5:$A$156,0))</f>
        <v>KJ - Lipník nad Bečvou, ul. Hranická</v>
      </c>
      <c r="C91" s="85" t="str">
        <f>VLOOKUP($C$2,'[53]ERU-1'!$A$6:$BE$17,C$42,FALSE)</f>
        <v>Květen</v>
      </c>
      <c r="D91" s="85">
        <f>VLOOKUP($C$2,'[53]ERU-1'!$A$6:$BE$17,D$42,FALSE)</f>
        <v>5</v>
      </c>
      <c r="E91" s="85">
        <f>VLOOKUP($C$2,'[53]ERU-1'!$A$6:$BE$17,E$42,FALSE)</f>
        <v>23.823</v>
      </c>
      <c r="F91" s="85">
        <f>VLOOKUP($C$2,'[53]ERU-1'!$A$6:$BE$17,F$42,FALSE)</f>
        <v>15.571999999999999</v>
      </c>
      <c r="G91" s="85">
        <f>VLOOKUP($C$2,'[53]ERU-1'!$A$6:$BE$17,G$42,FALSE)</f>
        <v>35.505000000000003</v>
      </c>
      <c r="H91" s="85">
        <f>VLOOKUP($C$2,'[53]ERU-1'!$A$6:$BE$17,H$42,FALSE)</f>
        <v>44</v>
      </c>
      <c r="I91" s="85">
        <f>VLOOKUP($C$2,'[53]ERU-1'!$A$6:$BE$17,I$42,FALSE)</f>
        <v>0</v>
      </c>
      <c r="J91" s="85">
        <f>VLOOKUP($C$2,'[53]ERU-1'!$A$6:$BE$17,J$42,FALSE)</f>
        <v>0</v>
      </c>
      <c r="K91" s="85">
        <f>VLOOKUP($C$2,'[53]ERU-1'!$A$6:$BE$17,K$42,FALSE)</f>
        <v>44</v>
      </c>
      <c r="L91" s="85">
        <f>VLOOKUP($C$2,'[53]ERU-1'!$A$6:$BE$17,L$42,FALSE)</f>
        <v>0</v>
      </c>
      <c r="M91" s="85">
        <f>VLOOKUP($C$2,'[53]ERU-1'!$A$6:$BE$17,M$42,FALSE)</f>
        <v>44</v>
      </c>
      <c r="N91" s="85">
        <f>VLOOKUP($C$2,'[53]ERU-1'!$A$6:$BE$17,N$42,FALSE)</f>
        <v>0</v>
      </c>
      <c r="O91" s="85" t="s">
        <v>36</v>
      </c>
      <c r="P91" s="85">
        <f>VLOOKUP($C$2,'[53]ERU-1'!$A$6:$BE$17,P$42,FALSE)</f>
        <v>0</v>
      </c>
      <c r="Q91" s="85">
        <f>VLOOKUP($C$2,'[53]ERU-1'!$A$6:$BE$17,Q$42,FALSE)</f>
        <v>0</v>
      </c>
      <c r="R91" s="85">
        <f>VLOOKUP($C$2,'[53]ERU-1'!$A$6:$BE$17,R$42,FALSE)</f>
        <v>44</v>
      </c>
      <c r="S91" s="85">
        <f>VLOOKUP($C$2,'[53]ERU-1'!$A$6:$BE$17,S$42,FALSE)</f>
        <v>0</v>
      </c>
      <c r="T91" s="85">
        <f>VLOOKUP($C$2,'[53]ERU-1'!$A$6:$BE$17,T$42,FALSE)</f>
        <v>0</v>
      </c>
      <c r="U91" s="85">
        <f>VLOOKUP($C$2,'[53]ERU-1'!$A$6:$BE$17,U$42,FALSE)</f>
        <v>0</v>
      </c>
      <c r="V91" s="85">
        <f>VLOOKUP($C$2,'[53]ERU-1'!$A$6:$BE$17,V$42,FALSE)</f>
        <v>0</v>
      </c>
      <c r="W91" s="85">
        <f>VLOOKUP($C$2,'[53]ERU-1'!$A$6:$BE$17,W$42,FALSE)</f>
        <v>0</v>
      </c>
      <c r="X91" s="85">
        <f>VLOOKUP($C$2,'[53]ERU-1'!$A$6:$BE$17,X$42,FALSE)</f>
        <v>0</v>
      </c>
      <c r="Y91" s="85">
        <f>VLOOKUP($C$2,'[53]ERU-1'!$A$6:$BE$17,Y$42,FALSE)</f>
        <v>0</v>
      </c>
      <c r="Z91" s="85">
        <f>VLOOKUP($C$2,'[53]ERU-1'!$A$6:$BE$17,Z$42,FALSE)</f>
        <v>0</v>
      </c>
      <c r="AA91" s="85" t="str">
        <f>INDEX([16]Data!$BK$5:$BK$156,MATCH(A91,[16]Data!$A$5:$A$156,0))</f>
        <v>Olomoucký</v>
      </c>
      <c r="AB91" s="86">
        <f>INDEX([16]Data!$BM$5:$BM$156,MATCH(A91,[16]Data!$A$5:$A$156,0))</f>
        <v>6.2E-2</v>
      </c>
      <c r="AC91" s="12"/>
      <c r="AD91" s="39">
        <f t="shared" si="15"/>
        <v>0.78488455061791829</v>
      </c>
    </row>
    <row r="92" spans="1:30" x14ac:dyDescent="0.25">
      <c r="A92">
        <v>2848</v>
      </c>
      <c r="B92" s="84" t="str">
        <f>INDEX([16]Data!$C$5:$C$156,MATCH(A92,[16]Data!$A$5:$A$156,0))</f>
        <v>KJ - Lipník nad Bečvou, ul. Na Bečvě</v>
      </c>
      <c r="C92" s="85" t="str">
        <f>VLOOKUP($C$2,'[54]ERU-1'!$A$6:$BE$17,C$42,FALSE)</f>
        <v>Květen</v>
      </c>
      <c r="D92" s="85">
        <f>VLOOKUP($C$2,'[54]ERU-1'!$A$6:$BE$17,D$42,FALSE)</f>
        <v>5</v>
      </c>
      <c r="E92" s="85">
        <f>VLOOKUP($C$2,'[54]ERU-1'!$A$6:$BE$17,E$42,FALSE)</f>
        <v>410.29700000000003</v>
      </c>
      <c r="F92" s="85">
        <f>VLOOKUP($C$2,'[54]ERU-1'!$A$6:$BE$17,F$42,FALSE)</f>
        <v>216.80600000000001</v>
      </c>
      <c r="G92" s="85">
        <f>VLOOKUP($C$2,'[54]ERU-1'!$A$6:$BE$17,G$42,FALSE)</f>
        <v>35.506</v>
      </c>
      <c r="H92" s="85">
        <f>VLOOKUP($C$2,'[54]ERU-1'!$A$6:$BE$17,H$42,FALSE)</f>
        <v>603</v>
      </c>
      <c r="I92" s="85">
        <f>VLOOKUP($C$2,'[54]ERU-1'!$A$6:$BE$17,I$42,FALSE)</f>
        <v>0</v>
      </c>
      <c r="J92" s="85">
        <f>VLOOKUP($C$2,'[54]ERU-1'!$A$6:$BE$17,J$42,FALSE)</f>
        <v>0</v>
      </c>
      <c r="K92" s="85">
        <f>VLOOKUP($C$2,'[54]ERU-1'!$A$6:$BE$17,K$42,FALSE)</f>
        <v>603</v>
      </c>
      <c r="L92" s="85">
        <f>VLOOKUP($C$2,'[54]ERU-1'!$A$6:$BE$17,L$42,FALSE)</f>
        <v>0</v>
      </c>
      <c r="M92" s="85">
        <f>VLOOKUP($C$2,'[54]ERU-1'!$A$6:$BE$17,M$42,FALSE)</f>
        <v>603</v>
      </c>
      <c r="N92" s="85">
        <f>VLOOKUP($C$2,'[54]ERU-1'!$A$6:$BE$17,N$42,FALSE)</f>
        <v>0</v>
      </c>
      <c r="O92" s="85" t="s">
        <v>36</v>
      </c>
      <c r="P92" s="85">
        <f>VLOOKUP($C$2,'[54]ERU-1'!$A$6:$BE$17,P$42,FALSE)</f>
        <v>0</v>
      </c>
      <c r="Q92" s="85">
        <f>VLOOKUP($C$2,'[54]ERU-1'!$A$6:$BE$17,Q$42,FALSE)</f>
        <v>0</v>
      </c>
      <c r="R92" s="85">
        <f>VLOOKUP($C$2,'[54]ERU-1'!$A$6:$BE$17,R$42,FALSE)</f>
        <v>603</v>
      </c>
      <c r="S92" s="85">
        <f>VLOOKUP($C$2,'[54]ERU-1'!$A$6:$BE$17,S$42,FALSE)</f>
        <v>0</v>
      </c>
      <c r="T92" s="85">
        <f>VLOOKUP($C$2,'[54]ERU-1'!$A$6:$BE$17,T$42,FALSE)</f>
        <v>0</v>
      </c>
      <c r="U92" s="85">
        <f>VLOOKUP($C$2,'[54]ERU-1'!$A$6:$BE$17,U$42,FALSE)</f>
        <v>0</v>
      </c>
      <c r="V92" s="85">
        <f>VLOOKUP($C$2,'[54]ERU-1'!$A$6:$BE$17,V$42,FALSE)</f>
        <v>0</v>
      </c>
      <c r="W92" s="85">
        <f>VLOOKUP($C$2,'[54]ERU-1'!$A$6:$BE$17,W$42,FALSE)</f>
        <v>0</v>
      </c>
      <c r="X92" s="85">
        <f>VLOOKUP($C$2,'[54]ERU-1'!$A$6:$BE$17,X$42,FALSE)</f>
        <v>0</v>
      </c>
      <c r="Y92" s="85">
        <f>VLOOKUP($C$2,'[54]ERU-1'!$A$6:$BE$17,Y$42,FALSE)</f>
        <v>0</v>
      </c>
      <c r="Z92" s="85">
        <f>VLOOKUP($C$2,'[54]ERU-1'!$A$6:$BE$17,Z$42,FALSE)</f>
        <v>0</v>
      </c>
      <c r="AA92" s="85" t="str">
        <f>INDEX([16]Data!$BK$5:$BK$156,MATCH(A92,[16]Data!$A$5:$A$156,0))</f>
        <v>Olomoucký</v>
      </c>
      <c r="AB92" s="86">
        <f>INDEX([16]Data!$BM$5:$BM$156,MATCH(A92,[16]Data!$A$5:$A$156,0))</f>
        <v>1.1619999999999999</v>
      </c>
      <c r="AC92" s="12"/>
      <c r="AD92" s="39">
        <f t="shared" si="15"/>
        <v>0.77258009464682709</v>
      </c>
    </row>
    <row r="93" spans="1:30" x14ac:dyDescent="0.25">
      <c r="A93">
        <v>3942</v>
      </c>
      <c r="B93" s="84" t="str">
        <f>INDEX([16]Data!$C$5:$C$156,MATCH(A93,[16]Data!$A$5:$A$156,0))</f>
        <v>KJ - Litomyšl</v>
      </c>
      <c r="C93" s="85" t="str">
        <f>VLOOKUP($C$2,'[55]ERU-1'!$A$6:$BE$17,C$42,FALSE)</f>
        <v>Květen</v>
      </c>
      <c r="D93" s="85">
        <f>VLOOKUP($C$2,'[55]ERU-1'!$A$6:$BE$17,D$42,FALSE)</f>
        <v>5</v>
      </c>
      <c r="E93" s="85">
        <f>VLOOKUP($C$2,'[55]ERU-1'!$A$6:$BE$17,E$42,FALSE)</f>
        <v>120.33199999999999</v>
      </c>
      <c r="F93" s="85">
        <f>VLOOKUP($C$2,'[55]ERU-1'!$A$6:$BE$17,F$42,FALSE)</f>
        <v>68.004000000000005</v>
      </c>
      <c r="G93" s="85">
        <f>VLOOKUP($C$2,'[55]ERU-1'!$A$6:$BE$17,G$42,FALSE)</f>
        <v>35.423999999999999</v>
      </c>
      <c r="H93" s="85">
        <f>VLOOKUP($C$2,'[55]ERU-1'!$A$6:$BE$17,H$42,FALSE)</f>
        <v>211</v>
      </c>
      <c r="I93" s="85">
        <f>VLOOKUP($C$2,'[55]ERU-1'!$A$6:$BE$17,I$42,FALSE)</f>
        <v>0</v>
      </c>
      <c r="J93" s="85">
        <f>VLOOKUP($C$2,'[55]ERU-1'!$A$6:$BE$17,J$42,FALSE)</f>
        <v>0</v>
      </c>
      <c r="K93" s="85">
        <f>VLOOKUP($C$2,'[55]ERU-1'!$A$6:$BE$17,K$42,FALSE)</f>
        <v>211</v>
      </c>
      <c r="L93" s="85">
        <f>VLOOKUP($C$2,'[55]ERU-1'!$A$6:$BE$17,L$42,FALSE)</f>
        <v>0</v>
      </c>
      <c r="M93" s="85">
        <f>VLOOKUP($C$2,'[55]ERU-1'!$A$6:$BE$17,M$42,FALSE)</f>
        <v>211</v>
      </c>
      <c r="N93" s="85">
        <f>VLOOKUP($C$2,'[55]ERU-1'!$A$6:$BE$17,N$42,FALSE)</f>
        <v>0</v>
      </c>
      <c r="O93" s="85" t="s">
        <v>36</v>
      </c>
      <c r="P93" s="85">
        <f>VLOOKUP($C$2,'[55]ERU-1'!$A$6:$BE$17,P$42,FALSE)</f>
        <v>0</v>
      </c>
      <c r="Q93" s="85">
        <f>VLOOKUP($C$2,'[55]ERU-1'!$A$6:$BE$17,Q$42,FALSE)</f>
        <v>0</v>
      </c>
      <c r="R93" s="85">
        <f>VLOOKUP($C$2,'[55]ERU-1'!$A$6:$BE$17,R$42,FALSE)</f>
        <v>211</v>
      </c>
      <c r="S93" s="85">
        <f>VLOOKUP($C$2,'[55]ERU-1'!$A$6:$BE$17,S$42,FALSE)</f>
        <v>0</v>
      </c>
      <c r="T93" s="85">
        <f>VLOOKUP($C$2,'[55]ERU-1'!$A$6:$BE$17,T$42,FALSE)</f>
        <v>0</v>
      </c>
      <c r="U93" s="85">
        <f>VLOOKUP($C$2,'[55]ERU-1'!$A$6:$BE$17,U$42,FALSE)</f>
        <v>0</v>
      </c>
      <c r="V93" s="85">
        <f>VLOOKUP($C$2,'[55]ERU-1'!$A$6:$BE$17,V$42,FALSE)</f>
        <v>0</v>
      </c>
      <c r="W93" s="85">
        <f>VLOOKUP($C$2,'[55]ERU-1'!$A$6:$BE$17,W$42,FALSE)</f>
        <v>0</v>
      </c>
      <c r="X93" s="85">
        <f>VLOOKUP($C$2,'[55]ERU-1'!$A$6:$BE$17,X$42,FALSE)</f>
        <v>0</v>
      </c>
      <c r="Y93" s="85">
        <f>VLOOKUP($C$2,'[55]ERU-1'!$A$6:$BE$17,Y$42,FALSE)</f>
        <v>0</v>
      </c>
      <c r="Z93" s="85">
        <f>VLOOKUP($C$2,'[55]ERU-1'!$A$6:$BE$17,Z$42,FALSE)</f>
        <v>0</v>
      </c>
      <c r="AA93" s="85" t="str">
        <f>INDEX([16]Data!$BK$5:$BK$156,MATCH(A93,[16]Data!$A$5:$A$156,0))</f>
        <v>Pardubický</v>
      </c>
      <c r="AB93" s="86">
        <f>INDEX([16]Data!$BM$5:$BM$156,MATCH(A93,[16]Data!$A$5:$A$156,0))</f>
        <v>0.28599999999999998</v>
      </c>
      <c r="AC93" s="12"/>
      <c r="AD93" s="39">
        <f t="shared" si="15"/>
        <v>0.86187740590422779</v>
      </c>
    </row>
    <row r="94" spans="1:30" x14ac:dyDescent="0.25">
      <c r="A94">
        <v>3691</v>
      </c>
      <c r="B94" s="84" t="str">
        <f>INDEX([16]Data!$C$5:$C$156,MATCH(A94,[16]Data!$A$5:$A$156,0))</f>
        <v>KJ - Luhačovice (areál lázní)</v>
      </c>
      <c r="C94" s="85" t="str">
        <f>VLOOKUP($C$2,'[56]ERU-1'!$A$6:$BE$17,C$42,FALSE)</f>
        <v>Květen</v>
      </c>
      <c r="D94" s="85">
        <f>VLOOKUP($C$2,'[56]ERU-1'!$A$6:$BE$17,D$42,FALSE)</f>
        <v>5</v>
      </c>
      <c r="E94" s="85">
        <f>VLOOKUP($C$2,'[56]ERU-1'!$A$6:$BE$17,E$42,FALSE)</f>
        <v>432.35399999999998</v>
      </c>
      <c r="F94" s="85">
        <f>VLOOKUP($C$2,'[56]ERU-1'!$A$6:$BE$17,F$42,FALSE)</f>
        <v>224.59800000000001</v>
      </c>
      <c r="G94" s="85">
        <f>VLOOKUP($C$2,'[56]ERU-1'!$A$6:$BE$17,G$42,FALSE)</f>
        <v>35.527000000000001</v>
      </c>
      <c r="H94" s="85">
        <f>VLOOKUP($C$2,'[56]ERU-1'!$A$6:$BE$17,H$42,FALSE)</f>
        <v>625</v>
      </c>
      <c r="I94" s="85">
        <f>VLOOKUP($C$2,'[56]ERU-1'!$A$6:$BE$17,I$42,FALSE)</f>
        <v>0</v>
      </c>
      <c r="J94" s="85">
        <f>VLOOKUP($C$2,'[56]ERU-1'!$A$6:$BE$17,J$42,FALSE)</f>
        <v>0</v>
      </c>
      <c r="K94" s="85">
        <f>VLOOKUP($C$2,'[56]ERU-1'!$A$6:$BE$17,K$42,FALSE)</f>
        <v>625</v>
      </c>
      <c r="L94" s="85">
        <f>VLOOKUP($C$2,'[56]ERU-1'!$A$6:$BE$17,L$42,FALSE)</f>
        <v>0</v>
      </c>
      <c r="M94" s="85">
        <f>VLOOKUP($C$2,'[56]ERU-1'!$A$6:$BE$17,M$42,FALSE)</f>
        <v>625</v>
      </c>
      <c r="N94" s="85">
        <f>VLOOKUP($C$2,'[56]ERU-1'!$A$6:$BE$17,N$42,FALSE)</f>
        <v>0</v>
      </c>
      <c r="O94" s="85" t="s">
        <v>36</v>
      </c>
      <c r="P94" s="85">
        <f>VLOOKUP($C$2,'[56]ERU-1'!$A$6:$BE$17,P$42,FALSE)</f>
        <v>0</v>
      </c>
      <c r="Q94" s="85">
        <f>VLOOKUP($C$2,'[56]ERU-1'!$A$6:$BE$17,Q$42,FALSE)</f>
        <v>0</v>
      </c>
      <c r="R94" s="85">
        <f>VLOOKUP($C$2,'[56]ERU-1'!$A$6:$BE$17,R$42,FALSE)</f>
        <v>0</v>
      </c>
      <c r="S94" s="85">
        <f>VLOOKUP($C$2,'[56]ERU-1'!$A$6:$BE$17,S$42,FALSE)</f>
        <v>0</v>
      </c>
      <c r="T94" s="85">
        <f>VLOOKUP($C$2,'[56]ERU-1'!$A$6:$BE$17,T$42,FALSE)</f>
        <v>625</v>
      </c>
      <c r="U94" s="85">
        <f>VLOOKUP($C$2,'[56]ERU-1'!$A$6:$BE$17,U$42,FALSE)</f>
        <v>0</v>
      </c>
      <c r="V94" s="85">
        <f>VLOOKUP($C$2,'[56]ERU-1'!$A$6:$BE$17,V$42,FALSE)</f>
        <v>0</v>
      </c>
      <c r="W94" s="85">
        <f>VLOOKUP($C$2,'[56]ERU-1'!$A$6:$BE$17,W$42,FALSE)</f>
        <v>0</v>
      </c>
      <c r="X94" s="85">
        <f>VLOOKUP($C$2,'[56]ERU-1'!$A$6:$BE$17,X$42,FALSE)</f>
        <v>0</v>
      </c>
      <c r="Y94" s="85">
        <f>VLOOKUP($C$2,'[56]ERU-1'!$A$6:$BE$17,Y$42,FALSE)</f>
        <v>0</v>
      </c>
      <c r="Z94" s="85">
        <f>VLOOKUP($C$2,'[56]ERU-1'!$A$6:$BE$17,Z$42,FALSE)</f>
        <v>0</v>
      </c>
      <c r="AA94" s="85" t="str">
        <f>INDEX([16]Data!$BK$5:$BK$156,MATCH(A94,[16]Data!$A$5:$A$156,0))</f>
        <v>Zlínský</v>
      </c>
      <c r="AB94" s="86">
        <f>INDEX([16]Data!$BM$5:$BM$156,MATCH(A94,[16]Data!$A$5:$A$156,0))</f>
        <v>1.274</v>
      </c>
      <c r="AC94" s="12"/>
      <c r="AD94" s="39">
        <f t="shared" si="15"/>
        <v>0.772986006603403</v>
      </c>
    </row>
    <row r="95" spans="1:30" x14ac:dyDescent="0.25">
      <c r="A95">
        <v>2478</v>
      </c>
      <c r="B95" s="84" t="str">
        <f>INDEX([16]Data!$C$5:$C$156,MATCH(A95,[16]Data!$A$5:$A$156,0))</f>
        <v>Kotelna Votice</v>
      </c>
      <c r="C95" s="85" t="str">
        <f>VLOOKUP($C$2,'[57]ERU-1'!$A$6:$BE$17,C$42,FALSE)</f>
        <v>Květen</v>
      </c>
      <c r="D95" s="85">
        <f>VLOOKUP($C$2,'[57]ERU-1'!$A$6:$BE$17,D$42,FALSE)</f>
        <v>5</v>
      </c>
      <c r="E95" s="85">
        <f>VLOOKUP($C$2,'[57]ERU-1'!$A$6:$BE$17,E$42,FALSE)</f>
        <v>188.98500000000001</v>
      </c>
      <c r="F95" s="85">
        <f>VLOOKUP($C$2,'[57]ERU-1'!$A$6:$BE$17,F$42,FALSE)</f>
        <v>98.994</v>
      </c>
      <c r="G95" s="85">
        <f>VLOOKUP($C$2,'[57]ERU-1'!$A$6:$BE$17,G$42,FALSE)</f>
        <v>35.435000000000002</v>
      </c>
      <c r="H95" s="85">
        <f>VLOOKUP($C$2,'[57]ERU-1'!$A$6:$BE$17,H$42,FALSE)</f>
        <v>263</v>
      </c>
      <c r="I95" s="85">
        <f>VLOOKUP($C$2,'[57]ERU-1'!$A$6:$BE$17,I$42,FALSE)</f>
        <v>0</v>
      </c>
      <c r="J95" s="85">
        <f>VLOOKUP($C$2,'[57]ERU-1'!$A$6:$BE$17,J$42,FALSE)</f>
        <v>0</v>
      </c>
      <c r="K95" s="85">
        <f>VLOOKUP($C$2,'[57]ERU-1'!$A$6:$BE$17,K$42,FALSE)</f>
        <v>263</v>
      </c>
      <c r="L95" s="85">
        <f>VLOOKUP($C$2,'[57]ERU-1'!$A$6:$BE$17,L$42,FALSE)</f>
        <v>0</v>
      </c>
      <c r="M95" s="85">
        <f>VLOOKUP($C$2,'[57]ERU-1'!$A$6:$BE$17,M$42,FALSE)</f>
        <v>263</v>
      </c>
      <c r="N95" s="85">
        <f>VLOOKUP($C$2,'[57]ERU-1'!$A$6:$BE$17,N$42,FALSE)</f>
        <v>0</v>
      </c>
      <c r="O95" s="85" t="s">
        <v>36</v>
      </c>
      <c r="P95" s="85">
        <f>VLOOKUP($C$2,'[57]ERU-1'!$A$6:$BE$17,P$42,FALSE)</f>
        <v>0</v>
      </c>
      <c r="Q95" s="85">
        <f>VLOOKUP($C$2,'[57]ERU-1'!$A$6:$BE$17,Q$42,FALSE)</f>
        <v>0</v>
      </c>
      <c r="R95" s="85">
        <f>VLOOKUP($C$2,'[57]ERU-1'!$A$6:$BE$17,R$42,FALSE)</f>
        <v>263</v>
      </c>
      <c r="S95" s="85">
        <f>VLOOKUP($C$2,'[57]ERU-1'!$A$6:$BE$17,S$42,FALSE)</f>
        <v>0</v>
      </c>
      <c r="T95" s="85">
        <f>VLOOKUP($C$2,'[57]ERU-1'!$A$6:$BE$17,T$42,FALSE)</f>
        <v>0</v>
      </c>
      <c r="U95" s="85">
        <f>VLOOKUP($C$2,'[57]ERU-1'!$A$6:$BE$17,U$42,FALSE)</f>
        <v>0</v>
      </c>
      <c r="V95" s="85">
        <f>VLOOKUP($C$2,'[57]ERU-1'!$A$6:$BE$17,V$42,FALSE)</f>
        <v>0</v>
      </c>
      <c r="W95" s="85">
        <f>VLOOKUP($C$2,'[57]ERU-1'!$A$6:$BE$17,W$42,FALSE)</f>
        <v>0</v>
      </c>
      <c r="X95" s="85">
        <f>VLOOKUP($C$2,'[57]ERU-1'!$A$6:$BE$17,X$42,FALSE)</f>
        <v>0</v>
      </c>
      <c r="Y95" s="85">
        <f>VLOOKUP($C$2,'[57]ERU-1'!$A$6:$BE$17,Y$42,FALSE)</f>
        <v>0</v>
      </c>
      <c r="Z95" s="85">
        <f>VLOOKUP($C$2,'[57]ERU-1'!$A$6:$BE$17,Z$42,FALSE)</f>
        <v>0</v>
      </c>
      <c r="AA95" s="85" t="str">
        <f>INDEX([16]Data!$BK$5:$BK$156,MATCH(A95,[16]Data!$A$5:$A$156,0))</f>
        <v>Středočeský</v>
      </c>
      <c r="AB95" s="86">
        <f>INDEX([16]Data!$BM$5:$BM$156,MATCH(A95,[16]Data!$A$5:$A$156,0))</f>
        <v>0.28000000000000003</v>
      </c>
      <c r="AC95" s="12"/>
      <c r="AD95" s="39">
        <f t="shared" si="15"/>
        <v>0.73797963063979188</v>
      </c>
    </row>
    <row r="96" spans="1:30" x14ac:dyDescent="0.25">
      <c r="A96">
        <v>3339</v>
      </c>
      <c r="B96" s="84" t="str">
        <f>INDEX([16]Data!$C$5:$C$156,MATCH(A96,[16]Data!$A$5:$A$156,0))</f>
        <v>KJ - Meziboří</v>
      </c>
      <c r="C96" s="85" t="str">
        <f>VLOOKUP($C$2,'[58]ERU-1'!$A$6:$BE$17,C$42,FALSE)</f>
        <v>Květen</v>
      </c>
      <c r="D96" s="85">
        <f>VLOOKUP($C$2,'[58]ERU-1'!$A$6:$BE$17,D$42,FALSE)</f>
        <v>5</v>
      </c>
      <c r="E96" s="85">
        <f>VLOOKUP($C$2,'[58]ERU-1'!$A$6:$BE$17,E$42,FALSE)</f>
        <v>1117.7929999999999</v>
      </c>
      <c r="F96" s="85">
        <f>VLOOKUP($C$2,'[58]ERU-1'!$A$6:$BE$17,F$42,FALSE)</f>
        <v>582.22400000000005</v>
      </c>
      <c r="G96" s="85">
        <f>VLOOKUP($C$2,'[58]ERU-1'!$A$6:$BE$17,G$42,FALSE)</f>
        <v>35.436999999999998</v>
      </c>
      <c r="H96" s="85">
        <f>VLOOKUP($C$2,'[58]ERU-1'!$A$6:$BE$17,H$42,FALSE)</f>
        <v>1649</v>
      </c>
      <c r="I96" s="85">
        <f>VLOOKUP($C$2,'[58]ERU-1'!$A$6:$BE$17,I$42,FALSE)</f>
        <v>0</v>
      </c>
      <c r="J96" s="85">
        <f>VLOOKUP($C$2,'[58]ERU-1'!$A$6:$BE$17,J$42,FALSE)</f>
        <v>0</v>
      </c>
      <c r="K96" s="85">
        <f>VLOOKUP($C$2,'[58]ERU-1'!$A$6:$BE$17,K$42,FALSE)</f>
        <v>1649</v>
      </c>
      <c r="L96" s="85">
        <f>VLOOKUP($C$2,'[58]ERU-1'!$A$6:$BE$17,L$42,FALSE)</f>
        <v>0</v>
      </c>
      <c r="M96" s="85">
        <f>VLOOKUP($C$2,'[58]ERU-1'!$A$6:$BE$17,M$42,FALSE)</f>
        <v>1649</v>
      </c>
      <c r="N96" s="85">
        <f>VLOOKUP($C$2,'[58]ERU-1'!$A$6:$BE$17,N$42,FALSE)</f>
        <v>0</v>
      </c>
      <c r="O96" s="85" t="s">
        <v>36</v>
      </c>
      <c r="P96" s="85">
        <f>VLOOKUP($C$2,'[58]ERU-1'!$A$6:$BE$17,P$42,FALSE)</f>
        <v>0</v>
      </c>
      <c r="Q96" s="85">
        <f>VLOOKUP($C$2,'[58]ERU-1'!$A$6:$BE$17,Q$42,FALSE)</f>
        <v>0</v>
      </c>
      <c r="R96" s="85">
        <f>VLOOKUP($C$2,'[58]ERU-1'!$A$6:$BE$17,R$42,FALSE)</f>
        <v>1649</v>
      </c>
      <c r="S96" s="85">
        <f>VLOOKUP($C$2,'[58]ERU-1'!$A$6:$BE$17,S$42,FALSE)</f>
        <v>0</v>
      </c>
      <c r="T96" s="85">
        <f>VLOOKUP($C$2,'[58]ERU-1'!$A$6:$BE$17,T$42,FALSE)</f>
        <v>0</v>
      </c>
      <c r="U96" s="85">
        <f>VLOOKUP($C$2,'[58]ERU-1'!$A$6:$BE$17,U$42,FALSE)</f>
        <v>0</v>
      </c>
      <c r="V96" s="85">
        <f>VLOOKUP($C$2,'[58]ERU-1'!$A$6:$BE$17,V$42,FALSE)</f>
        <v>0</v>
      </c>
      <c r="W96" s="85">
        <f>VLOOKUP($C$2,'[58]ERU-1'!$A$6:$BE$17,W$42,FALSE)</f>
        <v>0</v>
      </c>
      <c r="X96" s="85">
        <f>VLOOKUP($C$2,'[58]ERU-1'!$A$6:$BE$17,X$42,FALSE)</f>
        <v>0</v>
      </c>
      <c r="Y96" s="85">
        <f>VLOOKUP($C$2,'[58]ERU-1'!$A$6:$BE$17,Y$42,FALSE)</f>
        <v>0</v>
      </c>
      <c r="Z96" s="85">
        <f>VLOOKUP($C$2,'[58]ERU-1'!$A$6:$BE$17,Z$42,FALSE)</f>
        <v>0</v>
      </c>
      <c r="AA96" s="85" t="str">
        <f>INDEX([16]Data!$BK$5:$BK$156,MATCH(A96,[16]Data!$A$5:$A$156,0))</f>
        <v>Ústecký</v>
      </c>
      <c r="AB96" s="86">
        <f>INDEX([16]Data!$BM$5:$BM$156,MATCH(A96,[16]Data!$A$5:$A$156,0))</f>
        <v>3.99</v>
      </c>
      <c r="AC96" s="12"/>
      <c r="AD96" s="39">
        <f t="shared" si="15"/>
        <v>0.78673423897942285</v>
      </c>
    </row>
    <row r="97" spans="1:30" x14ac:dyDescent="0.25">
      <c r="A97">
        <v>3144</v>
      </c>
      <c r="B97" s="84" t="str">
        <f>INDEX([16]Data!$C$5:$C$156,MATCH(A97,[16]Data!$A$5:$A$156,0))</f>
        <v>KJ - Mohelnice</v>
      </c>
      <c r="C97" s="85" t="str">
        <f>VLOOKUP($C$2,'[59]ERU-1'!$A$6:$BE$17,C$42,FALSE)</f>
        <v>Květen</v>
      </c>
      <c r="D97" s="85">
        <f>VLOOKUP($C$2,'[59]ERU-1'!$A$6:$BE$17,D$42,FALSE)</f>
        <v>5</v>
      </c>
      <c r="E97" s="85">
        <f>VLOOKUP($C$2,'[59]ERU-1'!$A$6:$BE$17,E$42,FALSE)</f>
        <v>1406.373</v>
      </c>
      <c r="F97" s="85">
        <f>VLOOKUP($C$2,'[59]ERU-1'!$A$6:$BE$17,F$42,FALSE)</f>
        <v>754.15599999999995</v>
      </c>
      <c r="G97" s="85">
        <f>VLOOKUP($C$2,'[59]ERU-1'!$A$6:$BE$17,G$42,FALSE)</f>
        <v>35.508000000000003</v>
      </c>
      <c r="H97" s="85">
        <f>VLOOKUP($C$2,'[59]ERU-1'!$A$6:$BE$17,H$42,FALSE)</f>
        <v>2159</v>
      </c>
      <c r="I97" s="85">
        <f>VLOOKUP($C$2,'[59]ERU-1'!$A$6:$BE$17,I$42,FALSE)</f>
        <v>0</v>
      </c>
      <c r="J97" s="85">
        <f>VLOOKUP($C$2,'[59]ERU-1'!$A$6:$BE$17,J$42,FALSE)</f>
        <v>0</v>
      </c>
      <c r="K97" s="85">
        <f>VLOOKUP($C$2,'[59]ERU-1'!$A$6:$BE$17,K$42,FALSE)</f>
        <v>2159</v>
      </c>
      <c r="L97" s="85">
        <f>VLOOKUP($C$2,'[59]ERU-1'!$A$6:$BE$17,L$42,FALSE)</f>
        <v>0</v>
      </c>
      <c r="M97" s="85">
        <f>VLOOKUP($C$2,'[59]ERU-1'!$A$6:$BE$17,M$42,FALSE)</f>
        <v>2159</v>
      </c>
      <c r="N97" s="85">
        <f>VLOOKUP($C$2,'[59]ERU-1'!$A$6:$BE$17,N$42,FALSE)</f>
        <v>0</v>
      </c>
      <c r="O97" s="85" t="s">
        <v>36</v>
      </c>
      <c r="P97" s="85">
        <f>VLOOKUP($C$2,'[59]ERU-1'!$A$6:$BE$17,P$42,FALSE)</f>
        <v>0</v>
      </c>
      <c r="Q97" s="85">
        <f>VLOOKUP($C$2,'[59]ERU-1'!$A$6:$BE$17,Q$42,FALSE)</f>
        <v>0</v>
      </c>
      <c r="R97" s="85">
        <f>VLOOKUP($C$2,'[59]ERU-1'!$A$6:$BE$17,R$42,FALSE)</f>
        <v>2159</v>
      </c>
      <c r="S97" s="85">
        <f>VLOOKUP($C$2,'[59]ERU-1'!$A$6:$BE$17,S$42,FALSE)</f>
        <v>0</v>
      </c>
      <c r="T97" s="85">
        <f>VLOOKUP($C$2,'[59]ERU-1'!$A$6:$BE$17,T$42,FALSE)</f>
        <v>0</v>
      </c>
      <c r="U97" s="85">
        <f>VLOOKUP($C$2,'[59]ERU-1'!$A$6:$BE$17,U$42,FALSE)</f>
        <v>0</v>
      </c>
      <c r="V97" s="85">
        <f>VLOOKUP($C$2,'[59]ERU-1'!$A$6:$BE$17,V$42,FALSE)</f>
        <v>0</v>
      </c>
      <c r="W97" s="85">
        <f>VLOOKUP($C$2,'[59]ERU-1'!$A$6:$BE$17,W$42,FALSE)</f>
        <v>0</v>
      </c>
      <c r="X97" s="85">
        <f>VLOOKUP($C$2,'[59]ERU-1'!$A$6:$BE$17,X$42,FALSE)</f>
        <v>0</v>
      </c>
      <c r="Y97" s="85">
        <f>VLOOKUP($C$2,'[59]ERU-1'!$A$6:$BE$17,Y$42,FALSE)</f>
        <v>0</v>
      </c>
      <c r="Z97" s="85">
        <f>VLOOKUP($C$2,'[59]ERU-1'!$A$6:$BE$17,Z$42,FALSE)</f>
        <v>0</v>
      </c>
      <c r="AA97" s="85" t="str">
        <f>INDEX([16]Data!$BK$5:$BK$156,MATCH(A97,[16]Data!$A$5:$A$156,0))</f>
        <v>Olomoucký</v>
      </c>
      <c r="AB97" s="86">
        <f>INDEX([16]Data!$BM$5:$BM$156,MATCH(A97,[16]Data!$A$5:$A$156,0))</f>
        <v>2.3580000000000001</v>
      </c>
      <c r="AC97" s="12"/>
      <c r="AD97" s="39">
        <f t="shared" si="15"/>
        <v>0.79522303372541248</v>
      </c>
    </row>
    <row r="98" spans="1:30" x14ac:dyDescent="0.25">
      <c r="A98">
        <v>3882</v>
      </c>
      <c r="B98" s="84" t="str">
        <f>INDEX([16]Data!$C$5:$C$156,MATCH(A98,[16]Data!$A$5:$A$156,0))</f>
        <v>KJ - Moravský Beroun</v>
      </c>
      <c r="C98" s="85" t="str">
        <f>VLOOKUP($C$2,'[60]ERU-1'!$A$6:$BE$17,C$42,FALSE)</f>
        <v>Květen</v>
      </c>
      <c r="D98" s="85">
        <f>VLOOKUP($C$2,'[60]ERU-1'!$A$6:$BE$17,D$42,FALSE)</f>
        <v>5</v>
      </c>
      <c r="E98" s="85">
        <f>VLOOKUP($C$2,'[60]ERU-1'!$A$6:$BE$17,E$42,FALSE)</f>
        <v>325.23</v>
      </c>
      <c r="F98" s="85">
        <f>VLOOKUP($C$2,'[60]ERU-1'!$A$6:$BE$17,F$42,FALSE)</f>
        <v>167.07300000000001</v>
      </c>
      <c r="G98" s="85">
        <f>VLOOKUP($C$2,'[60]ERU-1'!$A$6:$BE$17,G$42,FALSE)</f>
        <v>35.438000000000002</v>
      </c>
      <c r="H98" s="85">
        <f>VLOOKUP($C$2,'[60]ERU-1'!$A$6:$BE$17,H$42,FALSE)</f>
        <v>457</v>
      </c>
      <c r="I98" s="85">
        <f>VLOOKUP($C$2,'[60]ERU-1'!$A$6:$BE$17,I$42,FALSE)</f>
        <v>0</v>
      </c>
      <c r="J98" s="85">
        <f>VLOOKUP($C$2,'[60]ERU-1'!$A$6:$BE$17,J$42,FALSE)</f>
        <v>0</v>
      </c>
      <c r="K98" s="85">
        <f>VLOOKUP($C$2,'[60]ERU-1'!$A$6:$BE$17,K$42,FALSE)</f>
        <v>457</v>
      </c>
      <c r="L98" s="85">
        <f>VLOOKUP($C$2,'[60]ERU-1'!$A$6:$BE$17,L$42,FALSE)</f>
        <v>0</v>
      </c>
      <c r="M98" s="85">
        <f>VLOOKUP($C$2,'[60]ERU-1'!$A$6:$BE$17,M$42,FALSE)</f>
        <v>457</v>
      </c>
      <c r="N98" s="85">
        <f>VLOOKUP($C$2,'[60]ERU-1'!$A$6:$BE$17,N$42,FALSE)</f>
        <v>0</v>
      </c>
      <c r="O98" s="85" t="s">
        <v>36</v>
      </c>
      <c r="P98" s="85">
        <f>VLOOKUP($C$2,'[60]ERU-1'!$A$6:$BE$17,P$42,FALSE)</f>
        <v>0</v>
      </c>
      <c r="Q98" s="85">
        <f>VLOOKUP($C$2,'[60]ERU-1'!$A$6:$BE$17,Q$42,FALSE)</f>
        <v>0</v>
      </c>
      <c r="R98" s="85">
        <f>VLOOKUP($C$2,'[60]ERU-1'!$A$6:$BE$17,R$42,FALSE)</f>
        <v>457</v>
      </c>
      <c r="S98" s="85">
        <f>VLOOKUP($C$2,'[60]ERU-1'!$A$6:$BE$17,S$42,FALSE)</f>
        <v>0</v>
      </c>
      <c r="T98" s="85">
        <f>VLOOKUP($C$2,'[60]ERU-1'!$A$6:$BE$17,T$42,FALSE)</f>
        <v>0</v>
      </c>
      <c r="U98" s="85">
        <f>VLOOKUP($C$2,'[60]ERU-1'!$A$6:$BE$17,U$42,FALSE)</f>
        <v>0</v>
      </c>
      <c r="V98" s="85">
        <f>VLOOKUP($C$2,'[60]ERU-1'!$A$6:$BE$17,V$42,FALSE)</f>
        <v>0</v>
      </c>
      <c r="W98" s="85">
        <f>VLOOKUP($C$2,'[60]ERU-1'!$A$6:$BE$17,W$42,FALSE)</f>
        <v>0</v>
      </c>
      <c r="X98" s="85">
        <f>VLOOKUP($C$2,'[60]ERU-1'!$A$6:$BE$17,X$42,FALSE)</f>
        <v>0</v>
      </c>
      <c r="Y98" s="85">
        <f>VLOOKUP($C$2,'[60]ERU-1'!$A$6:$BE$17,Y$42,FALSE)</f>
        <v>0</v>
      </c>
      <c r="Z98" s="85">
        <f>VLOOKUP($C$2,'[60]ERU-1'!$A$6:$BE$17,Z$42,FALSE)</f>
        <v>0</v>
      </c>
      <c r="AA98" s="85" t="str">
        <f>INDEX([16]Data!$BK$5:$BK$156,MATCH(A98,[16]Data!$A$5:$A$156,0))</f>
        <v>Olomoucký</v>
      </c>
      <c r="AB98" s="86">
        <f>INDEX([16]Data!$BM$5:$BM$156,MATCH(A98,[16]Data!$A$5:$A$156,0))</f>
        <v>1.2450000000000001</v>
      </c>
      <c r="AC98" s="12"/>
      <c r="AD98" s="39">
        <f t="shared" si="15"/>
        <v>0.7598142395506422</v>
      </c>
    </row>
    <row r="99" spans="1:30" x14ac:dyDescent="0.25">
      <c r="A99">
        <v>2598</v>
      </c>
      <c r="B99" s="84" t="str">
        <f>INDEX([16]Data!$C$5:$C$156,MATCH(A99,[16]Data!$A$5:$A$156,0))</f>
        <v>KJ - Moravský Krumlov</v>
      </c>
      <c r="C99" s="85" t="str">
        <f>VLOOKUP($C$2,'[61]ERU-1'!$A$6:$BE$17,C$42,FALSE)</f>
        <v>Květen</v>
      </c>
      <c r="D99" s="85">
        <f>VLOOKUP($C$2,'[61]ERU-1'!$A$6:$BE$17,D$42,FALSE)</f>
        <v>5</v>
      </c>
      <c r="E99" s="85">
        <f>VLOOKUP($C$2,'[61]ERU-1'!$A$6:$BE$17,E$42,FALSE)</f>
        <v>284.19299999999998</v>
      </c>
      <c r="F99" s="85">
        <f>VLOOKUP($C$2,'[61]ERU-1'!$A$6:$BE$17,F$42,FALSE)</f>
        <v>150.376</v>
      </c>
      <c r="G99" s="85">
        <f>VLOOKUP($C$2,'[61]ERU-1'!$A$6:$BE$17,G$42,FALSE)</f>
        <v>35.527000000000001</v>
      </c>
      <c r="H99" s="85">
        <f>VLOOKUP($C$2,'[61]ERU-1'!$A$6:$BE$17,H$42,FALSE)</f>
        <v>431</v>
      </c>
      <c r="I99" s="85">
        <f>VLOOKUP($C$2,'[61]ERU-1'!$A$6:$BE$17,I$42,FALSE)</f>
        <v>0</v>
      </c>
      <c r="J99" s="85">
        <f>VLOOKUP($C$2,'[61]ERU-1'!$A$6:$BE$17,J$42,FALSE)</f>
        <v>0</v>
      </c>
      <c r="K99" s="85">
        <f>VLOOKUP($C$2,'[61]ERU-1'!$A$6:$BE$17,K$42,FALSE)</f>
        <v>431</v>
      </c>
      <c r="L99" s="85">
        <f>VLOOKUP($C$2,'[61]ERU-1'!$A$6:$BE$17,L$42,FALSE)</f>
        <v>0</v>
      </c>
      <c r="M99" s="85">
        <f>VLOOKUP($C$2,'[61]ERU-1'!$A$6:$BE$17,M$42,FALSE)</f>
        <v>431</v>
      </c>
      <c r="N99" s="85">
        <f>VLOOKUP($C$2,'[61]ERU-1'!$A$6:$BE$17,N$42,FALSE)</f>
        <v>0</v>
      </c>
      <c r="O99" s="85" t="s">
        <v>36</v>
      </c>
      <c r="P99" s="85">
        <f>VLOOKUP($C$2,'[61]ERU-1'!$A$6:$BE$17,P$42,FALSE)</f>
        <v>0</v>
      </c>
      <c r="Q99" s="85">
        <f>VLOOKUP($C$2,'[61]ERU-1'!$A$6:$BE$17,Q$42,FALSE)</f>
        <v>0</v>
      </c>
      <c r="R99" s="85">
        <f>VLOOKUP($C$2,'[61]ERU-1'!$A$6:$BE$17,R$42,FALSE)</f>
        <v>431</v>
      </c>
      <c r="S99" s="85">
        <f>VLOOKUP($C$2,'[61]ERU-1'!$A$6:$BE$17,S$42,FALSE)</f>
        <v>0</v>
      </c>
      <c r="T99" s="85">
        <f>VLOOKUP($C$2,'[61]ERU-1'!$A$6:$BE$17,T$42,FALSE)</f>
        <v>0</v>
      </c>
      <c r="U99" s="85">
        <f>VLOOKUP($C$2,'[61]ERU-1'!$A$6:$BE$17,U$42,FALSE)</f>
        <v>0</v>
      </c>
      <c r="V99" s="85">
        <f>VLOOKUP($C$2,'[61]ERU-1'!$A$6:$BE$17,V$42,FALSE)</f>
        <v>0</v>
      </c>
      <c r="W99" s="85">
        <f>VLOOKUP($C$2,'[61]ERU-1'!$A$6:$BE$17,W$42,FALSE)</f>
        <v>0</v>
      </c>
      <c r="X99" s="85">
        <f>VLOOKUP($C$2,'[61]ERU-1'!$A$6:$BE$17,X$42,FALSE)</f>
        <v>0</v>
      </c>
      <c r="Y99" s="85">
        <f>VLOOKUP($C$2,'[61]ERU-1'!$A$6:$BE$17,Y$42,FALSE)</f>
        <v>0</v>
      </c>
      <c r="Z99" s="85">
        <f>VLOOKUP($C$2,'[61]ERU-1'!$A$6:$BE$17,Z$42,FALSE)</f>
        <v>0</v>
      </c>
      <c r="AA99" s="85" t="str">
        <f>INDEX([16]Data!$BK$5:$BK$156,MATCH(A99,[16]Data!$A$5:$A$156,0))</f>
        <v>Jihomoravský</v>
      </c>
      <c r="AB99" s="86">
        <f>INDEX([16]Data!$BM$5:$BM$156,MATCH(A99,[16]Data!$A$5:$A$156,0))</f>
        <v>0.95199999999999996</v>
      </c>
      <c r="AC99" s="12"/>
      <c r="AD99" s="39">
        <f t="shared" si="15"/>
        <v>0.79615245931679401</v>
      </c>
    </row>
    <row r="100" spans="1:30" x14ac:dyDescent="0.25">
      <c r="A100">
        <v>3106</v>
      </c>
      <c r="B100" s="84" t="str">
        <f>INDEX([16]Data!$C$5:$C$156,MATCH(A100,[16]Data!$A$5:$A$156,0))</f>
        <v>KJ - Nové Hrady</v>
      </c>
      <c r="C100" s="85" t="str">
        <f>VLOOKUP($C$2,'[62]ERU-1'!$A$6:$BE$17,C$42,FALSE)</f>
        <v>Květen</v>
      </c>
      <c r="D100" s="85">
        <f>VLOOKUP($C$2,'[62]ERU-1'!$A$6:$BE$17,D$42,FALSE)</f>
        <v>5</v>
      </c>
      <c r="E100" s="85">
        <f>VLOOKUP($C$2,'[62]ERU-1'!$A$6:$BE$17,E$42,FALSE)</f>
        <v>65.05</v>
      </c>
      <c r="F100" s="85">
        <f>VLOOKUP($C$2,'[62]ERU-1'!$A$6:$BE$17,F$42,FALSE)</f>
        <v>39.421999999999997</v>
      </c>
      <c r="G100" s="85">
        <f>VLOOKUP($C$2,'[62]ERU-1'!$A$6:$BE$17,G$42,FALSE)</f>
        <v>35.409999999999997</v>
      </c>
      <c r="H100" s="85">
        <f>VLOOKUP($C$2,'[62]ERU-1'!$A$6:$BE$17,H$42,FALSE)</f>
        <v>111</v>
      </c>
      <c r="I100" s="85">
        <f>VLOOKUP($C$2,'[62]ERU-1'!$A$6:$BE$17,I$42,FALSE)</f>
        <v>0</v>
      </c>
      <c r="J100" s="85">
        <f>VLOOKUP($C$2,'[62]ERU-1'!$A$6:$BE$17,J$42,FALSE)</f>
        <v>0</v>
      </c>
      <c r="K100" s="85">
        <f>VLOOKUP($C$2,'[62]ERU-1'!$A$6:$BE$17,K$42,FALSE)</f>
        <v>111</v>
      </c>
      <c r="L100" s="85">
        <f>VLOOKUP($C$2,'[62]ERU-1'!$A$6:$BE$17,L$42,FALSE)</f>
        <v>0</v>
      </c>
      <c r="M100" s="85">
        <f>VLOOKUP($C$2,'[62]ERU-1'!$A$6:$BE$17,M$42,FALSE)</f>
        <v>111</v>
      </c>
      <c r="N100" s="85">
        <f>VLOOKUP($C$2,'[62]ERU-1'!$A$6:$BE$17,N$42,FALSE)</f>
        <v>0</v>
      </c>
      <c r="O100" s="85" t="s">
        <v>36</v>
      </c>
      <c r="P100" s="85">
        <f>VLOOKUP($C$2,'[62]ERU-1'!$A$6:$BE$17,P$42,FALSE)</f>
        <v>0</v>
      </c>
      <c r="Q100" s="85">
        <f>VLOOKUP($C$2,'[62]ERU-1'!$A$6:$BE$17,Q$42,FALSE)</f>
        <v>0</v>
      </c>
      <c r="R100" s="85">
        <f>VLOOKUP($C$2,'[62]ERU-1'!$A$6:$BE$17,R$42,FALSE)</f>
        <v>111</v>
      </c>
      <c r="S100" s="85">
        <f>VLOOKUP($C$2,'[62]ERU-1'!$A$6:$BE$17,S$42,FALSE)</f>
        <v>0</v>
      </c>
      <c r="T100" s="85">
        <f>VLOOKUP($C$2,'[62]ERU-1'!$A$6:$BE$17,T$42,FALSE)</f>
        <v>0</v>
      </c>
      <c r="U100" s="85">
        <f>VLOOKUP($C$2,'[62]ERU-1'!$A$6:$BE$17,U$42,FALSE)</f>
        <v>0</v>
      </c>
      <c r="V100" s="85">
        <f>VLOOKUP($C$2,'[62]ERU-1'!$A$6:$BE$17,V$42,FALSE)</f>
        <v>0</v>
      </c>
      <c r="W100" s="85">
        <f>VLOOKUP($C$2,'[62]ERU-1'!$A$6:$BE$17,W$42,FALSE)</f>
        <v>0</v>
      </c>
      <c r="X100" s="85">
        <f>VLOOKUP($C$2,'[62]ERU-1'!$A$6:$BE$17,X$42,FALSE)</f>
        <v>0</v>
      </c>
      <c r="Y100" s="85">
        <f>VLOOKUP($C$2,'[62]ERU-1'!$A$6:$BE$17,Y$42,FALSE)</f>
        <v>0</v>
      </c>
      <c r="Z100" s="85">
        <f>VLOOKUP($C$2,'[62]ERU-1'!$A$6:$BE$17,Z$42,FALSE)</f>
        <v>0</v>
      </c>
      <c r="AA100" s="85" t="str">
        <f>INDEX([16]Data!$BK$5:$BK$156,MATCH(A100,[16]Data!$A$5:$A$156,0))</f>
        <v>Jihočeský</v>
      </c>
      <c r="AB100" s="86">
        <f>INDEX([16]Data!$BM$5:$BM$156,MATCH(A100,[16]Data!$A$5:$A$156,0))</f>
        <v>0.16400000000000001</v>
      </c>
      <c r="AC100" s="12"/>
      <c r="AD100" s="39">
        <f t="shared" si="15"/>
        <v>0.78213518678233818</v>
      </c>
    </row>
    <row r="101" spans="1:30" x14ac:dyDescent="0.25">
      <c r="A101">
        <v>2672</v>
      </c>
      <c r="B101" s="84" t="str">
        <f>INDEX([16]Data!$C$5:$C$156,MATCH(A101,[16]Data!$A$5:$A$156,0))</f>
        <v>KJ - Nové Město nad Metují, Sokolská</v>
      </c>
      <c r="C101" s="85" t="str">
        <f>VLOOKUP($C$2,'[63]ERU-1'!$A$6:$BE$17,C$42,FALSE)</f>
        <v>Květen</v>
      </c>
      <c r="D101" s="85">
        <f>VLOOKUP($C$2,'[63]ERU-1'!$A$6:$BE$17,D$42,FALSE)</f>
        <v>5</v>
      </c>
      <c r="E101" s="85">
        <f>VLOOKUP($C$2,'[63]ERU-1'!$A$6:$BE$17,E$42,FALSE)</f>
        <v>156.935</v>
      </c>
      <c r="F101" s="85">
        <f>VLOOKUP($C$2,'[63]ERU-1'!$A$6:$BE$17,F$42,FALSE)</f>
        <v>82.823999999999998</v>
      </c>
      <c r="G101" s="85">
        <f>VLOOKUP($C$2,'[63]ERU-1'!$A$6:$BE$17,G$42,FALSE)</f>
        <v>35.420999999999999</v>
      </c>
      <c r="H101" s="85">
        <f>VLOOKUP($C$2,'[63]ERU-1'!$A$6:$BE$17,H$42,FALSE)</f>
        <v>228</v>
      </c>
      <c r="I101" s="85">
        <f>VLOOKUP($C$2,'[63]ERU-1'!$A$6:$BE$17,I$42,FALSE)</f>
        <v>0</v>
      </c>
      <c r="J101" s="85">
        <f>VLOOKUP($C$2,'[63]ERU-1'!$A$6:$BE$17,J$42,FALSE)</f>
        <v>0</v>
      </c>
      <c r="K101" s="85">
        <f>VLOOKUP($C$2,'[63]ERU-1'!$A$6:$BE$17,K$42,FALSE)</f>
        <v>228</v>
      </c>
      <c r="L101" s="85">
        <f>VLOOKUP($C$2,'[63]ERU-1'!$A$6:$BE$17,L$42,FALSE)</f>
        <v>0</v>
      </c>
      <c r="M101" s="85">
        <f>VLOOKUP($C$2,'[63]ERU-1'!$A$6:$BE$17,M$42,FALSE)</f>
        <v>228</v>
      </c>
      <c r="N101" s="85">
        <f>VLOOKUP($C$2,'[63]ERU-1'!$A$6:$BE$17,N$42,FALSE)</f>
        <v>0</v>
      </c>
      <c r="O101" s="85" t="s">
        <v>36</v>
      </c>
      <c r="P101" s="85">
        <f>VLOOKUP($C$2,'[63]ERU-1'!$A$6:$BE$17,P$42,FALSE)</f>
        <v>0</v>
      </c>
      <c r="Q101" s="85">
        <f>VLOOKUP($C$2,'[63]ERU-1'!$A$6:$BE$17,Q$42,FALSE)</f>
        <v>0</v>
      </c>
      <c r="R101" s="85">
        <f>VLOOKUP($C$2,'[63]ERU-1'!$A$6:$BE$17,R$42,FALSE)</f>
        <v>228</v>
      </c>
      <c r="S101" s="85">
        <f>VLOOKUP($C$2,'[63]ERU-1'!$A$6:$BE$17,S$42,FALSE)</f>
        <v>0</v>
      </c>
      <c r="T101" s="85">
        <f>VLOOKUP($C$2,'[63]ERU-1'!$A$6:$BE$17,T$42,FALSE)</f>
        <v>0</v>
      </c>
      <c r="U101" s="85">
        <f>VLOOKUP($C$2,'[63]ERU-1'!$A$6:$BE$17,U$42,FALSE)</f>
        <v>0</v>
      </c>
      <c r="V101" s="85">
        <f>VLOOKUP($C$2,'[63]ERU-1'!$A$6:$BE$17,V$42,FALSE)</f>
        <v>0</v>
      </c>
      <c r="W101" s="85">
        <f>VLOOKUP($C$2,'[63]ERU-1'!$A$6:$BE$17,W$42,FALSE)</f>
        <v>0</v>
      </c>
      <c r="X101" s="85">
        <f>VLOOKUP($C$2,'[63]ERU-1'!$A$6:$BE$17,X$42,FALSE)</f>
        <v>0</v>
      </c>
      <c r="Y101" s="85">
        <f>VLOOKUP($C$2,'[63]ERU-1'!$A$6:$BE$17,Y$42,FALSE)</f>
        <v>0</v>
      </c>
      <c r="Z101" s="85">
        <f>VLOOKUP($C$2,'[63]ERU-1'!$A$6:$BE$17,Z$42,FALSE)</f>
        <v>0</v>
      </c>
      <c r="AA101" s="85" t="str">
        <f>INDEX([16]Data!$BK$5:$BK$156,MATCH(A101,[16]Data!$A$5:$A$156,0))</f>
        <v>Královéhradecký</v>
      </c>
      <c r="AB101" s="86">
        <f>INDEX([16]Data!$BM$5:$BM$156,MATCH(A101,[16]Data!$A$5:$A$156,0))</f>
        <v>0.47199999999999998</v>
      </c>
      <c r="AC101" s="12"/>
      <c r="AD101" s="39">
        <f t="shared" si="15"/>
        <v>0.76467368556618043</v>
      </c>
    </row>
    <row r="102" spans="1:30" x14ac:dyDescent="0.25">
      <c r="A102">
        <v>2673</v>
      </c>
      <c r="B102" s="84" t="str">
        <f>INDEX([16]Data!$C$5:$C$156,MATCH(A102,[16]Data!$A$5:$A$156,0))</f>
        <v>KJ - Nové Město nad Metují, Družstevní</v>
      </c>
      <c r="C102" s="85" t="str">
        <f>VLOOKUP($C$2,'[64]ERU-1'!$A$6:$BE$17,C$42,FALSE)</f>
        <v>Květen</v>
      </c>
      <c r="D102" s="85">
        <f>VLOOKUP($C$2,'[64]ERU-1'!$A$6:$BE$17,D$42,FALSE)</f>
        <v>5</v>
      </c>
      <c r="E102" s="85">
        <f>VLOOKUP($C$2,'[64]ERU-1'!$A$6:$BE$17,E$42,FALSE)</f>
        <v>279.63099999999997</v>
      </c>
      <c r="F102" s="85">
        <f>VLOOKUP($C$2,'[64]ERU-1'!$A$6:$BE$17,F$42,FALSE)</f>
        <v>145.977</v>
      </c>
      <c r="G102" s="85">
        <f>VLOOKUP($C$2,'[64]ERU-1'!$A$6:$BE$17,G$42,FALSE)</f>
        <v>35.424999999999997</v>
      </c>
      <c r="H102" s="85">
        <f>VLOOKUP($C$2,'[64]ERU-1'!$A$6:$BE$17,H$42,FALSE)</f>
        <v>406</v>
      </c>
      <c r="I102" s="85">
        <f>VLOOKUP($C$2,'[64]ERU-1'!$A$6:$BE$17,I$42,FALSE)</f>
        <v>0</v>
      </c>
      <c r="J102" s="85">
        <f>VLOOKUP($C$2,'[64]ERU-1'!$A$6:$BE$17,J$42,FALSE)</f>
        <v>0</v>
      </c>
      <c r="K102" s="85">
        <f>VLOOKUP($C$2,'[64]ERU-1'!$A$6:$BE$17,K$42,FALSE)</f>
        <v>406</v>
      </c>
      <c r="L102" s="85">
        <f>VLOOKUP($C$2,'[64]ERU-1'!$A$6:$BE$17,L$42,FALSE)</f>
        <v>0</v>
      </c>
      <c r="M102" s="85">
        <f>VLOOKUP($C$2,'[64]ERU-1'!$A$6:$BE$17,M$42,FALSE)</f>
        <v>406</v>
      </c>
      <c r="N102" s="85">
        <f>VLOOKUP($C$2,'[64]ERU-1'!$A$6:$BE$17,N$42,FALSE)</f>
        <v>0</v>
      </c>
      <c r="O102" s="85" t="s">
        <v>36</v>
      </c>
      <c r="P102" s="85">
        <f>VLOOKUP($C$2,'[64]ERU-1'!$A$6:$BE$17,P$42,FALSE)</f>
        <v>0</v>
      </c>
      <c r="Q102" s="85">
        <f>VLOOKUP($C$2,'[64]ERU-1'!$A$6:$BE$17,Q$42,FALSE)</f>
        <v>0</v>
      </c>
      <c r="R102" s="85">
        <f>VLOOKUP($C$2,'[64]ERU-1'!$A$6:$BE$17,R$42,FALSE)</f>
        <v>406</v>
      </c>
      <c r="S102" s="85">
        <f>VLOOKUP($C$2,'[64]ERU-1'!$A$6:$BE$17,S$42,FALSE)</f>
        <v>0</v>
      </c>
      <c r="T102" s="85">
        <f>VLOOKUP($C$2,'[64]ERU-1'!$A$6:$BE$17,T$42,FALSE)</f>
        <v>0</v>
      </c>
      <c r="U102" s="85">
        <f>VLOOKUP($C$2,'[64]ERU-1'!$A$6:$BE$17,U$42,FALSE)</f>
        <v>0</v>
      </c>
      <c r="V102" s="85">
        <f>VLOOKUP($C$2,'[64]ERU-1'!$A$6:$BE$17,V$42,FALSE)</f>
        <v>0</v>
      </c>
      <c r="W102" s="85">
        <f>VLOOKUP($C$2,'[64]ERU-1'!$A$6:$BE$17,W$42,FALSE)</f>
        <v>0</v>
      </c>
      <c r="X102" s="85">
        <f>VLOOKUP($C$2,'[64]ERU-1'!$A$6:$BE$17,X$42,FALSE)</f>
        <v>0</v>
      </c>
      <c r="Y102" s="85">
        <f>VLOOKUP($C$2,'[64]ERU-1'!$A$6:$BE$17,Y$42,FALSE)</f>
        <v>0</v>
      </c>
      <c r="Z102" s="85">
        <f>VLOOKUP($C$2,'[64]ERU-1'!$A$6:$BE$17,Z$42,FALSE)</f>
        <v>0</v>
      </c>
      <c r="AA102" s="85" t="str">
        <f>INDEX([16]Data!$BK$5:$BK$156,MATCH(A102,[16]Data!$A$5:$A$156,0))</f>
        <v>Královéhradecký</v>
      </c>
      <c r="AB102" s="86">
        <f>INDEX([16]Data!$BM$5:$BM$156,MATCH(A102,[16]Data!$A$5:$A$156,0))</f>
        <v>0.47199999999999998</v>
      </c>
      <c r="AC102" s="12"/>
      <c r="AD102" s="39">
        <f t="shared" si="15"/>
        <v>0.77257223931015007</v>
      </c>
    </row>
    <row r="103" spans="1:30" x14ac:dyDescent="0.25">
      <c r="A103">
        <v>2449</v>
      </c>
      <c r="B103" s="84" t="str">
        <f>INDEX([16]Data!$C$5:$C$156,MATCH(A103,[16]Data!$A$5:$A$156,0))</f>
        <v>KJ - Nové Strašecí</v>
      </c>
      <c r="C103" s="85" t="str">
        <f>VLOOKUP($C$2,'[65]ERU-1'!$A$6:$BE$17,C$42,FALSE)</f>
        <v>Květen</v>
      </c>
      <c r="D103" s="85">
        <f>VLOOKUP($C$2,'[65]ERU-1'!$A$6:$BE$17,D$42,FALSE)</f>
        <v>5</v>
      </c>
      <c r="E103" s="85">
        <f>VLOOKUP($C$2,'[65]ERU-1'!$A$6:$BE$17,E$42,FALSE)</f>
        <v>300.48599999999999</v>
      </c>
      <c r="F103" s="85">
        <f>VLOOKUP($C$2,'[65]ERU-1'!$A$6:$BE$17,F$42,FALSE)</f>
        <v>161.03100000000001</v>
      </c>
      <c r="G103" s="85">
        <f>VLOOKUP($C$2,'[65]ERU-1'!$A$6:$BE$17,G$42,FALSE)</f>
        <v>35.383000000000003</v>
      </c>
      <c r="H103" s="85">
        <f>VLOOKUP($C$2,'[65]ERU-1'!$A$6:$BE$17,H$42,FALSE)</f>
        <v>450</v>
      </c>
      <c r="I103" s="85">
        <f>VLOOKUP($C$2,'[65]ERU-1'!$A$6:$BE$17,I$42,FALSE)</f>
        <v>0</v>
      </c>
      <c r="J103" s="85">
        <f>VLOOKUP($C$2,'[65]ERU-1'!$A$6:$BE$17,J$42,FALSE)</f>
        <v>0</v>
      </c>
      <c r="K103" s="85">
        <f>VLOOKUP($C$2,'[65]ERU-1'!$A$6:$BE$17,K$42,FALSE)</f>
        <v>450</v>
      </c>
      <c r="L103" s="85">
        <f>VLOOKUP($C$2,'[65]ERU-1'!$A$6:$BE$17,L$42,FALSE)</f>
        <v>0</v>
      </c>
      <c r="M103" s="85">
        <f>VLOOKUP($C$2,'[65]ERU-1'!$A$6:$BE$17,M$42,FALSE)</f>
        <v>450</v>
      </c>
      <c r="N103" s="85">
        <f>VLOOKUP($C$2,'[65]ERU-1'!$A$6:$BE$17,N$42,FALSE)</f>
        <v>0</v>
      </c>
      <c r="O103" s="85" t="s">
        <v>36</v>
      </c>
      <c r="P103" s="85">
        <f>VLOOKUP($C$2,'[65]ERU-1'!$A$6:$BE$17,P$42,FALSE)</f>
        <v>0</v>
      </c>
      <c r="Q103" s="85">
        <f>VLOOKUP($C$2,'[65]ERU-1'!$A$6:$BE$17,Q$42,FALSE)</f>
        <v>0</v>
      </c>
      <c r="R103" s="85">
        <f>VLOOKUP($C$2,'[65]ERU-1'!$A$6:$BE$17,R$42,FALSE)</f>
        <v>450</v>
      </c>
      <c r="S103" s="85">
        <f>VLOOKUP($C$2,'[65]ERU-1'!$A$6:$BE$17,S$42,FALSE)</f>
        <v>0</v>
      </c>
      <c r="T103" s="85">
        <f>VLOOKUP($C$2,'[65]ERU-1'!$A$6:$BE$17,T$42,FALSE)</f>
        <v>0</v>
      </c>
      <c r="U103" s="85">
        <f>VLOOKUP($C$2,'[65]ERU-1'!$A$6:$BE$17,U$42,FALSE)</f>
        <v>0</v>
      </c>
      <c r="V103" s="85">
        <f>VLOOKUP($C$2,'[65]ERU-1'!$A$6:$BE$17,V$42,FALSE)</f>
        <v>0</v>
      </c>
      <c r="W103" s="85">
        <f>VLOOKUP($C$2,'[65]ERU-1'!$A$6:$BE$17,W$42,FALSE)</f>
        <v>0</v>
      </c>
      <c r="X103" s="85">
        <f>VLOOKUP($C$2,'[65]ERU-1'!$A$6:$BE$17,X$42,FALSE)</f>
        <v>0</v>
      </c>
      <c r="Y103" s="85">
        <f>VLOOKUP($C$2,'[65]ERU-1'!$A$6:$BE$17,Y$42,FALSE)</f>
        <v>0</v>
      </c>
      <c r="Z103" s="85">
        <f>VLOOKUP($C$2,'[65]ERU-1'!$A$6:$BE$17,Z$42,FALSE)</f>
        <v>0</v>
      </c>
      <c r="AA103" s="85" t="str">
        <f>INDEX([16]Data!$BK$5:$BK$156,MATCH(A103,[16]Data!$A$5:$A$156,0))</f>
        <v>Středočeský</v>
      </c>
      <c r="AB103" s="86">
        <f>INDEX([16]Data!$BM$5:$BM$156,MATCH(A103,[16]Data!$A$5:$A$156,0))</f>
        <v>0.72299999999999998</v>
      </c>
      <c r="AC103" s="12"/>
      <c r="AD103" s="39">
        <f t="shared" si="15"/>
        <v>0.7762480516173903</v>
      </c>
    </row>
    <row r="104" spans="1:30" x14ac:dyDescent="0.25">
      <c r="A104">
        <v>3940</v>
      </c>
      <c r="B104" s="84" t="str">
        <f>INDEX([16]Data!$C$5:$C$156,MATCH(A104,[16]Data!$A$5:$A$156,0))</f>
        <v>KJ - Nový Bor, Rumburských hrdinů</v>
      </c>
      <c r="C104" s="85" t="str">
        <f>VLOOKUP($C$2,'[66]ERU-1'!$A$6:$BE$17,C$42,FALSE)</f>
        <v>Květen</v>
      </c>
      <c r="D104" s="85">
        <f>VLOOKUP($C$2,'[66]ERU-1'!$A$6:$BE$17,D$42,FALSE)</f>
        <v>5</v>
      </c>
      <c r="E104" s="85">
        <f>VLOOKUP($C$2,'[66]ERU-1'!$A$6:$BE$17,E$42,FALSE)</f>
        <v>98.641000000000005</v>
      </c>
      <c r="F104" s="85">
        <f>VLOOKUP($C$2,'[66]ERU-1'!$A$6:$BE$17,F$42,FALSE)</f>
        <v>54.755000000000003</v>
      </c>
      <c r="G104" s="85">
        <f>VLOOKUP($C$2,'[66]ERU-1'!$A$6:$BE$17,G$42,FALSE)</f>
        <v>35.444000000000003</v>
      </c>
      <c r="H104" s="85">
        <f>VLOOKUP($C$2,'[66]ERU-1'!$A$6:$BE$17,H$42,FALSE)</f>
        <v>148</v>
      </c>
      <c r="I104" s="85">
        <f>VLOOKUP($C$2,'[66]ERU-1'!$A$6:$BE$17,I$42,FALSE)</f>
        <v>0</v>
      </c>
      <c r="J104" s="85">
        <f>VLOOKUP($C$2,'[66]ERU-1'!$A$6:$BE$17,J$42,FALSE)</f>
        <v>0</v>
      </c>
      <c r="K104" s="85">
        <f>VLOOKUP($C$2,'[66]ERU-1'!$A$6:$BE$17,K$42,FALSE)</f>
        <v>148</v>
      </c>
      <c r="L104" s="85">
        <f>VLOOKUP($C$2,'[66]ERU-1'!$A$6:$BE$17,L$42,FALSE)</f>
        <v>0</v>
      </c>
      <c r="M104" s="85">
        <f>VLOOKUP($C$2,'[66]ERU-1'!$A$6:$BE$17,M$42,FALSE)</f>
        <v>148</v>
      </c>
      <c r="N104" s="85">
        <f>VLOOKUP($C$2,'[66]ERU-1'!$A$6:$BE$17,N$42,FALSE)</f>
        <v>0</v>
      </c>
      <c r="O104" s="85" t="s">
        <v>36</v>
      </c>
      <c r="P104" s="85">
        <f>VLOOKUP($C$2,'[66]ERU-1'!$A$6:$BE$17,P$42,FALSE)</f>
        <v>0</v>
      </c>
      <c r="Q104" s="85">
        <f>VLOOKUP($C$2,'[66]ERU-1'!$A$6:$BE$17,Q$42,FALSE)</f>
        <v>0</v>
      </c>
      <c r="R104" s="85">
        <f>VLOOKUP($C$2,'[66]ERU-1'!$A$6:$BE$17,R$42,FALSE)</f>
        <v>148</v>
      </c>
      <c r="S104" s="85">
        <f>VLOOKUP($C$2,'[66]ERU-1'!$A$6:$BE$17,S$42,FALSE)</f>
        <v>0</v>
      </c>
      <c r="T104" s="85">
        <f>VLOOKUP($C$2,'[66]ERU-1'!$A$6:$BE$17,T$42,FALSE)</f>
        <v>0</v>
      </c>
      <c r="U104" s="85">
        <f>VLOOKUP($C$2,'[66]ERU-1'!$A$6:$BE$17,U$42,FALSE)</f>
        <v>0</v>
      </c>
      <c r="V104" s="85">
        <f>VLOOKUP($C$2,'[66]ERU-1'!$A$6:$BE$17,V$42,FALSE)</f>
        <v>0</v>
      </c>
      <c r="W104" s="85">
        <f>VLOOKUP($C$2,'[66]ERU-1'!$A$6:$BE$17,W$42,FALSE)</f>
        <v>0</v>
      </c>
      <c r="X104" s="85">
        <f>VLOOKUP($C$2,'[66]ERU-1'!$A$6:$BE$17,X$42,FALSE)</f>
        <v>0</v>
      </c>
      <c r="Y104" s="85">
        <f>VLOOKUP($C$2,'[66]ERU-1'!$A$6:$BE$17,Y$42,FALSE)</f>
        <v>0</v>
      </c>
      <c r="Z104" s="85">
        <f>VLOOKUP($C$2,'[66]ERU-1'!$A$6:$BE$17,Z$42,FALSE)</f>
        <v>0</v>
      </c>
      <c r="AA104" s="85" t="str">
        <f>INDEX([16]Data!$BK$5:$BK$156,MATCH(A104,[16]Data!$A$5:$A$156,0))</f>
        <v>Liberecký</v>
      </c>
      <c r="AB104" s="86">
        <f>INDEX([16]Data!$BM$5:$BM$156,MATCH(A104,[16]Data!$A$5:$A$156,0))</f>
        <v>0.28599999999999998</v>
      </c>
      <c r="AC104" s="12"/>
      <c r="AD104" s="39">
        <f t="shared" si="15"/>
        <v>0.75081930620237614</v>
      </c>
    </row>
    <row r="105" spans="1:30" x14ac:dyDescent="0.25">
      <c r="A105">
        <v>3977</v>
      </c>
      <c r="B105" s="84" t="str">
        <f>INDEX([16]Data!$C$5:$C$156,MATCH(A105,[16]Data!$A$5:$A$156,0))</f>
        <v>KJ - Nový Bor, Wolkerova</v>
      </c>
      <c r="C105" s="85" t="str">
        <f>VLOOKUP($C$2,'[67]ERU-1'!$A$6:$BE$17,C$42,FALSE)</f>
        <v>Květen</v>
      </c>
      <c r="D105" s="85">
        <f>VLOOKUP($C$2,'[67]ERU-1'!$A$6:$BE$17,D$42,FALSE)</f>
        <v>5</v>
      </c>
      <c r="E105" s="85">
        <f>VLOOKUP($C$2,'[67]ERU-1'!$A$6:$BE$17,E$42,FALSE)</f>
        <v>705.245</v>
      </c>
      <c r="F105" s="85">
        <f>VLOOKUP($C$2,'[67]ERU-1'!$A$6:$BE$17,F$42,FALSE)</f>
        <v>352.83100000000002</v>
      </c>
      <c r="G105" s="85">
        <f>VLOOKUP($C$2,'[67]ERU-1'!$A$6:$BE$17,G$42,FALSE)</f>
        <v>35.453000000000003</v>
      </c>
      <c r="H105" s="85">
        <f>VLOOKUP($C$2,'[67]ERU-1'!$A$6:$BE$17,H$42,FALSE)</f>
        <v>984</v>
      </c>
      <c r="I105" s="85">
        <f>VLOOKUP($C$2,'[67]ERU-1'!$A$6:$BE$17,I$42,FALSE)</f>
        <v>0</v>
      </c>
      <c r="J105" s="85">
        <f>VLOOKUP($C$2,'[67]ERU-1'!$A$6:$BE$17,J$42,FALSE)</f>
        <v>0</v>
      </c>
      <c r="K105" s="85">
        <f>VLOOKUP($C$2,'[67]ERU-1'!$A$6:$BE$17,K$42,FALSE)</f>
        <v>984</v>
      </c>
      <c r="L105" s="85">
        <f>VLOOKUP($C$2,'[67]ERU-1'!$A$6:$BE$17,L$42,FALSE)</f>
        <v>0</v>
      </c>
      <c r="M105" s="85">
        <f>VLOOKUP($C$2,'[67]ERU-1'!$A$6:$BE$17,M$42,FALSE)</f>
        <v>984</v>
      </c>
      <c r="N105" s="85">
        <f>VLOOKUP($C$2,'[67]ERU-1'!$A$6:$BE$17,N$42,FALSE)</f>
        <v>0</v>
      </c>
      <c r="O105" s="85" t="s">
        <v>36</v>
      </c>
      <c r="P105" s="85">
        <f>VLOOKUP($C$2,'[67]ERU-1'!$A$6:$BE$17,P$42,FALSE)</f>
        <v>0</v>
      </c>
      <c r="Q105" s="85">
        <f>VLOOKUP($C$2,'[67]ERU-1'!$A$6:$BE$17,Q$42,FALSE)</f>
        <v>0</v>
      </c>
      <c r="R105" s="85">
        <f>VLOOKUP($C$2,'[67]ERU-1'!$A$6:$BE$17,R$42,FALSE)</f>
        <v>984</v>
      </c>
      <c r="S105" s="85">
        <f>VLOOKUP($C$2,'[67]ERU-1'!$A$6:$BE$17,S$42,FALSE)</f>
        <v>0</v>
      </c>
      <c r="T105" s="85">
        <f>VLOOKUP($C$2,'[67]ERU-1'!$A$6:$BE$17,T$42,FALSE)</f>
        <v>0</v>
      </c>
      <c r="U105" s="85">
        <f>VLOOKUP($C$2,'[67]ERU-1'!$A$6:$BE$17,U$42,FALSE)</f>
        <v>0</v>
      </c>
      <c r="V105" s="85">
        <f>VLOOKUP($C$2,'[67]ERU-1'!$A$6:$BE$17,V$42,FALSE)</f>
        <v>0</v>
      </c>
      <c r="W105" s="85">
        <f>VLOOKUP($C$2,'[67]ERU-1'!$A$6:$BE$17,W$42,FALSE)</f>
        <v>0</v>
      </c>
      <c r="X105" s="85">
        <f>VLOOKUP($C$2,'[67]ERU-1'!$A$6:$BE$17,X$42,FALSE)</f>
        <v>0</v>
      </c>
      <c r="Y105" s="85">
        <f>VLOOKUP($C$2,'[67]ERU-1'!$A$6:$BE$17,Y$42,FALSE)</f>
        <v>0</v>
      </c>
      <c r="Z105" s="85">
        <f>VLOOKUP($C$2,'[67]ERU-1'!$A$6:$BE$17,Z$42,FALSE)</f>
        <v>0</v>
      </c>
      <c r="AA105" s="85" t="str">
        <f>INDEX([16]Data!$BK$5:$BK$156,MATCH(A105,[16]Data!$A$5:$A$156,0))</f>
        <v>Liberecký</v>
      </c>
      <c r="AB105" s="86">
        <f>INDEX([16]Data!$BM$5:$BM$156,MATCH(A105,[16]Data!$A$5:$A$156,0))</f>
        <v>2.4</v>
      </c>
      <c r="AC105" s="12"/>
      <c r="AD105" s="39">
        <f t="shared" si="15"/>
        <v>0.77468627567683479</v>
      </c>
    </row>
    <row r="106" spans="1:30" x14ac:dyDescent="0.25">
      <c r="A106" s="34">
        <v>2644</v>
      </c>
      <c r="B106" s="84" t="str">
        <f>INDEX([16]Data!$C$5:$C$156,MATCH(A106,[16]Data!$A$5:$A$156,0))</f>
        <v>KJ - Nymburk</v>
      </c>
      <c r="C106" s="85" t="str">
        <f>VLOOKUP($C$2,'[68]ERU-1'!$A$6:$BE$17,C$42,FALSE)</f>
        <v>Květen</v>
      </c>
      <c r="D106" s="85">
        <f>VLOOKUP($C$2,'[68]ERU-1'!$A$6:$BE$17,D$42,FALSE)</f>
        <v>5</v>
      </c>
      <c r="E106" s="85">
        <f>VLOOKUP($C$2,'[68]ERU-1'!$A$6:$BE$17,E$42,FALSE)</f>
        <v>3994.759</v>
      </c>
      <c r="F106" s="85">
        <f>VLOOKUP($C$2,'[68]ERU-1'!$A$6:$BE$17,F$42,FALSE)</f>
        <v>2194.6060000000002</v>
      </c>
      <c r="G106" s="85">
        <f>VLOOKUP($C$2,'[68]ERU-1'!$A$6:$BE$17,G$42,FALSE)</f>
        <v>35.384999999999998</v>
      </c>
      <c r="H106" s="85">
        <f>VLOOKUP($C$2,'[68]ERU-1'!$A$6:$BE$17,H$42,FALSE)</f>
        <v>6458</v>
      </c>
      <c r="I106" s="85">
        <f>VLOOKUP($C$2,'[68]ERU-1'!$A$6:$BE$17,I$42,FALSE)</f>
        <v>0</v>
      </c>
      <c r="J106" s="85">
        <f>VLOOKUP($C$2,'[68]ERU-1'!$A$6:$BE$17,J$42,FALSE)</f>
        <v>0</v>
      </c>
      <c r="K106" s="85">
        <f>VLOOKUP($C$2,'[68]ERU-1'!$A$6:$BE$17,K$42,FALSE)</f>
        <v>6458</v>
      </c>
      <c r="L106" s="85">
        <f>VLOOKUP($C$2,'[68]ERU-1'!$A$6:$BE$17,L$42,FALSE)</f>
        <v>0</v>
      </c>
      <c r="M106" s="85">
        <f>VLOOKUP($C$2,'[68]ERU-1'!$A$6:$BE$17,M$42,FALSE)</f>
        <v>6458</v>
      </c>
      <c r="N106" s="85">
        <f>VLOOKUP($C$2,'[68]ERU-1'!$A$6:$BE$17,N$42,FALSE)</f>
        <v>0</v>
      </c>
      <c r="O106" s="85" t="s">
        <v>36</v>
      </c>
      <c r="P106" s="85">
        <f>VLOOKUP($C$2,'[68]ERU-1'!$A$6:$BE$17,P$42,FALSE)</f>
        <v>0</v>
      </c>
      <c r="Q106" s="85">
        <f>VLOOKUP($C$2,'[68]ERU-1'!$A$6:$BE$17,Q$42,FALSE)</f>
        <v>0</v>
      </c>
      <c r="R106" s="85">
        <f>VLOOKUP($C$2,'[68]ERU-1'!$A$6:$BE$17,R$42,FALSE)</f>
        <v>6458</v>
      </c>
      <c r="S106" s="85">
        <f>VLOOKUP($C$2,'[68]ERU-1'!$A$6:$BE$17,S$42,FALSE)</f>
        <v>0</v>
      </c>
      <c r="T106" s="85">
        <f>VLOOKUP($C$2,'[68]ERU-1'!$A$6:$BE$17,T$42,FALSE)</f>
        <v>0</v>
      </c>
      <c r="U106" s="85">
        <f>VLOOKUP($C$2,'[68]ERU-1'!$A$6:$BE$17,U$42,FALSE)</f>
        <v>0</v>
      </c>
      <c r="V106" s="85">
        <f>VLOOKUP($C$2,'[68]ERU-1'!$A$6:$BE$17,V$42,FALSE)</f>
        <v>0</v>
      </c>
      <c r="W106" s="85">
        <f>VLOOKUP($C$2,'[68]ERU-1'!$A$6:$BE$17,W$42,FALSE)</f>
        <v>0</v>
      </c>
      <c r="X106" s="85">
        <f>VLOOKUP($C$2,'[68]ERU-1'!$A$6:$BE$17,X$42,FALSE)</f>
        <v>0</v>
      </c>
      <c r="Y106" s="85">
        <f>VLOOKUP($C$2,'[68]ERU-1'!$A$6:$BE$17,Y$42,FALSE)</f>
        <v>0</v>
      </c>
      <c r="Z106" s="85">
        <f>VLOOKUP($C$2,'[68]ERU-1'!$A$6:$BE$17,Z$42,FALSE)</f>
        <v>0</v>
      </c>
      <c r="AA106" s="85" t="str">
        <f>INDEX([16]Data!$BK$5:$BK$156,MATCH(A106,[16]Data!$A$5:$A$156,0))</f>
        <v>Středočeský</v>
      </c>
      <c r="AB106" s="86">
        <f>INDEX([16]Data!$BM$5:$BM$156,MATCH(A106,[16]Data!$A$5:$A$156,0))</f>
        <v>5.3280000000000003</v>
      </c>
      <c r="AC106" s="12"/>
      <c r="AD106" s="39">
        <f t="shared" si="15"/>
        <v>0.81740817663347709</v>
      </c>
    </row>
    <row r="107" spans="1:30" x14ac:dyDescent="0.25">
      <c r="A107">
        <v>2802</v>
      </c>
      <c r="B107" s="84" t="str">
        <f>INDEX([16]Data!$C$5:$C$156,MATCH(A107,[16]Data!$A$5:$A$156,0))</f>
        <v>KJ - Nýřany, Komenského</v>
      </c>
      <c r="C107" s="85" t="str">
        <f>VLOOKUP($C$2,'[69]ERU-1'!$A$6:$BE$17,C$42,FALSE)</f>
        <v>Květen</v>
      </c>
      <c r="D107" s="85">
        <f>VLOOKUP($C$2,'[69]ERU-1'!$A$6:$BE$17,D$42,FALSE)</f>
        <v>5</v>
      </c>
      <c r="E107" s="85">
        <f>VLOOKUP($C$2,'[69]ERU-1'!$A$6:$BE$17,E$42,FALSE)</f>
        <v>335.31900000000002</v>
      </c>
      <c r="F107" s="85">
        <f>VLOOKUP($C$2,'[69]ERU-1'!$A$6:$BE$17,F$42,FALSE)</f>
        <v>170.93</v>
      </c>
      <c r="G107" s="85">
        <f>VLOOKUP($C$2,'[69]ERU-1'!$A$6:$BE$17,G$42,FALSE)</f>
        <v>35.459000000000003</v>
      </c>
      <c r="H107" s="85">
        <f>VLOOKUP($C$2,'[69]ERU-1'!$A$6:$BE$17,H$42,FALSE)</f>
        <v>458</v>
      </c>
      <c r="I107" s="85">
        <f>VLOOKUP($C$2,'[69]ERU-1'!$A$6:$BE$17,I$42,FALSE)</f>
        <v>0</v>
      </c>
      <c r="J107" s="85">
        <f>VLOOKUP($C$2,'[69]ERU-1'!$A$6:$BE$17,J$42,FALSE)</f>
        <v>0</v>
      </c>
      <c r="K107" s="85">
        <f>VLOOKUP($C$2,'[69]ERU-1'!$A$6:$BE$17,K$42,FALSE)</f>
        <v>458</v>
      </c>
      <c r="L107" s="85">
        <f>VLOOKUP($C$2,'[69]ERU-1'!$A$6:$BE$17,L$42,FALSE)</f>
        <v>0</v>
      </c>
      <c r="M107" s="85">
        <f>VLOOKUP($C$2,'[69]ERU-1'!$A$6:$BE$17,M$42,FALSE)</f>
        <v>458</v>
      </c>
      <c r="N107" s="85">
        <f>VLOOKUP($C$2,'[69]ERU-1'!$A$6:$BE$17,N$42,FALSE)</f>
        <v>0</v>
      </c>
      <c r="O107" s="85" t="s">
        <v>36</v>
      </c>
      <c r="P107" s="85">
        <f>VLOOKUP($C$2,'[69]ERU-1'!$A$6:$BE$17,P$42,FALSE)</f>
        <v>0</v>
      </c>
      <c r="Q107" s="85">
        <f>VLOOKUP($C$2,'[69]ERU-1'!$A$6:$BE$17,Q$42,FALSE)</f>
        <v>0</v>
      </c>
      <c r="R107" s="85">
        <f>VLOOKUP($C$2,'[69]ERU-1'!$A$6:$BE$17,R$42,FALSE)</f>
        <v>458</v>
      </c>
      <c r="S107" s="85">
        <f>VLOOKUP($C$2,'[69]ERU-1'!$A$6:$BE$17,S$42,FALSE)</f>
        <v>0</v>
      </c>
      <c r="T107" s="85">
        <f>VLOOKUP($C$2,'[69]ERU-1'!$A$6:$BE$17,T$42,FALSE)</f>
        <v>0</v>
      </c>
      <c r="U107" s="85">
        <f>VLOOKUP($C$2,'[69]ERU-1'!$A$6:$BE$17,U$42,FALSE)</f>
        <v>0</v>
      </c>
      <c r="V107" s="85">
        <f>VLOOKUP($C$2,'[69]ERU-1'!$A$6:$BE$17,V$42,FALSE)</f>
        <v>0</v>
      </c>
      <c r="W107" s="85">
        <f>VLOOKUP($C$2,'[69]ERU-1'!$A$6:$BE$17,W$42,FALSE)</f>
        <v>0</v>
      </c>
      <c r="X107" s="85">
        <f>VLOOKUP($C$2,'[69]ERU-1'!$A$6:$BE$17,X$42,FALSE)</f>
        <v>0</v>
      </c>
      <c r="Y107" s="85">
        <f>VLOOKUP($C$2,'[69]ERU-1'!$A$6:$BE$17,Y$42,FALSE)</f>
        <v>0</v>
      </c>
      <c r="Z107" s="85">
        <f>VLOOKUP($C$2,'[69]ERU-1'!$A$6:$BE$17,Z$42,FALSE)</f>
        <v>0</v>
      </c>
      <c r="AA107" s="85" t="str">
        <f>INDEX([16]Data!$BK$5:$BK$156,MATCH(A107,[16]Data!$A$5:$A$156,0))</f>
        <v>Plzeňský</v>
      </c>
      <c r="AB107" s="86">
        <f>INDEX([16]Data!$BM$5:$BM$156,MATCH(A107,[16]Data!$A$5:$A$156,0))</f>
        <v>0.72299999999999998</v>
      </c>
      <c r="AC107" s="12"/>
      <c r="AD107" s="39">
        <f t="shared" si="15"/>
        <v>0.74429428550998777</v>
      </c>
    </row>
    <row r="108" spans="1:30" x14ac:dyDescent="0.25">
      <c r="A108">
        <v>2803</v>
      </c>
      <c r="B108" s="84" t="str">
        <f>INDEX([16]Data!$C$5:$C$156,MATCH(A108,[16]Data!$A$5:$A$156,0))</f>
        <v>KJ - Nýřany, Luční</v>
      </c>
      <c r="C108" s="85" t="str">
        <f>VLOOKUP($C$2,'[70]ERU-1'!$A$6:$BE$17,C$42,FALSE)</f>
        <v>Květen</v>
      </c>
      <c r="D108" s="85">
        <f>VLOOKUP($C$2,'[70]ERU-1'!$A$6:$BE$17,D$42,FALSE)</f>
        <v>5</v>
      </c>
      <c r="E108" s="85">
        <f>VLOOKUP($C$2,'[70]ERU-1'!$A$6:$BE$17,E$42,FALSE)</f>
        <v>351.78</v>
      </c>
      <c r="F108" s="85">
        <f>VLOOKUP($C$2,'[70]ERU-1'!$A$6:$BE$17,F$42,FALSE)</f>
        <v>185.87299999999999</v>
      </c>
      <c r="G108" s="85">
        <f>VLOOKUP($C$2,'[70]ERU-1'!$A$6:$BE$17,G$42,FALSE)</f>
        <v>35.457000000000001</v>
      </c>
      <c r="H108" s="85">
        <f>VLOOKUP($C$2,'[70]ERU-1'!$A$6:$BE$17,H$42,FALSE)</f>
        <v>522</v>
      </c>
      <c r="I108" s="85">
        <f>VLOOKUP($C$2,'[70]ERU-1'!$A$6:$BE$17,I$42,FALSE)</f>
        <v>0</v>
      </c>
      <c r="J108" s="85">
        <f>VLOOKUP($C$2,'[70]ERU-1'!$A$6:$BE$17,J$42,FALSE)</f>
        <v>0</v>
      </c>
      <c r="K108" s="85">
        <f>VLOOKUP($C$2,'[70]ERU-1'!$A$6:$BE$17,K$42,FALSE)</f>
        <v>522</v>
      </c>
      <c r="L108" s="85">
        <f>VLOOKUP($C$2,'[70]ERU-1'!$A$6:$BE$17,L$42,FALSE)</f>
        <v>0</v>
      </c>
      <c r="M108" s="85">
        <f>VLOOKUP($C$2,'[70]ERU-1'!$A$6:$BE$17,M$42,FALSE)</f>
        <v>522</v>
      </c>
      <c r="N108" s="85">
        <f>VLOOKUP($C$2,'[70]ERU-1'!$A$6:$BE$17,N$42,FALSE)</f>
        <v>0</v>
      </c>
      <c r="O108" s="85" t="s">
        <v>36</v>
      </c>
      <c r="P108" s="85">
        <f>VLOOKUP($C$2,'[70]ERU-1'!$A$6:$BE$17,P$42,FALSE)</f>
        <v>0</v>
      </c>
      <c r="Q108" s="85">
        <f>VLOOKUP($C$2,'[70]ERU-1'!$A$6:$BE$17,Q$42,FALSE)</f>
        <v>0</v>
      </c>
      <c r="R108" s="85">
        <f>VLOOKUP($C$2,'[70]ERU-1'!$A$6:$BE$17,R$42,FALSE)</f>
        <v>522</v>
      </c>
      <c r="S108" s="85">
        <f>VLOOKUP($C$2,'[70]ERU-1'!$A$6:$BE$17,S$42,FALSE)</f>
        <v>0</v>
      </c>
      <c r="T108" s="85">
        <f>VLOOKUP($C$2,'[70]ERU-1'!$A$6:$BE$17,T$42,FALSE)</f>
        <v>0</v>
      </c>
      <c r="U108" s="85">
        <f>VLOOKUP($C$2,'[70]ERU-1'!$A$6:$BE$17,U$42,FALSE)</f>
        <v>0</v>
      </c>
      <c r="V108" s="85">
        <f>VLOOKUP($C$2,'[70]ERU-1'!$A$6:$BE$17,V$42,FALSE)</f>
        <v>0</v>
      </c>
      <c r="W108" s="85">
        <f>VLOOKUP($C$2,'[70]ERU-1'!$A$6:$BE$17,W$42,FALSE)</f>
        <v>0</v>
      </c>
      <c r="X108" s="85">
        <f>VLOOKUP($C$2,'[70]ERU-1'!$A$6:$BE$17,X$42,FALSE)</f>
        <v>0</v>
      </c>
      <c r="Y108" s="85">
        <f>VLOOKUP($C$2,'[70]ERU-1'!$A$6:$BE$17,Y$42,FALSE)</f>
        <v>0</v>
      </c>
      <c r="Z108" s="85">
        <f>VLOOKUP($C$2,'[70]ERU-1'!$A$6:$BE$17,Z$42,FALSE)</f>
        <v>0</v>
      </c>
      <c r="AA108" s="85" t="str">
        <f>INDEX([16]Data!$BK$5:$BK$156,MATCH(A108,[16]Data!$A$5:$A$156,0))</f>
        <v>Plzeňský</v>
      </c>
      <c r="AB108" s="86">
        <f>INDEX([16]Data!$BM$5:$BM$156,MATCH(A108,[16]Data!$A$5:$A$156,0))</f>
        <v>0.95199999999999996</v>
      </c>
      <c r="AC108" s="12"/>
      <c r="AD108" s="39">
        <f t="shared" si="15"/>
        <v>0.78010254313429062</v>
      </c>
    </row>
    <row r="109" spans="1:30" x14ac:dyDescent="0.25">
      <c r="A109">
        <v>3560</v>
      </c>
      <c r="B109" s="84" t="str">
        <f>INDEX([16]Data!$C$5:$C$156,MATCH(A109,[16]Data!$A$5:$A$156,0))</f>
        <v>KJ - Odolena Voda (areál AERO Vodochody)</v>
      </c>
      <c r="C109" s="85" t="str">
        <f>VLOOKUP($C$2,'[71]ERU-1'!$A$6:$BE$17,C$42,FALSE)</f>
        <v>Květen</v>
      </c>
      <c r="D109" s="85">
        <f>VLOOKUP($C$2,'[71]ERU-1'!$A$6:$BE$17,D$42,FALSE)</f>
        <v>5</v>
      </c>
      <c r="E109" s="85">
        <f>VLOOKUP($C$2,'[71]ERU-1'!$A$6:$BE$17,E$42,FALSE)</f>
        <v>202.79400000000001</v>
      </c>
      <c r="F109" s="85">
        <f>VLOOKUP($C$2,'[71]ERU-1'!$A$6:$BE$17,F$42,FALSE)</f>
        <v>103.821</v>
      </c>
      <c r="G109" s="85">
        <f>VLOOKUP($C$2,'[71]ERU-1'!$A$6:$BE$17,G$42,FALSE)</f>
        <v>35.478000000000002</v>
      </c>
      <c r="H109" s="85">
        <f>VLOOKUP($C$2,'[71]ERU-1'!$A$6:$BE$17,H$42,FALSE)</f>
        <v>287</v>
      </c>
      <c r="I109" s="85">
        <f>VLOOKUP($C$2,'[71]ERU-1'!$A$6:$BE$17,I$42,FALSE)</f>
        <v>0</v>
      </c>
      <c r="J109" s="85">
        <f>VLOOKUP($C$2,'[71]ERU-1'!$A$6:$BE$17,J$42,FALSE)</f>
        <v>0</v>
      </c>
      <c r="K109" s="85">
        <f>VLOOKUP($C$2,'[71]ERU-1'!$A$6:$BE$17,K$42,FALSE)</f>
        <v>287</v>
      </c>
      <c r="L109" s="85">
        <f>VLOOKUP($C$2,'[71]ERU-1'!$A$6:$BE$17,L$42,FALSE)</f>
        <v>0</v>
      </c>
      <c r="M109" s="85">
        <f>VLOOKUP($C$2,'[71]ERU-1'!$A$6:$BE$17,M$42,FALSE)</f>
        <v>287</v>
      </c>
      <c r="N109" s="85">
        <f>VLOOKUP($C$2,'[71]ERU-1'!$A$6:$BE$17,N$42,FALSE)</f>
        <v>0</v>
      </c>
      <c r="O109" s="85" t="s">
        <v>36</v>
      </c>
      <c r="P109" s="85">
        <f>VLOOKUP($C$2,'[71]ERU-1'!$A$6:$BE$17,P$42,FALSE)</f>
        <v>0</v>
      </c>
      <c r="Q109" s="85">
        <f>VLOOKUP($C$2,'[71]ERU-1'!$A$6:$BE$17,Q$42,FALSE)</f>
        <v>0</v>
      </c>
      <c r="R109" s="85">
        <f>VLOOKUP($C$2,'[71]ERU-1'!$A$6:$BE$17,R$42,FALSE)</f>
        <v>287</v>
      </c>
      <c r="S109" s="85">
        <f>VLOOKUP($C$2,'[71]ERU-1'!$A$6:$BE$17,S$42,FALSE)</f>
        <v>0</v>
      </c>
      <c r="T109" s="85">
        <f>VLOOKUP($C$2,'[71]ERU-1'!$A$6:$BE$17,T$42,FALSE)</f>
        <v>0</v>
      </c>
      <c r="U109" s="85">
        <f>VLOOKUP($C$2,'[71]ERU-1'!$A$6:$BE$17,U$42,FALSE)</f>
        <v>0</v>
      </c>
      <c r="V109" s="85">
        <f>VLOOKUP($C$2,'[71]ERU-1'!$A$6:$BE$17,V$42,FALSE)</f>
        <v>0</v>
      </c>
      <c r="W109" s="85">
        <f>VLOOKUP($C$2,'[71]ERU-1'!$A$6:$BE$17,W$42,FALSE)</f>
        <v>0</v>
      </c>
      <c r="X109" s="85">
        <f>VLOOKUP($C$2,'[71]ERU-1'!$A$6:$BE$17,X$42,FALSE)</f>
        <v>0</v>
      </c>
      <c r="Y109" s="85">
        <f>VLOOKUP($C$2,'[71]ERU-1'!$A$6:$BE$17,Y$42,FALSE)</f>
        <v>0</v>
      </c>
      <c r="Z109" s="85">
        <f>VLOOKUP($C$2,'[71]ERU-1'!$A$6:$BE$17,Z$42,FALSE)</f>
        <v>0</v>
      </c>
      <c r="AA109" s="85" t="str">
        <f>INDEX([16]Data!$BK$5:$BK$156,MATCH(A109,[16]Data!$A$5:$A$156,0))</f>
        <v>Středočeský</v>
      </c>
      <c r="AB109" s="86">
        <f>INDEX([16]Data!$BM$5:$BM$156,MATCH(A109,[16]Data!$A$5:$A$156,0))</f>
        <v>2.4729999999999999</v>
      </c>
      <c r="AC109" s="12"/>
      <c r="AD109" s="39">
        <f t="shared" ref="AD109:AD171" si="16">H109/(F109*3.6)</f>
        <v>0.76788147120738792</v>
      </c>
    </row>
    <row r="110" spans="1:30" x14ac:dyDescent="0.25">
      <c r="A110" s="34">
        <v>4507</v>
      </c>
      <c r="B110" s="84" t="str">
        <f>INDEX([16]Data!$C$5:$C$156,MATCH(A110,[16]Data!$A$5:$A$156,0))</f>
        <v>KJ - Osek</v>
      </c>
      <c r="C110" s="85" t="str">
        <f>VLOOKUP($C$2,'[10]ERU-1'!$A$6:$BE$17,C$42,FALSE)</f>
        <v>Květen</v>
      </c>
      <c r="D110" s="85">
        <f>VLOOKUP($C$2,'[10]ERU-1'!$A$6:$BE$17,D$42,FALSE)</f>
        <v>5</v>
      </c>
      <c r="E110" s="85">
        <f>VLOOKUP($C$2,'[10]ERU-1'!$A$6:$BE$17,E$42,FALSE)</f>
        <v>55.959000000000003</v>
      </c>
      <c r="F110" s="85">
        <f>VLOOKUP($C$2,'[10]ERU-1'!$A$6:$BE$17,F$42,FALSE)</f>
        <v>31.951000000000001</v>
      </c>
      <c r="G110" s="85">
        <f>VLOOKUP($C$2,'[10]ERU-1'!$A$6:$BE$17,G$42,FALSE)</f>
        <v>35.445</v>
      </c>
      <c r="H110" s="85">
        <f>VLOOKUP($C$2,'[10]ERU-1'!$A$6:$BE$17,H$42,FALSE)</f>
        <v>99</v>
      </c>
      <c r="I110" s="85">
        <f>VLOOKUP($C$2,'[10]ERU-1'!$A$6:$BE$17,I$42,FALSE)</f>
        <v>0</v>
      </c>
      <c r="J110" s="85">
        <f>VLOOKUP($C$2,'[10]ERU-1'!$A$6:$BE$17,J$42,FALSE)</f>
        <v>0</v>
      </c>
      <c r="K110" s="85">
        <f>VLOOKUP($C$2,'[10]ERU-1'!$A$6:$BE$17,K$42,FALSE)</f>
        <v>99</v>
      </c>
      <c r="L110" s="85">
        <f>VLOOKUP($C$2,'[10]ERU-1'!$A$6:$BE$17,L$42,FALSE)</f>
        <v>0</v>
      </c>
      <c r="M110" s="85">
        <f>VLOOKUP($C$2,'[10]ERU-1'!$A$6:$BE$17,M$42,FALSE)</f>
        <v>99</v>
      </c>
      <c r="N110" s="85">
        <f>VLOOKUP($C$2,'[10]ERU-1'!$A$6:$BE$17,N$42,FALSE)</f>
        <v>0</v>
      </c>
      <c r="O110" s="85" t="s">
        <v>36</v>
      </c>
      <c r="P110" s="85">
        <f>VLOOKUP($C$2,'[10]ERU-1'!$A$6:$BE$17,P$42,FALSE)</f>
        <v>0</v>
      </c>
      <c r="Q110" s="85">
        <f>VLOOKUP($C$2,'[10]ERU-1'!$A$6:$BE$17,Q$42,FALSE)</f>
        <v>0</v>
      </c>
      <c r="R110" s="85">
        <f>VLOOKUP($C$2,'[10]ERU-1'!$A$6:$BE$17,R$42,FALSE)</f>
        <v>99</v>
      </c>
      <c r="S110" s="85">
        <f>VLOOKUP($C$2,'[10]ERU-1'!$A$6:$BE$17,S$42,FALSE)</f>
        <v>0</v>
      </c>
      <c r="T110" s="85">
        <f>VLOOKUP($C$2,'[10]ERU-1'!$A$6:$BE$17,T$42,FALSE)</f>
        <v>0</v>
      </c>
      <c r="U110" s="85">
        <f>VLOOKUP($C$2,'[10]ERU-1'!$A$6:$BE$17,U$42,FALSE)</f>
        <v>0</v>
      </c>
      <c r="V110" s="85">
        <f>VLOOKUP($C$2,'[10]ERU-1'!$A$6:$BE$17,V$42,FALSE)</f>
        <v>0</v>
      </c>
      <c r="W110" s="85">
        <f>VLOOKUP($C$2,'[10]ERU-1'!$A$6:$BE$17,W$42,FALSE)</f>
        <v>0</v>
      </c>
      <c r="X110" s="85">
        <f>VLOOKUP($C$2,'[10]ERU-1'!$A$6:$BE$17,X$42,FALSE)</f>
        <v>0</v>
      </c>
      <c r="Y110" s="85">
        <f>VLOOKUP($C$2,'[10]ERU-1'!$A$6:$BE$17,Y$42,FALSE)</f>
        <v>0</v>
      </c>
      <c r="Z110" s="85">
        <f>VLOOKUP($C$2,'[10]ERU-1'!$A$6:$BE$17,Z$42,FALSE)</f>
        <v>0</v>
      </c>
      <c r="AA110" s="85" t="str">
        <f>INDEX([16]Data!$BK$5:$BK$156,MATCH(A110,[16]Data!$A$5:$A$156,0))</f>
        <v>Ústecký</v>
      </c>
      <c r="AB110" s="86">
        <f>INDEX([16]Data!$BM$5:$BM$156,MATCH(A110,[16]Data!$A$5:$A$156,0))</f>
        <v>0.24199999999999999</v>
      </c>
      <c r="AC110" s="12"/>
      <c r="AD110" s="39">
        <f t="shared" si="16"/>
        <v>0.8606929360583393</v>
      </c>
    </row>
    <row r="111" spans="1:30" x14ac:dyDescent="0.25">
      <c r="A111" s="34">
        <v>3934</v>
      </c>
      <c r="B111" s="84" t="str">
        <f>INDEX([16]Data!$C$5:$C$156,MATCH(A111,[16]Data!$A$5:$A$156,0))</f>
        <v>Kotelna Vítkovice</v>
      </c>
      <c r="C111" s="85" t="str">
        <f>VLOOKUP($C$2,'[11]ERU-1'!$A$6:$BE$17,C$42,FALSE)</f>
        <v>Květen</v>
      </c>
      <c r="D111" s="85">
        <f>VLOOKUP($C$2,'[11]ERU-1'!$A$6:$BE$17,D$42,FALSE)</f>
        <v>5</v>
      </c>
      <c r="E111" s="85">
        <f>VLOOKUP($C$2,'[11]ERU-1'!$A$6:$BE$17,E$42,FALSE)</f>
        <v>635.86900000000003</v>
      </c>
      <c r="F111" s="85">
        <f>VLOOKUP($C$2,'[11]ERU-1'!$A$6:$BE$17,F$42,FALSE)</f>
        <v>340.65699999999998</v>
      </c>
      <c r="G111" s="85">
        <f>VLOOKUP($C$2,'[11]ERU-1'!$A$6:$BE$17,G$42,FALSE)</f>
        <v>35.546999999999997</v>
      </c>
      <c r="H111" s="85">
        <f>VLOOKUP($C$2,'[11]ERU-1'!$A$6:$BE$17,H$42,FALSE)</f>
        <v>936</v>
      </c>
      <c r="I111" s="85">
        <f>VLOOKUP($C$2,'[11]ERU-1'!$A$6:$BE$17,I$42,FALSE)</f>
        <v>0</v>
      </c>
      <c r="J111" s="85">
        <f>VLOOKUP($C$2,'[11]ERU-1'!$A$6:$BE$17,J$42,FALSE)</f>
        <v>0</v>
      </c>
      <c r="K111" s="85">
        <f>VLOOKUP($C$2,'[11]ERU-1'!$A$6:$BE$17,K$42,FALSE)</f>
        <v>936</v>
      </c>
      <c r="L111" s="85">
        <f>VLOOKUP($C$2,'[11]ERU-1'!$A$6:$BE$17,L$42,FALSE)</f>
        <v>0</v>
      </c>
      <c r="M111" s="85">
        <f>VLOOKUP($C$2,'[11]ERU-1'!$A$6:$BE$17,M$42,FALSE)</f>
        <v>936</v>
      </c>
      <c r="N111" s="85">
        <f>VLOOKUP($C$2,'[11]ERU-1'!$A$6:$BE$17,N$42,FALSE)</f>
        <v>0</v>
      </c>
      <c r="O111" s="85" t="s">
        <v>36</v>
      </c>
      <c r="P111" s="85">
        <f>VLOOKUP($C$2,'[11]ERU-1'!$A$6:$BE$17,P$42,FALSE)</f>
        <v>0</v>
      </c>
      <c r="Q111" s="85">
        <f>VLOOKUP($C$2,'[11]ERU-1'!$A$6:$BE$17,Q$42,FALSE)</f>
        <v>0</v>
      </c>
      <c r="R111" s="85">
        <f>VLOOKUP($C$2,'[11]ERU-1'!$A$6:$BE$17,R$42,FALSE)</f>
        <v>936</v>
      </c>
      <c r="S111" s="85">
        <f>VLOOKUP($C$2,'[11]ERU-1'!$A$6:$BE$17,S$42,FALSE)</f>
        <v>0</v>
      </c>
      <c r="T111" s="85">
        <f>VLOOKUP($C$2,'[11]ERU-1'!$A$6:$BE$17,T$42,FALSE)</f>
        <v>0</v>
      </c>
      <c r="U111" s="85">
        <f>VLOOKUP($C$2,'[11]ERU-1'!$A$6:$BE$17,U$42,FALSE)</f>
        <v>0</v>
      </c>
      <c r="V111" s="85">
        <f>VLOOKUP($C$2,'[11]ERU-1'!$A$6:$BE$17,V$42,FALSE)</f>
        <v>0</v>
      </c>
      <c r="W111" s="85">
        <f>VLOOKUP($C$2,'[11]ERU-1'!$A$6:$BE$17,W$42,FALSE)</f>
        <v>0</v>
      </c>
      <c r="X111" s="85">
        <f>VLOOKUP($C$2,'[11]ERU-1'!$A$6:$BE$17,X$42,FALSE)</f>
        <v>0</v>
      </c>
      <c r="Y111" s="85">
        <f>VLOOKUP($C$2,'[11]ERU-1'!$A$6:$BE$17,Y$42,FALSE)</f>
        <v>0</v>
      </c>
      <c r="Z111" s="85">
        <f>VLOOKUP($C$2,'[11]ERU-1'!$A$6:$BE$17,Z$42,FALSE)</f>
        <v>0</v>
      </c>
      <c r="AA111" s="85" t="str">
        <f>INDEX([16]Data!$BK$5:$BK$156,MATCH(A111,[16]Data!$A$5:$A$156,0))</f>
        <v>Moravskoslezský</v>
      </c>
      <c r="AB111" s="86">
        <f>INDEX([16]Data!$BM$5:$BM$156,MATCH(A111,[16]Data!$A$5:$A$156,0))</f>
        <v>4.99</v>
      </c>
      <c r="AC111" s="12"/>
      <c r="AD111" s="39">
        <f t="shared" si="16"/>
        <v>0.76323105058754115</v>
      </c>
    </row>
    <row r="112" spans="1:30" x14ac:dyDescent="0.25">
      <c r="A112">
        <v>2886</v>
      </c>
      <c r="B112" s="84" t="str">
        <f>INDEX([16]Data!$C$5:$C$156,MATCH(A112,[16]Data!$A$5:$A$156,0))</f>
        <v>KJ - Polička, Hegerova</v>
      </c>
      <c r="C112" s="85" t="str">
        <f>VLOOKUP($C$2,'[72]ERU-1'!$A$6:$BE$17,C$42,FALSE)</f>
        <v>Květen</v>
      </c>
      <c r="D112" s="85">
        <f>VLOOKUP($C$2,'[72]ERU-1'!$A$6:$BE$17,D$42,FALSE)</f>
        <v>5</v>
      </c>
      <c r="E112" s="85">
        <f>VLOOKUP($C$2,'[72]ERU-1'!$A$6:$BE$17,E$42,FALSE)</f>
        <v>214.821</v>
      </c>
      <c r="F112" s="85">
        <f>VLOOKUP($C$2,'[72]ERU-1'!$A$6:$BE$17,F$42,FALSE)</f>
        <v>111.187</v>
      </c>
      <c r="G112" s="85">
        <f>VLOOKUP($C$2,'[72]ERU-1'!$A$6:$BE$17,G$42,FALSE)</f>
        <v>35.418999999999997</v>
      </c>
      <c r="H112" s="85">
        <f>VLOOKUP($C$2,'[72]ERU-1'!$A$6:$BE$17,H$42,FALSE)</f>
        <v>307</v>
      </c>
      <c r="I112" s="85">
        <f>VLOOKUP($C$2,'[72]ERU-1'!$A$6:$BE$17,I$42,FALSE)</f>
        <v>0</v>
      </c>
      <c r="J112" s="85">
        <f>VLOOKUP($C$2,'[72]ERU-1'!$A$6:$BE$17,J$42,FALSE)</f>
        <v>0</v>
      </c>
      <c r="K112" s="85">
        <f>VLOOKUP($C$2,'[72]ERU-1'!$A$6:$BE$17,K$42,FALSE)</f>
        <v>307</v>
      </c>
      <c r="L112" s="85">
        <f>VLOOKUP($C$2,'[72]ERU-1'!$A$6:$BE$17,L$42,FALSE)</f>
        <v>0</v>
      </c>
      <c r="M112" s="85">
        <f>VLOOKUP($C$2,'[72]ERU-1'!$A$6:$BE$17,M$42,FALSE)</f>
        <v>307</v>
      </c>
      <c r="N112" s="85">
        <f>VLOOKUP($C$2,'[72]ERU-1'!$A$6:$BE$17,N$42,FALSE)</f>
        <v>0</v>
      </c>
      <c r="O112" s="85" t="s">
        <v>36</v>
      </c>
      <c r="P112" s="85">
        <f>VLOOKUP($C$2,'[72]ERU-1'!$A$6:$BE$17,P$42,FALSE)</f>
        <v>0</v>
      </c>
      <c r="Q112" s="85">
        <f>VLOOKUP($C$2,'[72]ERU-1'!$A$6:$BE$17,Q$42,FALSE)</f>
        <v>0</v>
      </c>
      <c r="R112" s="85">
        <f>VLOOKUP($C$2,'[72]ERU-1'!$A$6:$BE$17,R$42,FALSE)</f>
        <v>307</v>
      </c>
      <c r="S112" s="85">
        <f>VLOOKUP($C$2,'[72]ERU-1'!$A$6:$BE$17,S$42,FALSE)</f>
        <v>0</v>
      </c>
      <c r="T112" s="85">
        <f>VLOOKUP($C$2,'[72]ERU-1'!$A$6:$BE$17,T$42,FALSE)</f>
        <v>0</v>
      </c>
      <c r="U112" s="85">
        <f>VLOOKUP($C$2,'[72]ERU-1'!$A$6:$BE$17,U$42,FALSE)</f>
        <v>0</v>
      </c>
      <c r="V112" s="85">
        <f>VLOOKUP($C$2,'[72]ERU-1'!$A$6:$BE$17,V$42,FALSE)</f>
        <v>0</v>
      </c>
      <c r="W112" s="85">
        <f>VLOOKUP($C$2,'[72]ERU-1'!$A$6:$BE$17,W$42,FALSE)</f>
        <v>0</v>
      </c>
      <c r="X112" s="85">
        <f>VLOOKUP($C$2,'[72]ERU-1'!$A$6:$BE$17,X$42,FALSE)</f>
        <v>0</v>
      </c>
      <c r="Y112" s="85">
        <f>VLOOKUP($C$2,'[72]ERU-1'!$A$6:$BE$17,Y$42,FALSE)</f>
        <v>0</v>
      </c>
      <c r="Z112" s="85">
        <f>VLOOKUP($C$2,'[72]ERU-1'!$A$6:$BE$17,Z$42,FALSE)</f>
        <v>0</v>
      </c>
      <c r="AA112" s="85" t="str">
        <f>INDEX([16]Data!$BK$5:$BK$156,MATCH(A112,[16]Data!$A$5:$A$156,0))</f>
        <v>Pardubický</v>
      </c>
      <c r="AB112" s="86">
        <f>INDEX([16]Data!$BM$5:$BM$156,MATCH(A112,[16]Data!$A$5:$A$156,0))</f>
        <v>0.47199999999999998</v>
      </c>
      <c r="AC112" s="12"/>
      <c r="AD112" s="39">
        <f t="shared" si="16"/>
        <v>0.76697615528593976</v>
      </c>
    </row>
    <row r="113" spans="1:30" x14ac:dyDescent="0.25">
      <c r="A113">
        <v>3280</v>
      </c>
      <c r="B113" s="84" t="str">
        <f>INDEX([16]Data!$C$5:$C$156,MATCH(A113,[16]Data!$A$5:$A$156,0))</f>
        <v>KJ - Polička, Jiráskova</v>
      </c>
      <c r="C113" s="85" t="str">
        <f>VLOOKUP($C$2,'[73]ERU-1'!$A$6:$BE$17,C$42,FALSE)</f>
        <v>Květen</v>
      </c>
      <c r="D113" s="85">
        <f>VLOOKUP($C$2,'[73]ERU-1'!$A$6:$BE$17,D$42,FALSE)</f>
        <v>5</v>
      </c>
      <c r="E113" s="85">
        <f>VLOOKUP($C$2,'[73]ERU-1'!$A$6:$BE$17,E$42,FALSE)</f>
        <v>168.75700000000001</v>
      </c>
      <c r="F113" s="85">
        <f>VLOOKUP($C$2,'[73]ERU-1'!$A$6:$BE$17,F$42,FALSE)</f>
        <v>96.447000000000003</v>
      </c>
      <c r="G113" s="85">
        <f>VLOOKUP($C$2,'[73]ERU-1'!$A$6:$BE$17,G$42,FALSE)</f>
        <v>35.426000000000002</v>
      </c>
      <c r="H113" s="85">
        <f>VLOOKUP($C$2,'[73]ERU-1'!$A$6:$BE$17,H$42,FALSE)</f>
        <v>271</v>
      </c>
      <c r="I113" s="85">
        <f>VLOOKUP($C$2,'[73]ERU-1'!$A$6:$BE$17,I$42,FALSE)</f>
        <v>0</v>
      </c>
      <c r="J113" s="85">
        <f>VLOOKUP($C$2,'[73]ERU-1'!$A$6:$BE$17,J$42,FALSE)</f>
        <v>0</v>
      </c>
      <c r="K113" s="85">
        <f>VLOOKUP($C$2,'[73]ERU-1'!$A$6:$BE$17,K$42,FALSE)</f>
        <v>271</v>
      </c>
      <c r="L113" s="85">
        <f>VLOOKUP($C$2,'[73]ERU-1'!$A$6:$BE$17,L$42,FALSE)</f>
        <v>0</v>
      </c>
      <c r="M113" s="85">
        <f>VLOOKUP($C$2,'[73]ERU-1'!$A$6:$BE$17,M$42,FALSE)</f>
        <v>271</v>
      </c>
      <c r="N113" s="85">
        <f>VLOOKUP($C$2,'[73]ERU-1'!$A$6:$BE$17,N$42,FALSE)</f>
        <v>0</v>
      </c>
      <c r="O113" s="85" t="s">
        <v>36</v>
      </c>
      <c r="P113" s="85">
        <f>VLOOKUP($C$2,'[73]ERU-1'!$A$6:$BE$17,P$42,FALSE)</f>
        <v>0</v>
      </c>
      <c r="Q113" s="85">
        <f>VLOOKUP($C$2,'[73]ERU-1'!$A$6:$BE$17,Q$42,FALSE)</f>
        <v>0</v>
      </c>
      <c r="R113" s="85">
        <f>VLOOKUP($C$2,'[73]ERU-1'!$A$6:$BE$17,R$42,FALSE)</f>
        <v>271</v>
      </c>
      <c r="S113" s="85">
        <f>VLOOKUP($C$2,'[73]ERU-1'!$A$6:$BE$17,S$42,FALSE)</f>
        <v>0</v>
      </c>
      <c r="T113" s="85">
        <f>VLOOKUP($C$2,'[73]ERU-1'!$A$6:$BE$17,T$42,FALSE)</f>
        <v>0</v>
      </c>
      <c r="U113" s="85">
        <f>VLOOKUP($C$2,'[73]ERU-1'!$A$6:$BE$17,U$42,FALSE)</f>
        <v>0</v>
      </c>
      <c r="V113" s="85">
        <f>VLOOKUP($C$2,'[73]ERU-1'!$A$6:$BE$17,V$42,FALSE)</f>
        <v>0</v>
      </c>
      <c r="W113" s="85">
        <f>VLOOKUP($C$2,'[73]ERU-1'!$A$6:$BE$17,W$42,FALSE)</f>
        <v>0</v>
      </c>
      <c r="X113" s="85">
        <f>VLOOKUP($C$2,'[73]ERU-1'!$A$6:$BE$17,X$42,FALSE)</f>
        <v>0</v>
      </c>
      <c r="Y113" s="85">
        <f>VLOOKUP($C$2,'[73]ERU-1'!$A$6:$BE$17,Y$42,FALSE)</f>
        <v>0</v>
      </c>
      <c r="Z113" s="85">
        <f>VLOOKUP($C$2,'[73]ERU-1'!$A$6:$BE$17,Z$42,FALSE)</f>
        <v>0</v>
      </c>
      <c r="AA113" s="85" t="str">
        <f>INDEX([16]Data!$BK$5:$BK$156,MATCH(A113,[16]Data!$A$5:$A$156,0))</f>
        <v>Pardubický</v>
      </c>
      <c r="AB113" s="86">
        <f>INDEX([16]Data!$BM$5:$BM$156,MATCH(A113,[16]Data!$A$5:$A$156,0))</f>
        <v>0.29099999999999998</v>
      </c>
      <c r="AC113" s="12"/>
      <c r="AD113" s="39">
        <f t="shared" si="16"/>
        <v>0.78050927221974531</v>
      </c>
    </row>
    <row r="114" spans="1:30" x14ac:dyDescent="0.25">
      <c r="A114">
        <v>2885</v>
      </c>
      <c r="B114" s="84" t="str">
        <f>INDEX([16]Data!$C$5:$C$156,MATCH(A114,[16]Data!$A$5:$A$156,0))</f>
        <v>KJ - Polička, Svépomoc</v>
      </c>
      <c r="C114" s="85" t="str">
        <f>VLOOKUP($C$2,'[74]ERU-1'!$A$6:$BE$17,C$42,FALSE)</f>
        <v>Květen</v>
      </c>
      <c r="D114" s="85">
        <f>VLOOKUP($C$2,'[74]ERU-1'!$A$6:$BE$17,D$42,FALSE)</f>
        <v>5</v>
      </c>
      <c r="E114" s="85">
        <f>VLOOKUP($C$2,'[74]ERU-1'!$A$6:$BE$17,E$42,FALSE)</f>
        <v>248.26300000000001</v>
      </c>
      <c r="F114" s="85">
        <f>VLOOKUP($C$2,'[74]ERU-1'!$A$6:$BE$17,F$42,FALSE)</f>
        <v>129.72200000000001</v>
      </c>
      <c r="G114" s="85">
        <f>VLOOKUP($C$2,'[74]ERU-1'!$A$6:$BE$17,G$42,FALSE)</f>
        <v>35.420999999999999</v>
      </c>
      <c r="H114" s="85">
        <f>VLOOKUP($C$2,'[74]ERU-1'!$A$6:$BE$17,H$42,FALSE)</f>
        <v>362</v>
      </c>
      <c r="I114" s="85">
        <f>VLOOKUP($C$2,'[74]ERU-1'!$A$6:$BE$17,I$42,FALSE)</f>
        <v>0</v>
      </c>
      <c r="J114" s="85">
        <f>VLOOKUP($C$2,'[74]ERU-1'!$A$6:$BE$17,J$42,FALSE)</f>
        <v>0</v>
      </c>
      <c r="K114" s="85">
        <f>VLOOKUP($C$2,'[74]ERU-1'!$A$6:$BE$17,K$42,FALSE)</f>
        <v>362</v>
      </c>
      <c r="L114" s="85">
        <f>VLOOKUP($C$2,'[74]ERU-1'!$A$6:$BE$17,L$42,FALSE)</f>
        <v>0</v>
      </c>
      <c r="M114" s="85">
        <f>VLOOKUP($C$2,'[74]ERU-1'!$A$6:$BE$17,M$42,FALSE)</f>
        <v>362</v>
      </c>
      <c r="N114" s="85">
        <f>VLOOKUP($C$2,'[74]ERU-1'!$A$6:$BE$17,N$42,FALSE)</f>
        <v>0</v>
      </c>
      <c r="O114" s="85" t="s">
        <v>36</v>
      </c>
      <c r="P114" s="85">
        <f>VLOOKUP($C$2,'[74]ERU-1'!$A$6:$BE$17,P$42,FALSE)</f>
        <v>0</v>
      </c>
      <c r="Q114" s="85">
        <f>VLOOKUP($C$2,'[74]ERU-1'!$A$6:$BE$17,Q$42,FALSE)</f>
        <v>0</v>
      </c>
      <c r="R114" s="85">
        <f>VLOOKUP($C$2,'[74]ERU-1'!$A$6:$BE$17,R$42,FALSE)</f>
        <v>362</v>
      </c>
      <c r="S114" s="85">
        <f>VLOOKUP($C$2,'[74]ERU-1'!$A$6:$BE$17,S$42,FALSE)</f>
        <v>0</v>
      </c>
      <c r="T114" s="85">
        <f>VLOOKUP($C$2,'[74]ERU-1'!$A$6:$BE$17,T$42,FALSE)</f>
        <v>0</v>
      </c>
      <c r="U114" s="85">
        <f>VLOOKUP($C$2,'[74]ERU-1'!$A$6:$BE$17,U$42,FALSE)</f>
        <v>0</v>
      </c>
      <c r="V114" s="85">
        <f>VLOOKUP($C$2,'[74]ERU-1'!$A$6:$BE$17,V$42,FALSE)</f>
        <v>0</v>
      </c>
      <c r="W114" s="85">
        <f>VLOOKUP($C$2,'[74]ERU-1'!$A$6:$BE$17,W$42,FALSE)</f>
        <v>0</v>
      </c>
      <c r="X114" s="85">
        <f>VLOOKUP($C$2,'[74]ERU-1'!$A$6:$BE$17,X$42,FALSE)</f>
        <v>0</v>
      </c>
      <c r="Y114" s="85">
        <f>VLOOKUP($C$2,'[74]ERU-1'!$A$6:$BE$17,Y$42,FALSE)</f>
        <v>0</v>
      </c>
      <c r="Z114" s="85">
        <f>VLOOKUP($C$2,'[74]ERU-1'!$A$6:$BE$17,Z$42,FALSE)</f>
        <v>0</v>
      </c>
      <c r="AA114" s="85" t="str">
        <f>INDEX([16]Data!$BK$5:$BK$156,MATCH(A114,[16]Data!$A$5:$A$156,0))</f>
        <v>Pardubický</v>
      </c>
      <c r="AB114" s="86">
        <f>INDEX([16]Data!$BM$5:$BM$156,MATCH(A114,[16]Data!$A$5:$A$156,0))</f>
        <v>0.47199999999999998</v>
      </c>
      <c r="AC114" s="12"/>
      <c r="AD114" s="39">
        <f t="shared" si="16"/>
        <v>0.77516192747225254</v>
      </c>
    </row>
    <row r="115" spans="1:30" x14ac:dyDescent="0.25">
      <c r="A115">
        <v>2696</v>
      </c>
      <c r="B115" s="84" t="str">
        <f>INDEX([16]Data!$C$5:$C$156,MATCH(A115,[16]Data!$A$5:$A$156,0))</f>
        <v>KJ - Postoloprty, Draguš</v>
      </c>
      <c r="C115" s="85" t="str">
        <f>VLOOKUP($C$2,'[75]ERU-1'!$A$6:$BE$17,C$42,FALSE)</f>
        <v>Květen</v>
      </c>
      <c r="D115" s="85">
        <f>VLOOKUP($C$2,'[75]ERU-1'!$A$6:$BE$17,D$42,FALSE)</f>
        <v>5</v>
      </c>
      <c r="E115" s="85">
        <f>VLOOKUP($C$2,'[75]ERU-1'!$A$6:$BE$17,E$42,FALSE)</f>
        <v>134.857</v>
      </c>
      <c r="F115" s="85">
        <f>VLOOKUP($C$2,'[75]ERU-1'!$A$6:$BE$17,F$42,FALSE)</f>
        <v>81.575000000000003</v>
      </c>
      <c r="G115" s="85">
        <f>VLOOKUP($C$2,'[75]ERU-1'!$A$6:$BE$17,G$42,FALSE)</f>
        <v>35.445999999999998</v>
      </c>
      <c r="H115" s="85">
        <f>VLOOKUP($C$2,'[75]ERU-1'!$A$6:$BE$17,H$42,FALSE)</f>
        <v>240</v>
      </c>
      <c r="I115" s="85">
        <f>VLOOKUP($C$2,'[75]ERU-1'!$A$6:$BE$17,I$42,FALSE)</f>
        <v>0</v>
      </c>
      <c r="J115" s="85">
        <f>VLOOKUP($C$2,'[75]ERU-1'!$A$6:$BE$17,J$42,FALSE)</f>
        <v>0</v>
      </c>
      <c r="K115" s="85">
        <f>VLOOKUP($C$2,'[75]ERU-1'!$A$6:$BE$17,K$42,FALSE)</f>
        <v>240</v>
      </c>
      <c r="L115" s="85">
        <f>VLOOKUP($C$2,'[75]ERU-1'!$A$6:$BE$17,L$42,FALSE)</f>
        <v>0</v>
      </c>
      <c r="M115" s="85">
        <f>VLOOKUP($C$2,'[75]ERU-1'!$A$6:$BE$17,M$42,FALSE)</f>
        <v>240</v>
      </c>
      <c r="N115" s="85">
        <f>VLOOKUP($C$2,'[75]ERU-1'!$A$6:$BE$17,N$42,FALSE)</f>
        <v>0</v>
      </c>
      <c r="O115" s="85" t="s">
        <v>36</v>
      </c>
      <c r="P115" s="85">
        <f>VLOOKUP($C$2,'[75]ERU-1'!$A$6:$BE$17,P$42,FALSE)</f>
        <v>0</v>
      </c>
      <c r="Q115" s="85">
        <f>VLOOKUP($C$2,'[75]ERU-1'!$A$6:$BE$17,Q$42,FALSE)</f>
        <v>0</v>
      </c>
      <c r="R115" s="85">
        <f>VLOOKUP($C$2,'[75]ERU-1'!$A$6:$BE$17,R$42,FALSE)</f>
        <v>240</v>
      </c>
      <c r="S115" s="85">
        <f>VLOOKUP($C$2,'[75]ERU-1'!$A$6:$BE$17,S$42,FALSE)</f>
        <v>0</v>
      </c>
      <c r="T115" s="85">
        <f>VLOOKUP($C$2,'[75]ERU-1'!$A$6:$BE$17,T$42,FALSE)</f>
        <v>0</v>
      </c>
      <c r="U115" s="85">
        <f>VLOOKUP($C$2,'[75]ERU-1'!$A$6:$BE$17,U$42,FALSE)</f>
        <v>0</v>
      </c>
      <c r="V115" s="85">
        <f>VLOOKUP($C$2,'[75]ERU-1'!$A$6:$BE$17,V$42,FALSE)</f>
        <v>0</v>
      </c>
      <c r="W115" s="85">
        <f>VLOOKUP($C$2,'[75]ERU-1'!$A$6:$BE$17,W$42,FALSE)</f>
        <v>0</v>
      </c>
      <c r="X115" s="85">
        <f>VLOOKUP($C$2,'[75]ERU-1'!$A$6:$BE$17,X$42,FALSE)</f>
        <v>0</v>
      </c>
      <c r="Y115" s="85">
        <f>VLOOKUP($C$2,'[75]ERU-1'!$A$6:$BE$17,Y$42,FALSE)</f>
        <v>0</v>
      </c>
      <c r="Z115" s="85">
        <f>VLOOKUP($C$2,'[75]ERU-1'!$A$6:$BE$17,Z$42,FALSE)</f>
        <v>0</v>
      </c>
      <c r="AA115" s="85" t="str">
        <f>INDEX([16]Data!$BK$5:$BK$156,MATCH(A115,[16]Data!$A$5:$A$156,0))</f>
        <v>Ústecký</v>
      </c>
      <c r="AB115" s="86">
        <f>INDEX([16]Data!$BM$5:$BM$156,MATCH(A115,[16]Data!$A$5:$A$156,0))</f>
        <v>0.28599999999999998</v>
      </c>
      <c r="AC115" s="12"/>
      <c r="AD115" s="39">
        <f t="shared" si="16"/>
        <v>0.81724384513229131</v>
      </c>
    </row>
    <row r="116" spans="1:30" x14ac:dyDescent="0.25">
      <c r="A116">
        <v>2804</v>
      </c>
      <c r="B116" s="84" t="str">
        <f>INDEX([16]Data!$C$5:$C$156,MATCH(A116,[16]Data!$A$5:$A$156,0))</f>
        <v>KJ - Postoloprty, Dvořákova</v>
      </c>
      <c r="C116" s="85" t="str">
        <f>VLOOKUP($C$2,'[76]ERU-1'!$A$6:$BE$17,C$42,FALSE)</f>
        <v>Květen</v>
      </c>
      <c r="D116" s="85">
        <f>VLOOKUP($C$2,'[76]ERU-1'!$A$6:$BE$17,D$42,FALSE)</f>
        <v>5</v>
      </c>
      <c r="E116" s="85">
        <f>VLOOKUP($C$2,'[76]ERU-1'!$A$6:$BE$17,E$42,FALSE)</f>
        <v>26.54</v>
      </c>
      <c r="F116" s="85">
        <f>VLOOKUP($C$2,'[76]ERU-1'!$A$6:$BE$17,F$42,FALSE)</f>
        <v>12.103</v>
      </c>
      <c r="G116" s="85">
        <f>VLOOKUP($C$2,'[76]ERU-1'!$A$6:$BE$17,G$42,FALSE)</f>
        <v>35.445999999999998</v>
      </c>
      <c r="H116" s="85">
        <f>VLOOKUP($C$2,'[76]ERU-1'!$A$6:$BE$17,H$42,FALSE)</f>
        <v>28</v>
      </c>
      <c r="I116" s="85">
        <f>VLOOKUP($C$2,'[76]ERU-1'!$A$6:$BE$17,I$42,FALSE)</f>
        <v>0</v>
      </c>
      <c r="J116" s="85">
        <f>VLOOKUP($C$2,'[76]ERU-1'!$A$6:$BE$17,J$42,FALSE)</f>
        <v>0</v>
      </c>
      <c r="K116" s="85">
        <f>VLOOKUP($C$2,'[76]ERU-1'!$A$6:$BE$17,K$42,FALSE)</f>
        <v>28</v>
      </c>
      <c r="L116" s="85">
        <f>VLOOKUP($C$2,'[76]ERU-1'!$A$6:$BE$17,L$42,FALSE)</f>
        <v>0</v>
      </c>
      <c r="M116" s="85">
        <f>VLOOKUP($C$2,'[76]ERU-1'!$A$6:$BE$17,M$42,FALSE)</f>
        <v>28</v>
      </c>
      <c r="N116" s="85">
        <f>VLOOKUP($C$2,'[76]ERU-1'!$A$6:$BE$17,N$42,FALSE)</f>
        <v>0</v>
      </c>
      <c r="O116" s="85" t="s">
        <v>36</v>
      </c>
      <c r="P116" s="85">
        <f>VLOOKUP($C$2,'[76]ERU-1'!$A$6:$BE$17,P$42,FALSE)</f>
        <v>0</v>
      </c>
      <c r="Q116" s="85">
        <f>VLOOKUP($C$2,'[76]ERU-1'!$A$6:$BE$17,Q$42,FALSE)</f>
        <v>0</v>
      </c>
      <c r="R116" s="85">
        <f>VLOOKUP($C$2,'[76]ERU-1'!$A$6:$BE$17,R$42,FALSE)</f>
        <v>28</v>
      </c>
      <c r="S116" s="85">
        <f>VLOOKUP($C$2,'[76]ERU-1'!$A$6:$BE$17,S$42,FALSE)</f>
        <v>0</v>
      </c>
      <c r="T116" s="85">
        <f>VLOOKUP($C$2,'[76]ERU-1'!$A$6:$BE$17,T$42,FALSE)</f>
        <v>0</v>
      </c>
      <c r="U116" s="85">
        <f>VLOOKUP($C$2,'[76]ERU-1'!$A$6:$BE$17,U$42,FALSE)</f>
        <v>0</v>
      </c>
      <c r="V116" s="85">
        <f>VLOOKUP($C$2,'[76]ERU-1'!$A$6:$BE$17,V$42,FALSE)</f>
        <v>0</v>
      </c>
      <c r="W116" s="85">
        <f>VLOOKUP($C$2,'[76]ERU-1'!$A$6:$BE$17,W$42,FALSE)</f>
        <v>0</v>
      </c>
      <c r="X116" s="85">
        <f>VLOOKUP($C$2,'[76]ERU-1'!$A$6:$BE$17,X$42,FALSE)</f>
        <v>0</v>
      </c>
      <c r="Y116" s="85">
        <f>VLOOKUP($C$2,'[76]ERU-1'!$A$6:$BE$17,Y$42,FALSE)</f>
        <v>0</v>
      </c>
      <c r="Z116" s="85">
        <f>VLOOKUP($C$2,'[76]ERU-1'!$A$6:$BE$17,Z$42,FALSE)</f>
        <v>0</v>
      </c>
      <c r="AA116" s="85" t="str">
        <f>INDEX([16]Data!$BK$5:$BK$156,MATCH(A116,[16]Data!$A$5:$A$156,0))</f>
        <v>Ústecký</v>
      </c>
      <c r="AB116" s="86">
        <f>INDEX([16]Data!$BM$5:$BM$156,MATCH(A116,[16]Data!$A$5:$A$156,0))</f>
        <v>1.0629999999999999</v>
      </c>
      <c r="AC116" s="12"/>
      <c r="AD116" s="39">
        <f t="shared" si="16"/>
        <v>0.64263222157958999</v>
      </c>
    </row>
    <row r="117" spans="1:30" x14ac:dyDescent="0.25">
      <c r="A117">
        <v>3614</v>
      </c>
      <c r="B117" s="84" t="str">
        <f>INDEX([16]Data!$C$5:$C$156,MATCH(A117,[16]Data!$A$5:$A$156,0))</f>
        <v>KJ - Prostějov, B. Šmerala</v>
      </c>
      <c r="C117" s="85" t="str">
        <f>VLOOKUP($C$2,'[77]ERU-1'!$A$6:$BE$17,C$42,FALSE)</f>
        <v>Květen</v>
      </c>
      <c r="D117" s="85">
        <f>VLOOKUP($C$2,'[77]ERU-1'!$A$6:$BE$17,D$42,FALSE)</f>
        <v>5</v>
      </c>
      <c r="E117" s="85">
        <f>VLOOKUP($C$2,'[77]ERU-1'!$A$6:$BE$17,E$42,FALSE)</f>
        <v>482.15300000000002</v>
      </c>
      <c r="F117" s="85">
        <f>VLOOKUP($C$2,'[77]ERU-1'!$A$6:$BE$17,F$42,FALSE)</f>
        <v>257.70999999999998</v>
      </c>
      <c r="G117" s="85">
        <f>VLOOKUP($C$2,'[77]ERU-1'!$A$6:$BE$17,G$42,FALSE)</f>
        <v>35.527000000000001</v>
      </c>
      <c r="H117" s="85">
        <f>VLOOKUP($C$2,'[77]ERU-1'!$A$6:$BE$17,H$42,FALSE)</f>
        <v>745</v>
      </c>
      <c r="I117" s="85">
        <f>VLOOKUP($C$2,'[77]ERU-1'!$A$6:$BE$17,I$42,FALSE)</f>
        <v>0</v>
      </c>
      <c r="J117" s="85">
        <f>VLOOKUP($C$2,'[77]ERU-1'!$A$6:$BE$17,J$42,FALSE)</f>
        <v>0</v>
      </c>
      <c r="K117" s="85">
        <f>VLOOKUP($C$2,'[77]ERU-1'!$A$6:$BE$17,K$42,FALSE)</f>
        <v>745</v>
      </c>
      <c r="L117" s="85">
        <f>VLOOKUP($C$2,'[77]ERU-1'!$A$6:$BE$17,L$42,FALSE)</f>
        <v>0</v>
      </c>
      <c r="M117" s="85">
        <f>VLOOKUP($C$2,'[77]ERU-1'!$A$6:$BE$17,M$42,FALSE)</f>
        <v>745</v>
      </c>
      <c r="N117" s="85">
        <f>VLOOKUP($C$2,'[77]ERU-1'!$A$6:$BE$17,N$42,FALSE)</f>
        <v>0</v>
      </c>
      <c r="O117" s="85" t="s">
        <v>36</v>
      </c>
      <c r="P117" s="85">
        <f>VLOOKUP($C$2,'[77]ERU-1'!$A$6:$BE$17,P$42,FALSE)</f>
        <v>0</v>
      </c>
      <c r="Q117" s="85">
        <f>VLOOKUP($C$2,'[77]ERU-1'!$A$6:$BE$17,Q$42,FALSE)</f>
        <v>0</v>
      </c>
      <c r="R117" s="85">
        <f>VLOOKUP($C$2,'[77]ERU-1'!$A$6:$BE$17,R$42,FALSE)</f>
        <v>745</v>
      </c>
      <c r="S117" s="85">
        <f>VLOOKUP($C$2,'[77]ERU-1'!$A$6:$BE$17,S$42,FALSE)</f>
        <v>0</v>
      </c>
      <c r="T117" s="85">
        <f>VLOOKUP($C$2,'[77]ERU-1'!$A$6:$BE$17,T$42,FALSE)</f>
        <v>0</v>
      </c>
      <c r="U117" s="85">
        <f>VLOOKUP($C$2,'[77]ERU-1'!$A$6:$BE$17,U$42,FALSE)</f>
        <v>0</v>
      </c>
      <c r="V117" s="85">
        <f>VLOOKUP($C$2,'[77]ERU-1'!$A$6:$BE$17,V$42,FALSE)</f>
        <v>0</v>
      </c>
      <c r="W117" s="85">
        <f>VLOOKUP($C$2,'[77]ERU-1'!$A$6:$BE$17,W$42,FALSE)</f>
        <v>0</v>
      </c>
      <c r="X117" s="85">
        <f>VLOOKUP($C$2,'[77]ERU-1'!$A$6:$BE$17,X$42,FALSE)</f>
        <v>0</v>
      </c>
      <c r="Y117" s="85">
        <f>VLOOKUP($C$2,'[77]ERU-1'!$A$6:$BE$17,Y$42,FALSE)</f>
        <v>0</v>
      </c>
      <c r="Z117" s="85">
        <f>VLOOKUP($C$2,'[77]ERU-1'!$A$6:$BE$17,Z$42,FALSE)</f>
        <v>0</v>
      </c>
      <c r="AA117" s="85" t="str">
        <f>INDEX([16]Data!$BK$5:$BK$156,MATCH(A117,[16]Data!$A$5:$A$156,0))</f>
        <v>Olomoucký</v>
      </c>
      <c r="AB117" s="86">
        <f>INDEX([16]Data!$BM$5:$BM$156,MATCH(A117,[16]Data!$A$5:$A$156,0))</f>
        <v>1.964</v>
      </c>
      <c r="AC117" s="12"/>
      <c r="AD117" s="39">
        <f t="shared" si="16"/>
        <v>0.80301286114021364</v>
      </c>
    </row>
    <row r="118" spans="1:30" x14ac:dyDescent="0.25">
      <c r="A118">
        <v>3613</v>
      </c>
      <c r="B118" s="84" t="str">
        <f>INDEX([16]Data!$C$5:$C$156,MATCH(A118,[16]Data!$A$5:$A$156,0))</f>
        <v>KJ - Prostějov, S. Manharda</v>
      </c>
      <c r="C118" s="85" t="str">
        <f>VLOOKUP($C$2,'[78]ERU-1'!$A$6:$BE$17,C$42,FALSE)</f>
        <v>Květen</v>
      </c>
      <c r="D118" s="85">
        <f>VLOOKUP($C$2,'[78]ERU-1'!$A$6:$BE$17,D$42,FALSE)</f>
        <v>5</v>
      </c>
      <c r="E118" s="85">
        <f>VLOOKUP($C$2,'[78]ERU-1'!$A$6:$BE$17,E$42,FALSE)</f>
        <v>461.214</v>
      </c>
      <c r="F118" s="85">
        <f>VLOOKUP($C$2,'[78]ERU-1'!$A$6:$BE$17,F$42,FALSE)</f>
        <v>250.06100000000001</v>
      </c>
      <c r="G118" s="85">
        <f>VLOOKUP($C$2,'[78]ERU-1'!$A$6:$BE$17,G$42,FALSE)</f>
        <v>35.527000000000001</v>
      </c>
      <c r="H118" s="85">
        <f>VLOOKUP($C$2,'[78]ERU-1'!$A$6:$BE$17,H$42,FALSE)</f>
        <v>744</v>
      </c>
      <c r="I118" s="85">
        <f>VLOOKUP($C$2,'[78]ERU-1'!$A$6:$BE$17,I$42,FALSE)</f>
        <v>0</v>
      </c>
      <c r="J118" s="85">
        <f>VLOOKUP($C$2,'[78]ERU-1'!$A$6:$BE$17,J$42,FALSE)</f>
        <v>0</v>
      </c>
      <c r="K118" s="85">
        <f>VLOOKUP($C$2,'[78]ERU-1'!$A$6:$BE$17,K$42,FALSE)</f>
        <v>744</v>
      </c>
      <c r="L118" s="85">
        <f>VLOOKUP($C$2,'[78]ERU-1'!$A$6:$BE$17,L$42,FALSE)</f>
        <v>0</v>
      </c>
      <c r="M118" s="85">
        <f>VLOOKUP($C$2,'[78]ERU-1'!$A$6:$BE$17,M$42,FALSE)</f>
        <v>744</v>
      </c>
      <c r="N118" s="85">
        <f>VLOOKUP($C$2,'[78]ERU-1'!$A$6:$BE$17,N$42,FALSE)</f>
        <v>0</v>
      </c>
      <c r="O118" s="85" t="s">
        <v>36</v>
      </c>
      <c r="P118" s="85">
        <f>VLOOKUP($C$2,'[78]ERU-1'!$A$6:$BE$17,P$42,FALSE)</f>
        <v>0</v>
      </c>
      <c r="Q118" s="85">
        <f>VLOOKUP($C$2,'[78]ERU-1'!$A$6:$BE$17,Q$42,FALSE)</f>
        <v>0</v>
      </c>
      <c r="R118" s="85">
        <f>VLOOKUP($C$2,'[78]ERU-1'!$A$6:$BE$17,R$42,FALSE)</f>
        <v>744</v>
      </c>
      <c r="S118" s="85">
        <f>VLOOKUP($C$2,'[78]ERU-1'!$A$6:$BE$17,S$42,FALSE)</f>
        <v>0</v>
      </c>
      <c r="T118" s="85">
        <f>VLOOKUP($C$2,'[78]ERU-1'!$A$6:$BE$17,T$42,FALSE)</f>
        <v>0</v>
      </c>
      <c r="U118" s="85">
        <f>VLOOKUP($C$2,'[78]ERU-1'!$A$6:$BE$17,U$42,FALSE)</f>
        <v>0</v>
      </c>
      <c r="V118" s="85">
        <f>VLOOKUP($C$2,'[78]ERU-1'!$A$6:$BE$17,V$42,FALSE)</f>
        <v>0</v>
      </c>
      <c r="W118" s="85">
        <f>VLOOKUP($C$2,'[78]ERU-1'!$A$6:$BE$17,W$42,FALSE)</f>
        <v>0</v>
      </c>
      <c r="X118" s="85">
        <f>VLOOKUP($C$2,'[78]ERU-1'!$A$6:$BE$17,X$42,FALSE)</f>
        <v>0</v>
      </c>
      <c r="Y118" s="85">
        <f>VLOOKUP($C$2,'[78]ERU-1'!$A$6:$BE$17,Y$42,FALSE)</f>
        <v>0</v>
      </c>
      <c r="Z118" s="85">
        <f>VLOOKUP($C$2,'[78]ERU-1'!$A$6:$BE$17,Z$42,FALSE)</f>
        <v>0</v>
      </c>
      <c r="AA118" s="85" t="str">
        <f>INDEX([16]Data!$BK$5:$BK$156,MATCH(A118,[16]Data!$A$5:$A$156,0))</f>
        <v>Olomoucký</v>
      </c>
      <c r="AB118" s="86">
        <f>INDEX([16]Data!$BM$5:$BM$156,MATCH(A118,[16]Data!$A$5:$A$156,0))</f>
        <v>1.964</v>
      </c>
      <c r="AC118" s="12"/>
      <c r="AD118" s="39">
        <f t="shared" si="16"/>
        <v>0.82646500920442079</v>
      </c>
    </row>
    <row r="119" spans="1:30" x14ac:dyDescent="0.25">
      <c r="A119">
        <v>3611</v>
      </c>
      <c r="B119" s="84" t="str">
        <f>INDEX([16]Data!$C$5:$C$156,MATCH(A119,[16]Data!$A$5:$A$156,0))</f>
        <v>KJ - Prostějov, Moravská</v>
      </c>
      <c r="C119" s="85" t="str">
        <f>VLOOKUP($C$2,'[79]ERU-1'!$A$6:$BE$17,C$42,FALSE)</f>
        <v>Květen</v>
      </c>
      <c r="D119" s="85">
        <f>VLOOKUP($C$2,'[79]ERU-1'!$A$6:$BE$17,D$42,FALSE)</f>
        <v>5</v>
      </c>
      <c r="E119" s="85">
        <f>VLOOKUP($C$2,'[79]ERU-1'!$A$6:$BE$17,E$42,FALSE)</f>
        <v>216.131</v>
      </c>
      <c r="F119" s="85">
        <f>VLOOKUP($C$2,'[79]ERU-1'!$A$6:$BE$17,F$42,FALSE)</f>
        <v>115.26</v>
      </c>
      <c r="G119" s="85">
        <f>VLOOKUP($C$2,'[79]ERU-1'!$A$6:$BE$17,G$42,FALSE)</f>
        <v>35.533999999999999</v>
      </c>
      <c r="H119" s="85">
        <f>VLOOKUP($C$2,'[79]ERU-1'!$A$6:$BE$17,H$42,FALSE)</f>
        <v>313</v>
      </c>
      <c r="I119" s="85">
        <f>VLOOKUP($C$2,'[79]ERU-1'!$A$6:$BE$17,I$42,FALSE)</f>
        <v>0</v>
      </c>
      <c r="J119" s="85">
        <f>VLOOKUP($C$2,'[79]ERU-1'!$A$6:$BE$17,J$42,FALSE)</f>
        <v>0</v>
      </c>
      <c r="K119" s="85">
        <f>VLOOKUP($C$2,'[79]ERU-1'!$A$6:$BE$17,K$42,FALSE)</f>
        <v>313</v>
      </c>
      <c r="L119" s="85">
        <f>VLOOKUP($C$2,'[79]ERU-1'!$A$6:$BE$17,L$42,FALSE)</f>
        <v>0</v>
      </c>
      <c r="M119" s="85">
        <f>VLOOKUP($C$2,'[79]ERU-1'!$A$6:$BE$17,M$42,FALSE)</f>
        <v>313</v>
      </c>
      <c r="N119" s="85">
        <f>VLOOKUP($C$2,'[79]ERU-1'!$A$6:$BE$17,N$42,FALSE)</f>
        <v>0</v>
      </c>
      <c r="O119" s="85" t="s">
        <v>36</v>
      </c>
      <c r="P119" s="85">
        <f>VLOOKUP($C$2,'[79]ERU-1'!$A$6:$BE$17,P$42,FALSE)</f>
        <v>0</v>
      </c>
      <c r="Q119" s="85">
        <f>VLOOKUP($C$2,'[79]ERU-1'!$A$6:$BE$17,Q$42,FALSE)</f>
        <v>0</v>
      </c>
      <c r="R119" s="85">
        <f>VLOOKUP($C$2,'[79]ERU-1'!$A$6:$BE$17,R$42,FALSE)</f>
        <v>313</v>
      </c>
      <c r="S119" s="85">
        <f>VLOOKUP($C$2,'[79]ERU-1'!$A$6:$BE$17,S$42,FALSE)</f>
        <v>0</v>
      </c>
      <c r="T119" s="85">
        <f>VLOOKUP($C$2,'[79]ERU-1'!$A$6:$BE$17,T$42,FALSE)</f>
        <v>0</v>
      </c>
      <c r="U119" s="85">
        <f>VLOOKUP($C$2,'[79]ERU-1'!$A$6:$BE$17,U$42,FALSE)</f>
        <v>0</v>
      </c>
      <c r="V119" s="85">
        <f>VLOOKUP($C$2,'[79]ERU-1'!$A$6:$BE$17,V$42,FALSE)</f>
        <v>0</v>
      </c>
      <c r="W119" s="85">
        <f>VLOOKUP($C$2,'[79]ERU-1'!$A$6:$BE$17,W$42,FALSE)</f>
        <v>0</v>
      </c>
      <c r="X119" s="85">
        <f>VLOOKUP($C$2,'[79]ERU-1'!$A$6:$BE$17,X$42,FALSE)</f>
        <v>0</v>
      </c>
      <c r="Y119" s="85">
        <f>VLOOKUP($C$2,'[79]ERU-1'!$A$6:$BE$17,Y$42,FALSE)</f>
        <v>0</v>
      </c>
      <c r="Z119" s="85">
        <f>VLOOKUP($C$2,'[79]ERU-1'!$A$6:$BE$17,Z$42,FALSE)</f>
        <v>0</v>
      </c>
      <c r="AA119" s="85" t="str">
        <f>INDEX([16]Data!$BK$5:$BK$156,MATCH(A119,[16]Data!$A$5:$A$156,0))</f>
        <v>Olomoucký</v>
      </c>
      <c r="AB119" s="86">
        <f>INDEX([16]Data!$BM$5:$BM$156,MATCH(A119,[16]Data!$A$5:$A$156,0))</f>
        <v>0.79700000000000004</v>
      </c>
      <c r="AC119" s="12"/>
      <c r="AD119" s="39">
        <f t="shared" si="16"/>
        <v>0.75433319837276103</v>
      </c>
    </row>
    <row r="120" spans="1:30" x14ac:dyDescent="0.25">
      <c r="A120">
        <v>3314</v>
      </c>
      <c r="B120" s="84" t="str">
        <f>INDEX([16]Data!$C$5:$C$156,MATCH(A120,[16]Data!$A$5:$A$156,0))</f>
        <v>KJ - Prostějov nemocnice</v>
      </c>
      <c r="C120" s="85" t="str">
        <f>VLOOKUP($C$2,'[80]ERU-1'!$A$6:$BE$17,C$42,FALSE)</f>
        <v>Květen</v>
      </c>
      <c r="D120" s="85">
        <f>VLOOKUP($C$2,'[80]ERU-1'!$A$6:$BE$17,D$42,FALSE)</f>
        <v>5</v>
      </c>
      <c r="E120" s="85">
        <f>VLOOKUP($C$2,'[80]ERU-1'!$A$6:$BE$17,E$42,FALSE)</f>
        <v>543.36500000000001</v>
      </c>
      <c r="F120" s="85">
        <f>VLOOKUP($C$2,'[80]ERU-1'!$A$6:$BE$17,F$42,FALSE)</f>
        <v>279.13099999999997</v>
      </c>
      <c r="G120" s="85">
        <f>VLOOKUP($C$2,'[80]ERU-1'!$A$6:$BE$17,G$42,FALSE)</f>
        <v>35.531999999999996</v>
      </c>
      <c r="H120" s="85">
        <f>VLOOKUP($C$2,'[80]ERU-1'!$A$6:$BE$17,H$42,FALSE)</f>
        <v>769</v>
      </c>
      <c r="I120" s="85">
        <f>VLOOKUP($C$2,'[80]ERU-1'!$A$6:$BE$17,I$42,FALSE)</f>
        <v>0</v>
      </c>
      <c r="J120" s="85">
        <f>VLOOKUP($C$2,'[80]ERU-1'!$A$6:$BE$17,J$42,FALSE)</f>
        <v>0</v>
      </c>
      <c r="K120" s="85">
        <f>VLOOKUP($C$2,'[80]ERU-1'!$A$6:$BE$17,K$42,FALSE)</f>
        <v>769</v>
      </c>
      <c r="L120" s="85">
        <f>VLOOKUP($C$2,'[80]ERU-1'!$A$6:$BE$17,L$42,FALSE)</f>
        <v>0</v>
      </c>
      <c r="M120" s="85">
        <f>VLOOKUP($C$2,'[80]ERU-1'!$A$6:$BE$17,M$42,FALSE)</f>
        <v>769</v>
      </c>
      <c r="N120" s="85">
        <f>VLOOKUP($C$2,'[80]ERU-1'!$A$6:$BE$17,N$42,FALSE)</f>
        <v>0</v>
      </c>
      <c r="O120" s="85" t="s">
        <v>36</v>
      </c>
      <c r="P120" s="85">
        <f>VLOOKUP($C$2,'[80]ERU-1'!$A$6:$BE$17,P$42,FALSE)</f>
        <v>0</v>
      </c>
      <c r="Q120" s="85">
        <f>VLOOKUP($C$2,'[80]ERU-1'!$A$6:$BE$17,Q$42,FALSE)</f>
        <v>0</v>
      </c>
      <c r="R120" s="85">
        <f>VLOOKUP($C$2,'[80]ERU-1'!$A$6:$BE$17,R$42,FALSE)</f>
        <v>769</v>
      </c>
      <c r="S120" s="85">
        <f>VLOOKUP($C$2,'[80]ERU-1'!$A$6:$BE$17,S$42,FALSE)</f>
        <v>0</v>
      </c>
      <c r="T120" s="85">
        <f>VLOOKUP($C$2,'[80]ERU-1'!$A$6:$BE$17,T$42,FALSE)</f>
        <v>0</v>
      </c>
      <c r="U120" s="85">
        <f>VLOOKUP($C$2,'[80]ERU-1'!$A$6:$BE$17,U$42,FALSE)</f>
        <v>0</v>
      </c>
      <c r="V120" s="85">
        <f>VLOOKUP($C$2,'[80]ERU-1'!$A$6:$BE$17,V$42,FALSE)</f>
        <v>0</v>
      </c>
      <c r="W120" s="85">
        <f>VLOOKUP($C$2,'[80]ERU-1'!$A$6:$BE$17,W$42,FALSE)</f>
        <v>0</v>
      </c>
      <c r="X120" s="85">
        <f>VLOOKUP($C$2,'[80]ERU-1'!$A$6:$BE$17,X$42,FALSE)</f>
        <v>0</v>
      </c>
      <c r="Y120" s="85">
        <f>VLOOKUP($C$2,'[80]ERU-1'!$A$6:$BE$17,Y$42,FALSE)</f>
        <v>0</v>
      </c>
      <c r="Z120" s="85">
        <f>VLOOKUP($C$2,'[80]ERU-1'!$A$6:$BE$17,Z$42,FALSE)</f>
        <v>0</v>
      </c>
      <c r="AA120" s="85" t="str">
        <f>INDEX([16]Data!$BK$5:$BK$156,MATCH(A120,[16]Data!$A$5:$A$156,0))</f>
        <v>Olomoucký</v>
      </c>
      <c r="AB120" s="86">
        <f>INDEX([16]Data!$BM$5:$BM$156,MATCH(A120,[16]Data!$A$5:$A$156,0))</f>
        <v>1.9950000000000001</v>
      </c>
      <c r="AC120" s="12"/>
      <c r="AD120" s="39">
        <f t="shared" si="16"/>
        <v>0.76527190140511492</v>
      </c>
    </row>
    <row r="121" spans="1:30" x14ac:dyDescent="0.25">
      <c r="A121">
        <v>3315</v>
      </c>
      <c r="B121" s="84" t="str">
        <f>INDEX([16]Data!$C$5:$C$156,MATCH(A121,[16]Data!$A$5:$A$156,0))</f>
        <v>KJ - Prostějov sladovny</v>
      </c>
      <c r="C121" s="85" t="str">
        <f>VLOOKUP($C$2,'[81]ERU-1'!$A$6:$BE$17,C$42,FALSE)</f>
        <v>Květen</v>
      </c>
      <c r="D121" s="85">
        <f>VLOOKUP($C$2,'[81]ERU-1'!$A$6:$BE$17,D$42,FALSE)</f>
        <v>5</v>
      </c>
      <c r="E121" s="85">
        <f>VLOOKUP($C$2,'[81]ERU-1'!$A$6:$BE$17,E$42,FALSE)</f>
        <v>1216.249</v>
      </c>
      <c r="F121" s="85">
        <f>VLOOKUP($C$2,'[81]ERU-1'!$A$6:$BE$17,F$42,FALSE)</f>
        <v>656.00900000000001</v>
      </c>
      <c r="G121" s="85">
        <f>VLOOKUP($C$2,'[81]ERU-1'!$A$6:$BE$17,G$42,FALSE)</f>
        <v>35.527000000000001</v>
      </c>
      <c r="H121" s="85">
        <f>VLOOKUP($C$2,'[81]ERU-1'!$A$6:$BE$17,H$42,FALSE)</f>
        <v>1898</v>
      </c>
      <c r="I121" s="85">
        <f>VLOOKUP($C$2,'[81]ERU-1'!$A$6:$BE$17,I$42,FALSE)</f>
        <v>0</v>
      </c>
      <c r="J121" s="85">
        <f>VLOOKUP($C$2,'[81]ERU-1'!$A$6:$BE$17,J$42,FALSE)</f>
        <v>0</v>
      </c>
      <c r="K121" s="85">
        <f>VLOOKUP($C$2,'[81]ERU-1'!$A$6:$BE$17,K$42,FALSE)</f>
        <v>1898</v>
      </c>
      <c r="L121" s="85">
        <f>VLOOKUP($C$2,'[81]ERU-1'!$A$6:$BE$17,L$42,FALSE)</f>
        <v>0</v>
      </c>
      <c r="M121" s="85">
        <f>VLOOKUP($C$2,'[81]ERU-1'!$A$6:$BE$17,M$42,FALSE)</f>
        <v>1898</v>
      </c>
      <c r="N121" s="85">
        <f>VLOOKUP($C$2,'[81]ERU-1'!$A$6:$BE$17,N$42,FALSE)</f>
        <v>0</v>
      </c>
      <c r="O121" s="85" t="s">
        <v>36</v>
      </c>
      <c r="P121" s="85">
        <f>VLOOKUP($C$2,'[81]ERU-1'!$A$6:$BE$17,P$42,FALSE)</f>
        <v>0</v>
      </c>
      <c r="Q121" s="85">
        <f>VLOOKUP($C$2,'[81]ERU-1'!$A$6:$BE$17,Q$42,FALSE)</f>
        <v>0</v>
      </c>
      <c r="R121" s="85">
        <f>VLOOKUP($C$2,'[81]ERU-1'!$A$6:$BE$17,R$42,FALSE)</f>
        <v>1898</v>
      </c>
      <c r="S121" s="85">
        <f>VLOOKUP($C$2,'[81]ERU-1'!$A$6:$BE$17,S$42,FALSE)</f>
        <v>0</v>
      </c>
      <c r="T121" s="85">
        <f>VLOOKUP($C$2,'[81]ERU-1'!$A$6:$BE$17,T$42,FALSE)</f>
        <v>0</v>
      </c>
      <c r="U121" s="85">
        <f>VLOOKUP($C$2,'[81]ERU-1'!$A$6:$BE$17,U$42,FALSE)</f>
        <v>0</v>
      </c>
      <c r="V121" s="85">
        <f>VLOOKUP($C$2,'[81]ERU-1'!$A$6:$BE$17,V$42,FALSE)</f>
        <v>0</v>
      </c>
      <c r="W121" s="85">
        <f>VLOOKUP($C$2,'[81]ERU-1'!$A$6:$BE$17,W$42,FALSE)</f>
        <v>0</v>
      </c>
      <c r="X121" s="85">
        <f>VLOOKUP($C$2,'[81]ERU-1'!$A$6:$BE$17,X$42,FALSE)</f>
        <v>0</v>
      </c>
      <c r="Y121" s="85">
        <f>VLOOKUP($C$2,'[81]ERU-1'!$A$6:$BE$17,Y$42,FALSE)</f>
        <v>0</v>
      </c>
      <c r="Z121" s="85">
        <f>VLOOKUP($C$2,'[81]ERU-1'!$A$6:$BE$17,Z$42,FALSE)</f>
        <v>0</v>
      </c>
      <c r="AA121" s="85" t="str">
        <f>INDEX([16]Data!$BK$5:$BK$156,MATCH(A121,[16]Data!$A$5:$A$156,0))</f>
        <v>Olomoucký</v>
      </c>
      <c r="AB121" s="86">
        <f>INDEX([16]Data!$BM$5:$BM$156,MATCH(A121,[16]Data!$A$5:$A$156,0))</f>
        <v>2.5129999999999999</v>
      </c>
      <c r="AC121" s="12"/>
      <c r="AD121" s="39">
        <f t="shared" si="16"/>
        <v>0.80368138580754567</v>
      </c>
    </row>
    <row r="122" spans="1:30" x14ac:dyDescent="0.25">
      <c r="A122">
        <v>3612</v>
      </c>
      <c r="B122" s="84" t="str">
        <f>INDEX([16]Data!$C$5:$C$156,MATCH(A122,[16]Data!$A$5:$A$156,0))</f>
        <v>KJ - Prostějov, Tylova</v>
      </c>
      <c r="C122" s="85" t="str">
        <f>VLOOKUP($C$2,'[82]ERU-1'!$A$6:$BE$17,C$42,FALSE)</f>
        <v>Květen</v>
      </c>
      <c r="D122" s="85">
        <f>VLOOKUP($C$2,'[82]ERU-1'!$A$6:$BE$17,D$42,FALSE)</f>
        <v>5</v>
      </c>
      <c r="E122" s="85">
        <f>VLOOKUP($C$2,'[82]ERU-1'!$A$6:$BE$17,E$42,FALSE)</f>
        <v>503.19</v>
      </c>
      <c r="F122" s="85">
        <f>VLOOKUP($C$2,'[82]ERU-1'!$A$6:$BE$17,F$42,FALSE)</f>
        <v>260.65600000000001</v>
      </c>
      <c r="G122" s="85">
        <f>VLOOKUP($C$2,'[82]ERU-1'!$A$6:$BE$17,G$42,FALSE)</f>
        <v>35.526000000000003</v>
      </c>
      <c r="H122" s="85">
        <f>VLOOKUP($C$2,'[82]ERU-1'!$A$6:$BE$17,H$42,FALSE)</f>
        <v>723</v>
      </c>
      <c r="I122" s="85">
        <f>VLOOKUP($C$2,'[82]ERU-1'!$A$6:$BE$17,I$42,FALSE)</f>
        <v>0</v>
      </c>
      <c r="J122" s="85">
        <f>VLOOKUP($C$2,'[82]ERU-1'!$A$6:$BE$17,J$42,FALSE)</f>
        <v>0</v>
      </c>
      <c r="K122" s="85">
        <f>VLOOKUP($C$2,'[82]ERU-1'!$A$6:$BE$17,K$42,FALSE)</f>
        <v>723</v>
      </c>
      <c r="L122" s="85">
        <f>VLOOKUP($C$2,'[82]ERU-1'!$A$6:$BE$17,L$42,FALSE)</f>
        <v>0</v>
      </c>
      <c r="M122" s="85">
        <f>VLOOKUP($C$2,'[82]ERU-1'!$A$6:$BE$17,M$42,FALSE)</f>
        <v>723</v>
      </c>
      <c r="N122" s="85">
        <f>VLOOKUP($C$2,'[82]ERU-1'!$A$6:$BE$17,N$42,FALSE)</f>
        <v>0</v>
      </c>
      <c r="O122" s="85" t="s">
        <v>36</v>
      </c>
      <c r="P122" s="85">
        <f>VLOOKUP($C$2,'[82]ERU-1'!$A$6:$BE$17,P$42,FALSE)</f>
        <v>0</v>
      </c>
      <c r="Q122" s="85">
        <f>VLOOKUP($C$2,'[82]ERU-1'!$A$6:$BE$17,Q$42,FALSE)</f>
        <v>0</v>
      </c>
      <c r="R122" s="85">
        <f>VLOOKUP($C$2,'[82]ERU-1'!$A$6:$BE$17,R$42,FALSE)</f>
        <v>723</v>
      </c>
      <c r="S122" s="85">
        <f>VLOOKUP($C$2,'[82]ERU-1'!$A$6:$BE$17,S$42,FALSE)</f>
        <v>0</v>
      </c>
      <c r="T122" s="85">
        <f>VLOOKUP($C$2,'[82]ERU-1'!$A$6:$BE$17,T$42,FALSE)</f>
        <v>0</v>
      </c>
      <c r="U122" s="85">
        <f>VLOOKUP($C$2,'[82]ERU-1'!$A$6:$BE$17,U$42,FALSE)</f>
        <v>0</v>
      </c>
      <c r="V122" s="85">
        <f>VLOOKUP($C$2,'[82]ERU-1'!$A$6:$BE$17,V$42,FALSE)</f>
        <v>0</v>
      </c>
      <c r="W122" s="85">
        <f>VLOOKUP($C$2,'[82]ERU-1'!$A$6:$BE$17,W$42,FALSE)</f>
        <v>0</v>
      </c>
      <c r="X122" s="85">
        <f>VLOOKUP($C$2,'[82]ERU-1'!$A$6:$BE$17,X$42,FALSE)</f>
        <v>0</v>
      </c>
      <c r="Y122" s="85">
        <f>VLOOKUP($C$2,'[82]ERU-1'!$A$6:$BE$17,Y$42,FALSE)</f>
        <v>0</v>
      </c>
      <c r="Z122" s="85">
        <f>VLOOKUP($C$2,'[82]ERU-1'!$A$6:$BE$17,Z$42,FALSE)</f>
        <v>0</v>
      </c>
      <c r="AA122" s="85" t="str">
        <f>INDEX([16]Data!$BK$5:$BK$156,MATCH(A122,[16]Data!$A$5:$A$156,0))</f>
        <v>Olomoucký</v>
      </c>
      <c r="AB122" s="86">
        <f>INDEX([16]Data!$BM$5:$BM$156,MATCH(A122,[16]Data!$A$5:$A$156,0))</f>
        <v>1.274</v>
      </c>
      <c r="AC122" s="12"/>
      <c r="AD122" s="39">
        <f t="shared" si="16"/>
        <v>0.77049188713604644</v>
      </c>
    </row>
    <row r="123" spans="1:30" x14ac:dyDescent="0.25">
      <c r="A123">
        <v>2882</v>
      </c>
      <c r="B123" s="84" t="str">
        <f>INDEX([16]Data!$C$5:$C$156,MATCH(A123,[16]Data!$A$5:$A$156,0))</f>
        <v>KJ - Rokycany</v>
      </c>
      <c r="C123" s="85" t="str">
        <f>VLOOKUP($C$2,'[83]ERU-1'!$A$6:$BE$17,C$42,FALSE)</f>
        <v>Květen</v>
      </c>
      <c r="D123" s="85">
        <f>VLOOKUP($C$2,'[83]ERU-1'!$A$6:$BE$17,D$42,FALSE)</f>
        <v>5</v>
      </c>
      <c r="E123" s="85">
        <f>VLOOKUP($C$2,'[83]ERU-1'!$A$6:$BE$17,E$42,FALSE)</f>
        <v>418.59300000000002</v>
      </c>
      <c r="F123" s="85">
        <f>VLOOKUP($C$2,'[83]ERU-1'!$A$6:$BE$17,F$42,FALSE)</f>
        <v>217.886</v>
      </c>
      <c r="G123" s="85">
        <f>VLOOKUP($C$2,'[83]ERU-1'!$A$6:$BE$17,G$42,FALSE)</f>
        <v>35.457999999999998</v>
      </c>
      <c r="H123" s="85">
        <f>VLOOKUP($C$2,'[83]ERU-1'!$A$6:$BE$17,H$42,FALSE)</f>
        <v>596</v>
      </c>
      <c r="I123" s="85">
        <f>VLOOKUP($C$2,'[83]ERU-1'!$A$6:$BE$17,I$42,FALSE)</f>
        <v>0</v>
      </c>
      <c r="J123" s="85">
        <f>VLOOKUP($C$2,'[83]ERU-1'!$A$6:$BE$17,J$42,FALSE)</f>
        <v>0</v>
      </c>
      <c r="K123" s="85">
        <f>VLOOKUP($C$2,'[83]ERU-1'!$A$6:$BE$17,K$42,FALSE)</f>
        <v>596</v>
      </c>
      <c r="L123" s="85">
        <f>VLOOKUP($C$2,'[83]ERU-1'!$A$6:$BE$17,L$42,FALSE)</f>
        <v>0</v>
      </c>
      <c r="M123" s="85">
        <f>VLOOKUP($C$2,'[83]ERU-1'!$A$6:$BE$17,M$42,FALSE)</f>
        <v>596</v>
      </c>
      <c r="N123" s="85">
        <f>VLOOKUP($C$2,'[83]ERU-1'!$A$6:$BE$17,N$42,FALSE)</f>
        <v>0</v>
      </c>
      <c r="O123" s="85" t="s">
        <v>36</v>
      </c>
      <c r="P123" s="85">
        <f>VLOOKUP($C$2,'[83]ERU-1'!$A$6:$BE$17,P$42,FALSE)</f>
        <v>0</v>
      </c>
      <c r="Q123" s="85">
        <f>VLOOKUP($C$2,'[83]ERU-1'!$A$6:$BE$17,Q$42,FALSE)</f>
        <v>0</v>
      </c>
      <c r="R123" s="85">
        <f>VLOOKUP($C$2,'[83]ERU-1'!$A$6:$BE$17,R$42,FALSE)</f>
        <v>596</v>
      </c>
      <c r="S123" s="85">
        <f>VLOOKUP($C$2,'[83]ERU-1'!$A$6:$BE$17,S$42,FALSE)</f>
        <v>0</v>
      </c>
      <c r="T123" s="85">
        <f>VLOOKUP($C$2,'[83]ERU-1'!$A$6:$BE$17,T$42,FALSE)</f>
        <v>0</v>
      </c>
      <c r="U123" s="85">
        <f>VLOOKUP($C$2,'[83]ERU-1'!$A$6:$BE$17,U$42,FALSE)</f>
        <v>0</v>
      </c>
      <c r="V123" s="85">
        <f>VLOOKUP($C$2,'[83]ERU-1'!$A$6:$BE$17,V$42,FALSE)</f>
        <v>0</v>
      </c>
      <c r="W123" s="85">
        <f>VLOOKUP($C$2,'[83]ERU-1'!$A$6:$BE$17,W$42,FALSE)</f>
        <v>0</v>
      </c>
      <c r="X123" s="85">
        <f>VLOOKUP($C$2,'[83]ERU-1'!$A$6:$BE$17,X$42,FALSE)</f>
        <v>0</v>
      </c>
      <c r="Y123" s="85">
        <f>VLOOKUP($C$2,'[83]ERU-1'!$A$6:$BE$17,Y$42,FALSE)</f>
        <v>0</v>
      </c>
      <c r="Z123" s="85">
        <f>VLOOKUP($C$2,'[83]ERU-1'!$A$6:$BE$17,Z$42,FALSE)</f>
        <v>0</v>
      </c>
      <c r="AA123" s="85" t="str">
        <f>INDEX([16]Data!$BK$5:$BK$156,MATCH(A123,[16]Data!$A$5:$A$156,0))</f>
        <v>Plzeňský</v>
      </c>
      <c r="AB123" s="86">
        <f>INDEX([16]Data!$BM$5:$BM$156,MATCH(A123,[16]Data!$A$5:$A$156,0))</f>
        <v>1.7909999999999999</v>
      </c>
      <c r="AC123" s="12"/>
      <c r="AD123" s="39">
        <f t="shared" si="16"/>
        <v>0.75982649438493322</v>
      </c>
    </row>
    <row r="124" spans="1:30" x14ac:dyDescent="0.25">
      <c r="A124">
        <v>3221</v>
      </c>
      <c r="B124" s="84" t="str">
        <f>INDEX([16]Data!$C$5:$C$156,MATCH(A124,[16]Data!$A$5:$A$156,0))</f>
        <v>KJ - Roudnice nad Labem</v>
      </c>
      <c r="C124" s="85" t="str">
        <f>VLOOKUP($C$2,'[84]ERU-1'!$A$6:$BE$17,C$42,FALSE)</f>
        <v>Květen</v>
      </c>
      <c r="D124" s="85">
        <f>VLOOKUP($C$2,'[84]ERU-1'!$A$6:$BE$17,D$42,FALSE)</f>
        <v>5</v>
      </c>
      <c r="E124" s="85">
        <f>VLOOKUP($C$2,'[84]ERU-1'!$A$6:$BE$17,E$42,FALSE)</f>
        <v>119.86199999999999</v>
      </c>
      <c r="F124" s="85">
        <f>VLOOKUP($C$2,'[84]ERU-1'!$A$6:$BE$17,F$42,FALSE)</f>
        <v>67.296999999999997</v>
      </c>
      <c r="G124" s="85">
        <f>VLOOKUP($C$2,'[84]ERU-1'!$A$6:$BE$17,G$42,FALSE)</f>
        <v>35.450000000000003</v>
      </c>
      <c r="H124" s="85">
        <f>VLOOKUP($C$2,'[84]ERU-1'!$A$6:$BE$17,H$42,FALSE)</f>
        <v>185</v>
      </c>
      <c r="I124" s="85">
        <f>VLOOKUP($C$2,'[84]ERU-1'!$A$6:$BE$17,I$42,FALSE)</f>
        <v>0</v>
      </c>
      <c r="J124" s="85">
        <f>VLOOKUP($C$2,'[84]ERU-1'!$A$6:$BE$17,J$42,FALSE)</f>
        <v>0</v>
      </c>
      <c r="K124" s="85">
        <f>VLOOKUP($C$2,'[84]ERU-1'!$A$6:$BE$17,K$42,FALSE)</f>
        <v>185</v>
      </c>
      <c r="L124" s="85">
        <f>VLOOKUP($C$2,'[84]ERU-1'!$A$6:$BE$17,L$42,FALSE)</f>
        <v>0</v>
      </c>
      <c r="M124" s="85">
        <f>VLOOKUP($C$2,'[84]ERU-1'!$A$6:$BE$17,M$42,FALSE)</f>
        <v>185</v>
      </c>
      <c r="N124" s="85">
        <f>VLOOKUP($C$2,'[84]ERU-1'!$A$6:$BE$17,N$42,FALSE)</f>
        <v>0</v>
      </c>
      <c r="O124" s="85" t="s">
        <v>36</v>
      </c>
      <c r="P124" s="85">
        <f>VLOOKUP($C$2,'[84]ERU-1'!$A$6:$BE$17,P$42,FALSE)</f>
        <v>0</v>
      </c>
      <c r="Q124" s="85">
        <f>VLOOKUP($C$2,'[84]ERU-1'!$A$6:$BE$17,Q$42,FALSE)</f>
        <v>0</v>
      </c>
      <c r="R124" s="85">
        <f>VLOOKUP($C$2,'[84]ERU-1'!$A$6:$BE$17,R$42,FALSE)</f>
        <v>185</v>
      </c>
      <c r="S124" s="85">
        <f>VLOOKUP($C$2,'[84]ERU-1'!$A$6:$BE$17,S$42,FALSE)</f>
        <v>0</v>
      </c>
      <c r="T124" s="85">
        <f>VLOOKUP($C$2,'[84]ERU-1'!$A$6:$BE$17,T$42,FALSE)</f>
        <v>0</v>
      </c>
      <c r="U124" s="85">
        <f>VLOOKUP($C$2,'[84]ERU-1'!$A$6:$BE$17,U$42,FALSE)</f>
        <v>0</v>
      </c>
      <c r="V124" s="85">
        <f>VLOOKUP($C$2,'[84]ERU-1'!$A$6:$BE$17,V$42,FALSE)</f>
        <v>0</v>
      </c>
      <c r="W124" s="85">
        <f>VLOOKUP($C$2,'[84]ERU-1'!$A$6:$BE$17,W$42,FALSE)</f>
        <v>0</v>
      </c>
      <c r="X124" s="85">
        <f>VLOOKUP($C$2,'[84]ERU-1'!$A$6:$BE$17,X$42,FALSE)</f>
        <v>0</v>
      </c>
      <c r="Y124" s="85">
        <f>VLOOKUP($C$2,'[84]ERU-1'!$A$6:$BE$17,Y$42,FALSE)</f>
        <v>0</v>
      </c>
      <c r="Z124" s="85">
        <f>VLOOKUP($C$2,'[84]ERU-1'!$A$6:$BE$17,Z$42,FALSE)</f>
        <v>0</v>
      </c>
      <c r="AA124" s="85" t="str">
        <f>INDEX([16]Data!$BK$5:$BK$156,MATCH(A124,[16]Data!$A$5:$A$156,0))</f>
        <v>Ústecký</v>
      </c>
      <c r="AB124" s="86">
        <f>INDEX([16]Data!$BM$5:$BM$156,MATCH(A124,[16]Data!$A$5:$A$156,0))</f>
        <v>0.29099999999999998</v>
      </c>
      <c r="AC124" s="12"/>
      <c r="AD124" s="39">
        <f t="shared" si="16"/>
        <v>0.76361336893009935</v>
      </c>
    </row>
    <row r="125" spans="1:30" x14ac:dyDescent="0.25">
      <c r="A125">
        <v>3867</v>
      </c>
      <c r="B125" s="84" t="str">
        <f>INDEX([16]Data!$C$5:$C$156,MATCH(A125,[16]Data!$A$5:$A$156,0))</f>
        <v>KJ - Sedlčany, Na Severním sídlišti</v>
      </c>
      <c r="C125" s="85" t="str">
        <f>VLOOKUP($C$2,'[85]ERU-1'!$A$6:$BE$17,C$42,FALSE)</f>
        <v>Květen</v>
      </c>
      <c r="D125" s="85">
        <f>VLOOKUP($C$2,'[85]ERU-1'!$A$6:$BE$17,D$42,FALSE)</f>
        <v>5</v>
      </c>
      <c r="E125" s="85">
        <f>VLOOKUP($C$2,'[85]ERU-1'!$A$6:$BE$17,E$42,FALSE)</f>
        <v>270.04500000000002</v>
      </c>
      <c r="F125" s="85">
        <f>VLOOKUP($C$2,'[85]ERU-1'!$A$6:$BE$17,F$42,FALSE)</f>
        <v>141.47399999999999</v>
      </c>
      <c r="G125" s="85">
        <f>VLOOKUP($C$2,'[85]ERU-1'!$A$6:$BE$17,G$42,FALSE)</f>
        <v>35.436999999999998</v>
      </c>
      <c r="H125" s="85">
        <f>VLOOKUP($C$2,'[85]ERU-1'!$A$6:$BE$17,H$42,FALSE)</f>
        <v>389</v>
      </c>
      <c r="I125" s="85">
        <f>VLOOKUP($C$2,'[85]ERU-1'!$A$6:$BE$17,I$42,FALSE)</f>
        <v>0</v>
      </c>
      <c r="J125" s="85">
        <f>VLOOKUP($C$2,'[85]ERU-1'!$A$6:$BE$17,J$42,FALSE)</f>
        <v>0</v>
      </c>
      <c r="K125" s="85">
        <f>VLOOKUP($C$2,'[85]ERU-1'!$A$6:$BE$17,K$42,FALSE)</f>
        <v>389</v>
      </c>
      <c r="L125" s="85">
        <f>VLOOKUP($C$2,'[85]ERU-1'!$A$6:$BE$17,L$42,FALSE)</f>
        <v>0</v>
      </c>
      <c r="M125" s="85">
        <f>VLOOKUP($C$2,'[85]ERU-1'!$A$6:$BE$17,M$42,FALSE)</f>
        <v>389</v>
      </c>
      <c r="N125" s="85">
        <f>VLOOKUP($C$2,'[85]ERU-1'!$A$6:$BE$17,N$42,FALSE)</f>
        <v>0</v>
      </c>
      <c r="O125" s="85" t="s">
        <v>36</v>
      </c>
      <c r="P125" s="85">
        <f>VLOOKUP($C$2,'[85]ERU-1'!$A$6:$BE$17,P$42,FALSE)</f>
        <v>0</v>
      </c>
      <c r="Q125" s="85">
        <f>VLOOKUP($C$2,'[85]ERU-1'!$A$6:$BE$17,Q$42,FALSE)</f>
        <v>0</v>
      </c>
      <c r="R125" s="85">
        <f>VLOOKUP($C$2,'[85]ERU-1'!$A$6:$BE$17,R$42,FALSE)</f>
        <v>389</v>
      </c>
      <c r="S125" s="85">
        <f>VLOOKUP($C$2,'[85]ERU-1'!$A$6:$BE$17,S$42,FALSE)</f>
        <v>0</v>
      </c>
      <c r="T125" s="85">
        <f>VLOOKUP($C$2,'[85]ERU-1'!$A$6:$BE$17,T$42,FALSE)</f>
        <v>0</v>
      </c>
      <c r="U125" s="85">
        <f>VLOOKUP($C$2,'[85]ERU-1'!$A$6:$BE$17,U$42,FALSE)</f>
        <v>0</v>
      </c>
      <c r="V125" s="85">
        <f>VLOOKUP($C$2,'[85]ERU-1'!$A$6:$BE$17,V$42,FALSE)</f>
        <v>0</v>
      </c>
      <c r="W125" s="85">
        <f>VLOOKUP($C$2,'[85]ERU-1'!$A$6:$BE$17,W$42,FALSE)</f>
        <v>0</v>
      </c>
      <c r="X125" s="85">
        <f>VLOOKUP($C$2,'[85]ERU-1'!$A$6:$BE$17,X$42,FALSE)</f>
        <v>0</v>
      </c>
      <c r="Y125" s="85">
        <f>VLOOKUP($C$2,'[85]ERU-1'!$A$6:$BE$17,Y$42,FALSE)</f>
        <v>0</v>
      </c>
      <c r="Z125" s="85">
        <f>VLOOKUP($C$2,'[85]ERU-1'!$A$6:$BE$17,Z$42,FALSE)</f>
        <v>0</v>
      </c>
      <c r="AA125" s="85" t="str">
        <f>INDEX([16]Data!$BK$5:$BK$156,MATCH(A125,[16]Data!$A$5:$A$156,0))</f>
        <v>Středočeský</v>
      </c>
      <c r="AB125" s="86">
        <f>INDEX([16]Data!$BM$5:$BM$156,MATCH(A125,[16]Data!$A$5:$A$156,0))</f>
        <v>0.77300000000000002</v>
      </c>
      <c r="AC125" s="12"/>
      <c r="AD125" s="39">
        <f t="shared" si="16"/>
        <v>0.76378384406714706</v>
      </c>
    </row>
    <row r="126" spans="1:30" x14ac:dyDescent="0.25">
      <c r="A126" s="34">
        <v>4582</v>
      </c>
      <c r="B126" s="84" t="str">
        <f>INDEX([16]Data!$C$5:$C$156,MATCH(A126,[16]Data!$A$5:$A$156,0))</f>
        <v>KJ - Sušice, Kaštanová</v>
      </c>
      <c r="C126" s="85" t="str">
        <f>VLOOKUP($C$2,'[86]ERU-1'!$A$6:$BE$17,C$42,FALSE)</f>
        <v>Květen</v>
      </c>
      <c r="D126" s="85">
        <f>VLOOKUP($C$2,'[86]ERU-1'!$A$6:$BE$17,D$42,FALSE)</f>
        <v>5</v>
      </c>
      <c r="E126" s="85">
        <f>VLOOKUP($C$2,'[86]ERU-1'!$A$6:$BE$17,E$42,FALSE)</f>
        <v>201.083</v>
      </c>
      <c r="F126" s="85">
        <f>VLOOKUP($C$2,'[86]ERU-1'!$A$6:$BE$17,F$42,FALSE)</f>
        <v>113.232</v>
      </c>
      <c r="G126" s="85">
        <f>VLOOKUP($C$2,'[86]ERU-1'!$A$6:$BE$17,G$42,FALSE)</f>
        <v>35.450000000000003</v>
      </c>
      <c r="H126" s="85">
        <f>VLOOKUP($C$2,'[86]ERU-1'!$A$6:$BE$17,H$42,FALSE)</f>
        <v>339</v>
      </c>
      <c r="I126" s="85">
        <f>VLOOKUP($C$2,'[86]ERU-1'!$A$6:$BE$17,I$42,FALSE)</f>
        <v>0</v>
      </c>
      <c r="J126" s="85">
        <f>VLOOKUP($C$2,'[86]ERU-1'!$A$6:$BE$17,J$42,FALSE)</f>
        <v>0</v>
      </c>
      <c r="K126" s="85">
        <f>VLOOKUP($C$2,'[86]ERU-1'!$A$6:$BE$17,K$42,FALSE)</f>
        <v>339</v>
      </c>
      <c r="L126" s="85">
        <f>VLOOKUP($C$2,'[86]ERU-1'!$A$6:$BE$17,L$42,FALSE)</f>
        <v>0</v>
      </c>
      <c r="M126" s="85">
        <f>VLOOKUP($C$2,'[86]ERU-1'!$A$6:$BE$17,M$42,FALSE)</f>
        <v>339</v>
      </c>
      <c r="N126" s="85">
        <f>VLOOKUP($C$2,'[86]ERU-1'!$A$6:$BE$17,N$42,FALSE)</f>
        <v>0</v>
      </c>
      <c r="O126" s="85" t="s">
        <v>36</v>
      </c>
      <c r="P126" s="85">
        <f>VLOOKUP($C$2,'[86]ERU-1'!$A$6:$BE$17,P$42,FALSE)</f>
        <v>0</v>
      </c>
      <c r="Q126" s="85">
        <f>VLOOKUP($C$2,'[86]ERU-1'!$A$6:$BE$17,Q$42,FALSE)</f>
        <v>0</v>
      </c>
      <c r="R126" s="85">
        <f>VLOOKUP($C$2,'[86]ERU-1'!$A$6:$BE$17,R$42,FALSE)</f>
        <v>339</v>
      </c>
      <c r="S126" s="85">
        <f>VLOOKUP($C$2,'[86]ERU-1'!$A$6:$BE$17,S$42,FALSE)</f>
        <v>0</v>
      </c>
      <c r="T126" s="85">
        <f>VLOOKUP($C$2,'[86]ERU-1'!$A$6:$BE$17,T$42,FALSE)</f>
        <v>0</v>
      </c>
      <c r="U126" s="85">
        <f>VLOOKUP($C$2,'[86]ERU-1'!$A$6:$BE$17,U$42,FALSE)</f>
        <v>0</v>
      </c>
      <c r="V126" s="85">
        <f>VLOOKUP($C$2,'[86]ERU-1'!$A$6:$BE$17,V$42,FALSE)</f>
        <v>0</v>
      </c>
      <c r="W126" s="85">
        <f>VLOOKUP($C$2,'[86]ERU-1'!$A$6:$BE$17,W$42,FALSE)</f>
        <v>0</v>
      </c>
      <c r="X126" s="85">
        <f>VLOOKUP($C$2,'[86]ERU-1'!$A$6:$BE$17,X$42,FALSE)</f>
        <v>0</v>
      </c>
      <c r="Y126" s="85">
        <f>VLOOKUP($C$2,'[86]ERU-1'!$A$6:$BE$17,Y$42,FALSE)</f>
        <v>0</v>
      </c>
      <c r="Z126" s="85">
        <f>VLOOKUP($C$2,'[86]ERU-1'!$A$6:$BE$17,Z$42,FALSE)</f>
        <v>0</v>
      </c>
      <c r="AA126" s="85" t="str">
        <f>INDEX([16]Data!$BK$5:$BK$156,MATCH(A126,[16]Data!$A$5:$A$156,0))</f>
        <v>Plzeňský</v>
      </c>
      <c r="AB126" s="86">
        <f>INDEX([16]Data!$BM$5:$BM$156,MATCH(A126,[16]Data!$A$5:$A$156,0))</f>
        <v>0.66300000000000003</v>
      </c>
      <c r="AC126" s="12"/>
      <c r="AD126" s="39">
        <f t="shared" si="16"/>
        <v>0.83162592435589466</v>
      </c>
    </row>
    <row r="127" spans="1:30" x14ac:dyDescent="0.25">
      <c r="A127">
        <v>3631</v>
      </c>
      <c r="B127" s="84" t="str">
        <f>INDEX([16]Data!$C$5:$C$156,MATCH(A127,[16]Data!$A$5:$A$156,0))</f>
        <v>KJ - Sušice, Studentská</v>
      </c>
      <c r="C127" s="85" t="str">
        <f>VLOOKUP($C$2,'[87]ERU-1'!$A$6:$BE$17,C$42,FALSE)</f>
        <v>Květen</v>
      </c>
      <c r="D127" s="85">
        <f>VLOOKUP($C$2,'[87]ERU-1'!$A$6:$BE$17,D$42,FALSE)</f>
        <v>5</v>
      </c>
      <c r="E127" s="85">
        <f>VLOOKUP($C$2,'[87]ERU-1'!$A$6:$BE$17,E$42,FALSE)</f>
        <v>46.578000000000003</v>
      </c>
      <c r="F127" s="85">
        <f>VLOOKUP($C$2,'[87]ERU-1'!$A$6:$BE$17,F$42,FALSE)</f>
        <v>27.565999999999999</v>
      </c>
      <c r="G127" s="85">
        <f>VLOOKUP($C$2,'[87]ERU-1'!$A$6:$BE$17,G$42,FALSE)</f>
        <v>35.341999999999999</v>
      </c>
      <c r="H127" s="85">
        <f>VLOOKUP($C$2,'[87]ERU-1'!$A$6:$BE$17,H$42,FALSE)</f>
        <v>82</v>
      </c>
      <c r="I127" s="85">
        <f>VLOOKUP($C$2,'[87]ERU-1'!$A$6:$BE$17,I$42,FALSE)</f>
        <v>0</v>
      </c>
      <c r="J127" s="85">
        <f>VLOOKUP($C$2,'[87]ERU-1'!$A$6:$BE$17,J$42,FALSE)</f>
        <v>0</v>
      </c>
      <c r="K127" s="85">
        <f>VLOOKUP($C$2,'[87]ERU-1'!$A$6:$BE$17,K$42,FALSE)</f>
        <v>82</v>
      </c>
      <c r="L127" s="85">
        <f>VLOOKUP($C$2,'[87]ERU-1'!$A$6:$BE$17,L$42,FALSE)</f>
        <v>0</v>
      </c>
      <c r="M127" s="85">
        <f>VLOOKUP($C$2,'[87]ERU-1'!$A$6:$BE$17,M$42,FALSE)</f>
        <v>82</v>
      </c>
      <c r="N127" s="85">
        <f>VLOOKUP($C$2,'[87]ERU-1'!$A$6:$BE$17,N$42,FALSE)</f>
        <v>0</v>
      </c>
      <c r="O127" s="85" t="s">
        <v>36</v>
      </c>
      <c r="P127" s="85">
        <f>VLOOKUP($C$2,'[87]ERU-1'!$A$6:$BE$17,P$42,FALSE)</f>
        <v>0</v>
      </c>
      <c r="Q127" s="85">
        <f>VLOOKUP($C$2,'[87]ERU-1'!$A$6:$BE$17,Q$42,FALSE)</f>
        <v>0</v>
      </c>
      <c r="R127" s="85">
        <f>VLOOKUP($C$2,'[87]ERU-1'!$A$6:$BE$17,R$42,FALSE)</f>
        <v>0</v>
      </c>
      <c r="S127" s="85">
        <f>VLOOKUP($C$2,'[87]ERU-1'!$A$6:$BE$17,S$42,FALSE)</f>
        <v>0</v>
      </c>
      <c r="T127" s="85">
        <f>VLOOKUP($C$2,'[87]ERU-1'!$A$6:$BE$17,T$42,FALSE)</f>
        <v>82</v>
      </c>
      <c r="U127" s="85">
        <f>VLOOKUP($C$2,'[87]ERU-1'!$A$6:$BE$17,U$42,FALSE)</f>
        <v>0</v>
      </c>
      <c r="V127" s="85">
        <f>VLOOKUP($C$2,'[87]ERU-1'!$A$6:$BE$17,V$42,FALSE)</f>
        <v>0</v>
      </c>
      <c r="W127" s="85">
        <f>VLOOKUP($C$2,'[87]ERU-1'!$A$6:$BE$17,W$42,FALSE)</f>
        <v>0</v>
      </c>
      <c r="X127" s="85">
        <f>VLOOKUP($C$2,'[87]ERU-1'!$A$6:$BE$17,X$42,FALSE)</f>
        <v>0</v>
      </c>
      <c r="Y127" s="85">
        <f>VLOOKUP($C$2,'[87]ERU-1'!$A$6:$BE$17,Y$42,FALSE)</f>
        <v>0</v>
      </c>
      <c r="Z127" s="85">
        <f>VLOOKUP($C$2,'[87]ERU-1'!$A$6:$BE$17,Z$42,FALSE)</f>
        <v>0</v>
      </c>
      <c r="AA127" s="85" t="str">
        <f>INDEX([16]Data!$BK$5:$BK$156,MATCH(A127,[16]Data!$A$5:$A$156,0))</f>
        <v>Plzeňský</v>
      </c>
      <c r="AB127" s="86">
        <f>INDEX([16]Data!$BM$5:$BM$156,MATCH(A127,[16]Data!$A$5:$A$156,0))</f>
        <v>0.28599999999999998</v>
      </c>
      <c r="AC127" s="12"/>
      <c r="AD127" s="39">
        <f t="shared" si="16"/>
        <v>0.82629970898127325</v>
      </c>
    </row>
    <row r="128" spans="1:30" x14ac:dyDescent="0.25">
      <c r="A128" s="34">
        <v>4581</v>
      </c>
      <c r="B128" s="84" t="str">
        <f>INDEX([16]Data!$C$5:$C$156,MATCH(A128,[16]Data!$A$5:$A$156,0))</f>
        <v>KJ - Sušice, Na Hrázi</v>
      </c>
      <c r="C128" s="85" t="str">
        <f>VLOOKUP($C$2,'[88]ERU-1'!$A$6:$BE$17,C$42,FALSE)</f>
        <v>Květen</v>
      </c>
      <c r="D128" s="85">
        <f>VLOOKUP($C$2,'[88]ERU-1'!$A$6:$BE$17,D$42,FALSE)</f>
        <v>5</v>
      </c>
      <c r="E128" s="85">
        <f>VLOOKUP($C$2,'[88]ERU-1'!$A$6:$BE$17,E$42,FALSE)</f>
        <v>319.35399999999998</v>
      </c>
      <c r="F128" s="85">
        <f>VLOOKUP($C$2,'[88]ERU-1'!$A$6:$BE$17,F$42,FALSE)</f>
        <v>174.72399999999999</v>
      </c>
      <c r="G128" s="85">
        <f>VLOOKUP($C$2,'[88]ERU-1'!$A$6:$BE$17,G$42,FALSE)</f>
        <v>35.451999999999998</v>
      </c>
      <c r="H128" s="85">
        <f>VLOOKUP($C$2,'[88]ERU-1'!$A$6:$BE$17,H$42,FALSE)</f>
        <v>496</v>
      </c>
      <c r="I128" s="85">
        <f>VLOOKUP($C$2,'[88]ERU-1'!$A$6:$BE$17,I$42,FALSE)</f>
        <v>0</v>
      </c>
      <c r="J128" s="85">
        <f>VLOOKUP($C$2,'[88]ERU-1'!$A$6:$BE$17,J$42,FALSE)</f>
        <v>0</v>
      </c>
      <c r="K128" s="85">
        <f>VLOOKUP($C$2,'[88]ERU-1'!$A$6:$BE$17,K$42,FALSE)</f>
        <v>496</v>
      </c>
      <c r="L128" s="85">
        <f>VLOOKUP($C$2,'[88]ERU-1'!$A$6:$BE$17,L$42,FALSE)</f>
        <v>0</v>
      </c>
      <c r="M128" s="85">
        <f>VLOOKUP($C$2,'[88]ERU-1'!$A$6:$BE$17,M$42,FALSE)</f>
        <v>496</v>
      </c>
      <c r="N128" s="85">
        <f>VLOOKUP($C$2,'[88]ERU-1'!$A$6:$BE$17,N$42,FALSE)</f>
        <v>0</v>
      </c>
      <c r="O128" s="85" t="s">
        <v>36</v>
      </c>
      <c r="P128" s="85">
        <f>VLOOKUP($C$2,'[88]ERU-1'!$A$6:$BE$17,P$42,FALSE)</f>
        <v>0</v>
      </c>
      <c r="Q128" s="85">
        <f>VLOOKUP($C$2,'[88]ERU-1'!$A$6:$BE$17,Q$42,FALSE)</f>
        <v>0</v>
      </c>
      <c r="R128" s="85">
        <f>VLOOKUP($C$2,'[88]ERU-1'!$A$6:$BE$17,R$42,FALSE)</f>
        <v>496</v>
      </c>
      <c r="S128" s="85">
        <f>VLOOKUP($C$2,'[88]ERU-1'!$A$6:$BE$17,S$42,FALSE)</f>
        <v>0</v>
      </c>
      <c r="T128" s="85">
        <f>VLOOKUP($C$2,'[88]ERU-1'!$A$6:$BE$17,T$42,FALSE)</f>
        <v>0</v>
      </c>
      <c r="U128" s="85">
        <f>VLOOKUP($C$2,'[88]ERU-1'!$A$6:$BE$17,U$42,FALSE)</f>
        <v>0</v>
      </c>
      <c r="V128" s="85">
        <f>VLOOKUP($C$2,'[88]ERU-1'!$A$6:$BE$17,V$42,FALSE)</f>
        <v>0</v>
      </c>
      <c r="W128" s="85">
        <f>VLOOKUP($C$2,'[88]ERU-1'!$A$6:$BE$17,W$42,FALSE)</f>
        <v>0</v>
      </c>
      <c r="X128" s="85">
        <f>VLOOKUP($C$2,'[88]ERU-1'!$A$6:$BE$17,X$42,FALSE)</f>
        <v>0</v>
      </c>
      <c r="Y128" s="85">
        <f>VLOOKUP($C$2,'[88]ERU-1'!$A$6:$BE$17,Y$42,FALSE)</f>
        <v>0</v>
      </c>
      <c r="Z128" s="85">
        <f>VLOOKUP($C$2,'[88]ERU-1'!$A$6:$BE$17,Z$42,FALSE)</f>
        <v>0</v>
      </c>
      <c r="AA128" s="85" t="str">
        <f>INDEX([16]Data!$BK$5:$BK$156,MATCH(A128,[16]Data!$A$5:$A$156,0))</f>
        <v>Plzeňský</v>
      </c>
      <c r="AB128" s="86">
        <f>INDEX([16]Data!$BM$5:$BM$156,MATCH(A128,[16]Data!$A$5:$A$156,0))</f>
        <v>1.0389999999999999</v>
      </c>
      <c r="AC128" s="12"/>
      <c r="AD128" s="39">
        <f t="shared" si="16"/>
        <v>0.78854523578774394</v>
      </c>
    </row>
    <row r="129" spans="1:30" x14ac:dyDescent="0.25">
      <c r="A129" s="34">
        <v>4583</v>
      </c>
      <c r="B129" s="84" t="str">
        <f>INDEX([16]Data!$C$5:$C$156,MATCH(A129,[16]Data!$A$5:$A$156,0))</f>
        <v>KJ - Sušice, Pravdova</v>
      </c>
      <c r="C129" s="85" t="str">
        <f>VLOOKUP($C$2,'[89]ERU-1'!$A$6:$BE$17,C$42,FALSE)</f>
        <v>Květen</v>
      </c>
      <c r="D129" s="85">
        <f>VLOOKUP($C$2,'[89]ERU-1'!$A$6:$BE$17,D$42,FALSE)</f>
        <v>5</v>
      </c>
      <c r="E129" s="85">
        <f>VLOOKUP($C$2,'[89]ERU-1'!$A$6:$BE$17,E$42,FALSE)</f>
        <v>210.24199999999999</v>
      </c>
      <c r="F129" s="85">
        <f>VLOOKUP($C$2,'[89]ERU-1'!$A$6:$BE$17,F$42,FALSE)</f>
        <v>117.64700000000001</v>
      </c>
      <c r="G129" s="85">
        <f>VLOOKUP($C$2,'[89]ERU-1'!$A$6:$BE$17,G$42,FALSE)</f>
        <v>35.448999999999998</v>
      </c>
      <c r="H129" s="85">
        <f>VLOOKUP($C$2,'[89]ERU-1'!$A$6:$BE$17,H$42,FALSE)</f>
        <v>350</v>
      </c>
      <c r="I129" s="85">
        <f>VLOOKUP($C$2,'[89]ERU-1'!$A$6:$BE$17,I$42,FALSE)</f>
        <v>0</v>
      </c>
      <c r="J129" s="85">
        <f>VLOOKUP($C$2,'[89]ERU-1'!$A$6:$BE$17,J$42,FALSE)</f>
        <v>0</v>
      </c>
      <c r="K129" s="85">
        <f>VLOOKUP($C$2,'[89]ERU-1'!$A$6:$BE$17,K$42,FALSE)</f>
        <v>350</v>
      </c>
      <c r="L129" s="85">
        <f>VLOOKUP($C$2,'[89]ERU-1'!$A$6:$BE$17,L$42,FALSE)</f>
        <v>0</v>
      </c>
      <c r="M129" s="85">
        <f>VLOOKUP($C$2,'[89]ERU-1'!$A$6:$BE$17,M$42,FALSE)</f>
        <v>350</v>
      </c>
      <c r="N129" s="85">
        <f>VLOOKUP($C$2,'[89]ERU-1'!$A$6:$BE$17,N$42,FALSE)</f>
        <v>0</v>
      </c>
      <c r="O129" s="85" t="s">
        <v>36</v>
      </c>
      <c r="P129" s="85">
        <f>VLOOKUP($C$2,'[89]ERU-1'!$A$6:$BE$17,P$42,FALSE)</f>
        <v>0</v>
      </c>
      <c r="Q129" s="85">
        <f>VLOOKUP($C$2,'[89]ERU-1'!$A$6:$BE$17,Q$42,FALSE)</f>
        <v>0</v>
      </c>
      <c r="R129" s="85">
        <f>VLOOKUP($C$2,'[89]ERU-1'!$A$6:$BE$17,R$42,FALSE)</f>
        <v>350</v>
      </c>
      <c r="S129" s="85">
        <f>VLOOKUP($C$2,'[89]ERU-1'!$A$6:$BE$17,S$42,FALSE)</f>
        <v>0</v>
      </c>
      <c r="T129" s="85">
        <f>VLOOKUP($C$2,'[89]ERU-1'!$A$6:$BE$17,T$42,FALSE)</f>
        <v>0</v>
      </c>
      <c r="U129" s="85">
        <f>VLOOKUP($C$2,'[89]ERU-1'!$A$6:$BE$17,U$42,FALSE)</f>
        <v>0</v>
      </c>
      <c r="V129" s="85">
        <f>VLOOKUP($C$2,'[89]ERU-1'!$A$6:$BE$17,V$42,FALSE)</f>
        <v>0</v>
      </c>
      <c r="W129" s="85">
        <f>VLOOKUP($C$2,'[89]ERU-1'!$A$6:$BE$17,W$42,FALSE)</f>
        <v>0</v>
      </c>
      <c r="X129" s="85">
        <f>VLOOKUP($C$2,'[89]ERU-1'!$A$6:$BE$17,X$42,FALSE)</f>
        <v>0</v>
      </c>
      <c r="Y129" s="85">
        <f>VLOOKUP($C$2,'[89]ERU-1'!$A$6:$BE$17,Y$42,FALSE)</f>
        <v>0</v>
      </c>
      <c r="Z129" s="85">
        <f>VLOOKUP($C$2,'[89]ERU-1'!$A$6:$BE$17,Z$42,FALSE)</f>
        <v>0</v>
      </c>
      <c r="AA129" s="85" t="str">
        <f>INDEX([16]Data!$BK$5:$BK$156,MATCH(A129,[16]Data!$A$5:$A$156,0))</f>
        <v>Plzeňský</v>
      </c>
      <c r="AB129" s="86">
        <f>INDEX([16]Data!$BM$5:$BM$156,MATCH(A129,[16]Data!$A$5:$A$156,0))</f>
        <v>0.66300000000000003</v>
      </c>
      <c r="AC129" s="12"/>
      <c r="AD129" s="39">
        <f t="shared" si="16"/>
        <v>0.82638930208353989</v>
      </c>
    </row>
    <row r="130" spans="1:30" x14ac:dyDescent="0.25">
      <c r="A130" s="34">
        <v>4580</v>
      </c>
      <c r="B130" s="84" t="str">
        <f>INDEX([16]Data!$C$5:$C$156,MATCH(A130,[16]Data!$A$5:$A$156,0))</f>
        <v>KJ - Sušice, Sirkařská</v>
      </c>
      <c r="C130" s="85" t="str">
        <f>VLOOKUP($C$2,'[90]ERU-1'!$A$6:$BE$17,C$42,FALSE)</f>
        <v>Květen</v>
      </c>
      <c r="D130" s="85">
        <f>VLOOKUP($C$2,'[90]ERU-1'!$A$6:$BE$17,D$42,FALSE)</f>
        <v>5</v>
      </c>
      <c r="E130" s="85">
        <f>VLOOKUP($C$2,'[90]ERU-1'!$A$6:$BE$17,E$42,FALSE)</f>
        <v>207.93299999999999</v>
      </c>
      <c r="F130" s="85">
        <f>VLOOKUP($C$2,'[90]ERU-1'!$A$6:$BE$17,F$42,FALSE)</f>
        <v>117.04300000000001</v>
      </c>
      <c r="G130" s="85">
        <f>VLOOKUP($C$2,'[90]ERU-1'!$A$6:$BE$17,G$42,FALSE)</f>
        <v>35.441000000000003</v>
      </c>
      <c r="H130" s="85">
        <f>VLOOKUP($C$2,'[90]ERU-1'!$A$6:$BE$17,H$42,FALSE)</f>
        <v>352</v>
      </c>
      <c r="I130" s="85">
        <f>VLOOKUP($C$2,'[90]ERU-1'!$A$6:$BE$17,I$42,FALSE)</f>
        <v>0</v>
      </c>
      <c r="J130" s="85">
        <f>VLOOKUP($C$2,'[90]ERU-1'!$A$6:$BE$17,J$42,FALSE)</f>
        <v>0</v>
      </c>
      <c r="K130" s="85">
        <f>VLOOKUP($C$2,'[90]ERU-1'!$A$6:$BE$17,K$42,FALSE)</f>
        <v>352</v>
      </c>
      <c r="L130" s="85">
        <f>VLOOKUP($C$2,'[90]ERU-1'!$A$6:$BE$17,L$42,FALSE)</f>
        <v>0</v>
      </c>
      <c r="M130" s="85">
        <f>VLOOKUP($C$2,'[90]ERU-1'!$A$6:$BE$17,M$42,FALSE)</f>
        <v>352</v>
      </c>
      <c r="N130" s="85">
        <f>VLOOKUP($C$2,'[90]ERU-1'!$A$6:$BE$17,N$42,FALSE)</f>
        <v>0</v>
      </c>
      <c r="O130" s="85" t="s">
        <v>36</v>
      </c>
      <c r="P130" s="85">
        <f>VLOOKUP($C$2,'[90]ERU-1'!$A$6:$BE$17,P$42,FALSE)</f>
        <v>0</v>
      </c>
      <c r="Q130" s="85">
        <f>VLOOKUP($C$2,'[90]ERU-1'!$A$6:$BE$17,Q$42,FALSE)</f>
        <v>0</v>
      </c>
      <c r="R130" s="85">
        <f>VLOOKUP($C$2,'[90]ERU-1'!$A$6:$BE$17,R$42,FALSE)</f>
        <v>352</v>
      </c>
      <c r="S130" s="85">
        <f>VLOOKUP($C$2,'[90]ERU-1'!$A$6:$BE$17,S$42,FALSE)</f>
        <v>0</v>
      </c>
      <c r="T130" s="85">
        <f>VLOOKUP($C$2,'[90]ERU-1'!$A$6:$BE$17,T$42,FALSE)</f>
        <v>0</v>
      </c>
      <c r="U130" s="85">
        <f>VLOOKUP($C$2,'[90]ERU-1'!$A$6:$BE$17,U$42,FALSE)</f>
        <v>0</v>
      </c>
      <c r="V130" s="85">
        <f>VLOOKUP($C$2,'[90]ERU-1'!$A$6:$BE$17,V$42,FALSE)</f>
        <v>0</v>
      </c>
      <c r="W130" s="85">
        <f>VLOOKUP($C$2,'[90]ERU-1'!$A$6:$BE$17,W$42,FALSE)</f>
        <v>0</v>
      </c>
      <c r="X130" s="85">
        <f>VLOOKUP($C$2,'[90]ERU-1'!$A$6:$BE$17,X$42,FALSE)</f>
        <v>0</v>
      </c>
      <c r="Y130" s="85">
        <f>VLOOKUP($C$2,'[90]ERU-1'!$A$6:$BE$17,Y$42,FALSE)</f>
        <v>0</v>
      </c>
      <c r="Z130" s="85">
        <f>VLOOKUP($C$2,'[90]ERU-1'!$A$6:$BE$17,Z$42,FALSE)</f>
        <v>0</v>
      </c>
      <c r="AA130" s="85" t="str">
        <f>INDEX([16]Data!$BK$5:$BK$156,MATCH(A130,[16]Data!$A$5:$A$156,0))</f>
        <v>Plzeňský</v>
      </c>
      <c r="AB130" s="86">
        <f>INDEX([16]Data!$BM$5:$BM$156,MATCH(A130,[16]Data!$A$5:$A$156,0))</f>
        <v>0.748</v>
      </c>
      <c r="AD130" s="39">
        <f t="shared" si="16"/>
        <v>0.83540047484922442</v>
      </c>
    </row>
    <row r="131" spans="1:30" x14ac:dyDescent="0.25">
      <c r="A131">
        <v>3868</v>
      </c>
      <c r="B131" s="84" t="str">
        <f>INDEX([16]Data!$C$5:$C$156,MATCH(A131,[16]Data!$A$5:$A$156,0))</f>
        <v>KJ - Světlá nad Sázavou, Zámecká (areál sklárny)</v>
      </c>
      <c r="C131" s="85" t="str">
        <f>VLOOKUP($C$2,'[13]ERU-1'!$A$6:$BE$17,C$42,FALSE)</f>
        <v>Květen</v>
      </c>
      <c r="D131" s="85">
        <f>VLOOKUP($C$2,'[13]ERU-1'!$A$6:$BE$17,D$42,FALSE)</f>
        <v>5</v>
      </c>
      <c r="E131" s="85">
        <f>VLOOKUP($C$2,'[13]ERU-1'!$A$6:$BE$17,E$42,FALSE)</f>
        <v>123.86199999999999</v>
      </c>
      <c r="F131" s="85">
        <f>VLOOKUP($C$2,'[13]ERU-1'!$A$6:$BE$17,F$42,FALSE)</f>
        <v>64.686999999999998</v>
      </c>
      <c r="G131" s="85">
        <f>VLOOKUP($C$2,'[13]ERU-1'!$A$6:$BE$17,G$42,FALSE)</f>
        <v>35.423999999999999</v>
      </c>
      <c r="H131" s="85">
        <f>VLOOKUP($C$2,'[13]ERU-1'!$A$6:$BE$17,H$42,FALSE)</f>
        <v>190</v>
      </c>
      <c r="I131" s="85">
        <f>VLOOKUP($C$2,'[13]ERU-1'!$A$6:$BE$17,I$42,FALSE)</f>
        <v>0</v>
      </c>
      <c r="J131" s="85">
        <f>VLOOKUP($C$2,'[13]ERU-1'!$A$6:$BE$17,J$42,FALSE)</f>
        <v>0</v>
      </c>
      <c r="K131" s="85">
        <f>VLOOKUP($C$2,'[13]ERU-1'!$A$6:$BE$17,K$42,FALSE)</f>
        <v>190</v>
      </c>
      <c r="L131" s="85">
        <f>VLOOKUP($C$2,'[13]ERU-1'!$A$6:$BE$17,L$42,FALSE)</f>
        <v>0</v>
      </c>
      <c r="M131" s="85">
        <f>VLOOKUP($C$2,'[13]ERU-1'!$A$6:$BE$17,M$42,FALSE)</f>
        <v>190</v>
      </c>
      <c r="N131" s="85">
        <f>VLOOKUP($C$2,'[13]ERU-1'!$A$6:$BE$17,N$42,FALSE)</f>
        <v>0</v>
      </c>
      <c r="O131" s="85" t="s">
        <v>36</v>
      </c>
      <c r="P131" s="85">
        <f>VLOOKUP($C$2,'[13]ERU-1'!$A$6:$BE$17,P$42,FALSE)</f>
        <v>0</v>
      </c>
      <c r="Q131" s="85">
        <f>VLOOKUP($C$2,'[13]ERU-1'!$A$6:$BE$17,Q$42,FALSE)</f>
        <v>0</v>
      </c>
      <c r="R131" s="85">
        <f>VLOOKUP($C$2,'[13]ERU-1'!$A$6:$BE$17,R$42,FALSE)</f>
        <v>190</v>
      </c>
      <c r="S131" s="85">
        <f>VLOOKUP($C$2,'[13]ERU-1'!$A$6:$BE$17,S$42,FALSE)</f>
        <v>0</v>
      </c>
      <c r="T131" s="85">
        <f>VLOOKUP($C$2,'[13]ERU-1'!$A$6:$BE$17,T$42,FALSE)</f>
        <v>0</v>
      </c>
      <c r="U131" s="85">
        <f>VLOOKUP($C$2,'[13]ERU-1'!$A$6:$BE$17,U$42,FALSE)</f>
        <v>0</v>
      </c>
      <c r="V131" s="85">
        <f>VLOOKUP($C$2,'[13]ERU-1'!$A$6:$BE$17,V$42,FALSE)</f>
        <v>0</v>
      </c>
      <c r="W131" s="85">
        <f>VLOOKUP($C$2,'[13]ERU-1'!$A$6:$BE$17,W$42,FALSE)</f>
        <v>0</v>
      </c>
      <c r="X131" s="85">
        <f>VLOOKUP($C$2,'[13]ERU-1'!$A$6:$BE$17,X$42,FALSE)</f>
        <v>0</v>
      </c>
      <c r="Y131" s="85">
        <f>VLOOKUP($C$2,'[13]ERU-1'!$A$6:$BE$17,Y$42,FALSE)</f>
        <v>0</v>
      </c>
      <c r="Z131" s="85">
        <f>VLOOKUP($C$2,'[13]ERU-1'!$A$6:$BE$17,Z$42,FALSE)</f>
        <v>0</v>
      </c>
      <c r="AA131" s="85" t="str">
        <f>INDEX([16]Data!$BK$5:$BK$156,MATCH(A131,[16]Data!$A$5:$A$156,0))</f>
        <v>Vysočina</v>
      </c>
      <c r="AB131" s="86">
        <f>INDEX([16]Data!$BM$5:$BM$156,MATCH(A131,[16]Data!$A$5:$A$156,0))</f>
        <v>1.2450000000000001</v>
      </c>
      <c r="AD131" s="39">
        <f t="shared" si="16"/>
        <v>0.81589465855237964</v>
      </c>
    </row>
    <row r="132" spans="1:30" x14ac:dyDescent="0.25">
      <c r="A132">
        <v>3531</v>
      </c>
      <c r="B132" s="84" t="str">
        <f>INDEX([16]Data!$C$5:$C$156,MATCH(A132,[16]Data!$A$5:$A$156,0))</f>
        <v>KJ - Šternberk</v>
      </c>
      <c r="C132" s="85" t="str">
        <f>VLOOKUP($C$2,'[91]ERU-1'!$A$6:$BE$17,C$42,FALSE)</f>
        <v>Květen</v>
      </c>
      <c r="D132" s="85">
        <f>VLOOKUP($C$2,'[91]ERU-1'!$A$6:$BE$17,D$42,FALSE)</f>
        <v>5</v>
      </c>
      <c r="E132" s="85">
        <f>VLOOKUP($C$2,'[91]ERU-1'!$A$6:$BE$17,E$42,FALSE)</f>
        <v>219.489</v>
      </c>
      <c r="F132" s="85">
        <f>VLOOKUP($C$2,'[91]ERU-1'!$A$6:$BE$17,F$42,FALSE)</f>
        <v>115.083</v>
      </c>
      <c r="G132" s="85">
        <f>VLOOKUP($C$2,'[91]ERU-1'!$A$6:$BE$17,G$42,FALSE)</f>
        <v>35.509</v>
      </c>
      <c r="H132" s="85">
        <f>VLOOKUP($C$2,'[91]ERU-1'!$A$6:$BE$17,H$42,FALSE)</f>
        <v>319</v>
      </c>
      <c r="I132" s="85">
        <f>VLOOKUP($C$2,'[91]ERU-1'!$A$6:$BE$17,I$42,FALSE)</f>
        <v>0</v>
      </c>
      <c r="J132" s="85">
        <f>VLOOKUP($C$2,'[91]ERU-1'!$A$6:$BE$17,J$42,FALSE)</f>
        <v>0</v>
      </c>
      <c r="K132" s="85">
        <f>VLOOKUP($C$2,'[91]ERU-1'!$A$6:$BE$17,K$42,FALSE)</f>
        <v>319</v>
      </c>
      <c r="L132" s="85">
        <f>VLOOKUP($C$2,'[91]ERU-1'!$A$6:$BE$17,L$42,FALSE)</f>
        <v>0</v>
      </c>
      <c r="M132" s="85">
        <f>VLOOKUP($C$2,'[91]ERU-1'!$A$6:$BE$17,M$42,FALSE)</f>
        <v>319</v>
      </c>
      <c r="N132" s="85">
        <f>VLOOKUP($C$2,'[91]ERU-1'!$A$6:$BE$17,N$42,FALSE)</f>
        <v>0</v>
      </c>
      <c r="O132" s="85" t="s">
        <v>36</v>
      </c>
      <c r="P132" s="85">
        <f>VLOOKUP($C$2,'[91]ERU-1'!$A$6:$BE$17,P$42,FALSE)</f>
        <v>0</v>
      </c>
      <c r="Q132" s="85">
        <f>VLOOKUP($C$2,'[91]ERU-1'!$A$6:$BE$17,Q$42,FALSE)</f>
        <v>0</v>
      </c>
      <c r="R132" s="85">
        <f>VLOOKUP($C$2,'[91]ERU-1'!$A$6:$BE$17,R$42,FALSE)</f>
        <v>319</v>
      </c>
      <c r="S132" s="85">
        <f>VLOOKUP($C$2,'[91]ERU-1'!$A$6:$BE$17,S$42,FALSE)</f>
        <v>0</v>
      </c>
      <c r="T132" s="85">
        <f>VLOOKUP($C$2,'[91]ERU-1'!$A$6:$BE$17,T$42,FALSE)</f>
        <v>0</v>
      </c>
      <c r="U132" s="85">
        <f>VLOOKUP($C$2,'[91]ERU-1'!$A$6:$BE$17,U$42,FALSE)</f>
        <v>0</v>
      </c>
      <c r="V132" s="85">
        <f>VLOOKUP($C$2,'[91]ERU-1'!$A$6:$BE$17,V$42,FALSE)</f>
        <v>0</v>
      </c>
      <c r="W132" s="85">
        <f>VLOOKUP($C$2,'[91]ERU-1'!$A$6:$BE$17,W$42,FALSE)</f>
        <v>0</v>
      </c>
      <c r="X132" s="85">
        <f>VLOOKUP($C$2,'[91]ERU-1'!$A$6:$BE$17,X$42,FALSE)</f>
        <v>0</v>
      </c>
      <c r="Y132" s="85">
        <f>VLOOKUP($C$2,'[91]ERU-1'!$A$6:$BE$17,Y$42,FALSE)</f>
        <v>0</v>
      </c>
      <c r="Z132" s="85">
        <f>VLOOKUP($C$2,'[91]ERU-1'!$A$6:$BE$17,Z$42,FALSE)</f>
        <v>0</v>
      </c>
      <c r="AA132" s="85" t="str">
        <f>INDEX([16]Data!$BK$5:$BK$156,MATCH(A132,[16]Data!$A$5:$A$156,0))</f>
        <v>Olomoucký</v>
      </c>
      <c r="AB132" s="86">
        <f>INDEX([16]Data!$BM$5:$BM$156,MATCH(A132,[16]Data!$A$5:$A$156,0))</f>
        <v>0.72299999999999998</v>
      </c>
      <c r="AD132" s="39">
        <f t="shared" si="16"/>
        <v>0.76997567938888545</v>
      </c>
    </row>
    <row r="133" spans="1:30" x14ac:dyDescent="0.25">
      <c r="A133">
        <v>2857</v>
      </c>
      <c r="B133" s="84" t="str">
        <f>INDEX([16]Data!$C$5:$C$156,MATCH(A133,[16]Data!$A$5:$A$156,0))</f>
        <v>KJ - Šumperk</v>
      </c>
      <c r="C133" s="85" t="str">
        <f>VLOOKUP($C$2,'[92]ERU-1'!$A$6:$BE$17,C$42,FALSE)</f>
        <v>Květen</v>
      </c>
      <c r="D133" s="85">
        <f>VLOOKUP($C$2,'[92]ERU-1'!$A$6:$BE$17,D$42,FALSE)</f>
        <v>5</v>
      </c>
      <c r="E133" s="85">
        <f>VLOOKUP($C$2,'[92]ERU-1'!$A$6:$BE$17,E$42,FALSE)</f>
        <v>344.78199999999998</v>
      </c>
      <c r="F133" s="85">
        <f>VLOOKUP($C$2,'[92]ERU-1'!$A$6:$BE$17,F$42,FALSE)</f>
        <v>179.679</v>
      </c>
      <c r="G133" s="85">
        <f>VLOOKUP($C$2,'[92]ERU-1'!$A$6:$BE$17,G$42,FALSE)</f>
        <v>35.514000000000003</v>
      </c>
      <c r="H133" s="85">
        <f>VLOOKUP($C$2,'[92]ERU-1'!$A$6:$BE$17,H$42,FALSE)</f>
        <v>493</v>
      </c>
      <c r="I133" s="85">
        <f>VLOOKUP($C$2,'[92]ERU-1'!$A$6:$BE$17,I$42,FALSE)</f>
        <v>0</v>
      </c>
      <c r="J133" s="85">
        <f>VLOOKUP($C$2,'[92]ERU-1'!$A$6:$BE$17,J$42,FALSE)</f>
        <v>0</v>
      </c>
      <c r="K133" s="85">
        <f>VLOOKUP($C$2,'[92]ERU-1'!$A$6:$BE$17,K$42,FALSE)</f>
        <v>493</v>
      </c>
      <c r="L133" s="85">
        <f>VLOOKUP($C$2,'[92]ERU-1'!$A$6:$BE$17,L$42,FALSE)</f>
        <v>0</v>
      </c>
      <c r="M133" s="85">
        <f>VLOOKUP($C$2,'[92]ERU-1'!$A$6:$BE$17,M$42,FALSE)</f>
        <v>493</v>
      </c>
      <c r="N133" s="85">
        <f>VLOOKUP($C$2,'[92]ERU-1'!$A$6:$BE$17,N$42,FALSE)</f>
        <v>0</v>
      </c>
      <c r="O133" s="85" t="s">
        <v>36</v>
      </c>
      <c r="P133" s="85">
        <f>VLOOKUP($C$2,'[92]ERU-1'!$A$6:$BE$17,P$42,FALSE)</f>
        <v>0</v>
      </c>
      <c r="Q133" s="85">
        <f>VLOOKUP($C$2,'[92]ERU-1'!$A$6:$BE$17,Q$42,FALSE)</f>
        <v>0</v>
      </c>
      <c r="R133" s="85">
        <f>VLOOKUP($C$2,'[92]ERU-1'!$A$6:$BE$17,R$42,FALSE)</f>
        <v>493</v>
      </c>
      <c r="S133" s="85">
        <f>VLOOKUP($C$2,'[92]ERU-1'!$A$6:$BE$17,S$42,FALSE)</f>
        <v>0</v>
      </c>
      <c r="T133" s="85">
        <f>VLOOKUP($C$2,'[92]ERU-1'!$A$6:$BE$17,T$42,FALSE)</f>
        <v>0</v>
      </c>
      <c r="U133" s="85">
        <f>VLOOKUP($C$2,'[92]ERU-1'!$A$6:$BE$17,U$42,FALSE)</f>
        <v>0</v>
      </c>
      <c r="V133" s="85">
        <f>VLOOKUP($C$2,'[92]ERU-1'!$A$6:$BE$17,V$42,FALSE)</f>
        <v>0</v>
      </c>
      <c r="W133" s="85">
        <f>VLOOKUP($C$2,'[92]ERU-1'!$A$6:$BE$17,W$42,FALSE)</f>
        <v>0</v>
      </c>
      <c r="X133" s="85">
        <f>VLOOKUP($C$2,'[92]ERU-1'!$A$6:$BE$17,X$42,FALSE)</f>
        <v>0</v>
      </c>
      <c r="Y133" s="85">
        <f>VLOOKUP($C$2,'[92]ERU-1'!$A$6:$BE$17,Y$42,FALSE)</f>
        <v>0</v>
      </c>
      <c r="Z133" s="85">
        <f>VLOOKUP($C$2,'[92]ERU-1'!$A$6:$BE$17,Z$42,FALSE)</f>
        <v>0</v>
      </c>
      <c r="AA133" s="85" t="str">
        <f>INDEX([16]Data!$BK$5:$BK$156,MATCH(A133,[16]Data!$A$5:$A$156,0))</f>
        <v>Olomoucký</v>
      </c>
      <c r="AB133" s="86">
        <f>INDEX([16]Data!$BM$5:$BM$156,MATCH(A133,[16]Data!$A$5:$A$156,0))</f>
        <v>1.1619999999999999</v>
      </c>
      <c r="AD133" s="39">
        <f t="shared" si="16"/>
        <v>0.76216165742487674</v>
      </c>
    </row>
    <row r="134" spans="1:30" x14ac:dyDescent="0.25">
      <c r="A134">
        <v>3082</v>
      </c>
      <c r="B134" s="84" t="str">
        <f>INDEX([16]Data!$C$5:$C$156,MATCH(A134,[16]Data!$A$5:$A$156,0))</f>
        <v>KJ - Tanvald</v>
      </c>
      <c r="C134" s="85" t="str">
        <f>VLOOKUP($C$2,'[93]ERU-1'!$A$6:$BE$17,C$42,FALSE)</f>
        <v>Květen</v>
      </c>
      <c r="D134" s="85">
        <f>VLOOKUP($C$2,'[93]ERU-1'!$A$6:$BE$17,D$42,FALSE)</f>
        <v>5</v>
      </c>
      <c r="E134" s="85">
        <f>VLOOKUP($C$2,'[93]ERU-1'!$A$6:$BE$17,E$42,FALSE)</f>
        <v>843.49300000000005</v>
      </c>
      <c r="F134" s="85">
        <f>VLOOKUP($C$2,'[93]ERU-1'!$A$6:$BE$17,F$42,FALSE)</f>
        <v>443.24099999999999</v>
      </c>
      <c r="G134" s="85">
        <f>VLOOKUP($C$2,'[93]ERU-1'!$A$6:$BE$17,G$42,FALSE)</f>
        <v>35.447000000000003</v>
      </c>
      <c r="H134" s="85">
        <f>VLOOKUP($C$2,'[93]ERU-1'!$A$6:$BE$17,H$42,FALSE)</f>
        <v>1255</v>
      </c>
      <c r="I134" s="85">
        <f>VLOOKUP($C$2,'[93]ERU-1'!$A$6:$BE$17,I$42,FALSE)</f>
        <v>0</v>
      </c>
      <c r="J134" s="85">
        <f>VLOOKUP($C$2,'[93]ERU-1'!$A$6:$BE$17,J$42,FALSE)</f>
        <v>0</v>
      </c>
      <c r="K134" s="85">
        <f>VLOOKUP($C$2,'[93]ERU-1'!$A$6:$BE$17,K$42,FALSE)</f>
        <v>1255</v>
      </c>
      <c r="L134" s="85">
        <f>VLOOKUP($C$2,'[93]ERU-1'!$A$6:$BE$17,L$42,FALSE)</f>
        <v>0</v>
      </c>
      <c r="M134" s="85">
        <f>VLOOKUP($C$2,'[93]ERU-1'!$A$6:$BE$17,M$42,FALSE)</f>
        <v>1255</v>
      </c>
      <c r="N134" s="85">
        <f>VLOOKUP($C$2,'[93]ERU-1'!$A$6:$BE$17,N$42,FALSE)</f>
        <v>0</v>
      </c>
      <c r="O134" s="85" t="s">
        <v>36</v>
      </c>
      <c r="P134" s="85">
        <f>VLOOKUP($C$2,'[93]ERU-1'!$A$6:$BE$17,P$42,FALSE)</f>
        <v>0</v>
      </c>
      <c r="Q134" s="85">
        <f>VLOOKUP($C$2,'[93]ERU-1'!$A$6:$BE$17,Q$42,FALSE)</f>
        <v>0</v>
      </c>
      <c r="R134" s="85">
        <f>VLOOKUP($C$2,'[93]ERU-1'!$A$6:$BE$17,R$42,FALSE)</f>
        <v>1255</v>
      </c>
      <c r="S134" s="85">
        <f>VLOOKUP($C$2,'[93]ERU-1'!$A$6:$BE$17,S$42,FALSE)</f>
        <v>0</v>
      </c>
      <c r="T134" s="85">
        <f>VLOOKUP($C$2,'[93]ERU-1'!$A$6:$BE$17,T$42,FALSE)</f>
        <v>0</v>
      </c>
      <c r="U134" s="85">
        <f>VLOOKUP($C$2,'[93]ERU-1'!$A$6:$BE$17,U$42,FALSE)</f>
        <v>0</v>
      </c>
      <c r="V134" s="85">
        <f>VLOOKUP($C$2,'[93]ERU-1'!$A$6:$BE$17,V$42,FALSE)</f>
        <v>0</v>
      </c>
      <c r="W134" s="85">
        <f>VLOOKUP($C$2,'[93]ERU-1'!$A$6:$BE$17,W$42,FALSE)</f>
        <v>0</v>
      </c>
      <c r="X134" s="85">
        <f>VLOOKUP($C$2,'[93]ERU-1'!$A$6:$BE$17,X$42,FALSE)</f>
        <v>0</v>
      </c>
      <c r="Y134" s="85">
        <f>VLOOKUP($C$2,'[93]ERU-1'!$A$6:$BE$17,Y$42,FALSE)</f>
        <v>0</v>
      </c>
      <c r="Z134" s="85">
        <f>VLOOKUP($C$2,'[93]ERU-1'!$A$6:$BE$17,Z$42,FALSE)</f>
        <v>0</v>
      </c>
      <c r="AA134" s="85" t="str">
        <f>INDEX([16]Data!$BK$5:$BK$156,MATCH(A134,[16]Data!$A$5:$A$156,0))</f>
        <v>Liberecký</v>
      </c>
      <c r="AB134" s="86">
        <f>INDEX([16]Data!$BM$5:$BM$156,MATCH(A134,[16]Data!$A$5:$A$156,0))</f>
        <v>2.254</v>
      </c>
      <c r="AD134" s="39">
        <f t="shared" si="16"/>
        <v>0.78650465798766611</v>
      </c>
    </row>
    <row r="135" spans="1:30" x14ac:dyDescent="0.25">
      <c r="A135">
        <v>2881</v>
      </c>
      <c r="B135" s="84" t="str">
        <f>INDEX([16]Data!$C$5:$C$156,MATCH(A135,[16]Data!$A$5:$A$156,0))</f>
        <v>KJ - Ústí nad Orlicí</v>
      </c>
      <c r="C135" s="85" t="str">
        <f>VLOOKUP($C$2,'[94]ERU-1'!$A$6:$BE$17,C$42,FALSE)</f>
        <v>Květen</v>
      </c>
      <c r="D135" s="85">
        <f>VLOOKUP($C$2,'[94]ERU-1'!$A$6:$BE$17,D$42,FALSE)</f>
        <v>5</v>
      </c>
      <c r="E135" s="85">
        <f>VLOOKUP($C$2,'[94]ERU-1'!$A$6:$BE$17,E$42,FALSE)</f>
        <v>780.13400000000001</v>
      </c>
      <c r="F135" s="85">
        <f>VLOOKUP($C$2,'[94]ERU-1'!$A$6:$BE$17,F$42,FALSE)</f>
        <v>408.28500000000003</v>
      </c>
      <c r="G135" s="85">
        <f>VLOOKUP($C$2,'[94]ERU-1'!$A$6:$BE$17,G$42,FALSE)</f>
        <v>35.426000000000002</v>
      </c>
      <c r="H135" s="85">
        <f>VLOOKUP($C$2,'[94]ERU-1'!$A$6:$BE$17,H$42,FALSE)</f>
        <v>1148</v>
      </c>
      <c r="I135" s="85">
        <f>VLOOKUP($C$2,'[94]ERU-1'!$A$6:$BE$17,I$42,FALSE)</f>
        <v>0</v>
      </c>
      <c r="J135" s="85">
        <f>VLOOKUP($C$2,'[94]ERU-1'!$A$6:$BE$17,J$42,FALSE)</f>
        <v>0</v>
      </c>
      <c r="K135" s="85">
        <f>VLOOKUP($C$2,'[94]ERU-1'!$A$6:$BE$17,K$42,FALSE)</f>
        <v>1148</v>
      </c>
      <c r="L135" s="85">
        <f>VLOOKUP($C$2,'[94]ERU-1'!$A$6:$BE$17,L$42,FALSE)</f>
        <v>0</v>
      </c>
      <c r="M135" s="85">
        <f>VLOOKUP($C$2,'[94]ERU-1'!$A$6:$BE$17,M$42,FALSE)</f>
        <v>1148</v>
      </c>
      <c r="N135" s="85">
        <f>VLOOKUP($C$2,'[94]ERU-1'!$A$6:$BE$17,N$42,FALSE)</f>
        <v>0</v>
      </c>
      <c r="O135" s="85" t="s">
        <v>36</v>
      </c>
      <c r="P135" s="85">
        <f>VLOOKUP($C$2,'[94]ERU-1'!$A$6:$BE$17,P$42,FALSE)</f>
        <v>0</v>
      </c>
      <c r="Q135" s="85">
        <f>VLOOKUP($C$2,'[94]ERU-1'!$A$6:$BE$17,Q$42,FALSE)</f>
        <v>0</v>
      </c>
      <c r="R135" s="85">
        <f>VLOOKUP($C$2,'[94]ERU-1'!$A$6:$BE$17,R$42,FALSE)</f>
        <v>1148</v>
      </c>
      <c r="S135" s="85">
        <f>VLOOKUP($C$2,'[94]ERU-1'!$A$6:$BE$17,S$42,FALSE)</f>
        <v>0</v>
      </c>
      <c r="T135" s="85">
        <f>VLOOKUP($C$2,'[94]ERU-1'!$A$6:$BE$17,T$42,FALSE)</f>
        <v>0</v>
      </c>
      <c r="U135" s="85">
        <f>VLOOKUP($C$2,'[94]ERU-1'!$A$6:$BE$17,U$42,FALSE)</f>
        <v>0</v>
      </c>
      <c r="V135" s="85">
        <f>VLOOKUP($C$2,'[94]ERU-1'!$A$6:$BE$17,V$42,FALSE)</f>
        <v>0</v>
      </c>
      <c r="W135" s="85">
        <f>VLOOKUP($C$2,'[94]ERU-1'!$A$6:$BE$17,W$42,FALSE)</f>
        <v>0</v>
      </c>
      <c r="X135" s="85">
        <f>VLOOKUP($C$2,'[94]ERU-1'!$A$6:$BE$17,X$42,FALSE)</f>
        <v>0</v>
      </c>
      <c r="Y135" s="85">
        <f>VLOOKUP($C$2,'[94]ERU-1'!$A$6:$BE$17,Y$42,FALSE)</f>
        <v>0</v>
      </c>
      <c r="Z135" s="85">
        <f>VLOOKUP($C$2,'[94]ERU-1'!$A$6:$BE$17,Z$42,FALSE)</f>
        <v>0</v>
      </c>
      <c r="AA135" s="85" t="str">
        <f>INDEX([16]Data!$BK$5:$BK$156,MATCH(A135,[16]Data!$A$5:$A$156,0))</f>
        <v>Pardubický</v>
      </c>
      <c r="AB135" s="86">
        <f>INDEX([16]Data!$BM$5:$BM$156,MATCH(A135,[16]Data!$A$5:$A$156,0))</f>
        <v>1.7909999999999999</v>
      </c>
      <c r="AD135" s="39">
        <f t="shared" si="16"/>
        <v>0.78104483115688528</v>
      </c>
    </row>
    <row r="136" spans="1:30" x14ac:dyDescent="0.25">
      <c r="A136">
        <v>3081</v>
      </c>
      <c r="B136" s="84" t="str">
        <f>INDEX([16]Data!$C$5:$C$156,MATCH(A136,[16]Data!$A$5:$A$156,0))</f>
        <v>KJ - Ústí nad Orlicí, Okružní</v>
      </c>
      <c r="C136" s="85" t="str">
        <f>VLOOKUP($C$2,'[95]ERU-1'!$A$6:$BE$17,C$42,FALSE)</f>
        <v>Květen</v>
      </c>
      <c r="D136" s="85">
        <f>VLOOKUP($C$2,'[95]ERU-1'!$A$6:$BE$17,D$42,FALSE)</f>
        <v>5</v>
      </c>
      <c r="E136" s="85">
        <f>VLOOKUP($C$2,'[95]ERU-1'!$A$6:$BE$17,E$42,FALSE)</f>
        <v>196.79</v>
      </c>
      <c r="F136" s="85">
        <f>VLOOKUP($C$2,'[95]ERU-1'!$A$6:$BE$17,F$42,FALSE)</f>
        <v>104.58499999999999</v>
      </c>
      <c r="G136" s="85">
        <f>VLOOKUP($C$2,'[95]ERU-1'!$A$6:$BE$17,G$42,FALSE)</f>
        <v>35.421999999999997</v>
      </c>
      <c r="H136" s="85">
        <f>VLOOKUP($C$2,'[95]ERU-1'!$A$6:$BE$17,H$42,FALSE)</f>
        <v>293</v>
      </c>
      <c r="I136" s="85">
        <f>VLOOKUP($C$2,'[95]ERU-1'!$A$6:$BE$17,I$42,FALSE)</f>
        <v>0</v>
      </c>
      <c r="J136" s="85">
        <f>VLOOKUP($C$2,'[95]ERU-1'!$A$6:$BE$17,J$42,FALSE)</f>
        <v>0</v>
      </c>
      <c r="K136" s="85">
        <f>VLOOKUP($C$2,'[95]ERU-1'!$A$6:$BE$17,K$42,FALSE)</f>
        <v>293</v>
      </c>
      <c r="L136" s="85">
        <f>VLOOKUP($C$2,'[95]ERU-1'!$A$6:$BE$17,L$42,FALSE)</f>
        <v>0</v>
      </c>
      <c r="M136" s="85">
        <f>VLOOKUP($C$2,'[95]ERU-1'!$A$6:$BE$17,M$42,FALSE)</f>
        <v>293</v>
      </c>
      <c r="N136" s="85">
        <f>VLOOKUP($C$2,'[95]ERU-1'!$A$6:$BE$17,N$42,FALSE)</f>
        <v>0</v>
      </c>
      <c r="O136" s="85" t="s">
        <v>36</v>
      </c>
      <c r="P136" s="85">
        <f>VLOOKUP($C$2,'[95]ERU-1'!$A$6:$BE$17,P$42,FALSE)</f>
        <v>0</v>
      </c>
      <c r="Q136" s="85">
        <f>VLOOKUP($C$2,'[95]ERU-1'!$A$6:$BE$17,Q$42,FALSE)</f>
        <v>0</v>
      </c>
      <c r="R136" s="85">
        <f>VLOOKUP($C$2,'[95]ERU-1'!$A$6:$BE$17,R$42,FALSE)</f>
        <v>293</v>
      </c>
      <c r="S136" s="85">
        <f>VLOOKUP($C$2,'[95]ERU-1'!$A$6:$BE$17,S$42,FALSE)</f>
        <v>0</v>
      </c>
      <c r="T136" s="85">
        <f>VLOOKUP($C$2,'[95]ERU-1'!$A$6:$BE$17,T$42,FALSE)</f>
        <v>0</v>
      </c>
      <c r="U136" s="85">
        <f>VLOOKUP($C$2,'[95]ERU-1'!$A$6:$BE$17,U$42,FALSE)</f>
        <v>0</v>
      </c>
      <c r="V136" s="85">
        <f>VLOOKUP($C$2,'[95]ERU-1'!$A$6:$BE$17,V$42,FALSE)</f>
        <v>0</v>
      </c>
      <c r="W136" s="85">
        <f>VLOOKUP($C$2,'[95]ERU-1'!$A$6:$BE$17,W$42,FALSE)</f>
        <v>0</v>
      </c>
      <c r="X136" s="85">
        <f>VLOOKUP($C$2,'[95]ERU-1'!$A$6:$BE$17,X$42,FALSE)</f>
        <v>0</v>
      </c>
      <c r="Y136" s="85">
        <f>VLOOKUP($C$2,'[95]ERU-1'!$A$6:$BE$17,Y$42,FALSE)</f>
        <v>0</v>
      </c>
      <c r="Z136" s="85">
        <f>VLOOKUP($C$2,'[95]ERU-1'!$A$6:$BE$17,Z$42,FALSE)</f>
        <v>0</v>
      </c>
      <c r="AA136" s="85" t="str">
        <f>INDEX([16]Data!$BK$5:$BK$156,MATCH(A136,[16]Data!$A$5:$A$156,0))</f>
        <v>Pardubický</v>
      </c>
      <c r="AB136" s="86">
        <f>INDEX([16]Data!$BM$5:$BM$156,MATCH(A136,[16]Data!$A$5:$A$156,0))</f>
        <v>0.72299999999999998</v>
      </c>
      <c r="AD136" s="39">
        <f t="shared" si="16"/>
        <v>0.77820804980531522</v>
      </c>
    </row>
    <row r="137" spans="1:30" x14ac:dyDescent="0.25">
      <c r="A137">
        <v>2880</v>
      </c>
      <c r="B137" s="84" t="str">
        <f>INDEX([16]Data!$C$5:$C$156,MATCH(A137,[16]Data!$A$5:$A$156,0))</f>
        <v>KJ - Vamberk</v>
      </c>
      <c r="C137" s="85" t="str">
        <f>VLOOKUP($C$2,'[96]ERU-1'!$A$6:$BE$17,C$42,FALSE)</f>
        <v>Květen</v>
      </c>
      <c r="D137" s="85">
        <f>VLOOKUP($C$2,'[96]ERU-1'!$A$6:$BE$17,D$42,FALSE)</f>
        <v>5</v>
      </c>
      <c r="E137" s="85">
        <f>VLOOKUP($C$2,'[96]ERU-1'!$A$6:$BE$17,E$42,FALSE)</f>
        <v>524.25099999999998</v>
      </c>
      <c r="F137" s="85">
        <f>VLOOKUP($C$2,'[96]ERU-1'!$A$6:$BE$17,F$42,FALSE)</f>
        <v>274.31</v>
      </c>
      <c r="G137" s="85">
        <f>VLOOKUP($C$2,'[96]ERU-1'!$A$6:$BE$17,G$42,FALSE)</f>
        <v>35.420999999999999</v>
      </c>
      <c r="H137" s="85">
        <f>VLOOKUP($C$2,'[96]ERU-1'!$A$6:$BE$17,H$42,FALSE)</f>
        <v>754</v>
      </c>
      <c r="I137" s="85">
        <f>VLOOKUP($C$2,'[96]ERU-1'!$A$6:$BE$17,I$42,FALSE)</f>
        <v>0</v>
      </c>
      <c r="J137" s="85">
        <f>VLOOKUP($C$2,'[96]ERU-1'!$A$6:$BE$17,J$42,FALSE)</f>
        <v>0</v>
      </c>
      <c r="K137" s="85">
        <f>VLOOKUP($C$2,'[96]ERU-1'!$A$6:$BE$17,K$42,FALSE)</f>
        <v>754</v>
      </c>
      <c r="L137" s="85">
        <f>VLOOKUP($C$2,'[96]ERU-1'!$A$6:$BE$17,L$42,FALSE)</f>
        <v>0</v>
      </c>
      <c r="M137" s="85">
        <f>VLOOKUP($C$2,'[96]ERU-1'!$A$6:$BE$17,M$42,FALSE)</f>
        <v>754</v>
      </c>
      <c r="N137" s="85">
        <f>VLOOKUP($C$2,'[96]ERU-1'!$A$6:$BE$17,N$42,FALSE)</f>
        <v>0</v>
      </c>
      <c r="O137" s="85" t="s">
        <v>36</v>
      </c>
      <c r="P137" s="85">
        <f>VLOOKUP($C$2,'[96]ERU-1'!$A$6:$BE$17,P$42,FALSE)</f>
        <v>0</v>
      </c>
      <c r="Q137" s="85">
        <f>VLOOKUP($C$2,'[96]ERU-1'!$A$6:$BE$17,Q$42,FALSE)</f>
        <v>0</v>
      </c>
      <c r="R137" s="85">
        <f>VLOOKUP($C$2,'[96]ERU-1'!$A$6:$BE$17,R$42,FALSE)</f>
        <v>754</v>
      </c>
      <c r="S137" s="85">
        <f>VLOOKUP($C$2,'[96]ERU-1'!$A$6:$BE$17,S$42,FALSE)</f>
        <v>0</v>
      </c>
      <c r="T137" s="85">
        <f>VLOOKUP($C$2,'[96]ERU-1'!$A$6:$BE$17,T$42,FALSE)</f>
        <v>0</v>
      </c>
      <c r="U137" s="85">
        <f>VLOOKUP($C$2,'[96]ERU-1'!$A$6:$BE$17,U$42,FALSE)</f>
        <v>0</v>
      </c>
      <c r="V137" s="85">
        <f>VLOOKUP($C$2,'[96]ERU-1'!$A$6:$BE$17,V$42,FALSE)</f>
        <v>0</v>
      </c>
      <c r="W137" s="85">
        <f>VLOOKUP($C$2,'[96]ERU-1'!$A$6:$BE$17,W$42,FALSE)</f>
        <v>0</v>
      </c>
      <c r="X137" s="85">
        <f>VLOOKUP($C$2,'[96]ERU-1'!$A$6:$BE$17,X$42,FALSE)</f>
        <v>0</v>
      </c>
      <c r="Y137" s="85">
        <f>VLOOKUP($C$2,'[96]ERU-1'!$A$6:$BE$17,Y$42,FALSE)</f>
        <v>0</v>
      </c>
      <c r="Z137" s="85">
        <f>VLOOKUP($C$2,'[96]ERU-1'!$A$6:$BE$17,Z$42,FALSE)</f>
        <v>0</v>
      </c>
      <c r="AA137" s="85" t="str">
        <f>INDEX([16]Data!$BK$5:$BK$156,MATCH(A137,[16]Data!$A$5:$A$156,0))</f>
        <v>Královéhradecký</v>
      </c>
      <c r="AB137" s="86">
        <f>INDEX([16]Data!$BM$5:$BM$156,MATCH(A137,[16]Data!$A$5:$A$156,0))</f>
        <v>1.7909999999999999</v>
      </c>
      <c r="AD137" s="39">
        <f t="shared" si="16"/>
        <v>0.76353193264716712</v>
      </c>
    </row>
    <row r="138" spans="1:30" x14ac:dyDescent="0.25">
      <c r="A138">
        <v>2478</v>
      </c>
      <c r="B138" s="84" t="str">
        <f>INDEX([16]Data!$C$5:$C$156,MATCH(A138,[16]Data!$A$5:$A$156,0))</f>
        <v>Kotelna Votice</v>
      </c>
      <c r="C138" s="85" t="str">
        <f>VLOOKUP($C$2,'[57]ERU-1'!$A$6:$BE$17,C$42,FALSE)</f>
        <v>Květen</v>
      </c>
      <c r="D138" s="85">
        <f>VLOOKUP($C$2,'[57]ERU-1'!$A$6:$BE$17,D$42,FALSE)</f>
        <v>5</v>
      </c>
      <c r="E138" s="85">
        <f>VLOOKUP($C$2,'[57]ERU-1'!$A$6:$BE$17,E$42,FALSE)</f>
        <v>188.98500000000001</v>
      </c>
      <c r="F138" s="85">
        <f>VLOOKUP($C$2,'[57]ERU-1'!$A$6:$BE$17,F$42,FALSE)</f>
        <v>98.994</v>
      </c>
      <c r="G138" s="85">
        <f>VLOOKUP($C$2,'[57]ERU-1'!$A$6:$BE$17,G$42,FALSE)</f>
        <v>35.435000000000002</v>
      </c>
      <c r="H138" s="85">
        <f>VLOOKUP($C$2,'[57]ERU-1'!$A$6:$BE$17,H$42,FALSE)</f>
        <v>263</v>
      </c>
      <c r="I138" s="85">
        <f>VLOOKUP($C$2,'[57]ERU-1'!$A$6:$BE$17,I$42,FALSE)</f>
        <v>0</v>
      </c>
      <c r="J138" s="85">
        <f>VLOOKUP($C$2,'[57]ERU-1'!$A$6:$BE$17,J$42,FALSE)</f>
        <v>0</v>
      </c>
      <c r="K138" s="85">
        <f>VLOOKUP($C$2,'[57]ERU-1'!$A$6:$BE$17,K$42,FALSE)</f>
        <v>263</v>
      </c>
      <c r="L138" s="85">
        <f>VLOOKUP($C$2,'[57]ERU-1'!$A$6:$BE$17,L$42,FALSE)</f>
        <v>0</v>
      </c>
      <c r="M138" s="85">
        <f>VLOOKUP($C$2,'[57]ERU-1'!$A$6:$BE$17,M$42,FALSE)</f>
        <v>263</v>
      </c>
      <c r="N138" s="85">
        <f>VLOOKUP($C$2,'[57]ERU-1'!$A$6:$BE$17,N$42,FALSE)</f>
        <v>0</v>
      </c>
      <c r="O138" s="85" t="s">
        <v>36</v>
      </c>
      <c r="P138" s="85">
        <f>VLOOKUP($C$2,'[57]ERU-1'!$A$6:$BE$17,P$42,FALSE)</f>
        <v>0</v>
      </c>
      <c r="Q138" s="85">
        <f>VLOOKUP($C$2,'[57]ERU-1'!$A$6:$BE$17,Q$42,FALSE)</f>
        <v>0</v>
      </c>
      <c r="R138" s="85">
        <f>VLOOKUP($C$2,'[57]ERU-1'!$A$6:$BE$17,R$42,FALSE)</f>
        <v>263</v>
      </c>
      <c r="S138" s="85">
        <f>VLOOKUP($C$2,'[57]ERU-1'!$A$6:$BE$17,S$42,FALSE)</f>
        <v>0</v>
      </c>
      <c r="T138" s="85">
        <f>VLOOKUP($C$2,'[57]ERU-1'!$A$6:$BE$17,T$42,FALSE)</f>
        <v>0</v>
      </c>
      <c r="U138" s="85">
        <f>VLOOKUP($C$2,'[57]ERU-1'!$A$6:$BE$17,U$42,FALSE)</f>
        <v>0</v>
      </c>
      <c r="V138" s="85">
        <f>VLOOKUP($C$2,'[57]ERU-1'!$A$6:$BE$17,V$42,FALSE)</f>
        <v>0</v>
      </c>
      <c r="W138" s="85">
        <f>VLOOKUP($C$2,'[57]ERU-1'!$A$6:$BE$17,W$42,FALSE)</f>
        <v>0</v>
      </c>
      <c r="X138" s="85">
        <f>VLOOKUP($C$2,'[57]ERU-1'!$A$6:$BE$17,X$42,FALSE)</f>
        <v>0</v>
      </c>
      <c r="Y138" s="85">
        <f>VLOOKUP($C$2,'[57]ERU-1'!$A$6:$BE$17,Y$42,FALSE)</f>
        <v>0</v>
      </c>
      <c r="Z138" s="85">
        <f>VLOOKUP($C$2,'[57]ERU-1'!$A$6:$BE$17,Z$42,FALSE)</f>
        <v>0</v>
      </c>
      <c r="AA138" s="85" t="str">
        <f>INDEX([16]Data!$BK$5:$BK$156,MATCH(A138,[16]Data!$A$5:$A$156,0))</f>
        <v>Středočeský</v>
      </c>
      <c r="AB138" s="86">
        <f>INDEX([16]Data!$BM$5:$BM$156,MATCH(A138,[16]Data!$A$5:$A$156,0))</f>
        <v>0.28000000000000003</v>
      </c>
      <c r="AD138" s="39">
        <f t="shared" si="16"/>
        <v>0.73797963063979188</v>
      </c>
    </row>
    <row r="139" spans="1:30" x14ac:dyDescent="0.25">
      <c r="A139">
        <v>2641</v>
      </c>
      <c r="B139" s="84" t="str">
        <f>INDEX([16]Data!$C$5:$C$156,MATCH(A139,[16]Data!$A$5:$A$156,0))</f>
        <v>KJ - Vrchlabí, Žižkova NKTC</v>
      </c>
      <c r="C139" s="85" t="str">
        <f>VLOOKUP($C$2,'[12]ERU-1'!$A$28:$BE$39,C$42,FALSE)</f>
        <v>Květen</v>
      </c>
      <c r="D139" s="85">
        <f>VLOOKUP($C$2,'[12]ERU-1'!$A$6:$BE$17,D$42,FALSE)</f>
        <v>5</v>
      </c>
      <c r="E139" s="85">
        <f>VLOOKUP($C$2,'[12]ERU-1'!$A$28:$BE$39,E$42,FALSE)</f>
        <v>507.75700000000001</v>
      </c>
      <c r="F139" s="85">
        <f>VLOOKUP($C$2,'[12]ERU-1'!$A$28:$BE$39,F$42,FALSE)</f>
        <v>267.77999999999997</v>
      </c>
      <c r="G139" s="85">
        <f>VLOOKUP($C$2,'[12]ERU-1'!$A$28:$BE$39,G$42,FALSE)</f>
        <v>35.427</v>
      </c>
      <c r="H139" s="85">
        <f>VLOOKUP($C$2,'[12]ERU-1'!$A$28:$BE$39,H$42,FALSE)</f>
        <v>768</v>
      </c>
      <c r="I139" s="85">
        <f>VLOOKUP($C$2,'[12]ERU-1'!$A$28:$BE$39,I$42,FALSE)</f>
        <v>0</v>
      </c>
      <c r="J139" s="85">
        <f>VLOOKUP($C$2,'[12]ERU-1'!$A$28:$BE$39,J$42,FALSE)</f>
        <v>0</v>
      </c>
      <c r="K139" s="85">
        <f>VLOOKUP($C$2,'[12]ERU-1'!$A$28:$BE$39,K$42,FALSE)</f>
        <v>768</v>
      </c>
      <c r="L139" s="85">
        <f>VLOOKUP($C$2,'[12]ERU-1'!$A$28:$BE$39,L$42,FALSE)</f>
        <v>0</v>
      </c>
      <c r="M139" s="85">
        <f>VLOOKUP($C$2,'[12]ERU-1'!$A$28:$BE$39,M$42,FALSE)</f>
        <v>768</v>
      </c>
      <c r="N139" s="85">
        <f>VLOOKUP($C$2,'[12]ERU-1'!$A$28:$BE$39,N$42,FALSE)</f>
        <v>0</v>
      </c>
      <c r="O139" s="85" t="s">
        <v>36</v>
      </c>
      <c r="P139" s="85">
        <f>VLOOKUP($C$2,'[12]ERU-1'!$A$28:$BE$39,P$42,FALSE)</f>
        <v>0</v>
      </c>
      <c r="Q139" s="85">
        <f>VLOOKUP($C$2,'[12]ERU-1'!$A$28:$BE$39,Q$42,FALSE)</f>
        <v>0</v>
      </c>
      <c r="R139" s="85">
        <f>VLOOKUP($C$2,'[12]ERU-1'!$A$28:$BE$39,R$42,FALSE)</f>
        <v>768</v>
      </c>
      <c r="S139" s="85">
        <f>VLOOKUP($C$2,'[12]ERU-1'!$A$28:$BE$39,S$42,FALSE)</f>
        <v>0</v>
      </c>
      <c r="T139" s="85">
        <f>VLOOKUP($C$2,'[12]ERU-1'!$A$28:$BE$39,T$42,FALSE)</f>
        <v>0</v>
      </c>
      <c r="U139" s="85">
        <f>VLOOKUP($C$2,'[12]ERU-1'!$A$28:$BE$39,U$42,FALSE)</f>
        <v>0</v>
      </c>
      <c r="V139" s="85">
        <f>VLOOKUP($C$2,'[12]ERU-1'!$A$28:$BE$39,V$42,FALSE)</f>
        <v>0</v>
      </c>
      <c r="W139" s="85">
        <f>VLOOKUP($C$2,'[12]ERU-1'!$A$28:$BE$39,W$42,FALSE)</f>
        <v>0</v>
      </c>
      <c r="X139" s="85">
        <f>VLOOKUP($C$2,'[12]ERU-1'!$A$28:$BE$39,X$42,FALSE)</f>
        <v>0</v>
      </c>
      <c r="Y139" s="85">
        <f>VLOOKUP($C$2,'[12]ERU-1'!$A$28:$BE$39,Y$42,FALSE)</f>
        <v>0</v>
      </c>
      <c r="Z139" s="85">
        <f>VLOOKUP($C$2,'[12]ERU-1'!$A$28:$BE$39,Z$42,FALSE)</f>
        <v>0</v>
      </c>
      <c r="AA139" s="85" t="str">
        <f>INDEX([16]Data!$BK$5:$BK$156,MATCH(A139,[16]Data!$A$5:$A$156,0))</f>
        <v>Královéhradecký</v>
      </c>
      <c r="AB139" s="86">
        <f>INDEX([16]Data!$BM$5:$BM$156,MATCH(A139,[16]Data!$A$5:$A$156,0))</f>
        <v>1.9950000000000001</v>
      </c>
      <c r="AD139" s="39">
        <f t="shared" si="16"/>
        <v>0.79667388652376336</v>
      </c>
    </row>
    <row r="140" spans="1:30" x14ac:dyDescent="0.25">
      <c r="A140">
        <v>2642</v>
      </c>
      <c r="B140" s="84" t="str">
        <f>INDEX([16]Data!$C$5:$C$156,MATCH(A140,[16]Data!$A$5:$A$156,0))</f>
        <v>KJ - Vrchlabí, připojení Liščí kopec</v>
      </c>
      <c r="C140" s="85" t="str">
        <f>VLOOKUP($C$2,'[12]ERU-1'!$A$28:$BE$39,C$42,FALSE)</f>
        <v>Květen</v>
      </c>
      <c r="D140" s="85">
        <f>VLOOKUP($C$2,'[12]ERU-1'!$A$6:$BE$17,D$42,FALSE)</f>
        <v>5</v>
      </c>
      <c r="E140" s="85">
        <f>VLOOKUP($C$2,'[12]ERU-1'!$A$6:$BE$17,E$42,FALSE)</f>
        <v>528.05700000000002</v>
      </c>
      <c r="F140" s="85">
        <f>VLOOKUP($C$2,'[12]ERU-1'!$A$6:$BE$17,F$42,FALSE)</f>
        <v>286.03199999999998</v>
      </c>
      <c r="G140" s="85">
        <f>VLOOKUP($C$2,'[12]ERU-1'!$A$6:$BE$17,G$42,FALSE)</f>
        <v>35.427</v>
      </c>
      <c r="H140" s="85">
        <f>VLOOKUP($C$2,'[12]ERU-1'!$A$6:$BE$17,H$42,FALSE)</f>
        <v>827</v>
      </c>
      <c r="I140" s="85">
        <f>VLOOKUP($C$2,'[12]ERU-1'!$A$6:$BE$17,I$42,FALSE)</f>
        <v>0</v>
      </c>
      <c r="J140" s="85">
        <f>VLOOKUP($C$2,'[12]ERU-1'!$A$6:$BE$17,J$42,FALSE)</f>
        <v>0</v>
      </c>
      <c r="K140" s="85">
        <f>VLOOKUP($C$2,'[12]ERU-1'!$A$6:$BE$17,K$42,FALSE)</f>
        <v>827</v>
      </c>
      <c r="L140" s="85">
        <f>VLOOKUP($C$2,'[12]ERU-1'!$A$6:$BE$17,L$42,FALSE)</f>
        <v>0</v>
      </c>
      <c r="M140" s="85">
        <f>VLOOKUP($C$2,'[12]ERU-1'!$A$6:$BE$17,M$42,FALSE)</f>
        <v>827</v>
      </c>
      <c r="N140" s="85">
        <f>VLOOKUP($C$2,'[12]ERU-1'!$A$6:$BE$17,N$42,FALSE)</f>
        <v>0</v>
      </c>
      <c r="O140" s="85" t="s">
        <v>36</v>
      </c>
      <c r="P140" s="85">
        <f>VLOOKUP($C$2,'[12]ERU-1'!$A$6:$BE$17,P$42,FALSE)</f>
        <v>0</v>
      </c>
      <c r="Q140" s="85">
        <f>VLOOKUP($C$2,'[12]ERU-1'!$A$6:$BE$17,Q$42,FALSE)</f>
        <v>0</v>
      </c>
      <c r="R140" s="85">
        <f>VLOOKUP($C$2,'[12]ERU-1'!$A$6:$BE$17,R$42,FALSE)</f>
        <v>827</v>
      </c>
      <c r="S140" s="85">
        <f>VLOOKUP($C$2,'[12]ERU-1'!$A$6:$BE$17,S$42,FALSE)</f>
        <v>0</v>
      </c>
      <c r="T140" s="85">
        <f>VLOOKUP($C$2,'[12]ERU-1'!$A$6:$BE$17,T$42,FALSE)</f>
        <v>0</v>
      </c>
      <c r="U140" s="85">
        <f>VLOOKUP($C$2,'[12]ERU-1'!$A$6:$BE$17,U$42,FALSE)</f>
        <v>0</v>
      </c>
      <c r="V140" s="85">
        <f>VLOOKUP($C$2,'[12]ERU-1'!$A$6:$BE$17,V$42,FALSE)</f>
        <v>0</v>
      </c>
      <c r="W140" s="85">
        <f>VLOOKUP($C$2,'[12]ERU-1'!$A$6:$BE$17,W$42,FALSE)</f>
        <v>0</v>
      </c>
      <c r="X140" s="85">
        <f>VLOOKUP($C$2,'[12]ERU-1'!$A$6:$BE$17,X$42,FALSE)</f>
        <v>0</v>
      </c>
      <c r="Y140" s="85">
        <f>VLOOKUP($C$2,'[12]ERU-1'!$A$6:$BE$17,Y$42,FALSE)</f>
        <v>0</v>
      </c>
      <c r="Z140" s="85">
        <f>VLOOKUP($C$2,'[12]ERU-1'!$A$6:$BE$17,Z$42,FALSE)</f>
        <v>0</v>
      </c>
      <c r="AA140" s="85" t="str">
        <f>INDEX([16]Data!$BK$5:$BK$156,MATCH(A140,[16]Data!$A$5:$A$156,0))</f>
        <v>Královéhradecký</v>
      </c>
      <c r="AB140" s="86">
        <f>INDEX([16]Data!$BM$5:$BM$156,MATCH(A140,[16]Data!$A$5:$A$156,0))</f>
        <v>1.7909999999999999</v>
      </c>
      <c r="AD140" s="39">
        <f t="shared" si="16"/>
        <v>0.80313469200027354</v>
      </c>
    </row>
    <row r="141" spans="1:30" x14ac:dyDescent="0.25">
      <c r="A141">
        <v>2703</v>
      </c>
      <c r="B141" s="84" t="str">
        <f>INDEX([16]Data!$C$5:$C$156,MATCH(A141,[16]Data!$A$5:$A$156,0))</f>
        <v>KJ - Vysoké Mýto, Generála Svatoně (kotelna Vanice)</v>
      </c>
      <c r="C141" s="85" t="str">
        <f>VLOOKUP($C$2,'[97]ERU-1'!$A$6:$BE$17,C$42,FALSE)</f>
        <v>Květen</v>
      </c>
      <c r="D141" s="85">
        <f>VLOOKUP($C$2,'[97]ERU-1'!$A$6:$BE$17,D$42,FALSE)</f>
        <v>5</v>
      </c>
      <c r="E141" s="85">
        <f>VLOOKUP($C$2,'[97]ERU-1'!$A$6:$BE$17,E$42,FALSE)</f>
        <v>367.87599999999998</v>
      </c>
      <c r="F141" s="85">
        <f>VLOOKUP($C$2,'[97]ERU-1'!$A$6:$BE$17,F$42,FALSE)</f>
        <v>204.864</v>
      </c>
      <c r="G141" s="85">
        <f>VLOOKUP($C$2,'[97]ERU-1'!$A$6:$BE$17,G$42,FALSE)</f>
        <v>35.423000000000002</v>
      </c>
      <c r="H141" s="85">
        <f>VLOOKUP($C$2,'[97]ERU-1'!$A$6:$BE$17,H$42,FALSE)</f>
        <v>604</v>
      </c>
      <c r="I141" s="85">
        <f>VLOOKUP($C$2,'[97]ERU-1'!$A$6:$BE$17,I$42,FALSE)</f>
        <v>0</v>
      </c>
      <c r="J141" s="85">
        <f>VLOOKUP($C$2,'[97]ERU-1'!$A$6:$BE$17,J$42,FALSE)</f>
        <v>0</v>
      </c>
      <c r="K141" s="85">
        <f>VLOOKUP($C$2,'[97]ERU-1'!$A$6:$BE$17,K$42,FALSE)</f>
        <v>604</v>
      </c>
      <c r="L141" s="85">
        <f>VLOOKUP($C$2,'[97]ERU-1'!$A$6:$BE$17,L$42,FALSE)</f>
        <v>0</v>
      </c>
      <c r="M141" s="85">
        <f>VLOOKUP($C$2,'[97]ERU-1'!$A$6:$BE$17,M$42,FALSE)</f>
        <v>604</v>
      </c>
      <c r="N141" s="85">
        <f>VLOOKUP($C$2,'[97]ERU-1'!$A$6:$BE$17,N$42,FALSE)</f>
        <v>0</v>
      </c>
      <c r="O141" s="85" t="s">
        <v>36</v>
      </c>
      <c r="P141" s="85">
        <f>VLOOKUP($C$2,'[97]ERU-1'!$A$6:$BE$17,P$42,FALSE)</f>
        <v>0</v>
      </c>
      <c r="Q141" s="85">
        <f>VLOOKUP($C$2,'[97]ERU-1'!$A$6:$BE$17,Q$42,FALSE)</f>
        <v>0</v>
      </c>
      <c r="R141" s="85">
        <f>VLOOKUP($C$2,'[97]ERU-1'!$A$6:$BE$17,R$42,FALSE)</f>
        <v>604</v>
      </c>
      <c r="S141" s="85">
        <f>VLOOKUP($C$2,'[97]ERU-1'!$A$6:$BE$17,S$42,FALSE)</f>
        <v>0</v>
      </c>
      <c r="T141" s="85">
        <f>VLOOKUP($C$2,'[97]ERU-1'!$A$6:$BE$17,T$42,FALSE)</f>
        <v>0</v>
      </c>
      <c r="U141" s="85">
        <f>VLOOKUP($C$2,'[97]ERU-1'!$A$6:$BE$17,U$42,FALSE)</f>
        <v>0</v>
      </c>
      <c r="V141" s="85">
        <f>VLOOKUP($C$2,'[97]ERU-1'!$A$6:$BE$17,V$42,FALSE)</f>
        <v>0</v>
      </c>
      <c r="W141" s="85">
        <f>VLOOKUP($C$2,'[97]ERU-1'!$A$6:$BE$17,W$42,FALSE)</f>
        <v>0</v>
      </c>
      <c r="X141" s="85">
        <f>VLOOKUP($C$2,'[97]ERU-1'!$A$6:$BE$17,X$42,FALSE)</f>
        <v>0</v>
      </c>
      <c r="Y141" s="85">
        <f>VLOOKUP($C$2,'[97]ERU-1'!$A$6:$BE$17,Y$42,FALSE)</f>
        <v>0</v>
      </c>
      <c r="Z141" s="85">
        <f>VLOOKUP($C$2,'[97]ERU-1'!$A$6:$BE$17,Z$42,FALSE)</f>
        <v>0</v>
      </c>
      <c r="AA141" s="85" t="str">
        <f>INDEX([16]Data!$BK$5:$BK$156,MATCH(A141,[16]Data!$A$5:$A$156,0))</f>
        <v>Pardubický</v>
      </c>
      <c r="AB141" s="86">
        <f>INDEX([16]Data!$BM$5:$BM$156,MATCH(A141,[16]Data!$A$5:$A$156,0))</f>
        <v>0.80800000000000005</v>
      </c>
      <c r="AD141" s="39">
        <f t="shared" si="16"/>
        <v>0.81897150196119273</v>
      </c>
    </row>
    <row r="142" spans="1:30" x14ac:dyDescent="0.25">
      <c r="A142">
        <v>2704</v>
      </c>
      <c r="B142" s="84" t="str">
        <f>INDEX([16]Data!$C$5:$C$156,MATCH(A142,[16]Data!$A$5:$A$156,0))</f>
        <v>KJ - Vysoké Mýto, Prokopa Velikého (kotelna Družba)</v>
      </c>
      <c r="C142" s="85" t="str">
        <f>VLOOKUP($C$2,'[98]ERU-1'!$A$6:$BE$17,C$42,FALSE)</f>
        <v>Květen</v>
      </c>
      <c r="D142" s="85">
        <f>VLOOKUP($C$2,'[98]ERU-1'!$A$6:$BE$17,D$42,FALSE)</f>
        <v>5</v>
      </c>
      <c r="E142" s="85">
        <f>VLOOKUP($C$2,'[98]ERU-1'!$A$6:$BE$17,E$42,FALSE)</f>
        <v>183.04599999999999</v>
      </c>
      <c r="F142" s="85">
        <f>VLOOKUP($C$2,'[98]ERU-1'!$A$6:$BE$17,F$42,FALSE)</f>
        <v>94.631</v>
      </c>
      <c r="G142" s="85">
        <f>VLOOKUP($C$2,'[98]ERU-1'!$A$6:$BE$17,G$42,FALSE)</f>
        <v>35.421999999999997</v>
      </c>
      <c r="H142" s="85">
        <f>VLOOKUP($C$2,'[98]ERU-1'!$A$6:$BE$17,H$42,FALSE)</f>
        <v>260</v>
      </c>
      <c r="I142" s="85">
        <f>VLOOKUP($C$2,'[98]ERU-1'!$A$6:$BE$17,I$42,FALSE)</f>
        <v>0</v>
      </c>
      <c r="J142" s="85">
        <f>VLOOKUP($C$2,'[98]ERU-1'!$A$6:$BE$17,J$42,FALSE)</f>
        <v>0</v>
      </c>
      <c r="K142" s="85">
        <f>VLOOKUP($C$2,'[98]ERU-1'!$A$6:$BE$17,K$42,FALSE)</f>
        <v>260</v>
      </c>
      <c r="L142" s="85">
        <f>VLOOKUP($C$2,'[98]ERU-1'!$A$6:$BE$17,L$42,FALSE)</f>
        <v>0</v>
      </c>
      <c r="M142" s="85">
        <f>VLOOKUP($C$2,'[98]ERU-1'!$A$6:$BE$17,M$42,FALSE)</f>
        <v>260</v>
      </c>
      <c r="N142" s="85">
        <f>VLOOKUP($C$2,'[98]ERU-1'!$A$6:$BE$17,N$42,FALSE)</f>
        <v>0</v>
      </c>
      <c r="O142" s="85" t="s">
        <v>36</v>
      </c>
      <c r="P142" s="85">
        <f>VLOOKUP($C$2,'[98]ERU-1'!$A$6:$BE$17,P$42,FALSE)</f>
        <v>0</v>
      </c>
      <c r="Q142" s="85">
        <f>VLOOKUP($C$2,'[98]ERU-1'!$A$6:$BE$17,Q$42,FALSE)</f>
        <v>0</v>
      </c>
      <c r="R142" s="85">
        <f>VLOOKUP($C$2,'[98]ERU-1'!$A$6:$BE$17,R$42,FALSE)</f>
        <v>260</v>
      </c>
      <c r="S142" s="85">
        <f>VLOOKUP($C$2,'[98]ERU-1'!$A$6:$BE$17,S$42,FALSE)</f>
        <v>0</v>
      </c>
      <c r="T142" s="85">
        <f>VLOOKUP($C$2,'[98]ERU-1'!$A$6:$BE$17,T$42,FALSE)</f>
        <v>0</v>
      </c>
      <c r="U142" s="85">
        <f>VLOOKUP($C$2,'[98]ERU-1'!$A$6:$BE$17,U$42,FALSE)</f>
        <v>0</v>
      </c>
      <c r="V142" s="85">
        <f>VLOOKUP($C$2,'[98]ERU-1'!$A$6:$BE$17,V$42,FALSE)</f>
        <v>0</v>
      </c>
      <c r="W142" s="85">
        <f>VLOOKUP($C$2,'[98]ERU-1'!$A$6:$BE$17,W$42,FALSE)</f>
        <v>0</v>
      </c>
      <c r="X142" s="85">
        <f>VLOOKUP($C$2,'[98]ERU-1'!$A$6:$BE$17,X$42,FALSE)</f>
        <v>0</v>
      </c>
      <c r="Y142" s="85">
        <f>VLOOKUP($C$2,'[98]ERU-1'!$A$6:$BE$17,Y$42,FALSE)</f>
        <v>0</v>
      </c>
      <c r="Z142" s="85">
        <f>VLOOKUP($C$2,'[98]ERU-1'!$A$6:$BE$17,Z$42,FALSE)</f>
        <v>0</v>
      </c>
      <c r="AA142" s="85" t="str">
        <f>INDEX([16]Data!$BK$5:$BK$156,MATCH(A142,[16]Data!$A$5:$A$156,0))</f>
        <v>Pardubický</v>
      </c>
      <c r="AB142" s="86">
        <f>INDEX([16]Data!$BM$5:$BM$156,MATCH(A142,[16]Data!$A$5:$A$156,0))</f>
        <v>0.52900000000000003</v>
      </c>
      <c r="AD142" s="39">
        <f t="shared" si="16"/>
        <v>0.76319834115905172</v>
      </c>
    </row>
    <row r="143" spans="1:30" x14ac:dyDescent="0.25">
      <c r="A143">
        <v>3939</v>
      </c>
      <c r="B143" s="84" t="str">
        <f>INDEX([16]Data!$C$5:$C$156,MATCH(A143,[16]Data!$A$5:$A$156,0))</f>
        <v>KJ - Zákupy</v>
      </c>
      <c r="C143" s="85" t="str">
        <f>VLOOKUP($C$2,'[99]ERU-1'!$A$6:$BE$17,C$42,FALSE)</f>
        <v>Květen</v>
      </c>
      <c r="D143" s="85">
        <f>VLOOKUP($C$2,'[99]ERU-1'!$A$6:$BE$17,D$42,FALSE)</f>
        <v>5</v>
      </c>
      <c r="E143" s="85">
        <f>VLOOKUP($C$2,'[99]ERU-1'!$A$6:$BE$17,E$42,FALSE)</f>
        <v>131.81899999999999</v>
      </c>
      <c r="F143" s="85">
        <f>VLOOKUP($C$2,'[99]ERU-1'!$A$6:$BE$17,F$42,FALSE)</f>
        <v>74.001000000000005</v>
      </c>
      <c r="G143" s="85">
        <f>VLOOKUP($C$2,'[99]ERU-1'!$A$6:$BE$17,G$42,FALSE)</f>
        <v>35.441000000000003</v>
      </c>
      <c r="H143" s="85">
        <f>VLOOKUP($C$2,'[99]ERU-1'!$A$6:$BE$17,H$42,FALSE)</f>
        <v>206</v>
      </c>
      <c r="I143" s="85">
        <f>VLOOKUP($C$2,'[99]ERU-1'!$A$6:$BE$17,I$42,FALSE)</f>
        <v>0</v>
      </c>
      <c r="J143" s="85">
        <f>VLOOKUP($C$2,'[99]ERU-1'!$A$6:$BE$17,J$42,FALSE)</f>
        <v>0</v>
      </c>
      <c r="K143" s="85">
        <f>VLOOKUP($C$2,'[99]ERU-1'!$A$6:$BE$17,K$42,FALSE)</f>
        <v>206</v>
      </c>
      <c r="L143" s="85">
        <f>VLOOKUP($C$2,'[99]ERU-1'!$A$6:$BE$17,L$42,FALSE)</f>
        <v>0</v>
      </c>
      <c r="M143" s="85">
        <f>VLOOKUP($C$2,'[99]ERU-1'!$A$6:$BE$17,M$42,FALSE)</f>
        <v>206</v>
      </c>
      <c r="N143" s="85">
        <f>VLOOKUP($C$2,'[99]ERU-1'!$A$6:$BE$17,N$42,FALSE)</f>
        <v>0</v>
      </c>
      <c r="O143" s="85" t="s">
        <v>36</v>
      </c>
      <c r="P143" s="85">
        <f>VLOOKUP($C$2,'[99]ERU-1'!$A$6:$BE$17,P$42,FALSE)</f>
        <v>0</v>
      </c>
      <c r="Q143" s="85">
        <f>VLOOKUP($C$2,'[99]ERU-1'!$A$6:$BE$17,Q$42,FALSE)</f>
        <v>0</v>
      </c>
      <c r="R143" s="85">
        <f>VLOOKUP($C$2,'[99]ERU-1'!$A$6:$BE$17,R$42,FALSE)</f>
        <v>206</v>
      </c>
      <c r="S143" s="85">
        <f>VLOOKUP($C$2,'[99]ERU-1'!$A$6:$BE$17,S$42,FALSE)</f>
        <v>0</v>
      </c>
      <c r="T143" s="85">
        <f>VLOOKUP($C$2,'[99]ERU-1'!$A$6:$BE$17,T$42,FALSE)</f>
        <v>0</v>
      </c>
      <c r="U143" s="85">
        <f>VLOOKUP($C$2,'[99]ERU-1'!$A$6:$BE$17,U$42,FALSE)</f>
        <v>0</v>
      </c>
      <c r="V143" s="85">
        <f>VLOOKUP($C$2,'[99]ERU-1'!$A$6:$BE$17,V$42,FALSE)</f>
        <v>0</v>
      </c>
      <c r="W143" s="85">
        <f>VLOOKUP($C$2,'[99]ERU-1'!$A$6:$BE$17,W$42,FALSE)</f>
        <v>0</v>
      </c>
      <c r="X143" s="85">
        <f>VLOOKUP($C$2,'[99]ERU-1'!$A$6:$BE$17,X$42,FALSE)</f>
        <v>0</v>
      </c>
      <c r="Y143" s="85">
        <f>VLOOKUP($C$2,'[99]ERU-1'!$A$6:$BE$17,Y$42,FALSE)</f>
        <v>0</v>
      </c>
      <c r="Z143" s="85">
        <f>VLOOKUP($C$2,'[99]ERU-1'!$A$6:$BE$17,Z$42,FALSE)</f>
        <v>0</v>
      </c>
      <c r="AA143" s="85" t="str">
        <f>INDEX([16]Data!$BK$5:$BK$156,MATCH(A143,[16]Data!$A$5:$A$156,0))</f>
        <v>Liberecký</v>
      </c>
      <c r="AB143" s="86">
        <f>INDEX([16]Data!$BM$5:$BM$156,MATCH(A143,[16]Data!$A$5:$A$156,0))</f>
        <v>0.28599999999999998</v>
      </c>
      <c r="AD143" s="39">
        <f t="shared" si="16"/>
        <v>0.77326282377565458</v>
      </c>
    </row>
    <row r="144" spans="1:30" x14ac:dyDescent="0.25">
      <c r="A144">
        <v>3943</v>
      </c>
      <c r="B144" s="84" t="str">
        <f>INDEX([16]Data!$C$5:$C$156,MATCH(A144,[16]Data!$A$5:$A$156,0))</f>
        <v>KJ - Bochov</v>
      </c>
      <c r="C144" s="85" t="str">
        <f>VLOOKUP($C$2,'[100]ERU-1'!$A$6:$BE$17,C$42,FALSE)</f>
        <v>Květen</v>
      </c>
      <c r="D144" s="85">
        <f>VLOOKUP($C$2,'[100]ERU-1'!$A$6:$BE$17,D$42,FALSE)</f>
        <v>5</v>
      </c>
      <c r="E144" s="85">
        <f>VLOOKUP($C$2,'[100]ERU-1'!$A$6:$BE$17,E$42,FALSE)</f>
        <v>157.928</v>
      </c>
      <c r="F144" s="85">
        <f>VLOOKUP($C$2,'[100]ERU-1'!$A$6:$BE$17,F$42,FALSE)</f>
        <v>87.986999999999995</v>
      </c>
      <c r="G144" s="85">
        <f>VLOOKUP($C$2,'[100]ERU-1'!$A$6:$BE$17,G$42,FALSE)</f>
        <v>35.454999999999998</v>
      </c>
      <c r="H144" s="85">
        <f>VLOOKUP($C$2,'[100]ERU-1'!$A$6:$BE$17,H$42,FALSE)</f>
        <v>245</v>
      </c>
      <c r="I144" s="85">
        <f>VLOOKUP($C$2,'[100]ERU-1'!$A$6:$BE$17,I$42,FALSE)</f>
        <v>0</v>
      </c>
      <c r="J144" s="85">
        <f>VLOOKUP($C$2,'[100]ERU-1'!$A$6:$BE$17,J$42,FALSE)</f>
        <v>0</v>
      </c>
      <c r="K144" s="85">
        <f>VLOOKUP($C$2,'[100]ERU-1'!$A$6:$BE$17,K$42,FALSE)</f>
        <v>245</v>
      </c>
      <c r="L144" s="85">
        <f>VLOOKUP($C$2,'[100]ERU-1'!$A$6:$BE$17,L$42,FALSE)</f>
        <v>0</v>
      </c>
      <c r="M144" s="85">
        <f>VLOOKUP($C$2,'[100]ERU-1'!$A$6:$BE$17,M$42,FALSE)</f>
        <v>245</v>
      </c>
      <c r="N144" s="85">
        <f>VLOOKUP($C$2,'[100]ERU-1'!$A$6:$BE$17,N$42,FALSE)</f>
        <v>0</v>
      </c>
      <c r="O144" s="85" t="s">
        <v>36</v>
      </c>
      <c r="P144" s="85">
        <f>VLOOKUP($C$2,'[100]ERU-1'!$A$6:$BE$17,P$42,FALSE)</f>
        <v>0</v>
      </c>
      <c r="Q144" s="85">
        <f>VLOOKUP($C$2,'[100]ERU-1'!$A$6:$BE$17,Q$42,FALSE)</f>
        <v>0</v>
      </c>
      <c r="R144" s="85">
        <f>VLOOKUP($C$2,'[100]ERU-1'!$A$6:$BE$17,R$42,FALSE)</f>
        <v>245</v>
      </c>
      <c r="S144" s="85">
        <f>VLOOKUP($C$2,'[100]ERU-1'!$A$6:$BE$17,S$42,FALSE)</f>
        <v>0</v>
      </c>
      <c r="T144" s="85">
        <f>VLOOKUP($C$2,'[100]ERU-1'!$A$6:$BE$17,T$42,FALSE)</f>
        <v>0</v>
      </c>
      <c r="U144" s="85">
        <f>VLOOKUP($C$2,'[100]ERU-1'!$A$6:$BE$17,U$42,FALSE)</f>
        <v>0</v>
      </c>
      <c r="V144" s="85">
        <f>VLOOKUP($C$2,'[100]ERU-1'!$A$6:$BE$17,V$42,FALSE)</f>
        <v>0</v>
      </c>
      <c r="W144" s="85">
        <f>VLOOKUP($C$2,'[100]ERU-1'!$A$6:$BE$17,W$42,FALSE)</f>
        <v>0</v>
      </c>
      <c r="X144" s="85">
        <f>VLOOKUP($C$2,'[100]ERU-1'!$A$6:$BE$17,X$42,FALSE)</f>
        <v>0</v>
      </c>
      <c r="Y144" s="85">
        <f>VLOOKUP($C$2,'[100]ERU-1'!$A$6:$BE$17,Y$42,FALSE)</f>
        <v>0</v>
      </c>
      <c r="Z144" s="85">
        <f>VLOOKUP($C$2,'[100]ERU-1'!$A$6:$BE$17,Z$42,FALSE)</f>
        <v>0</v>
      </c>
      <c r="AA144" s="85" t="str">
        <f>INDEX([16]Data!$BK$5:$BK$156,MATCH(A144,[16]Data!$A$5:$A$156,0))</f>
        <v>Karlovarský</v>
      </c>
      <c r="AB144" s="86">
        <f>INDEX([16]Data!$BM$5:$BM$156,MATCH(A144,[16]Data!$A$5:$A$156,0))</f>
        <v>0.28599999999999998</v>
      </c>
      <c r="AD144" s="39">
        <f t="shared" si="16"/>
        <v>0.77347284889308143</v>
      </c>
    </row>
    <row r="145" spans="1:30" x14ac:dyDescent="0.25">
      <c r="A145" s="34">
        <v>4078</v>
      </c>
      <c r="B145" s="84" t="str">
        <f>INDEX([16]Data!$C$5:$C$156,MATCH(A145,[16]Data!$A$5:$A$156,0))</f>
        <v>KJ - Horní Slavkov</v>
      </c>
      <c r="C145" s="85" t="str">
        <f>VLOOKUP($C$2,'[101]ERU-1'!$A$6:$BE$17,C$42,FALSE)</f>
        <v>Květen</v>
      </c>
      <c r="D145" s="85">
        <f>VLOOKUP($C$2,'[101]ERU-1'!$A$6:$BE$17,D$42,FALSE)</f>
        <v>5</v>
      </c>
      <c r="E145" s="85">
        <f>VLOOKUP($C$2,'[101]ERU-1'!$A$6:$BE$17,E$42,FALSE)</f>
        <v>1696.915</v>
      </c>
      <c r="F145" s="85">
        <f>VLOOKUP($C$2,'[101]ERU-1'!$A$6:$BE$17,F$42,FALSE)</f>
        <v>878.51199999999994</v>
      </c>
      <c r="G145" s="85">
        <f>VLOOKUP($C$2,'[101]ERU-1'!$A$6:$BE$17,G$42,FALSE)</f>
        <v>35.453000000000003</v>
      </c>
      <c r="H145" s="85">
        <f>VLOOKUP($C$2,'[101]ERU-1'!$A$6:$BE$17,H$42,FALSE)</f>
        <v>2508</v>
      </c>
      <c r="I145" s="85">
        <f>VLOOKUP($C$2,'[101]ERU-1'!$A$6:$BE$17,I$42,FALSE)</f>
        <v>0</v>
      </c>
      <c r="J145" s="85">
        <f>VLOOKUP($C$2,'[101]ERU-1'!$A$6:$BE$17,J$42,FALSE)</f>
        <v>0</v>
      </c>
      <c r="K145" s="85">
        <f>VLOOKUP($C$2,'[101]ERU-1'!$A$6:$BE$17,K$42,FALSE)</f>
        <v>2508</v>
      </c>
      <c r="L145" s="85">
        <f>VLOOKUP($C$2,'[101]ERU-1'!$A$6:$BE$17,L$42,FALSE)</f>
        <v>0</v>
      </c>
      <c r="M145" s="85">
        <f>VLOOKUP($C$2,'[101]ERU-1'!$A$6:$BE$17,M$42,FALSE)</f>
        <v>2508</v>
      </c>
      <c r="N145" s="85">
        <f>VLOOKUP($C$2,'[101]ERU-1'!$A$6:$BE$17,N$42,FALSE)</f>
        <v>0</v>
      </c>
      <c r="O145" s="85" t="s">
        <v>36</v>
      </c>
      <c r="P145" s="85">
        <f>VLOOKUP($C$2,'[101]ERU-1'!$A$6:$BE$17,P$42,FALSE)</f>
        <v>0</v>
      </c>
      <c r="Q145" s="85">
        <f>VLOOKUP($C$2,'[101]ERU-1'!$A$6:$BE$17,Q$42,FALSE)</f>
        <v>0</v>
      </c>
      <c r="R145" s="85">
        <f>VLOOKUP($C$2,'[101]ERU-1'!$A$6:$BE$17,R$42,FALSE)</f>
        <v>2508</v>
      </c>
      <c r="S145" s="85">
        <f>VLOOKUP($C$2,'[101]ERU-1'!$A$6:$BE$17,S$42,FALSE)</f>
        <v>0</v>
      </c>
      <c r="T145" s="85">
        <f>VLOOKUP($C$2,'[101]ERU-1'!$A$6:$BE$17,T$42,FALSE)</f>
        <v>0</v>
      </c>
      <c r="U145" s="85">
        <f>VLOOKUP($C$2,'[101]ERU-1'!$A$6:$BE$17,U$42,FALSE)</f>
        <v>0</v>
      </c>
      <c r="V145" s="85">
        <f>VLOOKUP($C$2,'[101]ERU-1'!$A$6:$BE$17,V$42,FALSE)</f>
        <v>0</v>
      </c>
      <c r="W145" s="85">
        <f>VLOOKUP($C$2,'[101]ERU-1'!$A$6:$BE$17,W$42,FALSE)</f>
        <v>0</v>
      </c>
      <c r="X145" s="85">
        <f>VLOOKUP($C$2,'[101]ERU-1'!$A$6:$BE$17,X$42,FALSE)</f>
        <v>0</v>
      </c>
      <c r="Y145" s="85">
        <f>VLOOKUP($C$2,'[101]ERU-1'!$A$6:$BE$17,Y$42,FALSE)</f>
        <v>0</v>
      </c>
      <c r="Z145" s="85">
        <f>VLOOKUP($C$2,'[101]ERU-1'!$A$6:$BE$17,Z$42,FALSE)</f>
        <v>0</v>
      </c>
      <c r="AA145" s="85" t="str">
        <f>INDEX([16]Data!$BK$5:$BK$156,MATCH(A145,[16]Data!$A$5:$A$156,0))</f>
        <v>Karlovarský</v>
      </c>
      <c r="AB145" s="86">
        <f>INDEX([16]Data!$BM$5:$BM$156,MATCH(A145,[16]Data!$A$5:$A$156,0))</f>
        <v>4.8</v>
      </c>
      <c r="AD145" s="39">
        <f t="shared" si="16"/>
        <v>0.79300757037657621</v>
      </c>
    </row>
    <row r="146" spans="1:30" x14ac:dyDescent="0.25">
      <c r="A146">
        <v>4108</v>
      </c>
      <c r="B146" s="84" t="str">
        <f>INDEX([16]Data!$C$5:$C$156,MATCH(A146,[16]Data!$A$5:$A$156,0))</f>
        <v>KJ - Jáchymov</v>
      </c>
      <c r="C146" s="85" t="str">
        <f>VLOOKUP($C$2,'[102]ERU-1'!$A$6:$BE$17,C$42,FALSE)</f>
        <v>Květen</v>
      </c>
      <c r="D146" s="85">
        <f>VLOOKUP($C$2,'[102]ERU-1'!$A$6:$BE$17,D$42,FALSE)</f>
        <v>5</v>
      </c>
      <c r="E146" s="85">
        <f>VLOOKUP($C$2,'[102]ERU-1'!$A$6:$BE$17,E$42,FALSE)</f>
        <v>251.43100000000001</v>
      </c>
      <c r="F146" s="85">
        <f>VLOOKUP($C$2,'[102]ERU-1'!$A$6:$BE$17,F$42,FALSE)</f>
        <v>134.21700000000001</v>
      </c>
      <c r="G146" s="85">
        <f>VLOOKUP($C$2,'[102]ERU-1'!$A$6:$BE$17,G$42,FALSE)</f>
        <v>35.460999999999999</v>
      </c>
      <c r="H146" s="85">
        <f>VLOOKUP($C$2,'[102]ERU-1'!$A$6:$BE$17,H$42,FALSE)</f>
        <v>367</v>
      </c>
      <c r="I146" s="85">
        <f>VLOOKUP($C$2,'[102]ERU-1'!$A$6:$BE$17,I$42,FALSE)</f>
        <v>0</v>
      </c>
      <c r="J146" s="85">
        <f>VLOOKUP($C$2,'[102]ERU-1'!$A$6:$BE$17,J$42,FALSE)</f>
        <v>0</v>
      </c>
      <c r="K146" s="85">
        <f>VLOOKUP($C$2,'[102]ERU-1'!$A$6:$BE$17,K$42,FALSE)</f>
        <v>367</v>
      </c>
      <c r="L146" s="85">
        <f>VLOOKUP($C$2,'[102]ERU-1'!$A$6:$BE$17,L$42,FALSE)</f>
        <v>0</v>
      </c>
      <c r="M146" s="85">
        <f>VLOOKUP($C$2,'[102]ERU-1'!$A$6:$BE$17,M$42,FALSE)</f>
        <v>367</v>
      </c>
      <c r="N146" s="85">
        <f>VLOOKUP($C$2,'[102]ERU-1'!$A$6:$BE$17,N$42,FALSE)</f>
        <v>0</v>
      </c>
      <c r="O146" s="85" t="s">
        <v>36</v>
      </c>
      <c r="P146" s="85">
        <f>VLOOKUP($C$2,'[102]ERU-1'!$A$6:$BE$17,P$42,FALSE)</f>
        <v>0</v>
      </c>
      <c r="Q146" s="85">
        <f>VLOOKUP($C$2,'[102]ERU-1'!$A$6:$BE$17,Q$42,FALSE)</f>
        <v>0</v>
      </c>
      <c r="R146" s="85">
        <f>VLOOKUP($C$2,'[102]ERU-1'!$A$6:$BE$17,R$42,FALSE)</f>
        <v>367</v>
      </c>
      <c r="S146" s="85">
        <f>VLOOKUP($C$2,'[102]ERU-1'!$A$6:$BE$17,S$42,FALSE)</f>
        <v>0</v>
      </c>
      <c r="T146" s="85">
        <f>VLOOKUP($C$2,'[102]ERU-1'!$A$6:$BE$17,T$42,FALSE)</f>
        <v>0</v>
      </c>
      <c r="U146" s="85">
        <f>VLOOKUP($C$2,'[102]ERU-1'!$A$6:$BE$17,U$42,FALSE)</f>
        <v>0</v>
      </c>
      <c r="V146" s="85">
        <f>VLOOKUP($C$2,'[102]ERU-1'!$A$6:$BE$17,V$42,FALSE)</f>
        <v>0</v>
      </c>
      <c r="W146" s="85">
        <f>VLOOKUP($C$2,'[102]ERU-1'!$A$6:$BE$17,W$42,FALSE)</f>
        <v>0</v>
      </c>
      <c r="X146" s="85">
        <f>VLOOKUP($C$2,'[102]ERU-1'!$A$6:$BE$17,X$42,FALSE)</f>
        <v>0</v>
      </c>
      <c r="Y146" s="85">
        <f>VLOOKUP($C$2,'[102]ERU-1'!$A$6:$BE$17,Y$42,FALSE)</f>
        <v>0</v>
      </c>
      <c r="Z146" s="85">
        <f>VLOOKUP($C$2,'[102]ERU-1'!$A$6:$BE$17,Z$42,FALSE)</f>
        <v>0</v>
      </c>
      <c r="AA146" s="85" t="str">
        <f>INDEX([16]Data!$BK$5:$BK$156,MATCH(A146,[16]Data!$A$5:$A$156,0))</f>
        <v>Karlovarský</v>
      </c>
      <c r="AB146" s="86">
        <f>INDEX([16]Data!$BM$5:$BM$156,MATCH(A146,[16]Data!$A$5:$A$156,0))</f>
        <v>0.748</v>
      </c>
      <c r="AD146" s="39">
        <f t="shared" si="16"/>
        <v>0.75954941955523092</v>
      </c>
    </row>
    <row r="147" spans="1:30" x14ac:dyDescent="0.25">
      <c r="A147">
        <v>4153</v>
      </c>
      <c r="B147" s="84" t="str">
        <f>INDEX([16]Data!$C$5:$C$156,MATCH(A147,[16]Data!$A$5:$A$156,0))</f>
        <v>KJ - Kdyně</v>
      </c>
      <c r="C147" s="85" t="str">
        <f>VLOOKUP($C$2,'[103]ERU-1'!$A$6:$BE$17,C$42,FALSE)</f>
        <v>Květen</v>
      </c>
      <c r="D147" s="85">
        <f>VLOOKUP($C$2,'[103]ERU-1'!$A$6:$BE$17,D$42,FALSE)</f>
        <v>5</v>
      </c>
      <c r="E147" s="85">
        <f>VLOOKUP($C$2,'[103]ERU-1'!$A$6:$BE$17,E$42,FALSE)</f>
        <v>383.32100000000003</v>
      </c>
      <c r="F147" s="85">
        <f>VLOOKUP($C$2,'[103]ERU-1'!$A$6:$BE$17,F$42,FALSE)</f>
        <v>203.005</v>
      </c>
      <c r="G147" s="85">
        <f>VLOOKUP($C$2,'[103]ERU-1'!$A$6:$BE$17,G$42,FALSE)</f>
        <v>35.457999999999998</v>
      </c>
      <c r="H147" s="85">
        <f>VLOOKUP($C$2,'[103]ERU-1'!$A$6:$BE$17,H$42,FALSE)</f>
        <v>557</v>
      </c>
      <c r="I147" s="85">
        <f>VLOOKUP($C$2,'[103]ERU-1'!$A$6:$BE$17,I$42,FALSE)</f>
        <v>0</v>
      </c>
      <c r="J147" s="85">
        <f>VLOOKUP($C$2,'[103]ERU-1'!$A$6:$BE$17,J$42,FALSE)</f>
        <v>0</v>
      </c>
      <c r="K147" s="85">
        <f>VLOOKUP($C$2,'[103]ERU-1'!$A$6:$BE$17,K$42,FALSE)</f>
        <v>557</v>
      </c>
      <c r="L147" s="85">
        <f>VLOOKUP($C$2,'[103]ERU-1'!$A$6:$BE$17,L$42,FALSE)</f>
        <v>0</v>
      </c>
      <c r="M147" s="85">
        <f>VLOOKUP($C$2,'[103]ERU-1'!$A$6:$BE$17,M$42,FALSE)</f>
        <v>557</v>
      </c>
      <c r="N147" s="85">
        <f>VLOOKUP($C$2,'[103]ERU-1'!$A$6:$BE$17,N$42,FALSE)</f>
        <v>0</v>
      </c>
      <c r="O147" s="85" t="s">
        <v>36</v>
      </c>
      <c r="P147" s="85">
        <f>VLOOKUP($C$2,'[103]ERU-1'!$A$6:$BE$17,P$42,FALSE)</f>
        <v>0</v>
      </c>
      <c r="Q147" s="85">
        <f>VLOOKUP($C$2,'[103]ERU-1'!$A$6:$BE$17,Q$42,FALSE)</f>
        <v>0</v>
      </c>
      <c r="R147" s="85">
        <f>VLOOKUP($C$2,'[103]ERU-1'!$A$6:$BE$17,R$42,FALSE)</f>
        <v>557</v>
      </c>
      <c r="S147" s="85">
        <f>VLOOKUP($C$2,'[103]ERU-1'!$A$6:$BE$17,S$42,FALSE)</f>
        <v>0</v>
      </c>
      <c r="T147" s="85">
        <f>VLOOKUP($C$2,'[103]ERU-1'!$A$6:$BE$17,T$42,FALSE)</f>
        <v>0</v>
      </c>
      <c r="U147" s="85">
        <f>VLOOKUP($C$2,'[103]ERU-1'!$A$6:$BE$17,U$42,FALSE)</f>
        <v>0</v>
      </c>
      <c r="V147" s="85">
        <f>VLOOKUP($C$2,'[103]ERU-1'!$A$6:$BE$17,V$42,FALSE)</f>
        <v>0</v>
      </c>
      <c r="W147" s="85">
        <f>VLOOKUP($C$2,'[103]ERU-1'!$A$6:$BE$17,W$42,FALSE)</f>
        <v>0</v>
      </c>
      <c r="X147" s="85">
        <f>VLOOKUP($C$2,'[103]ERU-1'!$A$6:$BE$17,X$42,FALSE)</f>
        <v>0</v>
      </c>
      <c r="Y147" s="85">
        <f>VLOOKUP($C$2,'[103]ERU-1'!$A$6:$BE$17,Y$42,FALSE)</f>
        <v>0</v>
      </c>
      <c r="Z147" s="85">
        <f>VLOOKUP($C$2,'[103]ERU-1'!$A$6:$BE$17,Z$42,FALSE)</f>
        <v>0</v>
      </c>
      <c r="AA147" s="85" t="str">
        <f>INDEX([16]Data!$BK$5:$BK$156,MATCH(A147,[16]Data!$A$5:$A$156,0))</f>
        <v>Plzeňský</v>
      </c>
      <c r="AB147" s="86">
        <f>INDEX([16]Data!$BM$5:$BM$156,MATCH(A147,[16]Data!$A$5:$A$156,0))</f>
        <v>1.2070000000000001</v>
      </c>
      <c r="AD147" s="39">
        <f t="shared" si="16"/>
        <v>0.76215966218675513</v>
      </c>
    </row>
    <row r="148" spans="1:30" x14ac:dyDescent="0.25">
      <c r="A148">
        <v>3849</v>
      </c>
      <c r="B148" s="84" t="str">
        <f>INDEX([16]Data!$C$5:$C$156,MATCH(A148,[16]Data!$A$5:$A$156,0))</f>
        <v>KJ - Krásná Lípa</v>
      </c>
      <c r="C148" s="85" t="str">
        <f>VLOOKUP($C$2,'[104]ERU-1'!$A$6:$BE$17,C$42,FALSE)</f>
        <v>Květen</v>
      </c>
      <c r="D148" s="85">
        <f>VLOOKUP($C$2,'[104]ERU-1'!$A$6:$BE$17,D$42,FALSE)</f>
        <v>5</v>
      </c>
      <c r="E148" s="85">
        <f>VLOOKUP($C$2,'[104]ERU-1'!$A$6:$BE$17,E$42,FALSE)</f>
        <v>115.73699999999999</v>
      </c>
      <c r="F148" s="85">
        <f>VLOOKUP($C$2,'[104]ERU-1'!$A$6:$BE$17,F$42,FALSE)</f>
        <v>65.811000000000007</v>
      </c>
      <c r="G148" s="85">
        <f>VLOOKUP($C$2,'[104]ERU-1'!$A$6:$BE$17,G$42,FALSE)</f>
        <v>35.442999999999998</v>
      </c>
      <c r="H148" s="85">
        <f>VLOOKUP($C$2,'[104]ERU-1'!$A$6:$BE$17,H$42,FALSE)</f>
        <v>181</v>
      </c>
      <c r="I148" s="85">
        <f>VLOOKUP($C$2,'[104]ERU-1'!$A$6:$BE$17,I$42,FALSE)</f>
        <v>0</v>
      </c>
      <c r="J148" s="85">
        <f>VLOOKUP($C$2,'[104]ERU-1'!$A$6:$BE$17,J$42,FALSE)</f>
        <v>0</v>
      </c>
      <c r="K148" s="85">
        <f>VLOOKUP($C$2,'[104]ERU-1'!$A$6:$BE$17,K$42,FALSE)</f>
        <v>181</v>
      </c>
      <c r="L148" s="85">
        <f>VLOOKUP($C$2,'[104]ERU-1'!$A$6:$BE$17,L$42,FALSE)</f>
        <v>0</v>
      </c>
      <c r="M148" s="85">
        <f>VLOOKUP($C$2,'[104]ERU-1'!$A$6:$BE$17,M$42,FALSE)</f>
        <v>181</v>
      </c>
      <c r="N148" s="85">
        <f>VLOOKUP($C$2,'[104]ERU-1'!$A$6:$BE$17,N$42,FALSE)</f>
        <v>0</v>
      </c>
      <c r="O148" s="85" t="s">
        <v>36</v>
      </c>
      <c r="P148" s="85">
        <f>VLOOKUP($C$2,'[104]ERU-1'!$A$6:$BE$17,P$42,FALSE)</f>
        <v>0</v>
      </c>
      <c r="Q148" s="85">
        <f>VLOOKUP($C$2,'[104]ERU-1'!$A$6:$BE$17,Q$42,FALSE)</f>
        <v>0</v>
      </c>
      <c r="R148" s="85">
        <f>VLOOKUP($C$2,'[104]ERU-1'!$A$6:$BE$17,R$42,FALSE)</f>
        <v>181</v>
      </c>
      <c r="S148" s="85">
        <f>VLOOKUP($C$2,'[104]ERU-1'!$A$6:$BE$17,S$42,FALSE)</f>
        <v>0</v>
      </c>
      <c r="T148" s="85">
        <f>VLOOKUP($C$2,'[104]ERU-1'!$A$6:$BE$17,T$42,FALSE)</f>
        <v>0</v>
      </c>
      <c r="U148" s="85">
        <f>VLOOKUP($C$2,'[104]ERU-1'!$A$6:$BE$17,U$42,FALSE)</f>
        <v>0</v>
      </c>
      <c r="V148" s="85">
        <f>VLOOKUP($C$2,'[104]ERU-1'!$A$6:$BE$17,V$42,FALSE)</f>
        <v>0</v>
      </c>
      <c r="W148" s="85">
        <f>VLOOKUP($C$2,'[104]ERU-1'!$A$6:$BE$17,W$42,FALSE)</f>
        <v>0</v>
      </c>
      <c r="X148" s="85">
        <f>VLOOKUP($C$2,'[104]ERU-1'!$A$6:$BE$17,X$42,FALSE)</f>
        <v>0</v>
      </c>
      <c r="Y148" s="85">
        <f>VLOOKUP($C$2,'[104]ERU-1'!$A$6:$BE$17,Y$42,FALSE)</f>
        <v>0</v>
      </c>
      <c r="Z148" s="85">
        <f>VLOOKUP($C$2,'[104]ERU-1'!$A$6:$BE$17,Z$42,FALSE)</f>
        <v>0</v>
      </c>
      <c r="AA148" s="85" t="str">
        <f>INDEX([16]Data!$BK$5:$BK$156,MATCH(A148,[16]Data!$A$5:$A$156,0))</f>
        <v>Ústecký</v>
      </c>
      <c r="AB148" s="86">
        <f>INDEX([16]Data!$BM$5:$BM$156,MATCH(A148,[16]Data!$A$5:$A$156,0))</f>
        <v>0.28000000000000003</v>
      </c>
      <c r="AD148" s="39">
        <f t="shared" si="16"/>
        <v>0.76397225050185791</v>
      </c>
    </row>
    <row r="149" spans="1:30" x14ac:dyDescent="0.25">
      <c r="A149">
        <v>4109</v>
      </c>
      <c r="B149" s="84" t="str">
        <f>INDEX([16]Data!$C$5:$C$156,MATCH(A149,[16]Data!$A$5:$A$156,0))</f>
        <v>KJ - Příbor</v>
      </c>
      <c r="C149" s="85" t="str">
        <f>VLOOKUP($C$2,'[105]ERU-1'!$A$6:$BE$17,C$42,FALSE)</f>
        <v>Květen</v>
      </c>
      <c r="D149" s="85">
        <f>VLOOKUP($C$2,'[105]ERU-1'!$A$6:$BE$17,D$42,FALSE)</f>
        <v>5</v>
      </c>
      <c r="E149" s="85">
        <f>VLOOKUP($C$2,'[105]ERU-1'!$A$6:$BE$17,E$42,FALSE)</f>
        <v>340.89400000000001</v>
      </c>
      <c r="F149" s="85">
        <f>VLOOKUP($C$2,'[105]ERU-1'!$A$6:$BE$17,F$42,FALSE)</f>
        <v>185.24199999999999</v>
      </c>
      <c r="G149" s="85">
        <f>VLOOKUP($C$2,'[105]ERU-1'!$A$6:$BE$17,G$42,FALSE)</f>
        <v>34.82</v>
      </c>
      <c r="H149" s="85">
        <f>VLOOKUP($C$2,'[105]ERU-1'!$A$6:$BE$17,H$42,FALSE)</f>
        <v>496</v>
      </c>
      <c r="I149" s="85">
        <f>VLOOKUP($C$2,'[105]ERU-1'!$A$6:$BE$17,I$42,FALSE)</f>
        <v>0</v>
      </c>
      <c r="J149" s="85">
        <f>VLOOKUP($C$2,'[105]ERU-1'!$A$6:$BE$17,J$42,FALSE)</f>
        <v>0</v>
      </c>
      <c r="K149" s="85">
        <f>VLOOKUP($C$2,'[105]ERU-1'!$A$6:$BE$17,K$42,FALSE)</f>
        <v>496</v>
      </c>
      <c r="L149" s="85">
        <f>VLOOKUP($C$2,'[105]ERU-1'!$A$6:$BE$17,L$42,FALSE)</f>
        <v>0</v>
      </c>
      <c r="M149" s="85">
        <f>VLOOKUP($C$2,'[105]ERU-1'!$A$6:$BE$17,M$42,FALSE)</f>
        <v>496</v>
      </c>
      <c r="N149" s="85">
        <f>VLOOKUP($C$2,'[105]ERU-1'!$A$6:$BE$17,N$42,FALSE)</f>
        <v>0</v>
      </c>
      <c r="O149" s="85" t="s">
        <v>36</v>
      </c>
      <c r="P149" s="85">
        <f>VLOOKUP($C$2,'[105]ERU-1'!$A$6:$BE$17,P$42,FALSE)</f>
        <v>0</v>
      </c>
      <c r="Q149" s="85">
        <f>VLOOKUP($C$2,'[105]ERU-1'!$A$6:$BE$17,Q$42,FALSE)</f>
        <v>0</v>
      </c>
      <c r="R149" s="85">
        <f>VLOOKUP($C$2,'[105]ERU-1'!$A$6:$BE$17,R$42,FALSE)</f>
        <v>496</v>
      </c>
      <c r="S149" s="85">
        <f>VLOOKUP($C$2,'[105]ERU-1'!$A$6:$BE$17,S$42,FALSE)</f>
        <v>0</v>
      </c>
      <c r="T149" s="85">
        <f>VLOOKUP($C$2,'[105]ERU-1'!$A$6:$BE$17,T$42,FALSE)</f>
        <v>0</v>
      </c>
      <c r="U149" s="85">
        <f>VLOOKUP($C$2,'[105]ERU-1'!$A$6:$BE$17,U$42,FALSE)</f>
        <v>0</v>
      </c>
      <c r="V149" s="85">
        <f>VLOOKUP($C$2,'[105]ERU-1'!$A$6:$BE$17,V$42,FALSE)</f>
        <v>0</v>
      </c>
      <c r="W149" s="85">
        <f>VLOOKUP($C$2,'[105]ERU-1'!$A$6:$BE$17,W$42,FALSE)</f>
        <v>0</v>
      </c>
      <c r="X149" s="85">
        <f>VLOOKUP($C$2,'[105]ERU-1'!$A$6:$BE$17,X$42,FALSE)</f>
        <v>0</v>
      </c>
      <c r="Y149" s="85">
        <f>VLOOKUP($C$2,'[105]ERU-1'!$A$6:$BE$17,Y$42,FALSE)</f>
        <v>0</v>
      </c>
      <c r="Z149" s="85">
        <f>VLOOKUP($C$2,'[105]ERU-1'!$A$6:$BE$17,Z$42,FALSE)</f>
        <v>0</v>
      </c>
      <c r="AA149" s="85" t="str">
        <f>INDEX([16]Data!$BK$5:$BK$156,MATCH(A149,[16]Data!$A$5:$A$156,0))</f>
        <v>Moravskoslezský</v>
      </c>
      <c r="AB149" s="86">
        <f>INDEX([16]Data!$BM$5:$BM$156,MATCH(A149,[16]Data!$A$5:$A$156,0))</f>
        <v>0.80100000000000005</v>
      </c>
      <c r="AD149" s="39">
        <f t="shared" si="16"/>
        <v>0.74377181080844401</v>
      </c>
    </row>
    <row r="150" spans="1:30" x14ac:dyDescent="0.25">
      <c r="A150">
        <v>4110</v>
      </c>
      <c r="B150" s="84" t="str">
        <f>INDEX([16]Data!$C$5:$C$156,MATCH(A150,[16]Data!$A$5:$A$156,0))</f>
        <v>KJ - Rakovník</v>
      </c>
      <c r="C150" s="85" t="str">
        <f>VLOOKUP($C$2,'[106]ERU-1'!$A$6:$BE$17,C$42,FALSE)</f>
        <v>Květen</v>
      </c>
      <c r="D150" s="85">
        <f>VLOOKUP($C$2,'[106]ERU-1'!$A$6:$BE$17,D$42,FALSE)</f>
        <v>5</v>
      </c>
      <c r="E150" s="85">
        <f>VLOOKUP($C$2,'[106]ERU-1'!$A$6:$BE$17,E$42,FALSE)</f>
        <v>327.19799999999998</v>
      </c>
      <c r="F150" s="85">
        <f>VLOOKUP($C$2,'[106]ERU-1'!$A$6:$BE$17,F$42,FALSE)</f>
        <v>174.435</v>
      </c>
      <c r="G150" s="85">
        <f>VLOOKUP($C$2,'[106]ERU-1'!$A$6:$BE$17,G$42,FALSE)</f>
        <v>35.381999999999998</v>
      </c>
      <c r="H150" s="85">
        <f>VLOOKUP($C$2,'[106]ERU-1'!$A$6:$BE$17,H$42,FALSE)</f>
        <v>551</v>
      </c>
      <c r="I150" s="85">
        <f>VLOOKUP($C$2,'[106]ERU-1'!$A$6:$BE$17,I$42,FALSE)</f>
        <v>0</v>
      </c>
      <c r="J150" s="85">
        <f>VLOOKUP($C$2,'[106]ERU-1'!$A$6:$BE$17,J$42,FALSE)</f>
        <v>0</v>
      </c>
      <c r="K150" s="85">
        <f>VLOOKUP($C$2,'[106]ERU-1'!$A$6:$BE$17,K$42,FALSE)</f>
        <v>551</v>
      </c>
      <c r="L150" s="85">
        <f>VLOOKUP($C$2,'[106]ERU-1'!$A$6:$BE$17,L$42,FALSE)</f>
        <v>0</v>
      </c>
      <c r="M150" s="85">
        <f>VLOOKUP($C$2,'[106]ERU-1'!$A$6:$BE$17,M$42,FALSE)</f>
        <v>551</v>
      </c>
      <c r="N150" s="85">
        <f>VLOOKUP($C$2,'[106]ERU-1'!$A$6:$BE$17,N$42,FALSE)</f>
        <v>0</v>
      </c>
      <c r="O150" s="85" t="s">
        <v>36</v>
      </c>
      <c r="P150" s="85">
        <f>VLOOKUP($C$2,'[106]ERU-1'!$A$6:$BE$17,P$42,FALSE)</f>
        <v>0</v>
      </c>
      <c r="Q150" s="85">
        <f>VLOOKUP($C$2,'[106]ERU-1'!$A$6:$BE$17,Q$42,FALSE)</f>
        <v>0</v>
      </c>
      <c r="R150" s="85">
        <f>VLOOKUP($C$2,'[106]ERU-1'!$A$6:$BE$17,R$42,FALSE)</f>
        <v>551</v>
      </c>
      <c r="S150" s="85">
        <f>VLOOKUP($C$2,'[106]ERU-1'!$A$6:$BE$17,S$42,FALSE)</f>
        <v>0</v>
      </c>
      <c r="T150" s="85">
        <f>VLOOKUP($C$2,'[106]ERU-1'!$A$6:$BE$17,T$42,FALSE)</f>
        <v>0</v>
      </c>
      <c r="U150" s="85">
        <f>VLOOKUP($C$2,'[106]ERU-1'!$A$6:$BE$17,U$42,FALSE)</f>
        <v>0</v>
      </c>
      <c r="V150" s="85">
        <f>VLOOKUP($C$2,'[106]ERU-1'!$A$6:$BE$17,V$42,FALSE)</f>
        <v>0</v>
      </c>
      <c r="W150" s="85">
        <f>VLOOKUP($C$2,'[106]ERU-1'!$A$6:$BE$17,W$42,FALSE)</f>
        <v>0</v>
      </c>
      <c r="X150" s="85">
        <f>VLOOKUP($C$2,'[106]ERU-1'!$A$6:$BE$17,X$42,FALSE)</f>
        <v>0</v>
      </c>
      <c r="Y150" s="85">
        <f>VLOOKUP($C$2,'[106]ERU-1'!$A$6:$BE$17,Y$42,FALSE)</f>
        <v>0</v>
      </c>
      <c r="Z150" s="85">
        <f>VLOOKUP($C$2,'[106]ERU-1'!$A$6:$BE$17,Z$42,FALSE)</f>
        <v>0</v>
      </c>
      <c r="AA150" s="85" t="str">
        <f>INDEX([16]Data!$BK$5:$BK$156,MATCH(A150,[16]Data!$A$5:$A$156,0))</f>
        <v>Středočeský</v>
      </c>
      <c r="AB150" s="86">
        <f>INDEX([16]Data!$BM$5:$BM$156,MATCH(A150,[16]Data!$A$5:$A$156,0))</f>
        <v>1.268</v>
      </c>
      <c r="AD150" s="39">
        <f t="shared" si="16"/>
        <v>0.87743603953080263</v>
      </c>
    </row>
    <row r="151" spans="1:30" x14ac:dyDescent="0.25">
      <c r="A151">
        <v>3869</v>
      </c>
      <c r="B151" s="84" t="str">
        <f>INDEX([16]Data!$C$5:$C$156,MATCH(A151,[16]Data!$A$5:$A$156,0))</f>
        <v>KJ - Sedlčany, Žižkova</v>
      </c>
      <c r="C151" s="85" t="str">
        <f>VLOOKUP($C$2,'[107]ERU-1'!$A$6:$BE$17,C$42,FALSE)</f>
        <v>Květen</v>
      </c>
      <c r="D151" s="85">
        <f>VLOOKUP($C$2,'[107]ERU-1'!$A$6:$BE$17,D$42,FALSE)</f>
        <v>5</v>
      </c>
      <c r="E151" s="85">
        <f>VLOOKUP($C$2,'[107]ERU-1'!$A$6:$BE$17,E$42,FALSE)</f>
        <v>272.92899999999997</v>
      </c>
      <c r="F151" s="85">
        <f>VLOOKUP($C$2,'[107]ERU-1'!$A$6:$BE$17,F$42,FALSE)</f>
        <v>143.80500000000001</v>
      </c>
      <c r="G151" s="85">
        <f>VLOOKUP($C$2,'[107]ERU-1'!$A$6:$BE$17,G$42,FALSE)</f>
        <v>35.438000000000002</v>
      </c>
      <c r="H151" s="85">
        <f>VLOOKUP($C$2,'[107]ERU-1'!$A$6:$BE$17,H$42,FALSE)</f>
        <v>395</v>
      </c>
      <c r="I151" s="85">
        <f>VLOOKUP($C$2,'[107]ERU-1'!$A$6:$BE$17,I$42,FALSE)</f>
        <v>0</v>
      </c>
      <c r="J151" s="85">
        <f>VLOOKUP($C$2,'[107]ERU-1'!$A$6:$BE$17,J$42,FALSE)</f>
        <v>0</v>
      </c>
      <c r="K151" s="85">
        <f>VLOOKUP($C$2,'[107]ERU-1'!$A$6:$BE$17,K$42,FALSE)</f>
        <v>395</v>
      </c>
      <c r="L151" s="85">
        <f>VLOOKUP($C$2,'[107]ERU-1'!$A$6:$BE$17,L$42,FALSE)</f>
        <v>0</v>
      </c>
      <c r="M151" s="85">
        <f>VLOOKUP($C$2,'[107]ERU-1'!$A$6:$BE$17,M$42,FALSE)</f>
        <v>395</v>
      </c>
      <c r="N151" s="85">
        <f>VLOOKUP($C$2,'[107]ERU-1'!$A$6:$BE$17,N$42,FALSE)</f>
        <v>0</v>
      </c>
      <c r="O151" s="85" t="s">
        <v>36</v>
      </c>
      <c r="P151" s="85">
        <f>VLOOKUP($C$2,'[107]ERU-1'!$A$6:$BE$17,P$42,FALSE)</f>
        <v>0</v>
      </c>
      <c r="Q151" s="85">
        <f>VLOOKUP($C$2,'[107]ERU-1'!$A$6:$BE$17,Q$42,FALSE)</f>
        <v>0</v>
      </c>
      <c r="R151" s="85">
        <f>VLOOKUP($C$2,'[107]ERU-1'!$A$6:$BE$17,R$42,FALSE)</f>
        <v>395</v>
      </c>
      <c r="S151" s="85">
        <f>VLOOKUP($C$2,'[107]ERU-1'!$A$6:$BE$17,S$42,FALSE)</f>
        <v>0</v>
      </c>
      <c r="T151" s="85">
        <f>VLOOKUP($C$2,'[107]ERU-1'!$A$6:$BE$17,T$42,FALSE)</f>
        <v>0</v>
      </c>
      <c r="U151" s="85">
        <f>VLOOKUP($C$2,'[107]ERU-1'!$A$6:$BE$17,U$42,FALSE)</f>
        <v>0</v>
      </c>
      <c r="V151" s="85">
        <f>VLOOKUP($C$2,'[107]ERU-1'!$A$6:$BE$17,V$42,FALSE)</f>
        <v>0</v>
      </c>
      <c r="W151" s="85">
        <f>VLOOKUP($C$2,'[107]ERU-1'!$A$6:$BE$17,W$42,FALSE)</f>
        <v>0</v>
      </c>
      <c r="X151" s="85">
        <f>VLOOKUP($C$2,'[107]ERU-1'!$A$6:$BE$17,X$42,FALSE)</f>
        <v>0</v>
      </c>
      <c r="Y151" s="85">
        <f>VLOOKUP($C$2,'[107]ERU-1'!$A$6:$BE$17,Y$42,FALSE)</f>
        <v>0</v>
      </c>
      <c r="Z151" s="85">
        <f>VLOOKUP($C$2,'[107]ERU-1'!$A$6:$BE$17,Z$42,FALSE)</f>
        <v>0</v>
      </c>
      <c r="AA151" s="85" t="str">
        <f>INDEX([16]Data!$BK$5:$BK$156,MATCH(A151,[16]Data!$A$5:$A$156,0))</f>
        <v>Středočeský</v>
      </c>
      <c r="AB151" s="86">
        <f>INDEX([16]Data!$BM$5:$BM$156,MATCH(A151,[16]Data!$A$5:$A$156,0))</f>
        <v>0.80100000000000005</v>
      </c>
      <c r="AD151" s="39">
        <f t="shared" si="16"/>
        <v>0.76299309636119883</v>
      </c>
    </row>
    <row r="152" spans="1:30" x14ac:dyDescent="0.25">
      <c r="A152">
        <v>3928</v>
      </c>
      <c r="B152" s="84" t="str">
        <f>INDEX([16]Data!$C$5:$C$156,MATCH(A152,[16]Data!$A$5:$A$156,0))</f>
        <v>KJ - Tanvald ul. Vítězná</v>
      </c>
      <c r="C152" s="85" t="str">
        <f>VLOOKUP($C$2,'[108]ERU-1'!$A$6:$BE$17,C$42,FALSE)</f>
        <v>Květen</v>
      </c>
      <c r="D152" s="85">
        <f>VLOOKUP($C$2,'[108]ERU-1'!$A$6:$BE$17,D$42,FALSE)</f>
        <v>5</v>
      </c>
      <c r="E152" s="85">
        <f>VLOOKUP($C$2,'[108]ERU-1'!$A$6:$BE$17,E$42,FALSE)</f>
        <v>99.988</v>
      </c>
      <c r="F152" s="85">
        <f>VLOOKUP($C$2,'[108]ERU-1'!$A$6:$BE$17,F$42,FALSE)</f>
        <v>57.372999999999998</v>
      </c>
      <c r="G152" s="85">
        <f>VLOOKUP($C$2,'[108]ERU-1'!$A$6:$BE$17,G$42,FALSE)</f>
        <v>35.441000000000003</v>
      </c>
      <c r="H152" s="85">
        <f>VLOOKUP($C$2,'[108]ERU-1'!$A$6:$BE$17,H$42,FALSE)</f>
        <v>166</v>
      </c>
      <c r="I152" s="85">
        <f>VLOOKUP($C$2,'[108]ERU-1'!$A$6:$BE$17,I$42,FALSE)</f>
        <v>0</v>
      </c>
      <c r="J152" s="85">
        <f>VLOOKUP($C$2,'[108]ERU-1'!$A$6:$BE$17,J$42,FALSE)</f>
        <v>0</v>
      </c>
      <c r="K152" s="85">
        <f>VLOOKUP($C$2,'[108]ERU-1'!$A$6:$BE$17,K$42,FALSE)</f>
        <v>166</v>
      </c>
      <c r="L152" s="85">
        <f>VLOOKUP($C$2,'[108]ERU-1'!$A$6:$BE$17,L$42,FALSE)</f>
        <v>0</v>
      </c>
      <c r="M152" s="85">
        <f>VLOOKUP($C$2,'[108]ERU-1'!$A$6:$BE$17,M$42,FALSE)</f>
        <v>166</v>
      </c>
      <c r="N152" s="85">
        <f>VLOOKUP($C$2,'[108]ERU-1'!$A$6:$BE$17,N$42,FALSE)</f>
        <v>0</v>
      </c>
      <c r="O152" s="85" t="s">
        <v>36</v>
      </c>
      <c r="P152" s="85">
        <f>VLOOKUP($C$2,'[108]ERU-1'!$A$6:$BE$17,P$42,FALSE)</f>
        <v>0</v>
      </c>
      <c r="Q152" s="85">
        <f>VLOOKUP($C$2,'[108]ERU-1'!$A$6:$BE$17,Q$42,FALSE)</f>
        <v>0</v>
      </c>
      <c r="R152" s="85">
        <f>VLOOKUP($C$2,'[108]ERU-1'!$A$6:$BE$17,R$42,FALSE)</f>
        <v>166</v>
      </c>
      <c r="S152" s="85">
        <f>VLOOKUP($C$2,'[108]ERU-1'!$A$6:$BE$17,S$42,FALSE)</f>
        <v>0</v>
      </c>
      <c r="T152" s="85">
        <f>VLOOKUP($C$2,'[108]ERU-1'!$A$6:$BE$17,T$42,FALSE)</f>
        <v>0</v>
      </c>
      <c r="U152" s="85">
        <f>VLOOKUP($C$2,'[108]ERU-1'!$A$6:$BE$17,U$42,FALSE)</f>
        <v>0</v>
      </c>
      <c r="V152" s="85">
        <f>VLOOKUP($C$2,'[108]ERU-1'!$A$6:$BE$17,V$42,FALSE)</f>
        <v>0</v>
      </c>
      <c r="W152" s="85">
        <f>VLOOKUP($C$2,'[108]ERU-1'!$A$6:$BE$17,W$42,FALSE)</f>
        <v>0</v>
      </c>
      <c r="X152" s="85">
        <f>VLOOKUP($C$2,'[108]ERU-1'!$A$6:$BE$17,X$42,FALSE)</f>
        <v>0</v>
      </c>
      <c r="Y152" s="85">
        <f>VLOOKUP($C$2,'[108]ERU-1'!$A$6:$BE$17,Y$42,FALSE)</f>
        <v>0</v>
      </c>
      <c r="Z152" s="85">
        <f>VLOOKUP($C$2,'[108]ERU-1'!$A$6:$BE$17,Z$42,FALSE)</f>
        <v>0</v>
      </c>
      <c r="AA152" s="85" t="str">
        <f>INDEX([16]Data!$BK$5:$BK$156,MATCH(A152,[16]Data!$A$5:$A$156,0))</f>
        <v>Liberecký</v>
      </c>
      <c r="AB152" s="86">
        <f>INDEX([16]Data!$BM$5:$BM$156,MATCH(A152,[16]Data!$A$5:$A$156,0))</f>
        <v>0.3</v>
      </c>
      <c r="AD152" s="39">
        <f t="shared" si="16"/>
        <v>0.80370751243810001</v>
      </c>
    </row>
    <row r="153" spans="1:30" x14ac:dyDescent="0.25">
      <c r="A153">
        <v>3974</v>
      </c>
      <c r="B153" s="84" t="str">
        <f>INDEX([16]Data!$C$5:$C$156,MATCH(A153,[16]Data!$A$5:$A$156,0))</f>
        <v>KJ - Energocentrum Vítkovice III</v>
      </c>
      <c r="C153" s="85" t="str">
        <f>VLOOKUP($C$2,'[109]ERU-1'!$A$6:$BE$17,C$42,FALSE)</f>
        <v>Květen</v>
      </c>
      <c r="D153" s="85">
        <f>VLOOKUP($C$2,'[109]ERU-1'!$A$6:$BE$17,D$42,FALSE)</f>
        <v>5</v>
      </c>
      <c r="E153" s="85">
        <f>VLOOKUP($C$2,'[109]ERU-1'!$A$6:$BE$17,E$42,FALSE)</f>
        <v>725.40899999999999</v>
      </c>
      <c r="F153" s="85">
        <f>VLOOKUP($C$2,'[109]ERU-1'!$A$6:$BE$17,F$42,FALSE)</f>
        <v>385.57900000000001</v>
      </c>
      <c r="G153" s="85">
        <f>VLOOKUP($C$2,'[109]ERU-1'!$A$6:$BE$17,G$42,FALSE)</f>
        <v>35.58</v>
      </c>
      <c r="H153" s="85">
        <f>VLOOKUP($C$2,'[109]ERU-1'!$A$6:$BE$17,H$42,FALSE)</f>
        <v>1076</v>
      </c>
      <c r="I153" s="85">
        <f>VLOOKUP($C$2,'[109]ERU-1'!$A$6:$BE$17,I$42,FALSE)</f>
        <v>0</v>
      </c>
      <c r="J153" s="85">
        <f>VLOOKUP($C$2,'[109]ERU-1'!$A$6:$BE$17,J$42,FALSE)</f>
        <v>0</v>
      </c>
      <c r="K153" s="85">
        <f>VLOOKUP($C$2,'[109]ERU-1'!$A$6:$BE$17,K$42,FALSE)</f>
        <v>1076</v>
      </c>
      <c r="L153" s="85">
        <f>VLOOKUP($C$2,'[109]ERU-1'!$A$6:$BE$17,L$42,FALSE)</f>
        <v>0</v>
      </c>
      <c r="M153" s="85">
        <f>VLOOKUP($C$2,'[109]ERU-1'!$A$6:$BE$17,M$42,FALSE)</f>
        <v>1076</v>
      </c>
      <c r="N153" s="85">
        <f>VLOOKUP($C$2,'[109]ERU-1'!$A$6:$BE$17,N$42,FALSE)</f>
        <v>0</v>
      </c>
      <c r="O153" s="85" t="s">
        <v>36</v>
      </c>
      <c r="P153" s="85">
        <f>VLOOKUP($C$2,'[109]ERU-1'!$A$6:$BE$17,P$42,FALSE)</f>
        <v>0</v>
      </c>
      <c r="Q153" s="85">
        <f>VLOOKUP($C$2,'[109]ERU-1'!$A$6:$BE$17,Q$42,FALSE)</f>
        <v>0</v>
      </c>
      <c r="R153" s="85">
        <f>VLOOKUP($C$2,'[109]ERU-1'!$A$6:$BE$17,R$42,FALSE)</f>
        <v>0</v>
      </c>
      <c r="S153" s="85">
        <f>VLOOKUP($C$2,'[109]ERU-1'!$A$6:$BE$17,S$42,FALSE)</f>
        <v>0</v>
      </c>
      <c r="T153" s="85">
        <f>VLOOKUP($C$2,'[109]ERU-1'!$A$6:$BE$17,T$42,FALSE)</f>
        <v>1076</v>
      </c>
      <c r="U153" s="85">
        <f>VLOOKUP($C$2,'[109]ERU-1'!$A$6:$BE$17,U$42,FALSE)</f>
        <v>0</v>
      </c>
      <c r="V153" s="85">
        <f>VLOOKUP($C$2,'[109]ERU-1'!$A$6:$BE$17,V$42,FALSE)</f>
        <v>0</v>
      </c>
      <c r="W153" s="85">
        <f>VLOOKUP($C$2,'[109]ERU-1'!$A$6:$BE$17,W$42,FALSE)</f>
        <v>0</v>
      </c>
      <c r="X153" s="85">
        <f>VLOOKUP($C$2,'[109]ERU-1'!$A$6:$BE$17,X$42,FALSE)</f>
        <v>0</v>
      </c>
      <c r="Y153" s="85">
        <f>VLOOKUP($C$2,'[109]ERU-1'!$A$6:$BE$17,Y$42,FALSE)</f>
        <v>0</v>
      </c>
      <c r="Z153" s="85">
        <f>VLOOKUP($C$2,'[109]ERU-1'!$A$6:$BE$17,Z$42,FALSE)</f>
        <v>0</v>
      </c>
      <c r="AA153" s="85" t="str">
        <f>INDEX([16]Data!$BK$5:$BK$156,MATCH(A153,[16]Data!$A$5:$A$156,0))</f>
        <v>Moravskoslezský</v>
      </c>
      <c r="AB153" s="86">
        <f>INDEX([16]Data!$BM$5:$BM$156,MATCH(A153,[16]Data!$A$5:$A$156,0))</f>
        <v>1.966</v>
      </c>
      <c r="AD153" s="39">
        <f t="shared" si="16"/>
        <v>0.77516900269176714</v>
      </c>
    </row>
    <row r="154" spans="1:30" x14ac:dyDescent="0.25">
      <c r="A154">
        <v>3929</v>
      </c>
      <c r="B154" s="84" t="str">
        <f>INDEX([16]Data!$C$5:$C$156,MATCH(A154,[16]Data!$A$5:$A$156,0))</f>
        <v>KJ - Česká Třebová na Milíři</v>
      </c>
      <c r="C154" s="85" t="str">
        <f>VLOOKUP($C$2,'[110]ERU-1'!$A$6:$BE$17,C$42,FALSE)</f>
        <v>Květen</v>
      </c>
      <c r="D154" s="85">
        <f>VLOOKUP($C$2,'[110]ERU-1'!$A$6:$BE$17,D$42,FALSE)</f>
        <v>5</v>
      </c>
      <c r="E154" s="85">
        <f>VLOOKUP($C$2,'[110]ERU-1'!$A$6:$BE$17,E$42,FALSE)</f>
        <v>80.326999999999998</v>
      </c>
      <c r="F154" s="85">
        <f>VLOOKUP($C$2,'[110]ERU-1'!$A$6:$BE$17,F$42,FALSE)</f>
        <v>44.796999999999997</v>
      </c>
      <c r="G154" s="85">
        <f>VLOOKUP($C$2,'[110]ERU-1'!$A$6:$BE$17,G$42,FALSE)</f>
        <v>35.418999999999997</v>
      </c>
      <c r="H154" s="85">
        <f>VLOOKUP($C$2,'[110]ERU-1'!$A$6:$BE$17,H$42,FALSE)</f>
        <v>129</v>
      </c>
      <c r="I154" s="85">
        <f>VLOOKUP($C$2,'[110]ERU-1'!$A$6:$BE$17,I$42,FALSE)</f>
        <v>0</v>
      </c>
      <c r="J154" s="85">
        <f>VLOOKUP($C$2,'[110]ERU-1'!$A$6:$BE$17,J$42,FALSE)</f>
        <v>0</v>
      </c>
      <c r="K154" s="85">
        <f>VLOOKUP($C$2,'[110]ERU-1'!$A$6:$BE$17,K$42,FALSE)</f>
        <v>129</v>
      </c>
      <c r="L154" s="85">
        <f>VLOOKUP($C$2,'[110]ERU-1'!$A$6:$BE$17,L$42,FALSE)</f>
        <v>0</v>
      </c>
      <c r="M154" s="85">
        <f>VLOOKUP($C$2,'[110]ERU-1'!$A$6:$BE$17,M$42,FALSE)</f>
        <v>129</v>
      </c>
      <c r="N154" s="85">
        <f>VLOOKUP($C$2,'[110]ERU-1'!$A$6:$BE$17,N$42,FALSE)</f>
        <v>0</v>
      </c>
      <c r="O154" s="85" t="s">
        <v>36</v>
      </c>
      <c r="P154" s="85">
        <f>VLOOKUP($C$2,'[110]ERU-1'!$A$6:$BE$17,P$42,FALSE)</f>
        <v>0</v>
      </c>
      <c r="Q154" s="85">
        <f>VLOOKUP($C$2,'[110]ERU-1'!$A$6:$BE$17,Q$42,FALSE)</f>
        <v>0</v>
      </c>
      <c r="R154" s="85">
        <f>VLOOKUP($C$2,'[110]ERU-1'!$A$6:$BE$17,R$42,FALSE)</f>
        <v>129</v>
      </c>
      <c r="S154" s="85">
        <f>VLOOKUP($C$2,'[110]ERU-1'!$A$6:$BE$17,S$42,FALSE)</f>
        <v>0</v>
      </c>
      <c r="T154" s="85">
        <f>VLOOKUP($C$2,'[110]ERU-1'!$A$6:$BE$17,T$42,FALSE)</f>
        <v>0</v>
      </c>
      <c r="U154" s="85">
        <f>VLOOKUP($C$2,'[110]ERU-1'!$A$6:$BE$17,U$42,FALSE)</f>
        <v>0</v>
      </c>
      <c r="V154" s="85">
        <f>VLOOKUP($C$2,'[110]ERU-1'!$A$6:$BE$17,V$42,FALSE)</f>
        <v>0</v>
      </c>
      <c r="W154" s="85">
        <f>VLOOKUP($C$2,'[110]ERU-1'!$A$6:$BE$17,W$42,FALSE)</f>
        <v>0</v>
      </c>
      <c r="X154" s="85">
        <f>VLOOKUP($C$2,'[110]ERU-1'!$A$6:$BE$17,X$42,FALSE)</f>
        <v>0</v>
      </c>
      <c r="Y154" s="85">
        <f>VLOOKUP($C$2,'[110]ERU-1'!$A$6:$BE$17,Y$42,FALSE)</f>
        <v>0</v>
      </c>
      <c r="Z154" s="85">
        <f>VLOOKUP($C$2,'[110]ERU-1'!$A$6:$BE$17,Z$42,FALSE)</f>
        <v>0</v>
      </c>
      <c r="AA154" s="85" t="str">
        <f>INDEX([16]Data!$BK$5:$BK$156,MATCH(A154,[16]Data!$A$5:$A$156,0))</f>
        <v>Pardubický</v>
      </c>
      <c r="AB154" s="86">
        <f>INDEX([16]Data!$BM$5:$BM$156,MATCH(A154,[16]Data!$A$5:$A$156,0))</f>
        <v>0.28000000000000003</v>
      </c>
      <c r="AD154" s="39">
        <f t="shared" si="16"/>
        <v>0.79990475552678386</v>
      </c>
    </row>
    <row r="155" spans="1:30" x14ac:dyDescent="0.25">
      <c r="A155">
        <v>4026</v>
      </c>
      <c r="B155" s="84" t="str">
        <f>INDEX([16]Data!$C$5:$C$156,MATCH(A155,[16]Data!$A$5:$A$156,0))</f>
        <v>KJ - Řež ÚJV</v>
      </c>
      <c r="C155" s="85" t="str">
        <f>VLOOKUP($C$2,'[111]ERU-1'!$A$6:$BE$17,C$42,FALSE)</f>
        <v>Květen</v>
      </c>
      <c r="D155" s="85">
        <f>VLOOKUP($C$2,'[111]ERU-1'!$A$6:$BE$17,D$42,FALSE)</f>
        <v>5</v>
      </c>
      <c r="E155" s="85">
        <f>VLOOKUP($C$2,'[111]ERU-1'!$A$6:$BE$17,E$42,FALSE)</f>
        <v>310.52199999999999</v>
      </c>
      <c r="F155" s="85">
        <f>VLOOKUP($C$2,'[111]ERU-1'!$A$6:$BE$17,F$42,FALSE)</f>
        <v>166.95400000000001</v>
      </c>
      <c r="G155" s="85">
        <f>VLOOKUP($C$2,'[111]ERU-1'!$A$6:$BE$17,G$42,FALSE)</f>
        <v>35.371000000000002</v>
      </c>
      <c r="H155" s="85">
        <f>VLOOKUP($C$2,'[111]ERU-1'!$A$6:$BE$17,H$42,FALSE)</f>
        <v>459</v>
      </c>
      <c r="I155" s="85">
        <f>VLOOKUP($C$2,'[111]ERU-1'!$A$6:$BE$17,I$42,FALSE)</f>
        <v>0</v>
      </c>
      <c r="J155" s="85">
        <f>VLOOKUP($C$2,'[111]ERU-1'!$A$6:$BE$17,J$42,FALSE)</f>
        <v>0</v>
      </c>
      <c r="K155" s="85">
        <f>VLOOKUP($C$2,'[111]ERU-1'!$A$6:$BE$17,K$42,FALSE)</f>
        <v>459</v>
      </c>
      <c r="L155" s="85">
        <f>VLOOKUP($C$2,'[111]ERU-1'!$A$6:$BE$17,L$42,FALSE)</f>
        <v>0</v>
      </c>
      <c r="M155" s="85">
        <f>VLOOKUP($C$2,'[111]ERU-1'!$A$6:$BE$17,M$42,FALSE)</f>
        <v>459</v>
      </c>
      <c r="N155" s="85">
        <f>VLOOKUP($C$2,'[111]ERU-1'!$A$6:$BE$17,N$42,FALSE)</f>
        <v>0</v>
      </c>
      <c r="O155" s="85" t="s">
        <v>36</v>
      </c>
      <c r="P155" s="85">
        <f>VLOOKUP($C$2,'[111]ERU-1'!$A$6:$BE$17,P$42,FALSE)</f>
        <v>0</v>
      </c>
      <c r="Q155" s="85">
        <f>VLOOKUP($C$2,'[111]ERU-1'!$A$6:$BE$17,Q$42,FALSE)</f>
        <v>0</v>
      </c>
      <c r="R155" s="85">
        <f>VLOOKUP($C$2,'[111]ERU-1'!$A$6:$BE$17,R$42,FALSE)</f>
        <v>459</v>
      </c>
      <c r="S155" s="85">
        <f>VLOOKUP($C$2,'[111]ERU-1'!$A$6:$BE$17,S$42,FALSE)</f>
        <v>0</v>
      </c>
      <c r="T155" s="85">
        <f>VLOOKUP($C$2,'[111]ERU-1'!$A$6:$BE$17,T$42,FALSE)</f>
        <v>0</v>
      </c>
      <c r="U155" s="85">
        <f>VLOOKUP($C$2,'[111]ERU-1'!$A$6:$BE$17,U$42,FALSE)</f>
        <v>0</v>
      </c>
      <c r="V155" s="85">
        <f>VLOOKUP($C$2,'[111]ERU-1'!$A$6:$BE$17,V$42,FALSE)</f>
        <v>0</v>
      </c>
      <c r="W155" s="85">
        <f>VLOOKUP($C$2,'[111]ERU-1'!$A$6:$BE$17,W$42,FALSE)</f>
        <v>0</v>
      </c>
      <c r="X155" s="85">
        <f>VLOOKUP($C$2,'[111]ERU-1'!$A$6:$BE$17,X$42,FALSE)</f>
        <v>0</v>
      </c>
      <c r="Y155" s="85">
        <f>VLOOKUP($C$2,'[111]ERU-1'!$A$6:$BE$17,Y$42,FALSE)</f>
        <v>0</v>
      </c>
      <c r="Z155" s="85">
        <f>VLOOKUP($C$2,'[111]ERU-1'!$A$6:$BE$17,Z$42,FALSE)</f>
        <v>0</v>
      </c>
      <c r="AA155" s="85" t="str">
        <f>INDEX([16]Data!$BK$5:$BK$156,MATCH(A155,[16]Data!$A$5:$A$156,0))</f>
        <v>Středočeský</v>
      </c>
      <c r="AB155" s="86">
        <f>INDEX([16]Data!$BM$5:$BM$156,MATCH(A155,[16]Data!$A$5:$A$156,0))</f>
        <v>1.268</v>
      </c>
      <c r="AD155" s="39">
        <f t="shared" si="16"/>
        <v>0.76368340980150218</v>
      </c>
    </row>
    <row r="156" spans="1:30" x14ac:dyDescent="0.25">
      <c r="A156">
        <v>4027</v>
      </c>
      <c r="B156" s="84" t="str">
        <f>INDEX([16]Data!$C$5:$C$156,MATCH(A156,[16]Data!$A$5:$A$156,0))</f>
        <v>KJ - ŠumerkK2</v>
      </c>
      <c r="C156" s="85" t="str">
        <f>VLOOKUP($C$2,'[112]ERU-1'!$A$6:$BE$17,C$42,FALSE)</f>
        <v>Květen</v>
      </c>
      <c r="D156" s="85">
        <f>VLOOKUP($C$2,'[112]ERU-1'!$A$6:$BE$17,D$42,FALSE)</f>
        <v>5</v>
      </c>
      <c r="E156" s="85">
        <f>VLOOKUP($C$2,'[112]ERU-1'!$A$6:$BE$17,E$42,FALSE)</f>
        <v>195.23599999999999</v>
      </c>
      <c r="F156" s="85">
        <f>VLOOKUP($C$2,'[112]ERU-1'!$A$6:$BE$17,F$42,FALSE)</f>
        <v>103.08199999999999</v>
      </c>
      <c r="G156" s="85">
        <f>VLOOKUP($C$2,'[112]ERU-1'!$A$6:$BE$17,G$42,FALSE)</f>
        <v>35.500999999999998</v>
      </c>
      <c r="H156" s="85">
        <f>VLOOKUP($C$2,'[112]ERU-1'!$A$6:$BE$17,H$42,FALSE)</f>
        <v>281</v>
      </c>
      <c r="I156" s="85">
        <f>VLOOKUP($C$2,'[112]ERU-1'!$A$6:$BE$17,I$42,FALSE)</f>
        <v>0</v>
      </c>
      <c r="J156" s="85">
        <f>VLOOKUP($C$2,'[112]ERU-1'!$A$6:$BE$17,J$42,FALSE)</f>
        <v>0</v>
      </c>
      <c r="K156" s="85">
        <f>VLOOKUP($C$2,'[112]ERU-1'!$A$6:$BE$17,K$42,FALSE)</f>
        <v>281</v>
      </c>
      <c r="L156" s="85">
        <f>VLOOKUP($C$2,'[112]ERU-1'!$A$6:$BE$17,L$42,FALSE)</f>
        <v>0</v>
      </c>
      <c r="M156" s="85">
        <f>VLOOKUP($C$2,'[112]ERU-1'!$A$6:$BE$17,M$42,FALSE)</f>
        <v>281</v>
      </c>
      <c r="N156" s="85">
        <f>VLOOKUP($C$2,'[112]ERU-1'!$A$6:$BE$17,N$42,FALSE)</f>
        <v>0</v>
      </c>
      <c r="O156" s="85" t="s">
        <v>36</v>
      </c>
      <c r="P156" s="85">
        <f>VLOOKUP($C$2,'[112]ERU-1'!$A$6:$BE$17,P$42,FALSE)</f>
        <v>0</v>
      </c>
      <c r="Q156" s="85">
        <f>VLOOKUP($C$2,'[112]ERU-1'!$A$6:$BE$17,Q$42,FALSE)</f>
        <v>0</v>
      </c>
      <c r="R156" s="85">
        <f>VLOOKUP($C$2,'[112]ERU-1'!$A$6:$BE$17,R$42,FALSE)</f>
        <v>281</v>
      </c>
      <c r="S156" s="85">
        <f>VLOOKUP($C$2,'[112]ERU-1'!$A$6:$BE$17,S$42,FALSE)</f>
        <v>0</v>
      </c>
      <c r="T156" s="85">
        <f>VLOOKUP($C$2,'[112]ERU-1'!$A$6:$BE$17,T$42,FALSE)</f>
        <v>0</v>
      </c>
      <c r="U156" s="85">
        <f>VLOOKUP($C$2,'[112]ERU-1'!$A$6:$BE$17,U$42,FALSE)</f>
        <v>0</v>
      </c>
      <c r="V156" s="85">
        <f>VLOOKUP($C$2,'[112]ERU-1'!$A$6:$BE$17,V$42,FALSE)</f>
        <v>0</v>
      </c>
      <c r="W156" s="85">
        <f>VLOOKUP($C$2,'[112]ERU-1'!$A$6:$BE$17,W$42,FALSE)</f>
        <v>0</v>
      </c>
      <c r="X156" s="85">
        <f>VLOOKUP($C$2,'[112]ERU-1'!$A$6:$BE$17,X$42,FALSE)</f>
        <v>0</v>
      </c>
      <c r="Y156" s="85">
        <f>VLOOKUP($C$2,'[112]ERU-1'!$A$6:$BE$17,Y$42,FALSE)</f>
        <v>0</v>
      </c>
      <c r="Z156" s="85">
        <f>VLOOKUP($C$2,'[112]ERU-1'!$A$6:$BE$17,Z$42,FALSE)</f>
        <v>0</v>
      </c>
      <c r="AA156" s="85" t="str">
        <f>INDEX([16]Data!$BK$5:$BK$156,MATCH(A156,[16]Data!$A$5:$A$156,0))</f>
        <v>Olomoucký</v>
      </c>
      <c r="AB156" s="86">
        <f>INDEX([16]Data!$BM$5:$BM$156,MATCH(A156,[16]Data!$A$5:$A$156,0))</f>
        <v>1.268</v>
      </c>
      <c r="AD156" s="39">
        <f t="shared" si="16"/>
        <v>0.75721809390151107</v>
      </c>
    </row>
    <row r="157" spans="1:30" x14ac:dyDescent="0.25">
      <c r="A157">
        <v>4028</v>
      </c>
      <c r="B157" s="84" t="str">
        <f>INDEX([16]Data!$C$5:$C$156,MATCH(A157,[16]Data!$A$5:$A$156,0))</f>
        <v>KJ - Šumerk K3</v>
      </c>
      <c r="C157" s="85" t="str">
        <f>VLOOKUP($C$2,'[113]ERU-1'!$A$6:$BE$17,C$42,FALSE)</f>
        <v>Květen</v>
      </c>
      <c r="D157" s="85">
        <f>VLOOKUP($C$2,'[113]ERU-1'!$A$6:$BE$17,D$42,FALSE)</f>
        <v>5</v>
      </c>
      <c r="E157" s="85">
        <f>VLOOKUP($C$2,'[113]ERU-1'!$A$6:$BE$17,E$42,FALSE)</f>
        <v>106.227</v>
      </c>
      <c r="F157" s="85">
        <f>VLOOKUP($C$2,'[113]ERU-1'!$A$6:$BE$17,F$42,FALSE)</f>
        <v>55.902000000000001</v>
      </c>
      <c r="G157" s="85">
        <f>VLOOKUP($C$2,'[113]ERU-1'!$A$6:$BE$17,G$42,FALSE)</f>
        <v>35.536999999999999</v>
      </c>
      <c r="H157" s="85">
        <f>VLOOKUP($C$2,'[113]ERU-1'!$A$6:$BE$17,H$42,FALSE)</f>
        <v>151</v>
      </c>
      <c r="I157" s="85">
        <f>VLOOKUP($C$2,'[113]ERU-1'!$A$6:$BE$17,I$42,FALSE)</f>
        <v>0</v>
      </c>
      <c r="J157" s="85">
        <f>VLOOKUP($C$2,'[113]ERU-1'!$A$6:$BE$17,J$42,FALSE)</f>
        <v>0</v>
      </c>
      <c r="K157" s="85">
        <f>VLOOKUP($C$2,'[113]ERU-1'!$A$6:$BE$17,K$42,FALSE)</f>
        <v>151</v>
      </c>
      <c r="L157" s="85">
        <f>VLOOKUP($C$2,'[113]ERU-1'!$A$6:$BE$17,L$42,FALSE)</f>
        <v>0</v>
      </c>
      <c r="M157" s="85">
        <f>VLOOKUP($C$2,'[113]ERU-1'!$A$6:$BE$17,M$42,FALSE)</f>
        <v>151</v>
      </c>
      <c r="N157" s="85">
        <f>VLOOKUP($C$2,'[113]ERU-1'!$A$6:$BE$17,N$42,FALSE)</f>
        <v>0</v>
      </c>
      <c r="O157" s="85" t="s">
        <v>36</v>
      </c>
      <c r="P157" s="85">
        <f>VLOOKUP($C$2,'[113]ERU-1'!$A$6:$BE$17,P$42,FALSE)</f>
        <v>0</v>
      </c>
      <c r="Q157" s="85">
        <f>VLOOKUP($C$2,'[113]ERU-1'!$A$6:$BE$17,Q$42,FALSE)</f>
        <v>0</v>
      </c>
      <c r="R157" s="85">
        <f>VLOOKUP($C$2,'[113]ERU-1'!$A$6:$BE$17,R$42,FALSE)</f>
        <v>151</v>
      </c>
      <c r="S157" s="85">
        <f>VLOOKUP($C$2,'[113]ERU-1'!$A$6:$BE$17,S$42,FALSE)</f>
        <v>0</v>
      </c>
      <c r="T157" s="85">
        <f>VLOOKUP($C$2,'[113]ERU-1'!$A$6:$BE$17,T$42,FALSE)</f>
        <v>0</v>
      </c>
      <c r="U157" s="85">
        <f>VLOOKUP($C$2,'[113]ERU-1'!$A$6:$BE$17,U$42,FALSE)</f>
        <v>0</v>
      </c>
      <c r="V157" s="85">
        <f>VLOOKUP($C$2,'[113]ERU-1'!$A$6:$BE$17,V$42,FALSE)</f>
        <v>0</v>
      </c>
      <c r="W157" s="85">
        <f>VLOOKUP($C$2,'[113]ERU-1'!$A$6:$BE$17,W$42,FALSE)</f>
        <v>0</v>
      </c>
      <c r="X157" s="85">
        <f>VLOOKUP($C$2,'[113]ERU-1'!$A$6:$BE$17,X$42,FALSE)</f>
        <v>0</v>
      </c>
      <c r="Y157" s="85">
        <f>VLOOKUP($C$2,'[113]ERU-1'!$A$6:$BE$17,Y$42,FALSE)</f>
        <v>0</v>
      </c>
      <c r="Z157" s="85">
        <f>VLOOKUP($C$2,'[113]ERU-1'!$A$6:$BE$17,Z$42,FALSE)</f>
        <v>0</v>
      </c>
      <c r="AA157" s="85" t="str">
        <f>INDEX([16]Data!$BK$5:$BK$156,MATCH(A157,[16]Data!$A$5:$A$156,0))</f>
        <v>Olomoucký</v>
      </c>
      <c r="AB157" s="86">
        <f>INDEX([16]Data!$BM$5:$BM$156,MATCH(A157,[16]Data!$A$5:$A$156,0))</f>
        <v>1.268</v>
      </c>
      <c r="AD157" s="39">
        <f t="shared" si="16"/>
        <v>0.75032099825488252</v>
      </c>
    </row>
    <row r="158" spans="1:30" x14ac:dyDescent="0.25">
      <c r="A158">
        <v>4278</v>
      </c>
      <c r="B158" s="84" t="str">
        <f>INDEX([16]Data!$C$5:$C$156,MATCH(A158,[16]Data!$A$5:$A$156,0))</f>
        <v>KJ - Helvikovice</v>
      </c>
      <c r="C158" s="85" t="str">
        <f>VLOOKUP($C$2,'[114]ERU-1'!$A$6:$BE$17,C$42,FALSE)</f>
        <v>Květen</v>
      </c>
      <c r="D158" s="85">
        <f>VLOOKUP($C$2,'[114]ERU-1'!$A$6:$BE$17,D$42,FALSE)</f>
        <v>5</v>
      </c>
      <c r="E158" s="85">
        <f>VLOOKUP($C$2,'[114]ERU-1'!$A$6:$BE$17,E$42,FALSE)</f>
        <v>137.03899999999999</v>
      </c>
      <c r="F158" s="85">
        <f>VLOOKUP($C$2,'[114]ERU-1'!$A$6:$BE$17,F$42,FALSE)</f>
        <v>78.917000000000002</v>
      </c>
      <c r="G158" s="85">
        <f>VLOOKUP($C$2,'[114]ERU-1'!$A$6:$BE$17,G$42,FALSE)</f>
        <v>35.427</v>
      </c>
      <c r="H158" s="85">
        <f>VLOOKUP($C$2,'[114]ERU-1'!$A$6:$BE$17,H$42,FALSE)</f>
        <v>216</v>
      </c>
      <c r="I158" s="85">
        <f>VLOOKUP($C$2,'[114]ERU-1'!$A$6:$BE$17,I$42,FALSE)</f>
        <v>0</v>
      </c>
      <c r="J158" s="85">
        <f>VLOOKUP($C$2,'[114]ERU-1'!$A$6:$BE$17,J$42,FALSE)</f>
        <v>0</v>
      </c>
      <c r="K158" s="85">
        <f>VLOOKUP($C$2,'[114]ERU-1'!$A$6:$BE$17,K$42,FALSE)</f>
        <v>216</v>
      </c>
      <c r="L158" s="85">
        <f>VLOOKUP($C$2,'[114]ERU-1'!$A$6:$BE$17,L$42,FALSE)</f>
        <v>0</v>
      </c>
      <c r="M158" s="85">
        <f>VLOOKUP($C$2,'[114]ERU-1'!$A$6:$BE$17,M$42,FALSE)</f>
        <v>216</v>
      </c>
      <c r="N158" s="85">
        <f>VLOOKUP($C$2,'[114]ERU-1'!$A$6:$BE$17,N$42,FALSE)</f>
        <v>0</v>
      </c>
      <c r="O158" s="85" t="s">
        <v>36</v>
      </c>
      <c r="P158" s="85">
        <f>VLOOKUP($C$2,'[114]ERU-1'!$A$6:$BE$17,P$42,FALSE)</f>
        <v>0</v>
      </c>
      <c r="Q158" s="85">
        <f>VLOOKUP($C$2,'[114]ERU-1'!$A$6:$BE$17,Q$42,FALSE)</f>
        <v>0</v>
      </c>
      <c r="R158" s="85">
        <f>VLOOKUP($C$2,'[114]ERU-1'!$A$6:$BE$17,R$42,FALSE)</f>
        <v>216</v>
      </c>
      <c r="S158" s="85">
        <f>VLOOKUP($C$2,'[114]ERU-1'!$A$6:$BE$17,S$42,FALSE)</f>
        <v>0</v>
      </c>
      <c r="T158" s="85">
        <f>VLOOKUP($C$2,'[114]ERU-1'!$A$6:$BE$17,T$42,FALSE)</f>
        <v>0</v>
      </c>
      <c r="U158" s="85">
        <f>VLOOKUP($C$2,'[114]ERU-1'!$A$6:$BE$17,U$42,FALSE)</f>
        <v>0</v>
      </c>
      <c r="V158" s="85">
        <f>VLOOKUP($C$2,'[114]ERU-1'!$A$6:$BE$17,V$42,FALSE)</f>
        <v>0</v>
      </c>
      <c r="W158" s="85">
        <f>VLOOKUP($C$2,'[114]ERU-1'!$A$6:$BE$17,W$42,FALSE)</f>
        <v>0</v>
      </c>
      <c r="X158" s="85">
        <f>VLOOKUP($C$2,'[114]ERU-1'!$A$6:$BE$17,X$42,FALSE)</f>
        <v>0</v>
      </c>
      <c r="Y158" s="85">
        <f>VLOOKUP($C$2,'[114]ERU-1'!$A$6:$BE$17,Y$42,FALSE)</f>
        <v>0</v>
      </c>
      <c r="Z158" s="85">
        <f>VLOOKUP($C$2,'[114]ERU-1'!$A$6:$BE$17,Z$42,FALSE)</f>
        <v>0</v>
      </c>
      <c r="AA158" s="85" t="str">
        <f>INDEX([16]Data!$BK$5:$BK$156,MATCH(A158,[16]Data!$A$5:$A$156,0))</f>
        <v>Pardubický</v>
      </c>
      <c r="AB158" s="86">
        <f>INDEX([16]Data!$BM$5:$BM$156,MATCH(A158,[16]Data!$A$5:$A$156,0))</f>
        <v>0.3</v>
      </c>
      <c r="AD158" s="39">
        <f t="shared" si="16"/>
        <v>0.76029245916595911</v>
      </c>
    </row>
    <row r="159" spans="1:30" x14ac:dyDescent="0.25">
      <c r="A159">
        <v>3971</v>
      </c>
      <c r="B159" s="84" t="str">
        <f>INDEX([16]Data!$C$5:$C$156,MATCH(A159,[16]Data!$A$5:$A$156,0))</f>
        <v>KJ - Luby ul. Tovární</v>
      </c>
      <c r="C159" s="85" t="str">
        <f>VLOOKUP($C$2,'[115]ERU-1'!$A$6:$BE$17,C$42,FALSE)</f>
        <v>Květen</v>
      </c>
      <c r="D159" s="85">
        <f>VLOOKUP($C$2,'[115]ERU-1'!$A$6:$BE$17,D$42,FALSE)</f>
        <v>5</v>
      </c>
      <c r="E159" s="85">
        <f>VLOOKUP($C$2,'[115]ERU-1'!$A$6:$BE$17,E$42,FALSE)</f>
        <v>120.242</v>
      </c>
      <c r="F159" s="85">
        <f>VLOOKUP($C$2,'[115]ERU-1'!$A$6:$BE$17,F$42,FALSE)</f>
        <v>66.611000000000004</v>
      </c>
      <c r="G159" s="85">
        <f>VLOOKUP($C$2,'[115]ERU-1'!$A$6:$BE$17,G$42,FALSE)</f>
        <v>35.448999999999998</v>
      </c>
      <c r="H159" s="85">
        <f>VLOOKUP($C$2,'[115]ERU-1'!$A$6:$BE$17,H$42,FALSE)</f>
        <v>181</v>
      </c>
      <c r="I159" s="85">
        <f>VLOOKUP($C$2,'[115]ERU-1'!$A$6:$BE$17,I$42,FALSE)</f>
        <v>0</v>
      </c>
      <c r="J159" s="85">
        <f>VLOOKUP($C$2,'[115]ERU-1'!$A$6:$BE$17,J$42,FALSE)</f>
        <v>0</v>
      </c>
      <c r="K159" s="85">
        <f>VLOOKUP($C$2,'[115]ERU-1'!$A$6:$BE$17,K$42,FALSE)</f>
        <v>181</v>
      </c>
      <c r="L159" s="85">
        <f>VLOOKUP($C$2,'[115]ERU-1'!$A$6:$BE$17,L$42,FALSE)</f>
        <v>0</v>
      </c>
      <c r="M159" s="85">
        <f>VLOOKUP($C$2,'[115]ERU-1'!$A$6:$BE$17,M$42,FALSE)</f>
        <v>181</v>
      </c>
      <c r="N159" s="85">
        <f>VLOOKUP($C$2,'[115]ERU-1'!$A$6:$BE$17,N$42,FALSE)</f>
        <v>0</v>
      </c>
      <c r="O159" s="85" t="s">
        <v>36</v>
      </c>
      <c r="P159" s="85">
        <f>VLOOKUP($C$2,'[115]ERU-1'!$A$6:$BE$17,P$42,FALSE)</f>
        <v>0</v>
      </c>
      <c r="Q159" s="85">
        <f>VLOOKUP($C$2,'[115]ERU-1'!$A$6:$BE$17,Q$42,FALSE)</f>
        <v>0</v>
      </c>
      <c r="R159" s="85">
        <f>VLOOKUP($C$2,'[115]ERU-1'!$A$6:$BE$17,R$42,FALSE)</f>
        <v>181</v>
      </c>
      <c r="S159" s="85">
        <f>VLOOKUP($C$2,'[115]ERU-1'!$A$6:$BE$17,S$42,FALSE)</f>
        <v>0</v>
      </c>
      <c r="T159" s="85">
        <f>VLOOKUP($C$2,'[115]ERU-1'!$A$6:$BE$17,T$42,FALSE)</f>
        <v>0</v>
      </c>
      <c r="U159" s="85">
        <f>VLOOKUP($C$2,'[115]ERU-1'!$A$6:$BE$17,U$42,FALSE)</f>
        <v>0</v>
      </c>
      <c r="V159" s="85">
        <f>VLOOKUP($C$2,'[115]ERU-1'!$A$6:$BE$17,V$42,FALSE)</f>
        <v>0</v>
      </c>
      <c r="W159" s="85">
        <f>VLOOKUP($C$2,'[115]ERU-1'!$A$6:$BE$17,W$42,FALSE)</f>
        <v>0</v>
      </c>
      <c r="X159" s="85">
        <f>VLOOKUP($C$2,'[115]ERU-1'!$A$6:$BE$17,X$42,FALSE)</f>
        <v>0</v>
      </c>
      <c r="Y159" s="85">
        <f>VLOOKUP($C$2,'[115]ERU-1'!$A$6:$BE$17,Y$42,FALSE)</f>
        <v>0</v>
      </c>
      <c r="Z159" s="85">
        <f>VLOOKUP($C$2,'[115]ERU-1'!$A$6:$BE$17,Z$42,FALSE)</f>
        <v>0</v>
      </c>
      <c r="AA159" s="85" t="str">
        <f>INDEX([16]Data!$BK$5:$BK$156,MATCH(A159,[16]Data!$A$5:$A$156,0))</f>
        <v>Karlovarský</v>
      </c>
      <c r="AB159" s="86">
        <f>INDEX([16]Data!$BM$5:$BM$156,MATCH(A159,[16]Data!$A$5:$A$156,0))</f>
        <v>0.28599999999999998</v>
      </c>
      <c r="AD159" s="39">
        <f t="shared" si="16"/>
        <v>0.75479692209661731</v>
      </c>
    </row>
    <row r="160" spans="1:30" x14ac:dyDescent="0.25">
      <c r="A160">
        <v>3972</v>
      </c>
      <c r="B160" s="84" t="str">
        <f>INDEX([16]Data!$C$5:$C$156,MATCH(A160,[16]Data!$A$5:$A$156,0))</f>
        <v>KJ - Luby U Pily</v>
      </c>
      <c r="C160" s="85" t="str">
        <f>VLOOKUP($C$2,'[116]ERU-1'!$A$6:$BE$17,C$42,FALSE)</f>
        <v>Květen</v>
      </c>
      <c r="D160" s="85">
        <f>VLOOKUP($C$2,'[116]ERU-1'!$A$6:$BE$17,D$42,FALSE)</f>
        <v>5</v>
      </c>
      <c r="E160" s="85">
        <f>VLOOKUP($C$2,'[116]ERU-1'!$A$6:$BE$17,E$42,FALSE)</f>
        <v>152.70599999999999</v>
      </c>
      <c r="F160" s="85">
        <f>VLOOKUP($C$2,'[116]ERU-1'!$A$6:$BE$17,F$42,FALSE)</f>
        <v>82.277000000000001</v>
      </c>
      <c r="G160" s="85">
        <f>VLOOKUP($C$2,'[116]ERU-1'!$A$6:$BE$17,G$42,FALSE)</f>
        <v>35.451999999999998</v>
      </c>
      <c r="H160" s="85">
        <f>VLOOKUP($C$2,'[116]ERU-1'!$A$6:$BE$17,H$42,FALSE)</f>
        <v>225</v>
      </c>
      <c r="I160" s="85">
        <f>VLOOKUP($C$2,'[116]ERU-1'!$A$6:$BE$17,I$42,FALSE)</f>
        <v>0</v>
      </c>
      <c r="J160" s="85">
        <f>VLOOKUP($C$2,'[116]ERU-1'!$A$6:$BE$17,J$42,FALSE)</f>
        <v>0</v>
      </c>
      <c r="K160" s="85">
        <f>VLOOKUP($C$2,'[116]ERU-1'!$A$6:$BE$17,K$42,FALSE)</f>
        <v>225</v>
      </c>
      <c r="L160" s="85">
        <f>VLOOKUP($C$2,'[116]ERU-1'!$A$6:$BE$17,L$42,FALSE)</f>
        <v>0</v>
      </c>
      <c r="M160" s="85">
        <f>VLOOKUP($C$2,'[116]ERU-1'!$A$6:$BE$17,M$42,FALSE)</f>
        <v>225</v>
      </c>
      <c r="N160" s="85">
        <f>VLOOKUP($C$2,'[116]ERU-1'!$A$6:$BE$17,N$42,FALSE)</f>
        <v>0</v>
      </c>
      <c r="O160" s="85" t="s">
        <v>36</v>
      </c>
      <c r="P160" s="85">
        <f>VLOOKUP($C$2,'[116]ERU-1'!$A$6:$BE$17,P$42,FALSE)</f>
        <v>0</v>
      </c>
      <c r="Q160" s="85">
        <f>VLOOKUP($C$2,'[116]ERU-1'!$A$6:$BE$17,Q$42,FALSE)</f>
        <v>0</v>
      </c>
      <c r="R160" s="85">
        <f>VLOOKUP($C$2,'[116]ERU-1'!$A$6:$BE$17,R$42,FALSE)</f>
        <v>225</v>
      </c>
      <c r="S160" s="85">
        <f>VLOOKUP($C$2,'[116]ERU-1'!$A$6:$BE$17,S$42,FALSE)</f>
        <v>0</v>
      </c>
      <c r="T160" s="85">
        <f>VLOOKUP($C$2,'[116]ERU-1'!$A$6:$BE$17,T$42,FALSE)</f>
        <v>0</v>
      </c>
      <c r="U160" s="85">
        <f>VLOOKUP($C$2,'[116]ERU-1'!$A$6:$BE$17,U$42,FALSE)</f>
        <v>0</v>
      </c>
      <c r="V160" s="85">
        <f>VLOOKUP($C$2,'[116]ERU-1'!$A$6:$BE$17,V$42,FALSE)</f>
        <v>0</v>
      </c>
      <c r="W160" s="85">
        <f>VLOOKUP($C$2,'[116]ERU-1'!$A$6:$BE$17,W$42,FALSE)</f>
        <v>0</v>
      </c>
      <c r="X160" s="85">
        <f>VLOOKUP($C$2,'[116]ERU-1'!$A$6:$BE$17,X$42,FALSE)</f>
        <v>0</v>
      </c>
      <c r="Y160" s="85">
        <f>VLOOKUP($C$2,'[116]ERU-1'!$A$6:$BE$17,Y$42,FALSE)</f>
        <v>0</v>
      </c>
      <c r="Z160" s="85">
        <f>VLOOKUP($C$2,'[116]ERU-1'!$A$6:$BE$17,Z$42,FALSE)</f>
        <v>0</v>
      </c>
      <c r="AA160" s="85" t="str">
        <f>INDEX([16]Data!$BK$5:$BK$156,MATCH(A160,[16]Data!$A$5:$A$156,0))</f>
        <v>Karlovarský</v>
      </c>
      <c r="AB160" s="86">
        <f>INDEX([16]Data!$BM$5:$BM$156,MATCH(A160,[16]Data!$A$5:$A$156,0))</f>
        <v>0.28599999999999998</v>
      </c>
      <c r="AD160" s="39">
        <f t="shared" si="16"/>
        <v>0.7596290579384275</v>
      </c>
    </row>
    <row r="161" spans="1:30" x14ac:dyDescent="0.25">
      <c r="A161">
        <v>4295</v>
      </c>
      <c r="B161" s="84" t="str">
        <f>INDEX([16]Data!$C$5:$C$156,MATCH(A161,[16]Data!$A$5:$A$156,0))</f>
        <v>KJ - Mondelez Opava</v>
      </c>
      <c r="C161" s="85" t="str">
        <f>VLOOKUP($C$2,'[14]ERU-1'!$A$6:$BE$17,C$42,FALSE)</f>
        <v>Květen</v>
      </c>
      <c r="D161" s="85">
        <f>VLOOKUP($C$2,'[14]ERU-1'!$A$6:$BE$17,D$42,FALSE)</f>
        <v>5</v>
      </c>
      <c r="E161" s="85">
        <f>VLOOKUP($C$2,'[14]ERU-1'!$A$6:$BE$17,E$42,FALSE)</f>
        <v>370.11799999999999</v>
      </c>
      <c r="F161" s="85">
        <f>VLOOKUP($C$2,'[14]ERU-1'!$A$6:$BE$17,F$42,FALSE)</f>
        <v>198.91499999999999</v>
      </c>
      <c r="G161" s="85">
        <f>VLOOKUP($C$2,'[14]ERU-1'!$A$6:$BE$17,G$42,FALSE)</f>
        <v>35.517000000000003</v>
      </c>
      <c r="H161" s="85">
        <f>VLOOKUP($C$2,'[14]ERU-1'!$A$6:$BE$17,H$42,FALSE)</f>
        <v>575</v>
      </c>
      <c r="I161" s="85">
        <f>VLOOKUP($C$2,'[14]ERU-1'!$A$6:$BE$17,I$42,FALSE)</f>
        <v>0</v>
      </c>
      <c r="J161" s="85">
        <f>VLOOKUP($C$2,'[14]ERU-1'!$A$6:$BE$17,J$42,FALSE)</f>
        <v>0</v>
      </c>
      <c r="K161" s="85">
        <f>VLOOKUP($C$2,'[14]ERU-1'!$A$6:$BE$17,K$42,FALSE)</f>
        <v>575</v>
      </c>
      <c r="L161" s="85">
        <f>VLOOKUP($C$2,'[14]ERU-1'!$A$6:$BE$17,L$42,FALSE)</f>
        <v>0</v>
      </c>
      <c r="M161" s="85">
        <f>VLOOKUP($C$2,'[14]ERU-1'!$A$6:$BE$17,M$42,FALSE)</f>
        <v>575</v>
      </c>
      <c r="N161" s="85">
        <f>VLOOKUP($C$2,'[14]ERU-1'!$A$6:$BE$17,N$42,FALSE)</f>
        <v>0</v>
      </c>
      <c r="O161" s="85" t="s">
        <v>36</v>
      </c>
      <c r="P161" s="85">
        <f>VLOOKUP($C$2,'[14]ERU-1'!$A$6:$BE$17,P$42,FALSE)</f>
        <v>0</v>
      </c>
      <c r="Q161" s="85">
        <f>VLOOKUP($C$2,'[14]ERU-1'!$A$6:$BE$17,Q$42,FALSE)</f>
        <v>0</v>
      </c>
      <c r="R161" s="85">
        <f>VLOOKUP($C$2,'[14]ERU-1'!$A$6:$BE$17,R$42,FALSE)</f>
        <v>575</v>
      </c>
      <c r="S161" s="85">
        <f>VLOOKUP($C$2,'[14]ERU-1'!$A$6:$BE$17,S$42,FALSE)</f>
        <v>0</v>
      </c>
      <c r="T161" s="85">
        <f>VLOOKUP($C$2,'[14]ERU-1'!$A$6:$BE$17,T$42,FALSE)</f>
        <v>0</v>
      </c>
      <c r="U161" s="85">
        <f>VLOOKUP($C$2,'[14]ERU-1'!$A$6:$BE$17,U$42,FALSE)</f>
        <v>0</v>
      </c>
      <c r="V161" s="85">
        <f>VLOOKUP($C$2,'[14]ERU-1'!$A$6:$BE$17,V$42,FALSE)</f>
        <v>0</v>
      </c>
      <c r="W161" s="85">
        <f>VLOOKUP($C$2,'[14]ERU-1'!$A$6:$BE$17,W$42,FALSE)</f>
        <v>0</v>
      </c>
      <c r="X161" s="85">
        <f>VLOOKUP($C$2,'[14]ERU-1'!$A$6:$BE$17,X$42,FALSE)</f>
        <v>0</v>
      </c>
      <c r="Y161" s="85">
        <f>VLOOKUP($C$2,'[14]ERU-1'!$A$6:$BE$17,Y$42,FALSE)</f>
        <v>0</v>
      </c>
      <c r="Z161" s="85">
        <f>VLOOKUP($C$2,'[14]ERU-1'!$A$6:$BE$17,Z$42,FALSE)</f>
        <v>0</v>
      </c>
      <c r="AA161" s="85" t="str">
        <f>INDEX([16]Data!$BK$5:$BK$156,MATCH(A161,[16]Data!$A$5:$A$156,0))</f>
        <v>Moravskoslezský</v>
      </c>
      <c r="AB161" s="86">
        <f>INDEX([16]Data!$BM$5:$BM$156,MATCH(A161,[16]Data!$A$5:$A$156,0))</f>
        <v>1.2070000000000001</v>
      </c>
      <c r="AD161" s="39">
        <f t="shared" si="16"/>
        <v>0.80296720821568124</v>
      </c>
    </row>
    <row r="162" spans="1:30" x14ac:dyDescent="0.25">
      <c r="A162">
        <v>4296</v>
      </c>
      <c r="B162" s="84" t="str">
        <f>INDEX([16]Data!$C$5:$C$156,MATCH(A162,[16]Data!$A$5:$A$156,0))</f>
        <v>KJ - Rýmařov</v>
      </c>
      <c r="C162" s="85" t="str">
        <f>VLOOKUP($C$2,'[117]ERU-1'!$A$6:$BE$17,C$42,FALSE)</f>
        <v>Květen</v>
      </c>
      <c r="D162" s="85">
        <f>VLOOKUP($C$2,'[117]ERU-1'!$A$6:$BE$17,D$42,FALSE)</f>
        <v>5</v>
      </c>
      <c r="E162" s="85">
        <f>VLOOKUP($C$2,'[117]ERU-1'!$A$6:$BE$17,E$42,FALSE)</f>
        <v>352.75099999999998</v>
      </c>
      <c r="F162" s="85">
        <f>VLOOKUP($C$2,'[117]ERU-1'!$A$6:$BE$17,F$42,FALSE)</f>
        <v>191.02099999999999</v>
      </c>
      <c r="G162" s="85">
        <f>VLOOKUP($C$2,'[117]ERU-1'!$A$6:$BE$17,G$42,FALSE)</f>
        <v>35.511000000000003</v>
      </c>
      <c r="H162" s="85">
        <f>VLOOKUP($C$2,'[117]ERU-1'!$A$6:$BE$17,H$42,FALSE)</f>
        <v>548</v>
      </c>
      <c r="I162" s="85">
        <f>VLOOKUP($C$2,'[117]ERU-1'!$A$6:$BE$17,I$42,FALSE)</f>
        <v>0</v>
      </c>
      <c r="J162" s="85">
        <f>VLOOKUP($C$2,'[117]ERU-1'!$A$6:$BE$17,J$42,FALSE)</f>
        <v>0</v>
      </c>
      <c r="K162" s="85">
        <f>VLOOKUP($C$2,'[117]ERU-1'!$A$6:$BE$17,K$42,FALSE)</f>
        <v>548</v>
      </c>
      <c r="L162" s="85">
        <f>VLOOKUP($C$2,'[117]ERU-1'!$A$6:$BE$17,L$42,FALSE)</f>
        <v>0</v>
      </c>
      <c r="M162" s="85">
        <f>VLOOKUP($C$2,'[117]ERU-1'!$A$6:$BE$17,M$42,FALSE)</f>
        <v>548</v>
      </c>
      <c r="N162" s="85">
        <f>VLOOKUP($C$2,'[117]ERU-1'!$A$6:$BE$17,N$42,FALSE)</f>
        <v>0</v>
      </c>
      <c r="O162" s="85" t="s">
        <v>36</v>
      </c>
      <c r="P162" s="85">
        <f>VLOOKUP($C$2,'[117]ERU-1'!$A$6:$BE$17,P$42,FALSE)</f>
        <v>0</v>
      </c>
      <c r="Q162" s="85">
        <f>VLOOKUP($C$2,'[117]ERU-1'!$A$6:$BE$17,Q$42,FALSE)</f>
        <v>0</v>
      </c>
      <c r="R162" s="85">
        <f>VLOOKUP($C$2,'[117]ERU-1'!$A$6:$BE$17,R$42,FALSE)</f>
        <v>548</v>
      </c>
      <c r="S162" s="85">
        <f>VLOOKUP($C$2,'[117]ERU-1'!$A$6:$BE$17,S$42,FALSE)</f>
        <v>0</v>
      </c>
      <c r="T162" s="85">
        <f>VLOOKUP($C$2,'[117]ERU-1'!$A$6:$BE$17,T$42,FALSE)</f>
        <v>0</v>
      </c>
      <c r="U162" s="85">
        <f>VLOOKUP($C$2,'[117]ERU-1'!$A$6:$BE$17,U$42,FALSE)</f>
        <v>0</v>
      </c>
      <c r="V162" s="85">
        <f>VLOOKUP($C$2,'[117]ERU-1'!$A$6:$BE$17,V$42,FALSE)</f>
        <v>0</v>
      </c>
      <c r="W162" s="85">
        <f>VLOOKUP($C$2,'[117]ERU-1'!$A$6:$BE$17,W$42,FALSE)</f>
        <v>0</v>
      </c>
      <c r="X162" s="85">
        <f>VLOOKUP($C$2,'[117]ERU-1'!$A$6:$BE$17,X$42,FALSE)</f>
        <v>0</v>
      </c>
      <c r="Y162" s="85">
        <f>VLOOKUP($C$2,'[117]ERU-1'!$A$6:$BE$17,Y$42,FALSE)</f>
        <v>0</v>
      </c>
      <c r="Z162" s="85">
        <f>VLOOKUP($C$2,'[117]ERU-1'!$A$6:$BE$17,Z$42,FALSE)</f>
        <v>0</v>
      </c>
      <c r="AA162" s="85" t="str">
        <f>INDEX([16]Data!$BK$5:$BK$156,MATCH(A162,[16]Data!$A$5:$A$156,0))</f>
        <v>Moravskoslezský</v>
      </c>
      <c r="AB162" s="86">
        <f>INDEX([16]Data!$BM$5:$BM$156,MATCH(A162,[16]Data!$A$5:$A$156,0))</f>
        <v>1.2689999999999999</v>
      </c>
      <c r="AD162" s="39">
        <f t="shared" si="16"/>
        <v>0.79688736956786033</v>
      </c>
    </row>
    <row r="163" spans="1:30" x14ac:dyDescent="0.25">
      <c r="A163">
        <v>4243</v>
      </c>
      <c r="B163" s="84" t="str">
        <f>INDEX([16]Data!$C$5:$C$156,MATCH(A163,[16]Data!$A$5:$A$156,0))</f>
        <v>KJ - Veselí nad Lužnicí</v>
      </c>
      <c r="C163" s="85" t="str">
        <f>VLOOKUP($C$2,'[118]ERU-1'!$A$6:$BE$17,C$42,FALSE)</f>
        <v>Květen</v>
      </c>
      <c r="D163" s="85">
        <f>VLOOKUP($C$2,'[118]ERU-1'!$A$6:$BE$17,D$42,FALSE)</f>
        <v>5</v>
      </c>
      <c r="E163" s="85">
        <f>VLOOKUP($C$2,'[118]ERU-1'!$A$6:$BE$17,E$42,FALSE)</f>
        <v>291.601</v>
      </c>
      <c r="F163" s="85">
        <f>VLOOKUP($C$2,'[118]ERU-1'!$A$6:$BE$17,F$42,FALSE)</f>
        <v>157.24</v>
      </c>
      <c r="G163" s="85">
        <f>VLOOKUP($C$2,'[118]ERU-1'!$A$6:$BE$17,G$42,FALSE)</f>
        <v>35.399000000000001</v>
      </c>
      <c r="H163" s="85">
        <f>VLOOKUP($C$2,'[118]ERU-1'!$A$6:$BE$17,H$42,FALSE)</f>
        <v>447</v>
      </c>
      <c r="I163" s="85">
        <f>VLOOKUP($C$2,'[118]ERU-1'!$A$6:$BE$17,I$42,FALSE)</f>
        <v>0</v>
      </c>
      <c r="J163" s="85">
        <f>VLOOKUP($C$2,'[118]ERU-1'!$A$6:$BE$17,J$42,FALSE)</f>
        <v>0</v>
      </c>
      <c r="K163" s="85">
        <f>VLOOKUP($C$2,'[118]ERU-1'!$A$6:$BE$17,K$42,FALSE)</f>
        <v>447</v>
      </c>
      <c r="L163" s="85">
        <f>VLOOKUP($C$2,'[118]ERU-1'!$A$6:$BE$17,L$42,FALSE)</f>
        <v>0</v>
      </c>
      <c r="M163" s="85">
        <f>VLOOKUP($C$2,'[118]ERU-1'!$A$6:$BE$17,M$42,FALSE)</f>
        <v>447</v>
      </c>
      <c r="N163" s="85">
        <f>VLOOKUP($C$2,'[118]ERU-1'!$A$6:$BE$17,N$42,FALSE)</f>
        <v>0</v>
      </c>
      <c r="O163" s="85" t="s">
        <v>36</v>
      </c>
      <c r="P163" s="85">
        <f>VLOOKUP($C$2,'[118]ERU-1'!$A$6:$BE$17,P$42,FALSE)</f>
        <v>0</v>
      </c>
      <c r="Q163" s="85">
        <f>VLOOKUP($C$2,'[118]ERU-1'!$A$6:$BE$17,Q$42,FALSE)</f>
        <v>0</v>
      </c>
      <c r="R163" s="85">
        <f>VLOOKUP($C$2,'[118]ERU-1'!$A$6:$BE$17,R$42,FALSE)</f>
        <v>0</v>
      </c>
      <c r="S163" s="85">
        <f>VLOOKUP($C$2,'[118]ERU-1'!$A$6:$BE$17,S$42,FALSE)</f>
        <v>0</v>
      </c>
      <c r="T163" s="85">
        <f>VLOOKUP($C$2,'[118]ERU-1'!$A$6:$BE$17,T$42,FALSE)</f>
        <v>0</v>
      </c>
      <c r="U163" s="85">
        <f>VLOOKUP($C$2,'[118]ERU-1'!$A$6:$BE$17,U$42,FALSE)</f>
        <v>0</v>
      </c>
      <c r="V163" s="85">
        <f>VLOOKUP($C$2,'[118]ERU-1'!$A$6:$BE$17,V$42,FALSE)</f>
        <v>0</v>
      </c>
      <c r="W163" s="85">
        <f>VLOOKUP($C$2,'[118]ERU-1'!$A$6:$BE$17,W$42,FALSE)</f>
        <v>0</v>
      </c>
      <c r="X163" s="85">
        <f>VLOOKUP($C$2,'[118]ERU-1'!$A$6:$BE$17,X$42,FALSE)</f>
        <v>447</v>
      </c>
      <c r="Y163" s="85">
        <f>VLOOKUP($C$2,'[118]ERU-1'!$A$6:$BE$17,Y$42,FALSE)</f>
        <v>0</v>
      </c>
      <c r="Z163" s="85">
        <f>VLOOKUP($C$2,'[118]ERU-1'!$A$6:$BE$17,Z$42,FALSE)</f>
        <v>0</v>
      </c>
      <c r="AA163" s="85" t="str">
        <f>INDEX([16]Data!$BK$5:$BK$156,MATCH(A163,[16]Data!$A$5:$A$156,0))</f>
        <v>Jihočeský</v>
      </c>
      <c r="AB163" s="86">
        <f>INDEX([16]Data!$BM$5:$BM$156,MATCH(A163,[16]Data!$A$5:$A$156,0))</f>
        <v>0.94499999999999995</v>
      </c>
      <c r="AD163" s="39">
        <f t="shared" si="16"/>
        <v>0.78966335962011347</v>
      </c>
    </row>
    <row r="164" spans="1:30" x14ac:dyDescent="0.25">
      <c r="A164">
        <v>4316</v>
      </c>
      <c r="B164" s="84" t="str">
        <f>INDEX([16]Data!$C$5:$C$156,MATCH(A164,[16]Data!$A$5:$A$156,0))</f>
        <v>KJ- Modelárna Třinec</v>
      </c>
      <c r="C164" s="85" t="str">
        <f>VLOOKUP($C$2,'[119]ERU-1'!$A$6:$BE$17,C$42,FALSE)</f>
        <v>Květen</v>
      </c>
      <c r="D164" s="85">
        <f>VLOOKUP($C$2,'[119]ERU-1'!$A$6:$BE$17,D$42,FALSE)</f>
        <v>5</v>
      </c>
      <c r="E164" s="85">
        <f>VLOOKUP($C$2,'[119]ERU-1'!$A$6:$BE$17,E$42,FALSE)</f>
        <v>29.11</v>
      </c>
      <c r="F164" s="85">
        <f>VLOOKUP($C$2,'[119]ERU-1'!$A$6:$BE$17,F$42,FALSE)</f>
        <v>16.943000000000001</v>
      </c>
      <c r="G164" s="85">
        <f>VLOOKUP($C$2,'[119]ERU-1'!$A$6:$BE$17,G$42,FALSE)</f>
        <v>35.511000000000003</v>
      </c>
      <c r="H164" s="85">
        <f>VLOOKUP($C$2,'[119]ERU-1'!$A$6:$BE$17,H$42,FALSE)</f>
        <v>45</v>
      </c>
      <c r="I164" s="85">
        <f>VLOOKUP($C$2,'[119]ERU-1'!$A$6:$BE$17,I$42,FALSE)</f>
        <v>0</v>
      </c>
      <c r="J164" s="85">
        <f>VLOOKUP($C$2,'[119]ERU-1'!$A$6:$BE$17,J$42,FALSE)</f>
        <v>0</v>
      </c>
      <c r="K164" s="85">
        <f>VLOOKUP($C$2,'[119]ERU-1'!$A$6:$BE$17,K$42,FALSE)</f>
        <v>45</v>
      </c>
      <c r="L164" s="85">
        <f>VLOOKUP($C$2,'[119]ERU-1'!$A$6:$BE$17,L$42,FALSE)</f>
        <v>0</v>
      </c>
      <c r="M164" s="85">
        <f>VLOOKUP($C$2,'[119]ERU-1'!$A$6:$BE$17,M$42,FALSE)</f>
        <v>45</v>
      </c>
      <c r="N164" s="85">
        <f>VLOOKUP($C$2,'[119]ERU-1'!$A$6:$BE$17,N$42,FALSE)</f>
        <v>0</v>
      </c>
      <c r="O164" s="85" t="s">
        <v>36</v>
      </c>
      <c r="P164" s="85">
        <f>VLOOKUP($C$2,'[119]ERU-1'!$A$6:$BE$17,P$42,FALSE)</f>
        <v>0</v>
      </c>
      <c r="Q164" s="85">
        <f>VLOOKUP($C$2,'[119]ERU-1'!$A$6:$BE$17,Q$42,FALSE)</f>
        <v>0</v>
      </c>
      <c r="R164" s="85">
        <f>VLOOKUP($C$2,'[119]ERU-1'!$A$6:$BE$17,R$42,FALSE)</f>
        <v>45</v>
      </c>
      <c r="S164" s="85">
        <f>VLOOKUP($C$2,'[119]ERU-1'!$A$6:$BE$17,S$42,FALSE)</f>
        <v>0</v>
      </c>
      <c r="T164" s="85">
        <f>VLOOKUP($C$2,'[119]ERU-1'!$A$6:$BE$17,T$42,FALSE)</f>
        <v>0</v>
      </c>
      <c r="U164" s="85">
        <f>VLOOKUP($C$2,'[119]ERU-1'!$A$6:$BE$17,U$42,FALSE)</f>
        <v>0</v>
      </c>
      <c r="V164" s="85">
        <f>VLOOKUP($C$2,'[119]ERU-1'!$A$6:$BE$17,V$42,FALSE)</f>
        <v>0</v>
      </c>
      <c r="W164" s="85">
        <f>VLOOKUP($C$2,'[119]ERU-1'!$A$6:$BE$17,W$42,FALSE)</f>
        <v>0</v>
      </c>
      <c r="X164" s="85">
        <f>VLOOKUP($C$2,'[119]ERU-1'!$A$6:$BE$17,X$42,FALSE)</f>
        <v>0</v>
      </c>
      <c r="Y164" s="85">
        <f>VLOOKUP($C$2,'[119]ERU-1'!$A$6:$BE$17,Y$42,FALSE)</f>
        <v>0</v>
      </c>
      <c r="Z164" s="85">
        <f>VLOOKUP($C$2,'[119]ERU-1'!$A$6:$BE$17,Z$42,FALSE)</f>
        <v>0</v>
      </c>
      <c r="AA164" s="85" t="str">
        <f>INDEX([16]Data!$BK$5:$BK$156,MATCH(A164,[16]Data!$A$5:$A$156,0))</f>
        <v>Moravskoslezský</v>
      </c>
      <c r="AB164" s="86">
        <f>INDEX([16]Data!$BM$5:$BM$156,MATCH(A164,[16]Data!$A$5:$A$156,0))</f>
        <v>0.27800000000000002</v>
      </c>
      <c r="AD164" s="39">
        <f t="shared" si="16"/>
        <v>0.7377678097149265</v>
      </c>
    </row>
    <row r="165" spans="1:30" x14ac:dyDescent="0.25">
      <c r="A165">
        <v>4276</v>
      </c>
      <c r="B165" s="84" t="str">
        <f>INDEX([16]Data!$C$5:$C$156,MATCH(A165,[16]Data!$A$5:$A$156,0))</f>
        <v>KJ - Jablonec – Boženy Němcové</v>
      </c>
      <c r="C165" s="85" t="str">
        <f>VLOOKUP($C$2,'[120]ERU-1'!$A$6:$BE$17,C$42,FALSE)</f>
        <v>Květen</v>
      </c>
      <c r="D165" s="85">
        <f>VLOOKUP($C$2,'[120]ERU-1'!$A$6:$BE$17,D$42,FALSE)</f>
        <v>5</v>
      </c>
      <c r="E165" s="85">
        <f>VLOOKUP($C$2,'[120]ERU-1'!$A$6:$BE$17,E$42,FALSE)</f>
        <v>222.36600000000001</v>
      </c>
      <c r="F165" s="85">
        <f>VLOOKUP($C$2,'[120]ERU-1'!$A$6:$BE$17,F$42,FALSE)</f>
        <v>130.73099999999999</v>
      </c>
      <c r="G165" s="85">
        <f>VLOOKUP($C$2,'[120]ERU-1'!$A$6:$BE$17,G$42,FALSE)</f>
        <v>35.44</v>
      </c>
      <c r="H165" s="85">
        <f>VLOOKUP($C$2,'[120]ERU-1'!$A$6:$BE$17,H$42,FALSE)</f>
        <v>376</v>
      </c>
      <c r="I165" s="85">
        <f>VLOOKUP($C$2,'[120]ERU-1'!$A$6:$BE$17,I$42,FALSE)</f>
        <v>0</v>
      </c>
      <c r="J165" s="85">
        <f>VLOOKUP($C$2,'[120]ERU-1'!$A$6:$BE$17,J$42,FALSE)</f>
        <v>0</v>
      </c>
      <c r="K165" s="85">
        <f>VLOOKUP($C$2,'[120]ERU-1'!$A$6:$BE$17,K$42,FALSE)</f>
        <v>376</v>
      </c>
      <c r="L165" s="85">
        <f>VLOOKUP($C$2,'[120]ERU-1'!$A$6:$BE$17,L$42,FALSE)</f>
        <v>0</v>
      </c>
      <c r="M165" s="85">
        <f>VLOOKUP($C$2,'[120]ERU-1'!$A$6:$BE$17,M$42,FALSE)</f>
        <v>376</v>
      </c>
      <c r="N165" s="85">
        <f>VLOOKUP($C$2,'[120]ERU-1'!$A$6:$BE$17,N$42,FALSE)</f>
        <v>0</v>
      </c>
      <c r="O165" s="85" t="s">
        <v>36</v>
      </c>
      <c r="P165" s="85">
        <f>VLOOKUP($C$2,'[120]ERU-1'!$A$6:$BE$17,P$42,FALSE)</f>
        <v>0</v>
      </c>
      <c r="Q165" s="85">
        <f>VLOOKUP($C$2,'[120]ERU-1'!$A$6:$BE$17,Q$42,FALSE)</f>
        <v>0</v>
      </c>
      <c r="R165" s="85">
        <f>VLOOKUP($C$2,'[120]ERU-1'!$A$6:$BE$17,R$42,FALSE)</f>
        <v>376</v>
      </c>
      <c r="S165" s="85">
        <f>VLOOKUP($C$2,'[120]ERU-1'!$A$6:$BE$17,S$42,FALSE)</f>
        <v>0</v>
      </c>
      <c r="T165" s="85">
        <f>VLOOKUP($C$2,'[120]ERU-1'!$A$6:$BE$17,T$42,FALSE)</f>
        <v>0</v>
      </c>
      <c r="U165" s="85">
        <f>VLOOKUP($C$2,'[120]ERU-1'!$A$6:$BE$17,U$42,FALSE)</f>
        <v>0</v>
      </c>
      <c r="V165" s="85">
        <f>VLOOKUP($C$2,'[120]ERU-1'!$A$6:$BE$17,V$42,FALSE)</f>
        <v>0</v>
      </c>
      <c r="W165" s="85">
        <f>VLOOKUP($C$2,'[120]ERU-1'!$A$6:$BE$17,W$42,FALSE)</f>
        <v>0</v>
      </c>
      <c r="X165" s="85">
        <f>VLOOKUP($C$2,'[120]ERU-1'!$A$6:$BE$17,X$42,FALSE)</f>
        <v>0</v>
      </c>
      <c r="Y165" s="85">
        <f>VLOOKUP($C$2,'[120]ERU-1'!$A$6:$BE$17,Y$42,FALSE)</f>
        <v>0</v>
      </c>
      <c r="Z165" s="85">
        <f>VLOOKUP($C$2,'[120]ERU-1'!$A$6:$BE$17,Z$42,FALSE)</f>
        <v>0</v>
      </c>
      <c r="AA165" s="85" t="str">
        <f>INDEX([16]Data!$BK$5:$BK$156,MATCH(A165,[16]Data!$A$5:$A$156,0))</f>
        <v>Liberecký</v>
      </c>
      <c r="AB165" s="86">
        <f>INDEX([16]Data!$BM$5:$BM$156,MATCH(A165,[16]Data!$A$5:$A$156,0))</f>
        <v>0.6</v>
      </c>
      <c r="AD165" s="39">
        <f t="shared" si="16"/>
        <v>0.79892637893418128</v>
      </c>
    </row>
    <row r="166" spans="1:30" x14ac:dyDescent="0.25">
      <c r="A166">
        <v>4274</v>
      </c>
      <c r="B166" s="84" t="str">
        <f>INDEX([16]Data!$C$5:$C$156,MATCH(A166,[16]Data!$A$5:$A$156,0))</f>
        <v>KJ - Jablonec – Josefa Hory</v>
      </c>
      <c r="C166" s="85" t="str">
        <f>VLOOKUP($C$2,'[121]ERU-1'!$A$6:$BE$17,C$42,FALSE)</f>
        <v>Květen</v>
      </c>
      <c r="D166" s="85">
        <f>VLOOKUP($C$2,'[121]ERU-1'!$A$6:$BE$17,D$42,FALSE)</f>
        <v>5</v>
      </c>
      <c r="E166" s="85">
        <f>VLOOKUP($C$2,'[121]ERU-1'!$A$6:$BE$17,E$42,FALSE)</f>
        <v>96.623000000000005</v>
      </c>
      <c r="F166" s="85">
        <f>VLOOKUP($C$2,'[121]ERU-1'!$A$6:$BE$17,F$42,FALSE)</f>
        <v>54.715000000000003</v>
      </c>
      <c r="G166" s="85">
        <f>VLOOKUP($C$2,'[121]ERU-1'!$A$6:$BE$17,G$42,FALSE)</f>
        <v>35.457999999999998</v>
      </c>
      <c r="H166" s="85">
        <f>VLOOKUP($C$2,'[121]ERU-1'!$A$6:$BE$17,H$42,FALSE)</f>
        <v>161</v>
      </c>
      <c r="I166" s="85">
        <f>VLOOKUP($C$2,'[121]ERU-1'!$A$6:$BE$17,I$42,FALSE)</f>
        <v>0</v>
      </c>
      <c r="J166" s="85">
        <f>VLOOKUP($C$2,'[121]ERU-1'!$A$6:$BE$17,J$42,FALSE)</f>
        <v>0</v>
      </c>
      <c r="K166" s="85">
        <f>VLOOKUP($C$2,'[121]ERU-1'!$A$6:$BE$17,K$42,FALSE)</f>
        <v>161</v>
      </c>
      <c r="L166" s="85">
        <f>VLOOKUP($C$2,'[121]ERU-1'!$A$6:$BE$17,L$42,FALSE)</f>
        <v>0</v>
      </c>
      <c r="M166" s="85">
        <f>VLOOKUP($C$2,'[121]ERU-1'!$A$6:$BE$17,M$42,FALSE)</f>
        <v>161</v>
      </c>
      <c r="N166" s="85">
        <f>VLOOKUP($C$2,'[121]ERU-1'!$A$6:$BE$17,N$42,FALSE)</f>
        <v>0</v>
      </c>
      <c r="O166" s="85" t="s">
        <v>36</v>
      </c>
      <c r="P166" s="85">
        <f>VLOOKUP($C$2,'[121]ERU-1'!$A$6:$BE$17,P$42,FALSE)</f>
        <v>0</v>
      </c>
      <c r="Q166" s="85">
        <f>VLOOKUP($C$2,'[121]ERU-1'!$A$6:$BE$17,Q$42,FALSE)</f>
        <v>0</v>
      </c>
      <c r="R166" s="85">
        <f>VLOOKUP($C$2,'[121]ERU-1'!$A$6:$BE$17,R$42,FALSE)</f>
        <v>161</v>
      </c>
      <c r="S166" s="85">
        <f>VLOOKUP($C$2,'[121]ERU-1'!$A$6:$BE$17,S$42,FALSE)</f>
        <v>0</v>
      </c>
      <c r="T166" s="85">
        <f>VLOOKUP($C$2,'[121]ERU-1'!$A$6:$BE$17,T$42,FALSE)</f>
        <v>0</v>
      </c>
      <c r="U166" s="85">
        <f>VLOOKUP($C$2,'[121]ERU-1'!$A$6:$BE$17,U$42,FALSE)</f>
        <v>0</v>
      </c>
      <c r="V166" s="85">
        <f>VLOOKUP($C$2,'[121]ERU-1'!$A$6:$BE$17,V$42,FALSE)</f>
        <v>0</v>
      </c>
      <c r="W166" s="85">
        <f>VLOOKUP($C$2,'[121]ERU-1'!$A$6:$BE$17,W$42,FALSE)</f>
        <v>0</v>
      </c>
      <c r="X166" s="85">
        <f>VLOOKUP($C$2,'[121]ERU-1'!$A$6:$BE$17,X$42,FALSE)</f>
        <v>0</v>
      </c>
      <c r="Y166" s="85">
        <f>VLOOKUP($C$2,'[121]ERU-1'!$A$6:$BE$17,Y$42,FALSE)</f>
        <v>0</v>
      </c>
      <c r="Z166" s="85">
        <f>VLOOKUP($C$2,'[121]ERU-1'!$A$6:$BE$17,Z$42,FALSE)</f>
        <v>0</v>
      </c>
      <c r="AA166" s="85" t="str">
        <f>INDEX([16]Data!$BK$5:$BK$156,MATCH(A166,[16]Data!$A$5:$A$156,0))</f>
        <v>Liberecký</v>
      </c>
      <c r="AB166" s="86">
        <f>INDEX([16]Data!$BM$5:$BM$156,MATCH(A166,[16]Data!$A$5:$A$156,0))</f>
        <v>0.28000000000000003</v>
      </c>
      <c r="AD166" s="39">
        <f t="shared" si="16"/>
        <v>0.81736675906464806</v>
      </c>
    </row>
    <row r="167" spans="1:30" x14ac:dyDescent="0.25">
      <c r="A167">
        <v>4154</v>
      </c>
      <c r="B167" s="84" t="str">
        <f>INDEX([16]Data!$C$5:$C$156,MATCH(A167,[16]Data!$A$5:$A$156,0))</f>
        <v>KJ - Jablonec – Liberecká</v>
      </c>
      <c r="C167" s="85" t="str">
        <f>VLOOKUP($C$2,'[122]ERU-1'!$A$6:$BE$17,C$42,FALSE)</f>
        <v>Květen</v>
      </c>
      <c r="D167" s="85">
        <f>VLOOKUP($C$2,'[122]ERU-1'!$A$6:$BE$17,D$42,FALSE)</f>
        <v>5</v>
      </c>
      <c r="E167" s="85">
        <f>VLOOKUP($C$2,'[122]ERU-1'!$A$6:$BE$17,E$42,FALSE)</f>
        <v>422.858</v>
      </c>
      <c r="F167" s="85">
        <f>VLOOKUP($C$2,'[122]ERU-1'!$A$6:$BE$17,F$42,FALSE)</f>
        <v>234.773</v>
      </c>
      <c r="G167" s="85">
        <f>VLOOKUP($C$2,'[122]ERU-1'!$A$6:$BE$17,G$42,FALSE)</f>
        <v>35.444000000000003</v>
      </c>
      <c r="H167" s="85">
        <f>VLOOKUP($C$2,'[122]ERU-1'!$A$6:$BE$17,H$42,FALSE)</f>
        <v>674</v>
      </c>
      <c r="I167" s="85">
        <f>VLOOKUP($C$2,'[122]ERU-1'!$A$6:$BE$17,I$42,FALSE)</f>
        <v>0</v>
      </c>
      <c r="J167" s="85">
        <f>VLOOKUP($C$2,'[122]ERU-1'!$A$6:$BE$17,J$42,FALSE)</f>
        <v>0</v>
      </c>
      <c r="K167" s="85">
        <f>VLOOKUP($C$2,'[122]ERU-1'!$A$6:$BE$17,K$42,FALSE)</f>
        <v>674</v>
      </c>
      <c r="L167" s="85">
        <f>VLOOKUP($C$2,'[122]ERU-1'!$A$6:$BE$17,L$42,FALSE)</f>
        <v>0</v>
      </c>
      <c r="M167" s="85">
        <f>VLOOKUP($C$2,'[122]ERU-1'!$A$6:$BE$17,M$42,FALSE)</f>
        <v>674</v>
      </c>
      <c r="N167" s="85">
        <f>VLOOKUP($C$2,'[122]ERU-1'!$A$6:$BE$17,N$42,FALSE)</f>
        <v>0</v>
      </c>
      <c r="O167" s="85" t="s">
        <v>36</v>
      </c>
      <c r="P167" s="85">
        <f>VLOOKUP($C$2,'[122]ERU-1'!$A$6:$BE$17,P$42,FALSE)</f>
        <v>0</v>
      </c>
      <c r="Q167" s="85">
        <f>VLOOKUP($C$2,'[122]ERU-1'!$A$6:$BE$17,Q$42,FALSE)</f>
        <v>0</v>
      </c>
      <c r="R167" s="85">
        <f>VLOOKUP($C$2,'[122]ERU-1'!$A$6:$BE$17,R$42,FALSE)</f>
        <v>674</v>
      </c>
      <c r="S167" s="85">
        <f>VLOOKUP($C$2,'[122]ERU-1'!$A$6:$BE$17,S$42,FALSE)</f>
        <v>0</v>
      </c>
      <c r="T167" s="85">
        <f>VLOOKUP($C$2,'[122]ERU-1'!$A$6:$BE$17,T$42,FALSE)</f>
        <v>0</v>
      </c>
      <c r="U167" s="85">
        <f>VLOOKUP($C$2,'[122]ERU-1'!$A$6:$BE$17,U$42,FALSE)</f>
        <v>0</v>
      </c>
      <c r="V167" s="85">
        <f>VLOOKUP($C$2,'[122]ERU-1'!$A$6:$BE$17,V$42,FALSE)</f>
        <v>0</v>
      </c>
      <c r="W167" s="85">
        <f>VLOOKUP($C$2,'[122]ERU-1'!$A$6:$BE$17,W$42,FALSE)</f>
        <v>0</v>
      </c>
      <c r="X167" s="85">
        <f>VLOOKUP($C$2,'[122]ERU-1'!$A$6:$BE$17,X$42,FALSE)</f>
        <v>0</v>
      </c>
      <c r="Y167" s="85">
        <f>VLOOKUP($C$2,'[122]ERU-1'!$A$6:$BE$17,Y$42,FALSE)</f>
        <v>0</v>
      </c>
      <c r="Z167" s="85">
        <f>VLOOKUP($C$2,'[122]ERU-1'!$A$6:$BE$17,Z$42,FALSE)</f>
        <v>0</v>
      </c>
      <c r="AA167" s="85" t="str">
        <f>INDEX([16]Data!$BK$5:$BK$156,MATCH(A167,[16]Data!$A$5:$A$156,0))</f>
        <v>Liberecký</v>
      </c>
      <c r="AB167" s="86">
        <f>INDEX([16]Data!$BM$5:$BM$156,MATCH(A167,[16]Data!$A$5:$A$156,0))</f>
        <v>1.268</v>
      </c>
      <c r="AD167" s="39">
        <f t="shared" si="16"/>
        <v>0.79746062035337206</v>
      </c>
    </row>
    <row r="168" spans="1:30" x14ac:dyDescent="0.25">
      <c r="A168">
        <v>4277</v>
      </c>
      <c r="B168" s="84" t="str">
        <f>INDEX([16]Data!$C$5:$C$156,MATCH(A168,[16]Data!$A$5:$A$156,0))</f>
        <v>KJ - Hanušovice</v>
      </c>
      <c r="C168" s="85" t="str">
        <f>VLOOKUP($C$2,'[123]ERU-1'!$A$6:$BE$17,C$42,FALSE)</f>
        <v>Květen</v>
      </c>
      <c r="D168" s="85">
        <f>VLOOKUP($C$2,'[123]ERU-1'!$A$6:$BE$17,D$42,FALSE)</f>
        <v>5</v>
      </c>
      <c r="E168" s="85">
        <f>VLOOKUP($C$2,'[123]ERU-1'!$A$6:$BE$17,E$42,FALSE)</f>
        <v>103.095</v>
      </c>
      <c r="F168" s="85">
        <f>VLOOKUP($C$2,'[123]ERU-1'!$A$6:$BE$17,F$42,FALSE)</f>
        <v>59.595999999999997</v>
      </c>
      <c r="G168" s="85">
        <f>VLOOKUP($C$2,'[123]ERU-1'!$A$6:$BE$17,G$42,FALSE)</f>
        <v>34.667999999999999</v>
      </c>
      <c r="H168" s="85">
        <f>VLOOKUP($C$2,'[123]ERU-1'!$A$6:$BE$17,H$42,FALSE)</f>
        <v>170</v>
      </c>
      <c r="I168" s="85">
        <f>VLOOKUP($C$2,'[123]ERU-1'!$A$6:$BE$17,I$42,FALSE)</f>
        <v>0</v>
      </c>
      <c r="J168" s="85">
        <f>VLOOKUP($C$2,'[123]ERU-1'!$A$6:$BE$17,J$42,FALSE)</f>
        <v>0</v>
      </c>
      <c r="K168" s="85">
        <f>VLOOKUP($C$2,'[123]ERU-1'!$A$6:$BE$17,K$42,FALSE)</f>
        <v>170</v>
      </c>
      <c r="L168" s="85">
        <f>VLOOKUP($C$2,'[123]ERU-1'!$A$6:$BE$17,L$42,FALSE)</f>
        <v>0</v>
      </c>
      <c r="M168" s="85">
        <f>VLOOKUP($C$2,'[123]ERU-1'!$A$6:$BE$17,M$42,FALSE)</f>
        <v>170</v>
      </c>
      <c r="N168" s="85">
        <f>VLOOKUP($C$2,'[123]ERU-1'!$A$6:$BE$17,N$42,FALSE)</f>
        <v>0</v>
      </c>
      <c r="O168" s="85" t="s">
        <v>36</v>
      </c>
      <c r="P168" s="85">
        <f>VLOOKUP($C$2,'[123]ERU-1'!$A$6:$BE$17,P$42,FALSE)</f>
        <v>0</v>
      </c>
      <c r="Q168" s="85">
        <f>VLOOKUP($C$2,'[123]ERU-1'!$A$6:$BE$17,Q$42,FALSE)</f>
        <v>0</v>
      </c>
      <c r="R168" s="85">
        <f>VLOOKUP($C$2,'[123]ERU-1'!$A$6:$BE$17,R$42,FALSE)</f>
        <v>170</v>
      </c>
      <c r="S168" s="85">
        <f>VLOOKUP($C$2,'[123]ERU-1'!$A$6:$BE$17,S$42,FALSE)</f>
        <v>0</v>
      </c>
      <c r="T168" s="85">
        <f>VLOOKUP($C$2,'[123]ERU-1'!$A$6:$BE$17,T$42,FALSE)</f>
        <v>0</v>
      </c>
      <c r="U168" s="85">
        <f>VLOOKUP($C$2,'[123]ERU-1'!$A$6:$BE$17,U$42,FALSE)</f>
        <v>0</v>
      </c>
      <c r="V168" s="85">
        <f>VLOOKUP($C$2,'[123]ERU-1'!$A$6:$BE$17,V$42,FALSE)</f>
        <v>0</v>
      </c>
      <c r="W168" s="85">
        <f>VLOOKUP($C$2,'[123]ERU-1'!$A$6:$BE$17,W$42,FALSE)</f>
        <v>0</v>
      </c>
      <c r="X168" s="85">
        <f>VLOOKUP($C$2,'[123]ERU-1'!$A$6:$BE$17,X$42,FALSE)</f>
        <v>0</v>
      </c>
      <c r="Y168" s="85">
        <f>VLOOKUP($C$2,'[123]ERU-1'!$A$6:$BE$17,Y$42,FALSE)</f>
        <v>0</v>
      </c>
      <c r="Z168" s="85">
        <f>VLOOKUP($C$2,'[123]ERU-1'!$A$6:$BE$17,Z$42,FALSE)</f>
        <v>0</v>
      </c>
      <c r="AA168" s="85" t="str">
        <f>INDEX([16]Data!$BK$5:$BK$156,MATCH(A168,[16]Data!$A$5:$A$156,0))</f>
        <v>Olomoucký</v>
      </c>
      <c r="AB168" s="86">
        <f>INDEX([16]Data!$BM$5:$BM$156,MATCH(A168,[16]Data!$A$5:$A$156,0))</f>
        <v>0.28399999999999997</v>
      </c>
      <c r="AD168" s="39">
        <f t="shared" si="16"/>
        <v>0.79237234415434299</v>
      </c>
    </row>
    <row r="169" spans="1:30" x14ac:dyDescent="0.25">
      <c r="A169">
        <v>4265</v>
      </c>
      <c r="B169" s="84" t="str">
        <f>INDEX([16]Data!$C$5:$C$156,MATCH(A169,[16]Data!$A$5:$A$156,0))</f>
        <v>KJ - Jablonec - Březová</v>
      </c>
      <c r="C169" s="85" t="str">
        <f>VLOOKUP($C$2,'[124]ERU-1'!$A$6:$BE$17,C$42,FALSE)</f>
        <v>Květen</v>
      </c>
      <c r="D169" s="85">
        <f>VLOOKUP($C$2,'[124]ERU-1'!$A$6:$BE$17,D$42,FALSE)</f>
        <v>5</v>
      </c>
      <c r="E169" s="85">
        <f>VLOOKUP($C$2,'[124]ERU-1'!$A$6:$BE$17,E$42,FALSE)</f>
        <v>424.029</v>
      </c>
      <c r="F169" s="85">
        <f>VLOOKUP($C$2,'[124]ERU-1'!$A$6:$BE$17,F$42,FALSE)</f>
        <v>229.92099999999999</v>
      </c>
      <c r="G169" s="85">
        <f>VLOOKUP($C$2,'[124]ERU-1'!$A$6:$BE$17,G$42,FALSE)</f>
        <v>35.442</v>
      </c>
      <c r="H169" s="85">
        <f>VLOOKUP($C$2,'[124]ERU-1'!$A$6:$BE$17,H$42,FALSE)</f>
        <v>643</v>
      </c>
      <c r="I169" s="85">
        <f>VLOOKUP($C$2,'[124]ERU-1'!$A$6:$BE$17,I$42,FALSE)</f>
        <v>0</v>
      </c>
      <c r="J169" s="85">
        <f>VLOOKUP($C$2,'[124]ERU-1'!$A$6:$BE$17,J$42,FALSE)</f>
        <v>0</v>
      </c>
      <c r="K169" s="85">
        <f>VLOOKUP($C$2,'[124]ERU-1'!$A$6:$BE$17,K$42,FALSE)</f>
        <v>643</v>
      </c>
      <c r="L169" s="85">
        <f>VLOOKUP($C$2,'[124]ERU-1'!$A$6:$BE$17,L$42,FALSE)</f>
        <v>0</v>
      </c>
      <c r="M169" s="85">
        <f>VLOOKUP($C$2,'[124]ERU-1'!$A$6:$BE$17,M$42,FALSE)</f>
        <v>643</v>
      </c>
      <c r="N169" s="85">
        <f>VLOOKUP($C$2,'[124]ERU-1'!$A$6:$BE$17,N$42,FALSE)</f>
        <v>0</v>
      </c>
      <c r="O169" s="85" t="s">
        <v>36</v>
      </c>
      <c r="P169" s="85">
        <f>VLOOKUP($C$2,'[124]ERU-1'!$A$6:$BE$17,P$42,FALSE)</f>
        <v>0</v>
      </c>
      <c r="Q169" s="85">
        <f>VLOOKUP($C$2,'[124]ERU-1'!$A$6:$BE$17,Q$42,FALSE)</f>
        <v>0</v>
      </c>
      <c r="R169" s="85">
        <f>VLOOKUP($C$2,'[124]ERU-1'!$A$6:$BE$17,R$42,FALSE)</f>
        <v>643</v>
      </c>
      <c r="S169" s="85">
        <f>VLOOKUP($C$2,'[124]ERU-1'!$A$6:$BE$17,S$42,FALSE)</f>
        <v>0</v>
      </c>
      <c r="T169" s="85">
        <f>VLOOKUP($C$2,'[124]ERU-1'!$A$6:$BE$17,T$42,FALSE)</f>
        <v>0</v>
      </c>
      <c r="U169" s="85">
        <f>VLOOKUP($C$2,'[124]ERU-1'!$A$6:$BE$17,U$42,FALSE)</f>
        <v>0</v>
      </c>
      <c r="V169" s="85">
        <f>VLOOKUP($C$2,'[124]ERU-1'!$A$6:$BE$17,V$42,FALSE)</f>
        <v>0</v>
      </c>
      <c r="W169" s="85">
        <f>VLOOKUP($C$2,'[124]ERU-1'!$A$6:$BE$17,W$42,FALSE)</f>
        <v>0</v>
      </c>
      <c r="X169" s="85">
        <f>VLOOKUP($C$2,'[124]ERU-1'!$A$6:$BE$17,X$42,FALSE)</f>
        <v>0</v>
      </c>
      <c r="Y169" s="85">
        <f>VLOOKUP($C$2,'[124]ERU-1'!$A$6:$BE$17,Y$42,FALSE)</f>
        <v>0</v>
      </c>
      <c r="Z169" s="85">
        <f>VLOOKUP($C$2,'[124]ERU-1'!$A$6:$BE$17,Z$42,FALSE)</f>
        <v>0</v>
      </c>
      <c r="AA169" s="85" t="str">
        <f>INDEX([16]Data!$BK$5:$BK$156,MATCH(A169,[16]Data!$A$5:$A$156,0))</f>
        <v>Liberecký</v>
      </c>
      <c r="AB169" s="86">
        <f>INDEX([16]Data!$BM$5:$BM$156,MATCH(A169,[16]Data!$A$5:$A$156,0))</f>
        <v>1.268</v>
      </c>
      <c r="AD169" s="39">
        <f t="shared" si="16"/>
        <v>0.77683687488794462</v>
      </c>
    </row>
    <row r="170" spans="1:30" x14ac:dyDescent="0.25">
      <c r="A170">
        <v>4349</v>
      </c>
      <c r="B170" s="84" t="str">
        <f>INDEX([16]Data!$C$5:$C$156,MATCH(A170,[16]Data!$A$5:$A$156,0))</f>
        <v>KJ - nemocnice Pelhřimov</v>
      </c>
      <c r="C170" s="85" t="str">
        <f>VLOOKUP($C$2,'[125]ERU-1'!$A$6:$BE$17,C$42,FALSE)</f>
        <v>Květen</v>
      </c>
      <c r="D170" s="85">
        <f>VLOOKUP($C$2,'[125]ERU-1'!$A$6:$BE$17,D$42,FALSE)</f>
        <v>5</v>
      </c>
      <c r="E170" s="85">
        <f>VLOOKUP($C$2,'[125]ERU-1'!$A$6:$BE$17,E$42,FALSE)</f>
        <v>471.452</v>
      </c>
      <c r="F170" s="85">
        <f>VLOOKUP($C$2,'[125]ERU-1'!$A$6:$BE$17,F$42,FALSE)</f>
        <v>255.40100000000001</v>
      </c>
      <c r="G170" s="85">
        <f>VLOOKUP($C$2,'[125]ERU-1'!$A$6:$BE$17,G$42,FALSE)</f>
        <v>35.414999999999999</v>
      </c>
      <c r="H170" s="85">
        <f>VLOOKUP($C$2,'[125]ERU-1'!$A$6:$BE$17,H$42,FALSE)</f>
        <v>729</v>
      </c>
      <c r="I170" s="85">
        <f>VLOOKUP($C$2,'[125]ERU-1'!$A$6:$BE$17,I$42,FALSE)</f>
        <v>0</v>
      </c>
      <c r="J170" s="85">
        <f>VLOOKUP($C$2,'[125]ERU-1'!$A$6:$BE$17,J$42,FALSE)</f>
        <v>0</v>
      </c>
      <c r="K170" s="85">
        <f>VLOOKUP($C$2,'[125]ERU-1'!$A$6:$BE$17,K$42,FALSE)</f>
        <v>729</v>
      </c>
      <c r="L170" s="85">
        <f>VLOOKUP($C$2,'[125]ERU-1'!$A$6:$BE$17,L$42,FALSE)</f>
        <v>0</v>
      </c>
      <c r="M170" s="85">
        <f>VLOOKUP($C$2,'[125]ERU-1'!$A$6:$BE$17,M$42,FALSE)</f>
        <v>729</v>
      </c>
      <c r="N170" s="85">
        <f>VLOOKUP($C$2,'[125]ERU-1'!$A$6:$BE$17,N$42,FALSE)</f>
        <v>0</v>
      </c>
      <c r="O170" s="85" t="s">
        <v>36</v>
      </c>
      <c r="P170" s="85">
        <f>VLOOKUP($C$2,'[125]ERU-1'!$A$6:$BE$17,P$42,FALSE)</f>
        <v>0</v>
      </c>
      <c r="Q170" s="85">
        <f>VLOOKUP($C$2,'[125]ERU-1'!$A$6:$BE$17,Q$42,FALSE)</f>
        <v>0</v>
      </c>
      <c r="R170" s="85">
        <f>VLOOKUP($C$2,'[125]ERU-1'!$A$6:$BE$17,R$42,FALSE)</f>
        <v>0</v>
      </c>
      <c r="S170" s="85">
        <f>VLOOKUP($C$2,'[125]ERU-1'!$A$6:$BE$17,S$42,FALSE)</f>
        <v>0</v>
      </c>
      <c r="T170" s="85">
        <f>VLOOKUP($C$2,'[125]ERU-1'!$A$6:$BE$17,T$42,FALSE)</f>
        <v>0</v>
      </c>
      <c r="U170" s="85">
        <f>VLOOKUP($C$2,'[125]ERU-1'!$A$6:$BE$17,U$42,FALSE)</f>
        <v>0</v>
      </c>
      <c r="V170" s="85">
        <f>VLOOKUP($C$2,'[125]ERU-1'!$A$6:$BE$17,V$42,FALSE)</f>
        <v>0</v>
      </c>
      <c r="W170" s="85">
        <f>VLOOKUP($C$2,'[125]ERU-1'!$A$6:$BE$17,W$42,FALSE)</f>
        <v>0</v>
      </c>
      <c r="X170" s="85">
        <f>VLOOKUP($C$2,'[125]ERU-1'!$A$6:$BE$17,X$42,FALSE)</f>
        <v>729</v>
      </c>
      <c r="Y170" s="85">
        <f>VLOOKUP($C$2,'[125]ERU-1'!$A$6:$BE$17,Y$42,FALSE)</f>
        <v>0</v>
      </c>
      <c r="Z170" s="85">
        <f>VLOOKUP($C$2,'[125]ERU-1'!$A$6:$BE$17,Z$42,FALSE)</f>
        <v>0</v>
      </c>
      <c r="AA170" s="85" t="str">
        <f>INDEX([16]Data!$BK$5:$BK$156,MATCH(A170,[16]Data!$A$5:$A$156,0))</f>
        <v>Vysočina</v>
      </c>
      <c r="AB170" s="86">
        <f>INDEX([16]Data!$BM$5:$BM$156,MATCH(A170,[16]Data!$A$5:$A$156,0))</f>
        <v>1.268</v>
      </c>
      <c r="AD170" s="39">
        <f t="shared" si="16"/>
        <v>0.79287081882999666</v>
      </c>
    </row>
    <row r="171" spans="1:30" x14ac:dyDescent="0.25">
      <c r="A171">
        <v>4352</v>
      </c>
      <c r="B171" s="84" t="str">
        <f>INDEX([16]Data!$C$5:$C$156,MATCH(A171,[16]Data!$A$5:$A$156,0))</f>
        <v>KJ - nemocnice HB</v>
      </c>
      <c r="C171" s="85" t="str">
        <f>VLOOKUP($C$2,'[126]ERU-1'!$A$6:$BE$17,C$42,FALSE)</f>
        <v>Květen</v>
      </c>
      <c r="D171" s="85">
        <f>VLOOKUP($C$2,'[126]ERU-1'!$A$6:$BE$17,D$42,FALSE)</f>
        <v>5</v>
      </c>
      <c r="E171" s="85">
        <f>VLOOKUP($C$2,'[126]ERU-1'!$A$6:$BE$17,E$42,FALSE)</f>
        <v>400.00799999999998</v>
      </c>
      <c r="F171" s="85">
        <f>VLOOKUP($C$2,'[126]ERU-1'!$A$6:$BE$17,F$42,FALSE)</f>
        <v>216.285</v>
      </c>
      <c r="G171" s="85">
        <f>VLOOKUP($C$2,'[126]ERU-1'!$A$6:$BE$17,G$42,FALSE)</f>
        <v>35.43</v>
      </c>
      <c r="H171" s="85">
        <f>VLOOKUP($C$2,'[126]ERU-1'!$A$6:$BE$17,H$42,FALSE)</f>
        <v>617</v>
      </c>
      <c r="I171" s="85">
        <f>VLOOKUP($C$2,'[126]ERU-1'!$A$6:$BE$17,I$42,FALSE)</f>
        <v>0</v>
      </c>
      <c r="J171" s="85">
        <f>VLOOKUP($C$2,'[126]ERU-1'!$A$6:$BE$17,J$42,FALSE)</f>
        <v>0</v>
      </c>
      <c r="K171" s="85">
        <f>VLOOKUP($C$2,'[126]ERU-1'!$A$6:$BE$17,K$42,FALSE)</f>
        <v>617</v>
      </c>
      <c r="L171" s="85">
        <f>VLOOKUP($C$2,'[126]ERU-1'!$A$6:$BE$17,L$42,FALSE)</f>
        <v>0</v>
      </c>
      <c r="M171" s="85">
        <f>VLOOKUP($C$2,'[126]ERU-1'!$A$6:$BE$17,M$42,FALSE)</f>
        <v>617</v>
      </c>
      <c r="N171" s="85">
        <f>VLOOKUP($C$2,'[126]ERU-1'!$A$6:$BE$17,N$42,FALSE)</f>
        <v>0</v>
      </c>
      <c r="O171" s="85" t="s">
        <v>36</v>
      </c>
      <c r="P171" s="85">
        <f>VLOOKUP($C$2,'[126]ERU-1'!$A$6:$BE$17,P$42,FALSE)</f>
        <v>0</v>
      </c>
      <c r="Q171" s="85">
        <f>VLOOKUP($C$2,'[126]ERU-1'!$A$6:$BE$17,Q$42,FALSE)</f>
        <v>0</v>
      </c>
      <c r="R171" s="85">
        <f>VLOOKUP($C$2,'[126]ERU-1'!$A$6:$BE$17,R$42,FALSE)</f>
        <v>617</v>
      </c>
      <c r="S171" s="85">
        <f>VLOOKUP($C$2,'[126]ERU-1'!$A$6:$BE$17,S$42,FALSE)</f>
        <v>0</v>
      </c>
      <c r="T171" s="85">
        <f>VLOOKUP($C$2,'[126]ERU-1'!$A$6:$BE$17,T$42,FALSE)</f>
        <v>0</v>
      </c>
      <c r="U171" s="85">
        <f>VLOOKUP($C$2,'[126]ERU-1'!$A$6:$BE$17,U$42,FALSE)</f>
        <v>0</v>
      </c>
      <c r="V171" s="85">
        <f>VLOOKUP($C$2,'[126]ERU-1'!$A$6:$BE$17,V$42,FALSE)</f>
        <v>0</v>
      </c>
      <c r="W171" s="85">
        <f>VLOOKUP($C$2,'[126]ERU-1'!$A$6:$BE$17,W$42,FALSE)</f>
        <v>0</v>
      </c>
      <c r="X171" s="85">
        <f>VLOOKUP($C$2,'[126]ERU-1'!$A$6:$BE$17,X$42,FALSE)</f>
        <v>0</v>
      </c>
      <c r="Y171" s="85">
        <f>VLOOKUP($C$2,'[126]ERU-1'!$A$6:$BE$17,Y$42,FALSE)</f>
        <v>0</v>
      </c>
      <c r="Z171" s="85">
        <f>VLOOKUP($C$2,'[126]ERU-1'!$A$6:$BE$17,Z$42,FALSE)</f>
        <v>0</v>
      </c>
      <c r="AA171" s="85" t="str">
        <f>INDEX([16]Data!$BK$5:$BK$156,MATCH(A171,[16]Data!$A$5:$A$156,0))</f>
        <v>Vysočina</v>
      </c>
      <c r="AB171" s="86">
        <f>INDEX([16]Data!$BM$5:$BM$156,MATCH(A171,[16]Data!$A$5:$A$156,0))</f>
        <v>1.268</v>
      </c>
      <c r="AD171" s="39">
        <f t="shared" si="16"/>
        <v>0.79242152201442029</v>
      </c>
    </row>
    <row r="172" spans="1:30" x14ac:dyDescent="0.25">
      <c r="A172">
        <v>4406</v>
      </c>
      <c r="B172" s="84" t="str">
        <f>INDEX([16]Data!$C$5:$C$156,MATCH(A172,[16]Data!$A$5:$A$156,0))</f>
        <v>KJ - Česká Třebová ul. Semanínská</v>
      </c>
      <c r="C172" s="85" t="str">
        <f>VLOOKUP($C$2,'[127]ERU-1'!$A$6:$BE$17,C$42,FALSE)</f>
        <v>Květen</v>
      </c>
      <c r="D172" s="85">
        <f>VLOOKUP($C$2,'[127]ERU-1'!$A$6:$BE$17,D$42,FALSE)</f>
        <v>5</v>
      </c>
      <c r="E172" s="85">
        <f>VLOOKUP($C$2,'[127]ERU-1'!$A$6:$BE$17,E$42,FALSE)</f>
        <v>142.179</v>
      </c>
      <c r="F172" s="85">
        <f>VLOOKUP($C$2,'[127]ERU-1'!$A$6:$BE$17,F$42,FALSE)</f>
        <v>83.388000000000005</v>
      </c>
      <c r="G172" s="85">
        <f>VLOOKUP($C$2,'[127]ERU-1'!$A$6:$BE$17,G$42,FALSE)</f>
        <v>35.423999999999999</v>
      </c>
      <c r="H172" s="85">
        <f>VLOOKUP($C$2,'[127]ERU-1'!$A$6:$BE$17,H$42,FALSE)</f>
        <v>243</v>
      </c>
      <c r="I172" s="85">
        <f>VLOOKUP($C$2,'[127]ERU-1'!$A$6:$BE$17,I$42,FALSE)</f>
        <v>0</v>
      </c>
      <c r="J172" s="85">
        <f>VLOOKUP($C$2,'[127]ERU-1'!$A$6:$BE$17,J$42,FALSE)</f>
        <v>0</v>
      </c>
      <c r="K172" s="85">
        <f>VLOOKUP($C$2,'[127]ERU-1'!$A$6:$BE$17,K$42,FALSE)</f>
        <v>243</v>
      </c>
      <c r="L172" s="85">
        <f>VLOOKUP($C$2,'[127]ERU-1'!$A$6:$BE$17,L$42,FALSE)</f>
        <v>0</v>
      </c>
      <c r="M172" s="85">
        <f>VLOOKUP($C$2,'[127]ERU-1'!$A$6:$BE$17,M$42,FALSE)</f>
        <v>243</v>
      </c>
      <c r="N172" s="85">
        <f>VLOOKUP($C$2,'[127]ERU-1'!$A$6:$BE$17,N$42,FALSE)</f>
        <v>0</v>
      </c>
      <c r="O172" s="85" t="s">
        <v>36</v>
      </c>
      <c r="P172" s="85">
        <f>VLOOKUP($C$2,'[127]ERU-1'!$A$6:$BE$17,P$42,FALSE)</f>
        <v>0</v>
      </c>
      <c r="Q172" s="85">
        <f>VLOOKUP($C$2,'[127]ERU-1'!$A$6:$BE$17,Q$42,FALSE)</f>
        <v>0</v>
      </c>
      <c r="R172" s="85">
        <f>VLOOKUP($C$2,'[127]ERU-1'!$A$6:$BE$17,R$42,FALSE)</f>
        <v>243</v>
      </c>
      <c r="S172" s="85">
        <f>VLOOKUP($C$2,'[127]ERU-1'!$A$6:$BE$17,S$42,FALSE)</f>
        <v>0</v>
      </c>
      <c r="T172" s="85">
        <f>VLOOKUP($C$2,'[127]ERU-1'!$A$6:$BE$17,T$42,FALSE)</f>
        <v>0</v>
      </c>
      <c r="U172" s="85">
        <f>VLOOKUP($C$2,'[127]ERU-1'!$A$6:$BE$17,U$42,FALSE)</f>
        <v>0</v>
      </c>
      <c r="V172" s="85">
        <f>VLOOKUP($C$2,'[127]ERU-1'!$A$6:$BE$17,V$42,FALSE)</f>
        <v>0</v>
      </c>
      <c r="W172" s="85">
        <f>VLOOKUP($C$2,'[127]ERU-1'!$A$6:$BE$17,W$42,FALSE)</f>
        <v>0</v>
      </c>
      <c r="X172" s="85">
        <f>VLOOKUP($C$2,'[127]ERU-1'!$A$6:$BE$17,X$42,FALSE)</f>
        <v>0</v>
      </c>
      <c r="Y172" s="85">
        <f>VLOOKUP($C$2,'[127]ERU-1'!$A$6:$BE$17,Y$42,FALSE)</f>
        <v>0</v>
      </c>
      <c r="Z172" s="85">
        <f>VLOOKUP($C$2,'[127]ERU-1'!$A$6:$BE$17,Z$42,FALSE)</f>
        <v>0</v>
      </c>
      <c r="AA172" s="85" t="str">
        <f>INDEX([16]Data!$BK$5:$BK$156,MATCH(A172,[16]Data!$A$5:$A$156,0))</f>
        <v>Pardubický</v>
      </c>
      <c r="AB172" s="86">
        <f>INDEX([16]Data!$BM$5:$BM$156,MATCH(A172,[16]Data!$A$5:$A$156,0))</f>
        <v>0.28000000000000003</v>
      </c>
      <c r="AD172" s="39">
        <f t="shared" ref="AD172:AD182" si="17">H172/(F172*3.6)</f>
        <v>0.80946898834364645</v>
      </c>
    </row>
    <row r="173" spans="1:30" x14ac:dyDescent="0.25">
      <c r="A173">
        <v>4405</v>
      </c>
      <c r="B173" s="84" t="str">
        <f>INDEX([16]Data!$C$5:$C$156,MATCH(A173,[16]Data!$A$5:$A$156,0))</f>
        <v>KJ - FRUTA Kunovice</v>
      </c>
      <c r="C173" s="85" t="str">
        <f>VLOOKUP($C$2,'[128]ERU-1'!$A$6:$BE$17,C$42,FALSE)</f>
        <v>Květen</v>
      </c>
      <c r="D173" s="85">
        <f>VLOOKUP($C$2,'[128]ERU-1'!$A$6:$BE$17,D$42,FALSE)</f>
        <v>5</v>
      </c>
      <c r="E173" s="85">
        <f>VLOOKUP($C$2,'[128]ERU-1'!$A$6:$BE$17,E$42,FALSE)</f>
        <v>152.43700000000001</v>
      </c>
      <c r="F173" s="85">
        <f>VLOOKUP($C$2,'[128]ERU-1'!$A$6:$BE$17,F$42,FALSE)</f>
        <v>89.28</v>
      </c>
      <c r="G173" s="85">
        <f>VLOOKUP($C$2,'[128]ERU-1'!$A$6:$BE$17,G$42,FALSE)</f>
        <v>35.534999999999997</v>
      </c>
      <c r="H173" s="85">
        <f>VLOOKUP($C$2,'[128]ERU-1'!$A$6:$BE$17,H$42,FALSE)</f>
        <v>260</v>
      </c>
      <c r="I173" s="85">
        <f>VLOOKUP($C$2,'[128]ERU-1'!$A$6:$BE$17,I$42,FALSE)</f>
        <v>0</v>
      </c>
      <c r="J173" s="85">
        <f>VLOOKUP($C$2,'[128]ERU-1'!$A$6:$BE$17,J$42,FALSE)</f>
        <v>0</v>
      </c>
      <c r="K173" s="85">
        <f>VLOOKUP($C$2,'[128]ERU-1'!$A$6:$BE$17,K$42,FALSE)</f>
        <v>260</v>
      </c>
      <c r="L173" s="85">
        <f>VLOOKUP($C$2,'[128]ERU-1'!$A$6:$BE$17,L$42,FALSE)</f>
        <v>0</v>
      </c>
      <c r="M173" s="85">
        <f>VLOOKUP($C$2,'[128]ERU-1'!$A$6:$BE$17,M$42,FALSE)</f>
        <v>260</v>
      </c>
      <c r="N173" s="85">
        <f>VLOOKUP($C$2,'[128]ERU-1'!$A$6:$BE$17,N$42,FALSE)</f>
        <v>0</v>
      </c>
      <c r="O173" s="85" t="s">
        <v>36</v>
      </c>
      <c r="P173" s="85">
        <f>VLOOKUP($C$2,'[128]ERU-1'!$A$6:$BE$17,P$42,FALSE)</f>
        <v>0</v>
      </c>
      <c r="Q173" s="85">
        <f>VLOOKUP($C$2,'[128]ERU-1'!$A$6:$BE$17,Q$42,FALSE)</f>
        <v>0</v>
      </c>
      <c r="R173" s="85">
        <f>VLOOKUP($C$2,'[128]ERU-1'!$A$6:$BE$17,R$42,FALSE)</f>
        <v>260</v>
      </c>
      <c r="S173" s="85">
        <f>VLOOKUP($C$2,'[128]ERU-1'!$A$6:$BE$17,S$42,FALSE)</f>
        <v>0</v>
      </c>
      <c r="T173" s="85">
        <f>VLOOKUP($C$2,'[128]ERU-1'!$A$6:$BE$17,T$42,FALSE)</f>
        <v>0</v>
      </c>
      <c r="U173" s="85">
        <f>VLOOKUP($C$2,'[128]ERU-1'!$A$6:$BE$17,U$42,FALSE)</f>
        <v>0</v>
      </c>
      <c r="V173" s="85">
        <f>VLOOKUP($C$2,'[128]ERU-1'!$A$6:$BE$17,V$42,FALSE)</f>
        <v>0</v>
      </c>
      <c r="W173" s="85">
        <f>VLOOKUP($C$2,'[128]ERU-1'!$A$6:$BE$17,W$42,FALSE)</f>
        <v>0</v>
      </c>
      <c r="X173" s="85">
        <f>VLOOKUP($C$2,'[128]ERU-1'!$A$6:$BE$17,X$42,FALSE)</f>
        <v>0</v>
      </c>
      <c r="Y173" s="85">
        <f>VLOOKUP($C$2,'[128]ERU-1'!$A$6:$BE$17,Y$42,FALSE)</f>
        <v>0</v>
      </c>
      <c r="Z173" s="85">
        <f>VLOOKUP($C$2,'[128]ERU-1'!$A$6:$BE$17,Z$42,FALSE)</f>
        <v>0</v>
      </c>
      <c r="AA173" s="85" t="str">
        <f>INDEX([16]Data!$BK$5:$BK$156,MATCH(A173,[16]Data!$A$5:$A$156,0))</f>
        <v>Zlínský</v>
      </c>
      <c r="AB173" s="86">
        <f>INDEX([16]Data!$BM$5:$BM$156,MATCH(A173,[16]Data!$A$5:$A$156,0))</f>
        <v>0.28000000000000003</v>
      </c>
      <c r="AD173" s="39">
        <f t="shared" si="17"/>
        <v>0.80894066109119867</v>
      </c>
    </row>
    <row r="174" spans="1:30" x14ac:dyDescent="0.25">
      <c r="A174">
        <v>4404</v>
      </c>
      <c r="B174" s="84" t="str">
        <f>INDEX([16]Data!$C$5:$C$156,MATCH(A174,[16]Data!$A$5:$A$156,0))</f>
        <v>KJ - Špindlerův mlýn</v>
      </c>
      <c r="C174" s="85" t="str">
        <f>VLOOKUP($C$2,'[129]ERU-1'!$A$6:$BE$17,C$42,FALSE)</f>
        <v>Květen</v>
      </c>
      <c r="D174" s="85">
        <f>VLOOKUP($C$2,'[129]ERU-1'!$A$6:$BE$17,D$42,FALSE)</f>
        <v>5</v>
      </c>
      <c r="E174" s="85">
        <f>VLOOKUP($C$2,'[129]ERU-1'!$A$6:$BE$17,E$42,FALSE)</f>
        <v>196.601</v>
      </c>
      <c r="F174" s="85">
        <f>VLOOKUP($C$2,'[129]ERU-1'!$A$6:$BE$17,F$42,FALSE)</f>
        <v>115.84</v>
      </c>
      <c r="G174" s="85">
        <f>VLOOKUP($C$2,'[129]ERU-1'!$A$6:$BE$17,G$42,FALSE)</f>
        <v>35.421999999999997</v>
      </c>
      <c r="H174" s="85">
        <f>VLOOKUP($C$2,'[129]ERU-1'!$A$6:$BE$17,H$42,FALSE)</f>
        <v>341</v>
      </c>
      <c r="I174" s="85">
        <f>VLOOKUP($C$2,'[129]ERU-1'!$A$6:$BE$17,I$42,FALSE)</f>
        <v>0</v>
      </c>
      <c r="J174" s="85">
        <f>VLOOKUP($C$2,'[129]ERU-1'!$A$6:$BE$17,J$42,FALSE)</f>
        <v>0</v>
      </c>
      <c r="K174" s="85">
        <f>VLOOKUP($C$2,'[129]ERU-1'!$A$6:$BE$17,K$42,FALSE)</f>
        <v>341</v>
      </c>
      <c r="L174" s="85">
        <f>VLOOKUP($C$2,'[129]ERU-1'!$A$6:$BE$17,L$42,FALSE)</f>
        <v>0</v>
      </c>
      <c r="M174" s="85">
        <f>VLOOKUP($C$2,'[129]ERU-1'!$A$6:$BE$17,M$42,FALSE)</f>
        <v>341</v>
      </c>
      <c r="N174" s="85">
        <f>VLOOKUP($C$2,'[129]ERU-1'!$A$6:$BE$17,N$42,FALSE)</f>
        <v>0</v>
      </c>
      <c r="O174" s="85" t="s">
        <v>36</v>
      </c>
      <c r="P174" s="85">
        <f>VLOOKUP($C$2,'[129]ERU-1'!$A$6:$BE$17,P$42,FALSE)</f>
        <v>0</v>
      </c>
      <c r="Q174" s="85">
        <f>VLOOKUP($C$2,'[129]ERU-1'!$A$6:$BE$17,Q$42,FALSE)</f>
        <v>0</v>
      </c>
      <c r="R174" s="85">
        <f>VLOOKUP($C$2,'[129]ERU-1'!$A$6:$BE$17,R$42,FALSE)</f>
        <v>341</v>
      </c>
      <c r="S174" s="85">
        <f>VLOOKUP($C$2,'[129]ERU-1'!$A$6:$BE$17,S$42,FALSE)</f>
        <v>0</v>
      </c>
      <c r="T174" s="85">
        <f>VLOOKUP($C$2,'[129]ERU-1'!$A$6:$BE$17,T$42,FALSE)</f>
        <v>0</v>
      </c>
      <c r="U174" s="85">
        <f>VLOOKUP($C$2,'[129]ERU-1'!$A$6:$BE$17,U$42,FALSE)</f>
        <v>0</v>
      </c>
      <c r="V174" s="85">
        <f>VLOOKUP($C$2,'[129]ERU-1'!$A$6:$BE$17,V$42,FALSE)</f>
        <v>0</v>
      </c>
      <c r="W174" s="85">
        <f>VLOOKUP($C$2,'[129]ERU-1'!$A$6:$BE$17,W$42,FALSE)</f>
        <v>0</v>
      </c>
      <c r="X174" s="85">
        <f>VLOOKUP($C$2,'[129]ERU-1'!$A$6:$BE$17,X$42,FALSE)</f>
        <v>0</v>
      </c>
      <c r="Y174" s="85">
        <f>VLOOKUP($C$2,'[129]ERU-1'!$A$6:$BE$17,Y$42,FALSE)</f>
        <v>0</v>
      </c>
      <c r="Z174" s="85">
        <f>VLOOKUP($C$2,'[129]ERU-1'!$A$6:$BE$17,Z$42,FALSE)</f>
        <v>0</v>
      </c>
      <c r="AA174" s="85" t="str">
        <f>INDEX([16]Data!$BK$5:$BK$156,MATCH(A174,[16]Data!$A$5:$A$156,0))</f>
        <v>Královéhradecký</v>
      </c>
      <c r="AB174" s="86">
        <f>INDEX([16]Data!$BM$5:$BM$156,MATCH(A174,[16]Data!$A$5:$A$156,0))</f>
        <v>0.28299999999999997</v>
      </c>
      <c r="AD174" s="39">
        <f t="shared" si="17"/>
        <v>0.81769874155923883</v>
      </c>
    </row>
    <row r="175" spans="1:30" x14ac:dyDescent="0.25">
      <c r="A175">
        <v>4381</v>
      </c>
      <c r="B175" s="84" t="str">
        <f>INDEX([16]Data!$C$5:$C$156,MATCH(A175,[16]Data!$A$5:$A$156,0))</f>
        <v>KJ - Lysá nad Labem</v>
      </c>
      <c r="C175" s="85" t="str">
        <f>VLOOKUP($C$2,'[130]ERU-1'!$A$6:$BE$17,C$42,FALSE)</f>
        <v>Květen</v>
      </c>
      <c r="D175" s="85">
        <f>VLOOKUP($C$2,'[130]ERU-1'!$A$6:$BE$17,D$42,FALSE)</f>
        <v>5</v>
      </c>
      <c r="E175" s="85">
        <f>VLOOKUP($C$2,'[130]ERU-1'!$A$6:$BE$17,E$42,FALSE)</f>
        <v>287.11200000000002</v>
      </c>
      <c r="F175" s="85">
        <f>VLOOKUP($C$2,'[130]ERU-1'!$A$6:$BE$17,F$42,FALSE)</f>
        <v>159.262</v>
      </c>
      <c r="G175" s="85">
        <f>VLOOKUP($C$2,'[130]ERU-1'!$A$6:$BE$17,G$42,FALSE)</f>
        <v>35.375999999999998</v>
      </c>
      <c r="H175" s="85">
        <f>VLOOKUP($C$2,'[130]ERU-1'!$A$6:$BE$17,H$42,FALSE)</f>
        <v>471</v>
      </c>
      <c r="I175" s="85">
        <f>VLOOKUP($C$2,'[130]ERU-1'!$A$6:$BE$17,I$42,FALSE)</f>
        <v>0</v>
      </c>
      <c r="J175" s="85">
        <f>VLOOKUP($C$2,'[130]ERU-1'!$A$6:$BE$17,J$42,FALSE)</f>
        <v>0</v>
      </c>
      <c r="K175" s="85">
        <f>VLOOKUP($C$2,'[130]ERU-1'!$A$6:$BE$17,K$42,FALSE)</f>
        <v>471</v>
      </c>
      <c r="L175" s="85">
        <f>VLOOKUP($C$2,'[130]ERU-1'!$A$6:$BE$17,L$42,FALSE)</f>
        <v>0</v>
      </c>
      <c r="M175" s="85">
        <f>VLOOKUP($C$2,'[130]ERU-1'!$A$6:$BE$17,M$42,FALSE)</f>
        <v>471</v>
      </c>
      <c r="N175" s="85">
        <f>VLOOKUP($C$2,'[130]ERU-1'!$A$6:$BE$17,N$42,FALSE)</f>
        <v>0</v>
      </c>
      <c r="O175" s="85" t="s">
        <v>36</v>
      </c>
      <c r="P175" s="85">
        <f>VLOOKUP($C$2,'[130]ERU-1'!$A$6:$BE$17,P$42,FALSE)</f>
        <v>0</v>
      </c>
      <c r="Q175" s="85">
        <f>VLOOKUP($C$2,'[130]ERU-1'!$A$6:$BE$17,Q$42,FALSE)</f>
        <v>0</v>
      </c>
      <c r="R175" s="85">
        <f>VLOOKUP($C$2,'[130]ERU-1'!$A$6:$BE$17,R$42,FALSE)</f>
        <v>471</v>
      </c>
      <c r="S175" s="85">
        <f>VLOOKUP($C$2,'[130]ERU-1'!$A$6:$BE$17,S$42,FALSE)</f>
        <v>0</v>
      </c>
      <c r="T175" s="85">
        <f>VLOOKUP($C$2,'[130]ERU-1'!$A$6:$BE$17,T$42,FALSE)</f>
        <v>0</v>
      </c>
      <c r="U175" s="85">
        <f>VLOOKUP($C$2,'[130]ERU-1'!$A$6:$BE$17,U$42,FALSE)</f>
        <v>0</v>
      </c>
      <c r="V175" s="85">
        <f>VLOOKUP($C$2,'[130]ERU-1'!$A$6:$BE$17,V$42,FALSE)</f>
        <v>0</v>
      </c>
      <c r="W175" s="85">
        <f>VLOOKUP($C$2,'[130]ERU-1'!$A$6:$BE$17,W$42,FALSE)</f>
        <v>0</v>
      </c>
      <c r="X175" s="85">
        <f>VLOOKUP($C$2,'[130]ERU-1'!$A$6:$BE$17,X$42,FALSE)</f>
        <v>0</v>
      </c>
      <c r="Y175" s="85">
        <f>VLOOKUP($C$2,'[130]ERU-1'!$A$6:$BE$17,Y$42,FALSE)</f>
        <v>0</v>
      </c>
      <c r="Z175" s="85">
        <f>VLOOKUP($C$2,'[130]ERU-1'!$A$6:$BE$17,Z$42,FALSE)</f>
        <v>0</v>
      </c>
      <c r="AA175" s="85" t="str">
        <f>INDEX([16]Data!$BK$5:$BK$156,MATCH(A175,[16]Data!$A$5:$A$156,0))</f>
        <v>Středočeský</v>
      </c>
      <c r="AB175" s="86">
        <f>INDEX([16]Data!$BM$5:$BM$156,MATCH(A175,[16]Data!$A$5:$A$156,0))</f>
        <v>0.99299999999999999</v>
      </c>
      <c r="AD175" s="39">
        <f t="shared" si="17"/>
        <v>0.8214974905083029</v>
      </c>
    </row>
    <row r="176" spans="1:30" x14ac:dyDescent="0.25">
      <c r="A176">
        <v>4410</v>
      </c>
      <c r="B176" s="84" t="str">
        <f>INDEX([16]Data!$C$5:$C$156,MATCH(A176,[16]Data!$A$5:$A$156,0))</f>
        <v>KJ - JOB AIR TECHNIC</v>
      </c>
      <c r="C176" s="85" t="str">
        <f>VLOOKUP($C$2,'[131]ERU-1'!$A$6:$BE$17,C$42,FALSE)</f>
        <v>Květen</v>
      </c>
      <c r="D176" s="85">
        <f>VLOOKUP($C$2,'[131]ERU-1'!$A$6:$BE$17,D$42,FALSE)</f>
        <v>5</v>
      </c>
      <c r="E176" s="85">
        <f>VLOOKUP($C$2,'[131]ERU-1'!$A$6:$BE$17,E$42,FALSE)</f>
        <v>41.735999999999997</v>
      </c>
      <c r="F176" s="85">
        <f>VLOOKUP($C$2,'[131]ERU-1'!$A$6:$BE$17,F$42,FALSE)</f>
        <v>23.137</v>
      </c>
      <c r="G176" s="85">
        <f>VLOOKUP($C$2,'[131]ERU-1'!$A$6:$BE$17,G$42,FALSE)</f>
        <v>35.511000000000003</v>
      </c>
      <c r="H176" s="85">
        <f>VLOOKUP($C$2,'[131]ERU-1'!$A$6:$BE$17,H$42,FALSE)</f>
        <v>59</v>
      </c>
      <c r="I176" s="85">
        <f>VLOOKUP($C$2,'[131]ERU-1'!$A$6:$BE$17,I$42,FALSE)</f>
        <v>0</v>
      </c>
      <c r="J176" s="85">
        <f>VLOOKUP($C$2,'[131]ERU-1'!$A$6:$BE$17,J$42,FALSE)</f>
        <v>0</v>
      </c>
      <c r="K176" s="85">
        <f>VLOOKUP($C$2,'[131]ERU-1'!$A$6:$BE$17,K$42,FALSE)</f>
        <v>59</v>
      </c>
      <c r="L176" s="85">
        <f>VLOOKUP($C$2,'[131]ERU-1'!$A$6:$BE$17,L$42,FALSE)</f>
        <v>0</v>
      </c>
      <c r="M176" s="85">
        <f>VLOOKUP($C$2,'[131]ERU-1'!$A$6:$BE$17,M$42,FALSE)</f>
        <v>59</v>
      </c>
      <c r="N176" s="85">
        <f>VLOOKUP($C$2,'[131]ERU-1'!$A$6:$BE$17,N$42,FALSE)</f>
        <v>0</v>
      </c>
      <c r="O176" s="85" t="s">
        <v>36</v>
      </c>
      <c r="P176" s="85">
        <f>VLOOKUP($C$2,'[131]ERU-1'!$A$6:$BE$17,P$42,FALSE)</f>
        <v>0</v>
      </c>
      <c r="Q176" s="85">
        <f>VLOOKUP($C$2,'[131]ERU-1'!$A$6:$BE$17,Q$42,FALSE)</f>
        <v>0</v>
      </c>
      <c r="R176" s="85">
        <f>VLOOKUP($C$2,'[131]ERU-1'!$A$6:$BE$17,R$42,FALSE)</f>
        <v>59</v>
      </c>
      <c r="S176" s="85">
        <f>VLOOKUP($C$2,'[131]ERU-1'!$A$6:$BE$17,S$42,FALSE)</f>
        <v>0</v>
      </c>
      <c r="T176" s="85">
        <f>VLOOKUP($C$2,'[131]ERU-1'!$A$6:$BE$17,T$42,FALSE)</f>
        <v>0</v>
      </c>
      <c r="U176" s="85">
        <f>VLOOKUP($C$2,'[131]ERU-1'!$A$6:$BE$17,U$42,FALSE)</f>
        <v>0</v>
      </c>
      <c r="V176" s="85">
        <f>VLOOKUP($C$2,'[131]ERU-1'!$A$6:$BE$17,V$42,FALSE)</f>
        <v>0</v>
      </c>
      <c r="W176" s="85">
        <f>VLOOKUP($C$2,'[131]ERU-1'!$A$6:$BE$17,W$42,FALSE)</f>
        <v>0</v>
      </c>
      <c r="X176" s="85">
        <f>VLOOKUP($C$2,'[131]ERU-1'!$A$6:$BE$17,X$42,FALSE)</f>
        <v>0</v>
      </c>
      <c r="Y176" s="85">
        <f>VLOOKUP($C$2,'[131]ERU-1'!$A$6:$BE$17,Y$42,FALSE)</f>
        <v>0</v>
      </c>
      <c r="Z176" s="85">
        <f>VLOOKUP($C$2,'[131]ERU-1'!$A$6:$BE$17,Z$42,FALSE)</f>
        <v>0</v>
      </c>
      <c r="AA176" s="85" t="str">
        <f>INDEX([16]Data!$BK$5:$BK$156,MATCH(A176,[16]Data!$A$5:$A$156,0))</f>
        <v>Moravskoslezský</v>
      </c>
      <c r="AB176" s="86">
        <f>INDEX([16]Data!$BM$5:$BM$156,MATCH(A176,[16]Data!$A$5:$A$156,0))</f>
        <v>0.3</v>
      </c>
      <c r="AD176" s="39">
        <f t="shared" si="17"/>
        <v>0.70834113709162339</v>
      </c>
    </row>
    <row r="177" spans="1:30" x14ac:dyDescent="0.25">
      <c r="A177">
        <v>4492</v>
      </c>
      <c r="B177" s="84" t="str">
        <f>INDEX([16]Data!$C$5:$C$156,MATCH(A177,[16]Data!$A$5:$A$156,0))</f>
        <v>KJ - Prostějov Anglická</v>
      </c>
      <c r="C177" s="85" t="str">
        <f>VLOOKUP($C$2,'[132]ERU-1'!$A$6:$BE$17,C$42,FALSE)</f>
        <v>Květen</v>
      </c>
      <c r="D177" s="85">
        <f>VLOOKUP($C$2,'[132]ERU-1'!$A$6:$BE$17,D$42,FALSE)</f>
        <v>5</v>
      </c>
      <c r="E177" s="85">
        <f>VLOOKUP($C$2,'[132]ERU-1'!$A$6:$BE$17,E$42,FALSE)</f>
        <v>174.624</v>
      </c>
      <c r="F177" s="85">
        <f>VLOOKUP($C$2,'[132]ERU-1'!$A$6:$BE$17,F$42,FALSE)</f>
        <v>100.39400000000001</v>
      </c>
      <c r="G177" s="85">
        <f>VLOOKUP($C$2,'[132]ERU-1'!$A$6:$BE$17,G$42,FALSE)</f>
        <v>35.531999999999996</v>
      </c>
      <c r="H177" s="85">
        <f>VLOOKUP($C$2,'[132]ERU-1'!$A$6:$BE$17,H$42,FALSE)</f>
        <v>296</v>
      </c>
      <c r="I177" s="85">
        <f>VLOOKUP($C$2,'[132]ERU-1'!$A$6:$BE$17,I$42,FALSE)</f>
        <v>0</v>
      </c>
      <c r="J177" s="85">
        <f>VLOOKUP($C$2,'[132]ERU-1'!$A$6:$BE$17,J$42,FALSE)</f>
        <v>0</v>
      </c>
      <c r="K177" s="85">
        <f>VLOOKUP($C$2,'[132]ERU-1'!$A$6:$BE$17,K$42,FALSE)</f>
        <v>296</v>
      </c>
      <c r="L177" s="85">
        <f>VLOOKUP($C$2,'[132]ERU-1'!$A$6:$BE$17,L$42,FALSE)</f>
        <v>0</v>
      </c>
      <c r="M177" s="85">
        <f>VLOOKUP($C$2,'[132]ERU-1'!$A$6:$BE$17,M$42,FALSE)</f>
        <v>296</v>
      </c>
      <c r="N177" s="85">
        <f>VLOOKUP($C$2,'[132]ERU-1'!$A$6:$BE$17,N$42,FALSE)</f>
        <v>0</v>
      </c>
      <c r="O177" s="85" t="s">
        <v>36</v>
      </c>
      <c r="P177" s="85">
        <f>VLOOKUP($C$2,'[132]ERU-1'!$A$6:$BE$17,P$42,FALSE)</f>
        <v>0</v>
      </c>
      <c r="Q177" s="85">
        <f>VLOOKUP($C$2,'[132]ERU-1'!$A$6:$BE$17,Q$42,FALSE)</f>
        <v>0</v>
      </c>
      <c r="R177" s="85">
        <f>VLOOKUP($C$2,'[132]ERU-1'!$A$6:$BE$17,R$42,FALSE)</f>
        <v>296</v>
      </c>
      <c r="S177" s="85">
        <f>VLOOKUP($C$2,'[132]ERU-1'!$A$6:$BE$17,S$42,FALSE)</f>
        <v>0</v>
      </c>
      <c r="T177" s="85">
        <f>VLOOKUP($C$2,'[132]ERU-1'!$A$6:$BE$17,T$42,FALSE)</f>
        <v>0</v>
      </c>
      <c r="U177" s="85">
        <f>VLOOKUP($C$2,'[132]ERU-1'!$A$6:$BE$17,U$42,FALSE)</f>
        <v>0</v>
      </c>
      <c r="V177" s="85">
        <f>VLOOKUP($C$2,'[132]ERU-1'!$A$6:$BE$17,V$42,FALSE)</f>
        <v>0</v>
      </c>
      <c r="W177" s="85">
        <f>VLOOKUP($C$2,'[132]ERU-1'!$A$6:$BE$17,W$42,FALSE)</f>
        <v>0</v>
      </c>
      <c r="X177" s="85">
        <f>VLOOKUP($C$2,'[132]ERU-1'!$A$6:$BE$17,X$42,FALSE)</f>
        <v>0</v>
      </c>
      <c r="Y177" s="85">
        <f>VLOOKUP($C$2,'[132]ERU-1'!$A$6:$BE$17,Y$42,FALSE)</f>
        <v>0</v>
      </c>
      <c r="Z177" s="85">
        <f>VLOOKUP($C$2,'[132]ERU-1'!$A$6:$BE$17,Z$42,FALSE)</f>
        <v>0</v>
      </c>
      <c r="AA177" s="85" t="str">
        <f>INDEX([16]Data!$BK$5:$BK$156,MATCH(A177,[16]Data!$A$5:$A$156,0))</f>
        <v>Olomoucký</v>
      </c>
      <c r="AB177" s="86">
        <f>INDEX([16]Data!$BM$5:$BM$156,MATCH(A177,[16]Data!$A$5:$A$156,0))</f>
        <v>0.46500000000000002</v>
      </c>
      <c r="AD177" s="39">
        <f t="shared" si="17"/>
        <v>0.81899538042335418</v>
      </c>
    </row>
    <row r="178" spans="1:30" x14ac:dyDescent="0.25">
      <c r="A178">
        <v>4536</v>
      </c>
      <c r="B178" s="84" t="str">
        <f>INDEX([16]Data!$C$5:$C$156,MATCH(A178,[16]Data!$A$5:$A$156,0))</f>
        <v>KJ - Police nad Metují</v>
      </c>
      <c r="C178" s="85" t="str">
        <f>VLOOKUP($C$2,'[132]ERU-1'!$A$6:$BE$17,C$42,FALSE)</f>
        <v>Květen</v>
      </c>
      <c r="D178" s="85">
        <f>VLOOKUP($C$2,'[132]ERU-1'!$A$6:$BE$17,D$42,FALSE)</f>
        <v>5</v>
      </c>
      <c r="E178" s="85">
        <f>VLOOKUP($C$2,'[133]ERU-1'!$A$6:$BE$17,E$42,FALSE)</f>
        <v>136.58699999999999</v>
      </c>
      <c r="F178" s="85">
        <f>VLOOKUP($C$2,'[133]ERU-1'!$A$6:$BE$17,F$42,FALSE)</f>
        <v>75.23</v>
      </c>
      <c r="G178" s="85">
        <f>VLOOKUP($C$2,'[133]ERU-1'!$A$6:$BE$17,G$42,FALSE)</f>
        <v>35.426000000000002</v>
      </c>
      <c r="H178" s="85">
        <f>VLOOKUP($C$2,'[133]ERU-1'!$A$6:$BE$17,H$42,FALSE)</f>
        <v>223</v>
      </c>
      <c r="I178" s="85">
        <f>VLOOKUP($C$2,'[133]ERU-1'!$A$6:$BE$17,I$42,FALSE)</f>
        <v>0</v>
      </c>
      <c r="J178" s="85">
        <f>VLOOKUP($C$2,'[133]ERU-1'!$A$6:$BE$17,J$42,FALSE)</f>
        <v>0</v>
      </c>
      <c r="K178" s="85">
        <f>VLOOKUP($C$2,'[133]ERU-1'!$A$6:$BE$17,K$42,FALSE)</f>
        <v>223</v>
      </c>
      <c r="L178" s="85">
        <f>VLOOKUP($C$2,'[133]ERU-1'!$A$6:$BE$17,L$42,FALSE)</f>
        <v>0</v>
      </c>
      <c r="M178" s="85">
        <f>VLOOKUP($C$2,'[133]ERU-1'!$A$6:$BE$17,M$42,FALSE)</f>
        <v>223</v>
      </c>
      <c r="N178" s="85">
        <f>VLOOKUP($C$2,'[133]ERU-1'!$A$6:$BE$17,N$42,FALSE)</f>
        <v>0</v>
      </c>
      <c r="O178" s="85" t="s">
        <v>36</v>
      </c>
      <c r="P178" s="85">
        <f>VLOOKUP($C$2,'[133]ERU-1'!$A$6:$BE$17,P$42,FALSE)</f>
        <v>0</v>
      </c>
      <c r="Q178" s="85">
        <f>VLOOKUP($C$2,'[133]ERU-1'!$A$6:$BE$17,Q$42,FALSE)</f>
        <v>0</v>
      </c>
      <c r="R178" s="85">
        <f>VLOOKUP($C$2,'[133]ERU-1'!$A$6:$BE$17,R$42,FALSE)</f>
        <v>223</v>
      </c>
      <c r="S178" s="85">
        <f>VLOOKUP($C$2,'[133]ERU-1'!$A$6:$BE$17,S$42,FALSE)</f>
        <v>0</v>
      </c>
      <c r="T178" s="85">
        <f>VLOOKUP($C$2,'[133]ERU-1'!$A$6:$BE$17,T$42,FALSE)</f>
        <v>0</v>
      </c>
      <c r="U178" s="85">
        <f>VLOOKUP($C$2,'[133]ERU-1'!$A$6:$BE$17,U$42,FALSE)</f>
        <v>0</v>
      </c>
      <c r="V178" s="85">
        <f>VLOOKUP($C$2,'[133]ERU-1'!$A$6:$BE$17,V$42,FALSE)</f>
        <v>0</v>
      </c>
      <c r="W178" s="85">
        <f>VLOOKUP($C$2,'[133]ERU-1'!$A$6:$BE$17,W$42,FALSE)</f>
        <v>0</v>
      </c>
      <c r="X178" s="85">
        <f>VLOOKUP($C$2,'[133]ERU-1'!$A$6:$BE$17,X$42,FALSE)</f>
        <v>0</v>
      </c>
      <c r="Y178" s="85">
        <f>VLOOKUP($C$2,'[133]ERU-1'!$A$6:$BE$17,Y$42,FALSE)</f>
        <v>0</v>
      </c>
      <c r="Z178" s="85">
        <f>VLOOKUP($C$2,'[133]ERU-1'!$A$6:$BE$17,Z$42,FALSE)</f>
        <v>0</v>
      </c>
      <c r="AA178" s="85" t="str">
        <f>INDEX([16]Data!$BK$5:$BK$156,MATCH(A178,[16]Data!$A$5:$A$156,0))</f>
        <v>Královéhradecký</v>
      </c>
      <c r="AB178" s="86">
        <f>INDEX([16]Data!$BM$5:$BM$156,MATCH(A178,[16]Data!$A$5:$A$156,0))</f>
        <v>0.47799999999999998</v>
      </c>
      <c r="AD178" s="39">
        <f t="shared" si="17"/>
        <v>0.82340083004711473</v>
      </c>
    </row>
    <row r="179" spans="1:30" x14ac:dyDescent="0.25">
      <c r="A179">
        <v>4524</v>
      </c>
      <c r="B179" s="84" t="str">
        <f>INDEX([16]Data!$C$5:$C$156,MATCH(A179,[16]Data!$A$5:$A$156,0))</f>
        <v>KJ - Poděbrady</v>
      </c>
      <c r="C179" s="85" t="str">
        <f>VLOOKUP($C$2,'[132]ERU-1'!$A$6:$BE$17,C$42,FALSE)</f>
        <v>Květen</v>
      </c>
      <c r="D179" s="85">
        <f>VLOOKUP($C$2,'[132]ERU-1'!$A$6:$BE$17,D$42,FALSE)</f>
        <v>5</v>
      </c>
      <c r="E179" s="85">
        <f>VLOOKUP($C$2,'[134]ERU-1'!$A$6:$BE$17,E$42,FALSE)</f>
        <v>141.44300000000001</v>
      </c>
      <c r="F179" s="85">
        <f>VLOOKUP($C$2,'[134]ERU-1'!$A$6:$BE$17,F$42,FALSE)</f>
        <v>74.947000000000003</v>
      </c>
      <c r="G179" s="85">
        <f>VLOOKUP($C$2,'[134]ERU-1'!$A$6:$BE$17,G$42,FALSE)</f>
        <v>35.377000000000002</v>
      </c>
      <c r="H179" s="85">
        <f>VLOOKUP($C$2,'[134]ERU-1'!$A$6:$BE$17,H$42,FALSE)</f>
        <v>210</v>
      </c>
      <c r="I179" s="85">
        <f>VLOOKUP($C$2,'[134]ERU-1'!$A$6:$BE$17,I$42,FALSE)</f>
        <v>0</v>
      </c>
      <c r="J179" s="85">
        <f>VLOOKUP($C$2,'[134]ERU-1'!$A$6:$BE$17,J$42,FALSE)</f>
        <v>0</v>
      </c>
      <c r="K179" s="85">
        <f>VLOOKUP($C$2,'[134]ERU-1'!$A$6:$BE$17,K$42,FALSE)</f>
        <v>210</v>
      </c>
      <c r="L179" s="85">
        <f>VLOOKUP($C$2,'[134]ERU-1'!$A$6:$BE$17,L$42,FALSE)</f>
        <v>0</v>
      </c>
      <c r="M179" s="85">
        <f>VLOOKUP($C$2,'[134]ERU-1'!$A$6:$BE$17,M$42,FALSE)</f>
        <v>210</v>
      </c>
      <c r="N179" s="85">
        <f>VLOOKUP($C$2,'[134]ERU-1'!$A$6:$BE$17,N$42,FALSE)</f>
        <v>0</v>
      </c>
      <c r="O179" s="85" t="s">
        <v>36</v>
      </c>
      <c r="P179" s="85">
        <f>VLOOKUP($C$2,'[134]ERU-1'!$A$6:$BE$17,P$42,FALSE)</f>
        <v>0</v>
      </c>
      <c r="Q179" s="85">
        <f>VLOOKUP($C$2,'[134]ERU-1'!$A$6:$BE$17,Q$42,FALSE)</f>
        <v>0</v>
      </c>
      <c r="R179" s="85">
        <f>VLOOKUP($C$2,'[134]ERU-1'!$A$6:$BE$17,R$42,FALSE)</f>
        <v>210</v>
      </c>
      <c r="S179" s="85">
        <f>VLOOKUP($C$2,'[134]ERU-1'!$A$6:$BE$17,S$42,FALSE)</f>
        <v>0</v>
      </c>
      <c r="T179" s="85">
        <f>VLOOKUP($C$2,'[134]ERU-1'!$A$6:$BE$17,T$42,FALSE)</f>
        <v>0</v>
      </c>
      <c r="U179" s="85">
        <f>VLOOKUP($C$2,'[134]ERU-1'!$A$6:$BE$17,U$42,FALSE)</f>
        <v>0</v>
      </c>
      <c r="V179" s="85">
        <f>VLOOKUP($C$2,'[134]ERU-1'!$A$6:$BE$17,V$42,FALSE)</f>
        <v>0</v>
      </c>
      <c r="W179" s="85">
        <f>VLOOKUP($C$2,'[134]ERU-1'!$A$6:$BE$17,W$42,FALSE)</f>
        <v>0</v>
      </c>
      <c r="X179" s="85">
        <f>VLOOKUP($C$2,'[134]ERU-1'!$A$6:$BE$17,X$42,FALSE)</f>
        <v>0</v>
      </c>
      <c r="Y179" s="85">
        <f>VLOOKUP($C$2,'[134]ERU-1'!$A$6:$BE$17,Y$42,FALSE)</f>
        <v>0</v>
      </c>
      <c r="Z179" s="85">
        <f>VLOOKUP($C$2,'[134]ERU-1'!$A$6:$BE$17,Z$42,FALSE)</f>
        <v>0</v>
      </c>
      <c r="AA179" s="85" t="str">
        <f>INDEX([16]Data!$BK$5:$BK$156,MATCH(A179,[16]Data!$A$5:$A$156,0))</f>
        <v>Středočeský</v>
      </c>
      <c r="AB179" s="86">
        <f>INDEX([16]Data!$BM$5:$BM$156,MATCH(A179,[16]Data!$A$5:$A$156,0))</f>
        <v>0.47799999999999998</v>
      </c>
      <c r="AD179" s="39">
        <f t="shared" si="17"/>
        <v>0.77832779608701252</v>
      </c>
    </row>
    <row r="180" spans="1:30" x14ac:dyDescent="0.25">
      <c r="A180">
        <v>4629</v>
      </c>
      <c r="B180" s="84" t="str">
        <f>INDEX([16]Data!$C$5:$C$156,MATCH(A180,[16]Data!$A$5:$A$156,0))</f>
        <v>KJ - Heřmanův Městec V Lukách</v>
      </c>
      <c r="C180" s="85" t="str">
        <f>VLOOKUP($C$2,'[132]ERU-1'!$A$6:$BE$17,C$42,FALSE)</f>
        <v>Květen</v>
      </c>
      <c r="D180" s="85">
        <f>VLOOKUP($C$2,'[132]ERU-1'!$A$6:$BE$17,D$42,FALSE)</f>
        <v>5</v>
      </c>
      <c r="E180" s="85">
        <f>VLOOKUP($C$2,'[135]ERU-1'!$A$6:$BE$17,E$42,FALSE)</f>
        <v>117.706</v>
      </c>
      <c r="F180" s="85">
        <f>VLOOKUP($C$2,'[135]ERU-1'!$A$6:$BE$17,F$42,FALSE)</f>
        <v>65.614999999999995</v>
      </c>
      <c r="G180" s="85">
        <f>VLOOKUP($C$2,'[135]ERU-1'!$A$6:$BE$17,G$42,FALSE)</f>
        <v>35.423000000000002</v>
      </c>
      <c r="H180" s="85">
        <f>VLOOKUP($C$2,'[135]ERU-1'!$A$6:$BE$17,H$42,FALSE)</f>
        <v>179</v>
      </c>
      <c r="I180" s="85">
        <f>VLOOKUP($C$2,'[135]ERU-1'!$A$6:$BE$17,I$42,FALSE)</f>
        <v>0</v>
      </c>
      <c r="J180" s="85">
        <f>VLOOKUP($C$2,'[135]ERU-1'!$A$6:$BE$17,J$42,FALSE)</f>
        <v>0</v>
      </c>
      <c r="K180" s="85">
        <f>VLOOKUP($C$2,'[135]ERU-1'!$A$6:$BE$17,K$42,FALSE)</f>
        <v>179</v>
      </c>
      <c r="L180" s="85">
        <f>VLOOKUP($C$2,'[135]ERU-1'!$A$6:$BE$17,L$42,FALSE)</f>
        <v>0</v>
      </c>
      <c r="M180" s="85">
        <f>VLOOKUP($C$2,'[135]ERU-1'!$A$6:$BE$17,M$42,FALSE)</f>
        <v>179</v>
      </c>
      <c r="N180" s="85">
        <f>VLOOKUP($C$2,'[135]ERU-1'!$A$6:$BE$17,N$42,FALSE)</f>
        <v>0</v>
      </c>
      <c r="O180" s="85" t="s">
        <v>36</v>
      </c>
      <c r="P180" s="85">
        <f>VLOOKUP($C$2,'[135]ERU-1'!$A$6:$BE$17,P$42,FALSE)</f>
        <v>0</v>
      </c>
      <c r="Q180" s="85">
        <f>VLOOKUP($C$2,'[135]ERU-1'!$A$6:$BE$17,Q$42,FALSE)</f>
        <v>0</v>
      </c>
      <c r="R180" s="85">
        <f>VLOOKUP($C$2,'[135]ERU-1'!$A$6:$BE$17,R$42,FALSE)</f>
        <v>179</v>
      </c>
      <c r="S180" s="85">
        <f>VLOOKUP($C$2,'[135]ERU-1'!$A$6:$BE$17,S$42,FALSE)</f>
        <v>0</v>
      </c>
      <c r="T180" s="85">
        <f>VLOOKUP($C$2,'[135]ERU-1'!$A$6:$BE$17,T$42,FALSE)</f>
        <v>0</v>
      </c>
      <c r="U180" s="85">
        <f>VLOOKUP($C$2,'[135]ERU-1'!$A$6:$BE$17,U$42,FALSE)</f>
        <v>0</v>
      </c>
      <c r="V180" s="85">
        <f>VLOOKUP($C$2,'[135]ERU-1'!$A$6:$BE$17,V$42,FALSE)</f>
        <v>0</v>
      </c>
      <c r="W180" s="85">
        <f>VLOOKUP($C$2,'[135]ERU-1'!$A$6:$BE$17,W$42,FALSE)</f>
        <v>0</v>
      </c>
      <c r="X180" s="85">
        <f>VLOOKUP($C$2,'[135]ERU-1'!$A$6:$BE$17,X$42,FALSE)</f>
        <v>0</v>
      </c>
      <c r="Y180" s="85">
        <f>VLOOKUP($C$2,'[135]ERU-1'!$A$6:$BE$17,Y$42,FALSE)</f>
        <v>0</v>
      </c>
      <c r="Z180" s="85">
        <f>VLOOKUP($C$2,'[135]ERU-1'!$A$6:$BE$17,Z$42,FALSE)</f>
        <v>0</v>
      </c>
      <c r="AA180" s="85" t="str">
        <f>INDEX([16]Data!$BK$5:$BK$156,MATCH(A180,[16]Data!$A$5:$A$156,0))</f>
        <v>Pardubický</v>
      </c>
      <c r="AB180" s="86">
        <f>INDEX([16]Data!$BM$5:$BM$156,MATCH(A180,[16]Data!$A$5:$A$156,0))</f>
        <v>0.28000000000000003</v>
      </c>
      <c r="AD180" s="39">
        <f t="shared" si="17"/>
        <v>0.7577874300422498</v>
      </c>
    </row>
    <row r="181" spans="1:30" x14ac:dyDescent="0.25">
      <c r="A181">
        <v>4631</v>
      </c>
      <c r="B181" s="84" t="str">
        <f>INDEX([16]Data!$C$5:$C$156,MATCH(A181,[16]Data!$A$5:$A$156,0))</f>
        <v>KJ - Heřmanův Městec U Bažantnice</v>
      </c>
      <c r="C181" s="85" t="str">
        <f>VLOOKUP($C$2,'[132]ERU-1'!$A$6:$BE$17,C$42,FALSE)</f>
        <v>Květen</v>
      </c>
      <c r="D181" s="85">
        <f>VLOOKUP($C$2,'[132]ERU-1'!$A$6:$BE$17,D$42,FALSE)</f>
        <v>5</v>
      </c>
      <c r="E181" s="85">
        <f>VLOOKUP($C$2,'[136]ERU-1'!$A$6:$BE$17,E$42,FALSE)</f>
        <v>111.58799999999999</v>
      </c>
      <c r="F181" s="85">
        <f>VLOOKUP($C$2,'[136]ERU-1'!$A$6:$BE$17,F$42,FALSE)</f>
        <v>61.835999999999999</v>
      </c>
      <c r="G181" s="85">
        <f>VLOOKUP($C$2,'[136]ERU-1'!$A$6:$BE$17,G$42,FALSE)</f>
        <v>35.424999999999997</v>
      </c>
      <c r="H181" s="85">
        <f>VLOOKUP($C$2,'[136]ERU-1'!$A$6:$BE$17,H$42,FALSE)</f>
        <v>169</v>
      </c>
      <c r="I181" s="85">
        <f>VLOOKUP($C$2,'[136]ERU-1'!$A$6:$BE$17,I$42,FALSE)</f>
        <v>0</v>
      </c>
      <c r="J181" s="85">
        <f>VLOOKUP($C$2,'[136]ERU-1'!$A$6:$BE$17,J$42,FALSE)</f>
        <v>0</v>
      </c>
      <c r="K181" s="85">
        <f>VLOOKUP($C$2,'[136]ERU-1'!$A$6:$BE$17,K$42,FALSE)</f>
        <v>169</v>
      </c>
      <c r="L181" s="85">
        <f>VLOOKUP($C$2,'[136]ERU-1'!$A$6:$BE$17,L$42,FALSE)</f>
        <v>0</v>
      </c>
      <c r="M181" s="85">
        <f>VLOOKUP($C$2,'[136]ERU-1'!$A$6:$BE$17,M$42,FALSE)</f>
        <v>169</v>
      </c>
      <c r="N181" s="85">
        <f>VLOOKUP($C$2,'[136]ERU-1'!$A$6:$BE$17,N$42,FALSE)</f>
        <v>0</v>
      </c>
      <c r="O181" s="85" t="s">
        <v>36</v>
      </c>
      <c r="P181" s="85">
        <f>VLOOKUP($C$2,'[136]ERU-1'!$A$6:$BE$17,P$42,FALSE)</f>
        <v>0</v>
      </c>
      <c r="Q181" s="85">
        <f>VLOOKUP($C$2,'[136]ERU-1'!$A$6:$BE$17,Q$42,FALSE)</f>
        <v>0</v>
      </c>
      <c r="R181" s="85">
        <f>VLOOKUP($C$2,'[136]ERU-1'!$A$6:$BE$17,R$42,FALSE)</f>
        <v>169</v>
      </c>
      <c r="S181" s="85">
        <f>VLOOKUP($C$2,'[136]ERU-1'!$A$6:$BE$17,S$42,FALSE)</f>
        <v>0</v>
      </c>
      <c r="T181" s="85">
        <f>VLOOKUP($C$2,'[136]ERU-1'!$A$6:$BE$17,T$42,FALSE)</f>
        <v>0</v>
      </c>
      <c r="U181" s="85">
        <f>VLOOKUP($C$2,'[136]ERU-1'!$A$6:$BE$17,U$42,FALSE)</f>
        <v>0</v>
      </c>
      <c r="V181" s="85">
        <f>VLOOKUP($C$2,'[136]ERU-1'!$A$6:$BE$17,V$42,FALSE)</f>
        <v>0</v>
      </c>
      <c r="W181" s="85">
        <f>VLOOKUP($C$2,'[136]ERU-1'!$A$6:$BE$17,W$42,FALSE)</f>
        <v>0</v>
      </c>
      <c r="X181" s="85">
        <f>VLOOKUP($C$2,'[136]ERU-1'!$A$6:$BE$17,X$42,FALSE)</f>
        <v>0</v>
      </c>
      <c r="Y181" s="85">
        <f>VLOOKUP($C$2,'[136]ERU-1'!$A$6:$BE$17,Y$42,FALSE)</f>
        <v>0</v>
      </c>
      <c r="Z181" s="85">
        <f>VLOOKUP($C$2,'[136]ERU-1'!$A$6:$BE$17,Z$42,FALSE)</f>
        <v>0</v>
      </c>
      <c r="AA181" s="85" t="str">
        <f>INDEX([16]Data!$BK$5:$BK$156,MATCH(A181,[16]Data!$A$5:$A$156,0))</f>
        <v>Pardubický</v>
      </c>
      <c r="AB181" s="86">
        <f>INDEX([16]Data!$BM$5:$BM$156,MATCH(A181,[16]Data!$A$5:$A$156,0))</f>
        <v>0.28000000000000003</v>
      </c>
      <c r="AD181" s="39">
        <f t="shared" si="17"/>
        <v>0.75917660334504888</v>
      </c>
    </row>
    <row r="182" spans="1:30" x14ac:dyDescent="0.25">
      <c r="A182">
        <v>4632</v>
      </c>
      <c r="B182" s="84" t="str">
        <f>INDEX([16]Data!$C$5:$C$156,MATCH(A182,[16]Data!$A$5:$A$156,0))</f>
        <v>KJ - Nové Zákupy</v>
      </c>
      <c r="C182" s="85" t="str">
        <f>VLOOKUP($C$2,'[132]ERU-1'!$A$6:$BE$17,C$42,FALSE)</f>
        <v>Květen</v>
      </c>
      <c r="D182" s="85">
        <f>VLOOKUP($C$2,'[132]ERU-1'!$A$6:$BE$17,D$42,FALSE)</f>
        <v>5</v>
      </c>
      <c r="E182" s="85">
        <f>VLOOKUP($C$2,'[137]ERU-1'!$A$6:$BE$17,E$42,FALSE)</f>
        <v>112.532</v>
      </c>
      <c r="F182" s="85">
        <f>VLOOKUP($C$2,'[137]ERU-1'!$A$6:$BE$17,F$42,FALSE)</f>
        <v>65.078999999999994</v>
      </c>
      <c r="G182" s="85">
        <f>VLOOKUP($C$2,'[137]ERU-1'!$A$6:$BE$17,G$42,FALSE)</f>
        <v>34.667999999999999</v>
      </c>
      <c r="H182" s="85">
        <f>VLOOKUP($C$2,'[137]ERU-1'!$A$6:$BE$17,H$42,FALSE)</f>
        <v>192</v>
      </c>
      <c r="I182" s="85">
        <f>VLOOKUP($C$2,'[137]ERU-1'!$A$6:$BE$17,I$42,FALSE)</f>
        <v>0</v>
      </c>
      <c r="J182" s="85">
        <f>VLOOKUP($C$2,'[137]ERU-1'!$A$6:$BE$17,J$42,FALSE)</f>
        <v>0</v>
      </c>
      <c r="K182" s="85">
        <f>VLOOKUP($C$2,'[137]ERU-1'!$A$6:$BE$17,K$42,FALSE)</f>
        <v>192</v>
      </c>
      <c r="L182" s="85">
        <f>VLOOKUP($C$2,'[137]ERU-1'!$A$6:$BE$17,L$42,FALSE)</f>
        <v>0</v>
      </c>
      <c r="M182" s="85">
        <f>VLOOKUP($C$2,'[137]ERU-1'!$A$6:$BE$17,M$42,FALSE)</f>
        <v>192</v>
      </c>
      <c r="N182" s="85">
        <f>VLOOKUP($C$2,'[137]ERU-1'!$A$6:$BE$17,N$42,FALSE)</f>
        <v>0</v>
      </c>
      <c r="O182" s="85" t="s">
        <v>36</v>
      </c>
      <c r="P182" s="85">
        <f>VLOOKUP($C$2,'[137]ERU-1'!$A$6:$BE$17,P$42,FALSE)</f>
        <v>0</v>
      </c>
      <c r="Q182" s="85">
        <f>VLOOKUP($C$2,'[137]ERU-1'!$A$6:$BE$17,Q$42,FALSE)</f>
        <v>0</v>
      </c>
      <c r="R182" s="85">
        <f>VLOOKUP($C$2,'[137]ERU-1'!$A$6:$BE$17,R$42,FALSE)</f>
        <v>192</v>
      </c>
      <c r="S182" s="85">
        <f>VLOOKUP($C$2,'[137]ERU-1'!$A$6:$BE$17,S$42,FALSE)</f>
        <v>0</v>
      </c>
      <c r="T182" s="85">
        <f>VLOOKUP($C$2,'[137]ERU-1'!$A$6:$BE$17,T$42,FALSE)</f>
        <v>0</v>
      </c>
      <c r="U182" s="85">
        <f>VLOOKUP($C$2,'[137]ERU-1'!$A$6:$BE$17,U$42,FALSE)</f>
        <v>0</v>
      </c>
      <c r="V182" s="85">
        <f>VLOOKUP($C$2,'[137]ERU-1'!$A$6:$BE$17,V$42,FALSE)</f>
        <v>0</v>
      </c>
      <c r="W182" s="85">
        <f>VLOOKUP($C$2,'[137]ERU-1'!$A$6:$BE$17,W$42,FALSE)</f>
        <v>0</v>
      </c>
      <c r="X182" s="85">
        <f>VLOOKUP($C$2,'[137]ERU-1'!$A$6:$BE$17,X$42,FALSE)</f>
        <v>0</v>
      </c>
      <c r="Y182" s="85">
        <f>VLOOKUP($C$2,'[137]ERU-1'!$A$6:$BE$17,Y$42,FALSE)</f>
        <v>0</v>
      </c>
      <c r="Z182" s="85">
        <f>VLOOKUP($C$2,'[137]ERU-1'!$A$6:$BE$17,Z$42,FALSE)</f>
        <v>0</v>
      </c>
      <c r="AA182" s="85" t="str">
        <f>INDEX([16]Data!$BK$5:$BK$156,MATCH(A182,[16]Data!$A$5:$A$156,0))</f>
        <v>Liberecký</v>
      </c>
      <c r="AB182" s="86">
        <f>INDEX([16]Data!$BM$5:$BM$156,MATCH(A182,[16]Data!$A$5:$A$156,0))</f>
        <v>0.3</v>
      </c>
      <c r="AD182" s="39">
        <f t="shared" si="17"/>
        <v>0.81951679241127462</v>
      </c>
    </row>
    <row r="183" spans="1:30" x14ac:dyDescent="0.25">
      <c r="A183">
        <v>4589</v>
      </c>
      <c r="B183" s="84" t="str">
        <f>INDEX([16]Data!$C$5:$C$156,MATCH(A183,[16]Data!$A$5:$A$156,0))</f>
        <v>KJ - Klatovy</v>
      </c>
      <c r="C183" s="85" t="str">
        <f>VLOOKUP($C$2,'[132]ERU-1'!$A$6:$BE$17,C$42,FALSE)</f>
        <v>Květen</v>
      </c>
      <c r="D183" s="85">
        <f>VLOOKUP($C$2,'[132]ERU-1'!$A$6:$BE$17,D$42,FALSE)</f>
        <v>5</v>
      </c>
      <c r="E183" s="85">
        <f>VLOOKUP($C$2,'[138]ERU-1'!$A$6:$BE$17,E$42,FALSE)</f>
        <v>299.00799999999998</v>
      </c>
      <c r="F183" s="85">
        <f>VLOOKUP($C$2,'[138]ERU-1'!$A$6:$BE$17,F$42,FALSE)</f>
        <v>153.524</v>
      </c>
      <c r="G183" s="85">
        <f>VLOOKUP($C$2,'[138]ERU-1'!$A$6:$BE$17,G$42,FALSE)</f>
        <v>35.445999999999998</v>
      </c>
      <c r="H183" s="85">
        <f>VLOOKUP($C$2,'[138]ERU-1'!$A$6:$BE$17,H$42,FALSE)</f>
        <v>437</v>
      </c>
      <c r="I183" s="85">
        <f>VLOOKUP($C$2,'[138]ERU-1'!$A$6:$BE$17,I$42,FALSE)</f>
        <v>0</v>
      </c>
      <c r="J183" s="85">
        <f>VLOOKUP($C$2,'[138]ERU-1'!$A$6:$BE$17,J$42,FALSE)</f>
        <v>0</v>
      </c>
      <c r="K183" s="85">
        <f>VLOOKUP($C$2,'[138]ERU-1'!$A$6:$BE$17,K$42,FALSE)</f>
        <v>437</v>
      </c>
      <c r="L183" s="85">
        <f>VLOOKUP($C$2,'[138]ERU-1'!$A$6:$BE$17,L$42,FALSE)</f>
        <v>0</v>
      </c>
      <c r="M183" s="85">
        <f>VLOOKUP($C$2,'[138]ERU-1'!$A$6:$BE$17,M$42,FALSE)</f>
        <v>437</v>
      </c>
      <c r="N183" s="85">
        <f>VLOOKUP($C$2,'[138]ERU-1'!$A$6:$BE$17,N$42,FALSE)</f>
        <v>0</v>
      </c>
      <c r="O183" s="85" t="s">
        <v>36</v>
      </c>
      <c r="P183" s="85">
        <f>VLOOKUP($C$2,'[138]ERU-1'!$A$6:$BE$17,P$42,FALSE)</f>
        <v>0</v>
      </c>
      <c r="Q183" s="85">
        <f>VLOOKUP($C$2,'[138]ERU-1'!$A$6:$BE$17,Q$42,FALSE)</f>
        <v>0</v>
      </c>
      <c r="R183" s="85">
        <f>VLOOKUP($C$2,'[138]ERU-1'!$A$6:$BE$17,R$42,FALSE)</f>
        <v>437</v>
      </c>
      <c r="S183" s="85">
        <f>VLOOKUP($C$2,'[138]ERU-1'!$A$6:$BE$17,S$42,FALSE)</f>
        <v>0</v>
      </c>
      <c r="T183" s="85">
        <f>VLOOKUP($C$2,'[138]ERU-1'!$A$6:$BE$17,T$42,FALSE)</f>
        <v>0</v>
      </c>
      <c r="U183" s="85">
        <f>VLOOKUP($C$2,'[138]ERU-1'!$A$6:$BE$17,U$42,FALSE)</f>
        <v>0</v>
      </c>
      <c r="V183" s="85">
        <f>VLOOKUP($C$2,'[138]ERU-1'!$A$6:$BE$17,V$42,FALSE)</f>
        <v>0</v>
      </c>
      <c r="W183" s="85">
        <f>VLOOKUP($C$2,'[138]ERU-1'!$A$6:$BE$17,W$42,FALSE)</f>
        <v>0</v>
      </c>
      <c r="X183" s="85">
        <f>VLOOKUP($C$2,'[138]ERU-1'!$A$6:$BE$17,X$42,FALSE)</f>
        <v>0</v>
      </c>
      <c r="Y183" s="85">
        <f>VLOOKUP($C$2,'[138]ERU-1'!$A$6:$BE$17,Y$42,FALSE)</f>
        <v>0</v>
      </c>
      <c r="Z183" s="85">
        <f>VLOOKUP($C$2,'[138]ERU-1'!$A$6:$BE$17,Z$42,FALSE)</f>
        <v>0</v>
      </c>
      <c r="AA183" s="85" t="str">
        <f>INDEX([16]Data!$BK$5:$BK$156,MATCH(A183,[16]Data!$A$5:$A$156,0))</f>
        <v>Plzeňský</v>
      </c>
      <c r="AB183" s="86">
        <f>INDEX([16]Data!$BM$5:$BM$156,MATCH(A183,[16]Data!$A$5:$A$156,0))</f>
        <v>0.99299999999999999</v>
      </c>
    </row>
    <row r="184" spans="1:30" x14ac:dyDescent="0.25">
      <c r="A184">
        <v>4630</v>
      </c>
      <c r="B184" s="84" t="str">
        <f>INDEX([16]Data!$C$5:$C$156,MATCH(A184,[16]Data!$A$5:$A$156,0))</f>
        <v>KJ - Jihlava SAPELI</v>
      </c>
      <c r="C184" s="85" t="str">
        <f>VLOOKUP($C$2,'[139]ERU-1'!$A$6:$BE$17,C$42,FALSE)</f>
        <v>Květen</v>
      </c>
      <c r="D184" s="85">
        <f>ROUND(VLOOKUP($C$2,'[139]ERU-1'!$A$6:$BE$17,D$42,FALSE),3)</f>
        <v>5</v>
      </c>
      <c r="E184" s="85">
        <f>ROUND(VLOOKUP($C$2,'[139]ERU-1'!$A$6:$BE$17,E$42,FALSE),3)</f>
        <v>35.429000000000002</v>
      </c>
      <c r="F184" s="85">
        <f>ROUND(VLOOKUP($C$2,'[139]ERU-1'!$A$6:$BE$17,F$42,FALSE),3)</f>
        <v>19.431000000000001</v>
      </c>
      <c r="G184" s="85">
        <f>ROUND(VLOOKUP($C$2,'[139]ERU-1'!$A$6:$BE$17,G$42,FALSE),3)</f>
        <v>35.527000000000001</v>
      </c>
      <c r="H184" s="85">
        <f>ROUND(VLOOKUP($C$2,'[139]ERU-1'!$A$6:$BE$17,H$42,FALSE),3)</f>
        <v>52</v>
      </c>
      <c r="I184" s="85">
        <f>ROUND(VLOOKUP($C$2,'[139]ERU-1'!$A$6:$BE$17,I$42,FALSE),3)</f>
        <v>0</v>
      </c>
      <c r="J184" s="85">
        <f>ROUND(VLOOKUP($C$2,'[139]ERU-1'!$A$6:$BE$17,J$42,FALSE),3)</f>
        <v>0</v>
      </c>
      <c r="K184" s="85">
        <f>ROUND(VLOOKUP($C$2,'[139]ERU-1'!$A$6:$BE$17,K$42,FALSE),3)</f>
        <v>52</v>
      </c>
      <c r="L184" s="85">
        <f>ROUND(VLOOKUP($C$2,'[139]ERU-1'!$A$6:$BE$17,L$42,FALSE),3)</f>
        <v>0</v>
      </c>
      <c r="M184" s="85">
        <f>ROUND(VLOOKUP($C$2,'[139]ERU-1'!$A$6:$BE$17,M$42,FALSE),3)</f>
        <v>52</v>
      </c>
      <c r="N184" s="85">
        <f>ROUND(VLOOKUP($C$2,'[139]ERU-1'!$A$6:$BE$17,N$42,FALSE),3)</f>
        <v>0</v>
      </c>
      <c r="O184" s="85" t="s">
        <v>36</v>
      </c>
      <c r="P184" s="85">
        <f>ROUND(VLOOKUP($C$2,'[139]ERU-1'!$A$6:$BE$17,P$42,FALSE),3)</f>
        <v>0</v>
      </c>
      <c r="Q184" s="85">
        <f>ROUND(VLOOKUP($C$2,'[139]ERU-1'!$A$6:$BE$17,Q$42,FALSE),3)</f>
        <v>0</v>
      </c>
      <c r="R184" s="85">
        <f>ROUND(VLOOKUP($C$2,'[139]ERU-1'!$A$6:$BE$17,R$42,FALSE),3)</f>
        <v>52</v>
      </c>
      <c r="S184" s="85">
        <f>ROUND(VLOOKUP($C$2,'[139]ERU-1'!$A$6:$BE$17,S$42,FALSE),3)</f>
        <v>0</v>
      </c>
      <c r="T184" s="85">
        <f>ROUND(VLOOKUP($C$2,'[139]ERU-1'!$A$6:$BE$17,T$42,FALSE),3)</f>
        <v>0</v>
      </c>
      <c r="U184" s="85">
        <f>ROUND(VLOOKUP($C$2,'[139]ERU-1'!$A$6:$BE$17,U$42,FALSE),3)</f>
        <v>0</v>
      </c>
      <c r="V184" s="85">
        <f>ROUND(VLOOKUP($C$2,'[139]ERU-1'!$A$6:$BE$17,V$42,FALSE),3)</f>
        <v>0</v>
      </c>
      <c r="W184" s="85">
        <f>ROUND(VLOOKUP($C$2,'[139]ERU-1'!$A$6:$BE$17,W$42,FALSE),3)</f>
        <v>0</v>
      </c>
      <c r="X184" s="85">
        <f>ROUND(VLOOKUP($C$2,'[139]ERU-1'!$A$6:$BE$17,X$42,FALSE),3)</f>
        <v>0</v>
      </c>
      <c r="Y184" s="85">
        <f>ROUND(VLOOKUP($C$2,'[139]ERU-1'!$A$6:$BE$17,Y$42,FALSE),3)</f>
        <v>0</v>
      </c>
      <c r="Z184" s="85">
        <f>ROUND(VLOOKUP($C$2,'[139]ERU-1'!$A$6:$BE$17,Z$42,FALSE),3)</f>
        <v>0</v>
      </c>
      <c r="AA184" s="85" t="str">
        <f>INDEX([16]Data!$BK$5:$BK$156,MATCH(A184,[16]Data!$A$5:$A$156,0))</f>
        <v>Vysočina</v>
      </c>
      <c r="AB184" s="86">
        <f>INDEX([16]Data!$BM$5:$BM$156,MATCH(A184,[16]Data!$A$5:$A$156,0))</f>
        <v>0.28000000000000003</v>
      </c>
    </row>
    <row r="185" spans="1:30" x14ac:dyDescent="0.25">
      <c r="A185">
        <v>4475</v>
      </c>
      <c r="B185" s="84" t="str">
        <f>INDEX([16]Data!$C$5:$C$156,MATCH(A185,[16]Data!$A$5:$A$156,0))</f>
        <v>KJ - Rokycany, na Pátku</v>
      </c>
      <c r="C185" s="85" t="str">
        <f>VLOOKUP($C$2,'[139]ERU-1'!$A$6:$BE$17,C$42,FALSE)</f>
        <v>Květen</v>
      </c>
      <c r="D185" s="85">
        <f>ROUND(VLOOKUP($C$2,'[140]ERU-1'!$A$6:$BE$17,D$42,FALSE),3)</f>
        <v>5</v>
      </c>
      <c r="E185" s="85">
        <f>ROUND(VLOOKUP($C$2,'[140]ERU-1'!$A$6:$BE$17,E$42,FALSE),3)</f>
        <v>202.17099999999999</v>
      </c>
      <c r="F185" s="85">
        <f>ROUND(VLOOKUP($C$2,'[140]ERU-1'!$A$6:$BE$17,F$42,FALSE),3)</f>
        <v>106.464</v>
      </c>
      <c r="G185" s="85">
        <f>ROUND(VLOOKUP($C$2,'[140]ERU-1'!$A$6:$BE$17,G$42,FALSE),3)</f>
        <v>35.457000000000001</v>
      </c>
      <c r="H185" s="85">
        <f>ROUND(VLOOKUP($C$2,'[140]ERU-1'!$A$6:$BE$17,H$42,FALSE),3)</f>
        <v>333</v>
      </c>
      <c r="I185" s="85">
        <f>ROUND(VLOOKUP($C$2,'[140]ERU-1'!$A$6:$BE$17,I$42,FALSE),3)</f>
        <v>0</v>
      </c>
      <c r="J185" s="85">
        <f>ROUND(VLOOKUP($C$2,'[140]ERU-1'!$A$6:$BE$17,J$42,FALSE),3)</f>
        <v>0</v>
      </c>
      <c r="K185" s="85">
        <f>ROUND(VLOOKUP($C$2,'[140]ERU-1'!$A$6:$BE$17,K$42,FALSE),3)</f>
        <v>333</v>
      </c>
      <c r="L185" s="85">
        <f>ROUND(VLOOKUP($C$2,'[140]ERU-1'!$A$6:$BE$17,L$42,FALSE),3)</f>
        <v>0</v>
      </c>
      <c r="M185" s="85">
        <f>ROUND(VLOOKUP($C$2,'[140]ERU-1'!$A$6:$BE$17,M$42,FALSE),3)</f>
        <v>333</v>
      </c>
      <c r="N185" s="85">
        <f>ROUND(VLOOKUP($C$2,'[140]ERU-1'!$A$6:$BE$17,N$42,FALSE),3)</f>
        <v>0</v>
      </c>
      <c r="O185" s="85" t="s">
        <v>36</v>
      </c>
      <c r="P185" s="85">
        <f>ROUND(VLOOKUP($C$2,'[140]ERU-1'!$A$6:$BE$17,P$42,FALSE),3)</f>
        <v>0</v>
      </c>
      <c r="Q185" s="85">
        <f>ROUND(VLOOKUP($C$2,'[140]ERU-1'!$A$6:$BE$17,Q$42,FALSE),3)</f>
        <v>0</v>
      </c>
      <c r="R185" s="85">
        <f>ROUND(VLOOKUP($C$2,'[140]ERU-1'!$A$6:$BE$17,R$42,FALSE),3)</f>
        <v>333</v>
      </c>
      <c r="S185" s="85">
        <f>ROUND(VLOOKUP($C$2,'[140]ERU-1'!$A$6:$BE$17,S$42,FALSE),3)</f>
        <v>0</v>
      </c>
      <c r="T185" s="85">
        <f>ROUND(VLOOKUP($C$2,'[140]ERU-1'!$A$6:$BE$17,T$42,FALSE),3)</f>
        <v>0</v>
      </c>
      <c r="U185" s="85">
        <f>ROUND(VLOOKUP($C$2,'[140]ERU-1'!$A$6:$BE$17,U$42,FALSE),3)</f>
        <v>0</v>
      </c>
      <c r="V185" s="85">
        <f>ROUND(VLOOKUP($C$2,'[140]ERU-1'!$A$6:$BE$17,V$42,FALSE),3)</f>
        <v>0</v>
      </c>
      <c r="W185" s="85">
        <f>ROUND(VLOOKUP($C$2,'[140]ERU-1'!$A$6:$BE$17,W$42,FALSE),3)</f>
        <v>0</v>
      </c>
      <c r="X185" s="85">
        <f>ROUND(VLOOKUP($C$2,'[140]ERU-1'!$A$6:$BE$17,X$42,FALSE),3)</f>
        <v>0</v>
      </c>
      <c r="Y185" s="85">
        <f>ROUND(VLOOKUP($C$2,'[140]ERU-1'!$A$6:$BE$17,Y$42,FALSE),3)</f>
        <v>0</v>
      </c>
      <c r="Z185" s="85">
        <f>ROUND(VLOOKUP($C$2,'[140]ERU-1'!$A$6:$BE$17,Z$42,FALSE),3)</f>
        <v>0</v>
      </c>
      <c r="AA185" s="85" t="str">
        <f>INDEX([16]Data!$BK$5:$BK$156,MATCH(A185,[16]Data!$A$5:$A$156,0))</f>
        <v>Plzeňský</v>
      </c>
      <c r="AB185" s="86">
        <f>INDEX([16]Data!$BM$5:$BM$156,MATCH(A185,[16]Data!$A$5:$A$156,0))</f>
        <v>0.47799999999999998</v>
      </c>
    </row>
    <row r="186" spans="1:30" x14ac:dyDescent="0.25">
      <c r="A186">
        <v>4579</v>
      </c>
      <c r="B186" s="84" t="str">
        <f>INDEX([16]Data!$C$5:$C$156,MATCH(A186,[16]Data!$A$5:$A$156,0))</f>
        <v>KJ - COLORLAK</v>
      </c>
      <c r="C186" s="85" t="str">
        <f>VLOOKUP($C$2,'[139]ERU-1'!$A$6:$BE$17,C$42,FALSE)</f>
        <v>Květen</v>
      </c>
      <c r="D186" s="85">
        <f>ROUND(VLOOKUP($C$2,'[141]ERU-1'!$A$6:$BE$17,D$42,FALSE),3)</f>
        <v>5</v>
      </c>
      <c r="E186" s="85">
        <f>ROUND(VLOOKUP($C$2,'[141]ERU-1'!$A$6:$BE$17,E$42,FALSE),3)</f>
        <v>56.789000000000001</v>
      </c>
      <c r="F186" s="85">
        <f>ROUND(VLOOKUP($C$2,'[141]ERU-1'!$A$6:$BE$17,F$42,FALSE),3)</f>
        <v>29.7</v>
      </c>
      <c r="G186" s="85">
        <f>ROUND(VLOOKUP($C$2,'[141]ERU-1'!$A$6:$BE$17,G$42,FALSE),3)</f>
        <v>35.534999999999997</v>
      </c>
      <c r="H186" s="85">
        <f>ROUND(VLOOKUP($C$2,'[141]ERU-1'!$A$6:$BE$17,H$42,FALSE),3)</f>
        <v>83</v>
      </c>
      <c r="I186" s="85">
        <f>ROUND(VLOOKUP($C$2,'[141]ERU-1'!$A$6:$BE$17,I$42,FALSE),3)</f>
        <v>0</v>
      </c>
      <c r="J186" s="85">
        <f>ROUND(VLOOKUP($C$2,'[141]ERU-1'!$A$6:$BE$17,J$42,FALSE),3)</f>
        <v>0</v>
      </c>
      <c r="K186" s="85">
        <f>ROUND(VLOOKUP($C$2,'[141]ERU-1'!$A$6:$BE$17,K$42,FALSE),3)</f>
        <v>83</v>
      </c>
      <c r="L186" s="85">
        <f>ROUND(VLOOKUP($C$2,'[141]ERU-1'!$A$6:$BE$17,L$42,FALSE),3)</f>
        <v>0</v>
      </c>
      <c r="M186" s="85">
        <f>ROUND(VLOOKUP($C$2,'[141]ERU-1'!$A$6:$BE$17,M$42,FALSE),3)</f>
        <v>83</v>
      </c>
      <c r="N186" s="85">
        <f>ROUND(VLOOKUP($C$2,'[141]ERU-1'!$A$6:$BE$17,N$42,FALSE),3)</f>
        <v>0</v>
      </c>
      <c r="O186" s="85" t="s">
        <v>36</v>
      </c>
      <c r="P186" s="85">
        <f>ROUND(VLOOKUP($C$2,'[141]ERU-1'!$A$6:$BE$17,P$42,FALSE),3)</f>
        <v>0</v>
      </c>
      <c r="Q186" s="85">
        <f>ROUND(VLOOKUP($C$2,'[141]ERU-1'!$A$6:$BE$17,Q$42,FALSE),3)</f>
        <v>0</v>
      </c>
      <c r="R186" s="85">
        <f>ROUND(VLOOKUP($C$2,'[141]ERU-1'!$A$6:$BE$17,R$42,FALSE),3)</f>
        <v>83</v>
      </c>
      <c r="S186" s="85">
        <f>ROUND(VLOOKUP($C$2,'[141]ERU-1'!$A$6:$BE$17,S$42,FALSE),3)</f>
        <v>0</v>
      </c>
      <c r="T186" s="85">
        <f>ROUND(VLOOKUP($C$2,'[141]ERU-1'!$A$6:$BE$17,T$42,FALSE),3)</f>
        <v>0</v>
      </c>
      <c r="U186" s="85">
        <f>ROUND(VLOOKUP($C$2,'[141]ERU-1'!$A$6:$BE$17,U$42,FALSE),3)</f>
        <v>0</v>
      </c>
      <c r="V186" s="85">
        <f>ROUND(VLOOKUP($C$2,'[141]ERU-1'!$A$6:$BE$17,V$42,FALSE),3)</f>
        <v>0</v>
      </c>
      <c r="W186" s="85">
        <f>ROUND(VLOOKUP($C$2,'[141]ERU-1'!$A$6:$BE$17,W$42,FALSE),3)</f>
        <v>0</v>
      </c>
      <c r="X186" s="85">
        <f>ROUND(VLOOKUP($C$2,'[141]ERU-1'!$A$6:$BE$17,X$42,FALSE),3)</f>
        <v>0</v>
      </c>
      <c r="Y186" s="85">
        <f>ROUND(VLOOKUP($C$2,'[141]ERU-1'!$A$6:$BE$17,Y$42,FALSE),3)</f>
        <v>0</v>
      </c>
      <c r="Z186" s="85">
        <f>ROUND(VLOOKUP($C$2,'[141]ERU-1'!$A$6:$BE$17,Z$42,FALSE),3)</f>
        <v>0</v>
      </c>
      <c r="AA186" s="85" t="str">
        <f>INDEX([16]Data!$BK$5:$BK$156,MATCH(A186,[16]Data!$A$5:$A$156,0))</f>
        <v>Zlínský</v>
      </c>
      <c r="AB186" s="86">
        <f>INDEX([16]Data!$BM$5:$BM$156,MATCH(A186,[16]Data!$A$5:$A$156,0))</f>
        <v>0.47799999999999998</v>
      </c>
    </row>
    <row r="187" spans="1:30" x14ac:dyDescent="0.25">
      <c r="A187">
        <v>4928</v>
      </c>
      <c r="B187" s="84" t="str">
        <f>INDEX([16]Data!$C$5:$C$156,MATCH(A187,[16]Data!$A$5:$A$156,0))</f>
        <v>KJ - Horaždovice ul. Okružní</v>
      </c>
      <c r="C187" s="85" t="str">
        <f>VLOOKUP($C$2,'[139]ERU-1'!$A$6:$BE$17,C$42,FALSE)</f>
        <v>Květen</v>
      </c>
      <c r="D187" s="85">
        <f>ROUND(VLOOKUP($C$2,'[142]ERU-1'!$A$6:$BE$17,D$42,FALSE),3)</f>
        <v>5</v>
      </c>
      <c r="E187" s="85">
        <f>ROUND(VLOOKUP($C$2,'[142]ERU-1'!$A$6:$BE$17,E$42,FALSE),3)</f>
        <v>300.40300000000002</v>
      </c>
      <c r="F187" s="85">
        <f>ROUND(VLOOKUP($C$2,'[142]ERU-1'!$A$6:$BE$17,F$42,FALSE),3)</f>
        <v>168.084</v>
      </c>
      <c r="G187" s="85">
        <f>ROUND(VLOOKUP($C$2,'[142]ERU-1'!$A$6:$BE$17,G$42,FALSE),3)</f>
        <v>35.436999999999998</v>
      </c>
      <c r="H187" s="85">
        <f>ROUND(VLOOKUP($C$2,'[142]ERU-1'!$A$6:$BE$17,H$42,FALSE),3)</f>
        <v>512</v>
      </c>
      <c r="I187" s="85">
        <f>ROUND(VLOOKUP($C$2,'[142]ERU-1'!$A$6:$BE$17,I$42,FALSE),3)</f>
        <v>0</v>
      </c>
      <c r="J187" s="85">
        <f>ROUND(VLOOKUP($C$2,'[142]ERU-1'!$A$6:$BE$17,J$42,FALSE),3)</f>
        <v>0</v>
      </c>
      <c r="K187" s="85">
        <f>ROUND(VLOOKUP($C$2,'[142]ERU-1'!$A$6:$BE$17,K$42,FALSE),3)</f>
        <v>512</v>
      </c>
      <c r="L187" s="85">
        <f>ROUND(VLOOKUP($C$2,'[142]ERU-1'!$A$6:$BE$17,L$42,FALSE),3)</f>
        <v>0</v>
      </c>
      <c r="M187" s="85">
        <f>ROUND(VLOOKUP($C$2,'[142]ERU-1'!$A$6:$BE$17,M$42,FALSE),3)</f>
        <v>512</v>
      </c>
      <c r="N187" s="85">
        <f>ROUND(VLOOKUP($C$2,'[142]ERU-1'!$A$6:$BE$17,N$42,FALSE),3)</f>
        <v>0</v>
      </c>
      <c r="O187" s="85" t="s">
        <v>36</v>
      </c>
      <c r="P187" s="85">
        <f>ROUND(VLOOKUP($C$2,'[142]ERU-1'!$A$6:$BE$17,P$42,FALSE),3)</f>
        <v>0</v>
      </c>
      <c r="Q187" s="85">
        <f>ROUND(VLOOKUP($C$2,'[142]ERU-1'!$A$6:$BE$17,Q$42,FALSE),3)</f>
        <v>0</v>
      </c>
      <c r="R187" s="85">
        <f>ROUND(VLOOKUP($C$2,'[142]ERU-1'!$A$6:$BE$17,R$42,FALSE),3)</f>
        <v>0</v>
      </c>
      <c r="S187" s="85">
        <f>ROUND(VLOOKUP($C$2,'[142]ERU-1'!$A$6:$BE$17,S$42,FALSE),3)</f>
        <v>0</v>
      </c>
      <c r="T187" s="85">
        <f>ROUND(VLOOKUP($C$2,'[142]ERU-1'!$A$6:$BE$17,T$42,FALSE),3)</f>
        <v>0</v>
      </c>
      <c r="U187" s="85">
        <f>ROUND(VLOOKUP($C$2,'[142]ERU-1'!$A$6:$BE$17,U$42,FALSE),3)</f>
        <v>0</v>
      </c>
      <c r="V187" s="85">
        <f>ROUND(VLOOKUP($C$2,'[142]ERU-1'!$A$6:$BE$17,V$42,FALSE),3)</f>
        <v>0</v>
      </c>
      <c r="W187" s="85">
        <f>ROUND(VLOOKUP($C$2,'[142]ERU-1'!$A$6:$BE$17,W$42,FALSE),3)</f>
        <v>0</v>
      </c>
      <c r="X187" s="85">
        <f>ROUND(VLOOKUP($C$2,'[142]ERU-1'!$A$6:$BE$17,X$42,FALSE),3)</f>
        <v>512</v>
      </c>
      <c r="Y187" s="85">
        <f>ROUND(VLOOKUP($C$2,'[142]ERU-1'!$A$6:$BE$17,Y$42,FALSE),3)</f>
        <v>0</v>
      </c>
      <c r="Z187" s="85">
        <f>ROUND(VLOOKUP($C$2,'[142]ERU-1'!$A$6:$BE$17,Z$42,FALSE),3)</f>
        <v>0</v>
      </c>
      <c r="AA187" s="85" t="str">
        <f>INDEX([16]Data!$BK$5:$BK$156,MATCH(A187,[16]Data!$A$5:$A$156,0))</f>
        <v>Plzeňský</v>
      </c>
      <c r="AB187" s="86">
        <f>INDEX([16]Data!$BM$5:$BM$156,MATCH(A187,[16]Data!$A$5:$A$156,0))</f>
        <v>0.99299999999999999</v>
      </c>
    </row>
    <row r="188" spans="1:30" x14ac:dyDescent="0.25">
      <c r="A188">
        <v>4627</v>
      </c>
      <c r="B188" s="84" t="str">
        <f>INDEX([16]Data!$C$5:$C$156,MATCH(A188,[16]Data!$A$5:$A$156,0))</f>
        <v>KJ - Kraslice Soukenická</v>
      </c>
      <c r="C188" s="85" t="str">
        <f>VLOOKUP($C$2,'[139]ERU-1'!$A$6:$BE$17,C$42,FALSE)</f>
        <v>Květen</v>
      </c>
      <c r="D188" s="85">
        <f>ROUND(VLOOKUP($C$2,'[143]ERU-1'!$A$6:$BE$17,D$42,FALSE),3)</f>
        <v>5</v>
      </c>
      <c r="E188" s="85">
        <f>ROUND(VLOOKUP($C$2,'[143]ERU-1'!$A$6:$BE$17,E$42,FALSE),3)</f>
        <v>139.86000000000001</v>
      </c>
      <c r="F188" s="85">
        <f>ROUND(VLOOKUP($C$2,'[143]ERU-1'!$A$6:$BE$17,F$42,FALSE),3)</f>
        <v>80.67</v>
      </c>
      <c r="G188" s="85">
        <f>ROUND(VLOOKUP($C$2,'[143]ERU-1'!$A$6:$BE$17,G$42,FALSE),3)</f>
        <v>34.667999999999999</v>
      </c>
      <c r="H188" s="85">
        <f>ROUND(VLOOKUP($C$2,'[143]ERU-1'!$A$6:$BE$17,H$42,FALSE),3)</f>
        <v>237</v>
      </c>
      <c r="I188" s="85">
        <f>ROUND(VLOOKUP($C$2,'[143]ERU-1'!$A$6:$BE$17,I$42,FALSE),3)</f>
        <v>0</v>
      </c>
      <c r="J188" s="85">
        <f>ROUND(VLOOKUP($C$2,'[143]ERU-1'!$A$6:$BE$17,J$42,FALSE),3)</f>
        <v>0</v>
      </c>
      <c r="K188" s="85">
        <f>ROUND(VLOOKUP($C$2,'[143]ERU-1'!$A$6:$BE$17,K$42,FALSE),3)</f>
        <v>237</v>
      </c>
      <c r="L188" s="85">
        <f>ROUND(VLOOKUP($C$2,'[143]ERU-1'!$A$6:$BE$17,L$42,FALSE),3)</f>
        <v>0</v>
      </c>
      <c r="M188" s="85">
        <f>ROUND(VLOOKUP($C$2,'[143]ERU-1'!$A$6:$BE$17,M$42,FALSE),3)</f>
        <v>237</v>
      </c>
      <c r="N188" s="85">
        <f>ROUND(VLOOKUP($C$2,'[143]ERU-1'!$A$6:$BE$17,N$42,FALSE),3)</f>
        <v>0</v>
      </c>
      <c r="O188" s="85" t="s">
        <v>36</v>
      </c>
      <c r="P188" s="85">
        <f>ROUND(VLOOKUP($C$2,'[143]ERU-1'!$A$6:$BE$17,P$42,FALSE),3)</f>
        <v>0</v>
      </c>
      <c r="Q188" s="85">
        <f>ROUND(VLOOKUP($C$2,'[143]ERU-1'!$A$6:$BE$17,Q$42,FALSE),3)</f>
        <v>0</v>
      </c>
      <c r="R188" s="85">
        <f>ROUND(VLOOKUP($C$2,'[143]ERU-1'!$A$6:$BE$17,R$42,FALSE),3)</f>
        <v>237</v>
      </c>
      <c r="S188" s="85">
        <f>ROUND(VLOOKUP($C$2,'[143]ERU-1'!$A$6:$BE$17,S$42,FALSE),3)</f>
        <v>0</v>
      </c>
      <c r="T188" s="85">
        <f>ROUND(VLOOKUP($C$2,'[143]ERU-1'!$A$6:$BE$17,T$42,FALSE),3)</f>
        <v>0</v>
      </c>
      <c r="U188" s="85">
        <f>ROUND(VLOOKUP($C$2,'[143]ERU-1'!$A$6:$BE$17,U$42,FALSE),3)</f>
        <v>0</v>
      </c>
      <c r="V188" s="85">
        <f>ROUND(VLOOKUP($C$2,'[143]ERU-1'!$A$6:$BE$17,V$42,FALSE),3)</f>
        <v>0</v>
      </c>
      <c r="W188" s="85">
        <f>ROUND(VLOOKUP($C$2,'[143]ERU-1'!$A$6:$BE$17,W$42,FALSE),3)</f>
        <v>0</v>
      </c>
      <c r="X188" s="85">
        <f>ROUND(VLOOKUP($C$2,'[143]ERU-1'!$A$6:$BE$17,X$42,FALSE),3)</f>
        <v>0</v>
      </c>
      <c r="Y188" s="85">
        <f>ROUND(VLOOKUP($C$2,'[143]ERU-1'!$A$6:$BE$17,Y$42,FALSE),3)</f>
        <v>0</v>
      </c>
      <c r="Z188" s="85">
        <f>ROUND(VLOOKUP($C$2,'[143]ERU-1'!$A$6:$BE$17,Z$42,FALSE),3)</f>
        <v>0</v>
      </c>
      <c r="AA188" s="85" t="str">
        <f>INDEX([16]Data!$BK$5:$BK$156,MATCH(A188,[16]Data!$A$5:$A$156,0))</f>
        <v>Karlovarský</v>
      </c>
      <c r="AB188" s="86">
        <f>INDEX([16]Data!$BM$5:$BM$156,MATCH(A188,[16]Data!$A$5:$A$156,0))</f>
        <v>0.28000000000000003</v>
      </c>
    </row>
    <row r="189" spans="1:30" x14ac:dyDescent="0.25">
      <c r="A189">
        <v>4723</v>
      </c>
      <c r="B189" s="84" t="str">
        <f>INDEX([16]Data!$C$5:$C$156,MATCH(A189,[16]Data!$A$5:$A$156,0))</f>
        <v>KJ - Horažďovice ul. Sportovní</v>
      </c>
      <c r="C189" s="85" t="str">
        <f>VLOOKUP($C$2,'[139]ERU-1'!$A$6:$BE$17,C$42,FALSE)</f>
        <v>Květen</v>
      </c>
      <c r="D189" s="85">
        <f>ROUND(VLOOKUP($C$2,'[144]ERU-1'!$A$6:$BE$17,D$42,FALSE),3)</f>
        <v>5</v>
      </c>
      <c r="E189" s="85">
        <f>ROUND(VLOOKUP($C$2,'[144]ERU-1'!$A$6:$BE$17,E$42,FALSE),3)</f>
        <v>96.623000000000005</v>
      </c>
      <c r="F189" s="85">
        <f>ROUND(VLOOKUP($C$2,'[144]ERU-1'!$A$6:$BE$17,F$42,FALSE),3)</f>
        <v>54.715000000000003</v>
      </c>
      <c r="G189" s="85">
        <f>ROUND(VLOOKUP($C$2,'[144]ERU-1'!$A$6:$BE$17,G$42,FALSE),3)</f>
        <v>35.457999999999998</v>
      </c>
      <c r="H189" s="85">
        <f>ROUND(VLOOKUP($C$2,'[144]ERU-1'!$A$6:$BE$17,H$42,FALSE),3)</f>
        <v>161</v>
      </c>
      <c r="I189" s="85">
        <f>ROUND(VLOOKUP($C$2,'[144]ERU-1'!$A$6:$BE$17,I$42,FALSE),3)</f>
        <v>0</v>
      </c>
      <c r="J189" s="85">
        <f>ROUND(VLOOKUP($C$2,'[144]ERU-1'!$A$6:$BE$17,J$42,FALSE),3)</f>
        <v>0</v>
      </c>
      <c r="K189" s="85">
        <f>ROUND(VLOOKUP($C$2,'[144]ERU-1'!$A$6:$BE$17,K$42,FALSE),3)</f>
        <v>161</v>
      </c>
      <c r="L189" s="85">
        <f>ROUND(VLOOKUP($C$2,'[144]ERU-1'!$A$6:$BE$17,L$42,FALSE),3)</f>
        <v>0</v>
      </c>
      <c r="M189" s="85">
        <f>ROUND(VLOOKUP($C$2,'[144]ERU-1'!$A$6:$BE$17,M$42,FALSE),3)</f>
        <v>161</v>
      </c>
      <c r="N189" s="85">
        <f>ROUND(VLOOKUP($C$2,'[144]ERU-1'!$A$6:$BE$17,N$42,FALSE),3)</f>
        <v>0</v>
      </c>
      <c r="O189" s="85" t="s">
        <v>36</v>
      </c>
      <c r="P189" s="85">
        <f>ROUND(VLOOKUP($C$2,'[144]ERU-1'!$A$6:$BE$17,P$42,FALSE),3)</f>
        <v>0</v>
      </c>
      <c r="Q189" s="85">
        <f>ROUND(VLOOKUP($C$2,'[144]ERU-1'!$A$6:$BE$17,Q$42,FALSE),3)</f>
        <v>0</v>
      </c>
      <c r="R189" s="85">
        <f>ROUND(VLOOKUP($C$2,'[144]ERU-1'!$A$6:$BE$17,R$42,FALSE),3)</f>
        <v>161</v>
      </c>
      <c r="S189" s="85">
        <f>ROUND(VLOOKUP($C$2,'[144]ERU-1'!$A$6:$BE$17,S$42,FALSE),3)</f>
        <v>0</v>
      </c>
      <c r="T189" s="85">
        <f>ROUND(VLOOKUP($C$2,'[144]ERU-1'!$A$6:$BE$17,T$42,FALSE),3)</f>
        <v>0</v>
      </c>
      <c r="U189" s="85">
        <f>ROUND(VLOOKUP($C$2,'[144]ERU-1'!$A$6:$BE$17,U$42,FALSE),3)</f>
        <v>0</v>
      </c>
      <c r="V189" s="85">
        <f>ROUND(VLOOKUP($C$2,'[144]ERU-1'!$A$6:$BE$17,V$42,FALSE),3)</f>
        <v>0</v>
      </c>
      <c r="W189" s="85">
        <f>ROUND(VLOOKUP($C$2,'[144]ERU-1'!$A$6:$BE$17,W$42,FALSE),3)</f>
        <v>0</v>
      </c>
      <c r="X189" s="85">
        <f>ROUND(VLOOKUP($C$2,'[144]ERU-1'!$A$6:$BE$17,X$42,FALSE),3)</f>
        <v>0</v>
      </c>
      <c r="Y189" s="85">
        <f>ROUND(VLOOKUP($C$2,'[144]ERU-1'!$A$6:$BE$17,Y$42,FALSE),3)</f>
        <v>0</v>
      </c>
      <c r="Z189" s="85">
        <f>ROUND(VLOOKUP($C$2,'[144]ERU-1'!$A$6:$BE$17,Z$42,FALSE),3)</f>
        <v>0</v>
      </c>
      <c r="AA189" s="85" t="str">
        <f>INDEX([16]Data!$BK$5:$BK$156,MATCH(A189,[16]Data!$A$5:$A$156,0))</f>
        <v>Plzeňský</v>
      </c>
      <c r="AB189" s="86">
        <f>INDEX([16]Data!$BM$5:$BM$156,MATCH(A189,[16]Data!$A$5:$A$156,0))</f>
        <v>0.221</v>
      </c>
    </row>
    <row r="190" spans="1:30" x14ac:dyDescent="0.25">
      <c r="A190">
        <v>4600</v>
      </c>
      <c r="B190" s="84" t="str">
        <f>INDEX([16]Data!$C$5:$C$156,MATCH(A190,[16]Data!$A$5:$A$156,0))</f>
        <v>KJ - Veselí nad Lužnicí Blatské sídliště</v>
      </c>
      <c r="C190" s="85" t="str">
        <f>VLOOKUP($C$2,'[139]ERU-1'!$A$6:$BE$17,C$42,FALSE)</f>
        <v>Květen</v>
      </c>
      <c r="D190" s="85">
        <f>ROUND(VLOOKUP($C$2,'[145]ERU-1'!$A$6:$BE$17,D$42,FALSE),3)</f>
        <v>5</v>
      </c>
      <c r="E190" s="85">
        <f>ROUND(VLOOKUP($C$2,'[145]ERU-1'!$A$6:$BE$17,E$42,FALSE),3)</f>
        <v>345.82</v>
      </c>
      <c r="F190" s="85">
        <f>ROUND(VLOOKUP($C$2,'[145]ERU-1'!$A$6:$BE$17,F$42,FALSE),3)</f>
        <v>191.87200000000001</v>
      </c>
      <c r="G190" s="85">
        <f>ROUND(VLOOKUP($C$2,'[145]ERU-1'!$A$6:$BE$17,G$42,FALSE),3)</f>
        <v>35.393999999999998</v>
      </c>
      <c r="H190" s="85">
        <f>ROUND(VLOOKUP($C$2,'[145]ERU-1'!$A$6:$BE$17,H$42,FALSE),3)</f>
        <v>574</v>
      </c>
      <c r="I190" s="85">
        <f>ROUND(VLOOKUP($C$2,'[145]ERU-1'!$A$6:$BE$17,I$42,FALSE),3)</f>
        <v>0</v>
      </c>
      <c r="J190" s="85">
        <f>ROUND(VLOOKUP($C$2,'[145]ERU-1'!$A$6:$BE$17,J$42,FALSE),3)</f>
        <v>0</v>
      </c>
      <c r="K190" s="85">
        <f>ROUND(VLOOKUP($C$2,'[145]ERU-1'!$A$6:$BE$17,K$42,FALSE),3)</f>
        <v>574</v>
      </c>
      <c r="L190" s="85">
        <f>ROUND(VLOOKUP($C$2,'[145]ERU-1'!$A$6:$BE$17,L$42,FALSE),3)</f>
        <v>0</v>
      </c>
      <c r="M190" s="85">
        <f>ROUND(VLOOKUP($C$2,'[145]ERU-1'!$A$6:$BE$17,M$42,FALSE),3)</f>
        <v>574</v>
      </c>
      <c r="N190" s="85">
        <f>ROUND(VLOOKUP($C$2,'[145]ERU-1'!$A$6:$BE$17,N$42,FALSE),3)</f>
        <v>0</v>
      </c>
      <c r="O190" s="85" t="s">
        <v>36</v>
      </c>
      <c r="P190" s="85">
        <f>ROUND(VLOOKUP($C$2,'[145]ERU-1'!$A$6:$BE$17,P$42,FALSE),3)</f>
        <v>0</v>
      </c>
      <c r="Q190" s="85">
        <f>ROUND(VLOOKUP($C$2,'[145]ERU-1'!$A$6:$BE$17,Q$42,FALSE),3)</f>
        <v>0</v>
      </c>
      <c r="R190" s="85">
        <f>ROUND(VLOOKUP($C$2,'[145]ERU-1'!$A$6:$BE$17,R$42,FALSE),3)</f>
        <v>0</v>
      </c>
      <c r="S190" s="85">
        <f>ROUND(VLOOKUP($C$2,'[145]ERU-1'!$A$6:$BE$17,S$42,FALSE),3)</f>
        <v>0</v>
      </c>
      <c r="T190" s="85">
        <f>ROUND(VLOOKUP($C$2,'[145]ERU-1'!$A$6:$BE$17,T$42,FALSE),3)</f>
        <v>0</v>
      </c>
      <c r="U190" s="85">
        <f>ROUND(VLOOKUP($C$2,'[145]ERU-1'!$A$6:$BE$17,U$42,FALSE),3)</f>
        <v>0</v>
      </c>
      <c r="V190" s="85">
        <f>ROUND(VLOOKUP($C$2,'[145]ERU-1'!$A$6:$BE$17,V$42,FALSE),3)</f>
        <v>0</v>
      </c>
      <c r="W190" s="85">
        <f>ROUND(VLOOKUP($C$2,'[145]ERU-1'!$A$6:$BE$17,W$42,FALSE),3)</f>
        <v>0</v>
      </c>
      <c r="X190" s="85">
        <f>ROUND(VLOOKUP($C$2,'[145]ERU-1'!$A$6:$BE$17,X$42,FALSE),3)</f>
        <v>574</v>
      </c>
      <c r="Y190" s="85">
        <f>ROUND(VLOOKUP($C$2,'[145]ERU-1'!$A$6:$BE$17,Y$42,FALSE),3)</f>
        <v>0</v>
      </c>
      <c r="Z190" s="85">
        <f>ROUND(VLOOKUP($C$2,'[145]ERU-1'!$A$6:$BE$17,Z$42,FALSE),3)</f>
        <v>0</v>
      </c>
      <c r="AA190" s="85" t="str">
        <f>INDEX([16]Data!$BK$5:$BK$156,MATCH(A190,[16]Data!$A$5:$A$156,0))</f>
        <v>Jihočeský</v>
      </c>
      <c r="AB190" s="86">
        <f>INDEX([16]Data!$BM$5:$BM$156,MATCH(A190,[16]Data!$A$5:$A$156,0))</f>
        <v>0.99299999999999999</v>
      </c>
    </row>
    <row r="191" spans="1:30" x14ac:dyDescent="0.25">
      <c r="A191">
        <v>4906</v>
      </c>
      <c r="B191" s="84" t="str">
        <f>INDEX([16]Data!$C$5:$C$156,MATCH(A191,[16]Data!$A$5:$A$156,0))</f>
        <v>KJ - Česká Třebová bazén</v>
      </c>
      <c r="C191" s="85" t="str">
        <f>VLOOKUP($C$2,'[139]ERU-1'!$A$6:$BE$17,C$42,FALSE)</f>
        <v>Květen</v>
      </c>
      <c r="D191" s="85">
        <f>ROUND(VLOOKUP($C$2,'[146]ERU-1'!$A$6:$BE$17,D$42,FALSE),3)</f>
        <v>5</v>
      </c>
      <c r="E191" s="85">
        <f>ROUND(VLOOKUP($C$2,'[146]ERU-1'!$A$6:$BE$17,E$42,FALSE),3)</f>
        <v>83.103999999999999</v>
      </c>
      <c r="F191" s="85">
        <f>ROUND(VLOOKUP($C$2,'[146]ERU-1'!$A$6:$BE$17,F$42,FALSE),3)</f>
        <v>49.37</v>
      </c>
      <c r="G191" s="85">
        <f>ROUND(VLOOKUP($C$2,'[146]ERU-1'!$A$6:$BE$17,G$42,FALSE),3)</f>
        <v>35.426000000000002</v>
      </c>
      <c r="H191" s="85">
        <f>ROUND(VLOOKUP($C$2,'[146]ERU-1'!$A$6:$BE$17,H$42,FALSE),3)</f>
        <v>156</v>
      </c>
      <c r="I191" s="85">
        <f>ROUND(VLOOKUP($C$2,'[146]ERU-1'!$A$6:$BE$17,I$42,FALSE),3)</f>
        <v>0</v>
      </c>
      <c r="J191" s="85">
        <f>ROUND(VLOOKUP($C$2,'[146]ERU-1'!$A$6:$BE$17,J$42,FALSE),3)</f>
        <v>0</v>
      </c>
      <c r="K191" s="85">
        <f>ROUND(VLOOKUP($C$2,'[146]ERU-1'!$A$6:$BE$17,K$42,FALSE),3)</f>
        <v>156</v>
      </c>
      <c r="L191" s="85">
        <f>ROUND(VLOOKUP($C$2,'[146]ERU-1'!$A$6:$BE$17,L$42,FALSE),3)</f>
        <v>0</v>
      </c>
      <c r="M191" s="85">
        <f>ROUND(VLOOKUP($C$2,'[146]ERU-1'!$A$6:$BE$17,M$42,FALSE),3)</f>
        <v>156</v>
      </c>
      <c r="N191" s="85">
        <f>ROUND(VLOOKUP($C$2,'[146]ERU-1'!$A$6:$BE$17,N$42,FALSE),3)</f>
        <v>0</v>
      </c>
      <c r="O191" s="85" t="s">
        <v>36</v>
      </c>
      <c r="P191" s="85">
        <f>ROUND(VLOOKUP($C$2,'[146]ERU-1'!$A$6:$BE$17,P$42,FALSE),3)</f>
        <v>0</v>
      </c>
      <c r="Q191" s="85">
        <f>ROUND(VLOOKUP($C$2,'[146]ERU-1'!$A$6:$BE$17,Q$42,FALSE),3)</f>
        <v>0</v>
      </c>
      <c r="R191" s="85">
        <f>ROUND(VLOOKUP($C$2,'[146]ERU-1'!$A$6:$BE$17,R$42,FALSE),3)</f>
        <v>156</v>
      </c>
      <c r="S191" s="85">
        <f>ROUND(VLOOKUP($C$2,'[146]ERU-1'!$A$6:$BE$17,S$42,FALSE),3)</f>
        <v>0</v>
      </c>
      <c r="T191" s="85">
        <f>ROUND(VLOOKUP($C$2,'[146]ERU-1'!$A$6:$BE$17,T$42,FALSE),3)</f>
        <v>0</v>
      </c>
      <c r="U191" s="85">
        <f>ROUND(VLOOKUP($C$2,'[146]ERU-1'!$A$6:$BE$17,U$42,FALSE),3)</f>
        <v>0</v>
      </c>
      <c r="V191" s="85">
        <f>ROUND(VLOOKUP($C$2,'[146]ERU-1'!$A$6:$BE$17,V$42,FALSE),3)</f>
        <v>0</v>
      </c>
      <c r="W191" s="85">
        <f>ROUND(VLOOKUP($C$2,'[146]ERU-1'!$A$6:$BE$17,W$42,FALSE),3)</f>
        <v>0</v>
      </c>
      <c r="X191" s="85">
        <f>ROUND(VLOOKUP($C$2,'[146]ERU-1'!$A$6:$BE$17,X$42,FALSE),3)</f>
        <v>0</v>
      </c>
      <c r="Y191" s="85">
        <f>ROUND(VLOOKUP($C$2,'[146]ERU-1'!$A$6:$BE$17,Y$42,FALSE),3)</f>
        <v>0</v>
      </c>
      <c r="Z191" s="85">
        <f>ROUND(VLOOKUP($C$2,'[146]ERU-1'!$A$6:$BE$17,Z$42,FALSE),3)</f>
        <v>0</v>
      </c>
      <c r="AA191" s="85" t="str">
        <f>INDEX([16]Data!$BK$5:$BK$156,MATCH(A191,[16]Data!$A$5:$A$156,0))</f>
        <v>Pardubický</v>
      </c>
      <c r="AB191" s="86">
        <f>INDEX([16]Data!$BM$5:$BM$156,MATCH(A191,[16]Data!$A$5:$A$156,0))</f>
        <v>0.221</v>
      </c>
    </row>
    <row r="192" spans="1:30" x14ac:dyDescent="0.25">
      <c r="A192">
        <v>4626</v>
      </c>
      <c r="B192" s="84" t="str">
        <f>INDEX([16]Data!$C$5:$C$156,MATCH(A192,[16]Data!$A$5:$A$156,0))</f>
        <v>KJ - Broumov Energo</v>
      </c>
      <c r="C192" s="85" t="str">
        <f>VLOOKUP($C$2,'[139]ERU-1'!$A$6:$BE$17,C$42,FALSE)</f>
        <v>Květen</v>
      </c>
      <c r="D192" s="85">
        <f>ROUND(VLOOKUP($C$2,'[147]ERU-1'!$A$6:$BE$17,D$42,FALSE),3)</f>
        <v>5</v>
      </c>
      <c r="E192" s="85">
        <f>ROUND(VLOOKUP($C$2,'[147]ERU-1'!$A$6:$BE$17,E$42,FALSE),3)</f>
        <v>51.631</v>
      </c>
      <c r="F192" s="85">
        <f>ROUND(VLOOKUP($C$2,'[147]ERU-1'!$A$6:$BE$17,F$42,FALSE),3)</f>
        <v>29.234000000000002</v>
      </c>
      <c r="G192" s="85">
        <f>ROUND(VLOOKUP($C$2,'[147]ERU-1'!$A$6:$BE$17,G$42,FALSE),3)</f>
        <v>35.426000000000002</v>
      </c>
      <c r="H192" s="85">
        <f>ROUND(VLOOKUP($C$2,'[147]ERU-1'!$A$6:$BE$17,H$42,FALSE),3)</f>
        <v>77</v>
      </c>
      <c r="I192" s="85">
        <f>ROUND(VLOOKUP($C$2,'[147]ERU-1'!$A$6:$BE$17,I$42,FALSE),3)</f>
        <v>0</v>
      </c>
      <c r="J192" s="85">
        <f>ROUND(VLOOKUP($C$2,'[147]ERU-1'!$A$6:$BE$17,J$42,FALSE),3)</f>
        <v>0</v>
      </c>
      <c r="K192" s="85">
        <f>ROUND(VLOOKUP($C$2,'[147]ERU-1'!$A$6:$BE$17,K$42,FALSE),3)</f>
        <v>77</v>
      </c>
      <c r="L192" s="85">
        <f>ROUND(VLOOKUP($C$2,'[147]ERU-1'!$A$6:$BE$17,L$42,FALSE),3)</f>
        <v>0</v>
      </c>
      <c r="M192" s="85">
        <f>ROUND(VLOOKUP($C$2,'[147]ERU-1'!$A$6:$BE$17,M$42,FALSE),3)</f>
        <v>77</v>
      </c>
      <c r="N192" s="85">
        <f>ROUND(VLOOKUP($C$2,'[147]ERU-1'!$A$6:$BE$17,N$42,FALSE),3)</f>
        <v>0</v>
      </c>
      <c r="O192" s="85" t="s">
        <v>36</v>
      </c>
      <c r="P192" s="85">
        <f>ROUND(VLOOKUP($C$2,'[147]ERU-1'!$A$6:$BE$17,P$42,FALSE),3)</f>
        <v>0</v>
      </c>
      <c r="Q192" s="85">
        <f>ROUND(VLOOKUP($C$2,'[147]ERU-1'!$A$6:$BE$17,Q$42,FALSE),3)</f>
        <v>0</v>
      </c>
      <c r="R192" s="85">
        <f>ROUND(VLOOKUP($C$2,'[147]ERU-1'!$A$6:$BE$17,R$42,FALSE),3)</f>
        <v>77</v>
      </c>
      <c r="S192" s="85">
        <f>ROUND(VLOOKUP($C$2,'[147]ERU-1'!$A$6:$BE$17,S$42,FALSE),3)</f>
        <v>0</v>
      </c>
      <c r="T192" s="85">
        <f>ROUND(VLOOKUP($C$2,'[147]ERU-1'!$A$6:$BE$17,T$42,FALSE),3)</f>
        <v>0</v>
      </c>
      <c r="U192" s="85">
        <f>ROUND(VLOOKUP($C$2,'[147]ERU-1'!$A$6:$BE$17,U$42,FALSE),3)</f>
        <v>0</v>
      </c>
      <c r="V192" s="85">
        <f>ROUND(VLOOKUP($C$2,'[147]ERU-1'!$A$6:$BE$17,V$42,FALSE),3)</f>
        <v>0</v>
      </c>
      <c r="W192" s="85">
        <f>ROUND(VLOOKUP($C$2,'[147]ERU-1'!$A$6:$BE$17,W$42,FALSE),3)</f>
        <v>0</v>
      </c>
      <c r="X192" s="85">
        <f>ROUND(VLOOKUP($C$2,'[147]ERU-1'!$A$6:$BE$17,X$42,FALSE),3)</f>
        <v>0</v>
      </c>
      <c r="Y192" s="85">
        <f>ROUND(VLOOKUP($C$2,'[147]ERU-1'!$A$6:$BE$17,Y$42,FALSE),3)</f>
        <v>0</v>
      </c>
      <c r="Z192" s="85">
        <f>ROUND(VLOOKUP($C$2,'[147]ERU-1'!$A$6:$BE$17,Z$42,FALSE),3)</f>
        <v>0</v>
      </c>
      <c r="AA192" s="85" t="str">
        <f>INDEX([16]Data!$BK$5:$BK$156,MATCH(A192,[16]Data!$A$5:$A$156,0))</f>
        <v>Královéhradecký</v>
      </c>
      <c r="AB192" s="86">
        <f>INDEX([16]Data!$BM$5:$BM$156,MATCH(A192,[16]Data!$A$5:$A$156,0))</f>
        <v>0.156</v>
      </c>
    </row>
    <row r="193" spans="1:28" x14ac:dyDescent="0.25">
      <c r="A193">
        <v>4910</v>
      </c>
      <c r="B193" s="84" t="str">
        <f>INDEX([16]Data!$C$5:$C$156,MATCH(A193,[16]Data!$A$5:$A$156,0))</f>
        <v>KJ - TEPLICE NAD METUJÍ</v>
      </c>
      <c r="C193" s="85" t="str">
        <f>VLOOKUP($C$2,'[139]ERU-1'!$A$6:$BE$17,C$42,FALSE)</f>
        <v>Květen</v>
      </c>
      <c r="D193" s="85">
        <f>ROUND(VLOOKUP($C$2,'[148]ERU-1'!$A$6:$BE$17,D$42,FALSE),3)</f>
        <v>5</v>
      </c>
      <c r="E193" s="85">
        <f>ROUND(VLOOKUP($C$2,'[148]ERU-1'!$A$6:$BE$17,E$42,FALSE),3)</f>
        <v>124.911</v>
      </c>
      <c r="F193" s="85">
        <f>ROUND(VLOOKUP($C$2,'[148]ERU-1'!$A$6:$BE$17,F$42,FALSE),3)</f>
        <v>69.41</v>
      </c>
      <c r="G193" s="85">
        <f>ROUND(VLOOKUP($C$2,'[148]ERU-1'!$A$6:$BE$17,G$42,FALSE),3)</f>
        <v>35.426000000000002</v>
      </c>
      <c r="H193" s="85">
        <f>ROUND(VLOOKUP($C$2,'[148]ERU-1'!$A$6:$BE$17,H$42,FALSE),3)</f>
        <v>187</v>
      </c>
      <c r="I193" s="85">
        <f>ROUND(VLOOKUP($C$2,'[148]ERU-1'!$A$6:$BE$17,I$42,FALSE),3)</f>
        <v>0</v>
      </c>
      <c r="J193" s="85">
        <f>ROUND(VLOOKUP($C$2,'[148]ERU-1'!$A$6:$BE$17,J$42,FALSE),3)</f>
        <v>0</v>
      </c>
      <c r="K193" s="85">
        <f>ROUND(VLOOKUP($C$2,'[148]ERU-1'!$A$6:$BE$17,K$42,FALSE),3)</f>
        <v>187</v>
      </c>
      <c r="L193" s="85">
        <f>ROUND(VLOOKUP($C$2,'[148]ERU-1'!$A$6:$BE$17,L$42,FALSE),3)</f>
        <v>0</v>
      </c>
      <c r="M193" s="85">
        <f>ROUND(VLOOKUP($C$2,'[148]ERU-1'!$A$6:$BE$17,M$42,FALSE),3)</f>
        <v>187</v>
      </c>
      <c r="N193" s="85">
        <f>ROUND(VLOOKUP($C$2,'[148]ERU-1'!$A$6:$BE$17,N$42,FALSE),3)</f>
        <v>0</v>
      </c>
      <c r="O193" s="85" t="s">
        <v>36</v>
      </c>
      <c r="P193" s="85">
        <f>ROUND(VLOOKUP($C$2,'[148]ERU-1'!$A$6:$BE$17,P$42,FALSE),3)</f>
        <v>0</v>
      </c>
      <c r="Q193" s="85">
        <f>ROUND(VLOOKUP($C$2,'[148]ERU-1'!$A$6:$BE$17,Q$42,FALSE),3)</f>
        <v>0</v>
      </c>
      <c r="R193" s="85">
        <f>ROUND(VLOOKUP($C$2,'[148]ERU-1'!$A$6:$BE$17,R$42,FALSE),3)</f>
        <v>187</v>
      </c>
      <c r="S193" s="85">
        <f>ROUND(VLOOKUP($C$2,'[148]ERU-1'!$A$6:$BE$17,S$42,FALSE),3)</f>
        <v>0</v>
      </c>
      <c r="T193" s="85">
        <f>ROUND(VLOOKUP($C$2,'[148]ERU-1'!$A$6:$BE$17,T$42,FALSE),3)</f>
        <v>0</v>
      </c>
      <c r="U193" s="85">
        <f>ROUND(VLOOKUP($C$2,'[148]ERU-1'!$A$6:$BE$17,U$42,FALSE),3)</f>
        <v>0</v>
      </c>
      <c r="V193" s="85">
        <f>ROUND(VLOOKUP($C$2,'[148]ERU-1'!$A$6:$BE$17,V$42,FALSE),3)</f>
        <v>0</v>
      </c>
      <c r="W193" s="85">
        <f>ROUND(VLOOKUP($C$2,'[148]ERU-1'!$A$6:$BE$17,W$42,FALSE),3)</f>
        <v>0</v>
      </c>
      <c r="X193" s="85">
        <f>ROUND(VLOOKUP($C$2,'[148]ERU-1'!$A$6:$BE$17,X$42,FALSE),3)</f>
        <v>0</v>
      </c>
      <c r="Y193" s="85">
        <f>ROUND(VLOOKUP($C$2,'[148]ERU-1'!$A$6:$BE$17,Y$42,FALSE),3)</f>
        <v>0</v>
      </c>
      <c r="Z193" s="85">
        <f>ROUND(VLOOKUP($C$2,'[148]ERU-1'!$A$6:$BE$17,Z$42,FALSE),3)</f>
        <v>0</v>
      </c>
      <c r="AA193" s="85" t="str">
        <f>INDEX([16]Data!$BK$5:$BK$156,MATCH(A193,[16]Data!$A$5:$A$156,0))</f>
        <v>Královéhradecký</v>
      </c>
      <c r="AB193" s="86">
        <f>INDEX([16]Data!$BM$5:$BM$156,MATCH(A193,[16]Data!$A$5:$A$156,0))</f>
        <v>0.28000000000000003</v>
      </c>
    </row>
    <row r="194" spans="1:28" x14ac:dyDescent="0.25">
      <c r="A194">
        <v>4585</v>
      </c>
      <c r="B194" s="84" t="str">
        <f>INDEX([16]Data!$C$5:$C$156,MATCH(A194,[16]Data!$A$5:$A$156,0))</f>
        <v>KJ - PROSTĚJOV BENEŠOVA</v>
      </c>
      <c r="C194" s="85" t="str">
        <f>C193</f>
        <v>Květen</v>
      </c>
      <c r="D194" s="85">
        <f>D193</f>
        <v>5</v>
      </c>
      <c r="E194" s="85">
        <f>ROUND(VLOOKUP($C$2,'[149]ERU-1'!$A$6:$BE$17,E$42,FALSE),3)</f>
        <v>135.05699999999999</v>
      </c>
      <c r="F194" s="85">
        <f>ROUND(VLOOKUP($C$2,'[149]ERU-1'!$A$6:$BE$17,F$42,FALSE),3)</f>
        <v>75.069999999999993</v>
      </c>
      <c r="G194" s="85">
        <f>ROUND(VLOOKUP($C$2,'[149]ERU-1'!$A$6:$BE$17,G$42,FALSE),3)</f>
        <v>35.527000000000001</v>
      </c>
      <c r="H194" s="85">
        <f>ROUND(VLOOKUP($C$2,'[149]ERU-1'!$A$6:$BE$17,H$42,FALSE),3)</f>
        <v>215</v>
      </c>
      <c r="I194" s="85">
        <f>ROUND(VLOOKUP($C$2,'[149]ERU-1'!$A$6:$BE$17,I$42,FALSE),3)</f>
        <v>0</v>
      </c>
      <c r="J194" s="85">
        <f>ROUND(VLOOKUP($C$2,'[149]ERU-1'!$A$6:$BE$17,J$42,FALSE),3)</f>
        <v>0</v>
      </c>
      <c r="K194" s="85">
        <f>ROUND(VLOOKUP($C$2,'[149]ERU-1'!$A$6:$BE$17,K$42,FALSE),3)</f>
        <v>215</v>
      </c>
      <c r="L194" s="85">
        <f>ROUND(VLOOKUP($C$2,'[149]ERU-1'!$A$6:$BE$17,L$42,FALSE),3)</f>
        <v>0</v>
      </c>
      <c r="M194" s="85">
        <f>ROUND(VLOOKUP($C$2,'[149]ERU-1'!$A$6:$BE$17,M$42,FALSE),3)</f>
        <v>215</v>
      </c>
      <c r="N194" s="85">
        <f>ROUND(VLOOKUP($C$2,'[149]ERU-1'!$A$6:$BE$17,N$42,FALSE),3)</f>
        <v>0</v>
      </c>
      <c r="O194" s="85" t="s">
        <v>36</v>
      </c>
      <c r="P194" s="85">
        <f>ROUND(VLOOKUP($C$2,'[149]ERU-1'!$A$6:$BE$17,P$42,FALSE),3)</f>
        <v>0</v>
      </c>
      <c r="Q194" s="85">
        <f>ROUND(VLOOKUP($C$2,'[149]ERU-1'!$A$6:$BE$17,Q$42,FALSE),3)</f>
        <v>0</v>
      </c>
      <c r="R194" s="85">
        <f>ROUND(VLOOKUP($C$2,'[149]ERU-1'!$A$6:$BE$17,R$42,FALSE),3)</f>
        <v>215</v>
      </c>
      <c r="S194" s="85">
        <f>ROUND(VLOOKUP($C$2,'[149]ERU-1'!$A$6:$BE$17,S$42,FALSE),3)</f>
        <v>0</v>
      </c>
      <c r="T194" s="85">
        <f>ROUND(VLOOKUP($C$2,'[149]ERU-1'!$A$6:$BE$17,T$42,FALSE),3)</f>
        <v>0</v>
      </c>
      <c r="U194" s="85">
        <f>ROUND(VLOOKUP($C$2,'[149]ERU-1'!$A$6:$BE$17,U$42,FALSE),3)</f>
        <v>0</v>
      </c>
      <c r="V194" s="85">
        <f>ROUND(VLOOKUP($C$2,'[149]ERU-1'!$A$6:$BE$17,V$42,FALSE),3)</f>
        <v>0</v>
      </c>
      <c r="W194" s="85">
        <f>ROUND(VLOOKUP($C$2,'[149]ERU-1'!$A$6:$BE$17,W$42,FALSE),3)</f>
        <v>0</v>
      </c>
      <c r="X194" s="85">
        <f>ROUND(VLOOKUP($C$2,'[149]ERU-1'!$A$6:$BE$17,X$42,FALSE),3)</f>
        <v>0</v>
      </c>
      <c r="Y194" s="85">
        <f>ROUND(VLOOKUP($C$2,'[149]ERU-1'!$A$6:$BE$17,Y$42,FALSE),3)</f>
        <v>0</v>
      </c>
      <c r="Z194" s="85">
        <f>ROUND(VLOOKUP($C$2,'[149]ERU-1'!$A$6:$BE$17,Z$42,FALSE),3)</f>
        <v>0</v>
      </c>
      <c r="AA194" s="85" t="str">
        <f>INDEX([16]Data!$BK$5:$BK$156,MATCH(A194,[16]Data!$A$5:$A$156,0))</f>
        <v>Olomoucký</v>
      </c>
      <c r="AB194" s="86">
        <f>INDEX([16]Data!$BM$5:$BM$156,MATCH(A194,[16]Data!$A$5:$A$156,0))</f>
        <v>0.46500000000000002</v>
      </c>
    </row>
    <row r="195" spans="1:28" x14ac:dyDescent="0.25">
      <c r="A195">
        <v>4724</v>
      </c>
      <c r="B195" s="84" t="s">
        <v>311</v>
      </c>
      <c r="C195" s="85" t="str">
        <f t="shared" ref="C195:D196" si="18">C194</f>
        <v>Květen</v>
      </c>
      <c r="D195" s="85">
        <f t="shared" si="18"/>
        <v>5</v>
      </c>
      <c r="E195" s="85"/>
      <c r="F195" s="85"/>
      <c r="G195" s="85"/>
      <c r="H195" s="85">
        <f>ROUND(VLOOKUP($C$2,'[150]ERU-1'!$A$6:$BE$17,H$42,FALSE),3)</f>
        <v>0</v>
      </c>
      <c r="I195" s="85">
        <f>ROUND(VLOOKUP($C$2,'[150]ERU-1'!$A$6:$BE$17,I$42,FALSE),3)</f>
        <v>0</v>
      </c>
      <c r="J195" s="85">
        <f>ROUND(VLOOKUP($C$2,'[150]ERU-1'!$A$6:$BE$17,J$42,FALSE),3)</f>
        <v>0</v>
      </c>
      <c r="K195" s="85">
        <f>ROUND(VLOOKUP($C$2,'[150]ERU-1'!$A$6:$BE$17,K$42,FALSE),3)</f>
        <v>0</v>
      </c>
      <c r="L195" s="85">
        <f>ROUND(VLOOKUP($C$2,'[150]ERU-1'!$A$6:$BE$17,L$42,FALSE),3)</f>
        <v>0</v>
      </c>
      <c r="M195" s="85">
        <f>ROUND(VLOOKUP($C$2,'[150]ERU-1'!$A$6:$BE$17,M$42,FALSE),3)</f>
        <v>0</v>
      </c>
      <c r="N195" s="85">
        <f>ROUND(VLOOKUP($C$2,'[150]ERU-1'!$A$6:$BE$17,N$42,FALSE),3)</f>
        <v>0</v>
      </c>
      <c r="O195" s="85" t="s">
        <v>36</v>
      </c>
      <c r="P195" s="85">
        <f>ROUND(VLOOKUP($C$2,'[150]ERU-1'!$A$6:$BE$17,P$42,FALSE),3)</f>
        <v>0</v>
      </c>
      <c r="Q195" s="85">
        <f>ROUND(VLOOKUP($C$2,'[150]ERU-1'!$A$6:$BE$17,Q$42,FALSE),3)</f>
        <v>0</v>
      </c>
      <c r="R195" s="85">
        <f>ROUND(VLOOKUP($C$2,'[150]ERU-1'!$A$6:$BE$17,R$42,FALSE),3)</f>
        <v>0</v>
      </c>
      <c r="S195" s="85">
        <f>ROUND(VLOOKUP($C$2,'[150]ERU-1'!$A$6:$BE$17,S$42,FALSE),3)</f>
        <v>0</v>
      </c>
      <c r="T195" s="85">
        <f>ROUND(VLOOKUP($C$2,'[150]ERU-1'!$A$6:$BE$17,T$42,FALSE),3)</f>
        <v>0</v>
      </c>
      <c r="U195" s="85">
        <f>ROUND(VLOOKUP($C$2,'[150]ERU-1'!$A$6:$BE$17,U$42,FALSE),3)</f>
        <v>0</v>
      </c>
      <c r="V195" s="85">
        <f>ROUND(VLOOKUP($C$2,'[150]ERU-1'!$A$6:$BE$17,V$42,FALSE),3)</f>
        <v>0</v>
      </c>
      <c r="W195" s="85">
        <f>ROUND(VLOOKUP($C$2,'[150]ERU-1'!$A$6:$BE$17,W$42,FALSE),3)</f>
        <v>0</v>
      </c>
      <c r="X195" s="85">
        <f>ROUND(VLOOKUP($C$2,'[150]ERU-1'!$A$6:$BE$17,X$42,FALSE),3)</f>
        <v>0</v>
      </c>
      <c r="Y195" s="85">
        <f>ROUND(VLOOKUP($C$2,'[150]ERU-1'!$A$6:$BE$17,Y$42,FALSE),3)</f>
        <v>0</v>
      </c>
      <c r="Z195" s="85">
        <f>ROUND(VLOOKUP($C$2,'[150]ERU-1'!$A$6:$BE$17,Z$42,FALSE),3)</f>
        <v>0</v>
      </c>
      <c r="AA195" s="85" t="s">
        <v>41</v>
      </c>
      <c r="AB195" s="86">
        <v>0.24199999999999999</v>
      </c>
    </row>
    <row r="196" spans="1:28" x14ac:dyDescent="0.25">
      <c r="A196">
        <v>4601</v>
      </c>
      <c r="B196" s="84" t="s">
        <v>312</v>
      </c>
      <c r="C196" s="85" t="str">
        <f t="shared" si="18"/>
        <v>Květen</v>
      </c>
      <c r="D196" s="85">
        <f t="shared" si="18"/>
        <v>5</v>
      </c>
      <c r="E196" s="85">
        <f>ROUND(VLOOKUP($C$2,'[151]ERU-1'!$A$6:$BE$17,E$42,FALSE),3)</f>
        <v>162.14099999999999</v>
      </c>
      <c r="F196" s="85">
        <f>ROUND(VLOOKUP($C$2,'[151]ERU-1'!$A$6:$BE$17,F$42,FALSE),3)</f>
        <v>88.406999999999996</v>
      </c>
      <c r="G196" s="85">
        <f>ROUND(VLOOKUP($C$2,'[151]ERU-1'!$A$6:$BE$17,G$42,FALSE),3)</f>
        <v>35.527000000000001</v>
      </c>
      <c r="H196" s="85">
        <f>ROUND(VLOOKUP($C$2,'[151]ERU-1'!$A$6:$BE$17,H$42,FALSE),3)</f>
        <v>254</v>
      </c>
      <c r="I196" s="85">
        <f>ROUND(VLOOKUP($C$2,'[151]ERU-1'!$A$6:$BE$17,I$42,FALSE),3)</f>
        <v>0</v>
      </c>
      <c r="J196" s="85">
        <f>ROUND(VLOOKUP($C$2,'[151]ERU-1'!$A$6:$BE$17,J$42,FALSE),3)</f>
        <v>0</v>
      </c>
      <c r="K196" s="85">
        <f>ROUND(VLOOKUP($C$2,'[151]ERU-1'!$A$6:$BE$17,K$42,FALSE),3)</f>
        <v>254</v>
      </c>
      <c r="L196" s="85">
        <f>ROUND(VLOOKUP($C$2,'[151]ERU-1'!$A$6:$BE$17,L$42,FALSE),3)</f>
        <v>0</v>
      </c>
      <c r="M196" s="85">
        <f>ROUND(VLOOKUP($C$2,'[151]ERU-1'!$A$6:$BE$17,M$42,FALSE),3)</f>
        <v>254</v>
      </c>
      <c r="N196" s="85">
        <f>ROUND(VLOOKUP($C$2,'[151]ERU-1'!$A$6:$BE$17,N$42,FALSE),3)</f>
        <v>0</v>
      </c>
      <c r="O196" s="85" t="s">
        <v>36</v>
      </c>
      <c r="P196" s="85">
        <f>ROUND(VLOOKUP($C$2,'[151]ERU-1'!$A$6:$BE$17,P$42,FALSE),3)</f>
        <v>0</v>
      </c>
      <c r="Q196" s="85">
        <f>ROUND(VLOOKUP($C$2,'[151]ERU-1'!$A$6:$BE$17,Q$42,FALSE),3)</f>
        <v>0</v>
      </c>
      <c r="R196" s="85">
        <f>ROUND(VLOOKUP($C$2,'[151]ERU-1'!$A$6:$BE$17,R$42,FALSE),3)</f>
        <v>254</v>
      </c>
      <c r="S196" s="85">
        <f>ROUND(VLOOKUP($C$2,'[151]ERU-1'!$A$6:$BE$17,S$42,FALSE),3)</f>
        <v>0</v>
      </c>
      <c r="T196" s="85">
        <f>ROUND(VLOOKUP($C$2,'[151]ERU-1'!$A$6:$BE$17,T$42,FALSE),3)</f>
        <v>0</v>
      </c>
      <c r="U196" s="85">
        <f>ROUND(VLOOKUP($C$2,'[151]ERU-1'!$A$6:$BE$17,U$42,FALSE),3)</f>
        <v>0</v>
      </c>
      <c r="V196" s="85">
        <f>ROUND(VLOOKUP($C$2,'[151]ERU-1'!$A$6:$BE$17,V$42,FALSE),3)</f>
        <v>0</v>
      </c>
      <c r="W196" s="85">
        <f>ROUND(VLOOKUP($C$2,'[151]ERU-1'!$A$6:$BE$17,W$42,FALSE),3)</f>
        <v>0</v>
      </c>
      <c r="X196" s="85">
        <f>ROUND(VLOOKUP($C$2,'[151]ERU-1'!$A$6:$BE$17,X$42,FALSE),3)</f>
        <v>0</v>
      </c>
      <c r="Y196" s="85">
        <f>ROUND(VLOOKUP($C$2,'[151]ERU-1'!$A$6:$BE$17,Y$42,FALSE),3)</f>
        <v>0</v>
      </c>
      <c r="Z196" s="85">
        <f>ROUND(VLOOKUP($C$2,'[151]ERU-1'!$A$6:$BE$17,Z$42,FALSE),3)</f>
        <v>0</v>
      </c>
      <c r="AA196" s="85" t="s">
        <v>38</v>
      </c>
      <c r="AB196" s="86">
        <v>1.268</v>
      </c>
    </row>
  </sheetData>
  <autoFilter ref="B42:AB182" xr:uid="{00000000-0001-0000-0500-000000000000}"/>
  <mergeCells count="7">
    <mergeCell ref="L2:Q2"/>
    <mergeCell ref="R2:Z2"/>
    <mergeCell ref="E1:G1"/>
    <mergeCell ref="H1:K1"/>
    <mergeCell ref="L1:Z1"/>
    <mergeCell ref="E2:G2"/>
    <mergeCell ref="H2:K2"/>
  </mergeCells>
  <phoneticPr fontId="8" type="noConversion"/>
  <pageMargins left="0.7" right="0.7" top="0.78740157499999996" bottom="0.78740157499999996" header="0.3" footer="0.3"/>
  <headerFooter>
    <oddHeader>&amp;R&amp;"Calibri"&amp;10&amp;K000000 Interní&amp;1#_x000D_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List8">
    <tabColor theme="7" tint="0.59999389629810485"/>
  </sheetPr>
  <dimension ref="A1:AD196"/>
  <sheetViews>
    <sheetView topLeftCell="A132" zoomScale="70" zoomScaleNormal="70" workbookViewId="0">
      <selection activeCell="E193" sqref="E193"/>
    </sheetView>
  </sheetViews>
  <sheetFormatPr defaultRowHeight="15" x14ac:dyDescent="0.25"/>
  <cols>
    <col min="2" max="2" width="33.42578125" bestFit="1" customWidth="1"/>
    <col min="4" max="4" width="9.28515625" bestFit="1" customWidth="1"/>
    <col min="5" max="5" width="18.5703125" bestFit="1" customWidth="1"/>
    <col min="6" max="6" width="12.42578125" bestFit="1" customWidth="1"/>
    <col min="7" max="14" width="9.28515625" bestFit="1" customWidth="1"/>
    <col min="16" max="19" width="9.28515625" bestFit="1" customWidth="1"/>
    <col min="20" max="20" width="12.140625" bestFit="1" customWidth="1"/>
    <col min="21" max="26" width="9.28515625" bestFit="1" customWidth="1"/>
    <col min="28" max="28" width="18.5703125" bestFit="1" customWidth="1"/>
  </cols>
  <sheetData>
    <row r="1" spans="2:29" ht="17.25" x14ac:dyDescent="0.25">
      <c r="B1" s="106" t="s">
        <v>0</v>
      </c>
      <c r="C1" s="107">
        <f>'XQ2023'!A3</f>
        <v>2024</v>
      </c>
      <c r="D1" s="107"/>
      <c r="E1" s="157" t="s">
        <v>51</v>
      </c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08"/>
      <c r="AB1" s="109"/>
    </row>
    <row r="2" spans="2:29" x14ac:dyDescent="0.25">
      <c r="B2" s="110" t="s">
        <v>1</v>
      </c>
      <c r="C2" s="103" t="s">
        <v>56</v>
      </c>
      <c r="D2" s="103"/>
      <c r="E2" s="156" t="s">
        <v>3</v>
      </c>
      <c r="F2" s="156"/>
      <c r="G2" s="156"/>
      <c r="H2" s="156" t="s">
        <v>4</v>
      </c>
      <c r="I2" s="156"/>
      <c r="J2" s="156"/>
      <c r="K2" s="156"/>
      <c r="L2" s="156" t="s">
        <v>4</v>
      </c>
      <c r="M2" s="156"/>
      <c r="N2" s="156"/>
      <c r="O2" s="156"/>
      <c r="P2" s="156"/>
      <c r="Q2" s="156"/>
      <c r="R2" s="156" t="s">
        <v>4</v>
      </c>
      <c r="S2" s="156"/>
      <c r="T2" s="156"/>
      <c r="U2" s="156"/>
      <c r="V2" s="156"/>
      <c r="W2" s="156"/>
      <c r="X2" s="156"/>
      <c r="Y2" s="156"/>
      <c r="Z2" s="156"/>
      <c r="AA2" s="104"/>
      <c r="AB2" s="111"/>
    </row>
    <row r="3" spans="2:29" ht="94.5" x14ac:dyDescent="0.25">
      <c r="B3" s="112"/>
      <c r="C3" s="103"/>
      <c r="D3" s="103"/>
      <c r="E3" s="105" t="s">
        <v>5</v>
      </c>
      <c r="F3" s="105" t="s">
        <v>6</v>
      </c>
      <c r="G3" s="105" t="s">
        <v>7</v>
      </c>
      <c r="H3" s="105" t="s">
        <v>8</v>
      </c>
      <c r="I3" s="105" t="s">
        <v>9</v>
      </c>
      <c r="J3" s="105" t="s">
        <v>10</v>
      </c>
      <c r="K3" s="105" t="s">
        <v>11</v>
      </c>
      <c r="L3" s="105" t="s">
        <v>12</v>
      </c>
      <c r="M3" s="105" t="s">
        <v>8</v>
      </c>
      <c r="N3" s="105" t="s">
        <v>13</v>
      </c>
      <c r="O3" s="105" t="s">
        <v>14</v>
      </c>
      <c r="P3" s="105" t="s">
        <v>15</v>
      </c>
      <c r="Q3" s="105" t="s">
        <v>10</v>
      </c>
      <c r="R3" s="105" t="s">
        <v>16</v>
      </c>
      <c r="S3" s="105" t="s">
        <v>17</v>
      </c>
      <c r="T3" s="105" t="s">
        <v>18</v>
      </c>
      <c r="U3" s="105" t="s">
        <v>19</v>
      </c>
      <c r="V3" s="105" t="s">
        <v>20</v>
      </c>
      <c r="W3" s="105" t="s">
        <v>21</v>
      </c>
      <c r="X3" s="105" t="s">
        <v>22</v>
      </c>
      <c r="Y3" s="105" t="s">
        <v>23</v>
      </c>
      <c r="Z3" s="105" t="s">
        <v>24</v>
      </c>
      <c r="AA3" s="105" t="s">
        <v>25</v>
      </c>
      <c r="AB3" s="113" t="s">
        <v>26</v>
      </c>
    </row>
    <row r="4" spans="2:29" ht="21" x14ac:dyDescent="0.25">
      <c r="B4" s="114" t="s">
        <v>27</v>
      </c>
      <c r="C4" s="105" t="s">
        <v>28</v>
      </c>
      <c r="D4" s="105" t="s">
        <v>29</v>
      </c>
      <c r="E4" s="105" t="s">
        <v>30</v>
      </c>
      <c r="F4" s="105"/>
      <c r="G4" s="105" t="s">
        <v>30</v>
      </c>
      <c r="H4" s="105" t="s">
        <v>31</v>
      </c>
      <c r="I4" s="105" t="s">
        <v>31</v>
      </c>
      <c r="J4" s="105" t="s">
        <v>31</v>
      </c>
      <c r="K4" s="105" t="s">
        <v>31</v>
      </c>
      <c r="L4" s="105" t="s">
        <v>31</v>
      </c>
      <c r="M4" s="105" t="s">
        <v>31</v>
      </c>
      <c r="N4" s="105" t="s">
        <v>31</v>
      </c>
      <c r="O4" s="105" t="s">
        <v>31</v>
      </c>
      <c r="P4" s="105" t="s">
        <v>31</v>
      </c>
      <c r="Q4" s="105" t="s">
        <v>31</v>
      </c>
      <c r="R4" s="105" t="s">
        <v>31</v>
      </c>
      <c r="S4" s="105" t="s">
        <v>31</v>
      </c>
      <c r="T4" s="105" t="s">
        <v>31</v>
      </c>
      <c r="U4" s="105" t="s">
        <v>31</v>
      </c>
      <c r="V4" s="105" t="s">
        <v>31</v>
      </c>
      <c r="W4" s="105" t="s">
        <v>31</v>
      </c>
      <c r="X4" s="105" t="s">
        <v>31</v>
      </c>
      <c r="Y4" s="105" t="s">
        <v>31</v>
      </c>
      <c r="Z4" s="105" t="s">
        <v>31</v>
      </c>
      <c r="AA4" s="105" t="s">
        <v>31</v>
      </c>
      <c r="AB4" s="113"/>
    </row>
    <row r="5" spans="2:29" x14ac:dyDescent="0.25">
      <c r="B5" s="95" t="s">
        <v>47</v>
      </c>
      <c r="C5" s="34"/>
      <c r="D5" s="35"/>
      <c r="E5" s="36">
        <f t="shared" ref="E5:F18" si="0">SUMIFS(E$23:E$39,$AA$23:$AA$39,$B5)+SUMIFS(E$43:E$199,$AA$43:$AA$199,$B5)</f>
        <v>819.83300000000008</v>
      </c>
      <c r="F5" s="36">
        <f t="shared" si="0"/>
        <v>455.46299999999997</v>
      </c>
      <c r="G5" s="36">
        <f t="shared" ref="G5:G18" si="1">ROUND(AVERAGEIFS($G$54:$G$191,$AA$54:$AA$191,$B5),4)</f>
        <v>35.521999999999998</v>
      </c>
      <c r="H5" s="37">
        <f t="shared" ref="H5:Q18" si="2">SUMIFS(H$23:H$39,$AA$23:$AA$39,$B5)+SUMIFS(H$43:H$199,$AA$43:$AA$199,$B5)</f>
        <v>1336.33</v>
      </c>
      <c r="I5" s="37">
        <f t="shared" si="2"/>
        <v>0</v>
      </c>
      <c r="J5" s="37">
        <f t="shared" si="2"/>
        <v>0</v>
      </c>
      <c r="K5" s="37">
        <f t="shared" si="2"/>
        <v>1336.33</v>
      </c>
      <c r="L5" s="37">
        <f t="shared" si="2"/>
        <v>0</v>
      </c>
      <c r="M5" s="37">
        <f t="shared" si="2"/>
        <v>1336.33</v>
      </c>
      <c r="N5" s="37">
        <f t="shared" si="2"/>
        <v>0</v>
      </c>
      <c r="O5" s="37">
        <f t="shared" si="2"/>
        <v>0</v>
      </c>
      <c r="P5" s="37">
        <f t="shared" si="2"/>
        <v>0</v>
      </c>
      <c r="Q5" s="37">
        <f t="shared" si="2"/>
        <v>0</v>
      </c>
      <c r="R5" s="37">
        <f t="shared" ref="R5:Z18" si="3">SUMIFS(R$23:R$39,$AA$23:$AA$39,$B5)+SUMIFS(R$43:R$199,$AA$43:$AA$199,$B5)</f>
        <v>97</v>
      </c>
      <c r="S5" s="37">
        <f t="shared" si="3"/>
        <v>0</v>
      </c>
      <c r="T5" s="37">
        <f t="shared" si="3"/>
        <v>0</v>
      </c>
      <c r="U5" s="37">
        <f t="shared" si="3"/>
        <v>0</v>
      </c>
      <c r="V5" s="37">
        <f t="shared" si="3"/>
        <v>0</v>
      </c>
      <c r="W5" s="37">
        <f t="shared" si="3"/>
        <v>0</v>
      </c>
      <c r="X5" s="37">
        <f t="shared" si="3"/>
        <v>978.07999999999993</v>
      </c>
      <c r="Y5" s="37">
        <f t="shared" si="3"/>
        <v>260.92</v>
      </c>
      <c r="Z5" s="37">
        <f t="shared" si="3"/>
        <v>0</v>
      </c>
      <c r="AA5" s="34"/>
      <c r="AB5" s="96">
        <f>SUMIFS(AB$43:AB$238,$AA$43:$AA$238,$B5)+SUMIFS($AB$23:$AB$39,$AA$23:$AA$39,$B5)</f>
        <v>5.0299999999999994</v>
      </c>
      <c r="AC5" s="12">
        <f>K5-SUM(R5:Z5)</f>
        <v>0.32999999999992724</v>
      </c>
    </row>
    <row r="6" spans="2:29" x14ac:dyDescent="0.25">
      <c r="B6" s="95" t="s">
        <v>37</v>
      </c>
      <c r="C6" s="34"/>
      <c r="D6" s="35"/>
      <c r="E6" s="36">
        <f t="shared" si="0"/>
        <v>4032.4096400000003</v>
      </c>
      <c r="F6" s="36">
        <f t="shared" si="0"/>
        <v>2159.7821300000001</v>
      </c>
      <c r="G6" s="36">
        <f t="shared" si="1"/>
        <v>35.3919</v>
      </c>
      <c r="H6" s="37">
        <f t="shared" si="2"/>
        <v>6263</v>
      </c>
      <c r="I6" s="37">
        <f t="shared" si="2"/>
        <v>0</v>
      </c>
      <c r="J6" s="37">
        <f t="shared" si="2"/>
        <v>0</v>
      </c>
      <c r="K6" s="37">
        <f t="shared" si="2"/>
        <v>5963.2610000000004</v>
      </c>
      <c r="L6" s="37">
        <f t="shared" si="2"/>
        <v>0</v>
      </c>
      <c r="M6" s="37">
        <f t="shared" si="2"/>
        <v>6263</v>
      </c>
      <c r="N6" s="37">
        <f t="shared" si="2"/>
        <v>0</v>
      </c>
      <c r="O6" s="37">
        <f t="shared" si="2"/>
        <v>0</v>
      </c>
      <c r="P6" s="37">
        <f t="shared" si="2"/>
        <v>0</v>
      </c>
      <c r="Q6" s="37">
        <f t="shared" si="2"/>
        <v>0</v>
      </c>
      <c r="R6" s="37">
        <f t="shared" si="3"/>
        <v>5083</v>
      </c>
      <c r="S6" s="37">
        <f t="shared" si="3"/>
        <v>0</v>
      </c>
      <c r="T6" s="37">
        <f t="shared" si="3"/>
        <v>0</v>
      </c>
      <c r="U6" s="37">
        <f t="shared" si="3"/>
        <v>0</v>
      </c>
      <c r="V6" s="37">
        <f t="shared" si="3"/>
        <v>0</v>
      </c>
      <c r="W6" s="37">
        <f t="shared" si="3"/>
        <v>0</v>
      </c>
      <c r="X6" s="37">
        <f t="shared" si="3"/>
        <v>587</v>
      </c>
      <c r="Y6" s="37">
        <f t="shared" si="3"/>
        <v>293</v>
      </c>
      <c r="Z6" s="37">
        <f t="shared" si="3"/>
        <v>0</v>
      </c>
      <c r="AA6" s="34"/>
      <c r="AB6" s="96">
        <f t="shared" ref="AB6:AB18" si="4">SUMIFS(AB$43:AB$238,$AA$43:$AA$238,$B6)+SUMIFS($AB$23:$AB$39,$AA$23:$AA$39,$B6)</f>
        <v>18.084</v>
      </c>
      <c r="AC6" s="12">
        <f t="shared" ref="AC6:AC18" si="5">K6-SUM(R6:Z6)</f>
        <v>0.26100000000042201</v>
      </c>
    </row>
    <row r="7" spans="2:29" x14ac:dyDescent="0.25">
      <c r="B7" s="95" t="s">
        <v>48</v>
      </c>
      <c r="C7" s="34"/>
      <c r="D7" s="35"/>
      <c r="E7" s="36">
        <f t="shared" si="0"/>
        <v>2623.83</v>
      </c>
      <c r="F7" s="36">
        <f t="shared" si="0"/>
        <v>1393.4870000000001</v>
      </c>
      <c r="G7" s="36">
        <f t="shared" si="1"/>
        <v>35.326799999999999</v>
      </c>
      <c r="H7" s="37">
        <f t="shared" si="2"/>
        <v>3946</v>
      </c>
      <c r="I7" s="37">
        <f t="shared" si="2"/>
        <v>0</v>
      </c>
      <c r="J7" s="37">
        <f t="shared" si="2"/>
        <v>0</v>
      </c>
      <c r="K7" s="37">
        <f t="shared" si="2"/>
        <v>3946</v>
      </c>
      <c r="L7" s="37">
        <f t="shared" si="2"/>
        <v>0</v>
      </c>
      <c r="M7" s="37">
        <f t="shared" si="2"/>
        <v>3946</v>
      </c>
      <c r="N7" s="37">
        <f t="shared" si="2"/>
        <v>0</v>
      </c>
      <c r="O7" s="37">
        <f t="shared" si="2"/>
        <v>0</v>
      </c>
      <c r="P7" s="37">
        <f t="shared" si="2"/>
        <v>0</v>
      </c>
      <c r="Q7" s="37">
        <f t="shared" si="2"/>
        <v>0</v>
      </c>
      <c r="R7" s="37">
        <f t="shared" si="3"/>
        <v>3946</v>
      </c>
      <c r="S7" s="37">
        <f t="shared" si="3"/>
        <v>0</v>
      </c>
      <c r="T7" s="37">
        <f t="shared" si="3"/>
        <v>0</v>
      </c>
      <c r="U7" s="37">
        <f t="shared" si="3"/>
        <v>0</v>
      </c>
      <c r="V7" s="37">
        <f t="shared" si="3"/>
        <v>0</v>
      </c>
      <c r="W7" s="37">
        <f t="shared" si="3"/>
        <v>0</v>
      </c>
      <c r="X7" s="37">
        <f t="shared" si="3"/>
        <v>0</v>
      </c>
      <c r="Y7" s="37">
        <f t="shared" si="3"/>
        <v>0</v>
      </c>
      <c r="Z7" s="37">
        <f t="shared" si="3"/>
        <v>0</v>
      </c>
      <c r="AA7" s="34"/>
      <c r="AB7" s="96">
        <f t="shared" si="4"/>
        <v>9.0059999999999985</v>
      </c>
      <c r="AC7" s="12">
        <f t="shared" si="5"/>
        <v>0</v>
      </c>
    </row>
    <row r="8" spans="2:29" x14ac:dyDescent="0.25">
      <c r="B8" s="95" t="s">
        <v>264</v>
      </c>
      <c r="C8" s="34"/>
      <c r="D8" s="35"/>
      <c r="E8" s="36" t="e">
        <f t="shared" si="0"/>
        <v>#N/A</v>
      </c>
      <c r="F8" s="36" t="e">
        <f t="shared" si="0"/>
        <v>#N/A</v>
      </c>
      <c r="G8" s="36" t="e">
        <f t="shared" si="1"/>
        <v>#N/A</v>
      </c>
      <c r="H8" s="37">
        <f t="shared" si="2"/>
        <v>3951</v>
      </c>
      <c r="I8" s="37">
        <f t="shared" si="2"/>
        <v>0</v>
      </c>
      <c r="J8" s="37">
        <f t="shared" si="2"/>
        <v>15</v>
      </c>
      <c r="K8" s="37">
        <f t="shared" si="2"/>
        <v>3951</v>
      </c>
      <c r="L8" s="37">
        <f t="shared" si="2"/>
        <v>0</v>
      </c>
      <c r="M8" s="37">
        <f t="shared" si="2"/>
        <v>3951</v>
      </c>
      <c r="N8" s="37">
        <f t="shared" si="2"/>
        <v>0</v>
      </c>
      <c r="O8" s="37">
        <f t="shared" si="2"/>
        <v>0</v>
      </c>
      <c r="P8" s="37">
        <f t="shared" si="2"/>
        <v>0</v>
      </c>
      <c r="Q8" s="37">
        <f t="shared" si="2"/>
        <v>15</v>
      </c>
      <c r="R8" s="37">
        <f t="shared" si="3"/>
        <v>3690</v>
      </c>
      <c r="S8" s="37">
        <f t="shared" si="3"/>
        <v>0</v>
      </c>
      <c r="T8" s="36">
        <f t="shared" si="3"/>
        <v>0</v>
      </c>
      <c r="U8" s="37">
        <f t="shared" si="3"/>
        <v>0</v>
      </c>
      <c r="V8" s="37">
        <f t="shared" si="3"/>
        <v>0</v>
      </c>
      <c r="W8" s="37">
        <f t="shared" si="3"/>
        <v>0</v>
      </c>
      <c r="X8" s="37">
        <f t="shared" si="3"/>
        <v>65</v>
      </c>
      <c r="Y8" s="37">
        <f t="shared" si="3"/>
        <v>196</v>
      </c>
      <c r="Z8" s="37">
        <f t="shared" si="3"/>
        <v>0</v>
      </c>
      <c r="AA8" s="34"/>
      <c r="AB8" s="96">
        <f t="shared" si="4"/>
        <v>20.436999999999998</v>
      </c>
      <c r="AC8" s="12">
        <f t="shared" si="5"/>
        <v>0</v>
      </c>
    </row>
    <row r="9" spans="2:29" x14ac:dyDescent="0.25">
      <c r="B9" s="95" t="s">
        <v>43</v>
      </c>
      <c r="C9" s="34"/>
      <c r="D9" s="35"/>
      <c r="E9" s="36">
        <f t="shared" si="0"/>
        <v>4107.7570000000005</v>
      </c>
      <c r="F9" s="36">
        <f t="shared" si="0"/>
        <v>2172.5719999999997</v>
      </c>
      <c r="G9" s="36">
        <f t="shared" si="1"/>
        <v>35.2639</v>
      </c>
      <c r="H9" s="37">
        <f t="shared" si="2"/>
        <v>6164</v>
      </c>
      <c r="I9" s="37">
        <f t="shared" si="2"/>
        <v>0</v>
      </c>
      <c r="J9" s="37">
        <f t="shared" si="2"/>
        <v>0</v>
      </c>
      <c r="K9" s="37">
        <f t="shared" si="2"/>
        <v>6164</v>
      </c>
      <c r="L9" s="37">
        <f t="shared" si="2"/>
        <v>0</v>
      </c>
      <c r="M9" s="37">
        <f t="shared" si="2"/>
        <v>6164</v>
      </c>
      <c r="N9" s="37">
        <f t="shared" si="2"/>
        <v>0</v>
      </c>
      <c r="O9" s="37">
        <f t="shared" si="2"/>
        <v>0</v>
      </c>
      <c r="P9" s="37">
        <f t="shared" si="2"/>
        <v>0</v>
      </c>
      <c r="Q9" s="37">
        <f t="shared" si="2"/>
        <v>0</v>
      </c>
      <c r="R9" s="37">
        <f t="shared" si="3"/>
        <v>6164</v>
      </c>
      <c r="S9" s="37">
        <f t="shared" si="3"/>
        <v>0</v>
      </c>
      <c r="T9" s="37">
        <f t="shared" si="3"/>
        <v>0</v>
      </c>
      <c r="U9" s="37">
        <f t="shared" si="3"/>
        <v>0</v>
      </c>
      <c r="V9" s="37">
        <f t="shared" si="3"/>
        <v>0</v>
      </c>
      <c r="W9" s="37">
        <f t="shared" si="3"/>
        <v>0</v>
      </c>
      <c r="X9" s="37">
        <f t="shared" si="3"/>
        <v>0</v>
      </c>
      <c r="Y9" s="37">
        <f t="shared" si="3"/>
        <v>0</v>
      </c>
      <c r="Z9" s="37">
        <f t="shared" si="3"/>
        <v>0</v>
      </c>
      <c r="AA9" s="34"/>
      <c r="AB9" s="96">
        <f t="shared" si="4"/>
        <v>14.164</v>
      </c>
      <c r="AC9" s="12">
        <f t="shared" si="5"/>
        <v>0</v>
      </c>
    </row>
    <row r="10" spans="2:29" x14ac:dyDescent="0.25">
      <c r="B10" s="95" t="s">
        <v>44</v>
      </c>
      <c r="C10" s="34"/>
      <c r="D10" s="35"/>
      <c r="E10" s="36">
        <f t="shared" si="0"/>
        <v>5322.4030000000002</v>
      </c>
      <c r="F10" s="36">
        <f t="shared" si="0"/>
        <v>2818.0789999999993</v>
      </c>
      <c r="G10" s="36">
        <f t="shared" si="1"/>
        <v>35.416899999999998</v>
      </c>
      <c r="H10" s="37">
        <f t="shared" si="2"/>
        <v>7801.9480000000003</v>
      </c>
      <c r="I10" s="37">
        <f t="shared" si="2"/>
        <v>0</v>
      </c>
      <c r="J10" s="37">
        <f t="shared" si="2"/>
        <v>0</v>
      </c>
      <c r="K10" s="37">
        <f t="shared" si="2"/>
        <v>7801.9480000000003</v>
      </c>
      <c r="L10" s="37">
        <f t="shared" si="2"/>
        <v>0</v>
      </c>
      <c r="M10" s="37">
        <f t="shared" si="2"/>
        <v>7801.9480000000003</v>
      </c>
      <c r="N10" s="37">
        <f t="shared" si="2"/>
        <v>0</v>
      </c>
      <c r="O10" s="37">
        <f t="shared" si="2"/>
        <v>0</v>
      </c>
      <c r="P10" s="37">
        <f t="shared" si="2"/>
        <v>0</v>
      </c>
      <c r="Q10" s="37">
        <f t="shared" si="2"/>
        <v>0</v>
      </c>
      <c r="R10" s="37">
        <f t="shared" si="3"/>
        <v>4621</v>
      </c>
      <c r="S10" s="37">
        <f t="shared" si="3"/>
        <v>0</v>
      </c>
      <c r="T10" s="37">
        <f t="shared" si="3"/>
        <v>2151</v>
      </c>
      <c r="U10" s="37">
        <f t="shared" si="3"/>
        <v>0</v>
      </c>
      <c r="V10" s="37">
        <f t="shared" si="3"/>
        <v>0</v>
      </c>
      <c r="W10" s="37">
        <f t="shared" si="3"/>
        <v>0</v>
      </c>
      <c r="X10" s="37">
        <f t="shared" si="3"/>
        <v>1029.9480000000001</v>
      </c>
      <c r="Y10" s="37">
        <f t="shared" si="3"/>
        <v>0</v>
      </c>
      <c r="Z10" s="37">
        <f t="shared" si="3"/>
        <v>0</v>
      </c>
      <c r="AA10" s="34"/>
      <c r="AB10" s="96">
        <f t="shared" si="4"/>
        <v>32.128</v>
      </c>
      <c r="AC10" s="12">
        <f t="shared" si="5"/>
        <v>0</v>
      </c>
    </row>
    <row r="11" spans="2:29" x14ac:dyDescent="0.25">
      <c r="B11" s="95" t="s">
        <v>46</v>
      </c>
      <c r="C11" s="34"/>
      <c r="D11" s="35"/>
      <c r="E11" s="36">
        <f t="shared" si="0"/>
        <v>6154.2270000000008</v>
      </c>
      <c r="F11" s="36">
        <f t="shared" si="0"/>
        <v>3366.6060000000007</v>
      </c>
      <c r="G11" s="36">
        <f t="shared" si="1"/>
        <v>35.404800000000002</v>
      </c>
      <c r="H11" s="37">
        <f t="shared" si="2"/>
        <v>9587.9</v>
      </c>
      <c r="I11" s="37">
        <f t="shared" si="2"/>
        <v>7.6999999999999886</v>
      </c>
      <c r="J11" s="37">
        <f t="shared" si="2"/>
        <v>0</v>
      </c>
      <c r="K11" s="37">
        <f t="shared" si="2"/>
        <v>9587.9</v>
      </c>
      <c r="L11" s="37">
        <f t="shared" si="2"/>
        <v>0</v>
      </c>
      <c r="M11" s="37">
        <f t="shared" si="2"/>
        <v>9587.9</v>
      </c>
      <c r="N11" s="37">
        <f t="shared" si="2"/>
        <v>7.6999999999999886</v>
      </c>
      <c r="O11" s="37">
        <f t="shared" si="2"/>
        <v>0</v>
      </c>
      <c r="P11" s="37">
        <f t="shared" si="2"/>
        <v>0</v>
      </c>
      <c r="Q11" s="37">
        <f t="shared" si="2"/>
        <v>0</v>
      </c>
      <c r="R11" s="37">
        <f t="shared" si="3"/>
        <v>9118</v>
      </c>
      <c r="S11" s="37">
        <f t="shared" si="3"/>
        <v>0</v>
      </c>
      <c r="T11" s="37">
        <f t="shared" si="3"/>
        <v>469.9</v>
      </c>
      <c r="U11" s="37">
        <f t="shared" si="3"/>
        <v>0</v>
      </c>
      <c r="V11" s="37">
        <f t="shared" si="3"/>
        <v>0</v>
      </c>
      <c r="W11" s="37">
        <f t="shared" si="3"/>
        <v>0</v>
      </c>
      <c r="X11" s="37">
        <f t="shared" si="3"/>
        <v>0</v>
      </c>
      <c r="Y11" s="37">
        <f t="shared" si="3"/>
        <v>0</v>
      </c>
      <c r="Z11" s="37">
        <f t="shared" si="3"/>
        <v>0</v>
      </c>
      <c r="AA11" s="34"/>
      <c r="AB11" s="96">
        <f t="shared" si="4"/>
        <v>25.661999999999999</v>
      </c>
      <c r="AC11" s="12">
        <f t="shared" si="5"/>
        <v>0</v>
      </c>
    </row>
    <row r="12" spans="2:29" x14ac:dyDescent="0.25">
      <c r="B12" s="95" t="s">
        <v>41</v>
      </c>
      <c r="C12" s="34"/>
      <c r="D12" s="35"/>
      <c r="E12" s="36">
        <f t="shared" si="0"/>
        <v>4098.2170000000006</v>
      </c>
      <c r="F12" s="36">
        <f t="shared" si="0"/>
        <v>2286.3160000000007</v>
      </c>
      <c r="G12" s="36">
        <f t="shared" si="1"/>
        <v>35.277099999999997</v>
      </c>
      <c r="H12" s="37">
        <f t="shared" si="2"/>
        <v>6901.1639999999998</v>
      </c>
      <c r="I12" s="37">
        <f t="shared" si="2"/>
        <v>0</v>
      </c>
      <c r="J12" s="37">
        <f t="shared" si="2"/>
        <v>581.49826373272276</v>
      </c>
      <c r="K12" s="37">
        <f t="shared" si="2"/>
        <v>6200.5749999999998</v>
      </c>
      <c r="L12" s="37">
        <f t="shared" si="2"/>
        <v>0</v>
      </c>
      <c r="M12" s="37">
        <f t="shared" si="2"/>
        <v>6901.1639999999998</v>
      </c>
      <c r="N12" s="37">
        <f t="shared" si="2"/>
        <v>0</v>
      </c>
      <c r="O12" s="37">
        <f t="shared" si="2"/>
        <v>0</v>
      </c>
      <c r="P12" s="37">
        <f t="shared" si="2"/>
        <v>0</v>
      </c>
      <c r="Q12" s="37">
        <f t="shared" si="2"/>
        <v>581.49826373272276</v>
      </c>
      <c r="R12" s="37">
        <f t="shared" si="3"/>
        <v>4240</v>
      </c>
      <c r="S12" s="37">
        <f t="shared" si="3"/>
        <v>0</v>
      </c>
      <c r="T12" s="37">
        <f t="shared" si="3"/>
        <v>0</v>
      </c>
      <c r="U12" s="37">
        <f t="shared" si="3"/>
        <v>0</v>
      </c>
      <c r="V12" s="37">
        <f t="shared" si="3"/>
        <v>0</v>
      </c>
      <c r="W12" s="37">
        <f t="shared" si="3"/>
        <v>0</v>
      </c>
      <c r="X12" s="37">
        <f t="shared" si="3"/>
        <v>241</v>
      </c>
      <c r="Y12" s="37">
        <f t="shared" si="3"/>
        <v>1719</v>
      </c>
      <c r="Z12" s="37">
        <f t="shared" si="3"/>
        <v>0</v>
      </c>
      <c r="AA12" s="34"/>
      <c r="AB12" s="96">
        <f t="shared" si="4"/>
        <v>36.478999999999999</v>
      </c>
      <c r="AC12" s="12">
        <f t="shared" si="5"/>
        <v>0.5749999999998181</v>
      </c>
    </row>
    <row r="13" spans="2:29" x14ac:dyDescent="0.25">
      <c r="B13" s="95" t="s">
        <v>45</v>
      </c>
      <c r="C13" s="34"/>
      <c r="D13" s="35"/>
      <c r="E13" s="36">
        <f>SUMIFS(E$23:E$39,$AA$23:$AA$39,$B13)+SUMIFS(E$43:E$199,$AA$43:$AA$199,$B13)</f>
        <v>3893.9840000000004</v>
      </c>
      <c r="F13" s="36">
        <f t="shared" si="0"/>
        <v>2143.2940000000003</v>
      </c>
      <c r="G13" s="36">
        <f t="shared" si="1"/>
        <v>35.416400000000003</v>
      </c>
      <c r="H13" s="37">
        <f t="shared" si="2"/>
        <v>6125.9260000000004</v>
      </c>
      <c r="I13" s="37">
        <f t="shared" si="2"/>
        <v>0</v>
      </c>
      <c r="J13" s="37">
        <f t="shared" si="2"/>
        <v>51.437976656639876</v>
      </c>
      <c r="K13" s="37">
        <f t="shared" si="2"/>
        <v>6089.4</v>
      </c>
      <c r="L13" s="37">
        <f t="shared" si="2"/>
        <v>0</v>
      </c>
      <c r="M13" s="37">
        <f>SUMIFS(M$23:M$39,$AA$23:$AA$39,$B13)+SUMIFS(M$43:M$199,$AA$43:$AA$199,$B13)</f>
        <v>6125.9260000000004</v>
      </c>
      <c r="N13" s="37">
        <f t="shared" si="2"/>
        <v>0</v>
      </c>
      <c r="O13" s="37">
        <f t="shared" si="2"/>
        <v>0</v>
      </c>
      <c r="P13" s="37">
        <f t="shared" si="2"/>
        <v>0</v>
      </c>
      <c r="Q13" s="37">
        <f t="shared" si="2"/>
        <v>51.437976656639876</v>
      </c>
      <c r="R13" s="37">
        <f t="shared" si="3"/>
        <v>4255</v>
      </c>
      <c r="S13" s="37">
        <f t="shared" si="3"/>
        <v>0</v>
      </c>
      <c r="T13" s="37">
        <f t="shared" si="3"/>
        <v>1110</v>
      </c>
      <c r="U13" s="37">
        <f t="shared" si="3"/>
        <v>0</v>
      </c>
      <c r="V13" s="37">
        <f t="shared" si="3"/>
        <v>0</v>
      </c>
      <c r="W13" s="37">
        <f t="shared" si="3"/>
        <v>0</v>
      </c>
      <c r="X13" s="37">
        <f t="shared" si="3"/>
        <v>436</v>
      </c>
      <c r="Y13" s="37">
        <f t="shared" si="3"/>
        <v>288</v>
      </c>
      <c r="Z13" s="37">
        <f t="shared" si="3"/>
        <v>0</v>
      </c>
      <c r="AA13" s="34"/>
      <c r="AB13" s="96">
        <f t="shared" si="4"/>
        <v>18.106999999999999</v>
      </c>
      <c r="AC13" s="12">
        <f t="shared" si="5"/>
        <v>0.3999999999996362</v>
      </c>
    </row>
    <row r="14" spans="2:29" x14ac:dyDescent="0.25">
      <c r="B14" s="95" t="s">
        <v>265</v>
      </c>
      <c r="C14" s="34"/>
      <c r="D14" s="35"/>
      <c r="E14" s="36">
        <f t="shared" si="0"/>
        <v>13.734</v>
      </c>
      <c r="F14" s="36">
        <f t="shared" si="0"/>
        <v>9.3870000000000005</v>
      </c>
      <c r="G14" s="36">
        <f t="shared" si="1"/>
        <v>35.527000000000001</v>
      </c>
      <c r="H14" s="37">
        <f t="shared" si="2"/>
        <v>19.399999999999999</v>
      </c>
      <c r="I14" s="37">
        <f t="shared" si="2"/>
        <v>0</v>
      </c>
      <c r="J14" s="37">
        <f t="shared" si="2"/>
        <v>0</v>
      </c>
      <c r="K14" s="37">
        <f t="shared" si="2"/>
        <v>19.399999999999999</v>
      </c>
      <c r="L14" s="37">
        <f t="shared" si="2"/>
        <v>0</v>
      </c>
      <c r="M14" s="37">
        <f t="shared" si="2"/>
        <v>19.399999999999999</v>
      </c>
      <c r="N14" s="37">
        <f t="shared" si="2"/>
        <v>0</v>
      </c>
      <c r="O14" s="37">
        <f t="shared" si="2"/>
        <v>0</v>
      </c>
      <c r="P14" s="37">
        <f t="shared" si="2"/>
        <v>0</v>
      </c>
      <c r="Q14" s="37">
        <f t="shared" si="2"/>
        <v>0</v>
      </c>
      <c r="R14" s="37">
        <f t="shared" si="3"/>
        <v>22</v>
      </c>
      <c r="S14" s="37">
        <f t="shared" si="3"/>
        <v>0</v>
      </c>
      <c r="T14" s="37">
        <f t="shared" si="3"/>
        <v>0</v>
      </c>
      <c r="U14" s="37">
        <f t="shared" si="3"/>
        <v>0</v>
      </c>
      <c r="V14" s="37">
        <f t="shared" si="3"/>
        <v>0</v>
      </c>
      <c r="W14" s="37">
        <f t="shared" si="3"/>
        <v>0</v>
      </c>
      <c r="X14" s="37">
        <f t="shared" si="3"/>
        <v>-2.6</v>
      </c>
      <c r="Y14" s="37">
        <f t="shared" si="3"/>
        <v>0</v>
      </c>
      <c r="Z14" s="37">
        <f t="shared" si="3"/>
        <v>0</v>
      </c>
      <c r="AA14" s="34"/>
      <c r="AB14" s="96">
        <f t="shared" si="4"/>
        <v>0.20799999999999999</v>
      </c>
      <c r="AC14" s="12">
        <f t="shared" si="5"/>
        <v>0</v>
      </c>
    </row>
    <row r="15" spans="2:29" x14ac:dyDescent="0.25">
      <c r="B15" s="95" t="s">
        <v>39</v>
      </c>
      <c r="C15" s="34"/>
      <c r="D15" s="35"/>
      <c r="E15" s="36">
        <f t="shared" si="0"/>
        <v>5476.1559999999999</v>
      </c>
      <c r="F15" s="36">
        <f t="shared" si="0"/>
        <v>3004.799</v>
      </c>
      <c r="G15" s="36">
        <f t="shared" si="1"/>
        <v>35.3934</v>
      </c>
      <c r="H15" s="37">
        <f t="shared" si="2"/>
        <v>8786</v>
      </c>
      <c r="I15" s="37">
        <f t="shared" si="2"/>
        <v>0</v>
      </c>
      <c r="J15" s="37">
        <f t="shared" si="2"/>
        <v>0</v>
      </c>
      <c r="K15" s="37">
        <f t="shared" si="2"/>
        <v>8786</v>
      </c>
      <c r="L15" s="37">
        <f t="shared" si="2"/>
        <v>0</v>
      </c>
      <c r="M15" s="37">
        <f t="shared" si="2"/>
        <v>8786</v>
      </c>
      <c r="N15" s="37">
        <f t="shared" si="2"/>
        <v>0</v>
      </c>
      <c r="O15" s="37">
        <f t="shared" si="2"/>
        <v>0</v>
      </c>
      <c r="P15" s="37">
        <f t="shared" si="2"/>
        <v>0</v>
      </c>
      <c r="Q15" s="37">
        <f t="shared" si="2"/>
        <v>0</v>
      </c>
      <c r="R15" s="37">
        <f t="shared" si="3"/>
        <v>7454</v>
      </c>
      <c r="S15" s="37">
        <f t="shared" si="3"/>
        <v>0</v>
      </c>
      <c r="T15" s="37">
        <f t="shared" si="3"/>
        <v>0</v>
      </c>
      <c r="U15" s="37">
        <f t="shared" si="3"/>
        <v>0</v>
      </c>
      <c r="V15" s="37">
        <f t="shared" si="3"/>
        <v>0</v>
      </c>
      <c r="W15" s="37">
        <f t="shared" si="3"/>
        <v>0</v>
      </c>
      <c r="X15" s="37">
        <f t="shared" si="3"/>
        <v>834</v>
      </c>
      <c r="Y15" s="37">
        <f t="shared" si="3"/>
        <v>498</v>
      </c>
      <c r="Z15" s="37">
        <f t="shared" si="3"/>
        <v>0</v>
      </c>
      <c r="AA15" s="34"/>
      <c r="AB15" s="96">
        <f t="shared" si="4"/>
        <v>30.013999999999999</v>
      </c>
      <c r="AC15" s="12">
        <f t="shared" si="5"/>
        <v>0</v>
      </c>
    </row>
    <row r="16" spans="2:29" x14ac:dyDescent="0.25">
      <c r="B16" s="95" t="s">
        <v>42</v>
      </c>
      <c r="C16" s="34"/>
      <c r="D16" s="35"/>
      <c r="E16" s="36">
        <f t="shared" si="0"/>
        <v>2727.5120000000002</v>
      </c>
      <c r="F16" s="36">
        <f t="shared" si="0"/>
        <v>1455.0540000000003</v>
      </c>
      <c r="G16" s="36">
        <f t="shared" si="1"/>
        <v>35.319600000000001</v>
      </c>
      <c r="H16" s="37">
        <f t="shared" si="2"/>
        <v>4065</v>
      </c>
      <c r="I16" s="37">
        <f t="shared" si="2"/>
        <v>0</v>
      </c>
      <c r="J16" s="37">
        <f t="shared" si="2"/>
        <v>0</v>
      </c>
      <c r="K16" s="37">
        <f t="shared" si="2"/>
        <v>4065</v>
      </c>
      <c r="L16" s="37">
        <f t="shared" si="2"/>
        <v>0</v>
      </c>
      <c r="M16" s="37">
        <f t="shared" si="2"/>
        <v>4065</v>
      </c>
      <c r="N16" s="37">
        <f t="shared" si="2"/>
        <v>0</v>
      </c>
      <c r="O16" s="37">
        <f t="shared" si="2"/>
        <v>0</v>
      </c>
      <c r="P16" s="37">
        <f t="shared" si="2"/>
        <v>0</v>
      </c>
      <c r="Q16" s="37">
        <f t="shared" si="2"/>
        <v>0</v>
      </c>
      <c r="R16" s="37">
        <f t="shared" si="3"/>
        <v>4065</v>
      </c>
      <c r="S16" s="37">
        <f t="shared" si="3"/>
        <v>0</v>
      </c>
      <c r="T16" s="37">
        <f t="shared" si="3"/>
        <v>0</v>
      </c>
      <c r="U16" s="37">
        <f t="shared" si="3"/>
        <v>0</v>
      </c>
      <c r="V16" s="37">
        <f t="shared" si="3"/>
        <v>0</v>
      </c>
      <c r="W16" s="37">
        <f t="shared" si="3"/>
        <v>0</v>
      </c>
      <c r="X16" s="37">
        <f t="shared" si="3"/>
        <v>0</v>
      </c>
      <c r="Y16" s="37">
        <f t="shared" si="3"/>
        <v>0</v>
      </c>
      <c r="Z16" s="37">
        <f t="shared" si="3"/>
        <v>0</v>
      </c>
      <c r="AA16" s="34"/>
      <c r="AB16" s="96">
        <f t="shared" si="4"/>
        <v>13.240000000000002</v>
      </c>
      <c r="AC16" s="12">
        <f t="shared" si="5"/>
        <v>0</v>
      </c>
    </row>
    <row r="17" spans="2:30" x14ac:dyDescent="0.25">
      <c r="B17" s="95" t="s">
        <v>40</v>
      </c>
      <c r="C17" s="34"/>
      <c r="D17" s="35"/>
      <c r="E17" s="36">
        <f t="shared" si="0"/>
        <v>3358.1284681800003</v>
      </c>
      <c r="F17" s="36">
        <f t="shared" si="0"/>
        <v>1822.3550000000005</v>
      </c>
      <c r="G17" s="36">
        <f t="shared" si="1"/>
        <v>32.852600000000002</v>
      </c>
      <c r="H17" s="37">
        <f t="shared" si="2"/>
        <v>5241.125</v>
      </c>
      <c r="I17" s="37">
        <f t="shared" si="2"/>
        <v>0.80000000000001137</v>
      </c>
      <c r="J17" s="37">
        <f t="shared" si="2"/>
        <v>88.687277710399997</v>
      </c>
      <c r="K17" s="37">
        <f t="shared" si="2"/>
        <v>4892</v>
      </c>
      <c r="L17" s="37">
        <f t="shared" si="2"/>
        <v>0</v>
      </c>
      <c r="M17" s="37">
        <f t="shared" si="2"/>
        <v>5241.125</v>
      </c>
      <c r="N17" s="37">
        <f t="shared" si="2"/>
        <v>0.80000000000001137</v>
      </c>
      <c r="O17" s="37">
        <f t="shared" si="2"/>
        <v>0</v>
      </c>
      <c r="P17" s="37">
        <f t="shared" si="2"/>
        <v>0</v>
      </c>
      <c r="Q17" s="37">
        <f t="shared" si="2"/>
        <v>88.687277710399997</v>
      </c>
      <c r="R17" s="37">
        <f t="shared" si="3"/>
        <v>3313</v>
      </c>
      <c r="S17" s="37">
        <f t="shared" si="3"/>
        <v>0</v>
      </c>
      <c r="T17" s="37">
        <f t="shared" si="3"/>
        <v>0</v>
      </c>
      <c r="U17" s="37">
        <f t="shared" si="3"/>
        <v>0</v>
      </c>
      <c r="V17" s="37">
        <f t="shared" si="3"/>
        <v>0</v>
      </c>
      <c r="W17" s="37">
        <f t="shared" si="3"/>
        <v>0</v>
      </c>
      <c r="X17" s="37">
        <f t="shared" si="3"/>
        <v>1147</v>
      </c>
      <c r="Y17" s="37">
        <f t="shared" si="3"/>
        <v>432</v>
      </c>
      <c r="Z17" s="37">
        <f t="shared" si="3"/>
        <v>0</v>
      </c>
      <c r="AA17" s="34"/>
      <c r="AB17" s="96">
        <f t="shared" si="4"/>
        <v>28.293999999999997</v>
      </c>
      <c r="AC17" s="12">
        <f t="shared" si="5"/>
        <v>0</v>
      </c>
    </row>
    <row r="18" spans="2:30" ht="15.75" thickBot="1" x14ac:dyDescent="0.3">
      <c r="B18" s="97" t="s">
        <v>38</v>
      </c>
      <c r="C18" s="98"/>
      <c r="D18" s="99"/>
      <c r="E18" s="100">
        <f t="shared" si="0"/>
        <v>1377.5320000000002</v>
      </c>
      <c r="F18" s="100">
        <f t="shared" si="0"/>
        <v>742.38900000000012</v>
      </c>
      <c r="G18" s="100">
        <f t="shared" si="1"/>
        <v>35.398400000000002</v>
      </c>
      <c r="H18" s="101">
        <f t="shared" si="2"/>
        <v>2120</v>
      </c>
      <c r="I18" s="101">
        <f t="shared" si="2"/>
        <v>0</v>
      </c>
      <c r="J18" s="101">
        <f t="shared" si="2"/>
        <v>0</v>
      </c>
      <c r="K18" s="101">
        <f t="shared" si="2"/>
        <v>2120</v>
      </c>
      <c r="L18" s="101">
        <f t="shared" si="2"/>
        <v>0</v>
      </c>
      <c r="M18" s="101">
        <f t="shared" si="2"/>
        <v>2120</v>
      </c>
      <c r="N18" s="101">
        <f t="shared" si="2"/>
        <v>0</v>
      </c>
      <c r="O18" s="101">
        <f t="shared" si="2"/>
        <v>0</v>
      </c>
      <c r="P18" s="101">
        <f t="shared" si="2"/>
        <v>0</v>
      </c>
      <c r="Q18" s="101">
        <f t="shared" si="2"/>
        <v>0</v>
      </c>
      <c r="R18" s="101">
        <f t="shared" si="3"/>
        <v>1573</v>
      </c>
      <c r="S18" s="101">
        <f t="shared" si="3"/>
        <v>0</v>
      </c>
      <c r="T18" s="101">
        <f t="shared" si="3"/>
        <v>547</v>
      </c>
      <c r="U18" s="101">
        <f t="shared" si="3"/>
        <v>0</v>
      </c>
      <c r="V18" s="101">
        <f t="shared" si="3"/>
        <v>0</v>
      </c>
      <c r="W18" s="101">
        <f t="shared" si="3"/>
        <v>0</v>
      </c>
      <c r="X18" s="101">
        <f t="shared" si="3"/>
        <v>0</v>
      </c>
      <c r="Y18" s="101">
        <f t="shared" si="3"/>
        <v>0</v>
      </c>
      <c r="Z18" s="101">
        <f t="shared" si="3"/>
        <v>0</v>
      </c>
      <c r="AA18" s="98"/>
      <c r="AB18" s="102">
        <f t="shared" si="4"/>
        <v>5.8639999999999999</v>
      </c>
      <c r="AC18" s="12">
        <f t="shared" si="5"/>
        <v>0</v>
      </c>
    </row>
    <row r="19" spans="2:30" ht="15.75" thickBot="1" x14ac:dyDescent="0.3">
      <c r="D19" s="11"/>
      <c r="E19">
        <v>3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>
        <v>13</v>
      </c>
      <c r="R19">
        <v>15</v>
      </c>
      <c r="S19">
        <v>16</v>
      </c>
      <c r="T19">
        <v>17</v>
      </c>
      <c r="U19">
        <v>18</v>
      </c>
      <c r="V19">
        <v>19</v>
      </c>
      <c r="W19">
        <v>20</v>
      </c>
      <c r="X19">
        <v>21</v>
      </c>
      <c r="Y19">
        <v>22</v>
      </c>
      <c r="Z19">
        <v>23</v>
      </c>
      <c r="AC19" s="12"/>
    </row>
    <row r="20" spans="2:30" x14ac:dyDescent="0.25">
      <c r="B20" s="87" t="s">
        <v>279</v>
      </c>
      <c r="C20" s="88"/>
      <c r="D20" s="89"/>
      <c r="E20" s="88" t="e">
        <f>SUM(E5:E18)</f>
        <v>#N/A</v>
      </c>
      <c r="F20" s="88" t="e">
        <f>SUM(F5:F18)</f>
        <v>#N/A</v>
      </c>
      <c r="G20" s="88"/>
      <c r="H20" s="88">
        <f t="shared" ref="H20:Z20" si="6">SUM(H5:H18)</f>
        <v>72308.793000000005</v>
      </c>
      <c r="I20" s="88">
        <f t="shared" si="6"/>
        <v>8.5</v>
      </c>
      <c r="J20" s="88">
        <f t="shared" si="6"/>
        <v>736.62351809976258</v>
      </c>
      <c r="K20" s="88">
        <f t="shared" si="6"/>
        <v>70922.813999999998</v>
      </c>
      <c r="L20" s="88">
        <f t="shared" si="6"/>
        <v>0</v>
      </c>
      <c r="M20" s="88">
        <f t="shared" si="6"/>
        <v>72308.793000000005</v>
      </c>
      <c r="N20" s="88">
        <f t="shared" si="6"/>
        <v>8.5</v>
      </c>
      <c r="O20" s="88">
        <f t="shared" si="6"/>
        <v>0</v>
      </c>
      <c r="P20" s="88">
        <f t="shared" si="6"/>
        <v>0</v>
      </c>
      <c r="Q20" s="88">
        <f t="shared" si="6"/>
        <v>736.62351809976258</v>
      </c>
      <c r="R20" s="88">
        <f t="shared" si="6"/>
        <v>57641</v>
      </c>
      <c r="S20" s="88">
        <f t="shared" si="6"/>
        <v>0</v>
      </c>
      <c r="T20" s="88">
        <f t="shared" si="6"/>
        <v>4277.8999999999996</v>
      </c>
      <c r="U20" s="88">
        <f t="shared" si="6"/>
        <v>0</v>
      </c>
      <c r="V20" s="88">
        <f t="shared" si="6"/>
        <v>0</v>
      </c>
      <c r="W20" s="88">
        <f t="shared" si="6"/>
        <v>0</v>
      </c>
      <c r="X20" s="88">
        <f t="shared" si="6"/>
        <v>5315.4279999999999</v>
      </c>
      <c r="Y20" s="88">
        <f t="shared" si="6"/>
        <v>3686.92</v>
      </c>
      <c r="Z20" s="88">
        <f t="shared" si="6"/>
        <v>0</v>
      </c>
      <c r="AA20" s="88"/>
      <c r="AB20" s="90">
        <f t="shared" ref="AB20" si="7">SUM(AB5:AB18)</f>
        <v>256.71699999999998</v>
      </c>
      <c r="AC20" s="12"/>
    </row>
    <row r="21" spans="2:30" ht="15.75" thickBot="1" x14ac:dyDescent="0.3">
      <c r="B21" s="91" t="s">
        <v>280</v>
      </c>
      <c r="C21" s="92"/>
      <c r="D21" s="93"/>
      <c r="E21" s="92" t="e">
        <f>SUM(E43:E191)</f>
        <v>#N/A</v>
      </c>
      <c r="F21" s="92" t="e">
        <f>SUM(F43:F191)</f>
        <v>#N/A</v>
      </c>
      <c r="G21" s="92"/>
      <c r="H21" s="92">
        <f t="shared" ref="H21:Z21" si="8">SUM(H43:H191)</f>
        <v>69026</v>
      </c>
      <c r="I21" s="92">
        <f t="shared" si="8"/>
        <v>0</v>
      </c>
      <c r="J21" s="92">
        <f t="shared" si="8"/>
        <v>0</v>
      </c>
      <c r="K21" s="92">
        <f t="shared" si="8"/>
        <v>69026</v>
      </c>
      <c r="L21" s="92">
        <f t="shared" si="8"/>
        <v>0</v>
      </c>
      <c r="M21" s="92">
        <f t="shared" si="8"/>
        <v>69026</v>
      </c>
      <c r="N21" s="92">
        <f t="shared" si="8"/>
        <v>0</v>
      </c>
      <c r="O21" s="92">
        <f t="shared" si="8"/>
        <v>0</v>
      </c>
      <c r="P21" s="92">
        <f t="shared" si="8"/>
        <v>0</v>
      </c>
      <c r="Q21" s="92">
        <f t="shared" si="8"/>
        <v>0</v>
      </c>
      <c r="R21" s="92">
        <f t="shared" si="8"/>
        <v>56361</v>
      </c>
      <c r="S21" s="92">
        <f t="shared" si="8"/>
        <v>0</v>
      </c>
      <c r="T21" s="92">
        <f t="shared" si="8"/>
        <v>3808</v>
      </c>
      <c r="U21" s="92">
        <f t="shared" si="8"/>
        <v>0</v>
      </c>
      <c r="V21" s="92">
        <f t="shared" si="8"/>
        <v>0</v>
      </c>
      <c r="W21" s="92">
        <f t="shared" si="8"/>
        <v>0</v>
      </c>
      <c r="X21" s="92">
        <f t="shared" si="8"/>
        <v>5404.08</v>
      </c>
      <c r="Y21" s="92">
        <f t="shared" si="8"/>
        <v>3452.92</v>
      </c>
      <c r="Z21" s="92">
        <f t="shared" si="8"/>
        <v>0</v>
      </c>
      <c r="AA21" s="92"/>
      <c r="AB21" s="94">
        <f>SUM(AB43:AB138)</f>
        <v>115.40199999999997</v>
      </c>
      <c r="AC21" s="12"/>
    </row>
    <row r="22" spans="2:30" ht="15.75" thickBot="1" x14ac:dyDescent="0.3">
      <c r="B22" t="s">
        <v>52</v>
      </c>
      <c r="E22">
        <v>0</v>
      </c>
      <c r="AC22" s="12">
        <f>K22-Q22-SUM(R22:Z22)</f>
        <v>0</v>
      </c>
    </row>
    <row r="23" spans="2:30" x14ac:dyDescent="0.25">
      <c r="B23" s="115" t="s">
        <v>32</v>
      </c>
      <c r="C23" s="116" t="s">
        <v>2</v>
      </c>
      <c r="D23" s="117">
        <v>6</v>
      </c>
      <c r="E23" s="118">
        <f>ROUND(INDEX('CZT Data'!$A:$W,MATCH($B23,'CZT Data'!$B:$B,0)+1+$D23,E$19),3)</f>
        <v>3.4420000000000002</v>
      </c>
      <c r="F23" s="118">
        <f>ROUND(INDEX('CZT Data'!$A:$W,MATCH($B23,'CZT Data'!$B:$B,0)+1+$D23,F$19),3)</f>
        <v>3.4420000000000002</v>
      </c>
      <c r="G23" s="118">
        <f>ROUND(INDEX('CZT Data'!$A:$W,MATCH($B23,'CZT Data'!$B:$B,0)+1+$D23,G$19),3)</f>
        <v>35.402999999999999</v>
      </c>
      <c r="H23" s="118">
        <f>ROUND(INDEX('CZT Data'!$A:$W,MATCH($B23,'CZT Data'!$B:$B,0)+1+$D23,H$19),3)</f>
        <v>58</v>
      </c>
      <c r="I23" s="118">
        <f>'CZT Data'!F13</f>
        <v>0</v>
      </c>
      <c r="J23" s="118">
        <f>'CZT Data'!G13</f>
        <v>0</v>
      </c>
      <c r="K23" s="118">
        <f>ROUND(INDEX('CZT Data'!$A:$W,MATCH($B23,'CZT Data'!$B:$B,0)+1+$D23,K$19),3)</f>
        <v>-241.739</v>
      </c>
      <c r="L23" s="118">
        <f>'CZT Data'!I13</f>
        <v>0</v>
      </c>
      <c r="M23" s="118">
        <f>H23</f>
        <v>58</v>
      </c>
      <c r="N23" s="118">
        <f>'CZT Data'!K13</f>
        <v>0</v>
      </c>
      <c r="O23" s="118">
        <f>'CZT Data'!L13</f>
        <v>0</v>
      </c>
      <c r="P23" s="118">
        <f>'CZT Data'!M13</f>
        <v>0</v>
      </c>
      <c r="Q23" s="118">
        <f>J23</f>
        <v>0</v>
      </c>
      <c r="R23" s="118">
        <f>ROUND(INDEX('CZT Data'!$A:$W,MATCH($B23,'CZT Data'!$B:$B,0)+1+$D23,R$19),3)</f>
        <v>0</v>
      </c>
      <c r="S23" s="118">
        <f>ROUND(INDEX('CZT Data'!$A:$W,MATCH($B23,'CZT Data'!$B:$B,0)+1+$D23,S$19),3)</f>
        <v>0</v>
      </c>
      <c r="T23" s="137">
        <f>ROUND(INDEX('CZT Data'!$A:$W,MATCH($B23,'CZT Data'!$B:$B,0)+1+$D23,T$19),3)</f>
        <v>0</v>
      </c>
      <c r="U23" s="118">
        <f>ROUND(INDEX('CZT Data'!$A:$W,MATCH($B23,'CZT Data'!$B:$B,0)+1+$D23,U$19),3)</f>
        <v>0</v>
      </c>
      <c r="V23" s="118">
        <f>ROUND(INDEX('CZT Data'!$A:$W,MATCH($B23,'CZT Data'!$B:$B,0)+1+$D23,V$19),3)</f>
        <v>0</v>
      </c>
      <c r="W23" s="118">
        <f>ROUND(INDEX('CZT Data'!$A:$W,MATCH($B23,'CZT Data'!$B:$B,0)+1+$D23,W$19),3)</f>
        <v>0</v>
      </c>
      <c r="X23" s="118">
        <f>ROUND(INDEX('CZT Data'!$A:$W,MATCH($B23,'CZT Data'!$B:$B,0)+1+$D23,X$19),3)</f>
        <v>-161</v>
      </c>
      <c r="Y23" s="118">
        <f>ROUND(INDEX('CZT Data'!$A:$W,MATCH($B23,'CZT Data'!$B:$B,0)+1+$D23,Y$19),3)</f>
        <v>-81</v>
      </c>
      <c r="Z23" s="118">
        <f>ROUND(INDEX('CZT Data'!$A:$W,MATCH($B23,'CZT Data'!$B:$B,0)+1+$D23,Z$19),3)</f>
        <v>0</v>
      </c>
      <c r="AA23" s="120" t="str">
        <f>'CZT Data'!B21</f>
        <v>Jihomoravský</v>
      </c>
      <c r="AB23" s="121">
        <f>'CZT Data'!D21</f>
        <v>7.47</v>
      </c>
      <c r="AC23" s="12">
        <f>K23-SUM(R23:Z23)</f>
        <v>0.26099999999999568</v>
      </c>
      <c r="AD23" s="39">
        <f>H23/(F23*3.6)</f>
        <v>4.6807411711537217</v>
      </c>
    </row>
    <row r="24" spans="2:30" x14ac:dyDescent="0.25">
      <c r="B24" s="122" t="s">
        <v>33</v>
      </c>
      <c r="C24" s="123" t="s">
        <v>2</v>
      </c>
      <c r="D24" s="124">
        <v>6</v>
      </c>
      <c r="E24" s="125">
        <f>ROUND(INDEX('CZT Data'!$A:$W,MATCH($B24,'CZT Data'!$B:$B,0)+1+$D24,E$19),3)</f>
        <v>0</v>
      </c>
      <c r="F24" s="125">
        <f>ROUND(INDEX('CZT Data'!$A:$W,MATCH($B24,'CZT Data'!$B:$B,0)+1+$D24,F$19),3)</f>
        <v>0</v>
      </c>
      <c r="G24" s="125">
        <f>ROUND(INDEX('CZT Data'!$A:$W,MATCH($B24,'CZT Data'!$B:$B,0)+1+$D24,G$19),3)</f>
        <v>35.524000000000001</v>
      </c>
      <c r="H24" s="125">
        <f>ROUND(INDEX('CZT Data'!$A:$W,MATCH($B24,'CZT Data'!$B:$B,0)+1+$D24,H$19),3)</f>
        <v>25.33</v>
      </c>
      <c r="I24" s="125">
        <f>'CZT Data'!F167</f>
        <v>0</v>
      </c>
      <c r="J24" s="125">
        <f>'CZT Data'!G167</f>
        <v>0</v>
      </c>
      <c r="K24" s="125">
        <f>ROUND(INDEX('CZT Data'!$A:$W,MATCH($B24,'CZT Data'!$B:$B,0)+1+$D24,K$19),3)</f>
        <v>25.33</v>
      </c>
      <c r="L24" s="125">
        <f>'CZT Data'!I167</f>
        <v>0</v>
      </c>
      <c r="M24" s="125">
        <f t="shared" ref="M24:M37" si="9">H24</f>
        <v>25.33</v>
      </c>
      <c r="N24" s="125">
        <f>'CZT Data'!K167</f>
        <v>0</v>
      </c>
      <c r="O24" s="125">
        <f>'CZT Data'!L167</f>
        <v>0</v>
      </c>
      <c r="P24" s="125">
        <f>'CZT Data'!M167</f>
        <v>0</v>
      </c>
      <c r="Q24" s="125">
        <f t="shared" ref="Q24:Q37" si="10">J24</f>
        <v>0</v>
      </c>
      <c r="R24" s="125">
        <f>ROUND(INDEX('CZT Data'!$A:$W,MATCH($B24,'CZT Data'!$B:$B,0)+1+$D24,R$19),3)</f>
        <v>0</v>
      </c>
      <c r="S24" s="125">
        <f>ROUND(INDEX('CZT Data'!$A:$W,MATCH($B24,'CZT Data'!$B:$B,0)+1+$D24,S$19),3)</f>
        <v>0</v>
      </c>
      <c r="T24" s="138">
        <f>ROUND(INDEX('CZT Data'!$A:$W,MATCH($B24,'CZT Data'!$B:$B,0)+1+$D24,T$19),3)</f>
        <v>0</v>
      </c>
      <c r="U24" s="125">
        <f>ROUND(INDEX('CZT Data'!$A:$W,MATCH($B24,'CZT Data'!$B:$B,0)+1+$D24,U$19),3)</f>
        <v>0</v>
      </c>
      <c r="V24" s="125">
        <f>ROUND(INDEX('CZT Data'!$A:$W,MATCH($B24,'CZT Data'!$B:$B,0)+1+$D24,V$19),3)</f>
        <v>0</v>
      </c>
      <c r="W24" s="125">
        <f>ROUND(INDEX('CZT Data'!$A:$W,MATCH($B24,'CZT Data'!$B:$B,0)+1+$D24,W$19),3)</f>
        <v>0</v>
      </c>
      <c r="X24" s="125">
        <f>ROUND(INDEX('CZT Data'!$A:$W,MATCH($B24,'CZT Data'!$B:$B,0)+1+$D24,X$19),3)</f>
        <v>6</v>
      </c>
      <c r="Y24" s="125">
        <f>ROUND(INDEX('CZT Data'!$A:$W,MATCH($B24,'CZT Data'!$B:$B,0)+1+$D24,Y$19),3)</f>
        <v>19</v>
      </c>
      <c r="Z24" s="125">
        <f>ROUND(INDEX('CZT Data'!$A:$W,MATCH($B24,'CZT Data'!$B:$B,0)+1+$D24,Z$19),3)</f>
        <v>0</v>
      </c>
      <c r="AA24" s="127" t="str">
        <f>'CZT Data'!B175</f>
        <v>Jihočeský</v>
      </c>
      <c r="AB24" s="128">
        <f>'CZT Data'!D175</f>
        <v>2.1379999999999999</v>
      </c>
      <c r="AC24" s="12">
        <f t="shared" ref="AC24:AC35" si="11">K24-SUM(R24:Z24)</f>
        <v>0.32999999999999829</v>
      </c>
      <c r="AD24" s="39" t="e">
        <f t="shared" ref="AD24:AD37" si="12">H24/(F24*3.6)</f>
        <v>#DIV/0!</v>
      </c>
    </row>
    <row r="25" spans="2:30" x14ac:dyDescent="0.25">
      <c r="B25" s="122" t="s">
        <v>34</v>
      </c>
      <c r="C25" s="123" t="s">
        <v>2</v>
      </c>
      <c r="D25" s="124">
        <v>6</v>
      </c>
      <c r="E25" s="125">
        <f>ROUND(INDEX('CZT Data'!$A:$W,MATCH($B25,'CZT Data'!$B:$B,0)+1+$D25,E$19),3)</f>
        <v>0</v>
      </c>
      <c r="F25" s="125">
        <f>ROUND(INDEX('CZT Data'!$A:$W,MATCH($B25,'CZT Data'!$B:$B,0)+1+$D25,F$19),3)</f>
        <v>0</v>
      </c>
      <c r="G25" s="125">
        <f>ROUND(INDEX('CZT Data'!$A:$W,MATCH($B25,'CZT Data'!$B:$B,0)+1+$D25,G$19),3)</f>
        <v>0</v>
      </c>
      <c r="H25" s="125">
        <f>ROUND(INDEX('CZT Data'!$A:$W,MATCH($B25,'CZT Data'!$B:$B,0)+1+$D25,H$19),3)</f>
        <v>0</v>
      </c>
      <c r="I25" s="125">
        <f>'CZT Data'!F35</f>
        <v>0</v>
      </c>
      <c r="J25" s="125">
        <f>'CZT Data'!G35</f>
        <v>0</v>
      </c>
      <c r="K25" s="125">
        <f>ROUND(INDEX('CZT Data'!$A:$W,MATCH($B25,'CZT Data'!$B:$B,0)+1+$D25,K$19),3)</f>
        <v>0</v>
      </c>
      <c r="L25" s="125">
        <f>'CZT Data'!I35</f>
        <v>0</v>
      </c>
      <c r="M25" s="125">
        <f t="shared" si="9"/>
        <v>0</v>
      </c>
      <c r="N25" s="125">
        <f>'CZT Data'!K35</f>
        <v>0</v>
      </c>
      <c r="O25" s="125">
        <f>'CZT Data'!L35</f>
        <v>0</v>
      </c>
      <c r="P25" s="125">
        <f>'CZT Data'!M35</f>
        <v>0</v>
      </c>
      <c r="Q25" s="125">
        <f t="shared" si="10"/>
        <v>0</v>
      </c>
      <c r="R25" s="125">
        <f>ROUND(INDEX('CZT Data'!$A:$W,MATCH($B25,'CZT Data'!$B:$B,0)+1+$D25,R$19),3)</f>
        <v>0</v>
      </c>
      <c r="S25" s="125">
        <f>ROUND(INDEX('CZT Data'!$A:$W,MATCH($B25,'CZT Data'!$B:$B,0)+1+$D25,S$19),3)</f>
        <v>0</v>
      </c>
      <c r="T25" s="138">
        <f>ROUND(INDEX('CZT Data'!$A:$W,MATCH($B25,'CZT Data'!$B:$B,0)+1+$D25,T$19),3)</f>
        <v>0</v>
      </c>
      <c r="U25" s="125">
        <f>ROUND(INDEX('CZT Data'!$A:$W,MATCH($B25,'CZT Data'!$B:$B,0)+1+$D25,U$19),3)</f>
        <v>0</v>
      </c>
      <c r="V25" s="125">
        <f>ROUND(INDEX('CZT Data'!$A:$W,MATCH($B25,'CZT Data'!$B:$B,0)+1+$D25,V$19),3)</f>
        <v>0</v>
      </c>
      <c r="W25" s="125">
        <f>ROUND(INDEX('CZT Data'!$A:$W,MATCH($B25,'CZT Data'!$B:$B,0)+1+$D25,W$19),3)</f>
        <v>0</v>
      </c>
      <c r="X25" s="125">
        <f>ROUND(INDEX('CZT Data'!$A:$W,MATCH($B25,'CZT Data'!$B:$B,0)+1+$D25,X$19),3)</f>
        <v>0</v>
      </c>
      <c r="Y25" s="125">
        <f>ROUND(INDEX('CZT Data'!$A:$W,MATCH($B25,'CZT Data'!$B:$B,0)+1+$D25,Y$19),3)</f>
        <v>0</v>
      </c>
      <c r="Z25" s="125">
        <f>ROUND(INDEX('CZT Data'!$A:$W,MATCH($B25,'CZT Data'!$B:$B,0)+1+$D25,Z$19),3)</f>
        <v>0</v>
      </c>
      <c r="AA25" s="127" t="str">
        <f>'CZT Data'!B43</f>
        <v>Moravskoslezský</v>
      </c>
      <c r="AB25" s="128">
        <f>'CZT Data'!D43</f>
        <v>4.8</v>
      </c>
      <c r="AC25" s="12">
        <f t="shared" si="11"/>
        <v>0</v>
      </c>
      <c r="AD25" s="39" t="e">
        <f t="shared" si="12"/>
        <v>#DIV/0!</v>
      </c>
    </row>
    <row r="26" spans="2:30" x14ac:dyDescent="0.25">
      <c r="B26" s="122" t="s">
        <v>65</v>
      </c>
      <c r="C26" s="123" t="s">
        <v>2</v>
      </c>
      <c r="D26" s="124">
        <v>6</v>
      </c>
      <c r="E26" s="125">
        <f>ROUND(INDEX('CZT Data'!$A:$W,MATCH($B26,'CZT Data'!$B:$B,0)+1+$D26,E$19),3)</f>
        <v>109.816</v>
      </c>
      <c r="F26" s="125">
        <f>ROUND(INDEX('CZT Data'!$A:$W,MATCH($B26,'CZT Data'!$B:$B,0)+1+$D26,F$19),3)</f>
        <v>109.816</v>
      </c>
      <c r="G26" s="125">
        <f>ROUND(INDEX('CZT Data'!$A:$W,MATCH($B26,'CZT Data'!$B:$B,0)+1+$D26,G$19),3)</f>
        <v>35.273000000000003</v>
      </c>
      <c r="H26" s="125">
        <f>ROUND(INDEX('CZT Data'!$A:$W,MATCH($B26,'CZT Data'!$B:$B,0)+1+$D26,H$19),3)</f>
        <v>531.26099999999997</v>
      </c>
      <c r="I26" s="125">
        <f>'CZT Data'!F145</f>
        <v>0</v>
      </c>
      <c r="J26" s="125">
        <f>'CZT Data'!G145</f>
        <v>509.17526373272312</v>
      </c>
      <c r="K26" s="125">
        <f>ROUND(INDEX('CZT Data'!$A:$W,MATCH($B26,'CZT Data'!$B:$B,0)+1+$D26,K$19),3)</f>
        <v>-78.528000000000006</v>
      </c>
      <c r="L26" s="125">
        <f>'CZT Data'!I145</f>
        <v>0</v>
      </c>
      <c r="M26" s="125">
        <f t="shared" si="9"/>
        <v>531.26099999999997</v>
      </c>
      <c r="N26" s="125">
        <f>'CZT Data'!K145</f>
        <v>0</v>
      </c>
      <c r="O26" s="125">
        <f>'CZT Data'!L145</f>
        <v>0</v>
      </c>
      <c r="P26" s="125">
        <f>'CZT Data'!M145</f>
        <v>0</v>
      </c>
      <c r="Q26" s="125">
        <f t="shared" si="10"/>
        <v>509.17526373272312</v>
      </c>
      <c r="R26" s="125">
        <f>ROUND(INDEX('CZT Data'!$A:$W,MATCH($B26,'CZT Data'!$B:$B,0)+1+$D26,R$19),3)</f>
        <v>0</v>
      </c>
      <c r="S26" s="125">
        <f>ROUND(INDEX('CZT Data'!$A:$W,MATCH($B26,'CZT Data'!$B:$B,0)+1+$D26,S$19),3)</f>
        <v>0</v>
      </c>
      <c r="T26" s="138">
        <f>ROUND(INDEX('CZT Data'!$A:$W,MATCH($B26,'CZT Data'!$B:$B,0)+1+$D26,T$19),3)</f>
        <v>0</v>
      </c>
      <c r="U26" s="125">
        <f>ROUND(INDEX('CZT Data'!$A:$W,MATCH($B26,'CZT Data'!$B:$B,0)+1+$D26,U$19),3)</f>
        <v>0</v>
      </c>
      <c r="V26" s="125">
        <f>ROUND(INDEX('CZT Data'!$A:$W,MATCH($B26,'CZT Data'!$B:$B,0)+1+$D26,V$19),3)</f>
        <v>0</v>
      </c>
      <c r="W26" s="125">
        <f>ROUND(INDEX('CZT Data'!$A:$W,MATCH($B26,'CZT Data'!$B:$B,0)+1+$D26,W$19),3)</f>
        <v>0</v>
      </c>
      <c r="X26" s="125">
        <f>ROUND(INDEX('CZT Data'!$A:$W,MATCH($B26,'CZT Data'!$B:$B,0)+1+$D26,X$19),3)</f>
        <v>-8</v>
      </c>
      <c r="Y26" s="125">
        <f>ROUND(INDEX('CZT Data'!$A:$W,MATCH($B26,'CZT Data'!$B:$B,0)+1+$D26,Y$19),3)</f>
        <v>-71</v>
      </c>
      <c r="Z26" s="125">
        <f>ROUND(INDEX('CZT Data'!$A:$W,MATCH($B26,'CZT Data'!$B:$B,0)+1+$D26,Z$19),3)</f>
        <v>0</v>
      </c>
      <c r="AA26" s="127" t="str">
        <f>'CZT Data'!B153</f>
        <v>Pardubický</v>
      </c>
      <c r="AB26" s="128">
        <f>'CZT Data'!D153</f>
        <v>21.355999999999998</v>
      </c>
      <c r="AC26" s="12">
        <f t="shared" si="11"/>
        <v>0.4719999999999942</v>
      </c>
      <c r="AD26" s="39">
        <f t="shared" si="12"/>
        <v>1.3438160195235667</v>
      </c>
    </row>
    <row r="27" spans="2:30" x14ac:dyDescent="0.25">
      <c r="B27" s="122" t="s">
        <v>66</v>
      </c>
      <c r="C27" s="123" t="s">
        <v>2</v>
      </c>
      <c r="D27" s="124">
        <v>6</v>
      </c>
      <c r="E27" s="125">
        <f>ROUND(INDEX('CZT Data'!$A:$W,MATCH($B27,'CZT Data'!$B:$B,0)+1+$D27,E$19),3)</f>
        <v>49.131999999999998</v>
      </c>
      <c r="F27" s="125">
        <f>ROUND(INDEX('CZT Data'!$A:$W,MATCH($B27,'CZT Data'!$B:$B,0)+1+$D27,F$19),3)</f>
        <v>49.131999999999998</v>
      </c>
      <c r="G27" s="125">
        <f>ROUND(INDEX('CZT Data'!$A:$W,MATCH($B27,'CZT Data'!$B:$B,0)+1+$D27,G$19),3)</f>
        <v>35.273000000000003</v>
      </c>
      <c r="H27" s="125">
        <f>ROUND(INDEX('CZT Data'!$A:$W,MATCH($B27,'CZT Data'!$B:$B,0)+1+$D27,H$19),3)</f>
        <v>151.125</v>
      </c>
      <c r="I27" s="125">
        <f>'CZT Data'!F123</f>
        <v>0</v>
      </c>
      <c r="J27" s="125">
        <f>'CZT Data'!G123</f>
        <v>89.487277710400008</v>
      </c>
      <c r="K27" s="125">
        <f>ROUND(INDEX('CZT Data'!$A:$W,MATCH($B27,'CZT Data'!$B:$B,0)+1+$D27,K$19),3)</f>
        <v>-198</v>
      </c>
      <c r="L27" s="125">
        <f>'CZT Data'!I123</f>
        <v>0</v>
      </c>
      <c r="M27" s="125">
        <f t="shared" si="9"/>
        <v>151.125</v>
      </c>
      <c r="N27" s="125">
        <f>'CZT Data'!K123</f>
        <v>0</v>
      </c>
      <c r="O27" s="125">
        <f>'CZT Data'!L123</f>
        <v>0</v>
      </c>
      <c r="P27" s="125">
        <f>'CZT Data'!M123</f>
        <v>0</v>
      </c>
      <c r="Q27" s="125">
        <f t="shared" si="10"/>
        <v>89.487277710400008</v>
      </c>
      <c r="R27" s="125">
        <f>ROUND(INDEX('CZT Data'!$A:$W,MATCH($B27,'CZT Data'!$B:$B,0)+1+$D27,R$19),3)</f>
        <v>0</v>
      </c>
      <c r="S27" s="125">
        <f>ROUND(INDEX('CZT Data'!$A:$W,MATCH($B27,'CZT Data'!$B:$B,0)+1+$D27,S$19),3)</f>
        <v>0</v>
      </c>
      <c r="T27" s="138">
        <f>ROUND(INDEX('CZT Data'!$A:$W,MATCH($B27,'CZT Data'!$B:$B,0)+1+$D27,T$19),3)</f>
        <v>0</v>
      </c>
      <c r="U27" s="125">
        <f>ROUND(INDEX('CZT Data'!$A:$W,MATCH($B27,'CZT Data'!$B:$B,0)+1+$D27,U$19),3)</f>
        <v>0</v>
      </c>
      <c r="V27" s="125">
        <f>ROUND(INDEX('CZT Data'!$A:$W,MATCH($B27,'CZT Data'!$B:$B,0)+1+$D27,V$19),3)</f>
        <v>0</v>
      </c>
      <c r="W27" s="125">
        <f>ROUND(INDEX('CZT Data'!$A:$W,MATCH($B27,'CZT Data'!$B:$B,0)+1+$D27,W$19),3)</f>
        <v>0</v>
      </c>
      <c r="X27" s="125">
        <f>ROUND(INDEX('CZT Data'!$A:$W,MATCH($B27,'CZT Data'!$B:$B,0)+1+$D27,X$19),3)</f>
        <v>-79</v>
      </c>
      <c r="Y27" s="125">
        <f>ROUND(INDEX('CZT Data'!$A:$W,MATCH($B27,'CZT Data'!$B:$B,0)+1+$D27,Y$19),3)</f>
        <v>-119</v>
      </c>
      <c r="Z27" s="125">
        <f>ROUND(INDEX('CZT Data'!$A:$W,MATCH($B27,'CZT Data'!$B:$B,0)+1+$D27,Z$19),3)</f>
        <v>0</v>
      </c>
      <c r="AA27" s="127" t="str">
        <f>'CZT Data'!B131</f>
        <v>Vysočina</v>
      </c>
      <c r="AB27" s="128">
        <f>'CZT Data'!D131</f>
        <v>6.25</v>
      </c>
      <c r="AC27" s="12">
        <f t="shared" si="11"/>
        <v>0</v>
      </c>
      <c r="AD27" s="39">
        <f t="shared" si="12"/>
        <v>0.85441599500664878</v>
      </c>
    </row>
    <row r="28" spans="2:30" x14ac:dyDescent="0.25">
      <c r="B28" s="122" t="s">
        <v>67</v>
      </c>
      <c r="C28" s="123" t="s">
        <v>2</v>
      </c>
      <c r="D28" s="124">
        <v>6</v>
      </c>
      <c r="E28" s="125">
        <f>ROUND(INDEX('CZT Data'!$A:$W,MATCH($B28,'CZT Data'!$B:$B,0)+1+$D28,E$19),3)</f>
        <v>48.542000000000002</v>
      </c>
      <c r="F28" s="125">
        <f>ROUND(INDEX('CZT Data'!$A:$W,MATCH($B28,'CZT Data'!$B:$B,0)+1+$D28,F$19),3)</f>
        <v>48.542000000000002</v>
      </c>
      <c r="G28" s="125">
        <f>ROUND(INDEX('CZT Data'!$A:$W,MATCH($B28,'CZT Data'!$B:$B,0)+1+$D28,G$19),3)</f>
        <v>35.555</v>
      </c>
      <c r="H28" s="125">
        <f>ROUND(INDEX('CZT Data'!$A:$W,MATCH($B28,'CZT Data'!$B:$B,0)+1+$D28,H$19),3)</f>
        <v>175</v>
      </c>
      <c r="I28" s="125">
        <f>'CZT Data'!F189</f>
        <v>0</v>
      </c>
      <c r="J28" s="125">
        <f>'CZT Data'!G189</f>
        <v>0</v>
      </c>
      <c r="K28" s="125">
        <f>ROUND(INDEX('CZT Data'!$A:$W,MATCH($B28,'CZT Data'!$B:$B,0)+1+$D28,K$19),3)</f>
        <v>175</v>
      </c>
      <c r="L28" s="125">
        <f>'CZT Data'!I189</f>
        <v>0</v>
      </c>
      <c r="M28" s="125">
        <f t="shared" si="9"/>
        <v>175</v>
      </c>
      <c r="N28" s="125">
        <f>'CZT Data'!K189</f>
        <v>0</v>
      </c>
      <c r="O28" s="125">
        <f>'CZT Data'!L189</f>
        <v>0</v>
      </c>
      <c r="P28" s="125">
        <f>'CZT Data'!M189</f>
        <v>0</v>
      </c>
      <c r="Q28" s="125">
        <f t="shared" si="10"/>
        <v>0</v>
      </c>
      <c r="R28" s="125">
        <f>ROUND(INDEX('CZT Data'!$A:$W,MATCH($B28,'CZT Data'!$B:$B,0)+1+$D28,R$19),3)</f>
        <v>0</v>
      </c>
      <c r="S28" s="125">
        <f>ROUND(INDEX('CZT Data'!$A:$W,MATCH($B28,'CZT Data'!$B:$B,0)+1+$D28,S$19),3)</f>
        <v>0</v>
      </c>
      <c r="T28" s="138">
        <f>ROUND(INDEX('CZT Data'!$A:$W,MATCH($B28,'CZT Data'!$B:$B,0)+1+$D28,T$19),3)</f>
        <v>0</v>
      </c>
      <c r="U28" s="125">
        <f>ROUND(INDEX('CZT Data'!$A:$W,MATCH($B28,'CZT Data'!$B:$B,0)+1+$D28,U$19),3)</f>
        <v>0</v>
      </c>
      <c r="V28" s="125">
        <f>ROUND(INDEX('CZT Data'!$A:$W,MATCH($B28,'CZT Data'!$B:$B,0)+1+$D28,V$19),3)</f>
        <v>0</v>
      </c>
      <c r="W28" s="125">
        <f>ROUND(INDEX('CZT Data'!$A:$W,MATCH($B28,'CZT Data'!$B:$B,0)+1+$D28,W$19),3)</f>
        <v>0</v>
      </c>
      <c r="X28" s="125">
        <f>ROUND(INDEX('CZT Data'!$A:$W,MATCH($B28,'CZT Data'!$B:$B,0)+1+$D28,X$19),3)</f>
        <v>87</v>
      </c>
      <c r="Y28" s="125">
        <f>ROUND(INDEX('CZT Data'!$A:$W,MATCH($B28,'CZT Data'!$B:$B,0)+1+$D28,Y$19),3)</f>
        <v>88</v>
      </c>
      <c r="Z28" s="125">
        <f>ROUND(INDEX('CZT Data'!$A:$W,MATCH($B28,'CZT Data'!$B:$B,0)+1+$D28,Z$19),3)</f>
        <v>0</v>
      </c>
      <c r="AA28" s="127" t="str">
        <f>'CZT Data'!B197</f>
        <v>Středočeský</v>
      </c>
      <c r="AB28" s="128">
        <f>'CZT Data'!D197</f>
        <v>11.337</v>
      </c>
      <c r="AC28" s="12">
        <f t="shared" si="11"/>
        <v>0</v>
      </c>
      <c r="AD28" s="39">
        <f t="shared" si="12"/>
        <v>1.0014237384349864</v>
      </c>
    </row>
    <row r="29" spans="2:30" x14ac:dyDescent="0.25">
      <c r="B29" s="122" t="s">
        <v>68</v>
      </c>
      <c r="C29" s="123" t="s">
        <v>2</v>
      </c>
      <c r="D29" s="124">
        <v>6</v>
      </c>
      <c r="E29" s="125">
        <f>ROUND(INDEX('CZT Data'!$A:$W,MATCH($B29,'CZT Data'!$B:$B,0)+1+$D29,E$19),3)</f>
        <v>117.274</v>
      </c>
      <c r="F29" s="125">
        <f>ROUND(INDEX('CZT Data'!$A:$W,MATCH($B29,'CZT Data'!$B:$B,0)+1+$D29,F$19),3)</f>
        <v>117.274</v>
      </c>
      <c r="G29" s="125">
        <f>ROUND(INDEX('CZT Data'!$A:$W,MATCH($B29,'CZT Data'!$B:$B,0)+1+$D29,G$19),3)</f>
        <v>35.415999999999997</v>
      </c>
      <c r="H29" s="125">
        <f>ROUND(INDEX('CZT Data'!$A:$W,MATCH($B29,'CZT Data'!$B:$B,0)+1+$D29,H$19),3)</f>
        <v>356.92599999999999</v>
      </c>
      <c r="I29" s="125">
        <f>'CZT Data'!F79</f>
        <v>0</v>
      </c>
      <c r="J29" s="125">
        <f>'CZT Data'!G79</f>
        <v>51.437976656639876</v>
      </c>
      <c r="K29" s="125">
        <f>ROUND(INDEX('CZT Data'!$A:$W,MATCH($B29,'CZT Data'!$B:$B,0)+1+$D29,K$19),3)</f>
        <v>320.39999999999998</v>
      </c>
      <c r="L29" s="125">
        <f>'CZT Data'!I79</f>
        <v>0</v>
      </c>
      <c r="M29" s="125">
        <f t="shared" si="9"/>
        <v>356.92599999999999</v>
      </c>
      <c r="N29" s="125">
        <f>'CZT Data'!K79</f>
        <v>0</v>
      </c>
      <c r="O29" s="125">
        <f>'CZT Data'!L79</f>
        <v>0</v>
      </c>
      <c r="P29" s="125">
        <f>'CZT Data'!M79</f>
        <v>0</v>
      </c>
      <c r="Q29" s="125">
        <f t="shared" si="10"/>
        <v>51.437976656639876</v>
      </c>
      <c r="R29" s="125">
        <f>ROUND(INDEX('CZT Data'!$A:$W,MATCH($B29,'CZT Data'!$B:$B,0)+1+$D29,R$19),3)</f>
        <v>0</v>
      </c>
      <c r="S29" s="125">
        <f>ROUND(INDEX('CZT Data'!$A:$W,MATCH($B29,'CZT Data'!$B:$B,0)+1+$D29,S$19),3)</f>
        <v>0</v>
      </c>
      <c r="T29" s="138">
        <f>ROUND(INDEX('CZT Data'!$A:$W,MATCH($B29,'CZT Data'!$B:$B,0)+1+$D29,T$19),3)</f>
        <v>0</v>
      </c>
      <c r="U29" s="125">
        <f>ROUND(INDEX('CZT Data'!$A:$W,MATCH($B29,'CZT Data'!$B:$B,0)+1+$D29,U$19),3)</f>
        <v>0</v>
      </c>
      <c r="V29" s="125">
        <f>ROUND(INDEX('CZT Data'!$A:$W,MATCH($B29,'CZT Data'!$B:$B,0)+1+$D29,V$19),3)</f>
        <v>0</v>
      </c>
      <c r="W29" s="125">
        <f>ROUND(INDEX('CZT Data'!$A:$W,MATCH($B29,'CZT Data'!$B:$B,0)+1+$D29,W$19),3)</f>
        <v>0</v>
      </c>
      <c r="X29" s="125">
        <f>ROUND(INDEX('CZT Data'!$A:$W,MATCH($B29,'CZT Data'!$B:$B,0)+1+$D29,X$19),3)</f>
        <v>32</v>
      </c>
      <c r="Y29" s="125">
        <f>ROUND(INDEX('CZT Data'!$A:$W,MATCH($B29,'CZT Data'!$B:$B,0)+1+$D29,Y$19),3)</f>
        <v>288</v>
      </c>
      <c r="Z29" s="125">
        <f>ROUND(INDEX('CZT Data'!$A:$W,MATCH($B29,'CZT Data'!$B:$B,0)+1+$D29,Z$19),3)</f>
        <v>0</v>
      </c>
      <c r="AA29" s="127" t="str">
        <f>'CZT Data'!B87</f>
        <v>Plzeňský</v>
      </c>
      <c r="AB29" s="128">
        <f>'CZT Data'!D87</f>
        <v>3.9399999999999995</v>
      </c>
      <c r="AC29" s="12">
        <f t="shared" si="11"/>
        <v>0.39999999999997726</v>
      </c>
      <c r="AD29" s="39">
        <f t="shared" si="12"/>
        <v>0.84542278008007832</v>
      </c>
    </row>
    <row r="30" spans="2:30" x14ac:dyDescent="0.25">
      <c r="B30" s="122" t="s">
        <v>69</v>
      </c>
      <c r="C30" s="123" t="s">
        <v>2</v>
      </c>
      <c r="D30" s="124">
        <v>6</v>
      </c>
      <c r="E30" s="125">
        <f>ROUND(INDEX('CZT Data'!$A:$W,MATCH($B30,'CZT Data'!$B:$B,0)+1+$D30,E$19),3)</f>
        <v>40.15</v>
      </c>
      <c r="F30" s="125">
        <f>ROUND(INDEX('CZT Data'!$A:$W,MATCH($B30,'CZT Data'!$B:$B,0)+1+$D30,F$19),3)</f>
        <v>40.15</v>
      </c>
      <c r="G30" s="125">
        <f>ROUND(INDEX('CZT Data'!$A:$W,MATCH($B30,'CZT Data'!$B:$B,0)+1+$D30,G$19),3)</f>
        <v>35.271000000000001</v>
      </c>
      <c r="H30" s="125">
        <f>ROUND(INDEX('CZT Data'!$A:$W,MATCH($B30,'CZT Data'!$B:$B,0)+1+$D30,H$19),3)</f>
        <v>119</v>
      </c>
      <c r="I30" s="125">
        <f>'CZT Data'!F101</f>
        <v>0</v>
      </c>
      <c r="J30" s="125">
        <f>'CZT Data'!G101</f>
        <v>15</v>
      </c>
      <c r="K30" s="125">
        <f>ROUND(INDEX('CZT Data'!$A:$W,MATCH($B30,'CZT Data'!$B:$B,0)+1+$D30,K$19),3)</f>
        <v>119</v>
      </c>
      <c r="L30" s="125">
        <f>'CZT Data'!I101</f>
        <v>0</v>
      </c>
      <c r="M30" s="125">
        <f t="shared" si="9"/>
        <v>119</v>
      </c>
      <c r="N30" s="125">
        <f>'CZT Data'!K101</f>
        <v>0</v>
      </c>
      <c r="O30" s="125">
        <f>'CZT Data'!L101</f>
        <v>0</v>
      </c>
      <c r="P30" s="125">
        <f>'CZT Data'!M101</f>
        <v>0</v>
      </c>
      <c r="Q30" s="125">
        <f t="shared" si="10"/>
        <v>15</v>
      </c>
      <c r="R30" s="125">
        <f>ROUND(INDEX('CZT Data'!$A:$W,MATCH($B30,'CZT Data'!$B:$B,0)+1+$D30,R$19),3)</f>
        <v>0</v>
      </c>
      <c r="S30" s="125">
        <f>ROUND(INDEX('CZT Data'!$A:$W,MATCH($B30,'CZT Data'!$B:$B,0)+1+$D30,S$19),3)</f>
        <v>0</v>
      </c>
      <c r="T30" s="138">
        <f>ROUND(INDEX('CZT Data'!$A:$W,MATCH($B30,'CZT Data'!$B:$B,0)+1+$D30,T$19),3)</f>
        <v>0</v>
      </c>
      <c r="U30" s="125">
        <f>ROUND(INDEX('CZT Data'!$A:$W,MATCH($B30,'CZT Data'!$B:$B,0)+1+$D30,U$19),3)</f>
        <v>0</v>
      </c>
      <c r="V30" s="125">
        <f>ROUND(INDEX('CZT Data'!$A:$W,MATCH($B30,'CZT Data'!$B:$B,0)+1+$D30,V$19),3)</f>
        <v>0</v>
      </c>
      <c r="W30" s="125">
        <f>ROUND(INDEX('CZT Data'!$A:$W,MATCH($B30,'CZT Data'!$B:$B,0)+1+$D30,W$19),3)</f>
        <v>0</v>
      </c>
      <c r="X30" s="125">
        <f>ROUND(INDEX('CZT Data'!$A:$W,MATCH($B30,'CZT Data'!$B:$B,0)+1+$D30,X$19),3)</f>
        <v>30</v>
      </c>
      <c r="Y30" s="125">
        <f>ROUND(INDEX('CZT Data'!$A:$W,MATCH($B30,'CZT Data'!$B:$B,0)+1+$D30,Y$19),3)</f>
        <v>89</v>
      </c>
      <c r="Z30" s="125">
        <f>ROUND(INDEX('CZT Data'!$A:$W,MATCH($B30,'CZT Data'!$B:$B,0)+1+$D30,Z$19),3)</f>
        <v>0</v>
      </c>
      <c r="AA30" s="127" t="str">
        <f>'CZT Data'!B109</f>
        <v>Královéhradecký</v>
      </c>
      <c r="AB30" s="128">
        <f>'CZT Data'!D109</f>
        <v>3.99</v>
      </c>
      <c r="AC30" s="12">
        <f t="shared" si="11"/>
        <v>0</v>
      </c>
      <c r="AD30" s="39">
        <f t="shared" si="12"/>
        <v>0.82330150823301518</v>
      </c>
    </row>
    <row r="31" spans="2:30" x14ac:dyDescent="0.25">
      <c r="B31" s="122" t="s">
        <v>35</v>
      </c>
      <c r="C31" s="123" t="s">
        <v>2</v>
      </c>
      <c r="D31" s="124">
        <v>6</v>
      </c>
      <c r="E31" s="125">
        <f>ROUND(INDEX('CZT Data'!$A:$W,MATCH($B31,'CZT Data'!$B:$B,0)+1+$D31,E$19),3)</f>
        <v>43.582999999999998</v>
      </c>
      <c r="F31" s="125">
        <f>ROUND(INDEX('CZT Data'!$A:$W,MATCH($B31,'CZT Data'!$B:$B,0)+1+$D31,F$19),3)</f>
        <v>43.582999999999998</v>
      </c>
      <c r="G31" s="125">
        <f>ROUND(INDEX('CZT Data'!$A:$W,MATCH($B31,'CZT Data'!$B:$B,0)+1+$D31,G$19),3)</f>
        <v>35.273000000000003</v>
      </c>
      <c r="H31" s="125">
        <f>ROUND(INDEX('CZT Data'!$A:$W,MATCH($B31,'CZT Data'!$B:$B,0)+1+$D31,H$19),3)</f>
        <v>116.90300000000001</v>
      </c>
      <c r="I31" s="125">
        <f>'CZT Data'!F57</f>
        <v>0</v>
      </c>
      <c r="J31" s="125">
        <f>'CZT Data'!G57</f>
        <v>72.322999999999581</v>
      </c>
      <c r="K31" s="125">
        <f>ROUND(INDEX('CZT Data'!$A:$W,MATCH($B31,'CZT Data'!$B:$B,0)+1+$D31,K$19),3)</f>
        <v>26.103000000000002</v>
      </c>
      <c r="L31" s="125">
        <f>'CZT Data'!I57</f>
        <v>0</v>
      </c>
      <c r="M31" s="125">
        <f t="shared" si="9"/>
        <v>116.90300000000001</v>
      </c>
      <c r="N31" s="125">
        <f>'CZT Data'!K57</f>
        <v>0</v>
      </c>
      <c r="O31" s="125">
        <f>'CZT Data'!L57</f>
        <v>0</v>
      </c>
      <c r="P31" s="125">
        <f>'CZT Data'!M57</f>
        <v>0</v>
      </c>
      <c r="Q31" s="125">
        <f t="shared" si="10"/>
        <v>72.322999999999581</v>
      </c>
      <c r="R31" s="125">
        <f>ROUND(INDEX('CZT Data'!$A:$W,MATCH($B31,'CZT Data'!$B:$B,0)+1+$D31,R$19),3)</f>
        <v>0</v>
      </c>
      <c r="S31" s="125">
        <f>ROUND(INDEX('CZT Data'!$A:$W,MATCH($B31,'CZT Data'!$B:$B,0)+1+$D31,S$19),3)</f>
        <v>0</v>
      </c>
      <c r="T31" s="138">
        <f>ROUND(INDEX('CZT Data'!$A:$W,MATCH($B31,'CZT Data'!$B:$B,0)+1+$D31,T$19),3)</f>
        <v>0</v>
      </c>
      <c r="U31" s="125">
        <f>ROUND(INDEX('CZT Data'!$A:$W,MATCH($B31,'CZT Data'!$B:$B,0)+1+$D31,U$19),3)</f>
        <v>0</v>
      </c>
      <c r="V31" s="125">
        <f>ROUND(INDEX('CZT Data'!$A:$W,MATCH($B31,'CZT Data'!$B:$B,0)+1+$D31,V$19),3)</f>
        <v>0</v>
      </c>
      <c r="W31" s="125">
        <f>ROUND(INDEX('CZT Data'!$A:$W,MATCH($B31,'CZT Data'!$B:$B,0)+1+$D31,W$19),3)</f>
        <v>0</v>
      </c>
      <c r="X31" s="125">
        <f>ROUND(INDEX('CZT Data'!$A:$W,MATCH($B31,'CZT Data'!$B:$B,0)+1+$D31,X$19),3)</f>
        <v>5</v>
      </c>
      <c r="Y31" s="125">
        <f>ROUND(INDEX('CZT Data'!$A:$W,MATCH($B31,'CZT Data'!$B:$B,0)+1+$D31,Y$19),3)</f>
        <v>21</v>
      </c>
      <c r="Z31" s="125">
        <f>ROUND(INDEX('CZT Data'!$A:$W,MATCH($B31,'CZT Data'!$B:$B,0)+1+$D31,Z$19),3)</f>
        <v>0</v>
      </c>
      <c r="AA31" s="127" t="str">
        <f>'CZT Data'!B65</f>
        <v>Pardubický</v>
      </c>
      <c r="AB31" s="128">
        <f>'CZT Data'!D65</f>
        <v>4.9369999999999994</v>
      </c>
      <c r="AC31" s="12">
        <f t="shared" si="11"/>
        <v>0.10300000000000153</v>
      </c>
      <c r="AD31" s="39">
        <f t="shared" si="12"/>
        <v>0.74508536712836559</v>
      </c>
    </row>
    <row r="32" spans="2:30" x14ac:dyDescent="0.25">
      <c r="B32" s="122" t="s">
        <v>70</v>
      </c>
      <c r="C32" s="123" t="s">
        <v>2</v>
      </c>
      <c r="D32" s="124">
        <v>6</v>
      </c>
      <c r="E32" s="125">
        <f>ROUND(INDEX('CZT Data'!$A:$W,MATCH($B32,'CZT Data'!$B:$B,0)+1+$D32,E$19),3)</f>
        <v>1.234</v>
      </c>
      <c r="F32" s="125">
        <f>ROUND(INDEX('CZT Data'!$A:$W,MATCH($B32,'CZT Data'!$B:$B,0)+1+$D32,F$19),3)</f>
        <v>1.234</v>
      </c>
      <c r="G32" s="125">
        <f>ROUND(INDEX('CZT Data'!$A:$W,MATCH($B32,'CZT Data'!$B:$B,0)+1+$D32,G$19),3)</f>
        <v>35.527000000000001</v>
      </c>
      <c r="H32" s="125">
        <f>ROUND(INDEX('CZT Data'!$A:$W,MATCH($B32,'CZT Data'!$B:$B,0)+1+$D32,H$19),3)</f>
        <v>-2.6</v>
      </c>
      <c r="I32" s="125">
        <f>'CZT Data'!F211</f>
        <v>0</v>
      </c>
      <c r="J32" s="125">
        <f>'CZT Data'!G211</f>
        <v>0</v>
      </c>
      <c r="K32" s="125">
        <f>ROUND(INDEX('CZT Data'!$A:$W,MATCH($B32,'CZT Data'!$B:$B,0)+1+$D32,K$19),3)</f>
        <v>-2.6</v>
      </c>
      <c r="L32" s="125">
        <f>'CZT Data'!I211</f>
        <v>0</v>
      </c>
      <c r="M32" s="125">
        <f t="shared" si="9"/>
        <v>-2.6</v>
      </c>
      <c r="N32" s="125">
        <f>'CZT Data'!K211</f>
        <v>0</v>
      </c>
      <c r="O32" s="125">
        <f>'CZT Data'!L211</f>
        <v>0</v>
      </c>
      <c r="P32" s="125">
        <f>'CZT Data'!M211</f>
        <v>0</v>
      </c>
      <c r="Q32" s="125">
        <f t="shared" si="10"/>
        <v>0</v>
      </c>
      <c r="R32" s="125">
        <f>ROUND(INDEX('CZT Data'!$A:$W,MATCH($B32,'CZT Data'!$B:$B,0)+1+$D32,R$19),3)</f>
        <v>0</v>
      </c>
      <c r="S32" s="125">
        <f>ROUND(INDEX('CZT Data'!$A:$W,MATCH($B32,'CZT Data'!$B:$B,0)+1+$D32,S$19),3)</f>
        <v>0</v>
      </c>
      <c r="T32" s="138">
        <f>ROUND(INDEX('CZT Data'!$A:$W,MATCH($B32,'CZT Data'!$B:$B,0)+1+$D32,T$19),3)</f>
        <v>0</v>
      </c>
      <c r="U32" s="125">
        <f>ROUND(INDEX('CZT Data'!$A:$W,MATCH($B32,'CZT Data'!$B:$B,0)+1+$D32,U$19),3)</f>
        <v>0</v>
      </c>
      <c r="V32" s="125">
        <f>ROUND(INDEX('CZT Data'!$A:$W,MATCH($B32,'CZT Data'!$B:$B,0)+1+$D32,V$19),3)</f>
        <v>0</v>
      </c>
      <c r="W32" s="125">
        <f>ROUND(INDEX('CZT Data'!$A:$W,MATCH($B32,'CZT Data'!$B:$B,0)+1+$D32,W$19),3)</f>
        <v>0</v>
      </c>
      <c r="X32" s="125">
        <f>ROUND(INDEX('CZT Data'!$A:$W,MATCH($B32,'CZT Data'!$B:$B,0)+1+$D32,X$19),3)</f>
        <v>-2.6</v>
      </c>
      <c r="Y32" s="125">
        <f>ROUND(INDEX('CZT Data'!$A:$W,MATCH($B32,'CZT Data'!$B:$B,0)+1+$D32,Y$19),3)</f>
        <v>0</v>
      </c>
      <c r="Z32" s="125">
        <f>ROUND(INDEX('CZT Data'!$A:$W,MATCH($B32,'CZT Data'!$B:$B,0)+1+$D32,Z$19),3)</f>
        <v>0</v>
      </c>
      <c r="AA32" s="127" t="str">
        <f>'CZT Data'!B219</f>
        <v>Hlavní město Praha</v>
      </c>
      <c r="AB32" s="128">
        <f>'CZT Data'!D219</f>
        <v>0.14599999999999999</v>
      </c>
      <c r="AC32" s="12">
        <f t="shared" si="11"/>
        <v>0</v>
      </c>
      <c r="AD32" s="39">
        <f t="shared" si="12"/>
        <v>-0.58526922384296776</v>
      </c>
    </row>
    <row r="33" spans="1:30" x14ac:dyDescent="0.25">
      <c r="B33" s="122" t="s">
        <v>71</v>
      </c>
      <c r="C33" s="123" t="s">
        <v>2</v>
      </c>
      <c r="D33" s="124">
        <v>6</v>
      </c>
      <c r="E33" s="125">
        <f>ROUND(INDEX('CZT Data'!$A:$W,MATCH($B33,'CZT Data'!$B:$B,0)+1+$D33,E$19),3)</f>
        <v>18.658999999999999</v>
      </c>
      <c r="F33" s="125">
        <f>ROUND(INDEX('CZT Data'!$A:$W,MATCH($B33,'CZT Data'!$B:$B,0)+1+$D33,F$19),3)</f>
        <v>18.658999999999999</v>
      </c>
      <c r="G33" s="125">
        <f>ROUND(INDEX('CZT Data'!$A:$W,MATCH($B33,'CZT Data'!$B:$B,0)+1+$D33,G$19),3)</f>
        <v>35.313000000000002</v>
      </c>
      <c r="H33" s="125">
        <f>ROUND(INDEX('CZT Data'!$A:$W,MATCH($B33,'CZT Data'!$B:$B,0)+1+$D33,H$19),3)</f>
        <v>0</v>
      </c>
      <c r="I33" s="125">
        <f>'CZT Data'!F233</f>
        <v>0</v>
      </c>
      <c r="J33" s="125">
        <f>'CZT Data'!G233</f>
        <v>0</v>
      </c>
      <c r="K33" s="125">
        <f>ROUND(INDEX('CZT Data'!$A:$W,MATCH($B33,'CZT Data'!$B:$B,0)+1+$D33,K$19),3)</f>
        <v>0</v>
      </c>
      <c r="L33" s="125">
        <f>'CZT Data'!I233</f>
        <v>0</v>
      </c>
      <c r="M33" s="125">
        <f t="shared" si="9"/>
        <v>0</v>
      </c>
      <c r="N33" s="125">
        <f>'CZT Data'!K233</f>
        <v>0</v>
      </c>
      <c r="O33" s="125">
        <f>'CZT Data'!L233</f>
        <v>0</v>
      </c>
      <c r="P33" s="125">
        <f>'CZT Data'!M233</f>
        <v>0</v>
      </c>
      <c r="Q33" s="125">
        <f t="shared" si="10"/>
        <v>0</v>
      </c>
      <c r="R33" s="125">
        <f>ROUND(INDEX('CZT Data'!$A:$W,MATCH($B33,'CZT Data'!$B:$B,0)+1+$D33,R$19),3)</f>
        <v>0</v>
      </c>
      <c r="S33" s="125">
        <f>ROUND(INDEX('CZT Data'!$A:$W,MATCH($B33,'CZT Data'!$B:$B,0)+1+$D33,S$19),3)</f>
        <v>0</v>
      </c>
      <c r="T33" s="138">
        <f>ROUND(INDEX('CZT Data'!$A:$W,MATCH($B33,'CZT Data'!$B:$B,0)+1+$D33,T$19),3)</f>
        <v>0</v>
      </c>
      <c r="U33" s="125">
        <f>ROUND(INDEX('CZT Data'!$A:$W,MATCH($B33,'CZT Data'!$B:$B,0)+1+$D33,U$19),3)</f>
        <v>0</v>
      </c>
      <c r="V33" s="125">
        <f>ROUND(INDEX('CZT Data'!$A:$W,MATCH($B33,'CZT Data'!$B:$B,0)+1+$D33,V$19),3)</f>
        <v>0</v>
      </c>
      <c r="W33" s="125">
        <f>ROUND(INDEX('CZT Data'!$A:$W,MATCH($B33,'CZT Data'!$B:$B,0)+1+$D33,W$19),3)</f>
        <v>0</v>
      </c>
      <c r="X33" s="125">
        <f>ROUND(INDEX('CZT Data'!$A:$W,MATCH($B33,'CZT Data'!$B:$B,0)+1+$D33,X$19),3)</f>
        <v>0</v>
      </c>
      <c r="Y33" s="125">
        <f>ROUND(INDEX('CZT Data'!$A:$W,MATCH($B33,'CZT Data'!$B:$B,0)+1+$D33,Y$19),3)</f>
        <v>0</v>
      </c>
      <c r="Z33" s="125">
        <f>ROUND(INDEX('CZT Data'!$A:$W,MATCH($B33,'CZT Data'!$B:$B,0)+1+$D33,Z$19),3)</f>
        <v>0</v>
      </c>
      <c r="AA33" s="127" t="str">
        <f>'CZT Data'!B241</f>
        <v>Ústecký</v>
      </c>
      <c r="AB33" s="128">
        <f>'CZT Data'!D241</f>
        <v>1.29</v>
      </c>
      <c r="AC33" s="12">
        <f t="shared" si="11"/>
        <v>0</v>
      </c>
      <c r="AD33" s="39">
        <f t="shared" si="12"/>
        <v>0</v>
      </c>
    </row>
    <row r="34" spans="1:30" x14ac:dyDescent="0.25">
      <c r="B34" s="122" t="s">
        <v>74</v>
      </c>
      <c r="C34" s="123" t="s">
        <v>2</v>
      </c>
      <c r="D34" s="124">
        <v>6</v>
      </c>
      <c r="E34" s="125">
        <f>ROUND(INDEX('CZT Data'!$A:$W,MATCH($B34,'CZT Data'!$B:$B,0)+1+$D34,E$19),3)</f>
        <v>0.624</v>
      </c>
      <c r="F34" s="125">
        <f>ROUND(INDEX('CZT Data'!$A:$W,MATCH($B34,'CZT Data'!$B:$B,0)+1+$D34,F$19),3)</f>
        <v>0.624</v>
      </c>
      <c r="G34" s="125">
        <f>ROUND(INDEX('CZT Data'!$A:$W,MATCH($B34,'CZT Data'!$B:$B,0)+1+$D34,G$19),3)</f>
        <v>35.484000000000002</v>
      </c>
      <c r="H34" s="125">
        <f>ROUND(INDEX('CZT Data'!$A:$W,MATCH($B34,'CZT Data'!$B:$B,0)+1+$D34,H$19),3)</f>
        <v>1.948</v>
      </c>
      <c r="I34" s="125">
        <f>'CZT Data'!F255</f>
        <v>0</v>
      </c>
      <c r="J34" s="125">
        <f>'CZT Data'!G255</f>
        <v>0</v>
      </c>
      <c r="K34" s="125">
        <f>ROUND(INDEX('CZT Data'!$A:$W,MATCH($B34,'CZT Data'!$B:$B,0)+1+$D34,K$19),3)</f>
        <v>1.948</v>
      </c>
      <c r="L34" s="125">
        <f>'CZT Data'!I255</f>
        <v>0</v>
      </c>
      <c r="M34" s="125">
        <f t="shared" si="9"/>
        <v>1.948</v>
      </c>
      <c r="N34" s="125">
        <f>'CZT Data'!K255</f>
        <v>0</v>
      </c>
      <c r="O34" s="125">
        <f>'CZT Data'!L255</f>
        <v>0</v>
      </c>
      <c r="P34" s="125">
        <f>'CZT Data'!M255</f>
        <v>0</v>
      </c>
      <c r="Q34" s="125">
        <f t="shared" si="10"/>
        <v>0</v>
      </c>
      <c r="R34" s="125">
        <f>ROUND(INDEX('CZT Data'!$A:$W,MATCH($B34,'CZT Data'!$B:$B,0)+1+$D34,R$19),3)</f>
        <v>0</v>
      </c>
      <c r="S34" s="125">
        <f>ROUND(INDEX('CZT Data'!$A:$W,MATCH($B34,'CZT Data'!$B:$B,0)+1+$D34,S$19),3)</f>
        <v>0</v>
      </c>
      <c r="T34" s="138">
        <f>ROUND(INDEX('CZT Data'!$A:$W,MATCH($B34,'CZT Data'!$B:$B,0)+1+$D34,T$19),3)</f>
        <v>0</v>
      </c>
      <c r="U34" s="125">
        <f>ROUND(INDEX('CZT Data'!$A:$W,MATCH($B34,'CZT Data'!$B:$B,0)+1+$D34,U$19),3)</f>
        <v>0</v>
      </c>
      <c r="V34" s="125">
        <f>ROUND(INDEX('CZT Data'!$A:$W,MATCH($B34,'CZT Data'!$B:$B,0)+1+$D34,V$19),3)</f>
        <v>0</v>
      </c>
      <c r="W34" s="125">
        <f>ROUND(INDEX('CZT Data'!$A:$W,MATCH($B34,'CZT Data'!$B:$B,0)+1+$D34,W$19),3)</f>
        <v>0</v>
      </c>
      <c r="X34" s="125">
        <f>ROUND(INDEX('CZT Data'!$A:$W,MATCH($B34,'CZT Data'!$B:$B,0)+1+$D34,X$19),3)</f>
        <v>1.948</v>
      </c>
      <c r="Y34" s="125">
        <f>ROUND(INDEX('CZT Data'!$A:$W,MATCH($B34,'CZT Data'!$B:$B,0)+1+$D34,Y$19),3)</f>
        <v>0</v>
      </c>
      <c r="Z34" s="125">
        <f>ROUND(INDEX('CZT Data'!$A:$W,MATCH($B34,'CZT Data'!$B:$B,0)+1+$D34,Z$19),3)</f>
        <v>0</v>
      </c>
      <c r="AA34" s="127" t="str">
        <f>'CZT Data'!B263</f>
        <v>Moravskoslezský</v>
      </c>
      <c r="AB34" s="128">
        <f>'CZT Data'!D263</f>
        <v>11.337</v>
      </c>
      <c r="AC34" s="12">
        <f t="shared" si="11"/>
        <v>0</v>
      </c>
      <c r="AD34" s="39">
        <f t="shared" si="12"/>
        <v>0.86716524216524216</v>
      </c>
    </row>
    <row r="35" spans="1:30" x14ac:dyDescent="0.25">
      <c r="B35" s="122" t="s">
        <v>73</v>
      </c>
      <c r="C35" s="123" t="s">
        <v>2</v>
      </c>
      <c r="D35" s="124">
        <v>6</v>
      </c>
      <c r="E35" s="125">
        <f>ROUND(INDEX('CZT Data'!$A:$W,MATCH($B35,'CZT Data'!$B:$B,0)+1+$D35,E$19),3)</f>
        <v>0</v>
      </c>
      <c r="F35" s="125">
        <f>ROUND(INDEX('CZT Data'!$A:$W,MATCH($B35,'CZT Data'!$B:$B,0)+1+$D35,F$19),3)</f>
        <v>0</v>
      </c>
      <c r="G35" s="125">
        <f>ROUND(INDEX('CZT Data'!$A:$W,MATCH($B35,'CZT Data'!$B:$B,0)+1+$D35,G$19),3)</f>
        <v>35.287999999999997</v>
      </c>
      <c r="H35" s="125">
        <f>ROUND(INDEX('CZT Data'!$A:$W,MATCH($B35,'CZT Data'!$B:$B,0)+1+$D35,H$19),3)</f>
        <v>0</v>
      </c>
      <c r="I35" s="125">
        <f>'CZT Data'!F278</f>
        <v>0</v>
      </c>
      <c r="J35" s="125">
        <f>'CZT Data'!G278</f>
        <v>0</v>
      </c>
      <c r="K35" s="125">
        <f>ROUND(INDEX('CZT Data'!$A:$W,MATCH($B35,'CZT Data'!$B:$B,0)+1+$D35,K$19),3)</f>
        <v>0</v>
      </c>
      <c r="L35" s="125">
        <f>'CZT Data'!I278</f>
        <v>0</v>
      </c>
      <c r="M35" s="125">
        <f t="shared" si="9"/>
        <v>0</v>
      </c>
      <c r="N35" s="125">
        <f>'CZT Data'!K278</f>
        <v>0</v>
      </c>
      <c r="O35" s="125">
        <f>'CZT Data'!L278</f>
        <v>0</v>
      </c>
      <c r="P35" s="125">
        <f>'CZT Data'!M278</f>
        <v>0</v>
      </c>
      <c r="Q35" s="125">
        <f t="shared" si="10"/>
        <v>0</v>
      </c>
      <c r="R35" s="125">
        <f>ROUND(INDEX('CZT Data'!$A:$W,MATCH($B35,'CZT Data'!$B:$B,0)+1+$D35,R$19),3)</f>
        <v>0</v>
      </c>
      <c r="S35" s="125">
        <f>ROUND(INDEX('CZT Data'!$A:$W,MATCH($B35,'CZT Data'!$B:$B,0)+1+$D35,S$19),3)</f>
        <v>0</v>
      </c>
      <c r="T35" s="138">
        <f>ROUND(INDEX('CZT Data'!$A:$W,MATCH($B35,'CZT Data'!$B:$B,0)+1+$D35,T$19),3)</f>
        <v>0</v>
      </c>
      <c r="U35" s="125">
        <f>ROUND(INDEX('CZT Data'!$A:$W,MATCH($B35,'CZT Data'!$B:$B,0)+1+$D35,U$19),3)</f>
        <v>0</v>
      </c>
      <c r="V35" s="125">
        <f>ROUND(INDEX('CZT Data'!$A:$W,MATCH($B35,'CZT Data'!$B:$B,0)+1+$D35,V$19),3)</f>
        <v>0</v>
      </c>
      <c r="W35" s="125">
        <f>ROUND(INDEX('CZT Data'!$A:$W,MATCH($B35,'CZT Data'!$B:$B,0)+1+$D35,W$19),3)</f>
        <v>0</v>
      </c>
      <c r="X35" s="125">
        <f>ROUND(INDEX('CZT Data'!$A:$W,MATCH($B35,'CZT Data'!$B:$B,0)+1+$D35,X$19),3)</f>
        <v>0</v>
      </c>
      <c r="Y35" s="125">
        <f>ROUND(INDEX('CZT Data'!$A:$W,MATCH($B35,'CZT Data'!$B:$B,0)+1+$D35,Y$19),3)</f>
        <v>0</v>
      </c>
      <c r="Z35" s="125">
        <f>ROUND(INDEX('CZT Data'!$A:$W,MATCH($B35,'CZT Data'!$B:$B,0)+1+$D35,Z$19),3)</f>
        <v>0</v>
      </c>
      <c r="AA35" s="127" t="str">
        <f>'CZT Data'!B286</f>
        <v>Královéhradecký</v>
      </c>
      <c r="AB35" s="128">
        <f>'CZT Data'!D286</f>
        <v>6.3</v>
      </c>
      <c r="AC35" s="12">
        <f t="shared" si="11"/>
        <v>0</v>
      </c>
      <c r="AD35" s="39" t="e">
        <f t="shared" si="12"/>
        <v>#DIV/0!</v>
      </c>
    </row>
    <row r="36" spans="1:30" x14ac:dyDescent="0.25">
      <c r="B36" s="122" t="s">
        <v>276</v>
      </c>
      <c r="C36" s="123" t="str">
        <f t="shared" ref="C36:C37" si="13">$C$2</f>
        <v>Červen</v>
      </c>
      <c r="D36" s="125">
        <v>6</v>
      </c>
      <c r="E36" s="129">
        <f>ROUND(INDEX('CZT Data'!$A:$W,MATCH($B36,'CZT Data'!$B:$B,0)+1+$D36,E$19),3)</f>
        <v>0</v>
      </c>
      <c r="F36" s="129">
        <f>ROUND(INDEX('CZT Data'!$A:$W,MATCH($B36,'CZT Data'!$B:$B,0)+1+$D36,F$19),3)</f>
        <v>0</v>
      </c>
      <c r="G36" s="125">
        <f>ROUND(INDEX('CZT Data'!$A:$W,MATCH($B36,'CZT Data'!$B:$B,0)+1+$D36,G$19),3)</f>
        <v>35.265000000000001</v>
      </c>
      <c r="H36" s="125">
        <f>ROUND(INDEX('CZT Data'!$A:$W,MATCH($B36,'CZT Data'!$B:$B,0)+1+$D36,H$19),3)</f>
        <v>0</v>
      </c>
      <c r="I36" s="125">
        <f>'CZT Data'!F279</f>
        <v>0.80000000000001137</v>
      </c>
      <c r="J36" s="125">
        <f>'CZT Data'!G279</f>
        <v>-0.80000000000001137</v>
      </c>
      <c r="K36" s="125">
        <f>ROUND(INDEX('CZT Data'!$A:$W,MATCH($B36,'CZT Data'!$B:$B,0)+1+$D36,K$19),3)</f>
        <v>0</v>
      </c>
      <c r="L36" s="125">
        <f>'CZT Data'!I279</f>
        <v>0</v>
      </c>
      <c r="M36" s="125">
        <f t="shared" si="9"/>
        <v>0</v>
      </c>
      <c r="N36" s="125">
        <f>'CZT Data'!K279</f>
        <v>0.80000000000001137</v>
      </c>
      <c r="O36" s="125">
        <f>'CZT Data'!L279</f>
        <v>0</v>
      </c>
      <c r="P36" s="125">
        <f>'CZT Data'!M279</f>
        <v>0</v>
      </c>
      <c r="Q36" s="125">
        <f t="shared" si="10"/>
        <v>-0.80000000000001137</v>
      </c>
      <c r="R36" s="125">
        <f>ROUND(INDEX('CZT Data'!$A:$W,MATCH($B36,'CZT Data'!$B:$B,0)+1+$D36,R$19),3)</f>
        <v>0</v>
      </c>
      <c r="S36" s="125">
        <f>ROUND(INDEX('CZT Data'!$A:$W,MATCH($B36,'CZT Data'!$B:$B,0)+1+$D36,S$19),3)</f>
        <v>0</v>
      </c>
      <c r="T36" s="138">
        <f>ROUND(INDEX('CZT Data'!$A:$W,MATCH($B36,'CZT Data'!$B:$B,0)+1+$D36,T$19),3)</f>
        <v>0</v>
      </c>
      <c r="U36" s="125">
        <f>ROUND(INDEX('CZT Data'!$A:$W,MATCH($B36,'CZT Data'!$B:$B,0)+1+$D36,U$19),3)</f>
        <v>0</v>
      </c>
      <c r="V36" s="125">
        <f>ROUND(INDEX('CZT Data'!$A:$W,MATCH($B36,'CZT Data'!$B:$B,0)+1+$D36,V$19),3)</f>
        <v>0</v>
      </c>
      <c r="W36" s="125">
        <f>ROUND(INDEX('CZT Data'!$A:$W,MATCH($B36,'CZT Data'!$B:$B,0)+1+$D36,W$19),3)</f>
        <v>0</v>
      </c>
      <c r="X36" s="125">
        <f>ROUND(INDEX('CZT Data'!$A:$W,MATCH($B36,'CZT Data'!$B:$B,0)+1+$D36,X$19),3)</f>
        <v>0</v>
      </c>
      <c r="Y36" s="125">
        <f>ROUND(INDEX('CZT Data'!$A:$W,MATCH($B36,'CZT Data'!$B:$B,0)+1+$D36,Y$19),3)</f>
        <v>0</v>
      </c>
      <c r="Z36" s="125">
        <f>ROUND(INDEX('CZT Data'!$A:$W,MATCH($B36,'CZT Data'!$B:$B,0)+1+$D36,Z$19),3)</f>
        <v>0</v>
      </c>
      <c r="AA36" s="127" t="s">
        <v>40</v>
      </c>
      <c r="AB36" s="128">
        <v>7.0949999999999998</v>
      </c>
      <c r="AC36" s="12"/>
      <c r="AD36" s="39" t="e">
        <f t="shared" si="12"/>
        <v>#DIV/0!</v>
      </c>
    </row>
    <row r="37" spans="1:30" x14ac:dyDescent="0.25">
      <c r="B37" s="122" t="s">
        <v>277</v>
      </c>
      <c r="C37" s="123" t="str">
        <f t="shared" si="13"/>
        <v>Červen</v>
      </c>
      <c r="D37" s="125">
        <v>6</v>
      </c>
      <c r="E37" s="129">
        <f>ROUND(INDEX('CZT Data'!$A:$W,MATCH($B37,'CZT Data'!$B:$B,0)+1+$D37,E$19),3)</f>
        <v>160.33600000000001</v>
      </c>
      <c r="F37" s="129">
        <f>ROUND(INDEX('CZT Data'!$A:$W,MATCH($B37,'CZT Data'!$B:$B,0)+1+$D37,F$19),3)</f>
        <v>160.33600000000001</v>
      </c>
      <c r="G37" s="125">
        <f>ROUND(INDEX('CZT Data'!$A:$W,MATCH($B37,'CZT Data'!$B:$B,0)+1+$D37,G$19),3)</f>
        <v>35.481000000000002</v>
      </c>
      <c r="H37" s="125">
        <f>ROUND(INDEX('CZT Data'!$A:$W,MATCH($B37,'CZT Data'!$B:$B,0)+1+$D37,H$19),3)</f>
        <v>469.9</v>
      </c>
      <c r="I37" s="125">
        <f>'CZT Data'!F280</f>
        <v>7.6999999999999886</v>
      </c>
      <c r="J37" s="125">
        <f>'CZT Data'!G280</f>
        <v>0</v>
      </c>
      <c r="K37" s="125">
        <f>ROUND(INDEX('CZT Data'!$A:$W,MATCH($B37,'CZT Data'!$B:$B,0)+1+$D37,K$19),3)</f>
        <v>469.9</v>
      </c>
      <c r="L37" s="125">
        <f>'CZT Data'!I280</f>
        <v>0</v>
      </c>
      <c r="M37" s="125">
        <f t="shared" si="9"/>
        <v>469.9</v>
      </c>
      <c r="N37" s="125">
        <f>'CZT Data'!K280</f>
        <v>7.6999999999999886</v>
      </c>
      <c r="O37" s="125">
        <f>'CZT Data'!L280</f>
        <v>0</v>
      </c>
      <c r="P37" s="125">
        <f>'CZT Data'!M280</f>
        <v>0</v>
      </c>
      <c r="Q37" s="125">
        <f t="shared" si="10"/>
        <v>0</v>
      </c>
      <c r="R37" s="125">
        <f>ROUND(INDEX('CZT Data'!$A:$W,MATCH($B37,'CZT Data'!$B:$B,0)+1+$D37,R$19),3)</f>
        <v>0</v>
      </c>
      <c r="S37" s="125">
        <f>ROUND(INDEX('CZT Data'!$A:$W,MATCH($B37,'CZT Data'!$B:$B,0)+1+$D37,S$19),3)</f>
        <v>0</v>
      </c>
      <c r="T37" s="138">
        <f>ROUND(INDEX('CZT Data'!$A:$W,MATCH($B37,'CZT Data'!$B:$B,0)+1+$D37,T$19),3)</f>
        <v>469.9</v>
      </c>
      <c r="U37" s="125">
        <f>ROUND(INDEX('CZT Data'!$A:$W,MATCH($B37,'CZT Data'!$B:$B,0)+1+$D37,U$19),3)</f>
        <v>0</v>
      </c>
      <c r="V37" s="125">
        <f>ROUND(INDEX('CZT Data'!$A:$W,MATCH($B37,'CZT Data'!$B:$B,0)+1+$D37,V$19),3)</f>
        <v>0</v>
      </c>
      <c r="W37" s="125">
        <f>ROUND(INDEX('CZT Data'!$A:$W,MATCH($B37,'CZT Data'!$B:$B,0)+1+$D37,W$19),3)</f>
        <v>0</v>
      </c>
      <c r="X37" s="125">
        <f>ROUND(INDEX('CZT Data'!$A:$W,MATCH($B37,'CZT Data'!$B:$B,0)+1+$D37,X$19),3)</f>
        <v>0</v>
      </c>
      <c r="Y37" s="125">
        <f>ROUND(INDEX('CZT Data'!$A:$W,MATCH($B37,'CZT Data'!$B:$B,0)+1+$D37,Y$19),3)</f>
        <v>0</v>
      </c>
      <c r="Z37" s="125">
        <f>ROUND(INDEX('CZT Data'!$A:$W,MATCH($B37,'CZT Data'!$B:$B,0)+1+$D37,Z$19),3)</f>
        <v>0</v>
      </c>
      <c r="AA37" s="127" t="s">
        <v>46</v>
      </c>
      <c r="AB37" s="128">
        <v>4.407</v>
      </c>
      <c r="AC37" s="12"/>
      <c r="AD37" s="39">
        <f t="shared" si="12"/>
        <v>0.81408902416037421</v>
      </c>
    </row>
    <row r="38" spans="1:30" x14ac:dyDescent="0.25">
      <c r="B38" s="122" t="s">
        <v>75</v>
      </c>
      <c r="C38" s="123"/>
      <c r="D38" s="123">
        <v>6</v>
      </c>
      <c r="E38" s="123">
        <f>'CZT Data'!C297</f>
        <v>0</v>
      </c>
      <c r="F38" s="125">
        <f t="shared" ref="F38:F39" si="14">E38</f>
        <v>0</v>
      </c>
      <c r="G38" s="135">
        <f>'CZT Data'!D297</f>
        <v>0</v>
      </c>
      <c r="H38" s="135">
        <f>'CZT Data'!E297</f>
        <v>0</v>
      </c>
      <c r="I38" s="135">
        <f>'CZT Data'!F297</f>
        <v>0</v>
      </c>
      <c r="J38" s="135">
        <f>'CZT Data'!G297</f>
        <v>0</v>
      </c>
      <c r="K38" s="135">
        <f>'CZT Data'!H297</f>
        <v>0</v>
      </c>
      <c r="L38" s="135">
        <f>'CZT Data'!I297</f>
        <v>0</v>
      </c>
      <c r="M38" s="135">
        <f>'CZT Data'!J297</f>
        <v>0</v>
      </c>
      <c r="N38" s="135">
        <f>'CZT Data'!K297</f>
        <v>0</v>
      </c>
      <c r="O38" s="135">
        <f>'CZT Data'!L297</f>
        <v>0</v>
      </c>
      <c r="P38" s="135">
        <f>'CZT Data'!M297</f>
        <v>0</v>
      </c>
      <c r="Q38" s="135">
        <f>'CZT Data'!N297</f>
        <v>0</v>
      </c>
      <c r="R38" s="135">
        <f>'CZT Data'!O297</f>
        <v>0</v>
      </c>
      <c r="S38" s="135">
        <f>'CZT Data'!P297</f>
        <v>0</v>
      </c>
      <c r="T38" s="138">
        <f>'CZT Data'!Q297</f>
        <v>0</v>
      </c>
      <c r="U38" s="135">
        <f>'CZT Data'!R297</f>
        <v>0</v>
      </c>
      <c r="V38" s="135">
        <f>'CZT Data'!S297</f>
        <v>0</v>
      </c>
      <c r="W38" s="135">
        <f>'CZT Data'!T297</f>
        <v>0</v>
      </c>
      <c r="X38" s="135">
        <f>'CZT Data'!U297</f>
        <v>0</v>
      </c>
      <c r="Y38" s="135">
        <f>'CZT Data'!V297</f>
        <v>0</v>
      </c>
      <c r="Z38" s="135">
        <f>'CZT Data'!W297</f>
        <v>0</v>
      </c>
      <c r="AA38" s="123"/>
      <c r="AB38" s="128"/>
    </row>
    <row r="39" spans="1:30" ht="15.75" thickBot="1" x14ac:dyDescent="0.3">
      <c r="B39" s="130" t="s">
        <v>77</v>
      </c>
      <c r="C39" s="131"/>
      <c r="D39" s="123">
        <v>6</v>
      </c>
      <c r="E39" s="131">
        <f>'CZT Data'!C319</f>
        <v>0</v>
      </c>
      <c r="F39" s="132">
        <f t="shared" si="14"/>
        <v>0</v>
      </c>
      <c r="G39" s="136">
        <f>'CZT Data'!D319</f>
        <v>0</v>
      </c>
      <c r="H39" s="136">
        <f>'CZT Data'!E319</f>
        <v>0</v>
      </c>
      <c r="I39" s="136">
        <f>'CZT Data'!F319</f>
        <v>0</v>
      </c>
      <c r="J39" s="136">
        <f>'CZT Data'!G319</f>
        <v>0</v>
      </c>
      <c r="K39" s="136">
        <f>'CZT Data'!H319</f>
        <v>0</v>
      </c>
      <c r="L39" s="136">
        <f>'CZT Data'!I319</f>
        <v>0</v>
      </c>
      <c r="M39" s="136">
        <f>'CZT Data'!J319</f>
        <v>0</v>
      </c>
      <c r="N39" s="136">
        <f>'CZT Data'!K319</f>
        <v>0</v>
      </c>
      <c r="O39" s="136">
        <f>'CZT Data'!L319</f>
        <v>0</v>
      </c>
      <c r="P39" s="136">
        <f>'CZT Data'!M319</f>
        <v>0</v>
      </c>
      <c r="Q39" s="136">
        <f>'CZT Data'!N319</f>
        <v>0</v>
      </c>
      <c r="R39" s="136">
        <f>'CZT Data'!O319</f>
        <v>0</v>
      </c>
      <c r="S39" s="136">
        <f>'CZT Data'!P319</f>
        <v>0</v>
      </c>
      <c r="T39" s="139">
        <f>'CZT Data'!Q319</f>
        <v>0</v>
      </c>
      <c r="U39" s="136">
        <f>'CZT Data'!R319</f>
        <v>0</v>
      </c>
      <c r="V39" s="136">
        <f>'CZT Data'!S319</f>
        <v>0</v>
      </c>
      <c r="W39" s="136">
        <f>'CZT Data'!T319</f>
        <v>0</v>
      </c>
      <c r="X39" s="136">
        <f>'CZT Data'!U319</f>
        <v>0</v>
      </c>
      <c r="Y39" s="136">
        <f>'CZT Data'!V319</f>
        <v>0</v>
      </c>
      <c r="Z39" s="136">
        <f>'CZT Data'!W319</f>
        <v>0</v>
      </c>
      <c r="AA39" s="131"/>
      <c r="AB39" s="133"/>
    </row>
    <row r="40" spans="1:30" x14ac:dyDescent="0.25">
      <c r="D40" s="11"/>
      <c r="AC40" s="12"/>
    </row>
    <row r="41" spans="1:30" ht="15.75" thickBot="1" x14ac:dyDescent="0.3">
      <c r="D41" s="11"/>
      <c r="AC41" s="12"/>
    </row>
    <row r="42" spans="1:30" ht="15.75" thickBot="1" x14ac:dyDescent="0.3">
      <c r="B42" s="78"/>
      <c r="C42" s="79">
        <v>1</v>
      </c>
      <c r="D42" s="80">
        <v>2</v>
      </c>
      <c r="E42" s="81">
        <v>4</v>
      </c>
      <c r="F42" s="81">
        <v>6</v>
      </c>
      <c r="G42" s="81">
        <v>7</v>
      </c>
      <c r="H42" s="81">
        <v>16</v>
      </c>
      <c r="I42" s="81">
        <v>19</v>
      </c>
      <c r="J42" s="81">
        <v>20</v>
      </c>
      <c r="K42" s="81">
        <v>21</v>
      </c>
      <c r="L42" s="81">
        <v>30</v>
      </c>
      <c r="M42" s="81">
        <v>31</v>
      </c>
      <c r="N42" s="81">
        <v>32</v>
      </c>
      <c r="O42" s="81"/>
      <c r="P42" s="81">
        <v>34</v>
      </c>
      <c r="Q42" s="81">
        <v>35</v>
      </c>
      <c r="R42" s="81">
        <v>45</v>
      </c>
      <c r="S42" s="81">
        <v>46</v>
      </c>
      <c r="T42" s="81">
        <v>47</v>
      </c>
      <c r="U42" s="81">
        <v>48</v>
      </c>
      <c r="V42" s="81">
        <v>49</v>
      </c>
      <c r="W42" s="81">
        <v>50</v>
      </c>
      <c r="X42" s="81">
        <v>51</v>
      </c>
      <c r="Y42" s="81">
        <v>52</v>
      </c>
      <c r="Z42" s="81">
        <v>53</v>
      </c>
      <c r="AA42" s="81">
        <v>63</v>
      </c>
      <c r="AB42" s="82">
        <v>65</v>
      </c>
      <c r="AC42" s="12"/>
    </row>
    <row r="43" spans="1:30" x14ac:dyDescent="0.25">
      <c r="A43">
        <v>3290</v>
      </c>
      <c r="B43" s="140" t="str">
        <f>INDEX([16]Data!$C$5:$C$156,MATCH(A43,[16]Data!$A$5:$A$156,0))</f>
        <v>KJ - Ivančice</v>
      </c>
      <c r="C43" s="141" t="str">
        <f>VLOOKUP($C$2,'[1]ERU-1'!$A$6:$BE$17,C$42,FALSE)</f>
        <v>Červen</v>
      </c>
      <c r="D43" s="141">
        <f>VLOOKUP($C$2,'[1]ERU-1'!$A$6:$BE$17,D$42,FALSE)</f>
        <v>6</v>
      </c>
      <c r="E43" s="141">
        <f>VLOOKUP($C$2,'[1]ERU-1'!$A$6:$BE$17,E$42,FALSE)</f>
        <v>685.52099999999996</v>
      </c>
      <c r="F43" s="141">
        <f>VLOOKUP($C$2,'[1]ERU-1'!$A$6:$BE$17,F$42,FALSE)</f>
        <v>381.262</v>
      </c>
      <c r="G43" s="141">
        <f>VLOOKUP($C$2,'[1]ERU-1'!$A$6:$BE$17,G$42,FALSE)</f>
        <v>35.402999999999999</v>
      </c>
      <c r="H43" s="141">
        <f>VLOOKUP($C$2,'[1]ERU-1'!$A$6:$BE$17,H$42,FALSE)</f>
        <v>1122</v>
      </c>
      <c r="I43" s="141">
        <f>VLOOKUP($C$2,'[1]ERU-1'!$A$6:$BE$17,I$42,FALSE)</f>
        <v>0</v>
      </c>
      <c r="J43" s="141">
        <f>VLOOKUP($C$2,'[1]ERU-1'!$A$6:$BE$17,J$42,FALSE)</f>
        <v>0</v>
      </c>
      <c r="K43" s="141">
        <f>VLOOKUP($C$2,'[1]ERU-1'!$A$6:$BE$17,K$42,FALSE)</f>
        <v>1122</v>
      </c>
      <c r="L43" s="141">
        <f>VLOOKUP($C$2,'[1]ERU-1'!$A$6:$BE$17,L$42,FALSE)</f>
        <v>0</v>
      </c>
      <c r="M43" s="141">
        <f>VLOOKUP($C$2,'[1]ERU-1'!$A$6:$BE$17,M$42,FALSE)</f>
        <v>1122</v>
      </c>
      <c r="N43" s="141">
        <f>VLOOKUP($C$2,'[1]ERU-1'!$A$6:$BE$17,N$42,FALSE)</f>
        <v>0</v>
      </c>
      <c r="O43" s="141" t="s">
        <v>36</v>
      </c>
      <c r="P43" s="141">
        <f>VLOOKUP($C$2,'[1]ERU-1'!$A$6:$BE$17,P$42,FALSE)</f>
        <v>0</v>
      </c>
      <c r="Q43" s="141">
        <f>VLOOKUP($C$2,'[1]ERU-1'!$A$6:$BE$17,Q$42,FALSE)</f>
        <v>0</v>
      </c>
      <c r="R43" s="141">
        <f>VLOOKUP($C$2,'[1]ERU-1'!$A$6:$BE$17,R$42,FALSE)</f>
        <v>0</v>
      </c>
      <c r="S43" s="141">
        <f>VLOOKUP($C$2,'[1]ERU-1'!$A$6:$BE$17,S$42,FALSE)</f>
        <v>0</v>
      </c>
      <c r="T43" s="141">
        <f>VLOOKUP($C$2,'[1]ERU-1'!$A$6:$BE$17,T$42,FALSE)</f>
        <v>0</v>
      </c>
      <c r="U43" s="141">
        <f>VLOOKUP($C$2,'[1]ERU-1'!$A$6:$BE$17,U$42,FALSE)</f>
        <v>0</v>
      </c>
      <c r="V43" s="141">
        <f>VLOOKUP($C$2,'[1]ERU-1'!$A$6:$BE$17,V$42,FALSE)</f>
        <v>0</v>
      </c>
      <c r="W43" s="141">
        <f>VLOOKUP($C$2,'[1]ERU-1'!$A$6:$BE$17,W$42,FALSE)</f>
        <v>0</v>
      </c>
      <c r="X43" s="141">
        <f>VLOOKUP($C$2,'[1]ERU-1'!$A$6:$BE$17,X$42,FALSE)</f>
        <v>748</v>
      </c>
      <c r="Y43" s="141">
        <f>VLOOKUP($C$2,'[1]ERU-1'!$A$6:$BE$17,Y$42,FALSE)</f>
        <v>374</v>
      </c>
      <c r="Z43" s="141">
        <f>VLOOKUP($C$2,'[1]ERU-1'!$A$6:$BE$17,Z$42,FALSE)</f>
        <v>0</v>
      </c>
      <c r="AA43" s="141" t="str">
        <f>INDEX([16]Data!$BK$5:$BK$156,MATCH(A43,[16]Data!$A$5:$A$156,0))</f>
        <v>Jihomoravský</v>
      </c>
      <c r="AB43" s="141">
        <f>INDEX([16]Data!$BM$5:$BM$156,MATCH(A43,[16]Data!$A$5:$A$156,0))</f>
        <v>2.5129999999999999</v>
      </c>
      <c r="AC43" s="12"/>
      <c r="AD43" s="39">
        <f>H43/(F43*3.6)</f>
        <v>0.81746060889012451</v>
      </c>
    </row>
    <row r="44" spans="1:30" x14ac:dyDescent="0.25">
      <c r="A44">
        <v>2658</v>
      </c>
      <c r="B44" s="142" t="str">
        <f>INDEX([16]Data!$C$5:$C$156,MATCH(A44,[16]Data!$A$5:$A$156,0))</f>
        <v>Kotelna Svitavy - Dimitrovova</v>
      </c>
      <c r="C44" s="83" t="str">
        <f>VLOOKUP($C$2,'[6]ERU-1'!$A$50:$BE$61,C$42,FALSE)</f>
        <v>Červen</v>
      </c>
      <c r="D44" s="83">
        <f>VLOOKUP($C$2,'[6]ERU-1'!$A$50:$BE$61,D$42,FALSE)</f>
        <v>6</v>
      </c>
      <c r="E44" s="83">
        <f>VLOOKUP($C$2,'[6]ERU-1'!$A$50:$BE$61,E$42,FALSE)</f>
        <v>114.783</v>
      </c>
      <c r="F44" s="83">
        <f>VLOOKUP($C$2,'[6]ERU-1'!$A$50:$BE$61,F$42,FALSE)</f>
        <v>67.221999999999994</v>
      </c>
      <c r="G44" s="83">
        <f>VLOOKUP($C$2,'[6]ERU-1'!$A$50:$BE$61,G$42,FALSE)</f>
        <v>35.273000000000003</v>
      </c>
      <c r="H44" s="83">
        <f>VLOOKUP($C$2,'[6]ERU-1'!$A$50:$BE$61,H$42,FALSE)</f>
        <v>221</v>
      </c>
      <c r="I44" s="83">
        <f>VLOOKUP($C$2,'[6]ERU-1'!$A$50:$BE$61,I$42,FALSE)</f>
        <v>0</v>
      </c>
      <c r="J44" s="83">
        <f>VLOOKUP($C$2,'[6]ERU-1'!$A$50:$BE$61,J$42,FALSE)</f>
        <v>0</v>
      </c>
      <c r="K44" s="83">
        <f>VLOOKUP($C$2,'[6]ERU-1'!$A$50:$BE$61,K$42,FALSE)</f>
        <v>221</v>
      </c>
      <c r="L44" s="83">
        <f>VLOOKUP($C$2,'[6]ERU-1'!$A$50:$BE$61,L$42,FALSE)</f>
        <v>0</v>
      </c>
      <c r="M44" s="83">
        <f>VLOOKUP($C$2,'[6]ERU-1'!$A$50:$BE$61,M$42,FALSE)</f>
        <v>221</v>
      </c>
      <c r="N44" s="83">
        <f>VLOOKUP($C$2,'[6]ERU-1'!$A$50:$BE$61,N$42,FALSE)</f>
        <v>0</v>
      </c>
      <c r="O44" s="83" t="s">
        <v>36</v>
      </c>
      <c r="P44" s="83">
        <f>VLOOKUP($C$2,'[6]ERU-1'!$A$50:$BE$61,P$42,FALSE)</f>
        <v>0</v>
      </c>
      <c r="Q44" s="83">
        <f>VLOOKUP($C$2,'[6]ERU-1'!$A$50:$BE$61,Q$42,FALSE)</f>
        <v>0</v>
      </c>
      <c r="R44" s="83">
        <f>VLOOKUP($C$2,'[6]ERU-1'!$A$50:$BE$61,R$42,FALSE)</f>
        <v>0</v>
      </c>
      <c r="S44" s="83">
        <f>VLOOKUP($C$2,'[6]ERU-1'!$A$50:$BE$61,S$42,FALSE)</f>
        <v>0</v>
      </c>
      <c r="T44" s="83">
        <f>VLOOKUP($C$2,'[6]ERU-1'!$A$50:$BE$61,T$42,FALSE)</f>
        <v>0</v>
      </c>
      <c r="U44" s="83">
        <f>VLOOKUP($C$2,'[6]ERU-1'!$A$50:$BE$61,U$42,FALSE)</f>
        <v>0</v>
      </c>
      <c r="V44" s="83">
        <f>VLOOKUP($C$2,'[6]ERU-1'!$A$50:$BE$61,V$42,FALSE)</f>
        <v>0</v>
      </c>
      <c r="W44" s="83">
        <f>VLOOKUP($C$2,'[6]ERU-1'!$A$50:$BE$61,W$42,FALSE)</f>
        <v>0</v>
      </c>
      <c r="X44" s="83">
        <f>VLOOKUP($C$2,'[6]ERU-1'!$A$50:$BE$61,X$42,FALSE)</f>
        <v>44</v>
      </c>
      <c r="Y44" s="83">
        <f>VLOOKUP($C$2,'[6]ERU-1'!$A$50:$BE$61,Y$42,FALSE)</f>
        <v>177</v>
      </c>
      <c r="Z44" s="83">
        <f>VLOOKUP($C$2,'[6]ERU-1'!$A$50:$BE$61,Z$42,FALSE)</f>
        <v>0</v>
      </c>
      <c r="AA44" s="83" t="str">
        <f>INDEX([16]Data!$BK$5:$BK$156,MATCH(A44,[16]Data!$A$5:$A$156,0))</f>
        <v>Pardubický</v>
      </c>
      <c r="AB44" s="83">
        <f>INDEX([16]Data!$BM$5:$BM$156,MATCH(A44,[16]Data!$A$5:$A$156,0))</f>
        <v>0.28000000000000003</v>
      </c>
      <c r="AC44" s="12"/>
      <c r="AD44" s="39">
        <f t="shared" ref="AD44:AD108" si="15">H44/(F44*3.6)</f>
        <v>0.91322615942532048</v>
      </c>
    </row>
    <row r="45" spans="1:30" x14ac:dyDescent="0.25">
      <c r="A45">
        <v>4380</v>
      </c>
      <c r="B45" s="142" t="str">
        <f>INDEX([16]Data!$C$5:$C$156,MATCH(A45,[16]Data!$A$5:$A$156,0))</f>
        <v>Kotelna Svitavy - Tovární</v>
      </c>
      <c r="C45" s="83" t="str">
        <f>VLOOKUP($C$2,'[6]ERU-1'!$A$28:$BE$39,C$42,FALSE)</f>
        <v>Červen</v>
      </c>
      <c r="D45" s="83">
        <f>VLOOKUP($C$2,'[6]ERU-1'!$A$28:$BE$39,D$42,FALSE)</f>
        <v>6</v>
      </c>
      <c r="E45" s="83">
        <f>VLOOKUP($C$2,'[6]ERU-1'!$A$28:$BE$39,E$42,FALSE)</f>
        <v>208.91200000000001</v>
      </c>
      <c r="F45" s="83">
        <f>VLOOKUP($C$2,'[6]ERU-1'!$A$28:$BE$39,F$42,FALSE)</f>
        <v>118.536</v>
      </c>
      <c r="G45" s="83">
        <f>VLOOKUP($C$2,'[6]ERU-1'!$A$28:$BE$39,G$42,FALSE)</f>
        <v>35.273000000000003</v>
      </c>
      <c r="H45" s="83">
        <f>VLOOKUP($C$2,'[6]ERU-1'!$A$28:$BE$39,H$42,FALSE)</f>
        <v>399</v>
      </c>
      <c r="I45" s="83">
        <f>VLOOKUP($C$2,'[6]ERU-1'!$A$28:$BE$39,I$42,FALSE)</f>
        <v>0</v>
      </c>
      <c r="J45" s="83">
        <f>VLOOKUP($C$2,'[6]ERU-1'!$A$28:$BE$39,J$42,FALSE)</f>
        <v>0</v>
      </c>
      <c r="K45" s="83">
        <f>VLOOKUP($C$2,'[6]ERU-1'!$A$28:$BE$39,K$42,FALSE)</f>
        <v>399</v>
      </c>
      <c r="L45" s="83">
        <f>VLOOKUP($C$2,'[6]ERU-1'!$A$28:$BE$39,L$42,FALSE)</f>
        <v>0</v>
      </c>
      <c r="M45" s="83">
        <f>VLOOKUP($C$2,'[6]ERU-1'!$A$28:$BE$39,M$42,FALSE)</f>
        <v>399</v>
      </c>
      <c r="N45" s="83">
        <f>VLOOKUP($C$2,'[6]ERU-1'!$A$28:$BE$39,N$42,FALSE)</f>
        <v>0</v>
      </c>
      <c r="O45" s="83" t="s">
        <v>36</v>
      </c>
      <c r="P45" s="83">
        <f>VLOOKUP($C$2,'[6]ERU-1'!$A$28:$BE$39,P$42,FALSE)</f>
        <v>0</v>
      </c>
      <c r="Q45" s="83">
        <f>VLOOKUP($C$2,'[6]ERU-1'!$A$28:$BE$39,Q$42,FALSE)</f>
        <v>0</v>
      </c>
      <c r="R45" s="83">
        <f>VLOOKUP($C$2,'[6]ERU-1'!$A$28:$BE$39,R$42,FALSE)</f>
        <v>0</v>
      </c>
      <c r="S45" s="83">
        <f>VLOOKUP($C$2,'[6]ERU-1'!$A$28:$BE$39,S$42,FALSE)</f>
        <v>0</v>
      </c>
      <c r="T45" s="83">
        <f>VLOOKUP($C$2,'[6]ERU-1'!$A$28:$BE$39,T$42,FALSE)</f>
        <v>0</v>
      </c>
      <c r="U45" s="83">
        <f>VLOOKUP($C$2,'[6]ERU-1'!$A$28:$BE$39,U$42,FALSE)</f>
        <v>0</v>
      </c>
      <c r="V45" s="83">
        <f>VLOOKUP($C$2,'[6]ERU-1'!$A$28:$BE$39,V$42,FALSE)</f>
        <v>0</v>
      </c>
      <c r="W45" s="83">
        <f>VLOOKUP($C$2,'[6]ERU-1'!$A$28:$BE$39,W$42,FALSE)</f>
        <v>0</v>
      </c>
      <c r="X45" s="83">
        <f>VLOOKUP($C$2,'[6]ERU-1'!$A$28:$BE$39,X$42,FALSE)</f>
        <v>40</v>
      </c>
      <c r="Y45" s="83">
        <f>VLOOKUP($C$2,'[6]ERU-1'!$A$28:$BE$39,Y$42,FALSE)</f>
        <v>359</v>
      </c>
      <c r="Z45" s="83">
        <f>VLOOKUP($C$2,'[6]ERU-1'!$A$28:$BE$39,Z$42,FALSE)</f>
        <v>0</v>
      </c>
      <c r="AA45" s="83" t="str">
        <f>INDEX([16]Data!$BK$5:$BK$156,MATCH(A45,[16]Data!$A$5:$A$156,0))</f>
        <v>Pardubický</v>
      </c>
      <c r="AB45" s="83">
        <f>INDEX([16]Data!$BM$5:$BM$156,MATCH(A45,[16]Data!$A$5:$A$156,0))</f>
        <v>0.748</v>
      </c>
      <c r="AC45" s="12"/>
      <c r="AD45" s="39">
        <f t="shared" si="15"/>
        <v>0.93501833479561769</v>
      </c>
    </row>
    <row r="46" spans="1:30" x14ac:dyDescent="0.25">
      <c r="A46">
        <v>2658</v>
      </c>
      <c r="B46" s="142" t="str">
        <f>INDEX([16]Data!$C$5:$C$156,MATCH(A46,[16]Data!$A$5:$A$156,0))</f>
        <v>Kotelna Svitavy - Dimitrovova</v>
      </c>
      <c r="C46" s="83" t="str">
        <f>VLOOKUP($C$2,'[6]ERU-1'!$A$6:$BE$17,C$42,FALSE)</f>
        <v>Červen</v>
      </c>
      <c r="D46" s="83">
        <f>VLOOKUP($C$2,'[6]ERU-1'!$A$6:$BE$17,D$42,FALSE)</f>
        <v>6</v>
      </c>
      <c r="E46" s="83">
        <f>VLOOKUP($C$2,'[6]ERU-1'!$A$6:$BE$17,E$42,FALSE)</f>
        <v>764.26900000000001</v>
      </c>
      <c r="F46" s="83">
        <f>VLOOKUP($C$2,'[6]ERU-1'!$A$6:$BE$17,F$42,FALSE)</f>
        <v>390.74400000000003</v>
      </c>
      <c r="G46" s="83">
        <f>VLOOKUP($C$2,'[6]ERU-1'!$A$6:$BE$17,G$42,FALSE)</f>
        <v>35.268999999999998</v>
      </c>
      <c r="H46" s="83">
        <f>VLOOKUP($C$2,'[6]ERU-1'!$A$6:$BE$17,H$42,FALSE)</f>
        <v>1187</v>
      </c>
      <c r="I46" s="83">
        <f>VLOOKUP($C$2,'[6]ERU-1'!$A$6:$BE$17,I$42,FALSE)</f>
        <v>0</v>
      </c>
      <c r="J46" s="83">
        <f>VLOOKUP($C$2,'[6]ERU-1'!$A$6:$BE$17,J$42,FALSE)</f>
        <v>0</v>
      </c>
      <c r="K46" s="83">
        <f>VLOOKUP($C$2,'[6]ERU-1'!$A$6:$BE$17,K$42,FALSE)</f>
        <v>1187</v>
      </c>
      <c r="L46" s="83">
        <f>VLOOKUP($C$2,'[6]ERU-1'!$A$6:$BE$17,L$42,FALSE)</f>
        <v>0</v>
      </c>
      <c r="M46" s="83">
        <f>VLOOKUP($C$2,'[6]ERU-1'!$A$6:$BE$17,M$42,FALSE)</f>
        <v>1187</v>
      </c>
      <c r="N46" s="83">
        <f>VLOOKUP($C$2,'[6]ERU-1'!$A$6:$BE$17,N$42,FALSE)</f>
        <v>0</v>
      </c>
      <c r="O46" s="83" t="s">
        <v>36</v>
      </c>
      <c r="P46" s="83">
        <f>VLOOKUP($C$2,'[6]ERU-1'!$A$6:$BE$17,P$42,FALSE)</f>
        <v>0</v>
      </c>
      <c r="Q46" s="83">
        <f>VLOOKUP($C$2,'[6]ERU-1'!$A$6:$BE$17,Q$42,FALSE)</f>
        <v>0</v>
      </c>
      <c r="R46" s="83">
        <f>VLOOKUP($C$2,'[6]ERU-1'!$A$6:$BE$17,R$42,FALSE)</f>
        <v>0</v>
      </c>
      <c r="S46" s="83">
        <f>VLOOKUP($C$2,'[6]ERU-1'!$A$6:$BE$17,S$42,FALSE)</f>
        <v>0</v>
      </c>
      <c r="T46" s="83">
        <f>VLOOKUP($C$2,'[6]ERU-1'!$A$6:$BE$17,T$42,FALSE)</f>
        <v>0</v>
      </c>
      <c r="U46" s="83">
        <f>VLOOKUP($C$2,'[6]ERU-1'!$A$6:$BE$17,U$42,FALSE)</f>
        <v>0</v>
      </c>
      <c r="V46" s="83">
        <f>VLOOKUP($C$2,'[6]ERU-1'!$A$6:$BE$17,V$42,FALSE)</f>
        <v>0</v>
      </c>
      <c r="W46" s="83">
        <f>VLOOKUP($C$2,'[6]ERU-1'!$A$6:$BE$17,W$42,FALSE)</f>
        <v>0</v>
      </c>
      <c r="X46" s="83">
        <f>VLOOKUP($C$2,'[6]ERU-1'!$A$6:$BE$17,X$42,FALSE)</f>
        <v>119</v>
      </c>
      <c r="Y46" s="83">
        <f>VLOOKUP($C$2,'[6]ERU-1'!$A$6:$BE$17,Y$42,FALSE)</f>
        <v>1068</v>
      </c>
      <c r="Z46" s="83">
        <f>VLOOKUP($C$2,'[6]ERU-1'!$A$6:$BE$17,Z$42,FALSE)</f>
        <v>0</v>
      </c>
      <c r="AA46" s="83" t="str">
        <f>INDEX([16]Data!$BK$5:$BK$156,MATCH(A46,[16]Data!$A$5:$A$156,0))</f>
        <v>Pardubický</v>
      </c>
      <c r="AB46" s="83">
        <f>INDEX([16]Data!$BM$5:$BM$156,MATCH(A46,[16]Data!$A$5:$A$156,0))</f>
        <v>0.28000000000000003</v>
      </c>
      <c r="AC46" s="12"/>
      <c r="AD46" s="39">
        <f t="shared" si="15"/>
        <v>0.84383182396203693</v>
      </c>
    </row>
    <row r="47" spans="1:30" x14ac:dyDescent="0.25">
      <c r="A47">
        <v>3279</v>
      </c>
      <c r="B47" s="142" t="str">
        <f>INDEX([16]Data!$C$5:$C$156,MATCH(A47,[16]Data!$A$5:$A$156,0))</f>
        <v>KJ - Přelouč, 17. listopadu</v>
      </c>
      <c r="C47" s="83" t="str">
        <f>VLOOKUP($C$2,'[2]ERU-1'!$A$6:$BE$17,C$42,FALSE)</f>
        <v>Červen</v>
      </c>
      <c r="D47" s="83">
        <f>VLOOKUP($C$2,'[2]ERU-1'!$A$6:$BE$17,D$42,FALSE)</f>
        <v>6</v>
      </c>
      <c r="E47" s="83">
        <f>VLOOKUP($C$2,'[2]ERU-1'!$A$6:$BE$17,E$42,FALSE)</f>
        <v>114.56699999999999</v>
      </c>
      <c r="F47" s="83">
        <f>VLOOKUP($C$2,'[2]ERU-1'!$A$6:$BE$17,F$42,FALSE)</f>
        <v>65.677000000000007</v>
      </c>
      <c r="G47" s="83">
        <f>VLOOKUP($C$2,'[2]ERU-1'!$A$6:$BE$17,G$42,FALSE)</f>
        <v>35.273000000000003</v>
      </c>
      <c r="H47" s="83">
        <f>VLOOKUP($C$2,'[2]ERU-1'!$A$6:$BE$17,H$42,FALSE)</f>
        <v>206</v>
      </c>
      <c r="I47" s="83">
        <f>VLOOKUP($C$2,'[2]ERU-1'!$A$6:$BE$17,I$42,FALSE)</f>
        <v>0</v>
      </c>
      <c r="J47" s="83">
        <f>VLOOKUP($C$2,'[2]ERU-1'!$A$6:$BE$17,J$42,FALSE)</f>
        <v>0</v>
      </c>
      <c r="K47" s="83">
        <f>VLOOKUP($C$2,'[2]ERU-1'!$A$6:$BE$17,K$42,FALSE)</f>
        <v>206</v>
      </c>
      <c r="L47" s="83">
        <f>VLOOKUP($C$2,'[2]ERU-1'!$A$6:$BE$17,L$42,FALSE)</f>
        <v>0</v>
      </c>
      <c r="M47" s="83">
        <f>VLOOKUP($C$2,'[2]ERU-1'!$A$6:$BE$17,M$42,FALSE)</f>
        <v>206</v>
      </c>
      <c r="N47" s="83">
        <f>VLOOKUP($C$2,'[2]ERU-1'!$A$6:$BE$17,N$42,FALSE)</f>
        <v>0</v>
      </c>
      <c r="O47" s="83" t="s">
        <v>36</v>
      </c>
      <c r="P47" s="83">
        <f>VLOOKUP($C$2,'[2]ERU-1'!$A$6:$BE$17,P$42,FALSE)</f>
        <v>0</v>
      </c>
      <c r="Q47" s="83">
        <f>VLOOKUP($C$2,'[2]ERU-1'!$A$6:$BE$17,Q$42,FALSE)</f>
        <v>0</v>
      </c>
      <c r="R47" s="83">
        <f>VLOOKUP($C$2,'[2]ERU-1'!$A$6:$BE$17,R$42,FALSE)</f>
        <v>0</v>
      </c>
      <c r="S47" s="83">
        <f>VLOOKUP($C$2,'[2]ERU-1'!$A$6:$BE$17,S$42,FALSE)</f>
        <v>0</v>
      </c>
      <c r="T47" s="83">
        <f>VLOOKUP($C$2,'[2]ERU-1'!$A$6:$BE$17,T$42,FALSE)</f>
        <v>0</v>
      </c>
      <c r="U47" s="83">
        <f>VLOOKUP($C$2,'[2]ERU-1'!$A$6:$BE$17,U$42,FALSE)</f>
        <v>0</v>
      </c>
      <c r="V47" s="83">
        <f>VLOOKUP($C$2,'[2]ERU-1'!$A$6:$BE$17,V$42,FALSE)</f>
        <v>0</v>
      </c>
      <c r="W47" s="83">
        <f>VLOOKUP($C$2,'[2]ERU-1'!$A$6:$BE$17,W$42,FALSE)</f>
        <v>0</v>
      </c>
      <c r="X47" s="83">
        <f>VLOOKUP($C$2,'[2]ERU-1'!$A$6:$BE$17,X$42,FALSE)</f>
        <v>41</v>
      </c>
      <c r="Y47" s="83">
        <f>VLOOKUP($C$2,'[2]ERU-1'!$A$6:$BE$17,Y$42,FALSE)</f>
        <v>165</v>
      </c>
      <c r="Z47" s="83">
        <f>VLOOKUP($C$2,'[2]ERU-1'!$A$6:$BE$17,Z$42,FALSE)</f>
        <v>0</v>
      </c>
      <c r="AA47" s="83" t="str">
        <f>INDEX([16]Data!$BK$5:$BK$156,MATCH(A47,[16]Data!$A$5:$A$156,0))</f>
        <v>Pardubický</v>
      </c>
      <c r="AB47" s="83">
        <f>INDEX([16]Data!$BM$5:$BM$156,MATCH(A47,[16]Data!$A$5:$A$156,0))</f>
        <v>0.29099999999999998</v>
      </c>
      <c r="AC47" s="12"/>
      <c r="AD47" s="39">
        <f t="shared" si="15"/>
        <v>0.87126729634761357</v>
      </c>
    </row>
    <row r="48" spans="1:30" x14ac:dyDescent="0.25">
      <c r="A48">
        <v>1746</v>
      </c>
      <c r="B48" s="142" t="str">
        <f>INDEX([16]Data!$C$5:$C$156,MATCH(A48,[16]Data!$A$5:$A$156,0))</f>
        <v>Kotelna Krátká - Železná Ruda</v>
      </c>
      <c r="C48" s="83" t="str">
        <f>VLOOKUP($C$2,'[3]ERU-1'!$A$6:$BE$17,C$42,FALSE)</f>
        <v>Červen</v>
      </c>
      <c r="D48" s="83">
        <f>VLOOKUP($C$2,'[3]ERU-1'!$A$6:$BE$17,D$42,FALSE)</f>
        <v>6</v>
      </c>
      <c r="E48" s="83">
        <f>VLOOKUP($C$2,'[3]ERU-1'!$A$6:$BE$17,E$42,FALSE)</f>
        <v>0</v>
      </c>
      <c r="F48" s="83">
        <f>VLOOKUP($C$2,'[3]ERU-1'!$A$6:$BE$17,F$42,FALSE)</f>
        <v>0</v>
      </c>
      <c r="G48" s="83">
        <f>VLOOKUP($C$2,'[3]ERU-1'!$A$6:$BE$17,G$42,FALSE)</f>
        <v>35.415999999999997</v>
      </c>
      <c r="H48" s="83">
        <f>VLOOKUP($C$2,'[3]ERU-1'!$A$6:$BE$17,H$42,FALSE)</f>
        <v>0</v>
      </c>
      <c r="I48" s="83">
        <f>VLOOKUP($C$2,'[3]ERU-1'!$A$6:$BE$17,I$42,FALSE)</f>
        <v>0</v>
      </c>
      <c r="J48" s="83">
        <f>VLOOKUP($C$2,'[3]ERU-1'!$A$6:$BE$17,J$42,FALSE)</f>
        <v>0</v>
      </c>
      <c r="K48" s="83">
        <f>VLOOKUP($C$2,'[3]ERU-1'!$A$6:$BE$17,K$42,FALSE)</f>
        <v>0</v>
      </c>
      <c r="L48" s="83">
        <f>VLOOKUP($C$2,'[3]ERU-1'!$A$6:$BE$17,L$42,FALSE)</f>
        <v>0</v>
      </c>
      <c r="M48" s="83">
        <f>VLOOKUP($C$2,'[3]ERU-1'!$A$6:$BE$17,M$42,FALSE)</f>
        <v>0</v>
      </c>
      <c r="N48" s="83">
        <f>VLOOKUP($C$2,'[3]ERU-1'!$A$6:$BE$17,N$42,FALSE)</f>
        <v>0</v>
      </c>
      <c r="O48" s="83" t="s">
        <v>36</v>
      </c>
      <c r="P48" s="83">
        <f>VLOOKUP($C$2,'[3]ERU-1'!$A$6:$BE$17,P$42,FALSE)</f>
        <v>0</v>
      </c>
      <c r="Q48" s="83">
        <f>VLOOKUP($C$2,'[3]ERU-1'!$A$6:$BE$17,Q$42,FALSE)</f>
        <v>0</v>
      </c>
      <c r="R48" s="83">
        <f>VLOOKUP($C$2,'[3]ERU-1'!$A$6:$BE$17,R$42,FALSE)</f>
        <v>0</v>
      </c>
      <c r="S48" s="83">
        <f>VLOOKUP($C$2,'[3]ERU-1'!$A$6:$BE$17,S$42,FALSE)</f>
        <v>0</v>
      </c>
      <c r="T48" s="83">
        <f>VLOOKUP($C$2,'[3]ERU-1'!$A$6:$BE$17,T$42,FALSE)</f>
        <v>0</v>
      </c>
      <c r="U48" s="83">
        <f>VLOOKUP($C$2,'[3]ERU-1'!$A$6:$BE$17,U$42,FALSE)</f>
        <v>0</v>
      </c>
      <c r="V48" s="83">
        <f>VLOOKUP($C$2,'[3]ERU-1'!$A$6:$BE$17,V$42,FALSE)</f>
        <v>0</v>
      </c>
      <c r="W48" s="83">
        <f>VLOOKUP($C$2,'[3]ERU-1'!$A$6:$BE$17,W$42,FALSE)</f>
        <v>0</v>
      </c>
      <c r="X48" s="83">
        <f>VLOOKUP($C$2,'[3]ERU-1'!$A$6:$BE$17,X$42,FALSE)</f>
        <v>0</v>
      </c>
      <c r="Y48" s="83">
        <f>VLOOKUP($C$2,'[3]ERU-1'!$A$6:$BE$17,Y$42,FALSE)</f>
        <v>0</v>
      </c>
      <c r="Z48" s="83">
        <f>VLOOKUP($C$2,'[3]ERU-1'!$A$6:$BE$17,Z$42,FALSE)</f>
        <v>0</v>
      </c>
      <c r="AA48" s="83" t="str">
        <f>INDEX([16]Data!$BK$5:$BK$156,MATCH(A48,[16]Data!$A$5:$A$156,0))</f>
        <v>Plzeňský</v>
      </c>
      <c r="AB48" s="83">
        <f>INDEX([16]Data!$BM$5:$BM$156,MATCH(A48,[16]Data!$A$5:$A$156,0))</f>
        <v>0.253</v>
      </c>
      <c r="AC48" s="12"/>
      <c r="AD48" s="39" t="e">
        <f t="shared" si="15"/>
        <v>#DIV/0!</v>
      </c>
    </row>
    <row r="49" spans="1:30" x14ac:dyDescent="0.25">
      <c r="A49">
        <v>1747</v>
      </c>
      <c r="B49" s="142" t="str">
        <f>INDEX([16]Data!$C$5:$C$156,MATCH(A49,[16]Data!$A$5:$A$156,0))</f>
        <v>Kotelna Govorova - Smiřice</v>
      </c>
      <c r="C49" s="83" t="str">
        <f>VLOOKUP($C$2,'[4]ERU-1'!$A$6:$BE$17,C$42,FALSE)</f>
        <v>Červen</v>
      </c>
      <c r="D49" s="83">
        <f>VLOOKUP($C$2,'[4]ERU-1'!$A$6:$BE$17,D$42,FALSE)</f>
        <v>6</v>
      </c>
      <c r="E49" s="83">
        <f>VLOOKUP($C$2,'[4]ERU-1'!$A$6:$BE$17,E$42,FALSE)</f>
        <v>84.369</v>
      </c>
      <c r="F49" s="83">
        <f>VLOOKUP($C$2,'[4]ERU-1'!$A$6:$BE$17,F$42,FALSE)</f>
        <v>50.350999999999999</v>
      </c>
      <c r="G49" s="83">
        <f>VLOOKUP($C$2,'[4]ERU-1'!$A$6:$BE$17,G$42,FALSE)</f>
        <v>35.271000000000001</v>
      </c>
      <c r="H49" s="83">
        <f>VLOOKUP($C$2,'[4]ERU-1'!$A$6:$BE$17,H$42,FALSE)</f>
        <v>142</v>
      </c>
      <c r="I49" s="83">
        <f>VLOOKUP($C$2,'[4]ERU-1'!$A$6:$BE$17,I$42,FALSE)</f>
        <v>0</v>
      </c>
      <c r="J49" s="83">
        <f>VLOOKUP($C$2,'[4]ERU-1'!$A$6:$BE$17,J$42,FALSE)</f>
        <v>0</v>
      </c>
      <c r="K49" s="83">
        <f>VLOOKUP($C$2,'[4]ERU-1'!$A$6:$BE$17,K$42,FALSE)</f>
        <v>142</v>
      </c>
      <c r="L49" s="83">
        <f>VLOOKUP($C$2,'[4]ERU-1'!$A$6:$BE$17,L$42,FALSE)</f>
        <v>0</v>
      </c>
      <c r="M49" s="83">
        <f>VLOOKUP($C$2,'[4]ERU-1'!$A$6:$BE$17,M$42,FALSE)</f>
        <v>142</v>
      </c>
      <c r="N49" s="83">
        <f>VLOOKUP($C$2,'[4]ERU-1'!$A$6:$BE$17,N$42,FALSE)</f>
        <v>0</v>
      </c>
      <c r="O49" s="83" t="s">
        <v>36</v>
      </c>
      <c r="P49" s="83">
        <f>VLOOKUP($C$2,'[4]ERU-1'!$A$6:$BE$17,P$42,FALSE)</f>
        <v>0</v>
      </c>
      <c r="Q49" s="83">
        <f>VLOOKUP($C$2,'[4]ERU-1'!$A$6:$BE$17,Q$42,FALSE)</f>
        <v>0</v>
      </c>
      <c r="R49" s="83">
        <f>VLOOKUP($C$2,'[4]ERU-1'!$A$6:$BE$17,R$42,FALSE)</f>
        <v>0</v>
      </c>
      <c r="S49" s="83">
        <f>VLOOKUP($C$2,'[4]ERU-1'!$A$6:$BE$17,S$42,FALSE)</f>
        <v>0</v>
      </c>
      <c r="T49" s="83">
        <f>VLOOKUP($C$2,'[4]ERU-1'!$A$6:$BE$17,T$42,FALSE)</f>
        <v>0</v>
      </c>
      <c r="U49" s="83">
        <f>VLOOKUP($C$2,'[4]ERU-1'!$A$6:$BE$17,U$42,FALSE)</f>
        <v>0</v>
      </c>
      <c r="V49" s="83">
        <f>VLOOKUP($C$2,'[4]ERU-1'!$A$6:$BE$17,V$42,FALSE)</f>
        <v>0</v>
      </c>
      <c r="W49" s="83">
        <f>VLOOKUP($C$2,'[4]ERU-1'!$A$6:$BE$17,W$42,FALSE)</f>
        <v>0</v>
      </c>
      <c r="X49" s="83">
        <f>VLOOKUP($C$2,'[4]ERU-1'!$A$6:$BE$17,X$42,FALSE)</f>
        <v>35</v>
      </c>
      <c r="Y49" s="83">
        <f>VLOOKUP($C$2,'[4]ERU-1'!$A$6:$BE$17,Y$42,FALSE)</f>
        <v>107</v>
      </c>
      <c r="Z49" s="83">
        <f>VLOOKUP($C$2,'[4]ERU-1'!$A$6:$BE$17,Z$42,FALSE)</f>
        <v>0</v>
      </c>
      <c r="AA49" s="83" t="str">
        <f>INDEX([16]Data!$BK$5:$BK$156,MATCH(A49,[16]Data!$A$5:$A$156,0))</f>
        <v>Královéhradecký</v>
      </c>
      <c r="AB49" s="83">
        <f>INDEX([16]Data!$BM$5:$BM$156,MATCH(A49,[16]Data!$A$5:$A$156,0))</f>
        <v>0.23400000000000001</v>
      </c>
      <c r="AC49" s="12"/>
      <c r="AD49" s="39">
        <f t="shared" si="15"/>
        <v>0.7833894946365404</v>
      </c>
    </row>
    <row r="50" spans="1:30" x14ac:dyDescent="0.25">
      <c r="A50">
        <v>2043</v>
      </c>
      <c r="B50" s="142" t="str">
        <f>INDEX([16]Data!$C$5:$C$156,MATCH(A50,[16]Data!$A$5:$A$156,0))</f>
        <v>Kotelna Bradlo</v>
      </c>
      <c r="C50" s="83" t="str">
        <f>VLOOKUP($C$2,'[5]ERU-1'!$A$6:$BE$17,C$42,FALSE)</f>
        <v>Červen</v>
      </c>
      <c r="D50" s="83">
        <f>VLOOKUP($C$2,'[5]ERU-1'!$A$6:$BE$17,D$42,FALSE)</f>
        <v>6</v>
      </c>
      <c r="E50" s="83">
        <f>VLOOKUP($C$2,'[5]ERU-1'!$A$6:$BE$17,E$42,FALSE)</f>
        <v>588.17999999999995</v>
      </c>
      <c r="F50" s="83">
        <f>VLOOKUP($C$2,'[5]ERU-1'!$A$6:$BE$17,F$42,FALSE)</f>
        <v>304.63200000000001</v>
      </c>
      <c r="G50" s="83">
        <f>VLOOKUP($C$2,'[5]ERU-1'!$A$6:$BE$17,G$42,FALSE)</f>
        <v>35.273000000000003</v>
      </c>
      <c r="H50" s="83">
        <f>VLOOKUP($C$2,'[5]ERU-1'!$A$6:$BE$17,H$42,FALSE)</f>
        <v>919</v>
      </c>
      <c r="I50" s="83">
        <f>VLOOKUP($C$2,'[5]ERU-1'!$A$6:$BE$17,I$42,FALSE)</f>
        <v>0</v>
      </c>
      <c r="J50" s="83">
        <f>VLOOKUP($C$2,'[5]ERU-1'!$A$6:$BE$17,J$42,FALSE)</f>
        <v>0</v>
      </c>
      <c r="K50" s="83">
        <f>VLOOKUP($C$2,'[5]ERU-1'!$A$6:$BE$17,K$42,FALSE)</f>
        <v>919</v>
      </c>
      <c r="L50" s="83">
        <f>VLOOKUP($C$2,'[5]ERU-1'!$A$6:$BE$17,L$42,FALSE)</f>
        <v>0</v>
      </c>
      <c r="M50" s="83">
        <f>VLOOKUP($C$2,'[5]ERU-1'!$A$6:$BE$17,M$42,FALSE)</f>
        <v>919</v>
      </c>
      <c r="N50" s="83">
        <f>VLOOKUP($C$2,'[5]ERU-1'!$A$6:$BE$17,N$42,FALSE)</f>
        <v>0</v>
      </c>
      <c r="O50" s="83" t="s">
        <v>36</v>
      </c>
      <c r="P50" s="83">
        <f>VLOOKUP($C$2,'[5]ERU-1'!$A$6:$BE$17,P$42,FALSE)</f>
        <v>0</v>
      </c>
      <c r="Q50" s="83">
        <f>VLOOKUP($C$2,'[5]ERU-1'!$A$6:$BE$17,Q$42,FALSE)</f>
        <v>0</v>
      </c>
      <c r="R50" s="83">
        <f>VLOOKUP($C$2,'[5]ERU-1'!$A$6:$BE$17,R$42,FALSE)</f>
        <v>0</v>
      </c>
      <c r="S50" s="83">
        <f>VLOOKUP($C$2,'[5]ERU-1'!$A$6:$BE$17,S$42,FALSE)</f>
        <v>0</v>
      </c>
      <c r="T50" s="83">
        <f>VLOOKUP($C$2,'[5]ERU-1'!$A$6:$BE$17,T$42,FALSE)</f>
        <v>0</v>
      </c>
      <c r="U50" s="83">
        <f>VLOOKUP($C$2,'[5]ERU-1'!$A$6:$BE$17,U$42,FALSE)</f>
        <v>0</v>
      </c>
      <c r="V50" s="83">
        <f>VLOOKUP($C$2,'[5]ERU-1'!$A$6:$BE$17,V$42,FALSE)</f>
        <v>0</v>
      </c>
      <c r="W50" s="83">
        <f>VLOOKUP($C$2,'[5]ERU-1'!$A$6:$BE$17,W$42,FALSE)</f>
        <v>0</v>
      </c>
      <c r="X50" s="83">
        <f>VLOOKUP($C$2,'[5]ERU-1'!$A$6:$BE$17,X$42,FALSE)</f>
        <v>368</v>
      </c>
      <c r="Y50" s="83">
        <f>VLOOKUP($C$2,'[5]ERU-1'!$A$6:$BE$17,Y$42,FALSE)</f>
        <v>551</v>
      </c>
      <c r="Z50" s="83">
        <f>VLOOKUP($C$2,'[5]ERU-1'!$A$6:$BE$17,Z$42,FALSE)</f>
        <v>0</v>
      </c>
      <c r="AA50" s="83" t="str">
        <f>INDEX([16]Data!$BK$5:$BK$156,MATCH(A50,[16]Data!$A$5:$A$156,0))</f>
        <v>Vysočina</v>
      </c>
      <c r="AB50" s="83">
        <f>INDEX([16]Data!$BM$5:$BM$156,MATCH(A50,[16]Data!$A$5:$A$156,0))</f>
        <v>2.161</v>
      </c>
      <c r="AC50" s="12"/>
      <c r="AD50" s="39">
        <f t="shared" si="15"/>
        <v>0.83798740046278053</v>
      </c>
    </row>
    <row r="51" spans="1:30" x14ac:dyDescent="0.25">
      <c r="A51">
        <v>3468</v>
      </c>
      <c r="B51" s="142" t="str">
        <f>INDEX([16]Data!$C$5:$C$156,MATCH(A51,[16]Data!$A$5:$A$156,0))</f>
        <v>Kotelna Zruč - Na Výsluní</v>
      </c>
      <c r="C51" s="83" t="str">
        <f>VLOOKUP($C$2,'[8]ERU-1'!$A$28:$BE$39,C$42,FALSE)</f>
        <v>Červen</v>
      </c>
      <c r="D51" s="83">
        <f>VLOOKUP($C$2,'[8]ERU-1'!$A$28:$BE$39,D$42,FALSE)</f>
        <v>6</v>
      </c>
      <c r="E51" s="83">
        <f>VLOOKUP($C$2,'[8]ERU-1'!$A$28:$BE$39,E$42,FALSE)</f>
        <v>470.00299999999999</v>
      </c>
      <c r="F51" s="83">
        <f>VLOOKUP($C$2,'[8]ERU-1'!$A$28:$BE$39,F$42,FALSE)</f>
        <v>267.85199999999998</v>
      </c>
      <c r="G51" s="83">
        <f>VLOOKUP($C$2,'[8]ERU-1'!$A$28:$BE$39,G$42,FALSE)</f>
        <v>35.555</v>
      </c>
      <c r="H51" s="83">
        <f>VLOOKUP($C$2,'[8]ERU-1'!$A$28:$BE$39,H$42,FALSE)</f>
        <v>821</v>
      </c>
      <c r="I51" s="83">
        <f>VLOOKUP($C$2,'[8]ERU-1'!$A$28:$BE$39,I$42,FALSE)</f>
        <v>0</v>
      </c>
      <c r="J51" s="83">
        <f>VLOOKUP($C$2,'[8]ERU-1'!$A$28:$BE$39,J$42,FALSE)</f>
        <v>0</v>
      </c>
      <c r="K51" s="83">
        <f>VLOOKUP($C$2,'[8]ERU-1'!$A$28:$BE$39,K$42,FALSE)</f>
        <v>821</v>
      </c>
      <c r="L51" s="83">
        <f>VLOOKUP($C$2,'[8]ERU-1'!$A$28:$BE$39,L$42,FALSE)</f>
        <v>0</v>
      </c>
      <c r="M51" s="83">
        <f>VLOOKUP($C$2,'[8]ERU-1'!$A$28:$BE$39,M$42,FALSE)</f>
        <v>821</v>
      </c>
      <c r="N51" s="83">
        <f>VLOOKUP($C$2,'[8]ERU-1'!$A$28:$BE$39,N$42,FALSE)</f>
        <v>0</v>
      </c>
      <c r="O51" s="83" t="s">
        <v>36</v>
      </c>
      <c r="P51" s="83">
        <f>VLOOKUP($C$2,'[8]ERU-1'!$A$28:$BE$39,P$42,FALSE)</f>
        <v>0</v>
      </c>
      <c r="Q51" s="83">
        <f>VLOOKUP($C$2,'[8]ERU-1'!$A$28:$BE$39,Q$42,FALSE)</f>
        <v>0</v>
      </c>
      <c r="R51" s="83">
        <f>VLOOKUP($C$2,'[8]ERU-1'!$A$28:$BE$39,R$42,FALSE)</f>
        <v>0</v>
      </c>
      <c r="S51" s="83">
        <f>VLOOKUP($C$2,'[8]ERU-1'!$A$28:$BE$39,S$42,FALSE)</f>
        <v>0</v>
      </c>
      <c r="T51" s="83">
        <f>VLOOKUP($C$2,'[8]ERU-1'!$A$28:$BE$39,T$42,FALSE)</f>
        <v>0</v>
      </c>
      <c r="U51" s="83">
        <f>VLOOKUP($C$2,'[8]ERU-1'!$A$28:$BE$39,U$42,FALSE)</f>
        <v>0</v>
      </c>
      <c r="V51" s="83">
        <f>VLOOKUP($C$2,'[8]ERU-1'!$A$28:$BE$39,V$42,FALSE)</f>
        <v>0</v>
      </c>
      <c r="W51" s="83">
        <f>VLOOKUP($C$2,'[8]ERU-1'!$A$28:$BE$39,W$42,FALSE)</f>
        <v>0</v>
      </c>
      <c r="X51" s="83">
        <f>VLOOKUP($C$2,'[8]ERU-1'!$A$28:$BE$39,X$42,FALSE)</f>
        <v>411</v>
      </c>
      <c r="Y51" s="83">
        <f>VLOOKUP($C$2,'[8]ERU-1'!$A$28:$BE$39,Y$42,FALSE)</f>
        <v>410</v>
      </c>
      <c r="Z51" s="83">
        <f>VLOOKUP($C$2,'[8]ERU-1'!$A$28:$BE$39,Z$42,FALSE)</f>
        <v>0</v>
      </c>
      <c r="AA51" s="83" t="str">
        <f>INDEX([16]Data!$BK$5:$BK$156,MATCH(A51,[16]Data!$A$5:$A$156,0))</f>
        <v>Středočeský</v>
      </c>
      <c r="AB51" s="83">
        <f>INDEX([16]Data!$BM$5:$BM$156,MATCH(A51,[16]Data!$A$5:$A$156,0))</f>
        <v>1.0629999999999999</v>
      </c>
      <c r="AC51" s="12"/>
      <c r="AD51" s="39">
        <f t="shared" si="15"/>
        <v>0.85142375474349863</v>
      </c>
    </row>
    <row r="52" spans="1:30" x14ac:dyDescent="0.25">
      <c r="A52">
        <v>1747</v>
      </c>
      <c r="B52" s="142" t="str">
        <f>INDEX([16]Data!$C$5:$C$156,MATCH(A52,[16]Data!$A$5:$A$156,0))</f>
        <v>Kotelna Govorova - Smiřice</v>
      </c>
      <c r="C52" s="83" t="str">
        <f>VLOOKUP($C$2,'[4]ERU-1'!$A$28:$BE$39,C$42,FALSE)</f>
        <v>Červen</v>
      </c>
      <c r="D52" s="83">
        <f>VLOOKUP($C$2,'[4]ERU-1'!$A$28:$BE$39,D$42,FALSE)</f>
        <v>6</v>
      </c>
      <c r="E52" s="83">
        <f>VLOOKUP($C$2,'[4]ERU-1'!$A$28:$BE$39,E$42,FALSE)</f>
        <v>0</v>
      </c>
      <c r="F52" s="83">
        <f>VLOOKUP($C$2,'[4]ERU-1'!$A$28:$BE$39,F$42,FALSE)</f>
        <v>0</v>
      </c>
      <c r="G52" s="83">
        <f>VLOOKUP($C$2,'[4]ERU-1'!$A$28:$BE$39,G$42,FALSE)</f>
        <v>35.273000000000003</v>
      </c>
      <c r="H52" s="83">
        <f>VLOOKUP($C$2,'[4]ERU-1'!$A$28:$BE$39,H$42,FALSE)</f>
        <v>0</v>
      </c>
      <c r="I52" s="83">
        <f>VLOOKUP($C$2,'[4]ERU-1'!$A$28:$BE$39,I$42,FALSE)</f>
        <v>0</v>
      </c>
      <c r="J52" s="83">
        <f>VLOOKUP($C$2,'[4]ERU-1'!$A$28:$BE$39,J$42,FALSE)</f>
        <v>0</v>
      </c>
      <c r="K52" s="83">
        <f>VLOOKUP($C$2,'[4]ERU-1'!$A$28:$BE$39,K$42,FALSE)</f>
        <v>0</v>
      </c>
      <c r="L52" s="83">
        <f>VLOOKUP($C$2,'[4]ERU-1'!$A$28:$BE$39,L$42,FALSE)</f>
        <v>0</v>
      </c>
      <c r="M52" s="83">
        <f>VLOOKUP($C$2,'[4]ERU-1'!$A$28:$BE$39,M$42,FALSE)</f>
        <v>0</v>
      </c>
      <c r="N52" s="83">
        <f>VLOOKUP($C$2,'[4]ERU-1'!$A$28:$BE$39,N$42,FALSE)</f>
        <v>0</v>
      </c>
      <c r="O52" s="83" t="s">
        <v>36</v>
      </c>
      <c r="P52" s="83">
        <f>VLOOKUP($C$2,'[4]ERU-1'!$A$28:$BE$39,P$42,FALSE)</f>
        <v>0</v>
      </c>
      <c r="Q52" s="83">
        <f>VLOOKUP($C$2,'[4]ERU-1'!$A$28:$BE$39,Q$42,FALSE)</f>
        <v>0</v>
      </c>
      <c r="R52" s="83">
        <f>VLOOKUP($C$2,'[4]ERU-1'!$A$28:$BE$39,R$42,FALSE)</f>
        <v>0</v>
      </c>
      <c r="S52" s="83">
        <f>VLOOKUP($C$2,'[4]ERU-1'!$A$28:$BE$39,S$42,FALSE)</f>
        <v>0</v>
      </c>
      <c r="T52" s="83">
        <f>VLOOKUP($C$2,'[4]ERU-1'!$A$28:$BE$39,T$42,FALSE)</f>
        <v>0</v>
      </c>
      <c r="U52" s="83">
        <f>VLOOKUP($C$2,'[4]ERU-1'!$A$28:$BE$39,U$42,FALSE)</f>
        <v>0</v>
      </c>
      <c r="V52" s="83">
        <f>VLOOKUP($C$2,'[4]ERU-1'!$A$28:$BE$39,V$42,FALSE)</f>
        <v>0</v>
      </c>
      <c r="W52" s="83">
        <f>VLOOKUP($C$2,'[4]ERU-1'!$A$28:$BE$39,W$42,FALSE)</f>
        <v>0</v>
      </c>
      <c r="X52" s="83">
        <f>VLOOKUP($C$2,'[4]ERU-1'!$A$28:$BE$39,X$42,FALSE)</f>
        <v>0</v>
      </c>
      <c r="Y52" s="83">
        <f>VLOOKUP($C$2,'[4]ERU-1'!$A$28:$BE$39,Y$42,FALSE)</f>
        <v>0</v>
      </c>
      <c r="Z52" s="83">
        <f>VLOOKUP($C$2,'[4]ERU-1'!$A$28:$BE$39,Z$42,FALSE)</f>
        <v>0</v>
      </c>
      <c r="AA52" s="83" t="str">
        <f>INDEX([16]Data!$BK$5:$BK$156,MATCH(A52,[16]Data!$A$5:$A$156,0))</f>
        <v>Královéhradecký</v>
      </c>
      <c r="AB52" s="83">
        <f>INDEX([16]Data!$BM$5:$BM$156,MATCH(A52,[16]Data!$A$5:$A$156,0))</f>
        <v>0.23400000000000001</v>
      </c>
      <c r="AC52" s="12"/>
      <c r="AD52" s="39" t="e">
        <f t="shared" si="15"/>
        <v>#DIV/0!</v>
      </c>
    </row>
    <row r="53" spans="1:30" x14ac:dyDescent="0.25">
      <c r="A53">
        <v>3282</v>
      </c>
      <c r="B53" s="143" t="str">
        <f>INDEX([16]Data!$C$5:$C$156,MATCH(A53,[16]Data!$A$5:$A$156,0))</f>
        <v>Kotelna Volyně</v>
      </c>
      <c r="C53" s="83" t="str">
        <f>VLOOKUP($C$2,'[7]ERU-1'!$A$6:$BE$17,C$42,FALSE)</f>
        <v>Červen</v>
      </c>
      <c r="D53" s="83">
        <f>VLOOKUP($C$2,'[7]ERU-1'!$A$6:$BE$17,D$42,FALSE)</f>
        <v>6</v>
      </c>
      <c r="E53" s="83">
        <f>VLOOKUP($C$2,'[7]ERU-1'!$A$6:$BE$17,E$42,FALSE)</f>
        <v>202.51900000000001</v>
      </c>
      <c r="F53" s="83">
        <f>VLOOKUP($C$2,'[7]ERU-1'!$A$6:$BE$17,F$42,FALSE)</f>
        <v>112.907</v>
      </c>
      <c r="G53" s="83">
        <f>VLOOKUP($C$2,'[7]ERU-1'!$A$6:$BE$17,G$42,FALSE)</f>
        <v>35.524000000000001</v>
      </c>
      <c r="H53" s="83">
        <f>VLOOKUP($C$2,'[7]ERU-1'!$A$6:$BE$17,H$42,FALSE)</f>
        <v>320</v>
      </c>
      <c r="I53" s="83">
        <f>VLOOKUP($C$2,'[7]ERU-1'!$A$6:$BE$17,I$42,FALSE)</f>
        <v>0</v>
      </c>
      <c r="J53" s="83">
        <f>VLOOKUP($C$2,'[7]ERU-1'!$A$6:$BE$17,J$42,FALSE)</f>
        <v>0</v>
      </c>
      <c r="K53" s="83">
        <f>VLOOKUP($C$2,'[7]ERU-1'!$A$6:$BE$17,K$42,FALSE)</f>
        <v>320</v>
      </c>
      <c r="L53" s="83">
        <f>VLOOKUP($C$2,'[7]ERU-1'!$A$6:$BE$17,L$42,FALSE)</f>
        <v>0</v>
      </c>
      <c r="M53" s="83">
        <f>VLOOKUP($C$2,'[7]ERU-1'!$A$6:$BE$17,M$42,FALSE)</f>
        <v>320</v>
      </c>
      <c r="N53" s="83">
        <f>VLOOKUP($C$2,'[7]ERU-1'!$A$6:$BE$17,N$42,FALSE)</f>
        <v>0</v>
      </c>
      <c r="O53" s="83" t="s">
        <v>36</v>
      </c>
      <c r="P53" s="83">
        <f>VLOOKUP($C$2,'[7]ERU-1'!$A$6:$BE$17,P$42,FALSE)</f>
        <v>0</v>
      </c>
      <c r="Q53" s="83">
        <f>VLOOKUP($C$2,'[7]ERU-1'!$A$6:$BE$17,Q$42,FALSE)</f>
        <v>0</v>
      </c>
      <c r="R53" s="83">
        <f>VLOOKUP($C$2,'[7]ERU-1'!$A$6:$BE$17,R$42,FALSE)</f>
        <v>0</v>
      </c>
      <c r="S53" s="83">
        <f>VLOOKUP($C$2,'[7]ERU-1'!$A$6:$BE$17,S$42,FALSE)</f>
        <v>0</v>
      </c>
      <c r="T53" s="83">
        <f>VLOOKUP($C$2,'[7]ERU-1'!$A$6:$BE$17,T$42,FALSE)</f>
        <v>0</v>
      </c>
      <c r="U53" s="83">
        <f>VLOOKUP($C$2,'[7]ERU-1'!$A$6:$BE$17,U$42,FALSE)</f>
        <v>0</v>
      </c>
      <c r="V53" s="83">
        <f>VLOOKUP($C$2,'[7]ERU-1'!$A$6:$BE$17,V$42,FALSE)</f>
        <v>0</v>
      </c>
      <c r="W53" s="83">
        <f>VLOOKUP($C$2,'[7]ERU-1'!$A$6:$BE$17,W$42,FALSE)</f>
        <v>0</v>
      </c>
      <c r="X53" s="83">
        <f>VLOOKUP($C$2,'[7]ERU-1'!$A$6:$BE$17,X$42,FALSE)</f>
        <v>78.079999999999984</v>
      </c>
      <c r="Y53" s="83">
        <f>VLOOKUP($C$2,'[7]ERU-1'!$A$6:$BE$17,Y$42,FALSE)</f>
        <v>241.92000000000002</v>
      </c>
      <c r="Z53" s="83">
        <f>VLOOKUP($C$2,'[7]ERU-1'!$A$6:$BE$17,Z$42,FALSE)</f>
        <v>0</v>
      </c>
      <c r="AA53" s="83" t="str">
        <f>INDEX([16]Data!$BK$5:$BK$156,MATCH(A53,[16]Data!$A$5:$A$156,0))</f>
        <v>Jihočeský</v>
      </c>
      <c r="AB53" s="83">
        <f>INDEX([16]Data!$BM$5:$BM$156,MATCH(A53,[16]Data!$A$5:$A$156,0))</f>
        <v>0.79</v>
      </c>
      <c r="AD53" s="39">
        <f>H53/(F53*3.6)</f>
        <v>0.78727526981399643</v>
      </c>
    </row>
    <row r="54" spans="1:30" x14ac:dyDescent="0.25">
      <c r="A54">
        <v>2548</v>
      </c>
      <c r="B54" s="84" t="str">
        <f>INDEX([16]Data!$C$5:$C$156,MATCH(A54,[16]Data!$A$5:$A$156,0))</f>
        <v>KJ - Nádražní, Adamov</v>
      </c>
      <c r="C54" s="85" t="str">
        <f>VLOOKUP($C$2,'[17]ERU-1'!$A$6:$BE$17,C$42,FALSE)</f>
        <v>Červen</v>
      </c>
      <c r="D54" s="85">
        <f>VLOOKUP($C$2,'[17]ERU-1'!$A$6:$BE$17,D$42,FALSE)</f>
        <v>6</v>
      </c>
      <c r="E54" s="85">
        <f>VLOOKUP($C$2,'[17]ERU-1'!$A$6:$BE$17,E$42,FALSE)</f>
        <v>634.39463999999998</v>
      </c>
      <c r="F54" s="85">
        <f>VLOOKUP($C$2,'[17]ERU-1'!$A$6:$BE$17,F$42,FALSE)</f>
        <v>334.26612999999998</v>
      </c>
      <c r="G54" s="85">
        <f>VLOOKUP($C$2,'[17]ERU-1'!$A$6:$BE$17,G$42,FALSE)</f>
        <v>35.403799999999997</v>
      </c>
      <c r="H54" s="85">
        <f>VLOOKUP($C$2,'[17]ERU-1'!$A$6:$BE$17,H$42,FALSE)</f>
        <v>919</v>
      </c>
      <c r="I54" s="85">
        <f>VLOOKUP($C$2,'[17]ERU-1'!$A$6:$BE$17,I$42,FALSE)</f>
        <v>0</v>
      </c>
      <c r="J54" s="85">
        <f>VLOOKUP($C$2,'[17]ERU-1'!$A$6:$BE$17,J$42,FALSE)</f>
        <v>0</v>
      </c>
      <c r="K54" s="85">
        <f>VLOOKUP($C$2,'[17]ERU-1'!$A$6:$BE$17,K$42,FALSE)</f>
        <v>919</v>
      </c>
      <c r="L54" s="85">
        <f>VLOOKUP($C$2,'[17]ERU-1'!$A$6:$BE$17,L$42,FALSE)</f>
        <v>0</v>
      </c>
      <c r="M54" s="85">
        <f>VLOOKUP($C$2,'[17]ERU-1'!$A$6:$BE$17,M$42,FALSE)</f>
        <v>919</v>
      </c>
      <c r="N54" s="85">
        <f>VLOOKUP($C$2,'[17]ERU-1'!$A$6:$BE$17,N$42,FALSE)</f>
        <v>0</v>
      </c>
      <c r="O54" s="85" t="s">
        <v>36</v>
      </c>
      <c r="P54" s="85">
        <f>VLOOKUP($C$2,'[17]ERU-1'!$A$6:$BE$17,P$42,FALSE)</f>
        <v>0</v>
      </c>
      <c r="Q54" s="85">
        <f>VLOOKUP($C$2,'[17]ERU-1'!$A$6:$BE$17,Q$42,FALSE)</f>
        <v>0</v>
      </c>
      <c r="R54" s="85">
        <f>VLOOKUP($C$2,'[17]ERU-1'!$A$6:$BE$17,R$42,FALSE)</f>
        <v>919</v>
      </c>
      <c r="S54" s="85">
        <f>VLOOKUP($C$2,'[17]ERU-1'!$A$6:$BE$17,S$42,FALSE)</f>
        <v>0</v>
      </c>
      <c r="T54" s="85">
        <f>VLOOKUP($C$2,'[17]ERU-1'!$A$6:$BE$17,T$42,FALSE)</f>
        <v>0</v>
      </c>
      <c r="U54" s="85">
        <f>VLOOKUP($C$2,'[17]ERU-1'!$A$6:$BE$17,U$42,FALSE)</f>
        <v>0</v>
      </c>
      <c r="V54" s="85">
        <f>VLOOKUP($C$2,'[17]ERU-1'!$A$6:$BE$17,V$42,FALSE)</f>
        <v>0</v>
      </c>
      <c r="W54" s="85">
        <f>VLOOKUP($C$2,'[17]ERU-1'!$A$6:$BE$17,W$42,FALSE)</f>
        <v>0</v>
      </c>
      <c r="X54" s="85">
        <f>VLOOKUP($C$2,'[17]ERU-1'!$A$6:$BE$17,X$42,FALSE)</f>
        <v>0</v>
      </c>
      <c r="Y54" s="85">
        <f>VLOOKUP($C$2,'[17]ERU-1'!$A$6:$BE$17,Y$42,FALSE)</f>
        <v>0</v>
      </c>
      <c r="Z54" s="85">
        <f>VLOOKUP($C$2,'[17]ERU-1'!$A$6:$BE$17,Z$42,FALSE)</f>
        <v>0</v>
      </c>
      <c r="AA54" s="85" t="str">
        <f>INDEX([16]Data!$BK$5:$BK$156,MATCH(A54,[16]Data!$A$5:$A$156,0))</f>
        <v>Jihomoravský</v>
      </c>
      <c r="AB54" s="86">
        <f>INDEX([16]Data!$BM$5:$BM$156,MATCH(A54,[16]Data!$A$5:$A$156,0))</f>
        <v>2.2029999999999998</v>
      </c>
      <c r="AC54" s="12"/>
      <c r="AD54" s="39">
        <f t="shared" si="15"/>
        <v>0.76369621348647487</v>
      </c>
    </row>
    <row r="55" spans="1:30" x14ac:dyDescent="0.25">
      <c r="A55">
        <v>3375</v>
      </c>
      <c r="B55" s="84" t="str">
        <f>INDEX([16]Data!$C$5:$C$156,MATCH(A55,[16]Data!$A$5:$A$156,0))</f>
        <v>KJ - Babice (areál Hamé)</v>
      </c>
      <c r="C55" s="85" t="str">
        <f>VLOOKUP($C$2,'[18]ERU-1'!$A$6:$BE$17,C$42,FALSE)</f>
        <v>Červen</v>
      </c>
      <c r="D55" s="85">
        <f>VLOOKUP($C$2,'[18]ERU-1'!$A$6:$BE$17,D$42,FALSE)</f>
        <v>6</v>
      </c>
      <c r="E55" s="85">
        <f>VLOOKUP($C$2,'[18]ERU-1'!$A$6:$BE$17,E$42,FALSE)</f>
        <v>338.17599999999999</v>
      </c>
      <c r="F55" s="85">
        <f>VLOOKUP($C$2,'[18]ERU-1'!$A$6:$BE$17,F$42,FALSE)</f>
        <v>178.79400000000001</v>
      </c>
      <c r="G55" s="85">
        <f>VLOOKUP($C$2,'[18]ERU-1'!$A$6:$BE$17,G$42,FALSE)</f>
        <v>35.401000000000003</v>
      </c>
      <c r="H55" s="85">
        <f>VLOOKUP($C$2,'[18]ERU-1'!$A$6:$BE$17,H$42,FALSE)</f>
        <v>504</v>
      </c>
      <c r="I55" s="85">
        <f>VLOOKUP($C$2,'[18]ERU-1'!$A$6:$BE$17,I$42,FALSE)</f>
        <v>0</v>
      </c>
      <c r="J55" s="85">
        <f>VLOOKUP($C$2,'[18]ERU-1'!$A$6:$BE$17,J$42,FALSE)</f>
        <v>0</v>
      </c>
      <c r="K55" s="85">
        <f>VLOOKUP($C$2,'[18]ERU-1'!$A$6:$BE$17,K$42,FALSE)</f>
        <v>504</v>
      </c>
      <c r="L55" s="85">
        <f>VLOOKUP($C$2,'[18]ERU-1'!$A$6:$BE$17,L$42,FALSE)</f>
        <v>0</v>
      </c>
      <c r="M55" s="85">
        <f>VLOOKUP($C$2,'[18]ERU-1'!$A$6:$BE$17,M$42,FALSE)</f>
        <v>504</v>
      </c>
      <c r="N55" s="85">
        <f>VLOOKUP($C$2,'[18]ERU-1'!$A$6:$BE$17,N$42,FALSE)</f>
        <v>0</v>
      </c>
      <c r="O55" s="85" t="s">
        <v>36</v>
      </c>
      <c r="P55" s="85">
        <f>VLOOKUP($C$2,'[18]ERU-1'!$A$6:$BE$17,P$42,FALSE)</f>
        <v>0</v>
      </c>
      <c r="Q55" s="85">
        <f>VLOOKUP($C$2,'[18]ERU-1'!$A$6:$BE$17,Q$42,FALSE)</f>
        <v>0</v>
      </c>
      <c r="R55" s="85">
        <f>VLOOKUP($C$2,'[18]ERU-1'!$A$6:$BE$17,R$42,FALSE)</f>
        <v>504</v>
      </c>
      <c r="S55" s="85">
        <f>VLOOKUP($C$2,'[18]ERU-1'!$A$6:$BE$17,S$42,FALSE)</f>
        <v>0</v>
      </c>
      <c r="T55" s="85">
        <f>VLOOKUP($C$2,'[18]ERU-1'!$A$6:$BE$17,T$42,FALSE)</f>
        <v>0</v>
      </c>
      <c r="U55" s="85">
        <f>VLOOKUP($C$2,'[18]ERU-1'!$A$6:$BE$17,U$42,FALSE)</f>
        <v>0</v>
      </c>
      <c r="V55" s="85">
        <f>VLOOKUP($C$2,'[18]ERU-1'!$A$6:$BE$17,V$42,FALSE)</f>
        <v>0</v>
      </c>
      <c r="W55" s="85">
        <f>VLOOKUP($C$2,'[18]ERU-1'!$A$6:$BE$17,W$42,FALSE)</f>
        <v>0</v>
      </c>
      <c r="X55" s="85">
        <f>VLOOKUP($C$2,'[18]ERU-1'!$A$6:$BE$17,X$42,FALSE)</f>
        <v>0</v>
      </c>
      <c r="Y55" s="85">
        <f>VLOOKUP($C$2,'[18]ERU-1'!$A$6:$BE$17,Y$42,FALSE)</f>
        <v>0</v>
      </c>
      <c r="Z55" s="85">
        <f>VLOOKUP($C$2,'[18]ERU-1'!$A$6:$BE$17,Z$42,FALSE)</f>
        <v>0</v>
      </c>
      <c r="AA55" s="85" t="str">
        <f>INDEX([16]Data!$BK$5:$BK$156,MATCH(A55,[16]Data!$A$5:$A$156,0))</f>
        <v>Zlínský</v>
      </c>
      <c r="AB55" s="86">
        <f>INDEX([16]Data!$BM$5:$BM$156,MATCH(A55,[16]Data!$A$5:$A$156,0))</f>
        <v>1.29</v>
      </c>
      <c r="AC55" s="12"/>
      <c r="AD55" s="39">
        <f t="shared" si="15"/>
        <v>0.78302403883799232</v>
      </c>
    </row>
    <row r="56" spans="1:30" x14ac:dyDescent="0.25">
      <c r="A56">
        <v>3520</v>
      </c>
      <c r="B56" s="84" t="str">
        <f>INDEX([16]Data!$C$5:$C$156,MATCH(A56,[16]Data!$A$5:$A$156,0))</f>
        <v>KJ - Bečov</v>
      </c>
      <c r="C56" s="85" t="str">
        <f>VLOOKUP($C$2,'[19]ERU-1'!$A$6:$BE$17,C$42,FALSE)</f>
        <v>Červen</v>
      </c>
      <c r="D56" s="85">
        <f>VLOOKUP($C$2,'[19]ERU-1'!$A$6:$BE$17,D$42,FALSE)</f>
        <v>6</v>
      </c>
      <c r="E56" s="85">
        <f>VLOOKUP($C$2,'[19]ERU-1'!$A$6:$BE$17,E$42,FALSE)</f>
        <v>266.76900000000001</v>
      </c>
      <c r="F56" s="85">
        <f>VLOOKUP($C$2,'[19]ERU-1'!$A$6:$BE$17,F$42,FALSE)</f>
        <v>142.55000000000001</v>
      </c>
      <c r="G56" s="85">
        <f>VLOOKUP($C$2,'[19]ERU-1'!$A$6:$BE$17,G$42,FALSE)</f>
        <v>35.308</v>
      </c>
      <c r="H56" s="85">
        <f>VLOOKUP($C$2,'[19]ERU-1'!$A$6:$BE$17,H$42,FALSE)</f>
        <v>413</v>
      </c>
      <c r="I56" s="85">
        <f>VLOOKUP($C$2,'[19]ERU-1'!$A$6:$BE$17,I$42,FALSE)</f>
        <v>0</v>
      </c>
      <c r="J56" s="85">
        <f>VLOOKUP($C$2,'[19]ERU-1'!$A$6:$BE$17,J$42,FALSE)</f>
        <v>0</v>
      </c>
      <c r="K56" s="85">
        <f>VLOOKUP($C$2,'[19]ERU-1'!$A$6:$BE$17,K$42,FALSE)</f>
        <v>413</v>
      </c>
      <c r="L56" s="85">
        <f>VLOOKUP($C$2,'[19]ERU-1'!$A$6:$BE$17,L$42,FALSE)</f>
        <v>0</v>
      </c>
      <c r="M56" s="85">
        <f>VLOOKUP($C$2,'[19]ERU-1'!$A$6:$BE$17,M$42,FALSE)</f>
        <v>413</v>
      </c>
      <c r="N56" s="85">
        <f>VLOOKUP($C$2,'[19]ERU-1'!$A$6:$BE$17,N$42,FALSE)</f>
        <v>0</v>
      </c>
      <c r="O56" s="85" t="s">
        <v>36</v>
      </c>
      <c r="P56" s="85">
        <f>VLOOKUP($C$2,'[19]ERU-1'!$A$6:$BE$17,P$42,FALSE)</f>
        <v>0</v>
      </c>
      <c r="Q56" s="85">
        <f>VLOOKUP($C$2,'[19]ERU-1'!$A$6:$BE$17,Q$42,FALSE)</f>
        <v>0</v>
      </c>
      <c r="R56" s="85">
        <f>VLOOKUP($C$2,'[19]ERU-1'!$A$6:$BE$17,R$42,FALSE)</f>
        <v>413</v>
      </c>
      <c r="S56" s="85">
        <f>VLOOKUP($C$2,'[19]ERU-1'!$A$6:$BE$17,S$42,FALSE)</f>
        <v>0</v>
      </c>
      <c r="T56" s="85">
        <f>VLOOKUP($C$2,'[19]ERU-1'!$A$6:$BE$17,T$42,FALSE)</f>
        <v>0</v>
      </c>
      <c r="U56" s="85">
        <f>VLOOKUP($C$2,'[19]ERU-1'!$A$6:$BE$17,U$42,FALSE)</f>
        <v>0</v>
      </c>
      <c r="V56" s="85">
        <f>VLOOKUP($C$2,'[19]ERU-1'!$A$6:$BE$17,V$42,FALSE)</f>
        <v>0</v>
      </c>
      <c r="W56" s="85">
        <f>VLOOKUP($C$2,'[19]ERU-1'!$A$6:$BE$17,W$42,FALSE)</f>
        <v>0</v>
      </c>
      <c r="X56" s="85">
        <f>VLOOKUP($C$2,'[19]ERU-1'!$A$6:$BE$17,X$42,FALSE)</f>
        <v>0</v>
      </c>
      <c r="Y56" s="85">
        <f>VLOOKUP($C$2,'[19]ERU-1'!$A$6:$BE$17,Y$42,FALSE)</f>
        <v>0</v>
      </c>
      <c r="Z56" s="85">
        <f>VLOOKUP($C$2,'[19]ERU-1'!$A$6:$BE$17,Z$42,FALSE)</f>
        <v>0</v>
      </c>
      <c r="AA56" s="85" t="str">
        <f>INDEX([16]Data!$BK$5:$BK$156,MATCH(A56,[16]Data!$A$5:$A$156,0))</f>
        <v>Ústecký</v>
      </c>
      <c r="AB56" s="86">
        <f>INDEX([16]Data!$BM$5:$BM$156,MATCH(A56,[16]Data!$A$5:$A$156,0))</f>
        <v>1.29</v>
      </c>
      <c r="AC56" s="12"/>
      <c r="AD56" s="39">
        <f t="shared" si="15"/>
        <v>0.80478584512256901</v>
      </c>
    </row>
    <row r="57" spans="1:30" x14ac:dyDescent="0.25">
      <c r="A57">
        <v>3435</v>
      </c>
      <c r="B57" s="84" t="str">
        <f>INDEX([16]Data!$C$5:$C$156,MATCH(A57,[16]Data!$A$5:$A$156,0))</f>
        <v>KJ - Benešov</v>
      </c>
      <c r="C57" s="85" t="str">
        <f>VLOOKUP($C$2,'[20]ERU-1'!$A$6:$BE$17,C$42,FALSE)</f>
        <v>Červen</v>
      </c>
      <c r="D57" s="85">
        <f>VLOOKUP($C$2,'[20]ERU-1'!$A$6:$BE$17,D$42,FALSE)</f>
        <v>6</v>
      </c>
      <c r="E57" s="85">
        <f>VLOOKUP($C$2,'[20]ERU-1'!$A$6:$BE$17,E$42,FALSE)</f>
        <v>0</v>
      </c>
      <c r="F57" s="85">
        <f>VLOOKUP($C$2,'[20]ERU-1'!$A$6:$BE$17,F$42,FALSE)</f>
        <v>0</v>
      </c>
      <c r="G57" s="85">
        <f>VLOOKUP($C$2,'[20]ERU-1'!$A$6:$BE$17,G$42,FALSE)</f>
        <v>34.667999999999999</v>
      </c>
      <c r="H57" s="85">
        <f>VLOOKUP($C$2,'[20]ERU-1'!$A$6:$BE$17,H$42,FALSE)</f>
        <v>0</v>
      </c>
      <c r="I57" s="85">
        <f>VLOOKUP($C$2,'[20]ERU-1'!$A$6:$BE$17,I$42,FALSE)</f>
        <v>0</v>
      </c>
      <c r="J57" s="85">
        <f>VLOOKUP($C$2,'[20]ERU-1'!$A$6:$BE$17,J$42,FALSE)</f>
        <v>0</v>
      </c>
      <c r="K57" s="85">
        <f>VLOOKUP($C$2,'[20]ERU-1'!$A$6:$BE$17,K$42,FALSE)</f>
        <v>0</v>
      </c>
      <c r="L57" s="85">
        <f>VLOOKUP($C$2,'[20]ERU-1'!$A$6:$BE$17,L$42,FALSE)</f>
        <v>0</v>
      </c>
      <c r="M57" s="85">
        <f>VLOOKUP($C$2,'[20]ERU-1'!$A$6:$BE$17,M$42,FALSE)</f>
        <v>0</v>
      </c>
      <c r="N57" s="85">
        <f>VLOOKUP($C$2,'[20]ERU-1'!$A$6:$BE$17,N$42,FALSE)</f>
        <v>0</v>
      </c>
      <c r="O57" s="85" t="s">
        <v>36</v>
      </c>
      <c r="P57" s="85">
        <f>VLOOKUP($C$2,'[20]ERU-1'!$A$6:$BE$17,P$42,FALSE)</f>
        <v>0</v>
      </c>
      <c r="Q57" s="85">
        <f>VLOOKUP($C$2,'[20]ERU-1'!$A$6:$BE$17,Q$42,FALSE)</f>
        <v>0</v>
      </c>
      <c r="R57" s="85">
        <f>VLOOKUP($C$2,'[20]ERU-1'!$A$6:$BE$17,R$42,FALSE)</f>
        <v>0</v>
      </c>
      <c r="S57" s="85">
        <f>VLOOKUP($C$2,'[20]ERU-1'!$A$6:$BE$17,S$42,FALSE)</f>
        <v>0</v>
      </c>
      <c r="T57" s="85">
        <f>VLOOKUP($C$2,'[20]ERU-1'!$A$6:$BE$17,T$42,FALSE)</f>
        <v>0</v>
      </c>
      <c r="U57" s="85">
        <f>VLOOKUP($C$2,'[20]ERU-1'!$A$6:$BE$17,U$42,FALSE)</f>
        <v>0</v>
      </c>
      <c r="V57" s="85">
        <f>VLOOKUP($C$2,'[20]ERU-1'!$A$6:$BE$17,V$42,FALSE)</f>
        <v>0</v>
      </c>
      <c r="W57" s="85">
        <f>VLOOKUP($C$2,'[20]ERU-1'!$A$6:$BE$17,W$42,FALSE)</f>
        <v>0</v>
      </c>
      <c r="X57" s="85">
        <f>VLOOKUP($C$2,'[20]ERU-1'!$A$6:$BE$17,X$42,FALSE)</f>
        <v>0</v>
      </c>
      <c r="Y57" s="85">
        <f>VLOOKUP($C$2,'[20]ERU-1'!$A$6:$BE$17,Y$42,FALSE)</f>
        <v>0</v>
      </c>
      <c r="Z57" s="85">
        <f>VLOOKUP($C$2,'[20]ERU-1'!$A$6:$BE$17,Z$42,FALSE)</f>
        <v>0</v>
      </c>
      <c r="AA57" s="85" t="str">
        <f>INDEX([16]Data!$BK$5:$BK$156,MATCH(A57,[16]Data!$A$5:$A$156,0))</f>
        <v>Středočeský</v>
      </c>
      <c r="AB57" s="86">
        <f>INDEX([16]Data!$BM$5:$BM$156,MATCH(A57,[16]Data!$A$5:$A$156,0))</f>
        <v>1.274</v>
      </c>
      <c r="AC57" s="12"/>
      <c r="AD57" s="39" t="e">
        <f t="shared" si="15"/>
        <v>#DIV/0!</v>
      </c>
    </row>
    <row r="58" spans="1:30" x14ac:dyDescent="0.25">
      <c r="A58">
        <v>2967</v>
      </c>
      <c r="B58" s="84" t="str">
        <f>INDEX([16]Data!$C$5:$C$156,MATCH(A58,[16]Data!$A$5:$A$156,0))</f>
        <v>KJ - Bojkovice</v>
      </c>
      <c r="C58" s="85" t="str">
        <f>VLOOKUP($C$2,'[21]ERU-1'!$A$6:$BE$17,C$42,FALSE)</f>
        <v>Červen</v>
      </c>
      <c r="D58" s="85">
        <f>VLOOKUP($C$2,'[21]ERU-1'!$A$6:$BE$17,D$42,FALSE)</f>
        <v>6</v>
      </c>
      <c r="E58" s="85">
        <f>VLOOKUP($C$2,'[21]ERU-1'!$A$6:$BE$17,E$42,FALSE)</f>
        <v>0.16400000000000001</v>
      </c>
      <c r="F58" s="85">
        <f>VLOOKUP($C$2,'[21]ERU-1'!$A$6:$BE$17,F$42,FALSE)</f>
        <v>0</v>
      </c>
      <c r="G58" s="85">
        <f>VLOOKUP($C$2,'[21]ERU-1'!$A$6:$BE$17,G$42,FALSE)</f>
        <v>35.377000000000002</v>
      </c>
      <c r="H58" s="85">
        <f>VLOOKUP($C$2,'[21]ERU-1'!$A$6:$BE$17,H$42,FALSE)</f>
        <v>0</v>
      </c>
      <c r="I58" s="85">
        <f>VLOOKUP($C$2,'[21]ERU-1'!$A$6:$BE$17,I$42,FALSE)</f>
        <v>0</v>
      </c>
      <c r="J58" s="85">
        <f>VLOOKUP($C$2,'[21]ERU-1'!$A$6:$BE$17,J$42,FALSE)</f>
        <v>0</v>
      </c>
      <c r="K58" s="85">
        <f>VLOOKUP($C$2,'[21]ERU-1'!$A$6:$BE$17,K$42,FALSE)</f>
        <v>0</v>
      </c>
      <c r="L58" s="85">
        <f>VLOOKUP($C$2,'[21]ERU-1'!$A$6:$BE$17,L$42,FALSE)</f>
        <v>0</v>
      </c>
      <c r="M58" s="85">
        <f>VLOOKUP($C$2,'[21]ERU-1'!$A$6:$BE$17,M$42,FALSE)</f>
        <v>0</v>
      </c>
      <c r="N58" s="85">
        <f>VLOOKUP($C$2,'[21]ERU-1'!$A$6:$BE$17,N$42,FALSE)</f>
        <v>0</v>
      </c>
      <c r="O58" s="85" t="s">
        <v>36</v>
      </c>
      <c r="P58" s="85">
        <f>VLOOKUP($C$2,'[21]ERU-1'!$A$6:$BE$17,P$42,FALSE)</f>
        <v>0</v>
      </c>
      <c r="Q58" s="85">
        <f>VLOOKUP($C$2,'[21]ERU-1'!$A$6:$BE$17,Q$42,FALSE)</f>
        <v>0</v>
      </c>
      <c r="R58" s="85">
        <f>VLOOKUP($C$2,'[21]ERU-1'!$A$6:$BE$17,R$42,FALSE)</f>
        <v>0</v>
      </c>
      <c r="S58" s="85">
        <f>VLOOKUP($C$2,'[21]ERU-1'!$A$6:$BE$17,S$42,FALSE)</f>
        <v>0</v>
      </c>
      <c r="T58" s="85">
        <f>VLOOKUP($C$2,'[21]ERU-1'!$A$6:$BE$17,T$42,FALSE)</f>
        <v>0</v>
      </c>
      <c r="U58" s="85">
        <f>VLOOKUP($C$2,'[21]ERU-1'!$A$6:$BE$17,U$42,FALSE)</f>
        <v>0</v>
      </c>
      <c r="V58" s="85">
        <f>VLOOKUP($C$2,'[21]ERU-1'!$A$6:$BE$17,V$42,FALSE)</f>
        <v>0</v>
      </c>
      <c r="W58" s="85">
        <f>VLOOKUP($C$2,'[21]ERU-1'!$A$6:$BE$17,W$42,FALSE)</f>
        <v>0</v>
      </c>
      <c r="X58" s="85">
        <f>VLOOKUP($C$2,'[21]ERU-1'!$A$6:$BE$17,X$42,FALSE)</f>
        <v>0</v>
      </c>
      <c r="Y58" s="85">
        <f>VLOOKUP($C$2,'[21]ERU-1'!$A$6:$BE$17,Y$42,FALSE)</f>
        <v>0</v>
      </c>
      <c r="Z58" s="85">
        <f>VLOOKUP($C$2,'[21]ERU-1'!$A$6:$BE$17,Z$42,FALSE)</f>
        <v>0</v>
      </c>
      <c r="AA58" s="85" t="str">
        <f>INDEX([16]Data!$BK$5:$BK$156,MATCH(A58,[16]Data!$A$5:$A$156,0))</f>
        <v>Zlínský</v>
      </c>
      <c r="AB58" s="86">
        <f>INDEX([16]Data!$BM$5:$BM$156,MATCH(A58,[16]Data!$A$5:$A$156,0))</f>
        <v>1.274</v>
      </c>
      <c r="AC58" s="12"/>
      <c r="AD58" s="39" t="e">
        <f t="shared" si="15"/>
        <v>#DIV/0!</v>
      </c>
    </row>
    <row r="59" spans="1:30" x14ac:dyDescent="0.25">
      <c r="A59">
        <v>2448</v>
      </c>
      <c r="B59" s="84" t="str">
        <f>INDEX([16]Data!$C$5:$C$156,MATCH(A59,[16]Data!$A$5:$A$156,0))</f>
        <v>KJ - Broumov</v>
      </c>
      <c r="C59" s="85" t="str">
        <f>VLOOKUP($C$2,'[22]ERU-1'!$A$6:$BE$17,C$42,FALSE)</f>
        <v>Červen</v>
      </c>
      <c r="D59" s="85">
        <f>VLOOKUP($C$2,'[22]ERU-1'!$A$6:$BE$17,D$42,FALSE)</f>
        <v>6</v>
      </c>
      <c r="E59" s="85">
        <f>VLOOKUP($C$2,'[22]ERU-1'!$A$6:$BE$17,E$42,FALSE)</f>
        <v>200.73599999999999</v>
      </c>
      <c r="F59" s="85">
        <f>VLOOKUP($C$2,'[22]ERU-1'!$A$6:$BE$17,F$42,FALSE)</f>
        <v>110.63800000000001</v>
      </c>
      <c r="G59" s="85">
        <f>VLOOKUP($C$2,'[22]ERU-1'!$A$6:$BE$17,G$42,FALSE)</f>
        <v>35.276000000000003</v>
      </c>
      <c r="H59" s="85">
        <f>VLOOKUP($C$2,'[22]ERU-1'!$A$6:$BE$17,H$42,FALSE)</f>
        <v>324</v>
      </c>
      <c r="I59" s="85">
        <f>VLOOKUP($C$2,'[22]ERU-1'!$A$6:$BE$17,I$42,FALSE)</f>
        <v>0</v>
      </c>
      <c r="J59" s="85">
        <f>VLOOKUP($C$2,'[22]ERU-1'!$A$6:$BE$17,J$42,FALSE)</f>
        <v>0</v>
      </c>
      <c r="K59" s="85">
        <f>VLOOKUP($C$2,'[22]ERU-1'!$A$6:$BE$17,K$42,FALSE)</f>
        <v>324</v>
      </c>
      <c r="L59" s="85">
        <f>VLOOKUP($C$2,'[22]ERU-1'!$A$6:$BE$17,L$42,FALSE)</f>
        <v>0</v>
      </c>
      <c r="M59" s="85">
        <f>VLOOKUP($C$2,'[22]ERU-1'!$A$6:$BE$17,M$42,FALSE)</f>
        <v>324</v>
      </c>
      <c r="N59" s="85">
        <f>VLOOKUP($C$2,'[22]ERU-1'!$A$6:$BE$17,N$42,FALSE)</f>
        <v>0</v>
      </c>
      <c r="O59" s="85" t="s">
        <v>36</v>
      </c>
      <c r="P59" s="85">
        <f>VLOOKUP($C$2,'[22]ERU-1'!$A$6:$BE$17,P$42,FALSE)</f>
        <v>0</v>
      </c>
      <c r="Q59" s="85">
        <f>VLOOKUP($C$2,'[22]ERU-1'!$A$6:$BE$17,Q$42,FALSE)</f>
        <v>0</v>
      </c>
      <c r="R59" s="85">
        <f>VLOOKUP($C$2,'[22]ERU-1'!$A$6:$BE$17,R$42,FALSE)</f>
        <v>324</v>
      </c>
      <c r="S59" s="85">
        <f>VLOOKUP($C$2,'[22]ERU-1'!$A$6:$BE$17,S$42,FALSE)</f>
        <v>0</v>
      </c>
      <c r="T59" s="85">
        <f>VLOOKUP($C$2,'[22]ERU-1'!$A$6:$BE$17,T$42,FALSE)</f>
        <v>0</v>
      </c>
      <c r="U59" s="85">
        <f>VLOOKUP($C$2,'[22]ERU-1'!$A$6:$BE$17,U$42,FALSE)</f>
        <v>0</v>
      </c>
      <c r="V59" s="85">
        <f>VLOOKUP($C$2,'[22]ERU-1'!$A$6:$BE$17,V$42,FALSE)</f>
        <v>0</v>
      </c>
      <c r="W59" s="85">
        <f>VLOOKUP($C$2,'[22]ERU-1'!$A$6:$BE$17,W$42,FALSE)</f>
        <v>0</v>
      </c>
      <c r="X59" s="85">
        <f>VLOOKUP($C$2,'[22]ERU-1'!$A$6:$BE$17,X$42,FALSE)</f>
        <v>0</v>
      </c>
      <c r="Y59" s="85">
        <f>VLOOKUP($C$2,'[22]ERU-1'!$A$6:$BE$17,Y$42,FALSE)</f>
        <v>0</v>
      </c>
      <c r="Z59" s="85">
        <f>VLOOKUP($C$2,'[22]ERU-1'!$A$6:$BE$17,Z$42,FALSE)</f>
        <v>0</v>
      </c>
      <c r="AA59" s="85" t="str">
        <f>INDEX([16]Data!$BK$5:$BK$156,MATCH(A59,[16]Data!$A$5:$A$156,0))</f>
        <v>Královéhradecký</v>
      </c>
      <c r="AB59" s="86">
        <f>INDEX([16]Data!$BM$5:$BM$156,MATCH(A59,[16]Data!$A$5:$A$156,0))</f>
        <v>0.72299999999999998</v>
      </c>
      <c r="AC59" s="12"/>
      <c r="AD59" s="39">
        <f t="shared" si="15"/>
        <v>0.8134637285561922</v>
      </c>
    </row>
    <row r="60" spans="1:30" x14ac:dyDescent="0.25">
      <c r="A60">
        <v>540</v>
      </c>
      <c r="B60" s="84" t="str">
        <f>INDEX([16]Data!$C$5:$C$156,MATCH(A60,[16]Data!$A$5:$A$156,0))</f>
        <v>KJ - Brtnice</v>
      </c>
      <c r="C60" s="85" t="str">
        <f>VLOOKUP($C$2,'[23]ERU-1'!$A$6:$BE$17,C$42,FALSE)</f>
        <v>Červen</v>
      </c>
      <c r="D60" s="85">
        <f>VLOOKUP($C$2,'[23]ERU-1'!$A$6:$BE$17,D$42,FALSE)</f>
        <v>6</v>
      </c>
      <c r="E60" s="85">
        <f>VLOOKUP($C$2,'[23]ERU-1'!$A$6:$BE$17,E$42,FALSE)</f>
        <v>115.518</v>
      </c>
      <c r="F60" s="85">
        <f>VLOOKUP($C$2,'[23]ERU-1'!$A$6:$BE$17,F$42,FALSE)</f>
        <v>69.733999999999995</v>
      </c>
      <c r="G60" s="85">
        <f>VLOOKUP($C$2,'[23]ERU-1'!$A$6:$BE$17,G$42,FALSE)</f>
        <v>35.409999999999997</v>
      </c>
      <c r="H60" s="85">
        <f>VLOOKUP($C$2,'[23]ERU-1'!$A$6:$BE$17,H$42,FALSE)</f>
        <v>198</v>
      </c>
      <c r="I60" s="85">
        <f>VLOOKUP($C$2,'[23]ERU-1'!$A$6:$BE$17,I$42,FALSE)</f>
        <v>0</v>
      </c>
      <c r="J60" s="85">
        <f>VLOOKUP($C$2,'[23]ERU-1'!$A$6:$BE$17,J$42,FALSE)</f>
        <v>0</v>
      </c>
      <c r="K60" s="85">
        <f>VLOOKUP($C$2,'[23]ERU-1'!$A$6:$BE$17,K$42,FALSE)</f>
        <v>198</v>
      </c>
      <c r="L60" s="85">
        <f>VLOOKUP($C$2,'[23]ERU-1'!$A$6:$BE$17,L$42,FALSE)</f>
        <v>0</v>
      </c>
      <c r="M60" s="85">
        <f>VLOOKUP($C$2,'[23]ERU-1'!$A$6:$BE$17,M$42,FALSE)</f>
        <v>198</v>
      </c>
      <c r="N60" s="85">
        <f>VLOOKUP($C$2,'[23]ERU-1'!$A$6:$BE$17,N$42,FALSE)</f>
        <v>0</v>
      </c>
      <c r="O60" s="85" t="s">
        <v>36</v>
      </c>
      <c r="P60" s="85">
        <f>VLOOKUP($C$2,'[23]ERU-1'!$A$6:$BE$17,P$42,FALSE)</f>
        <v>0</v>
      </c>
      <c r="Q60" s="85">
        <f>VLOOKUP($C$2,'[23]ERU-1'!$A$6:$BE$17,Q$42,FALSE)</f>
        <v>0</v>
      </c>
      <c r="R60" s="85">
        <f>VLOOKUP($C$2,'[23]ERU-1'!$A$6:$BE$17,R$42,FALSE)</f>
        <v>198</v>
      </c>
      <c r="S60" s="85">
        <f>VLOOKUP($C$2,'[23]ERU-1'!$A$6:$BE$17,S$42,FALSE)</f>
        <v>0</v>
      </c>
      <c r="T60" s="85">
        <f>VLOOKUP($C$2,'[23]ERU-1'!$A$6:$BE$17,T$42,FALSE)</f>
        <v>0</v>
      </c>
      <c r="U60" s="85">
        <f>VLOOKUP($C$2,'[23]ERU-1'!$A$6:$BE$17,U$42,FALSE)</f>
        <v>0</v>
      </c>
      <c r="V60" s="85">
        <f>VLOOKUP($C$2,'[23]ERU-1'!$A$6:$BE$17,V$42,FALSE)</f>
        <v>0</v>
      </c>
      <c r="W60" s="85">
        <f>VLOOKUP($C$2,'[23]ERU-1'!$A$6:$BE$17,W$42,FALSE)</f>
        <v>0</v>
      </c>
      <c r="X60" s="85">
        <f>VLOOKUP($C$2,'[23]ERU-1'!$A$6:$BE$17,X$42,FALSE)</f>
        <v>0</v>
      </c>
      <c r="Y60" s="85">
        <f>VLOOKUP($C$2,'[23]ERU-1'!$A$6:$BE$17,Y$42,FALSE)</f>
        <v>0</v>
      </c>
      <c r="Z60" s="85">
        <f>VLOOKUP($C$2,'[23]ERU-1'!$A$6:$BE$17,Z$42,FALSE)</f>
        <v>0</v>
      </c>
      <c r="AA60" s="85" t="str">
        <f>INDEX([16]Data!$BK$5:$BK$156,MATCH(A60,[16]Data!$A$5:$A$156,0))</f>
        <v>Vysočina</v>
      </c>
      <c r="AB60" s="86">
        <f>INDEX([16]Data!$BM$5:$BM$156,MATCH(A60,[16]Data!$A$5:$A$156,0))</f>
        <v>0.41699999999999998</v>
      </c>
      <c r="AC60" s="12"/>
      <c r="AD60" s="39">
        <f t="shared" si="15"/>
        <v>0.78871138899245707</v>
      </c>
    </row>
    <row r="61" spans="1:30" x14ac:dyDescent="0.25">
      <c r="A61">
        <v>2477</v>
      </c>
      <c r="B61" s="84" t="str">
        <f>INDEX([16]Data!$C$5:$C$156,MATCH(A61,[16]Data!$A$5:$A$156,0))</f>
        <v>KJ - Bystřice nad Pernštejnem</v>
      </c>
      <c r="C61" s="85" t="str">
        <f>VLOOKUP($C$2,'[24]ERU-1'!$A$6:$BE$17,C$42,FALSE)</f>
        <v>Červen</v>
      </c>
      <c r="D61" s="85">
        <f>VLOOKUP($C$2,'[24]ERU-1'!$A$6:$BE$17,D$42,FALSE)</f>
        <v>6</v>
      </c>
      <c r="E61" s="85">
        <f>VLOOKUP($C$2,'[24]ERU-1'!$A$6:$BE$17,E$42,FALSE)</f>
        <v>4.6817999999999995E-4</v>
      </c>
      <c r="F61" s="85">
        <f>VLOOKUP($C$2,'[24]ERU-1'!$A$6:$BE$17,F$42,FALSE)</f>
        <v>0</v>
      </c>
      <c r="G61" s="85">
        <f>VLOOKUP($C$2,'[24]ERU-1'!$A$6:$BE$17,G$42,FALSE)</f>
        <v>3.5000000000000003E-2</v>
      </c>
      <c r="H61" s="85">
        <f>VLOOKUP($C$2,'[24]ERU-1'!$A$6:$BE$17,H$42,FALSE)</f>
        <v>0</v>
      </c>
      <c r="I61" s="85">
        <f>VLOOKUP($C$2,'[24]ERU-1'!$A$6:$BE$17,I$42,FALSE)</f>
        <v>0</v>
      </c>
      <c r="J61" s="85">
        <f>VLOOKUP($C$2,'[24]ERU-1'!$A$6:$BE$17,J$42,FALSE)</f>
        <v>0</v>
      </c>
      <c r="K61" s="85">
        <f>VLOOKUP($C$2,'[24]ERU-1'!$A$6:$BE$17,K$42,FALSE)</f>
        <v>0</v>
      </c>
      <c r="L61" s="85">
        <f>VLOOKUP($C$2,'[24]ERU-1'!$A$6:$BE$17,L$42,FALSE)</f>
        <v>0</v>
      </c>
      <c r="M61" s="85">
        <f>VLOOKUP($C$2,'[24]ERU-1'!$A$6:$BE$17,M$42,FALSE)</f>
        <v>0</v>
      </c>
      <c r="N61" s="85">
        <f>VLOOKUP($C$2,'[24]ERU-1'!$A$6:$BE$17,N$42,FALSE)</f>
        <v>0</v>
      </c>
      <c r="O61" s="85" t="s">
        <v>36</v>
      </c>
      <c r="P61" s="85">
        <f>VLOOKUP($C$2,'[24]ERU-1'!$A$6:$BE$17,P$42,FALSE)</f>
        <v>0</v>
      </c>
      <c r="Q61" s="85">
        <f>VLOOKUP($C$2,'[24]ERU-1'!$A$6:$BE$17,Q$42,FALSE)</f>
        <v>0</v>
      </c>
      <c r="R61" s="85">
        <f>VLOOKUP($C$2,'[24]ERU-1'!$A$6:$BE$17,R$42,FALSE)</f>
        <v>0</v>
      </c>
      <c r="S61" s="85">
        <f>VLOOKUP($C$2,'[24]ERU-1'!$A$6:$BE$17,S$42,FALSE)</f>
        <v>0</v>
      </c>
      <c r="T61" s="85">
        <f>VLOOKUP($C$2,'[24]ERU-1'!$A$6:$BE$17,T$42,FALSE)</f>
        <v>0</v>
      </c>
      <c r="U61" s="85">
        <f>VLOOKUP($C$2,'[24]ERU-1'!$A$6:$BE$17,U$42,FALSE)</f>
        <v>0</v>
      </c>
      <c r="V61" s="85">
        <f>VLOOKUP($C$2,'[24]ERU-1'!$A$6:$BE$17,V$42,FALSE)</f>
        <v>0</v>
      </c>
      <c r="W61" s="85">
        <f>VLOOKUP($C$2,'[24]ERU-1'!$A$6:$BE$17,W$42,FALSE)</f>
        <v>0</v>
      </c>
      <c r="X61" s="85">
        <f>VLOOKUP($C$2,'[24]ERU-1'!$A$6:$BE$17,X$42,FALSE)</f>
        <v>0</v>
      </c>
      <c r="Y61" s="85">
        <f>VLOOKUP($C$2,'[24]ERU-1'!$A$6:$BE$17,Y$42,FALSE)</f>
        <v>0</v>
      </c>
      <c r="Z61" s="85">
        <f>VLOOKUP($C$2,'[24]ERU-1'!$A$6:$BE$17,Z$42,FALSE)</f>
        <v>0</v>
      </c>
      <c r="AA61" s="85" t="str">
        <f>INDEX([16]Data!$BK$5:$BK$156,MATCH(A61,[16]Data!$A$5:$A$156,0))</f>
        <v>Vysočina</v>
      </c>
      <c r="AB61" s="86">
        <f>INDEX([16]Data!$BM$5:$BM$156,MATCH(A61,[16]Data!$A$5:$A$156,0))</f>
        <v>2.254</v>
      </c>
      <c r="AC61" s="12"/>
      <c r="AD61" s="39" t="e">
        <f t="shared" si="15"/>
        <v>#DIV/0!</v>
      </c>
    </row>
    <row r="62" spans="1:30" x14ac:dyDescent="0.25">
      <c r="A62">
        <v>3124</v>
      </c>
      <c r="B62" s="84" t="str">
        <f>INDEX([16]Data!$C$5:$C$156,MATCH(A62,[16]Data!$A$5:$A$156,0))</f>
        <v>KJ - Česká Třebová, Křib</v>
      </c>
      <c r="C62" s="85" t="str">
        <f>VLOOKUP($C$2,'[25]ERU-1'!$A$6:$BE$17,C$42,FALSE)</f>
        <v>Červen</v>
      </c>
      <c r="D62" s="85">
        <f>VLOOKUP($C$2,'[25]ERU-1'!$A$6:$BE$17,D$42,FALSE)</f>
        <v>6</v>
      </c>
      <c r="E62" s="85">
        <f>VLOOKUP($C$2,'[25]ERU-1'!$A$6:$BE$17,E$42,FALSE)</f>
        <v>76.572000000000003</v>
      </c>
      <c r="F62" s="85">
        <f>VLOOKUP($C$2,'[25]ERU-1'!$A$6:$BE$17,F$42,FALSE)</f>
        <v>43.713999999999999</v>
      </c>
      <c r="G62" s="85">
        <f>VLOOKUP($C$2,'[25]ERU-1'!$A$6:$BE$17,G$42,FALSE)</f>
        <v>35.276000000000003</v>
      </c>
      <c r="H62" s="85">
        <f>VLOOKUP($C$2,'[25]ERU-1'!$A$6:$BE$17,H$42,FALSE)</f>
        <v>124</v>
      </c>
      <c r="I62" s="85">
        <f>VLOOKUP($C$2,'[25]ERU-1'!$A$6:$BE$17,I$42,FALSE)</f>
        <v>0</v>
      </c>
      <c r="J62" s="85">
        <f>VLOOKUP($C$2,'[25]ERU-1'!$A$6:$BE$17,J$42,FALSE)</f>
        <v>0</v>
      </c>
      <c r="K62" s="85">
        <f>VLOOKUP($C$2,'[25]ERU-1'!$A$6:$BE$17,K$42,FALSE)</f>
        <v>124</v>
      </c>
      <c r="L62" s="85">
        <f>VLOOKUP($C$2,'[25]ERU-1'!$A$6:$BE$17,L$42,FALSE)</f>
        <v>0</v>
      </c>
      <c r="M62" s="85">
        <f>VLOOKUP($C$2,'[25]ERU-1'!$A$6:$BE$17,M$42,FALSE)</f>
        <v>124</v>
      </c>
      <c r="N62" s="85">
        <f>VLOOKUP($C$2,'[25]ERU-1'!$A$6:$BE$17,N$42,FALSE)</f>
        <v>0</v>
      </c>
      <c r="O62" s="85" t="s">
        <v>36</v>
      </c>
      <c r="P62" s="85">
        <f>VLOOKUP($C$2,'[25]ERU-1'!$A$6:$BE$17,P$42,FALSE)</f>
        <v>0</v>
      </c>
      <c r="Q62" s="85">
        <f>VLOOKUP($C$2,'[25]ERU-1'!$A$6:$BE$17,Q$42,FALSE)</f>
        <v>0</v>
      </c>
      <c r="R62" s="85">
        <f>VLOOKUP($C$2,'[25]ERU-1'!$A$6:$BE$17,R$42,FALSE)</f>
        <v>124</v>
      </c>
      <c r="S62" s="85">
        <f>VLOOKUP($C$2,'[25]ERU-1'!$A$6:$BE$17,S$42,FALSE)</f>
        <v>0</v>
      </c>
      <c r="T62" s="85">
        <f>VLOOKUP($C$2,'[25]ERU-1'!$A$6:$BE$17,T$42,FALSE)</f>
        <v>0</v>
      </c>
      <c r="U62" s="85">
        <f>VLOOKUP($C$2,'[25]ERU-1'!$A$6:$BE$17,U$42,FALSE)</f>
        <v>0</v>
      </c>
      <c r="V62" s="85">
        <f>VLOOKUP($C$2,'[25]ERU-1'!$A$6:$BE$17,V$42,FALSE)</f>
        <v>0</v>
      </c>
      <c r="W62" s="85">
        <f>VLOOKUP($C$2,'[25]ERU-1'!$A$6:$BE$17,W$42,FALSE)</f>
        <v>0</v>
      </c>
      <c r="X62" s="85">
        <f>VLOOKUP($C$2,'[25]ERU-1'!$A$6:$BE$17,X$42,FALSE)</f>
        <v>0</v>
      </c>
      <c r="Y62" s="85">
        <f>VLOOKUP($C$2,'[25]ERU-1'!$A$6:$BE$17,Y$42,FALSE)</f>
        <v>0</v>
      </c>
      <c r="Z62" s="85">
        <f>VLOOKUP($C$2,'[25]ERU-1'!$A$6:$BE$17,Z$42,FALSE)</f>
        <v>0</v>
      </c>
      <c r="AA62" s="85" t="str">
        <f>INDEX([16]Data!$BK$5:$BK$156,MATCH(A62,[16]Data!$A$5:$A$156,0))</f>
        <v>Pardubický</v>
      </c>
      <c r="AB62" s="86">
        <f>INDEX([16]Data!$BM$5:$BM$156,MATCH(A62,[16]Data!$A$5:$A$156,0))</f>
        <v>0.28599999999999998</v>
      </c>
      <c r="AC62" s="12"/>
      <c r="AD62" s="39">
        <f t="shared" si="15"/>
        <v>0.78794995755237329</v>
      </c>
    </row>
    <row r="63" spans="1:30" x14ac:dyDescent="0.25">
      <c r="A63">
        <v>3242</v>
      </c>
      <c r="B63" s="84" t="str">
        <f>INDEX([16]Data!$C$5:$C$156,MATCH(A63,[16]Data!$A$5:$A$156,0))</f>
        <v>KJ - Česká Třebová, Lhotka</v>
      </c>
      <c r="C63" s="85" t="str">
        <f>VLOOKUP($C$2,'[26]ERU-1'!$A$6:$BE$17,C$42,FALSE)</f>
        <v>Červen</v>
      </c>
      <c r="D63" s="85">
        <f>VLOOKUP($C$2,'[26]ERU-1'!$A$6:$BE$17,D$42,FALSE)</f>
        <v>6</v>
      </c>
      <c r="E63" s="85">
        <f>VLOOKUP($C$2,'[26]ERU-1'!$A$6:$BE$17,E$42,FALSE)</f>
        <v>193.04400000000001</v>
      </c>
      <c r="F63" s="85">
        <f>VLOOKUP($C$2,'[26]ERU-1'!$A$6:$BE$17,F$42,FALSE)</f>
        <v>103.791</v>
      </c>
      <c r="G63" s="85">
        <f>VLOOKUP($C$2,'[26]ERU-1'!$A$6:$BE$17,G$42,FALSE)</f>
        <v>35.280999999999999</v>
      </c>
      <c r="H63" s="85">
        <f>VLOOKUP($C$2,'[26]ERU-1'!$A$6:$BE$17,H$42,FALSE)</f>
        <v>301</v>
      </c>
      <c r="I63" s="85">
        <f>VLOOKUP($C$2,'[26]ERU-1'!$A$6:$BE$17,I$42,FALSE)</f>
        <v>0</v>
      </c>
      <c r="J63" s="85">
        <f>VLOOKUP($C$2,'[26]ERU-1'!$A$6:$BE$17,J$42,FALSE)</f>
        <v>0</v>
      </c>
      <c r="K63" s="85">
        <f>VLOOKUP($C$2,'[26]ERU-1'!$A$6:$BE$17,K$42,FALSE)</f>
        <v>301</v>
      </c>
      <c r="L63" s="85">
        <f>VLOOKUP($C$2,'[26]ERU-1'!$A$6:$BE$17,L$42,FALSE)</f>
        <v>0</v>
      </c>
      <c r="M63" s="85">
        <f>VLOOKUP($C$2,'[26]ERU-1'!$A$6:$BE$17,M$42,FALSE)</f>
        <v>301</v>
      </c>
      <c r="N63" s="85">
        <f>VLOOKUP($C$2,'[26]ERU-1'!$A$6:$BE$17,N$42,FALSE)</f>
        <v>0</v>
      </c>
      <c r="O63" s="85" t="s">
        <v>36</v>
      </c>
      <c r="P63" s="85">
        <f>VLOOKUP($C$2,'[26]ERU-1'!$A$6:$BE$17,P$42,FALSE)</f>
        <v>0</v>
      </c>
      <c r="Q63" s="85">
        <f>VLOOKUP($C$2,'[26]ERU-1'!$A$6:$BE$17,Q$42,FALSE)</f>
        <v>0</v>
      </c>
      <c r="R63" s="85">
        <f>VLOOKUP($C$2,'[26]ERU-1'!$A$6:$BE$17,R$42,FALSE)</f>
        <v>301</v>
      </c>
      <c r="S63" s="85">
        <f>VLOOKUP($C$2,'[26]ERU-1'!$A$6:$BE$17,S$42,FALSE)</f>
        <v>0</v>
      </c>
      <c r="T63" s="85">
        <f>VLOOKUP($C$2,'[26]ERU-1'!$A$6:$BE$17,T$42,FALSE)</f>
        <v>0</v>
      </c>
      <c r="U63" s="85">
        <f>VLOOKUP($C$2,'[26]ERU-1'!$A$6:$BE$17,U$42,FALSE)</f>
        <v>0</v>
      </c>
      <c r="V63" s="85">
        <f>VLOOKUP($C$2,'[26]ERU-1'!$A$6:$BE$17,V$42,FALSE)</f>
        <v>0</v>
      </c>
      <c r="W63" s="85">
        <f>VLOOKUP($C$2,'[26]ERU-1'!$A$6:$BE$17,W$42,FALSE)</f>
        <v>0</v>
      </c>
      <c r="X63" s="85">
        <f>VLOOKUP($C$2,'[26]ERU-1'!$A$6:$BE$17,X$42,FALSE)</f>
        <v>0</v>
      </c>
      <c r="Y63" s="85">
        <f>VLOOKUP($C$2,'[26]ERU-1'!$A$6:$BE$17,Y$42,FALSE)</f>
        <v>0</v>
      </c>
      <c r="Z63" s="85">
        <f>VLOOKUP($C$2,'[26]ERU-1'!$A$6:$BE$17,Z$42,FALSE)</f>
        <v>0</v>
      </c>
      <c r="AA63" s="85" t="str">
        <f>INDEX([16]Data!$BK$5:$BK$156,MATCH(A63,[16]Data!$A$5:$A$156,0))</f>
        <v>Pardubický</v>
      </c>
      <c r="AB63" s="86">
        <f>INDEX([16]Data!$BM$5:$BM$156,MATCH(A63,[16]Data!$A$5:$A$156,0))</f>
        <v>1.046</v>
      </c>
      <c r="AC63" s="12"/>
      <c r="AD63" s="39">
        <f t="shared" si="15"/>
        <v>0.80557188109866085</v>
      </c>
    </row>
    <row r="64" spans="1:30" x14ac:dyDescent="0.25">
      <c r="A64">
        <v>3040</v>
      </c>
      <c r="B64" s="84" t="str">
        <f>INDEX([16]Data!$C$5:$C$156,MATCH(A64,[16]Data!$A$5:$A$156,0))</f>
        <v>KJ - Duchcov</v>
      </c>
      <c r="C64" s="85" t="str">
        <f>VLOOKUP($C$2,'[27]ERU-1'!$A$6:$BE$17,C$42,FALSE)</f>
        <v>Červen</v>
      </c>
      <c r="D64" s="85">
        <f>VLOOKUP($C$2,'[27]ERU-1'!$A$6:$BE$17,D$42,FALSE)</f>
        <v>6</v>
      </c>
      <c r="E64" s="85">
        <f>VLOOKUP($C$2,'[27]ERU-1'!$A$6:$BE$17,E$42,FALSE)</f>
        <v>653.06100000000004</v>
      </c>
      <c r="F64" s="85">
        <f>VLOOKUP($C$2,'[27]ERU-1'!$A$6:$BE$17,F$42,FALSE)</f>
        <v>343.529</v>
      </c>
      <c r="G64" s="85">
        <f>VLOOKUP($C$2,'[27]ERU-1'!$A$6:$BE$17,G$42,FALSE)</f>
        <v>35.305999999999997</v>
      </c>
      <c r="H64" s="85">
        <f>VLOOKUP($C$2,'[27]ERU-1'!$A$6:$BE$17,H$42,FALSE)</f>
        <v>964</v>
      </c>
      <c r="I64" s="85">
        <f>VLOOKUP($C$2,'[27]ERU-1'!$A$6:$BE$17,I$42,FALSE)</f>
        <v>0</v>
      </c>
      <c r="J64" s="85">
        <f>VLOOKUP($C$2,'[27]ERU-1'!$A$6:$BE$17,J$42,FALSE)</f>
        <v>0</v>
      </c>
      <c r="K64" s="85">
        <f>VLOOKUP($C$2,'[27]ERU-1'!$A$6:$BE$17,K$42,FALSE)</f>
        <v>964</v>
      </c>
      <c r="L64" s="85">
        <f>VLOOKUP($C$2,'[27]ERU-1'!$A$6:$BE$17,L$42,FALSE)</f>
        <v>0</v>
      </c>
      <c r="M64" s="85">
        <f>VLOOKUP($C$2,'[27]ERU-1'!$A$6:$BE$17,M$42,FALSE)</f>
        <v>964</v>
      </c>
      <c r="N64" s="85">
        <f>VLOOKUP($C$2,'[27]ERU-1'!$A$6:$BE$17,N$42,FALSE)</f>
        <v>0</v>
      </c>
      <c r="O64" s="85" t="s">
        <v>36</v>
      </c>
      <c r="P64" s="85">
        <f>VLOOKUP($C$2,'[27]ERU-1'!$A$6:$BE$17,P$42,FALSE)</f>
        <v>0</v>
      </c>
      <c r="Q64" s="85">
        <f>VLOOKUP($C$2,'[27]ERU-1'!$A$6:$BE$17,Q$42,FALSE)</f>
        <v>0</v>
      </c>
      <c r="R64" s="85">
        <f>VLOOKUP($C$2,'[27]ERU-1'!$A$6:$BE$17,R$42,FALSE)</f>
        <v>964</v>
      </c>
      <c r="S64" s="85">
        <f>VLOOKUP($C$2,'[27]ERU-1'!$A$6:$BE$17,S$42,FALSE)</f>
        <v>0</v>
      </c>
      <c r="T64" s="85">
        <f>VLOOKUP($C$2,'[27]ERU-1'!$A$6:$BE$17,T$42,FALSE)</f>
        <v>0</v>
      </c>
      <c r="U64" s="85">
        <f>VLOOKUP($C$2,'[27]ERU-1'!$A$6:$BE$17,U$42,FALSE)</f>
        <v>0</v>
      </c>
      <c r="V64" s="85">
        <f>VLOOKUP($C$2,'[27]ERU-1'!$A$6:$BE$17,V$42,FALSE)</f>
        <v>0</v>
      </c>
      <c r="W64" s="85">
        <f>VLOOKUP($C$2,'[27]ERU-1'!$A$6:$BE$17,W$42,FALSE)</f>
        <v>0</v>
      </c>
      <c r="X64" s="85">
        <f>VLOOKUP($C$2,'[27]ERU-1'!$A$6:$BE$17,X$42,FALSE)</f>
        <v>0</v>
      </c>
      <c r="Y64" s="85">
        <f>VLOOKUP($C$2,'[27]ERU-1'!$A$6:$BE$17,Y$42,FALSE)</f>
        <v>0</v>
      </c>
      <c r="Z64" s="85">
        <f>VLOOKUP($C$2,'[27]ERU-1'!$A$6:$BE$17,Z$42,FALSE)</f>
        <v>0</v>
      </c>
      <c r="AA64" s="85" t="str">
        <f>INDEX([16]Data!$BK$5:$BK$156,MATCH(A64,[16]Data!$A$5:$A$156,0))</f>
        <v>Ústecký</v>
      </c>
      <c r="AB64" s="86">
        <f>INDEX([16]Data!$BM$5:$BM$156,MATCH(A64,[16]Data!$A$5:$A$156,0))</f>
        <v>2.5129999999999999</v>
      </c>
      <c r="AC64" s="12"/>
      <c r="AD64" s="39">
        <f t="shared" si="15"/>
        <v>0.77949104086635412</v>
      </c>
    </row>
    <row r="65" spans="1:30" x14ac:dyDescent="0.25">
      <c r="A65">
        <v>2479</v>
      </c>
      <c r="B65" s="84" t="str">
        <f>INDEX([16]Data!$C$5:$C$156,MATCH(A65,[16]Data!$A$5:$A$156,0))</f>
        <v>KJ - Fügnerova, Vrchlabí</v>
      </c>
      <c r="C65" s="85" t="str">
        <f>VLOOKUP($C$2,'[28]ERU-1'!$A$6:$BE$17,C$42,FALSE)</f>
        <v>Červen</v>
      </c>
      <c r="D65" s="85">
        <f>VLOOKUP($C$2,'[28]ERU-1'!$A$6:$BE$17,D$42,FALSE)</f>
        <v>6</v>
      </c>
      <c r="E65" s="85" t="e">
        <f>VLOOKUP($C$2,'[28]ERU-1'!$A$6:$BE$17,E$42,FALSE)</f>
        <v>#N/A</v>
      </c>
      <c r="F65" s="85" t="e">
        <f>VLOOKUP($C$2,'[28]ERU-1'!$A$6:$BE$17,F$42,FALSE)</f>
        <v>#N/A</v>
      </c>
      <c r="G65" s="85" t="e">
        <f>VLOOKUP($C$2,'[28]ERU-1'!$A$6:$BE$17,G$42,FALSE)</f>
        <v>#N/A</v>
      </c>
      <c r="H65" s="85">
        <f>VLOOKUP($C$2,'[28]ERU-1'!$A$6:$BE$17,H$42,FALSE)</f>
        <v>0</v>
      </c>
      <c r="I65" s="85">
        <f>VLOOKUP($C$2,'[28]ERU-1'!$A$6:$BE$17,I$42,FALSE)</f>
        <v>0</v>
      </c>
      <c r="J65" s="85">
        <f>VLOOKUP($C$2,'[28]ERU-1'!$A$6:$BE$17,J$42,FALSE)</f>
        <v>0</v>
      </c>
      <c r="K65" s="85">
        <f>VLOOKUP($C$2,'[28]ERU-1'!$A$6:$BE$17,K$42,FALSE)</f>
        <v>0</v>
      </c>
      <c r="L65" s="85">
        <f>VLOOKUP($C$2,'[28]ERU-1'!$A$6:$BE$17,L$42,FALSE)</f>
        <v>0</v>
      </c>
      <c r="M65" s="85">
        <f>VLOOKUP($C$2,'[28]ERU-1'!$A$6:$BE$17,M$42,FALSE)</f>
        <v>0</v>
      </c>
      <c r="N65" s="85">
        <f>VLOOKUP($C$2,'[28]ERU-1'!$A$6:$BE$17,N$42,FALSE)</f>
        <v>0</v>
      </c>
      <c r="O65" s="85" t="s">
        <v>36</v>
      </c>
      <c r="P65" s="85">
        <f>VLOOKUP($C$2,'[28]ERU-1'!$A$6:$BE$17,P$42,FALSE)</f>
        <v>0</v>
      </c>
      <c r="Q65" s="85">
        <f>VLOOKUP($C$2,'[28]ERU-1'!$A$6:$BE$17,Q$42,FALSE)</f>
        <v>0</v>
      </c>
      <c r="R65" s="85">
        <f>VLOOKUP($C$2,'[28]ERU-1'!$A$6:$BE$17,R$42,FALSE)</f>
        <v>0</v>
      </c>
      <c r="S65" s="85">
        <f>VLOOKUP($C$2,'[28]ERU-1'!$A$6:$BE$17,S$42,FALSE)</f>
        <v>0</v>
      </c>
      <c r="T65" s="85">
        <f>VLOOKUP($C$2,'[28]ERU-1'!$A$6:$BE$17,T$42,FALSE)</f>
        <v>0</v>
      </c>
      <c r="U65" s="85">
        <f>VLOOKUP($C$2,'[28]ERU-1'!$A$6:$BE$17,U$42,FALSE)</f>
        <v>0</v>
      </c>
      <c r="V65" s="85">
        <f>VLOOKUP($C$2,'[28]ERU-1'!$A$6:$BE$17,V$42,FALSE)</f>
        <v>0</v>
      </c>
      <c r="W65" s="85">
        <f>VLOOKUP($C$2,'[28]ERU-1'!$A$6:$BE$17,W$42,FALSE)</f>
        <v>0</v>
      </c>
      <c r="X65" s="85">
        <f>VLOOKUP($C$2,'[28]ERU-1'!$A$6:$BE$17,X$42,FALSE)</f>
        <v>0</v>
      </c>
      <c r="Y65" s="85">
        <f>VLOOKUP($C$2,'[28]ERU-1'!$A$6:$BE$17,Y$42,FALSE)</f>
        <v>0</v>
      </c>
      <c r="Z65" s="85">
        <f>VLOOKUP($C$2,'[28]ERU-1'!$A$6:$BE$17,Z$42,FALSE)</f>
        <v>0</v>
      </c>
      <c r="AA65" s="85" t="str">
        <f>INDEX([16]Data!$BK$5:$BK$156,MATCH(A65,[16]Data!$A$5:$A$156,0))</f>
        <v>Královéhradecký</v>
      </c>
      <c r="AB65" s="86">
        <f>INDEX([16]Data!$BM$5:$BM$156,MATCH(A65,[16]Data!$A$5:$A$156,0))</f>
        <v>0.95199999999999996</v>
      </c>
      <c r="AC65" s="12"/>
      <c r="AD65" s="39" t="e">
        <f t="shared" si="15"/>
        <v>#N/A</v>
      </c>
    </row>
    <row r="66" spans="1:30" x14ac:dyDescent="0.25">
      <c r="A66">
        <v>3515</v>
      </c>
      <c r="B66" s="84" t="str">
        <f>INDEX([16]Data!$C$5:$C$156,MATCH(A66,[16]Data!$A$5:$A$156,0))</f>
        <v>KJ - Havlíčkův Brod, Rozkošská</v>
      </c>
      <c r="C66" s="85" t="str">
        <f>VLOOKUP($C$2,'[29]ERU-1'!$A$6:$BE$17,C$42,FALSE)</f>
        <v>Červen</v>
      </c>
      <c r="D66" s="85">
        <f>VLOOKUP($C$2,'[29]ERU-1'!$A$6:$BE$17,D$42,FALSE)</f>
        <v>6</v>
      </c>
      <c r="E66" s="85">
        <f>VLOOKUP($C$2,'[29]ERU-1'!$A$6:$BE$17,E$42,FALSE)</f>
        <v>64.363</v>
      </c>
      <c r="F66" s="85">
        <f>VLOOKUP($C$2,'[29]ERU-1'!$A$6:$BE$17,F$42,FALSE)</f>
        <v>34.484999999999999</v>
      </c>
      <c r="G66" s="85">
        <f>VLOOKUP($C$2,'[29]ERU-1'!$A$6:$BE$17,G$42,FALSE)</f>
        <v>35.273000000000003</v>
      </c>
      <c r="H66" s="85">
        <f>VLOOKUP($C$2,'[29]ERU-1'!$A$6:$BE$17,H$42,FALSE)</f>
        <v>101</v>
      </c>
      <c r="I66" s="85">
        <f>VLOOKUP($C$2,'[29]ERU-1'!$A$6:$BE$17,I$42,FALSE)</f>
        <v>0</v>
      </c>
      <c r="J66" s="85">
        <f>VLOOKUP($C$2,'[29]ERU-1'!$A$6:$BE$17,J$42,FALSE)</f>
        <v>0</v>
      </c>
      <c r="K66" s="85">
        <f>VLOOKUP($C$2,'[29]ERU-1'!$A$6:$BE$17,K$42,FALSE)</f>
        <v>101</v>
      </c>
      <c r="L66" s="85">
        <f>VLOOKUP($C$2,'[29]ERU-1'!$A$6:$BE$17,L$42,FALSE)</f>
        <v>0</v>
      </c>
      <c r="M66" s="85">
        <f>VLOOKUP($C$2,'[29]ERU-1'!$A$6:$BE$17,M$42,FALSE)</f>
        <v>101</v>
      </c>
      <c r="N66" s="85">
        <f>VLOOKUP($C$2,'[29]ERU-1'!$A$6:$BE$17,N$42,FALSE)</f>
        <v>0</v>
      </c>
      <c r="O66" s="85" t="s">
        <v>36</v>
      </c>
      <c r="P66" s="85">
        <f>VLOOKUP($C$2,'[29]ERU-1'!$A$6:$BE$17,P$42,FALSE)</f>
        <v>0</v>
      </c>
      <c r="Q66" s="85">
        <f>VLOOKUP($C$2,'[29]ERU-1'!$A$6:$BE$17,Q$42,FALSE)</f>
        <v>0</v>
      </c>
      <c r="R66" s="85">
        <f>VLOOKUP($C$2,'[29]ERU-1'!$A$6:$BE$17,R$42,FALSE)</f>
        <v>0</v>
      </c>
      <c r="S66" s="85">
        <f>VLOOKUP($C$2,'[29]ERU-1'!$A$6:$BE$17,S$42,FALSE)</f>
        <v>0</v>
      </c>
      <c r="T66" s="85">
        <f>VLOOKUP($C$2,'[29]ERU-1'!$A$6:$BE$17,T$42,FALSE)</f>
        <v>0</v>
      </c>
      <c r="U66" s="85">
        <f>VLOOKUP($C$2,'[29]ERU-1'!$A$6:$BE$17,U$42,FALSE)</f>
        <v>0</v>
      </c>
      <c r="V66" s="85">
        <f>VLOOKUP($C$2,'[29]ERU-1'!$A$6:$BE$17,V$42,FALSE)</f>
        <v>0</v>
      </c>
      <c r="W66" s="85">
        <f>VLOOKUP($C$2,'[29]ERU-1'!$A$6:$BE$17,W$42,FALSE)</f>
        <v>0</v>
      </c>
      <c r="X66" s="85">
        <f>VLOOKUP($C$2,'[29]ERU-1'!$A$6:$BE$17,X$42,FALSE)</f>
        <v>101</v>
      </c>
      <c r="Y66" s="85">
        <f>VLOOKUP($C$2,'[29]ERU-1'!$A$6:$BE$17,Y$42,FALSE)</f>
        <v>0</v>
      </c>
      <c r="Z66" s="85">
        <f>VLOOKUP($C$2,'[29]ERU-1'!$A$6:$BE$17,Z$42,FALSE)</f>
        <v>0</v>
      </c>
      <c r="AA66" s="85" t="str">
        <f>INDEX([16]Data!$BK$5:$BK$156,MATCH(A66,[16]Data!$A$5:$A$156,0))</f>
        <v>Vysočina</v>
      </c>
      <c r="AB66" s="86">
        <f>INDEX([16]Data!$BM$5:$BM$156,MATCH(A66,[16]Data!$A$5:$A$156,0))</f>
        <v>0.28599999999999998</v>
      </c>
      <c r="AC66" s="12"/>
      <c r="AD66" s="39">
        <f t="shared" si="15"/>
        <v>0.81355822982617243</v>
      </c>
    </row>
    <row r="67" spans="1:30" x14ac:dyDescent="0.25">
      <c r="A67" s="34">
        <v>3503</v>
      </c>
      <c r="B67" s="84" t="str">
        <f>INDEX([16]Data!$C$5:$C$156,MATCH(A67,[16]Data!$A$5:$A$156,0))</f>
        <v>KJ - Havlíčkův Brod, Na Výšině</v>
      </c>
      <c r="C67" s="85" t="str">
        <f>VLOOKUP($C$2,'[30]ERU-1'!$A$6:$BE$17,C$42,FALSE)</f>
        <v>Červen</v>
      </c>
      <c r="D67" s="85">
        <f>VLOOKUP($C$2,'[30]ERU-1'!$A$6:$BE$17,D$42,FALSE)</f>
        <v>6</v>
      </c>
      <c r="E67" s="85">
        <f>VLOOKUP($C$2,'[30]ERU-1'!$A$6:$BE$17,E$42,FALSE)</f>
        <v>228.07400000000001</v>
      </c>
      <c r="F67" s="85">
        <f>VLOOKUP($C$2,'[30]ERU-1'!$A$6:$BE$17,F$42,FALSE)</f>
        <v>121.595</v>
      </c>
      <c r="G67" s="85">
        <f>VLOOKUP($C$2,'[30]ERU-1'!$A$6:$BE$17,G$42,FALSE)</f>
        <v>35.273000000000003</v>
      </c>
      <c r="H67" s="85">
        <f>VLOOKUP($C$2,'[30]ERU-1'!$A$6:$BE$17,H$42,FALSE)</f>
        <v>335</v>
      </c>
      <c r="I67" s="85">
        <f>VLOOKUP($C$2,'[30]ERU-1'!$A$6:$BE$17,I$42,FALSE)</f>
        <v>0</v>
      </c>
      <c r="J67" s="85">
        <f>VLOOKUP($C$2,'[30]ERU-1'!$A$6:$BE$17,J$42,FALSE)</f>
        <v>0</v>
      </c>
      <c r="K67" s="85">
        <f>VLOOKUP($C$2,'[30]ERU-1'!$A$6:$BE$17,K$42,FALSE)</f>
        <v>335</v>
      </c>
      <c r="L67" s="85">
        <f>VLOOKUP($C$2,'[30]ERU-1'!$A$6:$BE$17,L$42,FALSE)</f>
        <v>0</v>
      </c>
      <c r="M67" s="85">
        <f>VLOOKUP($C$2,'[30]ERU-1'!$A$6:$BE$17,M$42,FALSE)</f>
        <v>335</v>
      </c>
      <c r="N67" s="85">
        <f>VLOOKUP($C$2,'[30]ERU-1'!$A$6:$BE$17,N$42,FALSE)</f>
        <v>0</v>
      </c>
      <c r="O67" s="85" t="s">
        <v>36</v>
      </c>
      <c r="P67" s="85">
        <f>VLOOKUP($C$2,'[30]ERU-1'!$A$6:$BE$17,P$42,FALSE)</f>
        <v>0</v>
      </c>
      <c r="Q67" s="85">
        <f>VLOOKUP($C$2,'[30]ERU-1'!$A$6:$BE$17,Q$42,FALSE)</f>
        <v>0</v>
      </c>
      <c r="R67" s="85">
        <f>VLOOKUP($C$2,'[30]ERU-1'!$A$6:$BE$17,R$42,FALSE)</f>
        <v>335</v>
      </c>
      <c r="S67" s="85">
        <f>VLOOKUP($C$2,'[30]ERU-1'!$A$6:$BE$17,S$42,FALSE)</f>
        <v>0</v>
      </c>
      <c r="T67" s="85">
        <f>VLOOKUP($C$2,'[30]ERU-1'!$A$6:$BE$17,T$42,FALSE)</f>
        <v>0</v>
      </c>
      <c r="U67" s="85">
        <f>VLOOKUP($C$2,'[30]ERU-1'!$A$6:$BE$17,U$42,FALSE)</f>
        <v>0</v>
      </c>
      <c r="V67" s="85">
        <f>VLOOKUP($C$2,'[30]ERU-1'!$A$6:$BE$17,V$42,FALSE)</f>
        <v>0</v>
      </c>
      <c r="W67" s="85">
        <f>VLOOKUP($C$2,'[30]ERU-1'!$A$6:$BE$17,W$42,FALSE)</f>
        <v>0</v>
      </c>
      <c r="X67" s="85">
        <f>VLOOKUP($C$2,'[30]ERU-1'!$A$6:$BE$17,X$42,FALSE)</f>
        <v>0</v>
      </c>
      <c r="Y67" s="85">
        <f>VLOOKUP($C$2,'[30]ERU-1'!$A$6:$BE$17,Y$42,FALSE)</f>
        <v>0</v>
      </c>
      <c r="Z67" s="85">
        <f>VLOOKUP($C$2,'[30]ERU-1'!$A$6:$BE$17,Z$42,FALSE)</f>
        <v>0</v>
      </c>
      <c r="AA67" s="85" t="str">
        <f>INDEX([16]Data!$BK$5:$BK$156,MATCH(A67,[16]Data!$A$5:$A$156,0))</f>
        <v>Vysočina</v>
      </c>
      <c r="AB67" s="86">
        <f>INDEX([16]Data!$BM$5:$BM$156,MATCH(A67,[16]Data!$A$5:$A$156,0))</f>
        <v>0.73499999999999999</v>
      </c>
      <c r="AC67" s="12"/>
      <c r="AD67" s="39">
        <f t="shared" si="15"/>
        <v>0.76529097048032857</v>
      </c>
    </row>
    <row r="68" spans="1:30" x14ac:dyDescent="0.25">
      <c r="A68">
        <v>2681</v>
      </c>
      <c r="B68" s="84" t="str">
        <f>INDEX([16]Data!$C$5:$C$156,MATCH(A68,[16]Data!$A$5:$A$156,0))</f>
        <v>KJ - Havlíčkův Brod, Smetanovo náměstí</v>
      </c>
      <c r="C68" s="85" t="str">
        <f>VLOOKUP($C$2,'[31]ERU-1'!$A$6:$BE$17,C$42,FALSE)</f>
        <v>Červen</v>
      </c>
      <c r="D68" s="85">
        <f>VLOOKUP($C$2,'[31]ERU-1'!$A$6:$BE$17,D$42,FALSE)</f>
        <v>6</v>
      </c>
      <c r="E68" s="85">
        <f>VLOOKUP($C$2,'[31]ERU-1'!$A$6:$BE$17,E$42,FALSE)</f>
        <v>128.98400000000001</v>
      </c>
      <c r="F68" s="85">
        <f>VLOOKUP($C$2,'[31]ERU-1'!$A$6:$BE$17,F$42,FALSE)</f>
        <v>66.843999999999994</v>
      </c>
      <c r="G68" s="85">
        <f>VLOOKUP($C$2,'[31]ERU-1'!$A$6:$BE$17,G$42,FALSE)</f>
        <v>35.273000000000003</v>
      </c>
      <c r="H68" s="85">
        <f>VLOOKUP($C$2,'[31]ERU-1'!$A$6:$BE$17,H$42,FALSE)</f>
        <v>184</v>
      </c>
      <c r="I68" s="85">
        <f>VLOOKUP($C$2,'[31]ERU-1'!$A$6:$BE$17,I$42,FALSE)</f>
        <v>0</v>
      </c>
      <c r="J68" s="85">
        <f>VLOOKUP($C$2,'[31]ERU-1'!$A$6:$BE$17,J$42,FALSE)</f>
        <v>0</v>
      </c>
      <c r="K68" s="85">
        <f>VLOOKUP($C$2,'[31]ERU-1'!$A$6:$BE$17,K$42,FALSE)</f>
        <v>184</v>
      </c>
      <c r="L68" s="85">
        <f>VLOOKUP($C$2,'[31]ERU-1'!$A$6:$BE$17,L$42,FALSE)</f>
        <v>0</v>
      </c>
      <c r="M68" s="85">
        <f>VLOOKUP($C$2,'[31]ERU-1'!$A$6:$BE$17,M$42,FALSE)</f>
        <v>184</v>
      </c>
      <c r="N68" s="85">
        <f>VLOOKUP($C$2,'[31]ERU-1'!$A$6:$BE$17,N$42,FALSE)</f>
        <v>0</v>
      </c>
      <c r="O68" s="85" t="s">
        <v>36</v>
      </c>
      <c r="P68" s="85">
        <f>VLOOKUP($C$2,'[31]ERU-1'!$A$6:$BE$17,P$42,FALSE)</f>
        <v>0</v>
      </c>
      <c r="Q68" s="85">
        <f>VLOOKUP($C$2,'[31]ERU-1'!$A$6:$BE$17,Q$42,FALSE)</f>
        <v>0</v>
      </c>
      <c r="R68" s="85">
        <f>VLOOKUP($C$2,'[31]ERU-1'!$A$6:$BE$17,R$42,FALSE)</f>
        <v>184</v>
      </c>
      <c r="S68" s="85">
        <f>VLOOKUP($C$2,'[31]ERU-1'!$A$6:$BE$17,S$42,FALSE)</f>
        <v>0</v>
      </c>
      <c r="T68" s="85">
        <f>VLOOKUP($C$2,'[31]ERU-1'!$A$6:$BE$17,T$42,FALSE)</f>
        <v>0</v>
      </c>
      <c r="U68" s="85">
        <f>VLOOKUP($C$2,'[31]ERU-1'!$A$6:$BE$17,U$42,FALSE)</f>
        <v>0</v>
      </c>
      <c r="V68" s="85">
        <f>VLOOKUP($C$2,'[31]ERU-1'!$A$6:$BE$17,V$42,FALSE)</f>
        <v>0</v>
      </c>
      <c r="W68" s="85">
        <f>VLOOKUP($C$2,'[31]ERU-1'!$A$6:$BE$17,W$42,FALSE)</f>
        <v>0</v>
      </c>
      <c r="X68" s="85">
        <f>VLOOKUP($C$2,'[31]ERU-1'!$A$6:$BE$17,X$42,FALSE)</f>
        <v>0</v>
      </c>
      <c r="Y68" s="85">
        <f>VLOOKUP($C$2,'[31]ERU-1'!$A$6:$BE$17,Y$42,FALSE)</f>
        <v>0</v>
      </c>
      <c r="Z68" s="85">
        <f>VLOOKUP($C$2,'[31]ERU-1'!$A$6:$BE$17,Z$42,FALSE)</f>
        <v>0</v>
      </c>
      <c r="AA68" s="85" t="str">
        <f>INDEX([16]Data!$BK$5:$BK$156,MATCH(A68,[16]Data!$A$5:$A$156,0))</f>
        <v>Vysočina</v>
      </c>
      <c r="AB68" s="86">
        <f>INDEX([16]Data!$BM$5:$BM$156,MATCH(A68,[16]Data!$A$5:$A$156,0))</f>
        <v>0.47199999999999998</v>
      </c>
      <c r="AC68" s="12"/>
      <c r="AD68" s="39">
        <f t="shared" si="15"/>
        <v>0.76463274356877375</v>
      </c>
    </row>
    <row r="69" spans="1:30" x14ac:dyDescent="0.25">
      <c r="A69">
        <v>2683</v>
      </c>
      <c r="B69" s="84" t="str">
        <f>INDEX([16]Data!$C$5:$C$156,MATCH(A69,[16]Data!$A$5:$A$156,0))</f>
        <v>KJ - Havlíčkův Brod, Žižkov II</v>
      </c>
      <c r="C69" s="85" t="str">
        <f>VLOOKUP($C$2,'[32]ERU-1'!$A$6:$BE$17,C$42,FALSE)</f>
        <v>Červen</v>
      </c>
      <c r="D69" s="85">
        <f>VLOOKUP($C$2,'[32]ERU-1'!$A$6:$BE$17,D$42,FALSE)</f>
        <v>6</v>
      </c>
      <c r="E69" s="85">
        <f>VLOOKUP($C$2,'[32]ERU-1'!$A$6:$BE$17,E$42,FALSE)</f>
        <v>159.33600000000001</v>
      </c>
      <c r="F69" s="85">
        <f>VLOOKUP($C$2,'[32]ERU-1'!$A$6:$BE$17,F$42,FALSE)</f>
        <v>79.686000000000007</v>
      </c>
      <c r="G69" s="85">
        <f>VLOOKUP($C$2,'[32]ERU-1'!$A$6:$BE$17,G$42,FALSE)</f>
        <v>35.273000000000003</v>
      </c>
      <c r="H69" s="85">
        <f>VLOOKUP($C$2,'[32]ERU-1'!$A$6:$BE$17,H$42,FALSE)</f>
        <v>212</v>
      </c>
      <c r="I69" s="85">
        <f>VLOOKUP($C$2,'[32]ERU-1'!$A$6:$BE$17,I$42,FALSE)</f>
        <v>0</v>
      </c>
      <c r="J69" s="85">
        <f>VLOOKUP($C$2,'[32]ERU-1'!$A$6:$BE$17,J$42,FALSE)</f>
        <v>0</v>
      </c>
      <c r="K69" s="85">
        <f>VLOOKUP($C$2,'[32]ERU-1'!$A$6:$BE$17,K$42,FALSE)</f>
        <v>212</v>
      </c>
      <c r="L69" s="85">
        <f>VLOOKUP($C$2,'[32]ERU-1'!$A$6:$BE$17,L$42,FALSE)</f>
        <v>0</v>
      </c>
      <c r="M69" s="85">
        <f>VLOOKUP($C$2,'[32]ERU-1'!$A$6:$BE$17,M$42,FALSE)</f>
        <v>212</v>
      </c>
      <c r="N69" s="85">
        <f>VLOOKUP($C$2,'[32]ERU-1'!$A$6:$BE$17,N$42,FALSE)</f>
        <v>0</v>
      </c>
      <c r="O69" s="85" t="s">
        <v>36</v>
      </c>
      <c r="P69" s="85">
        <f>VLOOKUP($C$2,'[32]ERU-1'!$A$6:$BE$17,P$42,FALSE)</f>
        <v>0</v>
      </c>
      <c r="Q69" s="85">
        <f>VLOOKUP($C$2,'[32]ERU-1'!$A$6:$BE$17,Q$42,FALSE)</f>
        <v>0</v>
      </c>
      <c r="R69" s="85">
        <f>VLOOKUP($C$2,'[32]ERU-1'!$A$6:$BE$17,R$42,FALSE)</f>
        <v>212</v>
      </c>
      <c r="S69" s="85">
        <f>VLOOKUP($C$2,'[32]ERU-1'!$A$6:$BE$17,S$42,FALSE)</f>
        <v>0</v>
      </c>
      <c r="T69" s="85">
        <f>VLOOKUP($C$2,'[32]ERU-1'!$A$6:$BE$17,T$42,FALSE)</f>
        <v>0</v>
      </c>
      <c r="U69" s="85">
        <f>VLOOKUP($C$2,'[32]ERU-1'!$A$6:$BE$17,U$42,FALSE)</f>
        <v>0</v>
      </c>
      <c r="V69" s="85">
        <f>VLOOKUP($C$2,'[32]ERU-1'!$A$6:$BE$17,V$42,FALSE)</f>
        <v>0</v>
      </c>
      <c r="W69" s="85">
        <f>VLOOKUP($C$2,'[32]ERU-1'!$A$6:$BE$17,W$42,FALSE)</f>
        <v>0</v>
      </c>
      <c r="X69" s="85">
        <f>VLOOKUP($C$2,'[32]ERU-1'!$A$6:$BE$17,X$42,FALSE)</f>
        <v>0</v>
      </c>
      <c r="Y69" s="85">
        <f>VLOOKUP($C$2,'[32]ERU-1'!$A$6:$BE$17,Y$42,FALSE)</f>
        <v>0</v>
      </c>
      <c r="Z69" s="85">
        <f>VLOOKUP($C$2,'[32]ERU-1'!$A$6:$BE$17,Z$42,FALSE)</f>
        <v>0</v>
      </c>
      <c r="AA69" s="85" t="str">
        <f>INDEX([16]Data!$BK$5:$BK$156,MATCH(A69,[16]Data!$A$5:$A$156,0))</f>
        <v>Vysočina</v>
      </c>
      <c r="AB69" s="86">
        <f>INDEX([16]Data!$BM$5:$BM$156,MATCH(A69,[16]Data!$A$5:$A$156,0))</f>
        <v>0.47199999999999998</v>
      </c>
      <c r="AC69" s="12"/>
      <c r="AD69" s="39">
        <f t="shared" si="15"/>
        <v>0.7390117321598384</v>
      </c>
    </row>
    <row r="70" spans="1:30" x14ac:dyDescent="0.25">
      <c r="A70">
        <v>2879</v>
      </c>
      <c r="B70" s="84" t="str">
        <f>INDEX([16]Data!$C$5:$C$156,MATCH(A70,[16]Data!$A$5:$A$156,0))</f>
        <v>KJ - Hlučín</v>
      </c>
      <c r="C70" s="85" t="str">
        <f>VLOOKUP($C$2,'[33]ERU-1'!$A$6:$BE$17,C$42,FALSE)</f>
        <v>Červen</v>
      </c>
      <c r="D70" s="85">
        <f>VLOOKUP($C$2,'[33]ERU-1'!$A$6:$BE$17,D$42,FALSE)</f>
        <v>6</v>
      </c>
      <c r="E70" s="85">
        <f>VLOOKUP($C$2,'[33]ERU-1'!$A$6:$BE$17,E$42,FALSE)</f>
        <v>504.93200000000002</v>
      </c>
      <c r="F70" s="85">
        <f>VLOOKUP($C$2,'[33]ERU-1'!$A$6:$BE$17,F$42,FALSE)</f>
        <v>263.20999999999998</v>
      </c>
      <c r="G70" s="85">
        <f>VLOOKUP($C$2,'[33]ERU-1'!$A$6:$BE$17,G$42,FALSE)</f>
        <v>35.484999999999999</v>
      </c>
      <c r="H70" s="85">
        <f>VLOOKUP($C$2,'[33]ERU-1'!$A$6:$BE$17,H$42,FALSE)</f>
        <v>721</v>
      </c>
      <c r="I70" s="85">
        <f>VLOOKUP($C$2,'[33]ERU-1'!$A$6:$BE$17,I$42,FALSE)</f>
        <v>0</v>
      </c>
      <c r="J70" s="85">
        <f>VLOOKUP($C$2,'[33]ERU-1'!$A$6:$BE$17,J$42,FALSE)</f>
        <v>0</v>
      </c>
      <c r="K70" s="85">
        <f>VLOOKUP($C$2,'[33]ERU-1'!$A$6:$BE$17,K$42,FALSE)</f>
        <v>721</v>
      </c>
      <c r="L70" s="85">
        <f>VLOOKUP($C$2,'[33]ERU-1'!$A$6:$BE$17,L$42,FALSE)</f>
        <v>0</v>
      </c>
      <c r="M70" s="85">
        <f>VLOOKUP($C$2,'[33]ERU-1'!$A$6:$BE$17,M$42,FALSE)</f>
        <v>721</v>
      </c>
      <c r="N70" s="85">
        <f>VLOOKUP($C$2,'[33]ERU-1'!$A$6:$BE$17,N$42,FALSE)</f>
        <v>0</v>
      </c>
      <c r="O70" s="85" t="s">
        <v>36</v>
      </c>
      <c r="P70" s="85">
        <f>VLOOKUP($C$2,'[33]ERU-1'!$A$6:$BE$17,P$42,FALSE)</f>
        <v>0</v>
      </c>
      <c r="Q70" s="85">
        <f>VLOOKUP($C$2,'[33]ERU-1'!$A$6:$BE$17,Q$42,FALSE)</f>
        <v>0</v>
      </c>
      <c r="R70" s="85">
        <f>VLOOKUP($C$2,'[33]ERU-1'!$A$6:$BE$17,R$42,FALSE)</f>
        <v>721</v>
      </c>
      <c r="S70" s="85">
        <f>VLOOKUP($C$2,'[33]ERU-1'!$A$6:$BE$17,S$42,FALSE)</f>
        <v>0</v>
      </c>
      <c r="T70" s="85">
        <f>VLOOKUP($C$2,'[33]ERU-1'!$A$6:$BE$17,T$42,FALSE)</f>
        <v>0</v>
      </c>
      <c r="U70" s="85">
        <f>VLOOKUP($C$2,'[33]ERU-1'!$A$6:$BE$17,U$42,FALSE)</f>
        <v>0</v>
      </c>
      <c r="V70" s="85">
        <f>VLOOKUP($C$2,'[33]ERU-1'!$A$6:$BE$17,V$42,FALSE)</f>
        <v>0</v>
      </c>
      <c r="W70" s="85">
        <f>VLOOKUP($C$2,'[33]ERU-1'!$A$6:$BE$17,W$42,FALSE)</f>
        <v>0</v>
      </c>
      <c r="X70" s="85">
        <f>VLOOKUP($C$2,'[33]ERU-1'!$A$6:$BE$17,X$42,FALSE)</f>
        <v>0</v>
      </c>
      <c r="Y70" s="85">
        <f>VLOOKUP($C$2,'[33]ERU-1'!$A$6:$BE$17,Y$42,FALSE)</f>
        <v>0</v>
      </c>
      <c r="Z70" s="85">
        <f>VLOOKUP($C$2,'[33]ERU-1'!$A$6:$BE$17,Z$42,FALSE)</f>
        <v>0</v>
      </c>
      <c r="AA70" s="85" t="str">
        <f>INDEX([16]Data!$BK$5:$BK$156,MATCH(A70,[16]Data!$A$5:$A$156,0))</f>
        <v>Moravskoslezský</v>
      </c>
      <c r="AB70" s="86">
        <f>INDEX([16]Data!$BM$5:$BM$156,MATCH(A70,[16]Data!$A$5:$A$156,0))</f>
        <v>1.7909999999999999</v>
      </c>
      <c r="AC70" s="12"/>
      <c r="AD70" s="39">
        <f t="shared" si="15"/>
        <v>0.76090489638607117</v>
      </c>
    </row>
    <row r="71" spans="1:30" x14ac:dyDescent="0.25">
      <c r="A71">
        <v>2856</v>
      </c>
      <c r="B71" s="84" t="str">
        <f>INDEX([16]Data!$C$5:$C$156,MATCH(A71,[16]Data!$A$5:$A$156,0))</f>
        <v>KJ - Hodkovice nad Mohelkou</v>
      </c>
      <c r="C71" s="85" t="str">
        <f>VLOOKUP($C$2,'[34]ERU-1'!$A$6:$BE$17,C$42,FALSE)</f>
        <v>Červen</v>
      </c>
      <c r="D71" s="85">
        <f>VLOOKUP($C$2,'[34]ERU-1'!$A$6:$BE$17,D$42,FALSE)</f>
        <v>6</v>
      </c>
      <c r="E71" s="85">
        <f>VLOOKUP($C$2,'[34]ERU-1'!$A$6:$BE$17,E$42,FALSE)</f>
        <v>179.09</v>
      </c>
      <c r="F71" s="85">
        <f>VLOOKUP($C$2,'[34]ERU-1'!$A$6:$BE$17,F$42,FALSE)</f>
        <v>90.656000000000006</v>
      </c>
      <c r="G71" s="85">
        <f>VLOOKUP($C$2,'[34]ERU-1'!$A$6:$BE$17,G$42,FALSE)</f>
        <v>35.283999999999999</v>
      </c>
      <c r="H71" s="85">
        <f>VLOOKUP($C$2,'[34]ERU-1'!$A$6:$BE$17,H$42,FALSE)</f>
        <v>234</v>
      </c>
      <c r="I71" s="85">
        <f>VLOOKUP($C$2,'[34]ERU-1'!$A$6:$BE$17,I$42,FALSE)</f>
        <v>0</v>
      </c>
      <c r="J71" s="85">
        <f>VLOOKUP($C$2,'[34]ERU-1'!$A$6:$BE$17,J$42,FALSE)</f>
        <v>0</v>
      </c>
      <c r="K71" s="85">
        <f>VLOOKUP($C$2,'[34]ERU-1'!$A$6:$BE$17,K$42,FALSE)</f>
        <v>234</v>
      </c>
      <c r="L71" s="85">
        <f>VLOOKUP($C$2,'[34]ERU-1'!$A$6:$BE$17,L$42,FALSE)</f>
        <v>0</v>
      </c>
      <c r="M71" s="85">
        <f>VLOOKUP($C$2,'[34]ERU-1'!$A$6:$BE$17,M$42,FALSE)</f>
        <v>234</v>
      </c>
      <c r="N71" s="85">
        <f>VLOOKUP($C$2,'[34]ERU-1'!$A$6:$BE$17,N$42,FALSE)</f>
        <v>0</v>
      </c>
      <c r="O71" s="85" t="s">
        <v>36</v>
      </c>
      <c r="P71" s="85">
        <f>VLOOKUP($C$2,'[34]ERU-1'!$A$6:$BE$17,P$42,FALSE)</f>
        <v>0</v>
      </c>
      <c r="Q71" s="85">
        <f>VLOOKUP($C$2,'[34]ERU-1'!$A$6:$BE$17,Q$42,FALSE)</f>
        <v>0</v>
      </c>
      <c r="R71" s="85">
        <f>VLOOKUP($C$2,'[34]ERU-1'!$A$6:$BE$17,R$42,FALSE)</f>
        <v>234</v>
      </c>
      <c r="S71" s="85">
        <f>VLOOKUP($C$2,'[34]ERU-1'!$A$6:$BE$17,S$42,FALSE)</f>
        <v>0</v>
      </c>
      <c r="T71" s="85">
        <f>VLOOKUP($C$2,'[34]ERU-1'!$A$6:$BE$17,T$42,FALSE)</f>
        <v>0</v>
      </c>
      <c r="U71" s="85">
        <f>VLOOKUP($C$2,'[34]ERU-1'!$A$6:$BE$17,U$42,FALSE)</f>
        <v>0</v>
      </c>
      <c r="V71" s="85">
        <f>VLOOKUP($C$2,'[34]ERU-1'!$A$6:$BE$17,V$42,FALSE)</f>
        <v>0</v>
      </c>
      <c r="W71" s="85">
        <f>VLOOKUP($C$2,'[34]ERU-1'!$A$6:$BE$17,W$42,FALSE)</f>
        <v>0</v>
      </c>
      <c r="X71" s="85">
        <f>VLOOKUP($C$2,'[34]ERU-1'!$A$6:$BE$17,X$42,FALSE)</f>
        <v>0</v>
      </c>
      <c r="Y71" s="85">
        <f>VLOOKUP($C$2,'[34]ERU-1'!$A$6:$BE$17,Y$42,FALSE)</f>
        <v>0</v>
      </c>
      <c r="Z71" s="85">
        <f>VLOOKUP($C$2,'[34]ERU-1'!$A$6:$BE$17,Z$42,FALSE)</f>
        <v>0</v>
      </c>
      <c r="AA71" s="85" t="str">
        <f>INDEX([16]Data!$BK$5:$BK$156,MATCH(A71,[16]Data!$A$5:$A$156,0))</f>
        <v>Liberecký</v>
      </c>
      <c r="AB71" s="86">
        <f>INDEX([16]Data!$BM$5:$BM$156,MATCH(A71,[16]Data!$A$5:$A$156,0))</f>
        <v>0.95199999999999996</v>
      </c>
      <c r="AC71" s="12"/>
      <c r="AD71" s="39">
        <f t="shared" si="15"/>
        <v>0.71699611719025769</v>
      </c>
    </row>
    <row r="72" spans="1:30" x14ac:dyDescent="0.25">
      <c r="A72" s="34">
        <v>3434</v>
      </c>
      <c r="B72" s="84" t="str">
        <f>INDEX([16]Data!$C$5:$C$156,MATCH(A72,[16]Data!$A$5:$A$156,0))</f>
        <v>KJ - Hodonice</v>
      </c>
      <c r="C72" s="85" t="str">
        <f>VLOOKUP($C$2,'[35]ERU-1'!$A$6:$BE$17,C$42,FALSE)</f>
        <v>Červen</v>
      </c>
      <c r="D72" s="85">
        <f>VLOOKUP($C$2,'[35]ERU-1'!$A$6:$BE$17,D$42,FALSE)</f>
        <v>6</v>
      </c>
      <c r="E72" s="85">
        <f>VLOOKUP($C$2,'[35]ERU-1'!$A$6:$BE$17,E$42,FALSE)</f>
        <v>2431.71</v>
      </c>
      <c r="F72" s="85">
        <f>VLOOKUP($C$2,'[35]ERU-1'!$A$6:$BE$17,F$42,FALSE)</f>
        <v>1294.722</v>
      </c>
      <c r="G72" s="85">
        <f>VLOOKUP($C$2,'[35]ERU-1'!$A$6:$BE$17,G$42,FALSE)</f>
        <v>35.366999999999997</v>
      </c>
      <c r="H72" s="85">
        <f>VLOOKUP($C$2,'[35]ERU-1'!$A$6:$BE$17,H$42,FALSE)</f>
        <v>3752</v>
      </c>
      <c r="I72" s="85">
        <f>VLOOKUP($C$2,'[35]ERU-1'!$A$6:$BE$17,I$42,FALSE)</f>
        <v>0</v>
      </c>
      <c r="J72" s="85">
        <f>VLOOKUP($C$2,'[35]ERU-1'!$A$6:$BE$17,J$42,FALSE)</f>
        <v>0</v>
      </c>
      <c r="K72" s="85">
        <f>VLOOKUP($C$2,'[35]ERU-1'!$A$6:$BE$17,K$42,FALSE)</f>
        <v>3752</v>
      </c>
      <c r="L72" s="85">
        <f>VLOOKUP($C$2,'[35]ERU-1'!$A$6:$BE$17,L$42,FALSE)</f>
        <v>0</v>
      </c>
      <c r="M72" s="85">
        <f>VLOOKUP($C$2,'[35]ERU-1'!$A$6:$BE$17,M$42,FALSE)</f>
        <v>3752</v>
      </c>
      <c r="N72" s="85">
        <f>VLOOKUP($C$2,'[35]ERU-1'!$A$6:$BE$17,N$42,FALSE)</f>
        <v>0</v>
      </c>
      <c r="O72" s="85" t="s">
        <v>36</v>
      </c>
      <c r="P72" s="85">
        <f>VLOOKUP($C$2,'[35]ERU-1'!$A$6:$BE$17,P$42,FALSE)</f>
        <v>0</v>
      </c>
      <c r="Q72" s="85">
        <f>VLOOKUP($C$2,'[35]ERU-1'!$A$6:$BE$17,Q$42,FALSE)</f>
        <v>0</v>
      </c>
      <c r="R72" s="85">
        <f>VLOOKUP($C$2,'[35]ERU-1'!$A$6:$BE$17,R$42,FALSE)</f>
        <v>3752</v>
      </c>
      <c r="S72" s="85">
        <f>VLOOKUP($C$2,'[35]ERU-1'!$A$6:$BE$17,S$42,FALSE)</f>
        <v>0</v>
      </c>
      <c r="T72" s="85">
        <f>VLOOKUP($C$2,'[35]ERU-1'!$A$6:$BE$17,T$42,FALSE)</f>
        <v>0</v>
      </c>
      <c r="U72" s="85">
        <f>VLOOKUP($C$2,'[35]ERU-1'!$A$6:$BE$17,U$42,FALSE)</f>
        <v>0</v>
      </c>
      <c r="V72" s="85">
        <f>VLOOKUP($C$2,'[35]ERU-1'!$A$6:$BE$17,V$42,FALSE)</f>
        <v>0</v>
      </c>
      <c r="W72" s="85">
        <f>VLOOKUP($C$2,'[35]ERU-1'!$A$6:$BE$17,W$42,FALSE)</f>
        <v>0</v>
      </c>
      <c r="X72" s="85">
        <f>VLOOKUP($C$2,'[35]ERU-1'!$A$6:$BE$17,X$42,FALSE)</f>
        <v>0</v>
      </c>
      <c r="Y72" s="85">
        <f>VLOOKUP($C$2,'[35]ERU-1'!$A$6:$BE$17,Y$42,FALSE)</f>
        <v>0</v>
      </c>
      <c r="Z72" s="85">
        <f>VLOOKUP($C$2,'[35]ERU-1'!$A$6:$BE$17,Z$42,FALSE)</f>
        <v>0</v>
      </c>
      <c r="AA72" s="85" t="str">
        <f>INDEX([16]Data!$BK$5:$BK$156,MATCH(A72,[16]Data!$A$5:$A$156,0))</f>
        <v>Jihomoravský</v>
      </c>
      <c r="AB72" s="86">
        <f>INDEX([16]Data!$BM$5:$BM$156,MATCH(A72,[16]Data!$A$5:$A$156,0))</f>
        <v>4.9459999999999997</v>
      </c>
      <c r="AC72" s="12"/>
      <c r="AD72" s="39">
        <f t="shared" si="15"/>
        <v>0.80497761080928742</v>
      </c>
    </row>
    <row r="73" spans="1:30" x14ac:dyDescent="0.25">
      <c r="A73">
        <v>3333</v>
      </c>
      <c r="B73" s="84" t="str">
        <f>INDEX([16]Data!$C$5:$C$156,MATCH(A73,[16]Data!$A$5:$A$156,0))</f>
        <v>KJ - Horní Bříza</v>
      </c>
      <c r="C73" s="85" t="str">
        <f>VLOOKUP($C$2,'[36]ERU-1'!$A$6:$BE$17,C$42,FALSE)</f>
        <v>Červen</v>
      </c>
      <c r="D73" s="85">
        <f>VLOOKUP($C$2,'[36]ERU-1'!$A$6:$BE$17,D$42,FALSE)</f>
        <v>6</v>
      </c>
      <c r="E73" s="85">
        <f>VLOOKUP($C$2,'[36]ERU-1'!$A$6:$BE$17,E$42,FALSE)</f>
        <v>725.62699999999995</v>
      </c>
      <c r="F73" s="85">
        <f>VLOOKUP($C$2,'[36]ERU-1'!$A$6:$BE$17,F$42,FALSE)</f>
        <v>389.923</v>
      </c>
      <c r="G73" s="85">
        <f>VLOOKUP($C$2,'[36]ERU-1'!$A$6:$BE$17,G$42,FALSE)</f>
        <v>35.405000000000001</v>
      </c>
      <c r="H73" s="85">
        <f>VLOOKUP($C$2,'[36]ERU-1'!$A$6:$BE$17,H$42,FALSE)</f>
        <v>1110</v>
      </c>
      <c r="I73" s="85">
        <f>VLOOKUP($C$2,'[36]ERU-1'!$A$6:$BE$17,I$42,FALSE)</f>
        <v>0</v>
      </c>
      <c r="J73" s="85">
        <f>VLOOKUP($C$2,'[36]ERU-1'!$A$6:$BE$17,J$42,FALSE)</f>
        <v>0</v>
      </c>
      <c r="K73" s="85">
        <f>VLOOKUP($C$2,'[36]ERU-1'!$A$6:$BE$17,K$42,FALSE)</f>
        <v>1110</v>
      </c>
      <c r="L73" s="85">
        <f>VLOOKUP($C$2,'[36]ERU-1'!$A$6:$BE$17,L$42,FALSE)</f>
        <v>0</v>
      </c>
      <c r="M73" s="85">
        <f>VLOOKUP($C$2,'[36]ERU-1'!$A$6:$BE$17,M$42,FALSE)</f>
        <v>1110</v>
      </c>
      <c r="N73" s="85">
        <f>VLOOKUP($C$2,'[36]ERU-1'!$A$6:$BE$17,N$42,FALSE)</f>
        <v>0</v>
      </c>
      <c r="O73" s="85" t="s">
        <v>36</v>
      </c>
      <c r="P73" s="85">
        <f>VLOOKUP($C$2,'[36]ERU-1'!$A$6:$BE$17,P$42,FALSE)</f>
        <v>0</v>
      </c>
      <c r="Q73" s="85">
        <f>VLOOKUP($C$2,'[36]ERU-1'!$A$6:$BE$17,Q$42,FALSE)</f>
        <v>0</v>
      </c>
      <c r="R73" s="85">
        <f>VLOOKUP($C$2,'[36]ERU-1'!$A$6:$BE$17,R$42,FALSE)</f>
        <v>0</v>
      </c>
      <c r="S73" s="85">
        <f>VLOOKUP($C$2,'[36]ERU-1'!$A$6:$BE$17,S$42,FALSE)</f>
        <v>0</v>
      </c>
      <c r="T73" s="85">
        <f>VLOOKUP($C$2,'[36]ERU-1'!$A$6:$BE$17,T$42,FALSE)</f>
        <v>1110</v>
      </c>
      <c r="U73" s="85">
        <f>VLOOKUP($C$2,'[36]ERU-1'!$A$6:$BE$17,U$42,FALSE)</f>
        <v>0</v>
      </c>
      <c r="V73" s="85">
        <f>VLOOKUP($C$2,'[36]ERU-1'!$A$6:$BE$17,V$42,FALSE)</f>
        <v>0</v>
      </c>
      <c r="W73" s="85">
        <f>VLOOKUP($C$2,'[36]ERU-1'!$A$6:$BE$17,W$42,FALSE)</f>
        <v>0</v>
      </c>
      <c r="X73" s="85">
        <f>VLOOKUP($C$2,'[36]ERU-1'!$A$6:$BE$17,X$42,FALSE)</f>
        <v>0</v>
      </c>
      <c r="Y73" s="85">
        <f>VLOOKUP($C$2,'[36]ERU-1'!$A$6:$BE$17,Y$42,FALSE)</f>
        <v>0</v>
      </c>
      <c r="Z73" s="85">
        <f>VLOOKUP($C$2,'[36]ERU-1'!$A$6:$BE$17,Z$42,FALSE)</f>
        <v>0</v>
      </c>
      <c r="AA73" s="85" t="str">
        <f>INDEX([16]Data!$BK$5:$BK$156,MATCH(A73,[16]Data!$A$5:$A$156,0))</f>
        <v>Plzeňský</v>
      </c>
      <c r="AB73" s="86">
        <f>INDEX([16]Data!$BM$5:$BM$156,MATCH(A73,[16]Data!$A$5:$A$156,0))</f>
        <v>1.9950000000000001</v>
      </c>
      <c r="AC73" s="12"/>
      <c r="AD73" s="39">
        <f t="shared" si="15"/>
        <v>0.79075441390565149</v>
      </c>
    </row>
    <row r="74" spans="1:30" x14ac:dyDescent="0.25">
      <c r="A74">
        <v>2883</v>
      </c>
      <c r="B74" s="84" t="str">
        <f>INDEX([16]Data!$C$5:$C$156,MATCH(A74,[16]Data!$A$5:$A$156,0))</f>
        <v>KJ - Hořovice</v>
      </c>
      <c r="C74" s="85" t="str">
        <f>VLOOKUP($C$2,'[37]ERU-1'!$A$6:$BE$17,C$42,FALSE)</f>
        <v>Červen</v>
      </c>
      <c r="D74" s="85">
        <f>VLOOKUP($C$2,'[37]ERU-1'!$A$6:$BE$17,D$42,FALSE)</f>
        <v>6</v>
      </c>
      <c r="E74" s="85">
        <f>VLOOKUP($C$2,'[37]ERU-1'!$A$6:$BE$17,E$42,FALSE)</f>
        <v>254.749</v>
      </c>
      <c r="F74" s="85">
        <f>VLOOKUP($C$2,'[37]ERU-1'!$A$6:$BE$17,F$42,FALSE)</f>
        <v>133.54400000000001</v>
      </c>
      <c r="G74" s="85">
        <f>VLOOKUP($C$2,'[37]ERU-1'!$A$6:$BE$17,G$42,FALSE)</f>
        <v>35.555999999999997</v>
      </c>
      <c r="H74" s="85">
        <f>VLOOKUP($C$2,'[37]ERU-1'!$A$6:$BE$17,H$42,FALSE)</f>
        <v>368</v>
      </c>
      <c r="I74" s="85">
        <f>VLOOKUP($C$2,'[37]ERU-1'!$A$6:$BE$17,I$42,FALSE)</f>
        <v>0</v>
      </c>
      <c r="J74" s="85">
        <f>VLOOKUP($C$2,'[37]ERU-1'!$A$6:$BE$17,J$42,FALSE)</f>
        <v>0</v>
      </c>
      <c r="K74" s="85">
        <f>VLOOKUP($C$2,'[37]ERU-1'!$A$6:$BE$17,K$42,FALSE)</f>
        <v>368</v>
      </c>
      <c r="L74" s="85">
        <f>VLOOKUP($C$2,'[37]ERU-1'!$A$6:$BE$17,L$42,FALSE)</f>
        <v>0</v>
      </c>
      <c r="M74" s="85">
        <f>VLOOKUP($C$2,'[37]ERU-1'!$A$6:$BE$17,M$42,FALSE)</f>
        <v>368</v>
      </c>
      <c r="N74" s="85">
        <f>VLOOKUP($C$2,'[37]ERU-1'!$A$6:$BE$17,N$42,FALSE)</f>
        <v>0</v>
      </c>
      <c r="O74" s="85" t="s">
        <v>36</v>
      </c>
      <c r="P74" s="85">
        <f>VLOOKUP($C$2,'[37]ERU-1'!$A$6:$BE$17,P$42,FALSE)</f>
        <v>0</v>
      </c>
      <c r="Q74" s="85">
        <f>VLOOKUP($C$2,'[37]ERU-1'!$A$6:$BE$17,Q$42,FALSE)</f>
        <v>0</v>
      </c>
      <c r="R74" s="85">
        <f>VLOOKUP($C$2,'[37]ERU-1'!$A$6:$BE$17,R$42,FALSE)</f>
        <v>368</v>
      </c>
      <c r="S74" s="85">
        <f>VLOOKUP($C$2,'[37]ERU-1'!$A$6:$BE$17,S$42,FALSE)</f>
        <v>0</v>
      </c>
      <c r="T74" s="85">
        <f>VLOOKUP($C$2,'[37]ERU-1'!$A$6:$BE$17,T$42,FALSE)</f>
        <v>0</v>
      </c>
      <c r="U74" s="85">
        <f>VLOOKUP($C$2,'[37]ERU-1'!$A$6:$BE$17,U$42,FALSE)</f>
        <v>0</v>
      </c>
      <c r="V74" s="85">
        <f>VLOOKUP($C$2,'[37]ERU-1'!$A$6:$BE$17,V$42,FALSE)</f>
        <v>0</v>
      </c>
      <c r="W74" s="85">
        <f>VLOOKUP($C$2,'[37]ERU-1'!$A$6:$BE$17,W$42,FALSE)</f>
        <v>0</v>
      </c>
      <c r="X74" s="85">
        <f>VLOOKUP($C$2,'[37]ERU-1'!$A$6:$BE$17,X$42,FALSE)</f>
        <v>0</v>
      </c>
      <c r="Y74" s="85">
        <f>VLOOKUP($C$2,'[37]ERU-1'!$A$6:$BE$17,Y$42,FALSE)</f>
        <v>0</v>
      </c>
      <c r="Z74" s="85">
        <f>VLOOKUP($C$2,'[37]ERU-1'!$A$6:$BE$17,Z$42,FALSE)</f>
        <v>0</v>
      </c>
      <c r="AA74" s="85" t="str">
        <f>INDEX([16]Data!$BK$5:$BK$156,MATCH(A74,[16]Data!$A$5:$A$156,0))</f>
        <v>Středočeský</v>
      </c>
      <c r="AB74" s="86">
        <f>INDEX([16]Data!$BM$5:$BM$156,MATCH(A74,[16]Data!$A$5:$A$156,0))</f>
        <v>0.72299999999999998</v>
      </c>
      <c r="AC74" s="12"/>
      <c r="AD74" s="39">
        <f t="shared" si="15"/>
        <v>0.76545724422079775</v>
      </c>
    </row>
    <row r="75" spans="1:30" x14ac:dyDescent="0.25">
      <c r="A75">
        <v>3386</v>
      </c>
      <c r="B75" s="84" t="str">
        <f>INDEX([16]Data!$C$5:$C$156,MATCH(A75,[16]Data!$A$5:$A$156,0))</f>
        <v>KJ - Hrabyně (areál RÚ)</v>
      </c>
      <c r="C75" s="85" t="str">
        <f>VLOOKUP($C$2,'[38]ERU-1'!$A$6:$BE$17,C$42,FALSE)</f>
        <v>Červen</v>
      </c>
      <c r="D75" s="85">
        <f>VLOOKUP($C$2,'[38]ERU-1'!$A$6:$BE$17,D$42,FALSE)</f>
        <v>6</v>
      </c>
      <c r="E75" s="85">
        <f>VLOOKUP($C$2,'[38]ERU-1'!$A$6:$BE$17,E$42,FALSE)</f>
        <v>413.28800000000001</v>
      </c>
      <c r="F75" s="85">
        <f>VLOOKUP($C$2,'[38]ERU-1'!$A$6:$BE$17,F$42,FALSE)</f>
        <v>205.36699999999999</v>
      </c>
      <c r="G75" s="85">
        <f>VLOOKUP($C$2,'[38]ERU-1'!$A$6:$BE$17,G$42,FALSE)</f>
        <v>35.481000000000002</v>
      </c>
      <c r="H75" s="85">
        <f>VLOOKUP($C$2,'[38]ERU-1'!$A$6:$BE$17,H$42,FALSE)</f>
        <v>527</v>
      </c>
      <c r="I75" s="85">
        <f>VLOOKUP($C$2,'[38]ERU-1'!$A$6:$BE$17,I$42,FALSE)</f>
        <v>0</v>
      </c>
      <c r="J75" s="85">
        <f>VLOOKUP($C$2,'[38]ERU-1'!$A$6:$BE$17,J$42,FALSE)</f>
        <v>0</v>
      </c>
      <c r="K75" s="85">
        <f>VLOOKUP($C$2,'[38]ERU-1'!$A$6:$BE$17,K$42,FALSE)</f>
        <v>527</v>
      </c>
      <c r="L75" s="85">
        <f>VLOOKUP($C$2,'[38]ERU-1'!$A$6:$BE$17,L$42,FALSE)</f>
        <v>0</v>
      </c>
      <c r="M75" s="85">
        <f>VLOOKUP($C$2,'[38]ERU-1'!$A$6:$BE$17,M$42,FALSE)</f>
        <v>527</v>
      </c>
      <c r="N75" s="85">
        <f>VLOOKUP($C$2,'[38]ERU-1'!$A$6:$BE$17,N$42,FALSE)</f>
        <v>0</v>
      </c>
      <c r="O75" s="85" t="s">
        <v>36</v>
      </c>
      <c r="P75" s="85">
        <f>VLOOKUP($C$2,'[38]ERU-1'!$A$6:$BE$17,P$42,FALSE)</f>
        <v>0</v>
      </c>
      <c r="Q75" s="85">
        <f>VLOOKUP($C$2,'[38]ERU-1'!$A$6:$BE$17,Q$42,FALSE)</f>
        <v>0</v>
      </c>
      <c r="R75" s="85">
        <f>VLOOKUP($C$2,'[38]ERU-1'!$A$6:$BE$17,R$42,FALSE)</f>
        <v>0</v>
      </c>
      <c r="S75" s="85">
        <f>VLOOKUP($C$2,'[38]ERU-1'!$A$6:$BE$17,S$42,FALSE)</f>
        <v>0</v>
      </c>
      <c r="T75" s="85">
        <f>VLOOKUP($C$2,'[38]ERU-1'!$A$6:$BE$17,T$42,FALSE)</f>
        <v>0</v>
      </c>
      <c r="U75" s="85">
        <f>VLOOKUP($C$2,'[38]ERU-1'!$A$6:$BE$17,U$42,FALSE)</f>
        <v>0</v>
      </c>
      <c r="V75" s="85">
        <f>VLOOKUP($C$2,'[38]ERU-1'!$A$6:$BE$17,V$42,FALSE)</f>
        <v>0</v>
      </c>
      <c r="W75" s="85">
        <f>VLOOKUP($C$2,'[38]ERU-1'!$A$6:$BE$17,W$42,FALSE)</f>
        <v>0</v>
      </c>
      <c r="X75" s="85">
        <f>VLOOKUP($C$2,'[38]ERU-1'!$A$6:$BE$17,X$42,FALSE)</f>
        <v>527</v>
      </c>
      <c r="Y75" s="85">
        <f>VLOOKUP($C$2,'[38]ERU-1'!$A$6:$BE$17,Y$42,FALSE)</f>
        <v>0</v>
      </c>
      <c r="Z75" s="85">
        <f>VLOOKUP($C$2,'[38]ERU-1'!$A$6:$BE$17,Z$42,FALSE)</f>
        <v>0</v>
      </c>
      <c r="AA75" s="85" t="str">
        <f>INDEX([16]Data!$BK$5:$BK$156,MATCH(A75,[16]Data!$A$5:$A$156,0))</f>
        <v>Moravskoslezský</v>
      </c>
      <c r="AB75" s="86">
        <f>INDEX([16]Data!$BM$5:$BM$156,MATCH(A75,[16]Data!$A$5:$A$156,0))</f>
        <v>2.0529999999999999</v>
      </c>
      <c r="AC75" s="12"/>
      <c r="AD75" s="39">
        <f t="shared" si="15"/>
        <v>0.71281602637662766</v>
      </c>
    </row>
    <row r="76" spans="1:30" x14ac:dyDescent="0.25">
      <c r="A76">
        <v>3546</v>
      </c>
      <c r="B76" s="84" t="str">
        <f>INDEX([16]Data!$C$5:$C$156,MATCH(A76,[16]Data!$A$5:$A$156,0))</f>
        <v>KJ - Humpolec, Lnářská</v>
      </c>
      <c r="C76" s="85" t="str">
        <f>VLOOKUP($C$2,'[39]ERU-1'!$A$6:$BE$17,C$42,FALSE)</f>
        <v>Červen</v>
      </c>
      <c r="D76" s="85">
        <f>VLOOKUP($C$2,'[39]ERU-1'!$A$6:$BE$17,D$42,FALSE)</f>
        <v>6</v>
      </c>
      <c r="E76" s="85">
        <f>VLOOKUP($C$2,'[39]ERU-1'!$A$6:$BE$17,E$42,FALSE)</f>
        <v>75.882000000000005</v>
      </c>
      <c r="F76" s="85">
        <f>VLOOKUP($C$2,'[39]ERU-1'!$A$6:$BE$17,F$42,FALSE)</f>
        <v>40.152999999999999</v>
      </c>
      <c r="G76" s="85">
        <f>VLOOKUP($C$2,'[39]ERU-1'!$A$6:$BE$17,G$42,FALSE)</f>
        <v>35.518000000000001</v>
      </c>
      <c r="H76" s="85">
        <f>VLOOKUP($C$2,'[39]ERU-1'!$A$6:$BE$17,H$42,FALSE)</f>
        <v>107</v>
      </c>
      <c r="I76" s="85">
        <f>VLOOKUP($C$2,'[39]ERU-1'!$A$6:$BE$17,I$42,FALSE)</f>
        <v>0</v>
      </c>
      <c r="J76" s="85">
        <f>VLOOKUP($C$2,'[39]ERU-1'!$A$6:$BE$17,J$42,FALSE)</f>
        <v>0</v>
      </c>
      <c r="K76" s="85">
        <f>VLOOKUP($C$2,'[39]ERU-1'!$A$6:$BE$17,K$42,FALSE)</f>
        <v>107</v>
      </c>
      <c r="L76" s="85">
        <f>VLOOKUP($C$2,'[39]ERU-1'!$A$6:$BE$17,L$42,FALSE)</f>
        <v>0</v>
      </c>
      <c r="M76" s="85">
        <f>VLOOKUP($C$2,'[39]ERU-1'!$A$6:$BE$17,M$42,FALSE)</f>
        <v>107</v>
      </c>
      <c r="N76" s="85">
        <f>VLOOKUP($C$2,'[39]ERU-1'!$A$6:$BE$17,N$42,FALSE)</f>
        <v>0</v>
      </c>
      <c r="O76" s="85" t="s">
        <v>36</v>
      </c>
      <c r="P76" s="85">
        <f>VLOOKUP($C$2,'[39]ERU-1'!$A$6:$BE$17,P$42,FALSE)</f>
        <v>0</v>
      </c>
      <c r="Q76" s="85">
        <f>VLOOKUP($C$2,'[39]ERU-1'!$A$6:$BE$17,Q$42,FALSE)</f>
        <v>0</v>
      </c>
      <c r="R76" s="85">
        <f>VLOOKUP($C$2,'[39]ERU-1'!$A$6:$BE$17,R$42,FALSE)</f>
        <v>0</v>
      </c>
      <c r="S76" s="85">
        <f>VLOOKUP($C$2,'[39]ERU-1'!$A$6:$BE$17,S$42,FALSE)</f>
        <v>0</v>
      </c>
      <c r="T76" s="85">
        <f>VLOOKUP($C$2,'[39]ERU-1'!$A$6:$BE$17,T$42,FALSE)</f>
        <v>0</v>
      </c>
      <c r="U76" s="85">
        <f>VLOOKUP($C$2,'[39]ERU-1'!$A$6:$BE$17,U$42,FALSE)</f>
        <v>0</v>
      </c>
      <c r="V76" s="85">
        <f>VLOOKUP($C$2,'[39]ERU-1'!$A$6:$BE$17,V$42,FALSE)</f>
        <v>0</v>
      </c>
      <c r="W76" s="85">
        <f>VLOOKUP($C$2,'[39]ERU-1'!$A$6:$BE$17,W$42,FALSE)</f>
        <v>0</v>
      </c>
      <c r="X76" s="85">
        <f>VLOOKUP($C$2,'[39]ERU-1'!$A$6:$BE$17,X$42,FALSE)</f>
        <v>107</v>
      </c>
      <c r="Y76" s="85">
        <f>VLOOKUP($C$2,'[39]ERU-1'!$A$6:$BE$17,Y$42,FALSE)</f>
        <v>0</v>
      </c>
      <c r="Z76" s="85">
        <f>VLOOKUP($C$2,'[39]ERU-1'!$A$6:$BE$17,Z$42,FALSE)</f>
        <v>0</v>
      </c>
      <c r="AA76" s="85" t="str">
        <f>INDEX([16]Data!$BK$5:$BK$156,MATCH(A76,[16]Data!$A$5:$A$156,0))</f>
        <v>Vysočina</v>
      </c>
      <c r="AB76" s="86">
        <f>INDEX([16]Data!$BM$5:$BM$156,MATCH(A76,[16]Data!$A$5:$A$156,0))</f>
        <v>0.626</v>
      </c>
      <c r="AC76" s="12"/>
      <c r="AD76" s="39">
        <f t="shared" si="15"/>
        <v>0.74022419799821237</v>
      </c>
    </row>
    <row r="77" spans="1:30" x14ac:dyDescent="0.25">
      <c r="A77">
        <v>2806</v>
      </c>
      <c r="B77" s="84" t="str">
        <f>INDEX([16]Data!$C$5:$C$156,MATCH(A77,[16]Data!$A$5:$A$156,0))</f>
        <v>KJ - Humpolec, Na Rybníčku</v>
      </c>
      <c r="C77" s="85" t="str">
        <f>VLOOKUP($C$2,'[40]ERU-1'!$A$6:$BE$17,C$42,FALSE)</f>
        <v>Červen</v>
      </c>
      <c r="D77" s="85">
        <f>VLOOKUP($C$2,'[40]ERU-1'!$A$6:$BE$17,D$42,FALSE)</f>
        <v>6</v>
      </c>
      <c r="E77" s="85">
        <f>VLOOKUP($C$2,'[40]ERU-1'!$A$6:$BE$17,E$42,FALSE)</f>
        <v>179.29599999999999</v>
      </c>
      <c r="F77" s="85">
        <f>VLOOKUP($C$2,'[40]ERU-1'!$A$6:$BE$17,F$42,FALSE)</f>
        <v>96.820999999999998</v>
      </c>
      <c r="G77" s="85">
        <f>VLOOKUP($C$2,'[40]ERU-1'!$A$6:$BE$17,G$42,FALSE)</f>
        <v>35.521999999999998</v>
      </c>
      <c r="H77" s="85">
        <f>VLOOKUP($C$2,'[40]ERU-1'!$A$6:$BE$17,H$42,FALSE)</f>
        <v>275</v>
      </c>
      <c r="I77" s="85">
        <f>VLOOKUP($C$2,'[40]ERU-1'!$A$6:$BE$17,I$42,FALSE)</f>
        <v>0</v>
      </c>
      <c r="J77" s="85">
        <f>VLOOKUP($C$2,'[40]ERU-1'!$A$6:$BE$17,J$42,FALSE)</f>
        <v>0</v>
      </c>
      <c r="K77" s="85">
        <f>VLOOKUP($C$2,'[40]ERU-1'!$A$6:$BE$17,K$42,FALSE)</f>
        <v>275</v>
      </c>
      <c r="L77" s="85">
        <f>VLOOKUP($C$2,'[40]ERU-1'!$A$6:$BE$17,L$42,FALSE)</f>
        <v>0</v>
      </c>
      <c r="M77" s="85">
        <f>VLOOKUP($C$2,'[40]ERU-1'!$A$6:$BE$17,M$42,FALSE)</f>
        <v>275</v>
      </c>
      <c r="N77" s="85">
        <f>VLOOKUP($C$2,'[40]ERU-1'!$A$6:$BE$17,N$42,FALSE)</f>
        <v>0</v>
      </c>
      <c r="O77" s="85" t="s">
        <v>36</v>
      </c>
      <c r="P77" s="85">
        <f>VLOOKUP($C$2,'[40]ERU-1'!$A$6:$BE$17,P$42,FALSE)</f>
        <v>0</v>
      </c>
      <c r="Q77" s="85">
        <f>VLOOKUP($C$2,'[40]ERU-1'!$A$6:$BE$17,Q$42,FALSE)</f>
        <v>0</v>
      </c>
      <c r="R77" s="85">
        <f>VLOOKUP($C$2,'[40]ERU-1'!$A$6:$BE$17,R$42,FALSE)</f>
        <v>275</v>
      </c>
      <c r="S77" s="85">
        <f>VLOOKUP($C$2,'[40]ERU-1'!$A$6:$BE$17,S$42,FALSE)</f>
        <v>0</v>
      </c>
      <c r="T77" s="85">
        <f>VLOOKUP($C$2,'[40]ERU-1'!$A$6:$BE$17,T$42,FALSE)</f>
        <v>0</v>
      </c>
      <c r="U77" s="85">
        <f>VLOOKUP($C$2,'[40]ERU-1'!$A$6:$BE$17,U$42,FALSE)</f>
        <v>0</v>
      </c>
      <c r="V77" s="85">
        <f>VLOOKUP($C$2,'[40]ERU-1'!$A$6:$BE$17,V$42,FALSE)</f>
        <v>0</v>
      </c>
      <c r="W77" s="85">
        <f>VLOOKUP($C$2,'[40]ERU-1'!$A$6:$BE$17,W$42,FALSE)</f>
        <v>0</v>
      </c>
      <c r="X77" s="85">
        <f>VLOOKUP($C$2,'[40]ERU-1'!$A$6:$BE$17,X$42,FALSE)</f>
        <v>0</v>
      </c>
      <c r="Y77" s="85">
        <f>VLOOKUP($C$2,'[40]ERU-1'!$A$6:$BE$17,Y$42,FALSE)</f>
        <v>0</v>
      </c>
      <c r="Z77" s="85">
        <f>VLOOKUP($C$2,'[40]ERU-1'!$A$6:$BE$17,Z$42,FALSE)</f>
        <v>0</v>
      </c>
      <c r="AA77" s="85" t="str">
        <f>INDEX([16]Data!$BK$5:$BK$156,MATCH(A77,[16]Data!$A$5:$A$156,0))</f>
        <v>Vysočina</v>
      </c>
      <c r="AB77" s="86">
        <f>INDEX([16]Data!$BM$5:$BM$156,MATCH(A77,[16]Data!$A$5:$A$156,0))</f>
        <v>0.80800000000000005</v>
      </c>
      <c r="AC77" s="12"/>
      <c r="AD77" s="39">
        <f t="shared" si="15"/>
        <v>0.78897025323936831</v>
      </c>
    </row>
    <row r="78" spans="1:30" x14ac:dyDescent="0.25">
      <c r="A78">
        <v>3941</v>
      </c>
      <c r="B78" s="84" t="str">
        <f>INDEX([16]Data!$C$5:$C$156,MATCH(A78,[16]Data!$A$5:$A$156,0))</f>
        <v>KJ - Jaroměř</v>
      </c>
      <c r="C78" s="85" t="str">
        <f>VLOOKUP($C$2,'[41]ERU-1'!$A$6:$BE$17,C$42,FALSE)</f>
        <v>Červen</v>
      </c>
      <c r="D78" s="85">
        <f>VLOOKUP($C$2,'[41]ERU-1'!$A$6:$BE$17,D$42,FALSE)</f>
        <v>6</v>
      </c>
      <c r="E78" s="85">
        <f>VLOOKUP($C$2,'[41]ERU-1'!$A$6:$BE$17,E$42,FALSE)</f>
        <v>45.484000000000002</v>
      </c>
      <c r="F78" s="85">
        <f>VLOOKUP($C$2,'[41]ERU-1'!$A$6:$BE$17,F$42,FALSE)</f>
        <v>24.305</v>
      </c>
      <c r="G78" s="85">
        <f>VLOOKUP($C$2,'[41]ERU-1'!$A$6:$BE$17,G$42,FALSE)</f>
        <v>35.273000000000003</v>
      </c>
      <c r="H78" s="85">
        <f>VLOOKUP($C$2,'[41]ERU-1'!$A$6:$BE$17,H$42,FALSE)</f>
        <v>63</v>
      </c>
      <c r="I78" s="85">
        <f>VLOOKUP($C$2,'[41]ERU-1'!$A$6:$BE$17,I$42,FALSE)</f>
        <v>0</v>
      </c>
      <c r="J78" s="85">
        <f>VLOOKUP($C$2,'[41]ERU-1'!$A$6:$BE$17,J$42,FALSE)</f>
        <v>0</v>
      </c>
      <c r="K78" s="85">
        <f>VLOOKUP($C$2,'[41]ERU-1'!$A$6:$BE$17,K$42,FALSE)</f>
        <v>63</v>
      </c>
      <c r="L78" s="85">
        <f>VLOOKUP($C$2,'[41]ERU-1'!$A$6:$BE$17,L$42,FALSE)</f>
        <v>0</v>
      </c>
      <c r="M78" s="85">
        <f>VLOOKUP($C$2,'[41]ERU-1'!$A$6:$BE$17,M$42,FALSE)</f>
        <v>63</v>
      </c>
      <c r="N78" s="85">
        <f>VLOOKUP($C$2,'[41]ERU-1'!$A$6:$BE$17,N$42,FALSE)</f>
        <v>0</v>
      </c>
      <c r="O78" s="85" t="s">
        <v>36</v>
      </c>
      <c r="P78" s="85">
        <f>VLOOKUP($C$2,'[41]ERU-1'!$A$6:$BE$17,P$42,FALSE)</f>
        <v>0</v>
      </c>
      <c r="Q78" s="85">
        <f>VLOOKUP($C$2,'[41]ERU-1'!$A$6:$BE$17,Q$42,FALSE)</f>
        <v>0</v>
      </c>
      <c r="R78" s="85">
        <f>VLOOKUP($C$2,'[41]ERU-1'!$A$6:$BE$17,R$42,FALSE)</f>
        <v>63</v>
      </c>
      <c r="S78" s="85">
        <f>VLOOKUP($C$2,'[41]ERU-1'!$A$6:$BE$17,S$42,FALSE)</f>
        <v>0</v>
      </c>
      <c r="T78" s="85">
        <f>VLOOKUP($C$2,'[41]ERU-1'!$A$6:$BE$17,T$42,FALSE)</f>
        <v>0</v>
      </c>
      <c r="U78" s="85">
        <f>VLOOKUP($C$2,'[41]ERU-1'!$A$6:$BE$17,U$42,FALSE)</f>
        <v>0</v>
      </c>
      <c r="V78" s="85">
        <f>VLOOKUP($C$2,'[41]ERU-1'!$A$6:$BE$17,V$42,FALSE)</f>
        <v>0</v>
      </c>
      <c r="W78" s="85">
        <f>VLOOKUP($C$2,'[41]ERU-1'!$A$6:$BE$17,W$42,FALSE)</f>
        <v>0</v>
      </c>
      <c r="X78" s="85">
        <f>VLOOKUP($C$2,'[41]ERU-1'!$A$6:$BE$17,X$42,FALSE)</f>
        <v>0</v>
      </c>
      <c r="Y78" s="85">
        <f>VLOOKUP($C$2,'[41]ERU-1'!$A$6:$BE$17,Y$42,FALSE)</f>
        <v>0</v>
      </c>
      <c r="Z78" s="85">
        <f>VLOOKUP($C$2,'[41]ERU-1'!$A$6:$BE$17,Z$42,FALSE)</f>
        <v>0</v>
      </c>
      <c r="AA78" s="85" t="str">
        <f>INDEX([16]Data!$BK$5:$BK$156,MATCH(A78,[16]Data!$A$5:$A$156,0))</f>
        <v>Královéhradecký</v>
      </c>
      <c r="AB78" s="86">
        <f>INDEX([16]Data!$BM$5:$BM$156,MATCH(A78,[16]Data!$A$5:$A$156,0))</f>
        <v>0.28599999999999998</v>
      </c>
      <c r="AC78" s="12"/>
      <c r="AD78" s="39">
        <f t="shared" si="15"/>
        <v>0.72001645751902899</v>
      </c>
    </row>
    <row r="79" spans="1:30" x14ac:dyDescent="0.25">
      <c r="A79">
        <v>2042</v>
      </c>
      <c r="B79" s="84" t="str">
        <f>INDEX([16]Data!$C$5:$C$156,MATCH(A79,[16]Data!$A$5:$A$156,0))</f>
        <v>KJ - Jihlava, U Břízek</v>
      </c>
      <c r="C79" s="85" t="str">
        <f>VLOOKUP($C$2,'[42]ERU-1'!$A$6:$BE$17,C$42,FALSE)</f>
        <v>Červen</v>
      </c>
      <c r="D79" s="85">
        <f>VLOOKUP($C$2,'[42]ERU-1'!$A$6:$BE$17,D$42,FALSE)</f>
        <v>6</v>
      </c>
      <c r="E79" s="85">
        <f>VLOOKUP($C$2,'[42]ERU-1'!$A$6:$BE$17,E$42,FALSE)</f>
        <v>934.89</v>
      </c>
      <c r="F79" s="85">
        <f>VLOOKUP($C$2,'[42]ERU-1'!$A$6:$BE$17,F$42,FALSE)</f>
        <v>506.47500000000002</v>
      </c>
      <c r="G79" s="85">
        <f>VLOOKUP($C$2,'[42]ERU-1'!$A$6:$BE$17,G$42,FALSE)</f>
        <v>35.402000000000001</v>
      </c>
      <c r="H79" s="85">
        <f>VLOOKUP($C$2,'[42]ERU-1'!$A$6:$BE$17,H$42,FALSE)</f>
        <v>1467</v>
      </c>
      <c r="I79" s="85">
        <f>VLOOKUP($C$2,'[42]ERU-1'!$A$6:$BE$17,I$42,FALSE)</f>
        <v>0</v>
      </c>
      <c r="J79" s="85">
        <f>VLOOKUP($C$2,'[42]ERU-1'!$A$6:$BE$17,J$42,FALSE)</f>
        <v>0</v>
      </c>
      <c r="K79" s="85">
        <f>VLOOKUP($C$2,'[42]ERU-1'!$A$6:$BE$17,K$42,FALSE)</f>
        <v>1467</v>
      </c>
      <c r="L79" s="85">
        <f>VLOOKUP($C$2,'[42]ERU-1'!$A$6:$BE$17,L$42,FALSE)</f>
        <v>0</v>
      </c>
      <c r="M79" s="85">
        <f>VLOOKUP($C$2,'[42]ERU-1'!$A$6:$BE$17,M$42,FALSE)</f>
        <v>1467</v>
      </c>
      <c r="N79" s="85">
        <f>VLOOKUP($C$2,'[42]ERU-1'!$A$6:$BE$17,N$42,FALSE)</f>
        <v>0</v>
      </c>
      <c r="O79" s="85" t="s">
        <v>36</v>
      </c>
      <c r="P79" s="85">
        <f>VLOOKUP($C$2,'[42]ERU-1'!$A$6:$BE$17,P$42,FALSE)</f>
        <v>0</v>
      </c>
      <c r="Q79" s="85">
        <f>VLOOKUP($C$2,'[42]ERU-1'!$A$6:$BE$17,Q$42,FALSE)</f>
        <v>0</v>
      </c>
      <c r="R79" s="85">
        <f>VLOOKUP($C$2,'[42]ERU-1'!$A$6:$BE$17,R$42,FALSE)</f>
        <v>1467</v>
      </c>
      <c r="S79" s="85">
        <f>VLOOKUP($C$2,'[42]ERU-1'!$A$6:$BE$17,S$42,FALSE)</f>
        <v>0</v>
      </c>
      <c r="T79" s="85">
        <f>VLOOKUP($C$2,'[42]ERU-1'!$A$6:$BE$17,T$42,FALSE)</f>
        <v>0</v>
      </c>
      <c r="U79" s="85">
        <f>VLOOKUP($C$2,'[42]ERU-1'!$A$6:$BE$17,U$42,FALSE)</f>
        <v>0</v>
      </c>
      <c r="V79" s="85">
        <f>VLOOKUP($C$2,'[42]ERU-1'!$A$6:$BE$17,V$42,FALSE)</f>
        <v>0</v>
      </c>
      <c r="W79" s="85">
        <f>VLOOKUP($C$2,'[42]ERU-1'!$A$6:$BE$17,W$42,FALSE)</f>
        <v>0</v>
      </c>
      <c r="X79" s="85">
        <f>VLOOKUP($C$2,'[42]ERU-1'!$A$6:$BE$17,X$42,FALSE)</f>
        <v>0</v>
      </c>
      <c r="Y79" s="85">
        <f>VLOOKUP($C$2,'[42]ERU-1'!$A$6:$BE$17,Y$42,FALSE)</f>
        <v>0</v>
      </c>
      <c r="Z79" s="85">
        <f>VLOOKUP($C$2,'[42]ERU-1'!$A$6:$BE$17,Z$42,FALSE)</f>
        <v>0</v>
      </c>
      <c r="AA79" s="85" t="str">
        <f>INDEX([16]Data!$BK$5:$BK$156,MATCH(A79,[16]Data!$A$5:$A$156,0))</f>
        <v>Vysočina</v>
      </c>
      <c r="AB79" s="86">
        <f>INDEX([16]Data!$BM$5:$BM$156,MATCH(A79,[16]Data!$A$5:$A$156,0))</f>
        <v>2.4729999999999999</v>
      </c>
      <c r="AC79" s="12"/>
      <c r="AD79" s="39">
        <f t="shared" si="15"/>
        <v>0.80458068019151974</v>
      </c>
    </row>
    <row r="80" spans="1:30" x14ac:dyDescent="0.25">
      <c r="A80">
        <v>2884</v>
      </c>
      <c r="B80" s="84" t="str">
        <f>INDEX([16]Data!$C$5:$C$156,MATCH(A80,[16]Data!$A$5:$A$156,0))</f>
        <v>KJ - Kaznějov</v>
      </c>
      <c r="C80" s="85" t="str">
        <f>VLOOKUP($C$2,'[43]ERU-1'!$A$6:$BE$17,C$42,FALSE)</f>
        <v>Červen</v>
      </c>
      <c r="D80" s="85">
        <f>VLOOKUP($C$2,'[43]ERU-1'!$A$6:$BE$17,D$42,FALSE)</f>
        <v>6</v>
      </c>
      <c r="E80" s="85">
        <f>VLOOKUP($C$2,'[43]ERU-1'!$A$6:$BE$17,E$42,FALSE)</f>
        <v>178.19</v>
      </c>
      <c r="F80" s="85">
        <f>VLOOKUP($C$2,'[43]ERU-1'!$A$6:$BE$17,F$42,FALSE)</f>
        <v>88.83</v>
      </c>
      <c r="G80" s="85">
        <f>VLOOKUP($C$2,'[43]ERU-1'!$A$6:$BE$17,G$42,FALSE)</f>
        <v>35.426000000000002</v>
      </c>
      <c r="H80" s="85">
        <f>VLOOKUP($C$2,'[43]ERU-1'!$A$6:$BE$17,H$42,FALSE)</f>
        <v>233</v>
      </c>
      <c r="I80" s="85">
        <f>VLOOKUP($C$2,'[43]ERU-1'!$A$6:$BE$17,I$42,FALSE)</f>
        <v>0</v>
      </c>
      <c r="J80" s="85">
        <f>VLOOKUP($C$2,'[43]ERU-1'!$A$6:$BE$17,J$42,FALSE)</f>
        <v>0</v>
      </c>
      <c r="K80" s="85">
        <f>VLOOKUP($C$2,'[43]ERU-1'!$A$6:$BE$17,K$42,FALSE)</f>
        <v>233</v>
      </c>
      <c r="L80" s="85">
        <f>VLOOKUP($C$2,'[43]ERU-1'!$A$6:$BE$17,L$42,FALSE)</f>
        <v>0</v>
      </c>
      <c r="M80" s="85">
        <f>VLOOKUP($C$2,'[43]ERU-1'!$A$6:$BE$17,M$42,FALSE)</f>
        <v>233</v>
      </c>
      <c r="N80" s="85">
        <f>VLOOKUP($C$2,'[43]ERU-1'!$A$6:$BE$17,N$42,FALSE)</f>
        <v>0</v>
      </c>
      <c r="O80" s="85" t="s">
        <v>36</v>
      </c>
      <c r="P80" s="85">
        <f>VLOOKUP($C$2,'[43]ERU-1'!$A$6:$BE$17,P$42,FALSE)</f>
        <v>0</v>
      </c>
      <c r="Q80" s="85">
        <f>VLOOKUP($C$2,'[43]ERU-1'!$A$6:$BE$17,Q$42,FALSE)</f>
        <v>0</v>
      </c>
      <c r="R80" s="85">
        <f>VLOOKUP($C$2,'[43]ERU-1'!$A$6:$BE$17,R$42,FALSE)</f>
        <v>233</v>
      </c>
      <c r="S80" s="85">
        <f>VLOOKUP($C$2,'[43]ERU-1'!$A$6:$BE$17,S$42,FALSE)</f>
        <v>0</v>
      </c>
      <c r="T80" s="85">
        <f>VLOOKUP($C$2,'[43]ERU-1'!$A$6:$BE$17,T$42,FALSE)</f>
        <v>0</v>
      </c>
      <c r="U80" s="85">
        <f>VLOOKUP($C$2,'[43]ERU-1'!$A$6:$BE$17,U$42,FALSE)</f>
        <v>0</v>
      </c>
      <c r="V80" s="85">
        <f>VLOOKUP($C$2,'[43]ERU-1'!$A$6:$BE$17,V$42,FALSE)</f>
        <v>0</v>
      </c>
      <c r="W80" s="85">
        <f>VLOOKUP($C$2,'[43]ERU-1'!$A$6:$BE$17,W$42,FALSE)</f>
        <v>0</v>
      </c>
      <c r="X80" s="85">
        <f>VLOOKUP($C$2,'[43]ERU-1'!$A$6:$BE$17,X$42,FALSE)</f>
        <v>0</v>
      </c>
      <c r="Y80" s="85">
        <f>VLOOKUP($C$2,'[43]ERU-1'!$A$6:$BE$17,Y$42,FALSE)</f>
        <v>0</v>
      </c>
      <c r="Z80" s="85">
        <f>VLOOKUP($C$2,'[43]ERU-1'!$A$6:$BE$17,Z$42,FALSE)</f>
        <v>0</v>
      </c>
      <c r="AA80" s="85" t="str">
        <f>INDEX([16]Data!$BK$5:$BK$156,MATCH(A80,[16]Data!$A$5:$A$156,0))</f>
        <v>Plzeňský</v>
      </c>
      <c r="AB80" s="86">
        <f>INDEX([16]Data!$BM$5:$BM$156,MATCH(A80,[16]Data!$A$5:$A$156,0))</f>
        <v>1.1619999999999999</v>
      </c>
      <c r="AC80" s="12"/>
      <c r="AD80" s="39">
        <f t="shared" si="15"/>
        <v>0.72860770260297447</v>
      </c>
    </row>
    <row r="81" spans="1:30" x14ac:dyDescent="0.25">
      <c r="A81">
        <v>2447</v>
      </c>
      <c r="B81" s="84" t="str">
        <f>INDEX([16]Data!$C$5:$C$156,MATCH(A81,[16]Data!$A$5:$A$156,0))</f>
        <v>KJ - Kladruby (areál RÚ)</v>
      </c>
      <c r="C81" s="85" t="str">
        <f>VLOOKUP($C$2,'[44]ERU-1'!$A$6:$BE$17,C$42,FALSE)</f>
        <v>Červen</v>
      </c>
      <c r="D81" s="85">
        <f>VLOOKUP($C$2,'[44]ERU-1'!$A$6:$BE$17,D$42,FALSE)</f>
        <v>6</v>
      </c>
      <c r="E81" s="85">
        <f>VLOOKUP($C$2,'[44]ERU-1'!$A$6:$BE$17,E$42,FALSE)</f>
        <v>238.61600000000001</v>
      </c>
      <c r="F81" s="85">
        <f>VLOOKUP($C$2,'[44]ERU-1'!$A$6:$BE$17,F$42,FALSE)</f>
        <v>124.545</v>
      </c>
      <c r="G81" s="85">
        <f>VLOOKUP($C$2,'[44]ERU-1'!$A$6:$BE$17,G$42,FALSE)</f>
        <v>35.554000000000002</v>
      </c>
      <c r="H81" s="85">
        <f>VLOOKUP($C$2,'[44]ERU-1'!$A$6:$BE$17,H$42,FALSE)</f>
        <v>336</v>
      </c>
      <c r="I81" s="85">
        <f>VLOOKUP($C$2,'[44]ERU-1'!$A$6:$BE$17,I$42,FALSE)</f>
        <v>0</v>
      </c>
      <c r="J81" s="85">
        <f>VLOOKUP($C$2,'[44]ERU-1'!$A$6:$BE$17,J$42,FALSE)</f>
        <v>0</v>
      </c>
      <c r="K81" s="85">
        <f>VLOOKUP($C$2,'[44]ERU-1'!$A$6:$BE$17,K$42,FALSE)</f>
        <v>336</v>
      </c>
      <c r="L81" s="85">
        <f>VLOOKUP($C$2,'[44]ERU-1'!$A$6:$BE$17,L$42,FALSE)</f>
        <v>0</v>
      </c>
      <c r="M81" s="85">
        <f>VLOOKUP($C$2,'[44]ERU-1'!$A$6:$BE$17,M$42,FALSE)</f>
        <v>336</v>
      </c>
      <c r="N81" s="85">
        <f>VLOOKUP($C$2,'[44]ERU-1'!$A$6:$BE$17,N$42,FALSE)</f>
        <v>0</v>
      </c>
      <c r="O81" s="85" t="s">
        <v>36</v>
      </c>
      <c r="P81" s="85">
        <f>VLOOKUP($C$2,'[44]ERU-1'!$A$6:$BE$17,P$42,FALSE)</f>
        <v>0</v>
      </c>
      <c r="Q81" s="85">
        <f>VLOOKUP($C$2,'[44]ERU-1'!$A$6:$BE$17,Q$42,FALSE)</f>
        <v>0</v>
      </c>
      <c r="R81" s="85">
        <f>VLOOKUP($C$2,'[44]ERU-1'!$A$6:$BE$17,R$42,FALSE)</f>
        <v>0</v>
      </c>
      <c r="S81" s="85">
        <f>VLOOKUP($C$2,'[44]ERU-1'!$A$6:$BE$17,S$42,FALSE)</f>
        <v>0</v>
      </c>
      <c r="T81" s="85">
        <f>VLOOKUP($C$2,'[44]ERU-1'!$A$6:$BE$17,T$42,FALSE)</f>
        <v>0</v>
      </c>
      <c r="U81" s="85">
        <f>VLOOKUP($C$2,'[44]ERU-1'!$A$6:$BE$17,U$42,FALSE)</f>
        <v>0</v>
      </c>
      <c r="V81" s="85">
        <f>VLOOKUP($C$2,'[44]ERU-1'!$A$6:$BE$17,V$42,FALSE)</f>
        <v>0</v>
      </c>
      <c r="W81" s="85">
        <f>VLOOKUP($C$2,'[44]ERU-1'!$A$6:$BE$17,W$42,FALSE)</f>
        <v>0</v>
      </c>
      <c r="X81" s="85">
        <f>VLOOKUP($C$2,'[44]ERU-1'!$A$6:$BE$17,X$42,FALSE)</f>
        <v>336</v>
      </c>
      <c r="Y81" s="85">
        <f>VLOOKUP($C$2,'[44]ERU-1'!$A$6:$BE$17,Y$42,FALSE)</f>
        <v>0</v>
      </c>
      <c r="Z81" s="85">
        <f>VLOOKUP($C$2,'[44]ERU-1'!$A$6:$BE$17,Z$42,FALSE)</f>
        <v>0</v>
      </c>
      <c r="AA81" s="85" t="str">
        <f>INDEX([16]Data!$BK$5:$BK$156,MATCH(A81,[16]Data!$A$5:$A$156,0))</f>
        <v>Středočeský</v>
      </c>
      <c r="AB81" s="86">
        <f>INDEX([16]Data!$BM$5:$BM$156,MATCH(A81,[16]Data!$A$5:$A$156,0))</f>
        <v>0.95199999999999996</v>
      </c>
      <c r="AC81" s="12"/>
      <c r="AD81" s="39">
        <f t="shared" si="15"/>
        <v>0.74939446251020381</v>
      </c>
    </row>
    <row r="82" spans="1:30" x14ac:dyDescent="0.25">
      <c r="A82">
        <v>3157</v>
      </c>
      <c r="B82" s="84" t="str">
        <f>INDEX([16]Data!$C$5:$C$156,MATCH(A82,[16]Data!$A$5:$A$156,0))</f>
        <v>KJ - Klimkovice (areál sanatoria)</v>
      </c>
      <c r="C82" s="85" t="str">
        <f>VLOOKUP($C$2,'[45]ERU-1'!$A$6:$BE$17,C$42,FALSE)</f>
        <v>Červen</v>
      </c>
      <c r="D82" s="85">
        <f>VLOOKUP($C$2,'[45]ERU-1'!$A$6:$BE$17,D$42,FALSE)</f>
        <v>6</v>
      </c>
      <c r="E82" s="85">
        <f>VLOOKUP($C$2,'[45]ERU-1'!$A$6:$BE$17,E$42,FALSE)</f>
        <v>322.18</v>
      </c>
      <c r="F82" s="85">
        <f>VLOOKUP($C$2,'[45]ERU-1'!$A$6:$BE$17,F$42,FALSE)</f>
        <v>167.00399999999999</v>
      </c>
      <c r="G82" s="85">
        <f>VLOOKUP($C$2,'[45]ERU-1'!$A$6:$BE$17,G$42,FALSE)</f>
        <v>35.482999999999997</v>
      </c>
      <c r="H82" s="85">
        <f>VLOOKUP($C$2,'[45]ERU-1'!$A$6:$BE$17,H$42,FALSE)</f>
        <v>501</v>
      </c>
      <c r="I82" s="85">
        <f>VLOOKUP($C$2,'[45]ERU-1'!$A$6:$BE$17,I$42,FALSE)</f>
        <v>0</v>
      </c>
      <c r="J82" s="85">
        <f>VLOOKUP($C$2,'[45]ERU-1'!$A$6:$BE$17,J$42,FALSE)</f>
        <v>0</v>
      </c>
      <c r="K82" s="85">
        <f>VLOOKUP($C$2,'[45]ERU-1'!$A$6:$BE$17,K$42,FALSE)</f>
        <v>501</v>
      </c>
      <c r="L82" s="85">
        <f>VLOOKUP($C$2,'[45]ERU-1'!$A$6:$BE$17,L$42,FALSE)</f>
        <v>0</v>
      </c>
      <c r="M82" s="85">
        <f>VLOOKUP($C$2,'[45]ERU-1'!$A$6:$BE$17,M$42,FALSE)</f>
        <v>501</v>
      </c>
      <c r="N82" s="85">
        <f>VLOOKUP($C$2,'[45]ERU-1'!$A$6:$BE$17,N$42,FALSE)</f>
        <v>0</v>
      </c>
      <c r="O82" s="85" t="s">
        <v>36</v>
      </c>
      <c r="P82" s="85">
        <f>VLOOKUP($C$2,'[45]ERU-1'!$A$6:$BE$17,P$42,FALSE)</f>
        <v>0</v>
      </c>
      <c r="Q82" s="85">
        <f>VLOOKUP($C$2,'[45]ERU-1'!$A$6:$BE$17,Q$42,FALSE)</f>
        <v>0</v>
      </c>
      <c r="R82" s="85">
        <f>VLOOKUP($C$2,'[45]ERU-1'!$A$6:$BE$17,R$42,FALSE)</f>
        <v>0</v>
      </c>
      <c r="S82" s="85">
        <f>VLOOKUP($C$2,'[45]ERU-1'!$A$6:$BE$17,S$42,FALSE)</f>
        <v>0</v>
      </c>
      <c r="T82" s="85">
        <f>VLOOKUP($C$2,'[45]ERU-1'!$A$6:$BE$17,T$42,FALSE)</f>
        <v>0</v>
      </c>
      <c r="U82" s="85">
        <f>VLOOKUP($C$2,'[45]ERU-1'!$A$6:$BE$17,U$42,FALSE)</f>
        <v>0</v>
      </c>
      <c r="V82" s="85">
        <f>VLOOKUP($C$2,'[45]ERU-1'!$A$6:$BE$17,V$42,FALSE)</f>
        <v>0</v>
      </c>
      <c r="W82" s="85">
        <f>VLOOKUP($C$2,'[45]ERU-1'!$A$6:$BE$17,W$42,FALSE)</f>
        <v>0</v>
      </c>
      <c r="X82" s="85">
        <f>VLOOKUP($C$2,'[45]ERU-1'!$A$6:$BE$17,X$42,FALSE)</f>
        <v>501</v>
      </c>
      <c r="Y82" s="85">
        <f>VLOOKUP($C$2,'[45]ERU-1'!$A$6:$BE$17,Y$42,FALSE)</f>
        <v>0</v>
      </c>
      <c r="Z82" s="85">
        <f>VLOOKUP($C$2,'[45]ERU-1'!$A$6:$BE$17,Z$42,FALSE)</f>
        <v>0</v>
      </c>
      <c r="AA82" s="85" t="str">
        <f>INDEX([16]Data!$BK$5:$BK$156,MATCH(A82,[16]Data!$A$5:$A$156,0))</f>
        <v>Moravskoslezský</v>
      </c>
      <c r="AB82" s="86">
        <f>INDEX([16]Data!$BM$5:$BM$156,MATCH(A82,[16]Data!$A$5:$A$156,0))</f>
        <v>1.3360000000000001</v>
      </c>
      <c r="AC82" s="12"/>
      <c r="AD82" s="39">
        <f t="shared" si="15"/>
        <v>0.83331337373156733</v>
      </c>
    </row>
    <row r="83" spans="1:30" x14ac:dyDescent="0.25">
      <c r="A83">
        <v>3498</v>
      </c>
      <c r="B83" s="84" t="str">
        <f>INDEX([16]Data!$C$5:$C$156,MATCH(A83,[16]Data!$A$5:$A$156,0))</f>
        <v>KJ - Kamenický Šenov</v>
      </c>
      <c r="C83" s="85" t="str">
        <f>VLOOKUP($C$2,'[46]ERU-1'!$A$6:$BE$17,C$42,FALSE)</f>
        <v>Červen</v>
      </c>
      <c r="D83" s="85">
        <f>VLOOKUP($C$2,'[46]ERU-1'!$A$6:$BE$17,D$42,FALSE)</f>
        <v>6</v>
      </c>
      <c r="E83" s="85">
        <f>VLOOKUP($C$2,'[46]ERU-1'!$A$6:$BE$17,E$42,FALSE)</f>
        <v>383.17</v>
      </c>
      <c r="F83" s="85">
        <f>VLOOKUP($C$2,'[46]ERU-1'!$A$6:$BE$17,F$42,FALSE)</f>
        <v>197.67400000000001</v>
      </c>
      <c r="G83" s="85">
        <f>VLOOKUP($C$2,'[46]ERU-1'!$A$6:$BE$17,G$42,FALSE)</f>
        <v>35.296999999999997</v>
      </c>
      <c r="H83" s="85">
        <f>VLOOKUP($C$2,'[46]ERU-1'!$A$6:$BE$17,H$42,FALSE)</f>
        <v>542</v>
      </c>
      <c r="I83" s="85">
        <f>VLOOKUP($C$2,'[46]ERU-1'!$A$6:$BE$17,I$42,FALSE)</f>
        <v>0</v>
      </c>
      <c r="J83" s="85">
        <f>VLOOKUP($C$2,'[46]ERU-1'!$A$6:$BE$17,J$42,FALSE)</f>
        <v>0</v>
      </c>
      <c r="K83" s="85">
        <f>VLOOKUP($C$2,'[46]ERU-1'!$A$6:$BE$17,K$42,FALSE)</f>
        <v>542</v>
      </c>
      <c r="L83" s="85">
        <f>VLOOKUP($C$2,'[46]ERU-1'!$A$6:$BE$17,L$42,FALSE)</f>
        <v>0</v>
      </c>
      <c r="M83" s="85">
        <f>VLOOKUP($C$2,'[46]ERU-1'!$A$6:$BE$17,M$42,FALSE)</f>
        <v>542</v>
      </c>
      <c r="N83" s="85">
        <f>VLOOKUP($C$2,'[46]ERU-1'!$A$6:$BE$17,N$42,FALSE)</f>
        <v>0</v>
      </c>
      <c r="O83" s="85" t="s">
        <v>36</v>
      </c>
      <c r="P83" s="85">
        <f>VLOOKUP($C$2,'[46]ERU-1'!$A$6:$BE$17,P$42,FALSE)</f>
        <v>0</v>
      </c>
      <c r="Q83" s="85">
        <f>VLOOKUP($C$2,'[46]ERU-1'!$A$6:$BE$17,Q$42,FALSE)</f>
        <v>0</v>
      </c>
      <c r="R83" s="85">
        <f>VLOOKUP($C$2,'[46]ERU-1'!$A$6:$BE$17,R$42,FALSE)</f>
        <v>542</v>
      </c>
      <c r="S83" s="85">
        <f>VLOOKUP($C$2,'[46]ERU-1'!$A$6:$BE$17,S$42,FALSE)</f>
        <v>0</v>
      </c>
      <c r="T83" s="85">
        <f>VLOOKUP($C$2,'[46]ERU-1'!$A$6:$BE$17,T$42,FALSE)</f>
        <v>0</v>
      </c>
      <c r="U83" s="85">
        <f>VLOOKUP($C$2,'[46]ERU-1'!$A$6:$BE$17,U$42,FALSE)</f>
        <v>0</v>
      </c>
      <c r="V83" s="85">
        <f>VLOOKUP($C$2,'[46]ERU-1'!$A$6:$BE$17,V$42,FALSE)</f>
        <v>0</v>
      </c>
      <c r="W83" s="85">
        <f>VLOOKUP($C$2,'[46]ERU-1'!$A$6:$BE$17,W$42,FALSE)</f>
        <v>0</v>
      </c>
      <c r="X83" s="85">
        <f>VLOOKUP($C$2,'[46]ERU-1'!$A$6:$BE$17,X$42,FALSE)</f>
        <v>0</v>
      </c>
      <c r="Y83" s="85">
        <f>VLOOKUP($C$2,'[46]ERU-1'!$A$6:$BE$17,Y$42,FALSE)</f>
        <v>0</v>
      </c>
      <c r="Z83" s="85">
        <f>VLOOKUP($C$2,'[46]ERU-1'!$A$6:$BE$17,Z$42,FALSE)</f>
        <v>0</v>
      </c>
      <c r="AA83" s="85" t="str">
        <f>INDEX([16]Data!$BK$5:$BK$156,MATCH(A83,[16]Data!$A$5:$A$156,0))</f>
        <v>Liberecký</v>
      </c>
      <c r="AB83" s="86">
        <f>INDEX([16]Data!$BM$5:$BM$156,MATCH(A83,[16]Data!$A$5:$A$156,0))</f>
        <v>2.4729999999999999</v>
      </c>
      <c r="AC83" s="12"/>
      <c r="AD83" s="39">
        <f t="shared" si="15"/>
        <v>0.76163559980349238</v>
      </c>
    </row>
    <row r="84" spans="1:30" x14ac:dyDescent="0.25">
      <c r="A84">
        <v>3608</v>
      </c>
      <c r="B84" s="84" t="str">
        <f>INDEX([16]Data!$C$5:$C$156,MATCH(A84,[16]Data!$A$5:$A$156,0))</f>
        <v>KJ - Kojetín</v>
      </c>
      <c r="C84" s="85" t="str">
        <f>VLOOKUP($C$2,'[47]ERU-1'!$A$6:$BE$17,C$42,FALSE)</f>
        <v>Červen</v>
      </c>
      <c r="D84" s="85">
        <f>VLOOKUP($C$2,'[47]ERU-1'!$A$6:$BE$17,D$42,FALSE)</f>
        <v>6</v>
      </c>
      <c r="E84" s="85">
        <f>VLOOKUP($C$2,'[47]ERU-1'!$A$6:$BE$17,E$42,FALSE)</f>
        <v>83.185000000000002</v>
      </c>
      <c r="F84" s="85">
        <f>VLOOKUP($C$2,'[47]ERU-1'!$A$6:$BE$17,F$42,FALSE)</f>
        <v>45.408000000000001</v>
      </c>
      <c r="G84" s="85">
        <f>VLOOKUP($C$2,'[47]ERU-1'!$A$6:$BE$17,G$42,FALSE)</f>
        <v>35.485999999999997</v>
      </c>
      <c r="H84" s="85">
        <f>VLOOKUP($C$2,'[47]ERU-1'!$A$6:$BE$17,H$42,FALSE)</f>
        <v>120</v>
      </c>
      <c r="I84" s="85">
        <f>VLOOKUP($C$2,'[47]ERU-1'!$A$6:$BE$17,I$42,FALSE)</f>
        <v>0</v>
      </c>
      <c r="J84" s="85">
        <f>VLOOKUP($C$2,'[47]ERU-1'!$A$6:$BE$17,J$42,FALSE)</f>
        <v>0</v>
      </c>
      <c r="K84" s="85">
        <f>VLOOKUP($C$2,'[47]ERU-1'!$A$6:$BE$17,K$42,FALSE)</f>
        <v>120</v>
      </c>
      <c r="L84" s="85">
        <f>VLOOKUP($C$2,'[47]ERU-1'!$A$6:$BE$17,L$42,FALSE)</f>
        <v>0</v>
      </c>
      <c r="M84" s="85">
        <f>VLOOKUP($C$2,'[47]ERU-1'!$A$6:$BE$17,M$42,FALSE)</f>
        <v>120</v>
      </c>
      <c r="N84" s="85">
        <f>VLOOKUP($C$2,'[47]ERU-1'!$A$6:$BE$17,N$42,FALSE)</f>
        <v>0</v>
      </c>
      <c r="O84" s="85" t="s">
        <v>36</v>
      </c>
      <c r="P84" s="85">
        <f>VLOOKUP($C$2,'[47]ERU-1'!$A$6:$BE$17,P$42,FALSE)</f>
        <v>0</v>
      </c>
      <c r="Q84" s="85">
        <f>VLOOKUP($C$2,'[47]ERU-1'!$A$6:$BE$17,Q$42,FALSE)</f>
        <v>0</v>
      </c>
      <c r="R84" s="85">
        <f>VLOOKUP($C$2,'[47]ERU-1'!$A$6:$BE$17,R$42,FALSE)</f>
        <v>120</v>
      </c>
      <c r="S84" s="85">
        <f>VLOOKUP($C$2,'[47]ERU-1'!$A$6:$BE$17,S$42,FALSE)</f>
        <v>0</v>
      </c>
      <c r="T84" s="85">
        <f>VLOOKUP($C$2,'[47]ERU-1'!$A$6:$BE$17,T$42,FALSE)</f>
        <v>0</v>
      </c>
      <c r="U84" s="85">
        <f>VLOOKUP($C$2,'[47]ERU-1'!$A$6:$BE$17,U$42,FALSE)</f>
        <v>0</v>
      </c>
      <c r="V84" s="85">
        <f>VLOOKUP($C$2,'[47]ERU-1'!$A$6:$BE$17,V$42,FALSE)</f>
        <v>0</v>
      </c>
      <c r="W84" s="85">
        <f>VLOOKUP($C$2,'[47]ERU-1'!$A$6:$BE$17,W$42,FALSE)</f>
        <v>0</v>
      </c>
      <c r="X84" s="85">
        <f>VLOOKUP($C$2,'[47]ERU-1'!$A$6:$BE$17,X$42,FALSE)</f>
        <v>0</v>
      </c>
      <c r="Y84" s="85">
        <f>VLOOKUP($C$2,'[47]ERU-1'!$A$6:$BE$17,Y$42,FALSE)</f>
        <v>0</v>
      </c>
      <c r="Z84" s="85">
        <f>VLOOKUP($C$2,'[47]ERU-1'!$A$6:$BE$17,Z$42,FALSE)</f>
        <v>0</v>
      </c>
      <c r="AA84" s="85" t="str">
        <f>INDEX([16]Data!$BK$5:$BK$156,MATCH(A84,[16]Data!$A$5:$A$156,0))</f>
        <v>Olomoucký</v>
      </c>
      <c r="AB84" s="86">
        <f>INDEX([16]Data!$BM$5:$BM$156,MATCH(A84,[16]Data!$A$5:$A$156,0))</f>
        <v>0.28599999999999998</v>
      </c>
      <c r="AC84" s="12"/>
      <c r="AD84" s="39">
        <f t="shared" si="15"/>
        <v>0.73408503641061773</v>
      </c>
    </row>
    <row r="85" spans="1:30" x14ac:dyDescent="0.25">
      <c r="A85" s="34">
        <v>2698</v>
      </c>
      <c r="B85" s="84" t="str">
        <f>INDEX([16]Data!$C$5:$C$156,MATCH(A85,[16]Data!$A$5:$A$156,0))</f>
        <v>Kotelna Frýdlant</v>
      </c>
      <c r="C85" s="85" t="str">
        <f>VLOOKUP($C$2,'[48]ERU-1'!$A$6:$BE$17,C$42,FALSE)</f>
        <v>Červen</v>
      </c>
      <c r="D85" s="85">
        <f>VLOOKUP($C$2,'[48]ERU-1'!$A$6:$BE$17,D$42,FALSE)</f>
        <v>6</v>
      </c>
      <c r="E85" s="85">
        <f>VLOOKUP($C$2,'[48]ERU-1'!$A$6:$BE$17,E$42,FALSE)</f>
        <v>824.36599999999999</v>
      </c>
      <c r="F85" s="85">
        <f>VLOOKUP($C$2,'[48]ERU-1'!$A$6:$BE$17,F$42,FALSE)</f>
        <v>423.61399999999998</v>
      </c>
      <c r="G85" s="85">
        <f>VLOOKUP($C$2,'[48]ERU-1'!$A$6:$BE$17,G$42,FALSE)</f>
        <v>35.405000000000001</v>
      </c>
      <c r="H85" s="85">
        <f>VLOOKUP($C$2,'[48]ERU-1'!$A$6:$BE$17,H$42,FALSE)</f>
        <v>1272</v>
      </c>
      <c r="I85" s="85">
        <f>VLOOKUP($C$2,'[48]ERU-1'!$A$6:$BE$17,I$42,FALSE)</f>
        <v>0</v>
      </c>
      <c r="J85" s="85">
        <f>VLOOKUP($C$2,'[48]ERU-1'!$A$6:$BE$17,J$42,FALSE)</f>
        <v>0</v>
      </c>
      <c r="K85" s="85">
        <f>VLOOKUP($C$2,'[48]ERU-1'!$A$6:$BE$17,K$42,FALSE)</f>
        <v>1272</v>
      </c>
      <c r="L85" s="85">
        <f>VLOOKUP($C$2,'[48]ERU-1'!$A$6:$BE$17,L$42,FALSE)</f>
        <v>0</v>
      </c>
      <c r="M85" s="85">
        <f>VLOOKUP($C$2,'[48]ERU-1'!$A$6:$BE$17,M$42,FALSE)</f>
        <v>1272</v>
      </c>
      <c r="N85" s="85">
        <f>VLOOKUP($C$2,'[48]ERU-1'!$A$6:$BE$17,N$42,FALSE)</f>
        <v>0</v>
      </c>
      <c r="O85" s="85" t="s">
        <v>36</v>
      </c>
      <c r="P85" s="85">
        <f>VLOOKUP($C$2,'[48]ERU-1'!$A$6:$BE$17,P$42,FALSE)</f>
        <v>0</v>
      </c>
      <c r="Q85" s="85">
        <f>VLOOKUP($C$2,'[48]ERU-1'!$A$6:$BE$17,Q$42,FALSE)</f>
        <v>0</v>
      </c>
      <c r="R85" s="85">
        <f>VLOOKUP($C$2,'[48]ERU-1'!$A$6:$BE$17,R$42,FALSE)</f>
        <v>1272</v>
      </c>
      <c r="S85" s="85">
        <f>VLOOKUP($C$2,'[48]ERU-1'!$A$6:$BE$17,S$42,FALSE)</f>
        <v>0</v>
      </c>
      <c r="T85" s="85">
        <f>VLOOKUP($C$2,'[48]ERU-1'!$A$6:$BE$17,T$42,FALSE)</f>
        <v>0</v>
      </c>
      <c r="U85" s="85">
        <f>VLOOKUP($C$2,'[48]ERU-1'!$A$6:$BE$17,U$42,FALSE)</f>
        <v>0</v>
      </c>
      <c r="V85" s="85">
        <f>VLOOKUP($C$2,'[48]ERU-1'!$A$6:$BE$17,V$42,FALSE)</f>
        <v>0</v>
      </c>
      <c r="W85" s="85">
        <f>VLOOKUP($C$2,'[48]ERU-1'!$A$6:$BE$17,W$42,FALSE)</f>
        <v>0</v>
      </c>
      <c r="X85" s="85">
        <f>VLOOKUP($C$2,'[48]ERU-1'!$A$6:$BE$17,X$42,FALSE)</f>
        <v>0</v>
      </c>
      <c r="Y85" s="85">
        <f>VLOOKUP($C$2,'[48]ERU-1'!$A$6:$BE$17,Y$42,FALSE)</f>
        <v>0</v>
      </c>
      <c r="Z85" s="85">
        <f>VLOOKUP($C$2,'[48]ERU-1'!$A$6:$BE$17,Z$42,FALSE)</f>
        <v>0</v>
      </c>
      <c r="AA85" s="85" t="str">
        <f>INDEX([16]Data!$BK$5:$BK$156,MATCH(A85,[16]Data!$A$5:$A$156,0))</f>
        <v>Liberecký</v>
      </c>
      <c r="AB85" s="86">
        <f>INDEX([16]Data!$BM$5:$BM$156,MATCH(A85,[16]Data!$A$5:$A$156,0))</f>
        <v>1.4970000000000001</v>
      </c>
      <c r="AC85" s="12"/>
      <c r="AD85" s="39">
        <f t="shared" si="15"/>
        <v>0.83409267241718488</v>
      </c>
    </row>
    <row r="86" spans="1:30" x14ac:dyDescent="0.25">
      <c r="A86">
        <v>2947</v>
      </c>
      <c r="B86" s="84" t="str">
        <f>INDEX([16]Data!$C$5:$C$156,MATCH(A86,[16]Data!$A$5:$A$156,0))</f>
        <v>Kotelna Humpolec</v>
      </c>
      <c r="C86" s="85" t="str">
        <f>VLOOKUP($C$2,'[49]ERU-1'!$A$6:$BE$17,C$42,FALSE)</f>
        <v>Červen</v>
      </c>
      <c r="D86" s="85">
        <f>VLOOKUP($C$2,'[49]ERU-1'!$A$6:$BE$17,D$42,FALSE)</f>
        <v>6</v>
      </c>
      <c r="E86" s="85">
        <f>VLOOKUP($C$2,'[49]ERU-1'!$A$6:$BE$17,E$42,FALSE)</f>
        <v>70.986999999999995</v>
      </c>
      <c r="F86" s="85">
        <f>VLOOKUP($C$2,'[49]ERU-1'!$A$6:$BE$17,F$42,FALSE)</f>
        <v>42.643999999999998</v>
      </c>
      <c r="G86" s="85">
        <f>VLOOKUP($C$2,'[49]ERU-1'!$A$6:$BE$17,G$42,FALSE)</f>
        <v>35.521000000000001</v>
      </c>
      <c r="H86" s="85">
        <f>VLOOKUP($C$2,'[49]ERU-1'!$A$6:$BE$17,H$42,FALSE)</f>
        <v>123</v>
      </c>
      <c r="I86" s="85">
        <f>VLOOKUP($C$2,'[49]ERU-1'!$A$6:$BE$17,I$42,FALSE)</f>
        <v>0</v>
      </c>
      <c r="J86" s="85">
        <f>VLOOKUP($C$2,'[49]ERU-1'!$A$6:$BE$17,J$42,FALSE)</f>
        <v>0</v>
      </c>
      <c r="K86" s="85">
        <f>VLOOKUP($C$2,'[49]ERU-1'!$A$6:$BE$17,K$42,FALSE)</f>
        <v>123</v>
      </c>
      <c r="L86" s="85">
        <f>VLOOKUP($C$2,'[49]ERU-1'!$A$6:$BE$17,L$42,FALSE)</f>
        <v>0</v>
      </c>
      <c r="M86" s="85">
        <f>VLOOKUP($C$2,'[49]ERU-1'!$A$6:$BE$17,M$42,FALSE)</f>
        <v>123</v>
      </c>
      <c r="N86" s="85">
        <f>VLOOKUP($C$2,'[49]ERU-1'!$A$6:$BE$17,N$42,FALSE)</f>
        <v>0</v>
      </c>
      <c r="O86" s="85" t="s">
        <v>36</v>
      </c>
      <c r="P86" s="85">
        <f>VLOOKUP($C$2,'[49]ERU-1'!$A$6:$BE$17,P$42,FALSE)</f>
        <v>0</v>
      </c>
      <c r="Q86" s="85">
        <f>VLOOKUP($C$2,'[49]ERU-1'!$A$6:$BE$17,Q$42,FALSE)</f>
        <v>0</v>
      </c>
      <c r="R86" s="85">
        <f>VLOOKUP($C$2,'[49]ERU-1'!$A$6:$BE$17,R$42,FALSE)</f>
        <v>123</v>
      </c>
      <c r="S86" s="85">
        <f>VLOOKUP($C$2,'[49]ERU-1'!$A$6:$BE$17,S$42,FALSE)</f>
        <v>0</v>
      </c>
      <c r="T86" s="85">
        <f>VLOOKUP($C$2,'[49]ERU-1'!$A$6:$BE$17,T$42,FALSE)</f>
        <v>0</v>
      </c>
      <c r="U86" s="85">
        <f>VLOOKUP($C$2,'[49]ERU-1'!$A$6:$BE$17,U$42,FALSE)</f>
        <v>0</v>
      </c>
      <c r="V86" s="85">
        <f>VLOOKUP($C$2,'[49]ERU-1'!$A$6:$BE$17,V$42,FALSE)</f>
        <v>0</v>
      </c>
      <c r="W86" s="85">
        <f>VLOOKUP($C$2,'[49]ERU-1'!$A$6:$BE$17,W$42,FALSE)</f>
        <v>0</v>
      </c>
      <c r="X86" s="85">
        <f>VLOOKUP($C$2,'[49]ERU-1'!$A$6:$BE$17,X$42,FALSE)</f>
        <v>0</v>
      </c>
      <c r="Y86" s="85">
        <f>VLOOKUP($C$2,'[49]ERU-1'!$A$6:$BE$17,Y$42,FALSE)</f>
        <v>0</v>
      </c>
      <c r="Z86" s="85">
        <f>VLOOKUP($C$2,'[49]ERU-1'!$A$6:$BE$17,Z$42,FALSE)</f>
        <v>0</v>
      </c>
      <c r="AA86" s="85" t="str">
        <f>INDEX([16]Data!$BK$5:$BK$156,MATCH(A86,[16]Data!$A$5:$A$156,0))</f>
        <v>Vysočina</v>
      </c>
      <c r="AB86" s="86">
        <f>INDEX([16]Data!$BM$5:$BM$156,MATCH(A86,[16]Data!$A$5:$A$156,0))</f>
        <v>0.184</v>
      </c>
      <c r="AC86" s="12"/>
      <c r="AD86" s="39">
        <f t="shared" si="15"/>
        <v>0.80120689116092936</v>
      </c>
    </row>
    <row r="87" spans="1:30" x14ac:dyDescent="0.25">
      <c r="A87">
        <v>2381</v>
      </c>
      <c r="B87" s="84" t="str">
        <f>INDEX([16]Data!$C$5:$C$156,MATCH(A87,[16]Data!$A$5:$A$156,0))</f>
        <v>Kotelna - ZŠ Velká Chuchle</v>
      </c>
      <c r="C87" s="85" t="str">
        <f>VLOOKUP($C$2,'[9]ERU-1'!$A$6:$BE$17,C$42,FALSE)</f>
        <v>Červen</v>
      </c>
      <c r="D87" s="85">
        <f>VLOOKUP($C$2,'[9]ERU-1'!$A$6:$BE$17,D$42,FALSE)</f>
        <v>6</v>
      </c>
      <c r="E87" s="85">
        <f>VLOOKUP($C$2,'[9]ERU-1'!$A$6:$BE$17,E$42,FALSE)</f>
        <v>12.5</v>
      </c>
      <c r="F87" s="85">
        <f>VLOOKUP($C$2,'[9]ERU-1'!$A$6:$BE$17,F$42,FALSE)</f>
        <v>8.1530000000000005</v>
      </c>
      <c r="G87" s="85">
        <f>VLOOKUP($C$2,'[9]ERU-1'!$A$6:$BE$17,G$42,FALSE)</f>
        <v>35.527000000000001</v>
      </c>
      <c r="H87" s="85">
        <f>VLOOKUP($C$2,'[9]ERU-1'!$A$6:$BE$17,H$42,FALSE)</f>
        <v>22</v>
      </c>
      <c r="I87" s="85">
        <f>VLOOKUP($C$2,'[9]ERU-1'!$A$6:$BE$17,I$42,FALSE)</f>
        <v>0</v>
      </c>
      <c r="J87" s="85">
        <f>VLOOKUP($C$2,'[9]ERU-1'!$A$6:$BE$17,J$42,FALSE)</f>
        <v>0</v>
      </c>
      <c r="K87" s="85">
        <f>VLOOKUP($C$2,'[9]ERU-1'!$A$6:$BE$17,K$42,FALSE)</f>
        <v>22</v>
      </c>
      <c r="L87" s="85">
        <f>VLOOKUP($C$2,'[9]ERU-1'!$A$6:$BE$17,L$42,FALSE)</f>
        <v>0</v>
      </c>
      <c r="M87" s="85">
        <f>VLOOKUP($C$2,'[9]ERU-1'!$A$6:$BE$17,M$42,FALSE)</f>
        <v>22</v>
      </c>
      <c r="N87" s="85">
        <f>VLOOKUP($C$2,'[9]ERU-1'!$A$6:$BE$17,N$42,FALSE)</f>
        <v>0</v>
      </c>
      <c r="O87" s="85" t="s">
        <v>36</v>
      </c>
      <c r="P87" s="85">
        <f>VLOOKUP($C$2,'[9]ERU-1'!$A$6:$BE$17,P$42,FALSE)</f>
        <v>0</v>
      </c>
      <c r="Q87" s="85">
        <f>VLOOKUP($C$2,'[9]ERU-1'!$A$6:$BE$17,Q$42,FALSE)</f>
        <v>0</v>
      </c>
      <c r="R87" s="85">
        <f>VLOOKUP($C$2,'[9]ERU-1'!$A$6:$BE$17,R$42,FALSE)</f>
        <v>22</v>
      </c>
      <c r="S87" s="85">
        <f>VLOOKUP($C$2,'[9]ERU-1'!$A$6:$BE$17,S$42,FALSE)</f>
        <v>0</v>
      </c>
      <c r="T87" s="85">
        <f>VLOOKUP($C$2,'[9]ERU-1'!$A$6:$BE$17,T$42,FALSE)</f>
        <v>0</v>
      </c>
      <c r="U87" s="85">
        <f>VLOOKUP($C$2,'[9]ERU-1'!$A$6:$BE$17,U$42,FALSE)</f>
        <v>0</v>
      </c>
      <c r="V87" s="85">
        <f>VLOOKUP($C$2,'[9]ERU-1'!$A$6:$BE$17,V$42,FALSE)</f>
        <v>0</v>
      </c>
      <c r="W87" s="85">
        <f>VLOOKUP($C$2,'[9]ERU-1'!$A$6:$BE$17,W$42,FALSE)</f>
        <v>0</v>
      </c>
      <c r="X87" s="85">
        <f>VLOOKUP($C$2,'[9]ERU-1'!$A$6:$BE$17,X$42,FALSE)</f>
        <v>0</v>
      </c>
      <c r="Y87" s="85">
        <f>VLOOKUP($C$2,'[9]ERU-1'!$A$6:$BE$17,Y$42,FALSE)</f>
        <v>0</v>
      </c>
      <c r="Z87" s="85">
        <f>VLOOKUP($C$2,'[9]ERU-1'!$A$6:$BE$17,Z$42,FALSE)</f>
        <v>0</v>
      </c>
      <c r="AA87" s="85" t="str">
        <f>INDEX([16]Data!$BK$5:$BK$156,MATCH(A87,[16]Data!$A$5:$A$156,0))</f>
        <v>Hlavní město Praha</v>
      </c>
      <c r="AB87" s="86">
        <f>INDEX([16]Data!$BM$5:$BM$156,MATCH(A87,[16]Data!$A$5:$A$156,0))</f>
        <v>6.2E-2</v>
      </c>
      <c r="AC87" s="12"/>
      <c r="AD87" s="39">
        <f t="shared" si="15"/>
        <v>0.749553674857244</v>
      </c>
    </row>
    <row r="88" spans="1:30" x14ac:dyDescent="0.25">
      <c r="A88">
        <v>3522</v>
      </c>
      <c r="B88" s="84" t="str">
        <f>INDEX([16]Data!$C$5:$C$156,MATCH(A88,[16]Data!$A$5:$A$156,0))</f>
        <v>KJ - Kraslice, Školní</v>
      </c>
      <c r="C88" s="85" t="str">
        <f>VLOOKUP($C$2,'[50]ERU-1'!$A$6:$BE$17,C$42,FALSE)</f>
        <v>Červen</v>
      </c>
      <c r="D88" s="85">
        <f>VLOOKUP($C$2,'[50]ERU-1'!$A$6:$BE$17,D$42,FALSE)</f>
        <v>6</v>
      </c>
      <c r="E88" s="85">
        <f>VLOOKUP($C$2,'[50]ERU-1'!$A$6:$BE$17,E$42,FALSE)</f>
        <v>244.36500000000001</v>
      </c>
      <c r="F88" s="85">
        <f>VLOOKUP($C$2,'[50]ERU-1'!$A$6:$BE$17,F$42,FALSE)</f>
        <v>135.29900000000001</v>
      </c>
      <c r="G88" s="85">
        <f>VLOOKUP($C$2,'[50]ERU-1'!$A$6:$BE$17,G$42,FALSE)</f>
        <v>35.429000000000002</v>
      </c>
      <c r="H88" s="85">
        <f>VLOOKUP($C$2,'[50]ERU-1'!$A$6:$BE$17,H$42,FALSE)</f>
        <v>393</v>
      </c>
      <c r="I88" s="85">
        <f>VLOOKUP($C$2,'[50]ERU-1'!$A$6:$BE$17,I$42,FALSE)</f>
        <v>0</v>
      </c>
      <c r="J88" s="85">
        <f>VLOOKUP($C$2,'[50]ERU-1'!$A$6:$BE$17,J$42,FALSE)</f>
        <v>0</v>
      </c>
      <c r="K88" s="85">
        <f>VLOOKUP($C$2,'[50]ERU-1'!$A$6:$BE$17,K$42,FALSE)</f>
        <v>393</v>
      </c>
      <c r="L88" s="85">
        <f>VLOOKUP($C$2,'[50]ERU-1'!$A$6:$BE$17,L$42,FALSE)</f>
        <v>0</v>
      </c>
      <c r="M88" s="85">
        <f>VLOOKUP($C$2,'[50]ERU-1'!$A$6:$BE$17,M$42,FALSE)</f>
        <v>393</v>
      </c>
      <c r="N88" s="85">
        <f>VLOOKUP($C$2,'[50]ERU-1'!$A$6:$BE$17,N$42,FALSE)</f>
        <v>0</v>
      </c>
      <c r="O88" s="85" t="s">
        <v>36</v>
      </c>
      <c r="P88" s="85">
        <f>VLOOKUP($C$2,'[50]ERU-1'!$A$6:$BE$17,P$42,FALSE)</f>
        <v>0</v>
      </c>
      <c r="Q88" s="85">
        <f>VLOOKUP($C$2,'[50]ERU-1'!$A$6:$BE$17,Q$42,FALSE)</f>
        <v>0</v>
      </c>
      <c r="R88" s="85">
        <f>VLOOKUP($C$2,'[50]ERU-1'!$A$6:$BE$17,R$42,FALSE)</f>
        <v>393</v>
      </c>
      <c r="S88" s="85">
        <f>VLOOKUP($C$2,'[50]ERU-1'!$A$6:$BE$17,S$42,FALSE)</f>
        <v>0</v>
      </c>
      <c r="T88" s="85">
        <f>VLOOKUP($C$2,'[50]ERU-1'!$A$6:$BE$17,T$42,FALSE)</f>
        <v>0</v>
      </c>
      <c r="U88" s="85">
        <f>VLOOKUP($C$2,'[50]ERU-1'!$A$6:$BE$17,U$42,FALSE)</f>
        <v>0</v>
      </c>
      <c r="V88" s="85">
        <f>VLOOKUP($C$2,'[50]ERU-1'!$A$6:$BE$17,V$42,FALSE)</f>
        <v>0</v>
      </c>
      <c r="W88" s="85">
        <f>VLOOKUP($C$2,'[50]ERU-1'!$A$6:$BE$17,W$42,FALSE)</f>
        <v>0</v>
      </c>
      <c r="X88" s="85">
        <f>VLOOKUP($C$2,'[50]ERU-1'!$A$6:$BE$17,X$42,FALSE)</f>
        <v>0</v>
      </c>
      <c r="Y88" s="85">
        <f>VLOOKUP($C$2,'[50]ERU-1'!$A$6:$BE$17,Y$42,FALSE)</f>
        <v>0</v>
      </c>
      <c r="Z88" s="85">
        <f>VLOOKUP($C$2,'[50]ERU-1'!$A$6:$BE$17,Z$42,FALSE)</f>
        <v>0</v>
      </c>
      <c r="AA88" s="85" t="str">
        <f>INDEX([16]Data!$BK$5:$BK$156,MATCH(A88,[16]Data!$A$5:$A$156,0))</f>
        <v>Karlovarský</v>
      </c>
      <c r="AB88" s="86">
        <f>INDEX([16]Data!$BM$5:$BM$156,MATCH(A88,[16]Data!$A$5:$A$156,0))</f>
        <v>1.046</v>
      </c>
      <c r="AC88" s="12"/>
      <c r="AD88" s="39">
        <f t="shared" si="15"/>
        <v>0.80685494103183808</v>
      </c>
    </row>
    <row r="89" spans="1:30" x14ac:dyDescent="0.25">
      <c r="A89">
        <v>3521</v>
      </c>
      <c r="B89" s="84" t="str">
        <f>INDEX([16]Data!$C$5:$C$156,MATCH(A89,[16]Data!$A$5:$A$156,0))</f>
        <v>KJ - Kraslice, Pohraniční stráže</v>
      </c>
      <c r="C89" s="85" t="str">
        <f>VLOOKUP($C$2,'[51]ERU-1'!$A$6:$BE$17,C$42,FALSE)</f>
        <v>Červen</v>
      </c>
      <c r="D89" s="85">
        <f>VLOOKUP($C$2,'[51]ERU-1'!$A$6:$BE$17,D$42,FALSE)</f>
        <v>6</v>
      </c>
      <c r="E89" s="85">
        <f>VLOOKUP($C$2,'[51]ERU-1'!$A$6:$BE$17,E$42,FALSE)</f>
        <v>299.60000000000002</v>
      </c>
      <c r="F89" s="85">
        <f>VLOOKUP($C$2,'[51]ERU-1'!$A$6:$BE$17,F$42,FALSE)</f>
        <v>163.90199999999999</v>
      </c>
      <c r="G89" s="85">
        <f>VLOOKUP($C$2,'[51]ERU-1'!$A$6:$BE$17,G$42,FALSE)</f>
        <v>35.427999999999997</v>
      </c>
      <c r="H89" s="85">
        <f>VLOOKUP($C$2,'[51]ERU-1'!$A$6:$BE$17,H$42,FALSE)</f>
        <v>472</v>
      </c>
      <c r="I89" s="85">
        <f>VLOOKUP($C$2,'[51]ERU-1'!$A$6:$BE$17,I$42,FALSE)</f>
        <v>0</v>
      </c>
      <c r="J89" s="85">
        <f>VLOOKUP($C$2,'[51]ERU-1'!$A$6:$BE$17,J$42,FALSE)</f>
        <v>0</v>
      </c>
      <c r="K89" s="85">
        <f>VLOOKUP($C$2,'[51]ERU-1'!$A$6:$BE$17,K$42,FALSE)</f>
        <v>472</v>
      </c>
      <c r="L89" s="85">
        <f>VLOOKUP($C$2,'[51]ERU-1'!$A$6:$BE$17,L$42,FALSE)</f>
        <v>0</v>
      </c>
      <c r="M89" s="85">
        <f>VLOOKUP($C$2,'[51]ERU-1'!$A$6:$BE$17,M$42,FALSE)</f>
        <v>472</v>
      </c>
      <c r="N89" s="85">
        <f>VLOOKUP($C$2,'[51]ERU-1'!$A$6:$BE$17,N$42,FALSE)</f>
        <v>0</v>
      </c>
      <c r="O89" s="85" t="s">
        <v>36</v>
      </c>
      <c r="P89" s="85">
        <f>VLOOKUP($C$2,'[51]ERU-1'!$A$6:$BE$17,P$42,FALSE)</f>
        <v>0</v>
      </c>
      <c r="Q89" s="85">
        <f>VLOOKUP($C$2,'[51]ERU-1'!$A$6:$BE$17,Q$42,FALSE)</f>
        <v>0</v>
      </c>
      <c r="R89" s="85">
        <f>VLOOKUP($C$2,'[51]ERU-1'!$A$6:$BE$17,R$42,FALSE)</f>
        <v>472</v>
      </c>
      <c r="S89" s="85">
        <f>VLOOKUP($C$2,'[51]ERU-1'!$A$6:$BE$17,S$42,FALSE)</f>
        <v>0</v>
      </c>
      <c r="T89" s="85">
        <f>VLOOKUP($C$2,'[51]ERU-1'!$A$6:$BE$17,T$42,FALSE)</f>
        <v>0</v>
      </c>
      <c r="U89" s="85">
        <f>VLOOKUP($C$2,'[51]ERU-1'!$A$6:$BE$17,U$42,FALSE)</f>
        <v>0</v>
      </c>
      <c r="V89" s="85">
        <f>VLOOKUP($C$2,'[51]ERU-1'!$A$6:$BE$17,V$42,FALSE)</f>
        <v>0</v>
      </c>
      <c r="W89" s="85">
        <f>VLOOKUP($C$2,'[51]ERU-1'!$A$6:$BE$17,W$42,FALSE)</f>
        <v>0</v>
      </c>
      <c r="X89" s="85">
        <f>VLOOKUP($C$2,'[51]ERU-1'!$A$6:$BE$17,X$42,FALSE)</f>
        <v>0</v>
      </c>
      <c r="Y89" s="85">
        <f>VLOOKUP($C$2,'[51]ERU-1'!$A$6:$BE$17,Y$42,FALSE)</f>
        <v>0</v>
      </c>
      <c r="Z89" s="85">
        <f>VLOOKUP($C$2,'[51]ERU-1'!$A$6:$BE$17,Z$42,FALSE)</f>
        <v>0</v>
      </c>
      <c r="AA89" s="85" t="str">
        <f>INDEX([16]Data!$BK$5:$BK$156,MATCH(A89,[16]Data!$A$5:$A$156,0))</f>
        <v>Karlovarský</v>
      </c>
      <c r="AB89" s="86">
        <f>INDEX([16]Data!$BM$5:$BM$156,MATCH(A89,[16]Data!$A$5:$A$156,0))</f>
        <v>1.274</v>
      </c>
      <c r="AC89" s="12"/>
      <c r="AD89" s="39">
        <f t="shared" si="15"/>
        <v>0.79993600511959051</v>
      </c>
    </row>
    <row r="90" spans="1:30" x14ac:dyDescent="0.25">
      <c r="A90">
        <v>3034</v>
      </c>
      <c r="B90" s="84" t="str">
        <f>INDEX([16]Data!$C$5:$C$156,MATCH(A90,[16]Data!$A$5:$A$156,0))</f>
        <v>KJ - Krupka</v>
      </c>
      <c r="C90" s="85" t="str">
        <f>VLOOKUP($C$2,'[52]ERU-1'!$A$6:$BE$17,C$42,FALSE)</f>
        <v>Červen</v>
      </c>
      <c r="D90" s="85">
        <f>VLOOKUP($C$2,'[52]ERU-1'!$A$6:$BE$17,D$42,FALSE)</f>
        <v>6</v>
      </c>
      <c r="E90" s="85">
        <f>VLOOKUP($C$2,'[52]ERU-1'!$A$6:$BE$17,E$42,FALSE)</f>
        <v>454.77699999999999</v>
      </c>
      <c r="F90" s="85">
        <f>VLOOKUP($C$2,'[52]ERU-1'!$A$6:$BE$17,F$42,FALSE)</f>
        <v>241.18700000000001</v>
      </c>
      <c r="G90" s="85">
        <f>VLOOKUP($C$2,'[52]ERU-1'!$A$6:$BE$17,G$42,FALSE)</f>
        <v>35.307000000000002</v>
      </c>
      <c r="H90" s="85">
        <f>VLOOKUP($C$2,'[52]ERU-1'!$A$6:$BE$17,H$42,FALSE)</f>
        <v>694</v>
      </c>
      <c r="I90" s="85">
        <f>VLOOKUP($C$2,'[52]ERU-1'!$A$6:$BE$17,I$42,FALSE)</f>
        <v>0</v>
      </c>
      <c r="J90" s="85">
        <f>VLOOKUP($C$2,'[52]ERU-1'!$A$6:$BE$17,J$42,FALSE)</f>
        <v>0</v>
      </c>
      <c r="K90" s="85">
        <f>VLOOKUP($C$2,'[52]ERU-1'!$A$6:$BE$17,K$42,FALSE)</f>
        <v>694</v>
      </c>
      <c r="L90" s="85">
        <f>VLOOKUP($C$2,'[52]ERU-1'!$A$6:$BE$17,L$42,FALSE)</f>
        <v>0</v>
      </c>
      <c r="M90" s="85">
        <f>VLOOKUP($C$2,'[52]ERU-1'!$A$6:$BE$17,M$42,FALSE)</f>
        <v>694</v>
      </c>
      <c r="N90" s="85">
        <f>VLOOKUP($C$2,'[52]ERU-1'!$A$6:$BE$17,N$42,FALSE)</f>
        <v>0</v>
      </c>
      <c r="O90" s="85" t="s">
        <v>36</v>
      </c>
      <c r="P90" s="85">
        <f>VLOOKUP($C$2,'[52]ERU-1'!$A$6:$BE$17,P$42,FALSE)</f>
        <v>0</v>
      </c>
      <c r="Q90" s="85">
        <f>VLOOKUP($C$2,'[52]ERU-1'!$A$6:$BE$17,Q$42,FALSE)</f>
        <v>0</v>
      </c>
      <c r="R90" s="85">
        <f>VLOOKUP($C$2,'[52]ERU-1'!$A$6:$BE$17,R$42,FALSE)</f>
        <v>694</v>
      </c>
      <c r="S90" s="85">
        <f>VLOOKUP($C$2,'[52]ERU-1'!$A$6:$BE$17,S$42,FALSE)</f>
        <v>0</v>
      </c>
      <c r="T90" s="85">
        <f>VLOOKUP($C$2,'[52]ERU-1'!$A$6:$BE$17,T$42,FALSE)</f>
        <v>0</v>
      </c>
      <c r="U90" s="85">
        <f>VLOOKUP($C$2,'[52]ERU-1'!$A$6:$BE$17,U$42,FALSE)</f>
        <v>0</v>
      </c>
      <c r="V90" s="85">
        <f>VLOOKUP($C$2,'[52]ERU-1'!$A$6:$BE$17,V$42,FALSE)</f>
        <v>0</v>
      </c>
      <c r="W90" s="85">
        <f>VLOOKUP($C$2,'[52]ERU-1'!$A$6:$BE$17,W$42,FALSE)</f>
        <v>0</v>
      </c>
      <c r="X90" s="85">
        <f>VLOOKUP($C$2,'[52]ERU-1'!$A$6:$BE$17,X$42,FALSE)</f>
        <v>0</v>
      </c>
      <c r="Y90" s="85">
        <f>VLOOKUP($C$2,'[52]ERU-1'!$A$6:$BE$17,Y$42,FALSE)</f>
        <v>0</v>
      </c>
      <c r="Z90" s="85">
        <f>VLOOKUP($C$2,'[52]ERU-1'!$A$6:$BE$17,Z$42,FALSE)</f>
        <v>0</v>
      </c>
      <c r="AA90" s="85" t="str">
        <f>INDEX([16]Data!$BK$5:$BK$156,MATCH(A90,[16]Data!$A$5:$A$156,0))</f>
        <v>Ústecký</v>
      </c>
      <c r="AB90" s="86">
        <f>INDEX([16]Data!$BM$5:$BM$156,MATCH(A90,[16]Data!$A$5:$A$156,0))</f>
        <v>1.9950000000000001</v>
      </c>
      <c r="AC90" s="12"/>
      <c r="AD90" s="39">
        <f t="shared" si="15"/>
        <v>0.79928759749811462</v>
      </c>
    </row>
    <row r="91" spans="1:30" x14ac:dyDescent="0.25">
      <c r="A91">
        <v>2927</v>
      </c>
      <c r="B91" s="84" t="str">
        <f>INDEX([16]Data!$C$5:$C$156,MATCH(A91,[16]Data!$A$5:$A$156,0))</f>
        <v>KJ - Lipník nad Bečvou, ul. Hranická</v>
      </c>
      <c r="C91" s="85" t="str">
        <f>VLOOKUP($C$2,'[53]ERU-1'!$A$6:$BE$17,C$42,FALSE)</f>
        <v>Červen</v>
      </c>
      <c r="D91" s="85">
        <f>VLOOKUP($C$2,'[53]ERU-1'!$A$6:$BE$17,D$42,FALSE)</f>
        <v>6</v>
      </c>
      <c r="E91" s="85">
        <f>VLOOKUP($C$2,'[53]ERU-1'!$A$6:$BE$17,E$42,FALSE)</f>
        <v>15.398</v>
      </c>
      <c r="F91" s="85">
        <f>VLOOKUP($C$2,'[53]ERU-1'!$A$6:$BE$17,F$42,FALSE)</f>
        <v>10.053000000000001</v>
      </c>
      <c r="G91" s="85">
        <f>VLOOKUP($C$2,'[53]ERU-1'!$A$6:$BE$17,G$42,FALSE)</f>
        <v>35.484000000000002</v>
      </c>
      <c r="H91" s="85">
        <f>VLOOKUP($C$2,'[53]ERU-1'!$A$6:$BE$17,H$42,FALSE)</f>
        <v>29</v>
      </c>
      <c r="I91" s="85">
        <f>VLOOKUP($C$2,'[53]ERU-1'!$A$6:$BE$17,I$42,FALSE)</f>
        <v>0</v>
      </c>
      <c r="J91" s="85">
        <f>VLOOKUP($C$2,'[53]ERU-1'!$A$6:$BE$17,J$42,FALSE)</f>
        <v>0</v>
      </c>
      <c r="K91" s="85">
        <f>VLOOKUP($C$2,'[53]ERU-1'!$A$6:$BE$17,K$42,FALSE)</f>
        <v>29</v>
      </c>
      <c r="L91" s="85">
        <f>VLOOKUP($C$2,'[53]ERU-1'!$A$6:$BE$17,L$42,FALSE)</f>
        <v>0</v>
      </c>
      <c r="M91" s="85">
        <f>VLOOKUP($C$2,'[53]ERU-1'!$A$6:$BE$17,M$42,FALSE)</f>
        <v>29</v>
      </c>
      <c r="N91" s="85">
        <f>VLOOKUP($C$2,'[53]ERU-1'!$A$6:$BE$17,N$42,FALSE)</f>
        <v>0</v>
      </c>
      <c r="O91" s="85" t="s">
        <v>36</v>
      </c>
      <c r="P91" s="85">
        <f>VLOOKUP($C$2,'[53]ERU-1'!$A$6:$BE$17,P$42,FALSE)</f>
        <v>0</v>
      </c>
      <c r="Q91" s="85">
        <f>VLOOKUP($C$2,'[53]ERU-1'!$A$6:$BE$17,Q$42,FALSE)</f>
        <v>0</v>
      </c>
      <c r="R91" s="85">
        <f>VLOOKUP($C$2,'[53]ERU-1'!$A$6:$BE$17,R$42,FALSE)</f>
        <v>29</v>
      </c>
      <c r="S91" s="85">
        <f>VLOOKUP($C$2,'[53]ERU-1'!$A$6:$BE$17,S$42,FALSE)</f>
        <v>0</v>
      </c>
      <c r="T91" s="85">
        <f>VLOOKUP($C$2,'[53]ERU-1'!$A$6:$BE$17,T$42,FALSE)</f>
        <v>0</v>
      </c>
      <c r="U91" s="85">
        <f>VLOOKUP($C$2,'[53]ERU-1'!$A$6:$BE$17,U$42,FALSE)</f>
        <v>0</v>
      </c>
      <c r="V91" s="85">
        <f>VLOOKUP($C$2,'[53]ERU-1'!$A$6:$BE$17,V$42,FALSE)</f>
        <v>0</v>
      </c>
      <c r="W91" s="85">
        <f>VLOOKUP($C$2,'[53]ERU-1'!$A$6:$BE$17,W$42,FALSE)</f>
        <v>0</v>
      </c>
      <c r="X91" s="85">
        <f>VLOOKUP($C$2,'[53]ERU-1'!$A$6:$BE$17,X$42,FALSE)</f>
        <v>0</v>
      </c>
      <c r="Y91" s="85">
        <f>VLOOKUP($C$2,'[53]ERU-1'!$A$6:$BE$17,Y$42,FALSE)</f>
        <v>0</v>
      </c>
      <c r="Z91" s="85">
        <f>VLOOKUP($C$2,'[53]ERU-1'!$A$6:$BE$17,Z$42,FALSE)</f>
        <v>0</v>
      </c>
      <c r="AA91" s="85" t="str">
        <f>INDEX([16]Data!$BK$5:$BK$156,MATCH(A91,[16]Data!$A$5:$A$156,0))</f>
        <v>Olomoucký</v>
      </c>
      <c r="AB91" s="86">
        <f>INDEX([16]Data!$BM$5:$BM$156,MATCH(A91,[16]Data!$A$5:$A$156,0))</f>
        <v>6.2E-2</v>
      </c>
      <c r="AC91" s="12"/>
      <c r="AD91" s="39">
        <f t="shared" si="15"/>
        <v>0.80130861987024316</v>
      </c>
    </row>
    <row r="92" spans="1:30" x14ac:dyDescent="0.25">
      <c r="A92">
        <v>2848</v>
      </c>
      <c r="B92" s="84" t="str">
        <f>INDEX([16]Data!$C$5:$C$156,MATCH(A92,[16]Data!$A$5:$A$156,0))</f>
        <v>KJ - Lipník nad Bečvou, ul. Na Bečvě</v>
      </c>
      <c r="C92" s="85" t="str">
        <f>VLOOKUP($C$2,'[54]ERU-1'!$A$6:$BE$17,C$42,FALSE)</f>
        <v>Červen</v>
      </c>
      <c r="D92" s="85">
        <f>VLOOKUP($C$2,'[54]ERU-1'!$A$6:$BE$17,D$42,FALSE)</f>
        <v>6</v>
      </c>
      <c r="E92" s="85">
        <f>VLOOKUP($C$2,'[54]ERU-1'!$A$6:$BE$17,E$42,FALSE)</f>
        <v>173.17500000000001</v>
      </c>
      <c r="F92" s="85">
        <f>VLOOKUP($C$2,'[54]ERU-1'!$A$6:$BE$17,F$42,FALSE)</f>
        <v>89.41</v>
      </c>
      <c r="G92" s="85">
        <f>VLOOKUP($C$2,'[54]ERU-1'!$A$6:$BE$17,G$42,FALSE)</f>
        <v>35.491999999999997</v>
      </c>
      <c r="H92" s="85">
        <f>VLOOKUP($C$2,'[54]ERU-1'!$A$6:$BE$17,H$42,FALSE)</f>
        <v>243</v>
      </c>
      <c r="I92" s="85">
        <f>VLOOKUP($C$2,'[54]ERU-1'!$A$6:$BE$17,I$42,FALSE)</f>
        <v>0</v>
      </c>
      <c r="J92" s="85">
        <f>VLOOKUP($C$2,'[54]ERU-1'!$A$6:$BE$17,J$42,FALSE)</f>
        <v>0</v>
      </c>
      <c r="K92" s="85">
        <f>VLOOKUP($C$2,'[54]ERU-1'!$A$6:$BE$17,K$42,FALSE)</f>
        <v>243</v>
      </c>
      <c r="L92" s="85">
        <f>VLOOKUP($C$2,'[54]ERU-1'!$A$6:$BE$17,L$42,FALSE)</f>
        <v>0</v>
      </c>
      <c r="M92" s="85">
        <f>VLOOKUP($C$2,'[54]ERU-1'!$A$6:$BE$17,M$42,FALSE)</f>
        <v>243</v>
      </c>
      <c r="N92" s="85">
        <f>VLOOKUP($C$2,'[54]ERU-1'!$A$6:$BE$17,N$42,FALSE)</f>
        <v>0</v>
      </c>
      <c r="O92" s="85" t="s">
        <v>36</v>
      </c>
      <c r="P92" s="85">
        <f>VLOOKUP($C$2,'[54]ERU-1'!$A$6:$BE$17,P$42,FALSE)</f>
        <v>0</v>
      </c>
      <c r="Q92" s="85">
        <f>VLOOKUP($C$2,'[54]ERU-1'!$A$6:$BE$17,Q$42,FALSE)</f>
        <v>0</v>
      </c>
      <c r="R92" s="85">
        <f>VLOOKUP($C$2,'[54]ERU-1'!$A$6:$BE$17,R$42,FALSE)</f>
        <v>243</v>
      </c>
      <c r="S92" s="85">
        <f>VLOOKUP($C$2,'[54]ERU-1'!$A$6:$BE$17,S$42,FALSE)</f>
        <v>0</v>
      </c>
      <c r="T92" s="85">
        <f>VLOOKUP($C$2,'[54]ERU-1'!$A$6:$BE$17,T$42,FALSE)</f>
        <v>0</v>
      </c>
      <c r="U92" s="85">
        <f>VLOOKUP($C$2,'[54]ERU-1'!$A$6:$BE$17,U$42,FALSE)</f>
        <v>0</v>
      </c>
      <c r="V92" s="85">
        <f>VLOOKUP($C$2,'[54]ERU-1'!$A$6:$BE$17,V$42,FALSE)</f>
        <v>0</v>
      </c>
      <c r="W92" s="85">
        <f>VLOOKUP($C$2,'[54]ERU-1'!$A$6:$BE$17,W$42,FALSE)</f>
        <v>0</v>
      </c>
      <c r="X92" s="85">
        <f>VLOOKUP($C$2,'[54]ERU-1'!$A$6:$BE$17,X$42,FALSE)</f>
        <v>0</v>
      </c>
      <c r="Y92" s="85">
        <f>VLOOKUP($C$2,'[54]ERU-1'!$A$6:$BE$17,Y$42,FALSE)</f>
        <v>0</v>
      </c>
      <c r="Z92" s="85">
        <f>VLOOKUP($C$2,'[54]ERU-1'!$A$6:$BE$17,Z$42,FALSE)</f>
        <v>0</v>
      </c>
      <c r="AA92" s="85" t="str">
        <f>INDEX([16]Data!$BK$5:$BK$156,MATCH(A92,[16]Data!$A$5:$A$156,0))</f>
        <v>Olomoucký</v>
      </c>
      <c r="AB92" s="86">
        <f>INDEX([16]Data!$BM$5:$BM$156,MATCH(A92,[16]Data!$A$5:$A$156,0))</f>
        <v>1.1619999999999999</v>
      </c>
      <c r="AC92" s="12"/>
      <c r="AD92" s="39">
        <f t="shared" si="15"/>
        <v>0.75494911083771399</v>
      </c>
    </row>
    <row r="93" spans="1:30" x14ac:dyDescent="0.25">
      <c r="A93">
        <v>3942</v>
      </c>
      <c r="B93" s="84" t="str">
        <f>INDEX([16]Data!$C$5:$C$156,MATCH(A93,[16]Data!$A$5:$A$156,0))</f>
        <v>KJ - Litomyšl</v>
      </c>
      <c r="C93" s="85" t="str">
        <f>VLOOKUP($C$2,'[55]ERU-1'!$A$6:$BE$17,C$42,FALSE)</f>
        <v>Červen</v>
      </c>
      <c r="D93" s="85">
        <f>VLOOKUP($C$2,'[55]ERU-1'!$A$6:$BE$17,D$42,FALSE)</f>
        <v>6</v>
      </c>
      <c r="E93" s="85">
        <f>VLOOKUP($C$2,'[55]ERU-1'!$A$6:$BE$17,E$42,FALSE)</f>
        <v>97.498999999999995</v>
      </c>
      <c r="F93" s="85">
        <f>VLOOKUP($C$2,'[55]ERU-1'!$A$6:$BE$17,F$42,FALSE)</f>
        <v>54.539000000000001</v>
      </c>
      <c r="G93" s="85">
        <f>VLOOKUP($C$2,'[55]ERU-1'!$A$6:$BE$17,G$42,FALSE)</f>
        <v>35.274000000000001</v>
      </c>
      <c r="H93" s="85">
        <f>VLOOKUP($C$2,'[55]ERU-1'!$A$6:$BE$17,H$42,FALSE)</f>
        <v>167</v>
      </c>
      <c r="I93" s="85">
        <f>VLOOKUP($C$2,'[55]ERU-1'!$A$6:$BE$17,I$42,FALSE)</f>
        <v>0</v>
      </c>
      <c r="J93" s="85">
        <f>VLOOKUP($C$2,'[55]ERU-1'!$A$6:$BE$17,J$42,FALSE)</f>
        <v>0</v>
      </c>
      <c r="K93" s="85">
        <f>VLOOKUP($C$2,'[55]ERU-1'!$A$6:$BE$17,K$42,FALSE)</f>
        <v>167</v>
      </c>
      <c r="L93" s="85">
        <f>VLOOKUP($C$2,'[55]ERU-1'!$A$6:$BE$17,L$42,FALSE)</f>
        <v>0</v>
      </c>
      <c r="M93" s="85">
        <f>VLOOKUP($C$2,'[55]ERU-1'!$A$6:$BE$17,M$42,FALSE)</f>
        <v>167</v>
      </c>
      <c r="N93" s="85">
        <f>VLOOKUP($C$2,'[55]ERU-1'!$A$6:$BE$17,N$42,FALSE)</f>
        <v>0</v>
      </c>
      <c r="O93" s="85" t="s">
        <v>36</v>
      </c>
      <c r="P93" s="85">
        <f>VLOOKUP($C$2,'[55]ERU-1'!$A$6:$BE$17,P$42,FALSE)</f>
        <v>0</v>
      </c>
      <c r="Q93" s="85">
        <f>VLOOKUP($C$2,'[55]ERU-1'!$A$6:$BE$17,Q$42,FALSE)</f>
        <v>0</v>
      </c>
      <c r="R93" s="85">
        <f>VLOOKUP($C$2,'[55]ERU-1'!$A$6:$BE$17,R$42,FALSE)</f>
        <v>167</v>
      </c>
      <c r="S93" s="85">
        <f>VLOOKUP($C$2,'[55]ERU-1'!$A$6:$BE$17,S$42,FALSE)</f>
        <v>0</v>
      </c>
      <c r="T93" s="85">
        <f>VLOOKUP($C$2,'[55]ERU-1'!$A$6:$BE$17,T$42,FALSE)</f>
        <v>0</v>
      </c>
      <c r="U93" s="85">
        <f>VLOOKUP($C$2,'[55]ERU-1'!$A$6:$BE$17,U$42,FALSE)</f>
        <v>0</v>
      </c>
      <c r="V93" s="85">
        <f>VLOOKUP($C$2,'[55]ERU-1'!$A$6:$BE$17,V$42,FALSE)</f>
        <v>0</v>
      </c>
      <c r="W93" s="85">
        <f>VLOOKUP($C$2,'[55]ERU-1'!$A$6:$BE$17,W$42,FALSE)</f>
        <v>0</v>
      </c>
      <c r="X93" s="85">
        <f>VLOOKUP($C$2,'[55]ERU-1'!$A$6:$BE$17,X$42,FALSE)</f>
        <v>0</v>
      </c>
      <c r="Y93" s="85">
        <f>VLOOKUP($C$2,'[55]ERU-1'!$A$6:$BE$17,Y$42,FALSE)</f>
        <v>0</v>
      </c>
      <c r="Z93" s="85">
        <f>VLOOKUP($C$2,'[55]ERU-1'!$A$6:$BE$17,Z$42,FALSE)</f>
        <v>0</v>
      </c>
      <c r="AA93" s="85" t="str">
        <f>INDEX([16]Data!$BK$5:$BK$156,MATCH(A93,[16]Data!$A$5:$A$156,0))</f>
        <v>Pardubický</v>
      </c>
      <c r="AB93" s="86">
        <f>INDEX([16]Data!$BM$5:$BM$156,MATCH(A93,[16]Data!$A$5:$A$156,0))</f>
        <v>0.28599999999999998</v>
      </c>
      <c r="AC93" s="12"/>
      <c r="AD93" s="39">
        <f t="shared" si="15"/>
        <v>0.8505636129905001</v>
      </c>
    </row>
    <row r="94" spans="1:30" x14ac:dyDescent="0.25">
      <c r="A94">
        <v>3691</v>
      </c>
      <c r="B94" s="84" t="str">
        <f>INDEX([16]Data!$C$5:$C$156,MATCH(A94,[16]Data!$A$5:$A$156,0))</f>
        <v>KJ - Luhačovice (areál lázní)</v>
      </c>
      <c r="C94" s="85" t="str">
        <f>VLOOKUP($C$2,'[56]ERU-1'!$A$6:$BE$17,C$42,FALSE)</f>
        <v>Červen</v>
      </c>
      <c r="D94" s="85">
        <f>VLOOKUP($C$2,'[56]ERU-1'!$A$6:$BE$17,D$42,FALSE)</f>
        <v>6</v>
      </c>
      <c r="E94" s="85">
        <f>VLOOKUP($C$2,'[56]ERU-1'!$A$6:$BE$17,E$42,FALSE)</f>
        <v>382.79399999999998</v>
      </c>
      <c r="F94" s="85">
        <f>VLOOKUP($C$2,'[56]ERU-1'!$A$6:$BE$17,F$42,FALSE)</f>
        <v>197.8</v>
      </c>
      <c r="G94" s="85">
        <f>VLOOKUP($C$2,'[56]ERU-1'!$A$6:$BE$17,G$42,FALSE)</f>
        <v>35.405000000000001</v>
      </c>
      <c r="H94" s="85">
        <f>VLOOKUP($C$2,'[56]ERU-1'!$A$6:$BE$17,H$42,FALSE)</f>
        <v>547</v>
      </c>
      <c r="I94" s="85">
        <f>VLOOKUP($C$2,'[56]ERU-1'!$A$6:$BE$17,I$42,FALSE)</f>
        <v>0</v>
      </c>
      <c r="J94" s="85">
        <f>VLOOKUP($C$2,'[56]ERU-1'!$A$6:$BE$17,J$42,FALSE)</f>
        <v>0</v>
      </c>
      <c r="K94" s="85">
        <f>VLOOKUP($C$2,'[56]ERU-1'!$A$6:$BE$17,K$42,FALSE)</f>
        <v>547</v>
      </c>
      <c r="L94" s="85">
        <f>VLOOKUP($C$2,'[56]ERU-1'!$A$6:$BE$17,L$42,FALSE)</f>
        <v>0</v>
      </c>
      <c r="M94" s="85">
        <f>VLOOKUP($C$2,'[56]ERU-1'!$A$6:$BE$17,M$42,FALSE)</f>
        <v>547</v>
      </c>
      <c r="N94" s="85">
        <f>VLOOKUP($C$2,'[56]ERU-1'!$A$6:$BE$17,N$42,FALSE)</f>
        <v>0</v>
      </c>
      <c r="O94" s="85" t="s">
        <v>36</v>
      </c>
      <c r="P94" s="85">
        <f>VLOOKUP($C$2,'[56]ERU-1'!$A$6:$BE$17,P$42,FALSE)</f>
        <v>0</v>
      </c>
      <c r="Q94" s="85">
        <f>VLOOKUP($C$2,'[56]ERU-1'!$A$6:$BE$17,Q$42,FALSE)</f>
        <v>0</v>
      </c>
      <c r="R94" s="85">
        <f>VLOOKUP($C$2,'[56]ERU-1'!$A$6:$BE$17,R$42,FALSE)</f>
        <v>0</v>
      </c>
      <c r="S94" s="85">
        <f>VLOOKUP($C$2,'[56]ERU-1'!$A$6:$BE$17,S$42,FALSE)</f>
        <v>0</v>
      </c>
      <c r="T94" s="85">
        <f>VLOOKUP($C$2,'[56]ERU-1'!$A$6:$BE$17,T$42,FALSE)</f>
        <v>547</v>
      </c>
      <c r="U94" s="85">
        <f>VLOOKUP($C$2,'[56]ERU-1'!$A$6:$BE$17,U$42,FALSE)</f>
        <v>0</v>
      </c>
      <c r="V94" s="85">
        <f>VLOOKUP($C$2,'[56]ERU-1'!$A$6:$BE$17,V$42,FALSE)</f>
        <v>0</v>
      </c>
      <c r="W94" s="85">
        <f>VLOOKUP($C$2,'[56]ERU-1'!$A$6:$BE$17,W$42,FALSE)</f>
        <v>0</v>
      </c>
      <c r="X94" s="85">
        <f>VLOOKUP($C$2,'[56]ERU-1'!$A$6:$BE$17,X$42,FALSE)</f>
        <v>0</v>
      </c>
      <c r="Y94" s="85">
        <f>VLOOKUP($C$2,'[56]ERU-1'!$A$6:$BE$17,Y$42,FALSE)</f>
        <v>0</v>
      </c>
      <c r="Z94" s="85">
        <f>VLOOKUP($C$2,'[56]ERU-1'!$A$6:$BE$17,Z$42,FALSE)</f>
        <v>0</v>
      </c>
      <c r="AA94" s="85" t="str">
        <f>INDEX([16]Data!$BK$5:$BK$156,MATCH(A94,[16]Data!$A$5:$A$156,0))</f>
        <v>Zlínský</v>
      </c>
      <c r="AB94" s="86">
        <f>INDEX([16]Data!$BM$5:$BM$156,MATCH(A94,[16]Data!$A$5:$A$156,0))</f>
        <v>1.274</v>
      </c>
      <c r="AC94" s="12"/>
      <c r="AD94" s="39">
        <f t="shared" si="15"/>
        <v>0.76817211549264119</v>
      </c>
    </row>
    <row r="95" spans="1:30" x14ac:dyDescent="0.25">
      <c r="A95">
        <v>2478</v>
      </c>
      <c r="B95" s="84" t="str">
        <f>INDEX([16]Data!$C$5:$C$156,MATCH(A95,[16]Data!$A$5:$A$156,0))</f>
        <v>Kotelna Votice</v>
      </c>
      <c r="C95" s="85" t="str">
        <f>VLOOKUP($C$2,'[57]ERU-1'!$A$6:$BE$17,C$42,FALSE)</f>
        <v>Červen</v>
      </c>
      <c r="D95" s="85">
        <f>VLOOKUP($C$2,'[57]ERU-1'!$A$6:$BE$17,D$42,FALSE)</f>
        <v>6</v>
      </c>
      <c r="E95" s="85">
        <f>VLOOKUP($C$2,'[57]ERU-1'!$A$6:$BE$17,E$42,FALSE)</f>
        <v>203.8</v>
      </c>
      <c r="F95" s="85">
        <f>VLOOKUP($C$2,'[57]ERU-1'!$A$6:$BE$17,F$42,FALSE)</f>
        <v>106.92700000000001</v>
      </c>
      <c r="G95" s="85">
        <f>VLOOKUP($C$2,'[57]ERU-1'!$A$6:$BE$17,G$42,FALSE)</f>
        <v>35.56</v>
      </c>
      <c r="H95" s="85">
        <f>VLOOKUP($C$2,'[57]ERU-1'!$A$6:$BE$17,H$42,FALSE)</f>
        <v>290</v>
      </c>
      <c r="I95" s="85">
        <f>VLOOKUP($C$2,'[57]ERU-1'!$A$6:$BE$17,I$42,FALSE)</f>
        <v>0</v>
      </c>
      <c r="J95" s="85">
        <f>VLOOKUP($C$2,'[57]ERU-1'!$A$6:$BE$17,J$42,FALSE)</f>
        <v>0</v>
      </c>
      <c r="K95" s="85">
        <f>VLOOKUP($C$2,'[57]ERU-1'!$A$6:$BE$17,K$42,FALSE)</f>
        <v>290</v>
      </c>
      <c r="L95" s="85">
        <f>VLOOKUP($C$2,'[57]ERU-1'!$A$6:$BE$17,L$42,FALSE)</f>
        <v>0</v>
      </c>
      <c r="M95" s="85">
        <f>VLOOKUP($C$2,'[57]ERU-1'!$A$6:$BE$17,M$42,FALSE)</f>
        <v>290</v>
      </c>
      <c r="N95" s="85">
        <f>VLOOKUP($C$2,'[57]ERU-1'!$A$6:$BE$17,N$42,FALSE)</f>
        <v>0</v>
      </c>
      <c r="O95" s="85" t="s">
        <v>36</v>
      </c>
      <c r="P95" s="85">
        <f>VLOOKUP($C$2,'[57]ERU-1'!$A$6:$BE$17,P$42,FALSE)</f>
        <v>0</v>
      </c>
      <c r="Q95" s="85">
        <f>VLOOKUP($C$2,'[57]ERU-1'!$A$6:$BE$17,Q$42,FALSE)</f>
        <v>0</v>
      </c>
      <c r="R95" s="85">
        <f>VLOOKUP($C$2,'[57]ERU-1'!$A$6:$BE$17,R$42,FALSE)</f>
        <v>290</v>
      </c>
      <c r="S95" s="85">
        <f>VLOOKUP($C$2,'[57]ERU-1'!$A$6:$BE$17,S$42,FALSE)</f>
        <v>0</v>
      </c>
      <c r="T95" s="85">
        <f>VLOOKUP($C$2,'[57]ERU-1'!$A$6:$BE$17,T$42,FALSE)</f>
        <v>0</v>
      </c>
      <c r="U95" s="85">
        <f>VLOOKUP($C$2,'[57]ERU-1'!$A$6:$BE$17,U$42,FALSE)</f>
        <v>0</v>
      </c>
      <c r="V95" s="85">
        <f>VLOOKUP($C$2,'[57]ERU-1'!$A$6:$BE$17,V$42,FALSE)</f>
        <v>0</v>
      </c>
      <c r="W95" s="85">
        <f>VLOOKUP($C$2,'[57]ERU-1'!$A$6:$BE$17,W$42,FALSE)</f>
        <v>0</v>
      </c>
      <c r="X95" s="85">
        <f>VLOOKUP($C$2,'[57]ERU-1'!$A$6:$BE$17,X$42,FALSE)</f>
        <v>0</v>
      </c>
      <c r="Y95" s="85">
        <f>VLOOKUP($C$2,'[57]ERU-1'!$A$6:$BE$17,Y$42,FALSE)</f>
        <v>0</v>
      </c>
      <c r="Z95" s="85">
        <f>VLOOKUP($C$2,'[57]ERU-1'!$A$6:$BE$17,Z$42,FALSE)</f>
        <v>0</v>
      </c>
      <c r="AA95" s="85" t="str">
        <f>INDEX([16]Data!$BK$5:$BK$156,MATCH(A95,[16]Data!$A$5:$A$156,0))</f>
        <v>Středočeský</v>
      </c>
      <c r="AB95" s="86">
        <f>INDEX([16]Data!$BM$5:$BM$156,MATCH(A95,[16]Data!$A$5:$A$156,0))</f>
        <v>0.28000000000000003</v>
      </c>
      <c r="AC95" s="12"/>
      <c r="AD95" s="39">
        <f t="shared" si="15"/>
        <v>0.75336964055435529</v>
      </c>
    </row>
    <row r="96" spans="1:30" x14ac:dyDescent="0.25">
      <c r="A96">
        <v>3339</v>
      </c>
      <c r="B96" s="84" t="str">
        <f>INDEX([16]Data!$C$5:$C$156,MATCH(A96,[16]Data!$A$5:$A$156,0))</f>
        <v>KJ - Meziboří</v>
      </c>
      <c r="C96" s="85" t="str">
        <f>VLOOKUP($C$2,'[58]ERU-1'!$A$6:$BE$17,C$42,FALSE)</f>
        <v>Červen</v>
      </c>
      <c r="D96" s="85">
        <f>VLOOKUP($C$2,'[58]ERU-1'!$A$6:$BE$17,D$42,FALSE)</f>
        <v>6</v>
      </c>
      <c r="E96" s="85">
        <f>VLOOKUP($C$2,'[58]ERU-1'!$A$6:$BE$17,E$42,FALSE)</f>
        <v>996.66499999999996</v>
      </c>
      <c r="F96" s="85">
        <f>VLOOKUP($C$2,'[58]ERU-1'!$A$6:$BE$17,F$42,FALSE)</f>
        <v>517.721</v>
      </c>
      <c r="G96" s="85">
        <f>VLOOKUP($C$2,'[58]ERU-1'!$A$6:$BE$17,G$42,FALSE)</f>
        <v>35.302999999999997</v>
      </c>
      <c r="H96" s="85">
        <f>VLOOKUP($C$2,'[58]ERU-1'!$A$6:$BE$17,H$42,FALSE)</f>
        <v>1460</v>
      </c>
      <c r="I96" s="85">
        <f>VLOOKUP($C$2,'[58]ERU-1'!$A$6:$BE$17,I$42,FALSE)</f>
        <v>0</v>
      </c>
      <c r="J96" s="85">
        <f>VLOOKUP($C$2,'[58]ERU-1'!$A$6:$BE$17,J$42,FALSE)</f>
        <v>0</v>
      </c>
      <c r="K96" s="85">
        <f>VLOOKUP($C$2,'[58]ERU-1'!$A$6:$BE$17,K$42,FALSE)</f>
        <v>1460</v>
      </c>
      <c r="L96" s="85">
        <f>VLOOKUP($C$2,'[58]ERU-1'!$A$6:$BE$17,L$42,FALSE)</f>
        <v>0</v>
      </c>
      <c r="M96" s="85">
        <f>VLOOKUP($C$2,'[58]ERU-1'!$A$6:$BE$17,M$42,FALSE)</f>
        <v>1460</v>
      </c>
      <c r="N96" s="85">
        <f>VLOOKUP($C$2,'[58]ERU-1'!$A$6:$BE$17,N$42,FALSE)</f>
        <v>0</v>
      </c>
      <c r="O96" s="85" t="s">
        <v>36</v>
      </c>
      <c r="P96" s="85">
        <f>VLOOKUP($C$2,'[58]ERU-1'!$A$6:$BE$17,P$42,FALSE)</f>
        <v>0</v>
      </c>
      <c r="Q96" s="85">
        <f>VLOOKUP($C$2,'[58]ERU-1'!$A$6:$BE$17,Q$42,FALSE)</f>
        <v>0</v>
      </c>
      <c r="R96" s="85">
        <f>VLOOKUP($C$2,'[58]ERU-1'!$A$6:$BE$17,R$42,FALSE)</f>
        <v>1460</v>
      </c>
      <c r="S96" s="85">
        <f>VLOOKUP($C$2,'[58]ERU-1'!$A$6:$BE$17,S$42,FALSE)</f>
        <v>0</v>
      </c>
      <c r="T96" s="85">
        <f>VLOOKUP($C$2,'[58]ERU-1'!$A$6:$BE$17,T$42,FALSE)</f>
        <v>0</v>
      </c>
      <c r="U96" s="85">
        <f>VLOOKUP($C$2,'[58]ERU-1'!$A$6:$BE$17,U$42,FALSE)</f>
        <v>0</v>
      </c>
      <c r="V96" s="85">
        <f>VLOOKUP($C$2,'[58]ERU-1'!$A$6:$BE$17,V$42,FALSE)</f>
        <v>0</v>
      </c>
      <c r="W96" s="85">
        <f>VLOOKUP($C$2,'[58]ERU-1'!$A$6:$BE$17,W$42,FALSE)</f>
        <v>0</v>
      </c>
      <c r="X96" s="85">
        <f>VLOOKUP($C$2,'[58]ERU-1'!$A$6:$BE$17,X$42,FALSE)</f>
        <v>0</v>
      </c>
      <c r="Y96" s="85">
        <f>VLOOKUP($C$2,'[58]ERU-1'!$A$6:$BE$17,Y$42,FALSE)</f>
        <v>0</v>
      </c>
      <c r="Z96" s="85">
        <f>VLOOKUP($C$2,'[58]ERU-1'!$A$6:$BE$17,Z$42,FALSE)</f>
        <v>0</v>
      </c>
      <c r="AA96" s="85" t="str">
        <f>INDEX([16]Data!$BK$5:$BK$156,MATCH(A96,[16]Data!$A$5:$A$156,0))</f>
        <v>Ústecký</v>
      </c>
      <c r="AB96" s="86">
        <f>INDEX([16]Data!$BM$5:$BM$156,MATCH(A96,[16]Data!$A$5:$A$156,0))</f>
        <v>3.99</v>
      </c>
      <c r="AC96" s="12"/>
      <c r="AD96" s="39">
        <f t="shared" si="15"/>
        <v>0.78334770186172764</v>
      </c>
    </row>
    <row r="97" spans="1:30" x14ac:dyDescent="0.25">
      <c r="A97">
        <v>3144</v>
      </c>
      <c r="B97" s="84" t="str">
        <f>INDEX([16]Data!$C$5:$C$156,MATCH(A97,[16]Data!$A$5:$A$156,0))</f>
        <v>KJ - Mohelnice</v>
      </c>
      <c r="C97" s="85" t="str">
        <f>VLOOKUP($C$2,'[59]ERU-1'!$A$6:$BE$17,C$42,FALSE)</f>
        <v>Červen</v>
      </c>
      <c r="D97" s="85">
        <f>VLOOKUP($C$2,'[59]ERU-1'!$A$6:$BE$17,D$42,FALSE)</f>
        <v>6</v>
      </c>
      <c r="E97" s="85">
        <f>VLOOKUP($C$2,'[59]ERU-1'!$A$6:$BE$17,E$42,FALSE)</f>
        <v>1231.9690000000001</v>
      </c>
      <c r="F97" s="85">
        <f>VLOOKUP($C$2,'[59]ERU-1'!$A$6:$BE$17,F$42,FALSE)</f>
        <v>669.56600000000003</v>
      </c>
      <c r="G97" s="85">
        <f>VLOOKUP($C$2,'[59]ERU-1'!$A$6:$BE$17,G$42,FALSE)</f>
        <v>35.463999999999999</v>
      </c>
      <c r="H97" s="85">
        <f>VLOOKUP($C$2,'[59]ERU-1'!$A$6:$BE$17,H$42,FALSE)</f>
        <v>1920</v>
      </c>
      <c r="I97" s="85">
        <f>VLOOKUP($C$2,'[59]ERU-1'!$A$6:$BE$17,I$42,FALSE)</f>
        <v>0</v>
      </c>
      <c r="J97" s="85">
        <f>VLOOKUP($C$2,'[59]ERU-1'!$A$6:$BE$17,J$42,FALSE)</f>
        <v>0</v>
      </c>
      <c r="K97" s="85">
        <f>VLOOKUP($C$2,'[59]ERU-1'!$A$6:$BE$17,K$42,FALSE)</f>
        <v>1920</v>
      </c>
      <c r="L97" s="85">
        <f>VLOOKUP($C$2,'[59]ERU-1'!$A$6:$BE$17,L$42,FALSE)</f>
        <v>0</v>
      </c>
      <c r="M97" s="85">
        <f>VLOOKUP($C$2,'[59]ERU-1'!$A$6:$BE$17,M$42,FALSE)</f>
        <v>1920</v>
      </c>
      <c r="N97" s="85">
        <f>VLOOKUP($C$2,'[59]ERU-1'!$A$6:$BE$17,N$42,FALSE)</f>
        <v>0</v>
      </c>
      <c r="O97" s="85" t="s">
        <v>36</v>
      </c>
      <c r="P97" s="85">
        <f>VLOOKUP($C$2,'[59]ERU-1'!$A$6:$BE$17,P$42,FALSE)</f>
        <v>0</v>
      </c>
      <c r="Q97" s="85">
        <f>VLOOKUP($C$2,'[59]ERU-1'!$A$6:$BE$17,Q$42,FALSE)</f>
        <v>0</v>
      </c>
      <c r="R97" s="85">
        <f>VLOOKUP($C$2,'[59]ERU-1'!$A$6:$BE$17,R$42,FALSE)</f>
        <v>1920</v>
      </c>
      <c r="S97" s="85">
        <f>VLOOKUP($C$2,'[59]ERU-1'!$A$6:$BE$17,S$42,FALSE)</f>
        <v>0</v>
      </c>
      <c r="T97" s="85">
        <f>VLOOKUP($C$2,'[59]ERU-1'!$A$6:$BE$17,T$42,FALSE)</f>
        <v>0</v>
      </c>
      <c r="U97" s="85">
        <f>VLOOKUP($C$2,'[59]ERU-1'!$A$6:$BE$17,U$42,FALSE)</f>
        <v>0</v>
      </c>
      <c r="V97" s="85">
        <f>VLOOKUP($C$2,'[59]ERU-1'!$A$6:$BE$17,V$42,FALSE)</f>
        <v>0</v>
      </c>
      <c r="W97" s="85">
        <f>VLOOKUP($C$2,'[59]ERU-1'!$A$6:$BE$17,W$42,FALSE)</f>
        <v>0</v>
      </c>
      <c r="X97" s="85">
        <f>VLOOKUP($C$2,'[59]ERU-1'!$A$6:$BE$17,X$42,FALSE)</f>
        <v>0</v>
      </c>
      <c r="Y97" s="85">
        <f>VLOOKUP($C$2,'[59]ERU-1'!$A$6:$BE$17,Y$42,FALSE)</f>
        <v>0</v>
      </c>
      <c r="Z97" s="85">
        <f>VLOOKUP($C$2,'[59]ERU-1'!$A$6:$BE$17,Z$42,FALSE)</f>
        <v>0</v>
      </c>
      <c r="AA97" s="85" t="str">
        <f>INDEX([16]Data!$BK$5:$BK$156,MATCH(A97,[16]Data!$A$5:$A$156,0))</f>
        <v>Olomoucký</v>
      </c>
      <c r="AB97" s="86">
        <f>INDEX([16]Data!$BM$5:$BM$156,MATCH(A97,[16]Data!$A$5:$A$156,0))</f>
        <v>2.3580000000000001</v>
      </c>
      <c r="AC97" s="12"/>
      <c r="AD97" s="39">
        <f t="shared" si="15"/>
        <v>0.79653586552084976</v>
      </c>
    </row>
    <row r="98" spans="1:30" x14ac:dyDescent="0.25">
      <c r="A98">
        <v>3882</v>
      </c>
      <c r="B98" s="84" t="str">
        <f>INDEX([16]Data!$C$5:$C$156,MATCH(A98,[16]Data!$A$5:$A$156,0))</f>
        <v>KJ - Moravský Beroun</v>
      </c>
      <c r="C98" s="85" t="str">
        <f>VLOOKUP($C$2,'[60]ERU-1'!$A$6:$BE$17,C$42,FALSE)</f>
        <v>Červen</v>
      </c>
      <c r="D98" s="85">
        <f>VLOOKUP($C$2,'[60]ERU-1'!$A$6:$BE$17,D$42,FALSE)</f>
        <v>6</v>
      </c>
      <c r="E98" s="85">
        <f>VLOOKUP($C$2,'[60]ERU-1'!$A$6:$BE$17,E$42,FALSE)</f>
        <v>210.50899999999999</v>
      </c>
      <c r="F98" s="85">
        <f>VLOOKUP($C$2,'[60]ERU-1'!$A$6:$BE$17,F$42,FALSE)</f>
        <v>105.88800000000001</v>
      </c>
      <c r="G98" s="85">
        <f>VLOOKUP($C$2,'[60]ERU-1'!$A$6:$BE$17,G$42,FALSE)</f>
        <v>35.561999999999998</v>
      </c>
      <c r="H98" s="85">
        <f>VLOOKUP($C$2,'[60]ERU-1'!$A$6:$BE$17,H$42,FALSE)</f>
        <v>285</v>
      </c>
      <c r="I98" s="85">
        <f>VLOOKUP($C$2,'[60]ERU-1'!$A$6:$BE$17,I$42,FALSE)</f>
        <v>0</v>
      </c>
      <c r="J98" s="85">
        <f>VLOOKUP($C$2,'[60]ERU-1'!$A$6:$BE$17,J$42,FALSE)</f>
        <v>0</v>
      </c>
      <c r="K98" s="85">
        <f>VLOOKUP($C$2,'[60]ERU-1'!$A$6:$BE$17,K$42,FALSE)</f>
        <v>285</v>
      </c>
      <c r="L98" s="85">
        <f>VLOOKUP($C$2,'[60]ERU-1'!$A$6:$BE$17,L$42,FALSE)</f>
        <v>0</v>
      </c>
      <c r="M98" s="85">
        <f>VLOOKUP($C$2,'[60]ERU-1'!$A$6:$BE$17,M$42,FALSE)</f>
        <v>285</v>
      </c>
      <c r="N98" s="85">
        <f>VLOOKUP($C$2,'[60]ERU-1'!$A$6:$BE$17,N$42,FALSE)</f>
        <v>0</v>
      </c>
      <c r="O98" s="85" t="s">
        <v>36</v>
      </c>
      <c r="P98" s="85">
        <f>VLOOKUP($C$2,'[60]ERU-1'!$A$6:$BE$17,P$42,FALSE)</f>
        <v>0</v>
      </c>
      <c r="Q98" s="85">
        <f>VLOOKUP($C$2,'[60]ERU-1'!$A$6:$BE$17,Q$42,FALSE)</f>
        <v>0</v>
      </c>
      <c r="R98" s="85">
        <f>VLOOKUP($C$2,'[60]ERU-1'!$A$6:$BE$17,R$42,FALSE)</f>
        <v>285</v>
      </c>
      <c r="S98" s="85">
        <f>VLOOKUP($C$2,'[60]ERU-1'!$A$6:$BE$17,S$42,FALSE)</f>
        <v>0</v>
      </c>
      <c r="T98" s="85">
        <f>VLOOKUP($C$2,'[60]ERU-1'!$A$6:$BE$17,T$42,FALSE)</f>
        <v>0</v>
      </c>
      <c r="U98" s="85">
        <f>VLOOKUP($C$2,'[60]ERU-1'!$A$6:$BE$17,U$42,FALSE)</f>
        <v>0</v>
      </c>
      <c r="V98" s="85">
        <f>VLOOKUP($C$2,'[60]ERU-1'!$A$6:$BE$17,V$42,FALSE)</f>
        <v>0</v>
      </c>
      <c r="W98" s="85">
        <f>VLOOKUP($C$2,'[60]ERU-1'!$A$6:$BE$17,W$42,FALSE)</f>
        <v>0</v>
      </c>
      <c r="X98" s="85">
        <f>VLOOKUP($C$2,'[60]ERU-1'!$A$6:$BE$17,X$42,FALSE)</f>
        <v>0</v>
      </c>
      <c r="Y98" s="85">
        <f>VLOOKUP($C$2,'[60]ERU-1'!$A$6:$BE$17,Y$42,FALSE)</f>
        <v>0</v>
      </c>
      <c r="Z98" s="85">
        <f>VLOOKUP($C$2,'[60]ERU-1'!$A$6:$BE$17,Z$42,FALSE)</f>
        <v>0</v>
      </c>
      <c r="AA98" s="85" t="str">
        <f>INDEX([16]Data!$BK$5:$BK$156,MATCH(A98,[16]Data!$A$5:$A$156,0))</f>
        <v>Olomoucký</v>
      </c>
      <c r="AB98" s="86">
        <f>INDEX([16]Data!$BM$5:$BM$156,MATCH(A98,[16]Data!$A$5:$A$156,0))</f>
        <v>1.2450000000000001</v>
      </c>
      <c r="AC98" s="12"/>
      <c r="AD98" s="39">
        <f t="shared" si="15"/>
        <v>0.74764531076861074</v>
      </c>
    </row>
    <row r="99" spans="1:30" x14ac:dyDescent="0.25">
      <c r="A99">
        <v>2598</v>
      </c>
      <c r="B99" s="84" t="str">
        <f>INDEX([16]Data!$C$5:$C$156,MATCH(A99,[16]Data!$A$5:$A$156,0))</f>
        <v>KJ - Moravský Krumlov</v>
      </c>
      <c r="C99" s="85" t="str">
        <f>VLOOKUP($C$2,'[61]ERU-1'!$A$6:$BE$17,C$42,FALSE)</f>
        <v>Červen</v>
      </c>
      <c r="D99" s="85">
        <f>VLOOKUP($C$2,'[61]ERU-1'!$A$6:$BE$17,D$42,FALSE)</f>
        <v>6</v>
      </c>
      <c r="E99" s="85">
        <f>VLOOKUP($C$2,'[61]ERU-1'!$A$6:$BE$17,E$42,FALSE)</f>
        <v>277.34199999999998</v>
      </c>
      <c r="F99" s="85">
        <f>VLOOKUP($C$2,'[61]ERU-1'!$A$6:$BE$17,F$42,FALSE)</f>
        <v>146.09</v>
      </c>
      <c r="G99" s="85">
        <f>VLOOKUP($C$2,'[61]ERU-1'!$A$6:$BE$17,G$42,FALSE)</f>
        <v>35.405000000000001</v>
      </c>
      <c r="H99" s="85">
        <f>VLOOKUP($C$2,'[61]ERU-1'!$A$6:$BE$17,H$42,FALSE)</f>
        <v>412</v>
      </c>
      <c r="I99" s="85">
        <f>VLOOKUP($C$2,'[61]ERU-1'!$A$6:$BE$17,I$42,FALSE)</f>
        <v>0</v>
      </c>
      <c r="J99" s="85">
        <f>VLOOKUP($C$2,'[61]ERU-1'!$A$6:$BE$17,J$42,FALSE)</f>
        <v>0</v>
      </c>
      <c r="K99" s="85">
        <f>VLOOKUP($C$2,'[61]ERU-1'!$A$6:$BE$17,K$42,FALSE)</f>
        <v>412</v>
      </c>
      <c r="L99" s="85">
        <f>VLOOKUP($C$2,'[61]ERU-1'!$A$6:$BE$17,L$42,FALSE)</f>
        <v>0</v>
      </c>
      <c r="M99" s="85">
        <f>VLOOKUP($C$2,'[61]ERU-1'!$A$6:$BE$17,M$42,FALSE)</f>
        <v>412</v>
      </c>
      <c r="N99" s="85">
        <f>VLOOKUP($C$2,'[61]ERU-1'!$A$6:$BE$17,N$42,FALSE)</f>
        <v>0</v>
      </c>
      <c r="O99" s="85" t="s">
        <v>36</v>
      </c>
      <c r="P99" s="85">
        <f>VLOOKUP($C$2,'[61]ERU-1'!$A$6:$BE$17,P$42,FALSE)</f>
        <v>0</v>
      </c>
      <c r="Q99" s="85">
        <f>VLOOKUP($C$2,'[61]ERU-1'!$A$6:$BE$17,Q$42,FALSE)</f>
        <v>0</v>
      </c>
      <c r="R99" s="85">
        <f>VLOOKUP($C$2,'[61]ERU-1'!$A$6:$BE$17,R$42,FALSE)</f>
        <v>412</v>
      </c>
      <c r="S99" s="85">
        <f>VLOOKUP($C$2,'[61]ERU-1'!$A$6:$BE$17,S$42,FALSE)</f>
        <v>0</v>
      </c>
      <c r="T99" s="85">
        <f>VLOOKUP($C$2,'[61]ERU-1'!$A$6:$BE$17,T$42,FALSE)</f>
        <v>0</v>
      </c>
      <c r="U99" s="85">
        <f>VLOOKUP($C$2,'[61]ERU-1'!$A$6:$BE$17,U$42,FALSE)</f>
        <v>0</v>
      </c>
      <c r="V99" s="85">
        <f>VLOOKUP($C$2,'[61]ERU-1'!$A$6:$BE$17,V$42,FALSE)</f>
        <v>0</v>
      </c>
      <c r="W99" s="85">
        <f>VLOOKUP($C$2,'[61]ERU-1'!$A$6:$BE$17,W$42,FALSE)</f>
        <v>0</v>
      </c>
      <c r="X99" s="85">
        <f>VLOOKUP($C$2,'[61]ERU-1'!$A$6:$BE$17,X$42,FALSE)</f>
        <v>0</v>
      </c>
      <c r="Y99" s="85">
        <f>VLOOKUP($C$2,'[61]ERU-1'!$A$6:$BE$17,Y$42,FALSE)</f>
        <v>0</v>
      </c>
      <c r="Z99" s="85">
        <f>VLOOKUP($C$2,'[61]ERU-1'!$A$6:$BE$17,Z$42,FALSE)</f>
        <v>0</v>
      </c>
      <c r="AA99" s="85" t="str">
        <f>INDEX([16]Data!$BK$5:$BK$156,MATCH(A99,[16]Data!$A$5:$A$156,0))</f>
        <v>Jihomoravský</v>
      </c>
      <c r="AB99" s="86">
        <f>INDEX([16]Data!$BM$5:$BM$156,MATCH(A99,[16]Data!$A$5:$A$156,0))</f>
        <v>0.95199999999999996</v>
      </c>
      <c r="AC99" s="12"/>
      <c r="AD99" s="39">
        <f t="shared" si="15"/>
        <v>0.78338315041717055</v>
      </c>
    </row>
    <row r="100" spans="1:30" x14ac:dyDescent="0.25">
      <c r="A100">
        <v>3106</v>
      </c>
      <c r="B100" s="84" t="str">
        <f>INDEX([16]Data!$C$5:$C$156,MATCH(A100,[16]Data!$A$5:$A$156,0))</f>
        <v>KJ - Nové Hrady</v>
      </c>
      <c r="C100" s="85" t="str">
        <f>VLOOKUP($C$2,'[62]ERU-1'!$A$6:$BE$17,C$42,FALSE)</f>
        <v>Červen</v>
      </c>
      <c r="D100" s="85">
        <f>VLOOKUP($C$2,'[62]ERU-1'!$A$6:$BE$17,D$42,FALSE)</f>
        <v>6</v>
      </c>
      <c r="E100" s="85">
        <f>VLOOKUP($C$2,'[62]ERU-1'!$A$6:$BE$17,E$42,FALSE)</f>
        <v>60.314</v>
      </c>
      <c r="F100" s="85">
        <f>VLOOKUP($C$2,'[62]ERU-1'!$A$6:$BE$17,F$42,FALSE)</f>
        <v>36.177999999999997</v>
      </c>
      <c r="G100" s="85">
        <f>VLOOKUP($C$2,'[62]ERU-1'!$A$6:$BE$17,G$42,FALSE)</f>
        <v>35.524000000000001</v>
      </c>
      <c r="H100" s="85">
        <f>VLOOKUP($C$2,'[62]ERU-1'!$A$6:$BE$17,H$42,FALSE)</f>
        <v>97</v>
      </c>
      <c r="I100" s="85">
        <f>VLOOKUP($C$2,'[62]ERU-1'!$A$6:$BE$17,I$42,FALSE)</f>
        <v>0</v>
      </c>
      <c r="J100" s="85">
        <f>VLOOKUP($C$2,'[62]ERU-1'!$A$6:$BE$17,J$42,FALSE)</f>
        <v>0</v>
      </c>
      <c r="K100" s="85">
        <f>VLOOKUP($C$2,'[62]ERU-1'!$A$6:$BE$17,K$42,FALSE)</f>
        <v>97</v>
      </c>
      <c r="L100" s="85">
        <f>VLOOKUP($C$2,'[62]ERU-1'!$A$6:$BE$17,L$42,FALSE)</f>
        <v>0</v>
      </c>
      <c r="M100" s="85">
        <f>VLOOKUP($C$2,'[62]ERU-1'!$A$6:$BE$17,M$42,FALSE)</f>
        <v>97</v>
      </c>
      <c r="N100" s="85">
        <f>VLOOKUP($C$2,'[62]ERU-1'!$A$6:$BE$17,N$42,FALSE)</f>
        <v>0</v>
      </c>
      <c r="O100" s="85" t="s">
        <v>36</v>
      </c>
      <c r="P100" s="85">
        <f>VLOOKUP($C$2,'[62]ERU-1'!$A$6:$BE$17,P$42,FALSE)</f>
        <v>0</v>
      </c>
      <c r="Q100" s="85">
        <f>VLOOKUP($C$2,'[62]ERU-1'!$A$6:$BE$17,Q$42,FALSE)</f>
        <v>0</v>
      </c>
      <c r="R100" s="85">
        <f>VLOOKUP($C$2,'[62]ERU-1'!$A$6:$BE$17,R$42,FALSE)</f>
        <v>97</v>
      </c>
      <c r="S100" s="85">
        <f>VLOOKUP($C$2,'[62]ERU-1'!$A$6:$BE$17,S$42,FALSE)</f>
        <v>0</v>
      </c>
      <c r="T100" s="85">
        <f>VLOOKUP($C$2,'[62]ERU-1'!$A$6:$BE$17,T$42,FALSE)</f>
        <v>0</v>
      </c>
      <c r="U100" s="85">
        <f>VLOOKUP($C$2,'[62]ERU-1'!$A$6:$BE$17,U$42,FALSE)</f>
        <v>0</v>
      </c>
      <c r="V100" s="85">
        <f>VLOOKUP($C$2,'[62]ERU-1'!$A$6:$BE$17,V$42,FALSE)</f>
        <v>0</v>
      </c>
      <c r="W100" s="85">
        <f>VLOOKUP($C$2,'[62]ERU-1'!$A$6:$BE$17,W$42,FALSE)</f>
        <v>0</v>
      </c>
      <c r="X100" s="85">
        <f>VLOOKUP($C$2,'[62]ERU-1'!$A$6:$BE$17,X$42,FALSE)</f>
        <v>0</v>
      </c>
      <c r="Y100" s="85">
        <f>VLOOKUP($C$2,'[62]ERU-1'!$A$6:$BE$17,Y$42,FALSE)</f>
        <v>0</v>
      </c>
      <c r="Z100" s="85">
        <f>VLOOKUP($C$2,'[62]ERU-1'!$A$6:$BE$17,Z$42,FALSE)</f>
        <v>0</v>
      </c>
      <c r="AA100" s="85" t="str">
        <f>INDEX([16]Data!$BK$5:$BK$156,MATCH(A100,[16]Data!$A$5:$A$156,0))</f>
        <v>Jihočeský</v>
      </c>
      <c r="AB100" s="86">
        <f>INDEX([16]Data!$BM$5:$BM$156,MATCH(A100,[16]Data!$A$5:$A$156,0))</f>
        <v>0.16400000000000001</v>
      </c>
      <c r="AC100" s="12"/>
      <c r="AD100" s="39">
        <f t="shared" si="15"/>
        <v>0.74477429499818792</v>
      </c>
    </row>
    <row r="101" spans="1:30" x14ac:dyDescent="0.25">
      <c r="A101">
        <v>2672</v>
      </c>
      <c r="B101" s="84" t="str">
        <f>INDEX([16]Data!$C$5:$C$156,MATCH(A101,[16]Data!$A$5:$A$156,0))</f>
        <v>KJ - Nové Město nad Metují, Sokolská</v>
      </c>
      <c r="C101" s="85" t="str">
        <f>VLOOKUP($C$2,'[63]ERU-1'!$A$6:$BE$17,C$42,FALSE)</f>
        <v>Červen</v>
      </c>
      <c r="D101" s="85">
        <f>VLOOKUP($C$2,'[63]ERU-1'!$A$6:$BE$17,D$42,FALSE)</f>
        <v>6</v>
      </c>
      <c r="E101" s="85">
        <f>VLOOKUP($C$2,'[63]ERU-1'!$A$6:$BE$17,E$42,FALSE)</f>
        <v>125.401</v>
      </c>
      <c r="F101" s="85">
        <f>VLOOKUP($C$2,'[63]ERU-1'!$A$6:$BE$17,F$42,FALSE)</f>
        <v>66.132999999999996</v>
      </c>
      <c r="G101" s="85">
        <f>VLOOKUP($C$2,'[63]ERU-1'!$A$6:$BE$17,G$42,FALSE)</f>
        <v>35.271999999999998</v>
      </c>
      <c r="H101" s="85">
        <f>VLOOKUP($C$2,'[63]ERU-1'!$A$6:$BE$17,H$42,FALSE)</f>
        <v>183</v>
      </c>
      <c r="I101" s="85">
        <f>VLOOKUP($C$2,'[63]ERU-1'!$A$6:$BE$17,I$42,FALSE)</f>
        <v>0</v>
      </c>
      <c r="J101" s="85">
        <f>VLOOKUP($C$2,'[63]ERU-1'!$A$6:$BE$17,J$42,FALSE)</f>
        <v>0</v>
      </c>
      <c r="K101" s="85">
        <f>VLOOKUP($C$2,'[63]ERU-1'!$A$6:$BE$17,K$42,FALSE)</f>
        <v>183</v>
      </c>
      <c r="L101" s="85">
        <f>VLOOKUP($C$2,'[63]ERU-1'!$A$6:$BE$17,L$42,FALSE)</f>
        <v>0</v>
      </c>
      <c r="M101" s="85">
        <f>VLOOKUP($C$2,'[63]ERU-1'!$A$6:$BE$17,M$42,FALSE)</f>
        <v>183</v>
      </c>
      <c r="N101" s="85">
        <f>VLOOKUP($C$2,'[63]ERU-1'!$A$6:$BE$17,N$42,FALSE)</f>
        <v>0</v>
      </c>
      <c r="O101" s="85" t="s">
        <v>36</v>
      </c>
      <c r="P101" s="85">
        <f>VLOOKUP($C$2,'[63]ERU-1'!$A$6:$BE$17,P$42,FALSE)</f>
        <v>0</v>
      </c>
      <c r="Q101" s="85">
        <f>VLOOKUP($C$2,'[63]ERU-1'!$A$6:$BE$17,Q$42,FALSE)</f>
        <v>0</v>
      </c>
      <c r="R101" s="85">
        <f>VLOOKUP($C$2,'[63]ERU-1'!$A$6:$BE$17,R$42,FALSE)</f>
        <v>183</v>
      </c>
      <c r="S101" s="85">
        <f>VLOOKUP($C$2,'[63]ERU-1'!$A$6:$BE$17,S$42,FALSE)</f>
        <v>0</v>
      </c>
      <c r="T101" s="85">
        <f>VLOOKUP($C$2,'[63]ERU-1'!$A$6:$BE$17,T$42,FALSE)</f>
        <v>0</v>
      </c>
      <c r="U101" s="85">
        <f>VLOOKUP($C$2,'[63]ERU-1'!$A$6:$BE$17,U$42,FALSE)</f>
        <v>0</v>
      </c>
      <c r="V101" s="85">
        <f>VLOOKUP($C$2,'[63]ERU-1'!$A$6:$BE$17,V$42,FALSE)</f>
        <v>0</v>
      </c>
      <c r="W101" s="85">
        <f>VLOOKUP($C$2,'[63]ERU-1'!$A$6:$BE$17,W$42,FALSE)</f>
        <v>0</v>
      </c>
      <c r="X101" s="85">
        <f>VLOOKUP($C$2,'[63]ERU-1'!$A$6:$BE$17,X$42,FALSE)</f>
        <v>0</v>
      </c>
      <c r="Y101" s="85">
        <f>VLOOKUP($C$2,'[63]ERU-1'!$A$6:$BE$17,Y$42,FALSE)</f>
        <v>0</v>
      </c>
      <c r="Z101" s="85">
        <f>VLOOKUP($C$2,'[63]ERU-1'!$A$6:$BE$17,Z$42,FALSE)</f>
        <v>0</v>
      </c>
      <c r="AA101" s="85" t="str">
        <f>INDEX([16]Data!$BK$5:$BK$156,MATCH(A101,[16]Data!$A$5:$A$156,0))</f>
        <v>Královéhradecký</v>
      </c>
      <c r="AB101" s="86">
        <f>INDEX([16]Data!$BM$5:$BM$156,MATCH(A101,[16]Data!$A$5:$A$156,0))</f>
        <v>0.47199999999999998</v>
      </c>
      <c r="AC101" s="12"/>
      <c r="AD101" s="39">
        <f t="shared" si="15"/>
        <v>0.7686530678078014</v>
      </c>
    </row>
    <row r="102" spans="1:30" x14ac:dyDescent="0.25">
      <c r="A102">
        <v>2673</v>
      </c>
      <c r="B102" s="84" t="str">
        <f>INDEX([16]Data!$C$5:$C$156,MATCH(A102,[16]Data!$A$5:$A$156,0))</f>
        <v>KJ - Nové Město nad Metují, Družstevní</v>
      </c>
      <c r="C102" s="85" t="str">
        <f>VLOOKUP($C$2,'[64]ERU-1'!$A$6:$BE$17,C$42,FALSE)</f>
        <v>Červen</v>
      </c>
      <c r="D102" s="85">
        <f>VLOOKUP($C$2,'[64]ERU-1'!$A$6:$BE$17,D$42,FALSE)</f>
        <v>6</v>
      </c>
      <c r="E102" s="85">
        <f>VLOOKUP($C$2,'[64]ERU-1'!$A$6:$BE$17,E$42,FALSE)</f>
        <v>251.78</v>
      </c>
      <c r="F102" s="85">
        <f>VLOOKUP($C$2,'[64]ERU-1'!$A$6:$BE$17,F$42,FALSE)</f>
        <v>131.93700000000001</v>
      </c>
      <c r="G102" s="85">
        <f>VLOOKUP($C$2,'[64]ERU-1'!$A$6:$BE$17,G$42,FALSE)</f>
        <v>35.276000000000003</v>
      </c>
      <c r="H102" s="85">
        <f>VLOOKUP($C$2,'[64]ERU-1'!$A$6:$BE$17,H$42,FALSE)</f>
        <v>368</v>
      </c>
      <c r="I102" s="85">
        <f>VLOOKUP($C$2,'[64]ERU-1'!$A$6:$BE$17,I$42,FALSE)</f>
        <v>0</v>
      </c>
      <c r="J102" s="85">
        <f>VLOOKUP($C$2,'[64]ERU-1'!$A$6:$BE$17,J$42,FALSE)</f>
        <v>0</v>
      </c>
      <c r="K102" s="85">
        <f>VLOOKUP($C$2,'[64]ERU-1'!$A$6:$BE$17,K$42,FALSE)</f>
        <v>368</v>
      </c>
      <c r="L102" s="85">
        <f>VLOOKUP($C$2,'[64]ERU-1'!$A$6:$BE$17,L$42,FALSE)</f>
        <v>0</v>
      </c>
      <c r="M102" s="85">
        <f>VLOOKUP($C$2,'[64]ERU-1'!$A$6:$BE$17,M$42,FALSE)</f>
        <v>368</v>
      </c>
      <c r="N102" s="85">
        <f>VLOOKUP($C$2,'[64]ERU-1'!$A$6:$BE$17,N$42,FALSE)</f>
        <v>0</v>
      </c>
      <c r="O102" s="85" t="s">
        <v>36</v>
      </c>
      <c r="P102" s="85">
        <f>VLOOKUP($C$2,'[64]ERU-1'!$A$6:$BE$17,P$42,FALSE)</f>
        <v>0</v>
      </c>
      <c r="Q102" s="85">
        <f>VLOOKUP($C$2,'[64]ERU-1'!$A$6:$BE$17,Q$42,FALSE)</f>
        <v>0</v>
      </c>
      <c r="R102" s="85">
        <f>VLOOKUP($C$2,'[64]ERU-1'!$A$6:$BE$17,R$42,FALSE)</f>
        <v>368</v>
      </c>
      <c r="S102" s="85">
        <f>VLOOKUP($C$2,'[64]ERU-1'!$A$6:$BE$17,S$42,FALSE)</f>
        <v>0</v>
      </c>
      <c r="T102" s="85">
        <f>VLOOKUP($C$2,'[64]ERU-1'!$A$6:$BE$17,T$42,FALSE)</f>
        <v>0</v>
      </c>
      <c r="U102" s="85">
        <f>VLOOKUP($C$2,'[64]ERU-1'!$A$6:$BE$17,U$42,FALSE)</f>
        <v>0</v>
      </c>
      <c r="V102" s="85">
        <f>VLOOKUP($C$2,'[64]ERU-1'!$A$6:$BE$17,V$42,FALSE)</f>
        <v>0</v>
      </c>
      <c r="W102" s="85">
        <f>VLOOKUP($C$2,'[64]ERU-1'!$A$6:$BE$17,W$42,FALSE)</f>
        <v>0</v>
      </c>
      <c r="X102" s="85">
        <f>VLOOKUP($C$2,'[64]ERU-1'!$A$6:$BE$17,X$42,FALSE)</f>
        <v>0</v>
      </c>
      <c r="Y102" s="85">
        <f>VLOOKUP($C$2,'[64]ERU-1'!$A$6:$BE$17,Y$42,FALSE)</f>
        <v>0</v>
      </c>
      <c r="Z102" s="85">
        <f>VLOOKUP($C$2,'[64]ERU-1'!$A$6:$BE$17,Z$42,FALSE)</f>
        <v>0</v>
      </c>
      <c r="AA102" s="85" t="str">
        <f>INDEX([16]Data!$BK$5:$BK$156,MATCH(A102,[16]Data!$A$5:$A$156,0))</f>
        <v>Královéhradecký</v>
      </c>
      <c r="AB102" s="86">
        <f>INDEX([16]Data!$BM$5:$BM$156,MATCH(A102,[16]Data!$A$5:$A$156,0))</f>
        <v>0.47199999999999998</v>
      </c>
      <c r="AC102" s="12"/>
      <c r="AD102" s="39">
        <f t="shared" si="15"/>
        <v>0.77478055603979323</v>
      </c>
    </row>
    <row r="103" spans="1:30" x14ac:dyDescent="0.25">
      <c r="A103">
        <v>2449</v>
      </c>
      <c r="B103" s="84" t="str">
        <f>INDEX([16]Data!$C$5:$C$156,MATCH(A103,[16]Data!$A$5:$A$156,0))</f>
        <v>KJ - Nové Strašecí</v>
      </c>
      <c r="C103" s="85" t="str">
        <f>VLOOKUP($C$2,'[65]ERU-1'!$A$6:$BE$17,C$42,FALSE)</f>
        <v>Červen</v>
      </c>
      <c r="D103" s="85">
        <f>VLOOKUP($C$2,'[65]ERU-1'!$A$6:$BE$17,D$42,FALSE)</f>
        <v>6</v>
      </c>
      <c r="E103" s="85">
        <f>VLOOKUP($C$2,'[65]ERU-1'!$A$6:$BE$17,E$42,FALSE)</f>
        <v>282.09199999999998</v>
      </c>
      <c r="F103" s="85">
        <f>VLOOKUP($C$2,'[65]ERU-1'!$A$6:$BE$17,F$42,FALSE)</f>
        <v>152</v>
      </c>
      <c r="G103" s="85">
        <f>VLOOKUP($C$2,'[65]ERU-1'!$A$6:$BE$17,G$42,FALSE)</f>
        <v>35.33</v>
      </c>
      <c r="H103" s="85">
        <f>VLOOKUP($C$2,'[65]ERU-1'!$A$6:$BE$17,H$42,FALSE)</f>
        <v>425</v>
      </c>
      <c r="I103" s="85">
        <f>VLOOKUP($C$2,'[65]ERU-1'!$A$6:$BE$17,I$42,FALSE)</f>
        <v>0</v>
      </c>
      <c r="J103" s="85">
        <f>VLOOKUP($C$2,'[65]ERU-1'!$A$6:$BE$17,J$42,FALSE)</f>
        <v>0</v>
      </c>
      <c r="K103" s="85">
        <f>VLOOKUP($C$2,'[65]ERU-1'!$A$6:$BE$17,K$42,FALSE)</f>
        <v>425</v>
      </c>
      <c r="L103" s="85">
        <f>VLOOKUP($C$2,'[65]ERU-1'!$A$6:$BE$17,L$42,FALSE)</f>
        <v>0</v>
      </c>
      <c r="M103" s="85">
        <f>VLOOKUP($C$2,'[65]ERU-1'!$A$6:$BE$17,M$42,FALSE)</f>
        <v>425</v>
      </c>
      <c r="N103" s="85">
        <f>VLOOKUP($C$2,'[65]ERU-1'!$A$6:$BE$17,N$42,FALSE)</f>
        <v>0</v>
      </c>
      <c r="O103" s="85" t="s">
        <v>36</v>
      </c>
      <c r="P103" s="85">
        <f>VLOOKUP($C$2,'[65]ERU-1'!$A$6:$BE$17,P$42,FALSE)</f>
        <v>0</v>
      </c>
      <c r="Q103" s="85">
        <f>VLOOKUP($C$2,'[65]ERU-1'!$A$6:$BE$17,Q$42,FALSE)</f>
        <v>0</v>
      </c>
      <c r="R103" s="85">
        <f>VLOOKUP($C$2,'[65]ERU-1'!$A$6:$BE$17,R$42,FALSE)</f>
        <v>425</v>
      </c>
      <c r="S103" s="85">
        <f>VLOOKUP($C$2,'[65]ERU-1'!$A$6:$BE$17,S$42,FALSE)</f>
        <v>0</v>
      </c>
      <c r="T103" s="85">
        <f>VLOOKUP($C$2,'[65]ERU-1'!$A$6:$BE$17,T$42,FALSE)</f>
        <v>0</v>
      </c>
      <c r="U103" s="85">
        <f>VLOOKUP($C$2,'[65]ERU-1'!$A$6:$BE$17,U$42,FALSE)</f>
        <v>0</v>
      </c>
      <c r="V103" s="85">
        <f>VLOOKUP($C$2,'[65]ERU-1'!$A$6:$BE$17,V$42,FALSE)</f>
        <v>0</v>
      </c>
      <c r="W103" s="85">
        <f>VLOOKUP($C$2,'[65]ERU-1'!$A$6:$BE$17,W$42,FALSE)</f>
        <v>0</v>
      </c>
      <c r="X103" s="85">
        <f>VLOOKUP($C$2,'[65]ERU-1'!$A$6:$BE$17,X$42,FALSE)</f>
        <v>0</v>
      </c>
      <c r="Y103" s="85">
        <f>VLOOKUP($C$2,'[65]ERU-1'!$A$6:$BE$17,Y$42,FALSE)</f>
        <v>0</v>
      </c>
      <c r="Z103" s="85">
        <f>VLOOKUP($C$2,'[65]ERU-1'!$A$6:$BE$17,Z$42,FALSE)</f>
        <v>0</v>
      </c>
      <c r="AA103" s="85" t="str">
        <f>INDEX([16]Data!$BK$5:$BK$156,MATCH(A103,[16]Data!$A$5:$A$156,0))</f>
        <v>Středočeský</v>
      </c>
      <c r="AB103" s="86">
        <f>INDEX([16]Data!$BM$5:$BM$156,MATCH(A103,[16]Data!$A$5:$A$156,0))</f>
        <v>0.72299999999999998</v>
      </c>
      <c r="AC103" s="12"/>
      <c r="AD103" s="39">
        <f t="shared" si="15"/>
        <v>0.77668128654970758</v>
      </c>
    </row>
    <row r="104" spans="1:30" x14ac:dyDescent="0.25">
      <c r="A104">
        <v>3940</v>
      </c>
      <c r="B104" s="84" t="str">
        <f>INDEX([16]Data!$C$5:$C$156,MATCH(A104,[16]Data!$A$5:$A$156,0))</f>
        <v>KJ - Nový Bor, Rumburských hrdinů</v>
      </c>
      <c r="C104" s="85" t="str">
        <f>VLOOKUP($C$2,'[66]ERU-1'!$A$6:$BE$17,C$42,FALSE)</f>
        <v>Červen</v>
      </c>
      <c r="D104" s="85">
        <f>VLOOKUP($C$2,'[66]ERU-1'!$A$6:$BE$17,D$42,FALSE)</f>
        <v>6</v>
      </c>
      <c r="E104" s="85">
        <f>VLOOKUP($C$2,'[66]ERU-1'!$A$6:$BE$17,E$42,FALSE)</f>
        <v>107.854</v>
      </c>
      <c r="F104" s="85">
        <f>VLOOKUP($C$2,'[66]ERU-1'!$A$6:$BE$17,F$42,FALSE)</f>
        <v>60.235999999999997</v>
      </c>
      <c r="G104" s="85">
        <f>VLOOKUP($C$2,'[66]ERU-1'!$A$6:$BE$17,G$42,FALSE)</f>
        <v>35.305</v>
      </c>
      <c r="H104" s="85">
        <f>VLOOKUP($C$2,'[66]ERU-1'!$A$6:$BE$17,H$42,FALSE)</f>
        <v>164</v>
      </c>
      <c r="I104" s="85">
        <f>VLOOKUP($C$2,'[66]ERU-1'!$A$6:$BE$17,I$42,FALSE)</f>
        <v>0</v>
      </c>
      <c r="J104" s="85">
        <f>VLOOKUP($C$2,'[66]ERU-1'!$A$6:$BE$17,J$42,FALSE)</f>
        <v>0</v>
      </c>
      <c r="K104" s="85">
        <f>VLOOKUP($C$2,'[66]ERU-1'!$A$6:$BE$17,K$42,FALSE)</f>
        <v>164</v>
      </c>
      <c r="L104" s="85">
        <f>VLOOKUP($C$2,'[66]ERU-1'!$A$6:$BE$17,L$42,FALSE)</f>
        <v>0</v>
      </c>
      <c r="M104" s="85">
        <f>VLOOKUP($C$2,'[66]ERU-1'!$A$6:$BE$17,M$42,FALSE)</f>
        <v>164</v>
      </c>
      <c r="N104" s="85">
        <f>VLOOKUP($C$2,'[66]ERU-1'!$A$6:$BE$17,N$42,FALSE)</f>
        <v>0</v>
      </c>
      <c r="O104" s="85" t="s">
        <v>36</v>
      </c>
      <c r="P104" s="85">
        <f>VLOOKUP($C$2,'[66]ERU-1'!$A$6:$BE$17,P$42,FALSE)</f>
        <v>0</v>
      </c>
      <c r="Q104" s="85">
        <f>VLOOKUP($C$2,'[66]ERU-1'!$A$6:$BE$17,Q$42,FALSE)</f>
        <v>0</v>
      </c>
      <c r="R104" s="85">
        <f>VLOOKUP($C$2,'[66]ERU-1'!$A$6:$BE$17,R$42,FALSE)</f>
        <v>164</v>
      </c>
      <c r="S104" s="85">
        <f>VLOOKUP($C$2,'[66]ERU-1'!$A$6:$BE$17,S$42,FALSE)</f>
        <v>0</v>
      </c>
      <c r="T104" s="85">
        <f>VLOOKUP($C$2,'[66]ERU-1'!$A$6:$BE$17,T$42,FALSE)</f>
        <v>0</v>
      </c>
      <c r="U104" s="85">
        <f>VLOOKUP($C$2,'[66]ERU-1'!$A$6:$BE$17,U$42,FALSE)</f>
        <v>0</v>
      </c>
      <c r="V104" s="85">
        <f>VLOOKUP($C$2,'[66]ERU-1'!$A$6:$BE$17,V$42,FALSE)</f>
        <v>0</v>
      </c>
      <c r="W104" s="85">
        <f>VLOOKUP($C$2,'[66]ERU-1'!$A$6:$BE$17,W$42,FALSE)</f>
        <v>0</v>
      </c>
      <c r="X104" s="85">
        <f>VLOOKUP($C$2,'[66]ERU-1'!$A$6:$BE$17,X$42,FALSE)</f>
        <v>0</v>
      </c>
      <c r="Y104" s="85">
        <f>VLOOKUP($C$2,'[66]ERU-1'!$A$6:$BE$17,Y$42,FALSE)</f>
        <v>0</v>
      </c>
      <c r="Z104" s="85">
        <f>VLOOKUP($C$2,'[66]ERU-1'!$A$6:$BE$17,Z$42,FALSE)</f>
        <v>0</v>
      </c>
      <c r="AA104" s="85" t="str">
        <f>INDEX([16]Data!$BK$5:$BK$156,MATCH(A104,[16]Data!$A$5:$A$156,0))</f>
        <v>Liberecký</v>
      </c>
      <c r="AB104" s="86">
        <f>INDEX([16]Data!$BM$5:$BM$156,MATCH(A104,[16]Data!$A$5:$A$156,0))</f>
        <v>0.28599999999999998</v>
      </c>
      <c r="AC104" s="12"/>
      <c r="AD104" s="39">
        <f t="shared" si="15"/>
        <v>0.75628454006832391</v>
      </c>
    </row>
    <row r="105" spans="1:30" x14ac:dyDescent="0.25">
      <c r="A105">
        <v>3977</v>
      </c>
      <c r="B105" s="84" t="str">
        <f>INDEX([16]Data!$C$5:$C$156,MATCH(A105,[16]Data!$A$5:$A$156,0))</f>
        <v>KJ - Nový Bor, Wolkerova</v>
      </c>
      <c r="C105" s="85" t="str">
        <f>VLOOKUP($C$2,'[67]ERU-1'!$A$6:$BE$17,C$42,FALSE)</f>
        <v>Červen</v>
      </c>
      <c r="D105" s="85">
        <f>VLOOKUP($C$2,'[67]ERU-1'!$A$6:$BE$17,D$42,FALSE)</f>
        <v>6</v>
      </c>
      <c r="E105" s="85">
        <f>VLOOKUP($C$2,'[67]ERU-1'!$A$6:$BE$17,E$42,FALSE)</f>
        <v>633.26800000000003</v>
      </c>
      <c r="F105" s="85">
        <f>VLOOKUP($C$2,'[67]ERU-1'!$A$6:$BE$17,F$42,FALSE)</f>
        <v>317.77600000000001</v>
      </c>
      <c r="G105" s="85">
        <f>VLOOKUP($C$2,'[67]ERU-1'!$A$6:$BE$17,G$42,FALSE)</f>
        <v>35.323</v>
      </c>
      <c r="H105" s="85">
        <f>VLOOKUP($C$2,'[67]ERU-1'!$A$6:$BE$17,H$42,FALSE)</f>
        <v>889</v>
      </c>
      <c r="I105" s="85">
        <f>VLOOKUP($C$2,'[67]ERU-1'!$A$6:$BE$17,I$42,FALSE)</f>
        <v>0</v>
      </c>
      <c r="J105" s="85">
        <f>VLOOKUP($C$2,'[67]ERU-1'!$A$6:$BE$17,J$42,FALSE)</f>
        <v>0</v>
      </c>
      <c r="K105" s="85">
        <f>VLOOKUP($C$2,'[67]ERU-1'!$A$6:$BE$17,K$42,FALSE)</f>
        <v>889</v>
      </c>
      <c r="L105" s="85">
        <f>VLOOKUP($C$2,'[67]ERU-1'!$A$6:$BE$17,L$42,FALSE)</f>
        <v>0</v>
      </c>
      <c r="M105" s="85">
        <f>VLOOKUP($C$2,'[67]ERU-1'!$A$6:$BE$17,M$42,FALSE)</f>
        <v>889</v>
      </c>
      <c r="N105" s="85">
        <f>VLOOKUP($C$2,'[67]ERU-1'!$A$6:$BE$17,N$42,FALSE)</f>
        <v>0</v>
      </c>
      <c r="O105" s="85" t="s">
        <v>36</v>
      </c>
      <c r="P105" s="85">
        <f>VLOOKUP($C$2,'[67]ERU-1'!$A$6:$BE$17,P$42,FALSE)</f>
        <v>0</v>
      </c>
      <c r="Q105" s="85">
        <f>VLOOKUP($C$2,'[67]ERU-1'!$A$6:$BE$17,Q$42,FALSE)</f>
        <v>0</v>
      </c>
      <c r="R105" s="85">
        <f>VLOOKUP($C$2,'[67]ERU-1'!$A$6:$BE$17,R$42,FALSE)</f>
        <v>889</v>
      </c>
      <c r="S105" s="85">
        <f>VLOOKUP($C$2,'[67]ERU-1'!$A$6:$BE$17,S$42,FALSE)</f>
        <v>0</v>
      </c>
      <c r="T105" s="85">
        <f>VLOOKUP($C$2,'[67]ERU-1'!$A$6:$BE$17,T$42,FALSE)</f>
        <v>0</v>
      </c>
      <c r="U105" s="85">
        <f>VLOOKUP($C$2,'[67]ERU-1'!$A$6:$BE$17,U$42,FALSE)</f>
        <v>0</v>
      </c>
      <c r="V105" s="85">
        <f>VLOOKUP($C$2,'[67]ERU-1'!$A$6:$BE$17,V$42,FALSE)</f>
        <v>0</v>
      </c>
      <c r="W105" s="85">
        <f>VLOOKUP($C$2,'[67]ERU-1'!$A$6:$BE$17,W$42,FALSE)</f>
        <v>0</v>
      </c>
      <c r="X105" s="85">
        <f>VLOOKUP($C$2,'[67]ERU-1'!$A$6:$BE$17,X$42,FALSE)</f>
        <v>0</v>
      </c>
      <c r="Y105" s="85">
        <f>VLOOKUP($C$2,'[67]ERU-1'!$A$6:$BE$17,Y$42,FALSE)</f>
        <v>0</v>
      </c>
      <c r="Z105" s="85">
        <f>VLOOKUP($C$2,'[67]ERU-1'!$A$6:$BE$17,Z$42,FALSE)</f>
        <v>0</v>
      </c>
      <c r="AA105" s="85" t="str">
        <f>INDEX([16]Data!$BK$5:$BK$156,MATCH(A105,[16]Data!$A$5:$A$156,0))</f>
        <v>Liberecký</v>
      </c>
      <c r="AB105" s="86">
        <f>INDEX([16]Data!$BM$5:$BM$156,MATCH(A105,[16]Data!$A$5:$A$156,0))</f>
        <v>2.4</v>
      </c>
      <c r="AC105" s="12"/>
      <c r="AD105" s="39">
        <f t="shared" si="15"/>
        <v>0.77710224952307427</v>
      </c>
    </row>
    <row r="106" spans="1:30" x14ac:dyDescent="0.25">
      <c r="A106" s="34">
        <v>2644</v>
      </c>
      <c r="B106" s="84" t="str">
        <f>INDEX([16]Data!$C$5:$C$156,MATCH(A106,[16]Data!$A$5:$A$156,0))</f>
        <v>KJ - Nymburk</v>
      </c>
      <c r="C106" s="85" t="str">
        <f>VLOOKUP($C$2,'[68]ERU-1'!$A$6:$BE$17,C$42,FALSE)</f>
        <v>Červen</v>
      </c>
      <c r="D106" s="85">
        <f>VLOOKUP($C$2,'[68]ERU-1'!$A$6:$BE$17,D$42,FALSE)</f>
        <v>6</v>
      </c>
      <c r="E106" s="85">
        <f>VLOOKUP($C$2,'[68]ERU-1'!$A$6:$BE$17,E$42,FALSE)</f>
        <v>2484.2040000000002</v>
      </c>
      <c r="F106" s="85">
        <f>VLOOKUP($C$2,'[68]ERU-1'!$A$6:$BE$17,F$42,FALSE)</f>
        <v>1372.33</v>
      </c>
      <c r="G106" s="85">
        <f>VLOOKUP($C$2,'[68]ERU-1'!$A$6:$BE$17,G$42,FALSE)</f>
        <v>35.338999999999999</v>
      </c>
      <c r="H106" s="85">
        <f>VLOOKUP($C$2,'[68]ERU-1'!$A$6:$BE$17,H$42,FALSE)</f>
        <v>4106</v>
      </c>
      <c r="I106" s="85">
        <f>VLOOKUP($C$2,'[68]ERU-1'!$A$6:$BE$17,I$42,FALSE)</f>
        <v>0</v>
      </c>
      <c r="J106" s="85">
        <f>VLOOKUP($C$2,'[68]ERU-1'!$A$6:$BE$17,J$42,FALSE)</f>
        <v>0</v>
      </c>
      <c r="K106" s="85">
        <f>VLOOKUP($C$2,'[68]ERU-1'!$A$6:$BE$17,K$42,FALSE)</f>
        <v>4106</v>
      </c>
      <c r="L106" s="85">
        <f>VLOOKUP($C$2,'[68]ERU-1'!$A$6:$BE$17,L$42,FALSE)</f>
        <v>0</v>
      </c>
      <c r="M106" s="85">
        <f>VLOOKUP($C$2,'[68]ERU-1'!$A$6:$BE$17,M$42,FALSE)</f>
        <v>4106</v>
      </c>
      <c r="N106" s="85">
        <f>VLOOKUP($C$2,'[68]ERU-1'!$A$6:$BE$17,N$42,FALSE)</f>
        <v>0</v>
      </c>
      <c r="O106" s="85" t="s">
        <v>36</v>
      </c>
      <c r="P106" s="85">
        <f>VLOOKUP($C$2,'[68]ERU-1'!$A$6:$BE$17,P$42,FALSE)</f>
        <v>0</v>
      </c>
      <c r="Q106" s="85">
        <f>VLOOKUP($C$2,'[68]ERU-1'!$A$6:$BE$17,Q$42,FALSE)</f>
        <v>0</v>
      </c>
      <c r="R106" s="85">
        <f>VLOOKUP($C$2,'[68]ERU-1'!$A$6:$BE$17,R$42,FALSE)</f>
        <v>4106</v>
      </c>
      <c r="S106" s="85">
        <f>VLOOKUP($C$2,'[68]ERU-1'!$A$6:$BE$17,S$42,FALSE)</f>
        <v>0</v>
      </c>
      <c r="T106" s="85">
        <f>VLOOKUP($C$2,'[68]ERU-1'!$A$6:$BE$17,T$42,FALSE)</f>
        <v>0</v>
      </c>
      <c r="U106" s="85">
        <f>VLOOKUP($C$2,'[68]ERU-1'!$A$6:$BE$17,U$42,FALSE)</f>
        <v>0</v>
      </c>
      <c r="V106" s="85">
        <f>VLOOKUP($C$2,'[68]ERU-1'!$A$6:$BE$17,V$42,FALSE)</f>
        <v>0</v>
      </c>
      <c r="W106" s="85">
        <f>VLOOKUP($C$2,'[68]ERU-1'!$A$6:$BE$17,W$42,FALSE)</f>
        <v>0</v>
      </c>
      <c r="X106" s="85">
        <f>VLOOKUP($C$2,'[68]ERU-1'!$A$6:$BE$17,X$42,FALSE)</f>
        <v>0</v>
      </c>
      <c r="Y106" s="85">
        <f>VLOOKUP($C$2,'[68]ERU-1'!$A$6:$BE$17,Y$42,FALSE)</f>
        <v>0</v>
      </c>
      <c r="Z106" s="85">
        <f>VLOOKUP($C$2,'[68]ERU-1'!$A$6:$BE$17,Z$42,FALSE)</f>
        <v>0</v>
      </c>
      <c r="AA106" s="85" t="str">
        <f>INDEX([16]Data!$BK$5:$BK$156,MATCH(A106,[16]Data!$A$5:$A$156,0))</f>
        <v>Středočeský</v>
      </c>
      <c r="AB106" s="86">
        <f>INDEX([16]Data!$BM$5:$BM$156,MATCH(A106,[16]Data!$A$5:$A$156,0))</f>
        <v>5.3280000000000003</v>
      </c>
      <c r="AC106" s="12"/>
      <c r="AD106" s="39">
        <f t="shared" si="15"/>
        <v>0.83110881169657125</v>
      </c>
    </row>
    <row r="107" spans="1:30" x14ac:dyDescent="0.25">
      <c r="A107">
        <v>2802</v>
      </c>
      <c r="B107" s="84" t="str">
        <f>INDEX([16]Data!$C$5:$C$156,MATCH(A107,[16]Data!$A$5:$A$156,0))</f>
        <v>KJ - Nýřany, Komenského</v>
      </c>
      <c r="C107" s="85" t="str">
        <f>VLOOKUP($C$2,'[69]ERU-1'!$A$6:$BE$17,C$42,FALSE)</f>
        <v>Červen</v>
      </c>
      <c r="D107" s="85">
        <f>VLOOKUP($C$2,'[69]ERU-1'!$A$6:$BE$17,D$42,FALSE)</f>
        <v>6</v>
      </c>
      <c r="E107" s="85">
        <f>VLOOKUP($C$2,'[69]ERU-1'!$A$6:$BE$17,E$42,FALSE)</f>
        <v>257.84199999999998</v>
      </c>
      <c r="F107" s="85">
        <f>VLOOKUP($C$2,'[69]ERU-1'!$A$6:$BE$17,F$42,FALSE)</f>
        <v>132.85599999999999</v>
      </c>
      <c r="G107" s="85">
        <f>VLOOKUP($C$2,'[69]ERU-1'!$A$6:$BE$17,G$42,FALSE)</f>
        <v>35.420999999999999</v>
      </c>
      <c r="H107" s="85">
        <f>VLOOKUP($C$2,'[69]ERU-1'!$A$6:$BE$17,H$42,FALSE)</f>
        <v>359</v>
      </c>
      <c r="I107" s="85">
        <f>VLOOKUP($C$2,'[69]ERU-1'!$A$6:$BE$17,I$42,FALSE)</f>
        <v>0</v>
      </c>
      <c r="J107" s="85">
        <f>VLOOKUP($C$2,'[69]ERU-1'!$A$6:$BE$17,J$42,FALSE)</f>
        <v>0</v>
      </c>
      <c r="K107" s="85">
        <f>VLOOKUP($C$2,'[69]ERU-1'!$A$6:$BE$17,K$42,FALSE)</f>
        <v>359</v>
      </c>
      <c r="L107" s="85">
        <f>VLOOKUP($C$2,'[69]ERU-1'!$A$6:$BE$17,L$42,FALSE)</f>
        <v>0</v>
      </c>
      <c r="M107" s="85">
        <f>VLOOKUP($C$2,'[69]ERU-1'!$A$6:$BE$17,M$42,FALSE)</f>
        <v>359</v>
      </c>
      <c r="N107" s="85">
        <f>VLOOKUP($C$2,'[69]ERU-1'!$A$6:$BE$17,N$42,FALSE)</f>
        <v>0</v>
      </c>
      <c r="O107" s="85" t="s">
        <v>36</v>
      </c>
      <c r="P107" s="85">
        <f>VLOOKUP($C$2,'[69]ERU-1'!$A$6:$BE$17,P$42,FALSE)</f>
        <v>0</v>
      </c>
      <c r="Q107" s="85">
        <f>VLOOKUP($C$2,'[69]ERU-1'!$A$6:$BE$17,Q$42,FALSE)</f>
        <v>0</v>
      </c>
      <c r="R107" s="85">
        <f>VLOOKUP($C$2,'[69]ERU-1'!$A$6:$BE$17,R$42,FALSE)</f>
        <v>359</v>
      </c>
      <c r="S107" s="85">
        <f>VLOOKUP($C$2,'[69]ERU-1'!$A$6:$BE$17,S$42,FALSE)</f>
        <v>0</v>
      </c>
      <c r="T107" s="85">
        <f>VLOOKUP($C$2,'[69]ERU-1'!$A$6:$BE$17,T$42,FALSE)</f>
        <v>0</v>
      </c>
      <c r="U107" s="85">
        <f>VLOOKUP($C$2,'[69]ERU-1'!$A$6:$BE$17,U$42,FALSE)</f>
        <v>0</v>
      </c>
      <c r="V107" s="85">
        <f>VLOOKUP($C$2,'[69]ERU-1'!$A$6:$BE$17,V$42,FALSE)</f>
        <v>0</v>
      </c>
      <c r="W107" s="85">
        <f>VLOOKUP($C$2,'[69]ERU-1'!$A$6:$BE$17,W$42,FALSE)</f>
        <v>0</v>
      </c>
      <c r="X107" s="85">
        <f>VLOOKUP($C$2,'[69]ERU-1'!$A$6:$BE$17,X$42,FALSE)</f>
        <v>0</v>
      </c>
      <c r="Y107" s="85">
        <f>VLOOKUP($C$2,'[69]ERU-1'!$A$6:$BE$17,Y$42,FALSE)</f>
        <v>0</v>
      </c>
      <c r="Z107" s="85">
        <f>VLOOKUP($C$2,'[69]ERU-1'!$A$6:$BE$17,Z$42,FALSE)</f>
        <v>0</v>
      </c>
      <c r="AA107" s="85" t="str">
        <f>INDEX([16]Data!$BK$5:$BK$156,MATCH(A107,[16]Data!$A$5:$A$156,0))</f>
        <v>Plzeňský</v>
      </c>
      <c r="AB107" s="86">
        <f>INDEX([16]Data!$BM$5:$BM$156,MATCH(A107,[16]Data!$A$5:$A$156,0))</f>
        <v>0.72299999999999998</v>
      </c>
      <c r="AC107" s="12"/>
      <c r="AD107" s="39">
        <f t="shared" si="15"/>
        <v>0.75060382837223938</v>
      </c>
    </row>
    <row r="108" spans="1:30" x14ac:dyDescent="0.25">
      <c r="A108">
        <v>2803</v>
      </c>
      <c r="B108" s="84" t="str">
        <f>INDEX([16]Data!$C$5:$C$156,MATCH(A108,[16]Data!$A$5:$A$156,0))</f>
        <v>KJ - Nýřany, Luční</v>
      </c>
      <c r="C108" s="85" t="str">
        <f>VLOOKUP($C$2,'[70]ERU-1'!$A$6:$BE$17,C$42,FALSE)</f>
        <v>Červen</v>
      </c>
      <c r="D108" s="85">
        <f>VLOOKUP($C$2,'[70]ERU-1'!$A$6:$BE$17,D$42,FALSE)</f>
        <v>6</v>
      </c>
      <c r="E108" s="85">
        <f>VLOOKUP($C$2,'[70]ERU-1'!$A$6:$BE$17,E$42,FALSE)</f>
        <v>254.37200000000001</v>
      </c>
      <c r="F108" s="85">
        <f>VLOOKUP($C$2,'[70]ERU-1'!$A$6:$BE$17,F$42,FALSE)</f>
        <v>134.36000000000001</v>
      </c>
      <c r="G108" s="85">
        <f>VLOOKUP($C$2,'[70]ERU-1'!$A$6:$BE$17,G$42,FALSE)</f>
        <v>35.417000000000002</v>
      </c>
      <c r="H108" s="85">
        <f>VLOOKUP($C$2,'[70]ERU-1'!$A$6:$BE$17,H$42,FALSE)</f>
        <v>376</v>
      </c>
      <c r="I108" s="85">
        <f>VLOOKUP($C$2,'[70]ERU-1'!$A$6:$BE$17,I$42,FALSE)</f>
        <v>0</v>
      </c>
      <c r="J108" s="85">
        <f>VLOOKUP($C$2,'[70]ERU-1'!$A$6:$BE$17,J$42,FALSE)</f>
        <v>0</v>
      </c>
      <c r="K108" s="85">
        <f>VLOOKUP($C$2,'[70]ERU-1'!$A$6:$BE$17,K$42,FALSE)</f>
        <v>376</v>
      </c>
      <c r="L108" s="85">
        <f>VLOOKUP($C$2,'[70]ERU-1'!$A$6:$BE$17,L$42,FALSE)</f>
        <v>0</v>
      </c>
      <c r="M108" s="85">
        <f>VLOOKUP($C$2,'[70]ERU-1'!$A$6:$BE$17,M$42,FALSE)</f>
        <v>376</v>
      </c>
      <c r="N108" s="85">
        <f>VLOOKUP($C$2,'[70]ERU-1'!$A$6:$BE$17,N$42,FALSE)</f>
        <v>0</v>
      </c>
      <c r="O108" s="85" t="s">
        <v>36</v>
      </c>
      <c r="P108" s="85">
        <f>VLOOKUP($C$2,'[70]ERU-1'!$A$6:$BE$17,P$42,FALSE)</f>
        <v>0</v>
      </c>
      <c r="Q108" s="85">
        <f>VLOOKUP($C$2,'[70]ERU-1'!$A$6:$BE$17,Q$42,FALSE)</f>
        <v>0</v>
      </c>
      <c r="R108" s="85">
        <f>VLOOKUP($C$2,'[70]ERU-1'!$A$6:$BE$17,R$42,FALSE)</f>
        <v>376</v>
      </c>
      <c r="S108" s="85">
        <f>VLOOKUP($C$2,'[70]ERU-1'!$A$6:$BE$17,S$42,FALSE)</f>
        <v>0</v>
      </c>
      <c r="T108" s="85">
        <f>VLOOKUP($C$2,'[70]ERU-1'!$A$6:$BE$17,T$42,FALSE)</f>
        <v>0</v>
      </c>
      <c r="U108" s="85">
        <f>VLOOKUP($C$2,'[70]ERU-1'!$A$6:$BE$17,U$42,FALSE)</f>
        <v>0</v>
      </c>
      <c r="V108" s="85">
        <f>VLOOKUP($C$2,'[70]ERU-1'!$A$6:$BE$17,V$42,FALSE)</f>
        <v>0</v>
      </c>
      <c r="W108" s="85">
        <f>VLOOKUP($C$2,'[70]ERU-1'!$A$6:$BE$17,W$42,FALSE)</f>
        <v>0</v>
      </c>
      <c r="X108" s="85">
        <f>VLOOKUP($C$2,'[70]ERU-1'!$A$6:$BE$17,X$42,FALSE)</f>
        <v>0</v>
      </c>
      <c r="Y108" s="85">
        <f>VLOOKUP($C$2,'[70]ERU-1'!$A$6:$BE$17,Y$42,FALSE)</f>
        <v>0</v>
      </c>
      <c r="Z108" s="85">
        <f>VLOOKUP($C$2,'[70]ERU-1'!$A$6:$BE$17,Z$42,FALSE)</f>
        <v>0</v>
      </c>
      <c r="AA108" s="85" t="str">
        <f>INDEX([16]Data!$BK$5:$BK$156,MATCH(A108,[16]Data!$A$5:$A$156,0))</f>
        <v>Plzeňský</v>
      </c>
      <c r="AB108" s="86">
        <f>INDEX([16]Data!$BM$5:$BM$156,MATCH(A108,[16]Data!$A$5:$A$156,0))</f>
        <v>0.95199999999999996</v>
      </c>
      <c r="AC108" s="12"/>
      <c r="AD108" s="39">
        <f t="shared" si="15"/>
        <v>0.77734775561509695</v>
      </c>
    </row>
    <row r="109" spans="1:30" x14ac:dyDescent="0.25">
      <c r="A109">
        <v>3560</v>
      </c>
      <c r="B109" s="84" t="str">
        <f>INDEX([16]Data!$C$5:$C$156,MATCH(A109,[16]Data!$A$5:$A$156,0))</f>
        <v>KJ - Odolena Voda (areál AERO Vodochody)</v>
      </c>
      <c r="C109" s="85" t="str">
        <f>VLOOKUP($C$2,'[71]ERU-1'!$A$6:$BE$17,C$42,FALSE)</f>
        <v>Červen</v>
      </c>
      <c r="D109" s="85">
        <f>VLOOKUP($C$2,'[71]ERU-1'!$A$6:$BE$17,D$42,FALSE)</f>
        <v>6</v>
      </c>
      <c r="E109" s="85">
        <f>VLOOKUP($C$2,'[71]ERU-1'!$A$6:$BE$17,E$42,FALSE)</f>
        <v>0</v>
      </c>
      <c r="F109" s="85">
        <f>VLOOKUP($C$2,'[71]ERU-1'!$A$6:$BE$17,F$42,FALSE)</f>
        <v>0</v>
      </c>
      <c r="G109" s="85">
        <f>VLOOKUP($C$2,'[71]ERU-1'!$A$6:$BE$17,G$42,FALSE)</f>
        <v>35.527000000000001</v>
      </c>
      <c r="H109" s="85">
        <f>VLOOKUP($C$2,'[71]ERU-1'!$A$6:$BE$17,H$42,FALSE)</f>
        <v>0</v>
      </c>
      <c r="I109" s="85">
        <f>VLOOKUP($C$2,'[71]ERU-1'!$A$6:$BE$17,I$42,FALSE)</f>
        <v>0</v>
      </c>
      <c r="J109" s="85">
        <f>VLOOKUP($C$2,'[71]ERU-1'!$A$6:$BE$17,J$42,FALSE)</f>
        <v>0</v>
      </c>
      <c r="K109" s="85">
        <f>VLOOKUP($C$2,'[71]ERU-1'!$A$6:$BE$17,K$42,FALSE)</f>
        <v>0</v>
      </c>
      <c r="L109" s="85">
        <f>VLOOKUP($C$2,'[71]ERU-1'!$A$6:$BE$17,L$42,FALSE)</f>
        <v>0</v>
      </c>
      <c r="M109" s="85">
        <f>VLOOKUP($C$2,'[71]ERU-1'!$A$6:$BE$17,M$42,FALSE)</f>
        <v>0</v>
      </c>
      <c r="N109" s="85">
        <f>VLOOKUP($C$2,'[71]ERU-1'!$A$6:$BE$17,N$42,FALSE)</f>
        <v>0</v>
      </c>
      <c r="O109" s="85" t="s">
        <v>36</v>
      </c>
      <c r="P109" s="85">
        <f>VLOOKUP($C$2,'[71]ERU-1'!$A$6:$BE$17,P$42,FALSE)</f>
        <v>0</v>
      </c>
      <c r="Q109" s="85">
        <f>VLOOKUP($C$2,'[71]ERU-1'!$A$6:$BE$17,Q$42,FALSE)</f>
        <v>0</v>
      </c>
      <c r="R109" s="85">
        <f>VLOOKUP($C$2,'[71]ERU-1'!$A$6:$BE$17,R$42,FALSE)</f>
        <v>0</v>
      </c>
      <c r="S109" s="85">
        <f>VLOOKUP($C$2,'[71]ERU-1'!$A$6:$BE$17,S$42,FALSE)</f>
        <v>0</v>
      </c>
      <c r="T109" s="85">
        <f>VLOOKUP($C$2,'[71]ERU-1'!$A$6:$BE$17,T$42,FALSE)</f>
        <v>0</v>
      </c>
      <c r="U109" s="85">
        <f>VLOOKUP($C$2,'[71]ERU-1'!$A$6:$BE$17,U$42,FALSE)</f>
        <v>0</v>
      </c>
      <c r="V109" s="85">
        <f>VLOOKUP($C$2,'[71]ERU-1'!$A$6:$BE$17,V$42,FALSE)</f>
        <v>0</v>
      </c>
      <c r="W109" s="85">
        <f>VLOOKUP($C$2,'[71]ERU-1'!$A$6:$BE$17,W$42,FALSE)</f>
        <v>0</v>
      </c>
      <c r="X109" s="85">
        <f>VLOOKUP($C$2,'[71]ERU-1'!$A$6:$BE$17,X$42,FALSE)</f>
        <v>0</v>
      </c>
      <c r="Y109" s="85">
        <f>VLOOKUP($C$2,'[71]ERU-1'!$A$6:$BE$17,Y$42,FALSE)</f>
        <v>0</v>
      </c>
      <c r="Z109" s="85">
        <f>VLOOKUP($C$2,'[71]ERU-1'!$A$6:$BE$17,Z$42,FALSE)</f>
        <v>0</v>
      </c>
      <c r="AA109" s="85" t="str">
        <f>INDEX([16]Data!$BK$5:$BK$156,MATCH(A109,[16]Data!$A$5:$A$156,0))</f>
        <v>Středočeský</v>
      </c>
      <c r="AB109" s="86">
        <f>INDEX([16]Data!$BM$5:$BM$156,MATCH(A109,[16]Data!$A$5:$A$156,0))</f>
        <v>2.4729999999999999</v>
      </c>
      <c r="AC109" s="12"/>
      <c r="AD109" s="39" t="e">
        <f t="shared" ref="AD109:AD171" si="16">H109/(F109*3.6)</f>
        <v>#DIV/0!</v>
      </c>
    </row>
    <row r="110" spans="1:30" x14ac:dyDescent="0.25">
      <c r="A110" s="34">
        <v>4507</v>
      </c>
      <c r="B110" s="84" t="str">
        <f>INDEX([16]Data!$C$5:$C$156,MATCH(A110,[16]Data!$A$5:$A$156,0))</f>
        <v>KJ - Osek</v>
      </c>
      <c r="C110" s="85" t="str">
        <f>VLOOKUP($C$2,'[10]ERU-1'!$A$6:$BE$17,C$42,FALSE)</f>
        <v>Červen</v>
      </c>
      <c r="D110" s="85">
        <f>VLOOKUP($C$2,'[10]ERU-1'!$A$6:$BE$17,D$42,FALSE)</f>
        <v>6</v>
      </c>
      <c r="E110" s="85">
        <f>VLOOKUP($C$2,'[10]ERU-1'!$A$6:$BE$17,E$42,FALSE)</f>
        <v>48.067</v>
      </c>
      <c r="F110" s="85">
        <f>VLOOKUP($C$2,'[10]ERU-1'!$A$6:$BE$17,F$42,FALSE)</f>
        <v>27.526</v>
      </c>
      <c r="G110" s="85">
        <f>VLOOKUP($C$2,'[10]ERU-1'!$A$6:$BE$17,G$42,FALSE)</f>
        <v>35.313000000000002</v>
      </c>
      <c r="H110" s="85">
        <f>VLOOKUP($C$2,'[10]ERU-1'!$A$6:$BE$17,H$42,FALSE)</f>
        <v>86</v>
      </c>
      <c r="I110" s="85">
        <f>VLOOKUP($C$2,'[10]ERU-1'!$A$6:$BE$17,I$42,FALSE)</f>
        <v>0</v>
      </c>
      <c r="J110" s="85">
        <f>VLOOKUP($C$2,'[10]ERU-1'!$A$6:$BE$17,J$42,FALSE)</f>
        <v>0</v>
      </c>
      <c r="K110" s="85">
        <f>VLOOKUP($C$2,'[10]ERU-1'!$A$6:$BE$17,K$42,FALSE)</f>
        <v>86</v>
      </c>
      <c r="L110" s="85">
        <f>VLOOKUP($C$2,'[10]ERU-1'!$A$6:$BE$17,L$42,FALSE)</f>
        <v>0</v>
      </c>
      <c r="M110" s="85">
        <f>VLOOKUP($C$2,'[10]ERU-1'!$A$6:$BE$17,M$42,FALSE)</f>
        <v>86</v>
      </c>
      <c r="N110" s="85">
        <f>VLOOKUP($C$2,'[10]ERU-1'!$A$6:$BE$17,N$42,FALSE)</f>
        <v>0</v>
      </c>
      <c r="O110" s="85" t="s">
        <v>36</v>
      </c>
      <c r="P110" s="85">
        <f>VLOOKUP($C$2,'[10]ERU-1'!$A$6:$BE$17,P$42,FALSE)</f>
        <v>0</v>
      </c>
      <c r="Q110" s="85">
        <f>VLOOKUP($C$2,'[10]ERU-1'!$A$6:$BE$17,Q$42,FALSE)</f>
        <v>0</v>
      </c>
      <c r="R110" s="85">
        <f>VLOOKUP($C$2,'[10]ERU-1'!$A$6:$BE$17,R$42,FALSE)</f>
        <v>86</v>
      </c>
      <c r="S110" s="85">
        <f>VLOOKUP($C$2,'[10]ERU-1'!$A$6:$BE$17,S$42,FALSE)</f>
        <v>0</v>
      </c>
      <c r="T110" s="85">
        <f>VLOOKUP($C$2,'[10]ERU-1'!$A$6:$BE$17,T$42,FALSE)</f>
        <v>0</v>
      </c>
      <c r="U110" s="85">
        <f>VLOOKUP($C$2,'[10]ERU-1'!$A$6:$BE$17,U$42,FALSE)</f>
        <v>0</v>
      </c>
      <c r="V110" s="85">
        <f>VLOOKUP($C$2,'[10]ERU-1'!$A$6:$BE$17,V$42,FALSE)</f>
        <v>0</v>
      </c>
      <c r="W110" s="85">
        <f>VLOOKUP($C$2,'[10]ERU-1'!$A$6:$BE$17,W$42,FALSE)</f>
        <v>0</v>
      </c>
      <c r="X110" s="85">
        <f>VLOOKUP($C$2,'[10]ERU-1'!$A$6:$BE$17,X$42,FALSE)</f>
        <v>0</v>
      </c>
      <c r="Y110" s="85">
        <f>VLOOKUP($C$2,'[10]ERU-1'!$A$6:$BE$17,Y$42,FALSE)</f>
        <v>0</v>
      </c>
      <c r="Z110" s="85">
        <f>VLOOKUP($C$2,'[10]ERU-1'!$A$6:$BE$17,Z$42,FALSE)</f>
        <v>0</v>
      </c>
      <c r="AA110" s="85" t="str">
        <f>INDEX([16]Data!$BK$5:$BK$156,MATCH(A110,[16]Data!$A$5:$A$156,0))</f>
        <v>Ústecký</v>
      </c>
      <c r="AB110" s="86">
        <f>INDEX([16]Data!$BM$5:$BM$156,MATCH(A110,[16]Data!$A$5:$A$156,0))</f>
        <v>0.24199999999999999</v>
      </c>
      <c r="AC110" s="12"/>
      <c r="AD110" s="39">
        <f t="shared" si="16"/>
        <v>0.86786634051038614</v>
      </c>
    </row>
    <row r="111" spans="1:30" x14ac:dyDescent="0.25">
      <c r="A111" s="34">
        <v>3934</v>
      </c>
      <c r="B111" s="84" t="str">
        <f>INDEX([16]Data!$C$5:$C$156,MATCH(A111,[16]Data!$A$5:$A$156,0))</f>
        <v>Kotelna Vítkovice</v>
      </c>
      <c r="C111" s="85" t="str">
        <f>VLOOKUP($C$2,'[11]ERU-1'!$A$6:$BE$17,C$42,FALSE)</f>
        <v>Červen</v>
      </c>
      <c r="D111" s="85">
        <f>VLOOKUP($C$2,'[11]ERU-1'!$A$6:$BE$17,D$42,FALSE)</f>
        <v>6</v>
      </c>
      <c r="E111" s="85">
        <f>VLOOKUP($C$2,'[11]ERU-1'!$A$6:$BE$17,E$42,FALSE)</f>
        <v>1708.6469999999999</v>
      </c>
      <c r="F111" s="85">
        <f>VLOOKUP($C$2,'[11]ERU-1'!$A$6:$BE$17,F$42,FALSE)</f>
        <v>912.76400000000001</v>
      </c>
      <c r="G111" s="85">
        <f>VLOOKUP($C$2,'[11]ERU-1'!$A$6:$BE$17,G$42,FALSE)</f>
        <v>35.484000000000002</v>
      </c>
      <c r="H111" s="85">
        <f>VLOOKUP($C$2,'[11]ERU-1'!$A$6:$BE$17,H$42,FALSE)</f>
        <v>2515</v>
      </c>
      <c r="I111" s="85">
        <f>VLOOKUP($C$2,'[11]ERU-1'!$A$6:$BE$17,I$42,FALSE)</f>
        <v>0</v>
      </c>
      <c r="J111" s="85">
        <f>VLOOKUP($C$2,'[11]ERU-1'!$A$6:$BE$17,J$42,FALSE)</f>
        <v>0</v>
      </c>
      <c r="K111" s="85">
        <f>VLOOKUP($C$2,'[11]ERU-1'!$A$6:$BE$17,K$42,FALSE)</f>
        <v>2515</v>
      </c>
      <c r="L111" s="85">
        <f>VLOOKUP($C$2,'[11]ERU-1'!$A$6:$BE$17,L$42,FALSE)</f>
        <v>0</v>
      </c>
      <c r="M111" s="85">
        <f>VLOOKUP($C$2,'[11]ERU-1'!$A$6:$BE$17,M$42,FALSE)</f>
        <v>2515</v>
      </c>
      <c r="N111" s="85">
        <f>VLOOKUP($C$2,'[11]ERU-1'!$A$6:$BE$17,N$42,FALSE)</f>
        <v>0</v>
      </c>
      <c r="O111" s="85" t="s">
        <v>36</v>
      </c>
      <c r="P111" s="85">
        <f>VLOOKUP($C$2,'[11]ERU-1'!$A$6:$BE$17,P$42,FALSE)</f>
        <v>0</v>
      </c>
      <c r="Q111" s="85">
        <f>VLOOKUP($C$2,'[11]ERU-1'!$A$6:$BE$17,Q$42,FALSE)</f>
        <v>0</v>
      </c>
      <c r="R111" s="85">
        <f>VLOOKUP($C$2,'[11]ERU-1'!$A$6:$BE$17,R$42,FALSE)</f>
        <v>2515</v>
      </c>
      <c r="S111" s="85">
        <f>VLOOKUP($C$2,'[11]ERU-1'!$A$6:$BE$17,S$42,FALSE)</f>
        <v>0</v>
      </c>
      <c r="T111" s="85">
        <f>VLOOKUP($C$2,'[11]ERU-1'!$A$6:$BE$17,T$42,FALSE)</f>
        <v>0</v>
      </c>
      <c r="U111" s="85">
        <f>VLOOKUP($C$2,'[11]ERU-1'!$A$6:$BE$17,U$42,FALSE)</f>
        <v>0</v>
      </c>
      <c r="V111" s="85">
        <f>VLOOKUP($C$2,'[11]ERU-1'!$A$6:$BE$17,V$42,FALSE)</f>
        <v>0</v>
      </c>
      <c r="W111" s="85">
        <f>VLOOKUP($C$2,'[11]ERU-1'!$A$6:$BE$17,W$42,FALSE)</f>
        <v>0</v>
      </c>
      <c r="X111" s="85">
        <f>VLOOKUP($C$2,'[11]ERU-1'!$A$6:$BE$17,X$42,FALSE)</f>
        <v>0</v>
      </c>
      <c r="Y111" s="85">
        <f>VLOOKUP($C$2,'[11]ERU-1'!$A$6:$BE$17,Y$42,FALSE)</f>
        <v>0</v>
      </c>
      <c r="Z111" s="85">
        <f>VLOOKUP($C$2,'[11]ERU-1'!$A$6:$BE$17,Z$42,FALSE)</f>
        <v>0</v>
      </c>
      <c r="AA111" s="85" t="str">
        <f>INDEX([16]Data!$BK$5:$BK$156,MATCH(A111,[16]Data!$A$5:$A$156,0))</f>
        <v>Moravskoslezský</v>
      </c>
      <c r="AB111" s="86">
        <f>INDEX([16]Data!$BM$5:$BM$156,MATCH(A111,[16]Data!$A$5:$A$156,0))</f>
        <v>4.99</v>
      </c>
      <c r="AC111" s="12"/>
      <c r="AD111" s="39">
        <f t="shared" si="16"/>
        <v>0.76537978175203125</v>
      </c>
    </row>
    <row r="112" spans="1:30" x14ac:dyDescent="0.25">
      <c r="A112">
        <v>2886</v>
      </c>
      <c r="B112" s="84" t="str">
        <f>INDEX([16]Data!$C$5:$C$156,MATCH(A112,[16]Data!$A$5:$A$156,0))</f>
        <v>KJ - Polička, Hegerova</v>
      </c>
      <c r="C112" s="85" t="str">
        <f>VLOOKUP($C$2,'[72]ERU-1'!$A$6:$BE$17,C$42,FALSE)</f>
        <v>Červen</v>
      </c>
      <c r="D112" s="85">
        <f>VLOOKUP($C$2,'[72]ERU-1'!$A$6:$BE$17,D$42,FALSE)</f>
        <v>6</v>
      </c>
      <c r="E112" s="85">
        <f>VLOOKUP($C$2,'[72]ERU-1'!$A$6:$BE$17,E$42,FALSE)</f>
        <v>159.898</v>
      </c>
      <c r="F112" s="85">
        <f>VLOOKUP($C$2,'[72]ERU-1'!$A$6:$BE$17,F$42,FALSE)</f>
        <v>83.075999999999993</v>
      </c>
      <c r="G112" s="85">
        <f>VLOOKUP($C$2,'[72]ERU-1'!$A$6:$BE$17,G$42,FALSE)</f>
        <v>35.271999999999998</v>
      </c>
      <c r="H112" s="85">
        <f>VLOOKUP($C$2,'[72]ERU-1'!$A$6:$BE$17,H$42,FALSE)</f>
        <v>229</v>
      </c>
      <c r="I112" s="85">
        <f>VLOOKUP($C$2,'[72]ERU-1'!$A$6:$BE$17,I$42,FALSE)</f>
        <v>0</v>
      </c>
      <c r="J112" s="85">
        <f>VLOOKUP($C$2,'[72]ERU-1'!$A$6:$BE$17,J$42,FALSE)</f>
        <v>0</v>
      </c>
      <c r="K112" s="85">
        <f>VLOOKUP($C$2,'[72]ERU-1'!$A$6:$BE$17,K$42,FALSE)</f>
        <v>229</v>
      </c>
      <c r="L112" s="85">
        <f>VLOOKUP($C$2,'[72]ERU-1'!$A$6:$BE$17,L$42,FALSE)</f>
        <v>0</v>
      </c>
      <c r="M112" s="85">
        <f>VLOOKUP($C$2,'[72]ERU-1'!$A$6:$BE$17,M$42,FALSE)</f>
        <v>229</v>
      </c>
      <c r="N112" s="85">
        <f>VLOOKUP($C$2,'[72]ERU-1'!$A$6:$BE$17,N$42,FALSE)</f>
        <v>0</v>
      </c>
      <c r="O112" s="85" t="s">
        <v>36</v>
      </c>
      <c r="P112" s="85">
        <f>VLOOKUP($C$2,'[72]ERU-1'!$A$6:$BE$17,P$42,FALSE)</f>
        <v>0</v>
      </c>
      <c r="Q112" s="85">
        <f>VLOOKUP($C$2,'[72]ERU-1'!$A$6:$BE$17,Q$42,FALSE)</f>
        <v>0</v>
      </c>
      <c r="R112" s="85">
        <f>VLOOKUP($C$2,'[72]ERU-1'!$A$6:$BE$17,R$42,FALSE)</f>
        <v>229</v>
      </c>
      <c r="S112" s="85">
        <f>VLOOKUP($C$2,'[72]ERU-1'!$A$6:$BE$17,S$42,FALSE)</f>
        <v>0</v>
      </c>
      <c r="T112" s="85">
        <f>VLOOKUP($C$2,'[72]ERU-1'!$A$6:$BE$17,T$42,FALSE)</f>
        <v>0</v>
      </c>
      <c r="U112" s="85">
        <f>VLOOKUP($C$2,'[72]ERU-1'!$A$6:$BE$17,U$42,FALSE)</f>
        <v>0</v>
      </c>
      <c r="V112" s="85">
        <f>VLOOKUP($C$2,'[72]ERU-1'!$A$6:$BE$17,V$42,FALSE)</f>
        <v>0</v>
      </c>
      <c r="W112" s="85">
        <f>VLOOKUP($C$2,'[72]ERU-1'!$A$6:$BE$17,W$42,FALSE)</f>
        <v>0</v>
      </c>
      <c r="X112" s="85">
        <f>VLOOKUP($C$2,'[72]ERU-1'!$A$6:$BE$17,X$42,FALSE)</f>
        <v>0</v>
      </c>
      <c r="Y112" s="85">
        <f>VLOOKUP($C$2,'[72]ERU-1'!$A$6:$BE$17,Y$42,FALSE)</f>
        <v>0</v>
      </c>
      <c r="Z112" s="85">
        <f>VLOOKUP($C$2,'[72]ERU-1'!$A$6:$BE$17,Z$42,FALSE)</f>
        <v>0</v>
      </c>
      <c r="AA112" s="85" t="str">
        <f>INDEX([16]Data!$BK$5:$BK$156,MATCH(A112,[16]Data!$A$5:$A$156,0))</f>
        <v>Pardubický</v>
      </c>
      <c r="AB112" s="86">
        <f>INDEX([16]Data!$BM$5:$BM$156,MATCH(A112,[16]Data!$A$5:$A$156,0))</f>
        <v>0.47199999999999998</v>
      </c>
      <c r="AC112" s="12"/>
      <c r="AD112" s="39">
        <f t="shared" si="16"/>
        <v>0.7656978081649467</v>
      </c>
    </row>
    <row r="113" spans="1:30" x14ac:dyDescent="0.25">
      <c r="A113">
        <v>3280</v>
      </c>
      <c r="B113" s="84" t="str">
        <f>INDEX([16]Data!$C$5:$C$156,MATCH(A113,[16]Data!$A$5:$A$156,0))</f>
        <v>KJ - Polička, Jiráskova</v>
      </c>
      <c r="C113" s="85" t="str">
        <f>VLOOKUP($C$2,'[73]ERU-1'!$A$6:$BE$17,C$42,FALSE)</f>
        <v>Červen</v>
      </c>
      <c r="D113" s="85">
        <f>VLOOKUP($C$2,'[73]ERU-1'!$A$6:$BE$17,D$42,FALSE)</f>
        <v>6</v>
      </c>
      <c r="E113" s="85">
        <f>VLOOKUP($C$2,'[73]ERU-1'!$A$6:$BE$17,E$42,FALSE)</f>
        <v>122.55</v>
      </c>
      <c r="F113" s="85">
        <f>VLOOKUP($C$2,'[73]ERU-1'!$A$6:$BE$17,F$42,FALSE)</f>
        <v>69.843999999999994</v>
      </c>
      <c r="G113" s="85">
        <f>VLOOKUP($C$2,'[73]ERU-1'!$A$6:$BE$17,G$42,FALSE)</f>
        <v>35.273000000000003</v>
      </c>
      <c r="H113" s="85">
        <f>VLOOKUP($C$2,'[73]ERU-1'!$A$6:$BE$17,H$42,FALSE)</f>
        <v>196</v>
      </c>
      <c r="I113" s="85">
        <f>VLOOKUP($C$2,'[73]ERU-1'!$A$6:$BE$17,I$42,FALSE)</f>
        <v>0</v>
      </c>
      <c r="J113" s="85">
        <f>VLOOKUP($C$2,'[73]ERU-1'!$A$6:$BE$17,J$42,FALSE)</f>
        <v>0</v>
      </c>
      <c r="K113" s="85">
        <f>VLOOKUP($C$2,'[73]ERU-1'!$A$6:$BE$17,K$42,FALSE)</f>
        <v>196</v>
      </c>
      <c r="L113" s="85">
        <f>VLOOKUP($C$2,'[73]ERU-1'!$A$6:$BE$17,L$42,FALSE)</f>
        <v>0</v>
      </c>
      <c r="M113" s="85">
        <f>VLOOKUP($C$2,'[73]ERU-1'!$A$6:$BE$17,M$42,FALSE)</f>
        <v>196</v>
      </c>
      <c r="N113" s="85">
        <f>VLOOKUP($C$2,'[73]ERU-1'!$A$6:$BE$17,N$42,FALSE)</f>
        <v>0</v>
      </c>
      <c r="O113" s="85" t="s">
        <v>36</v>
      </c>
      <c r="P113" s="85">
        <f>VLOOKUP($C$2,'[73]ERU-1'!$A$6:$BE$17,P$42,FALSE)</f>
        <v>0</v>
      </c>
      <c r="Q113" s="85">
        <f>VLOOKUP($C$2,'[73]ERU-1'!$A$6:$BE$17,Q$42,FALSE)</f>
        <v>0</v>
      </c>
      <c r="R113" s="85">
        <f>VLOOKUP($C$2,'[73]ERU-1'!$A$6:$BE$17,R$42,FALSE)</f>
        <v>196</v>
      </c>
      <c r="S113" s="85">
        <f>VLOOKUP($C$2,'[73]ERU-1'!$A$6:$BE$17,S$42,FALSE)</f>
        <v>0</v>
      </c>
      <c r="T113" s="85">
        <f>VLOOKUP($C$2,'[73]ERU-1'!$A$6:$BE$17,T$42,FALSE)</f>
        <v>0</v>
      </c>
      <c r="U113" s="85">
        <f>VLOOKUP($C$2,'[73]ERU-1'!$A$6:$BE$17,U$42,FALSE)</f>
        <v>0</v>
      </c>
      <c r="V113" s="85">
        <f>VLOOKUP($C$2,'[73]ERU-1'!$A$6:$BE$17,V$42,FALSE)</f>
        <v>0</v>
      </c>
      <c r="W113" s="85">
        <f>VLOOKUP($C$2,'[73]ERU-1'!$A$6:$BE$17,W$42,FALSE)</f>
        <v>0</v>
      </c>
      <c r="X113" s="85">
        <f>VLOOKUP($C$2,'[73]ERU-1'!$A$6:$BE$17,X$42,FALSE)</f>
        <v>0</v>
      </c>
      <c r="Y113" s="85">
        <f>VLOOKUP($C$2,'[73]ERU-1'!$A$6:$BE$17,Y$42,FALSE)</f>
        <v>0</v>
      </c>
      <c r="Z113" s="85">
        <f>VLOOKUP($C$2,'[73]ERU-1'!$A$6:$BE$17,Z$42,FALSE)</f>
        <v>0</v>
      </c>
      <c r="AA113" s="85" t="str">
        <f>INDEX([16]Data!$BK$5:$BK$156,MATCH(A113,[16]Data!$A$5:$A$156,0))</f>
        <v>Pardubický</v>
      </c>
      <c r="AB113" s="86">
        <f>INDEX([16]Data!$BM$5:$BM$156,MATCH(A113,[16]Data!$A$5:$A$156,0))</f>
        <v>0.29099999999999998</v>
      </c>
      <c r="AC113" s="12"/>
      <c r="AD113" s="39">
        <f t="shared" si="16"/>
        <v>0.77951498259613494</v>
      </c>
    </row>
    <row r="114" spans="1:30" x14ac:dyDescent="0.25">
      <c r="A114">
        <v>2885</v>
      </c>
      <c r="B114" s="84" t="str">
        <f>INDEX([16]Data!$C$5:$C$156,MATCH(A114,[16]Data!$A$5:$A$156,0))</f>
        <v>KJ - Polička, Svépomoc</v>
      </c>
      <c r="C114" s="85" t="str">
        <f>VLOOKUP($C$2,'[74]ERU-1'!$A$6:$BE$17,C$42,FALSE)</f>
        <v>Červen</v>
      </c>
      <c r="D114" s="85">
        <f>VLOOKUP($C$2,'[74]ERU-1'!$A$6:$BE$17,D$42,FALSE)</f>
        <v>6</v>
      </c>
      <c r="E114" s="85">
        <f>VLOOKUP($C$2,'[74]ERU-1'!$A$6:$BE$17,E$42,FALSE)</f>
        <v>189.46199999999999</v>
      </c>
      <c r="F114" s="85">
        <f>VLOOKUP($C$2,'[74]ERU-1'!$A$6:$BE$17,F$42,FALSE)</f>
        <v>99.375</v>
      </c>
      <c r="G114" s="85">
        <f>VLOOKUP($C$2,'[74]ERU-1'!$A$6:$BE$17,G$42,FALSE)</f>
        <v>35.262999999999998</v>
      </c>
      <c r="H114" s="85">
        <f>VLOOKUP($C$2,'[74]ERU-1'!$A$6:$BE$17,H$42,FALSE)</f>
        <v>278</v>
      </c>
      <c r="I114" s="85">
        <f>VLOOKUP($C$2,'[74]ERU-1'!$A$6:$BE$17,I$42,FALSE)</f>
        <v>0</v>
      </c>
      <c r="J114" s="85">
        <f>VLOOKUP($C$2,'[74]ERU-1'!$A$6:$BE$17,J$42,FALSE)</f>
        <v>0</v>
      </c>
      <c r="K114" s="85">
        <f>VLOOKUP($C$2,'[74]ERU-1'!$A$6:$BE$17,K$42,FALSE)</f>
        <v>278</v>
      </c>
      <c r="L114" s="85">
        <f>VLOOKUP($C$2,'[74]ERU-1'!$A$6:$BE$17,L$42,FALSE)</f>
        <v>0</v>
      </c>
      <c r="M114" s="85">
        <f>VLOOKUP($C$2,'[74]ERU-1'!$A$6:$BE$17,M$42,FALSE)</f>
        <v>278</v>
      </c>
      <c r="N114" s="85">
        <f>VLOOKUP($C$2,'[74]ERU-1'!$A$6:$BE$17,N$42,FALSE)</f>
        <v>0</v>
      </c>
      <c r="O114" s="85" t="s">
        <v>36</v>
      </c>
      <c r="P114" s="85">
        <f>VLOOKUP($C$2,'[74]ERU-1'!$A$6:$BE$17,P$42,FALSE)</f>
        <v>0</v>
      </c>
      <c r="Q114" s="85">
        <f>VLOOKUP($C$2,'[74]ERU-1'!$A$6:$BE$17,Q$42,FALSE)</f>
        <v>0</v>
      </c>
      <c r="R114" s="85">
        <f>VLOOKUP($C$2,'[74]ERU-1'!$A$6:$BE$17,R$42,FALSE)</f>
        <v>278</v>
      </c>
      <c r="S114" s="85">
        <f>VLOOKUP($C$2,'[74]ERU-1'!$A$6:$BE$17,S$42,FALSE)</f>
        <v>0</v>
      </c>
      <c r="T114" s="85">
        <f>VLOOKUP($C$2,'[74]ERU-1'!$A$6:$BE$17,T$42,FALSE)</f>
        <v>0</v>
      </c>
      <c r="U114" s="85">
        <f>VLOOKUP($C$2,'[74]ERU-1'!$A$6:$BE$17,U$42,FALSE)</f>
        <v>0</v>
      </c>
      <c r="V114" s="85">
        <f>VLOOKUP($C$2,'[74]ERU-1'!$A$6:$BE$17,V$42,FALSE)</f>
        <v>0</v>
      </c>
      <c r="W114" s="85">
        <f>VLOOKUP($C$2,'[74]ERU-1'!$A$6:$BE$17,W$42,FALSE)</f>
        <v>0</v>
      </c>
      <c r="X114" s="85">
        <f>VLOOKUP($C$2,'[74]ERU-1'!$A$6:$BE$17,X$42,FALSE)</f>
        <v>0</v>
      </c>
      <c r="Y114" s="85">
        <f>VLOOKUP($C$2,'[74]ERU-1'!$A$6:$BE$17,Y$42,FALSE)</f>
        <v>0</v>
      </c>
      <c r="Z114" s="85">
        <f>VLOOKUP($C$2,'[74]ERU-1'!$A$6:$BE$17,Z$42,FALSE)</f>
        <v>0</v>
      </c>
      <c r="AA114" s="85" t="str">
        <f>INDEX([16]Data!$BK$5:$BK$156,MATCH(A114,[16]Data!$A$5:$A$156,0))</f>
        <v>Pardubický</v>
      </c>
      <c r="AB114" s="86">
        <f>INDEX([16]Data!$BM$5:$BM$156,MATCH(A114,[16]Data!$A$5:$A$156,0))</f>
        <v>0.47199999999999998</v>
      </c>
      <c r="AC114" s="12"/>
      <c r="AD114" s="39">
        <f t="shared" si="16"/>
        <v>0.777078965758211</v>
      </c>
    </row>
    <row r="115" spans="1:30" x14ac:dyDescent="0.25">
      <c r="A115">
        <v>2696</v>
      </c>
      <c r="B115" s="84" t="str">
        <f>INDEX([16]Data!$C$5:$C$156,MATCH(A115,[16]Data!$A$5:$A$156,0))</f>
        <v>KJ - Postoloprty, Draguš</v>
      </c>
      <c r="C115" s="85" t="str">
        <f>VLOOKUP($C$2,'[75]ERU-1'!$A$6:$BE$17,C$42,FALSE)</f>
        <v>Červen</v>
      </c>
      <c r="D115" s="85">
        <f>VLOOKUP($C$2,'[75]ERU-1'!$A$6:$BE$17,D$42,FALSE)</f>
        <v>6</v>
      </c>
      <c r="E115" s="85">
        <f>VLOOKUP($C$2,'[75]ERU-1'!$A$6:$BE$17,E$42,FALSE)</f>
        <v>67.275000000000006</v>
      </c>
      <c r="F115" s="85">
        <f>VLOOKUP($C$2,'[75]ERU-1'!$A$6:$BE$17,F$42,FALSE)</f>
        <v>39.975999999999999</v>
      </c>
      <c r="G115" s="85">
        <f>VLOOKUP($C$2,'[75]ERU-1'!$A$6:$BE$17,G$42,FALSE)</f>
        <v>35.316000000000003</v>
      </c>
      <c r="H115" s="85">
        <f>VLOOKUP($C$2,'[75]ERU-1'!$A$6:$BE$17,H$42,FALSE)</f>
        <v>113</v>
      </c>
      <c r="I115" s="85">
        <f>VLOOKUP($C$2,'[75]ERU-1'!$A$6:$BE$17,I$42,FALSE)</f>
        <v>0</v>
      </c>
      <c r="J115" s="85">
        <f>VLOOKUP($C$2,'[75]ERU-1'!$A$6:$BE$17,J$42,FALSE)</f>
        <v>0</v>
      </c>
      <c r="K115" s="85">
        <f>VLOOKUP($C$2,'[75]ERU-1'!$A$6:$BE$17,K$42,FALSE)</f>
        <v>113</v>
      </c>
      <c r="L115" s="85">
        <f>VLOOKUP($C$2,'[75]ERU-1'!$A$6:$BE$17,L$42,FALSE)</f>
        <v>0</v>
      </c>
      <c r="M115" s="85">
        <f>VLOOKUP($C$2,'[75]ERU-1'!$A$6:$BE$17,M$42,FALSE)</f>
        <v>113</v>
      </c>
      <c r="N115" s="85">
        <f>VLOOKUP($C$2,'[75]ERU-1'!$A$6:$BE$17,N$42,FALSE)</f>
        <v>0</v>
      </c>
      <c r="O115" s="85" t="s">
        <v>36</v>
      </c>
      <c r="P115" s="85">
        <f>VLOOKUP($C$2,'[75]ERU-1'!$A$6:$BE$17,P$42,FALSE)</f>
        <v>0</v>
      </c>
      <c r="Q115" s="85">
        <f>VLOOKUP($C$2,'[75]ERU-1'!$A$6:$BE$17,Q$42,FALSE)</f>
        <v>0</v>
      </c>
      <c r="R115" s="85">
        <f>VLOOKUP($C$2,'[75]ERU-1'!$A$6:$BE$17,R$42,FALSE)</f>
        <v>113</v>
      </c>
      <c r="S115" s="85">
        <f>VLOOKUP($C$2,'[75]ERU-1'!$A$6:$BE$17,S$42,FALSE)</f>
        <v>0</v>
      </c>
      <c r="T115" s="85">
        <f>VLOOKUP($C$2,'[75]ERU-1'!$A$6:$BE$17,T$42,FALSE)</f>
        <v>0</v>
      </c>
      <c r="U115" s="85">
        <f>VLOOKUP($C$2,'[75]ERU-1'!$A$6:$BE$17,U$42,FALSE)</f>
        <v>0</v>
      </c>
      <c r="V115" s="85">
        <f>VLOOKUP($C$2,'[75]ERU-1'!$A$6:$BE$17,V$42,FALSE)</f>
        <v>0</v>
      </c>
      <c r="W115" s="85">
        <f>VLOOKUP($C$2,'[75]ERU-1'!$A$6:$BE$17,W$42,FALSE)</f>
        <v>0</v>
      </c>
      <c r="X115" s="85">
        <f>VLOOKUP($C$2,'[75]ERU-1'!$A$6:$BE$17,X$42,FALSE)</f>
        <v>0</v>
      </c>
      <c r="Y115" s="85">
        <f>VLOOKUP($C$2,'[75]ERU-1'!$A$6:$BE$17,Y$42,FALSE)</f>
        <v>0</v>
      </c>
      <c r="Z115" s="85">
        <f>VLOOKUP($C$2,'[75]ERU-1'!$A$6:$BE$17,Z$42,FALSE)</f>
        <v>0</v>
      </c>
      <c r="AA115" s="85" t="str">
        <f>INDEX([16]Data!$BK$5:$BK$156,MATCH(A115,[16]Data!$A$5:$A$156,0))</f>
        <v>Ústecký</v>
      </c>
      <c r="AB115" s="86">
        <f>INDEX([16]Data!$BM$5:$BM$156,MATCH(A115,[16]Data!$A$5:$A$156,0))</f>
        <v>0.28599999999999998</v>
      </c>
      <c r="AC115" s="12"/>
      <c r="AD115" s="39">
        <f t="shared" si="16"/>
        <v>0.78519333822515736</v>
      </c>
    </row>
    <row r="116" spans="1:30" x14ac:dyDescent="0.25">
      <c r="A116">
        <v>2804</v>
      </c>
      <c r="B116" s="84" t="str">
        <f>INDEX([16]Data!$C$5:$C$156,MATCH(A116,[16]Data!$A$5:$A$156,0))</f>
        <v>KJ - Postoloprty, Dvořákova</v>
      </c>
      <c r="C116" s="85" t="str">
        <f>VLOOKUP($C$2,'[76]ERU-1'!$A$6:$BE$17,C$42,FALSE)</f>
        <v>Červen</v>
      </c>
      <c r="D116" s="85">
        <f>VLOOKUP($C$2,'[76]ERU-1'!$A$6:$BE$17,D$42,FALSE)</f>
        <v>6</v>
      </c>
      <c r="E116" s="85">
        <f>VLOOKUP($C$2,'[76]ERU-1'!$A$6:$BE$17,E$42,FALSE)</f>
        <v>11.888999999999999</v>
      </c>
      <c r="F116" s="85">
        <f>VLOOKUP($C$2,'[76]ERU-1'!$A$6:$BE$17,F$42,FALSE)</f>
        <v>4.8159999999999998</v>
      </c>
      <c r="G116" s="85">
        <f>VLOOKUP($C$2,'[76]ERU-1'!$A$6:$BE$17,G$42,FALSE)</f>
        <v>35.405000000000001</v>
      </c>
      <c r="H116" s="85">
        <f>VLOOKUP($C$2,'[76]ERU-1'!$A$6:$BE$17,H$42,FALSE)</f>
        <v>10</v>
      </c>
      <c r="I116" s="85">
        <f>VLOOKUP($C$2,'[76]ERU-1'!$A$6:$BE$17,I$42,FALSE)</f>
        <v>0</v>
      </c>
      <c r="J116" s="85">
        <f>VLOOKUP($C$2,'[76]ERU-1'!$A$6:$BE$17,J$42,FALSE)</f>
        <v>0</v>
      </c>
      <c r="K116" s="85">
        <f>VLOOKUP($C$2,'[76]ERU-1'!$A$6:$BE$17,K$42,FALSE)</f>
        <v>10</v>
      </c>
      <c r="L116" s="85">
        <f>VLOOKUP($C$2,'[76]ERU-1'!$A$6:$BE$17,L$42,FALSE)</f>
        <v>0</v>
      </c>
      <c r="M116" s="85">
        <f>VLOOKUP($C$2,'[76]ERU-1'!$A$6:$BE$17,M$42,FALSE)</f>
        <v>10</v>
      </c>
      <c r="N116" s="85">
        <f>VLOOKUP($C$2,'[76]ERU-1'!$A$6:$BE$17,N$42,FALSE)</f>
        <v>0</v>
      </c>
      <c r="O116" s="85" t="s">
        <v>36</v>
      </c>
      <c r="P116" s="85">
        <f>VLOOKUP($C$2,'[76]ERU-1'!$A$6:$BE$17,P$42,FALSE)</f>
        <v>0</v>
      </c>
      <c r="Q116" s="85">
        <f>VLOOKUP($C$2,'[76]ERU-1'!$A$6:$BE$17,Q$42,FALSE)</f>
        <v>0</v>
      </c>
      <c r="R116" s="85">
        <f>VLOOKUP($C$2,'[76]ERU-1'!$A$6:$BE$17,R$42,FALSE)</f>
        <v>10</v>
      </c>
      <c r="S116" s="85">
        <f>VLOOKUP($C$2,'[76]ERU-1'!$A$6:$BE$17,S$42,FALSE)</f>
        <v>0</v>
      </c>
      <c r="T116" s="85">
        <f>VLOOKUP($C$2,'[76]ERU-1'!$A$6:$BE$17,T$42,FALSE)</f>
        <v>0</v>
      </c>
      <c r="U116" s="85">
        <f>VLOOKUP($C$2,'[76]ERU-1'!$A$6:$BE$17,U$42,FALSE)</f>
        <v>0</v>
      </c>
      <c r="V116" s="85">
        <f>VLOOKUP($C$2,'[76]ERU-1'!$A$6:$BE$17,V$42,FALSE)</f>
        <v>0</v>
      </c>
      <c r="W116" s="85">
        <f>VLOOKUP($C$2,'[76]ERU-1'!$A$6:$BE$17,W$42,FALSE)</f>
        <v>0</v>
      </c>
      <c r="X116" s="85">
        <f>VLOOKUP($C$2,'[76]ERU-1'!$A$6:$BE$17,X$42,FALSE)</f>
        <v>0</v>
      </c>
      <c r="Y116" s="85">
        <f>VLOOKUP($C$2,'[76]ERU-1'!$A$6:$BE$17,Y$42,FALSE)</f>
        <v>0</v>
      </c>
      <c r="Z116" s="85">
        <f>VLOOKUP($C$2,'[76]ERU-1'!$A$6:$BE$17,Z$42,FALSE)</f>
        <v>0</v>
      </c>
      <c r="AA116" s="85" t="str">
        <f>INDEX([16]Data!$BK$5:$BK$156,MATCH(A116,[16]Data!$A$5:$A$156,0))</f>
        <v>Ústecký</v>
      </c>
      <c r="AB116" s="86">
        <f>INDEX([16]Data!$BM$5:$BM$156,MATCH(A116,[16]Data!$A$5:$A$156,0))</f>
        <v>1.0629999999999999</v>
      </c>
      <c r="AC116" s="12"/>
      <c r="AD116" s="39">
        <f t="shared" si="16"/>
        <v>0.57678110003691407</v>
      </c>
    </row>
    <row r="117" spans="1:30" x14ac:dyDescent="0.25">
      <c r="A117">
        <v>3614</v>
      </c>
      <c r="B117" s="84" t="str">
        <f>INDEX([16]Data!$C$5:$C$156,MATCH(A117,[16]Data!$A$5:$A$156,0))</f>
        <v>KJ - Prostějov, B. Šmerala</v>
      </c>
      <c r="C117" s="85" t="str">
        <f>VLOOKUP($C$2,'[77]ERU-1'!$A$6:$BE$17,C$42,FALSE)</f>
        <v>Červen</v>
      </c>
      <c r="D117" s="85">
        <f>VLOOKUP($C$2,'[77]ERU-1'!$A$6:$BE$17,D$42,FALSE)</f>
        <v>6</v>
      </c>
      <c r="E117" s="85">
        <f>VLOOKUP($C$2,'[77]ERU-1'!$A$6:$BE$17,E$42,FALSE)</f>
        <v>482.43799999999999</v>
      </c>
      <c r="F117" s="85">
        <f>VLOOKUP($C$2,'[77]ERU-1'!$A$6:$BE$17,F$42,FALSE)</f>
        <v>259.26400000000001</v>
      </c>
      <c r="G117" s="85">
        <f>VLOOKUP($C$2,'[77]ERU-1'!$A$6:$BE$17,G$42,FALSE)</f>
        <v>35.402999999999999</v>
      </c>
      <c r="H117" s="85">
        <f>VLOOKUP($C$2,'[77]ERU-1'!$A$6:$BE$17,H$42,FALSE)</f>
        <v>754</v>
      </c>
      <c r="I117" s="85">
        <f>VLOOKUP($C$2,'[77]ERU-1'!$A$6:$BE$17,I$42,FALSE)</f>
        <v>0</v>
      </c>
      <c r="J117" s="85">
        <f>VLOOKUP($C$2,'[77]ERU-1'!$A$6:$BE$17,J$42,FALSE)</f>
        <v>0</v>
      </c>
      <c r="K117" s="85">
        <f>VLOOKUP($C$2,'[77]ERU-1'!$A$6:$BE$17,K$42,FALSE)</f>
        <v>754</v>
      </c>
      <c r="L117" s="85">
        <f>VLOOKUP($C$2,'[77]ERU-1'!$A$6:$BE$17,L$42,FALSE)</f>
        <v>0</v>
      </c>
      <c r="M117" s="85">
        <f>VLOOKUP($C$2,'[77]ERU-1'!$A$6:$BE$17,M$42,FALSE)</f>
        <v>754</v>
      </c>
      <c r="N117" s="85">
        <f>VLOOKUP($C$2,'[77]ERU-1'!$A$6:$BE$17,N$42,FALSE)</f>
        <v>0</v>
      </c>
      <c r="O117" s="85" t="s">
        <v>36</v>
      </c>
      <c r="P117" s="85">
        <f>VLOOKUP($C$2,'[77]ERU-1'!$A$6:$BE$17,P$42,FALSE)</f>
        <v>0</v>
      </c>
      <c r="Q117" s="85">
        <f>VLOOKUP($C$2,'[77]ERU-1'!$A$6:$BE$17,Q$42,FALSE)</f>
        <v>0</v>
      </c>
      <c r="R117" s="85">
        <f>VLOOKUP($C$2,'[77]ERU-1'!$A$6:$BE$17,R$42,FALSE)</f>
        <v>754</v>
      </c>
      <c r="S117" s="85">
        <f>VLOOKUP($C$2,'[77]ERU-1'!$A$6:$BE$17,S$42,FALSE)</f>
        <v>0</v>
      </c>
      <c r="T117" s="85">
        <f>VLOOKUP($C$2,'[77]ERU-1'!$A$6:$BE$17,T$42,FALSE)</f>
        <v>0</v>
      </c>
      <c r="U117" s="85">
        <f>VLOOKUP($C$2,'[77]ERU-1'!$A$6:$BE$17,U$42,FALSE)</f>
        <v>0</v>
      </c>
      <c r="V117" s="85">
        <f>VLOOKUP($C$2,'[77]ERU-1'!$A$6:$BE$17,V$42,FALSE)</f>
        <v>0</v>
      </c>
      <c r="W117" s="85">
        <f>VLOOKUP($C$2,'[77]ERU-1'!$A$6:$BE$17,W$42,FALSE)</f>
        <v>0</v>
      </c>
      <c r="X117" s="85">
        <f>VLOOKUP($C$2,'[77]ERU-1'!$A$6:$BE$17,X$42,FALSE)</f>
        <v>0</v>
      </c>
      <c r="Y117" s="85">
        <f>VLOOKUP($C$2,'[77]ERU-1'!$A$6:$BE$17,Y$42,FALSE)</f>
        <v>0</v>
      </c>
      <c r="Z117" s="85">
        <f>VLOOKUP($C$2,'[77]ERU-1'!$A$6:$BE$17,Z$42,FALSE)</f>
        <v>0</v>
      </c>
      <c r="AA117" s="85" t="str">
        <f>INDEX([16]Data!$BK$5:$BK$156,MATCH(A117,[16]Data!$A$5:$A$156,0))</f>
        <v>Olomoucký</v>
      </c>
      <c r="AB117" s="86">
        <f>INDEX([16]Data!$BM$5:$BM$156,MATCH(A117,[16]Data!$A$5:$A$156,0))</f>
        <v>1.964</v>
      </c>
      <c r="AC117" s="12"/>
      <c r="AD117" s="39">
        <f t="shared" si="16"/>
        <v>0.80784237088236099</v>
      </c>
    </row>
    <row r="118" spans="1:30" x14ac:dyDescent="0.25">
      <c r="A118">
        <v>3613</v>
      </c>
      <c r="B118" s="84" t="str">
        <f>INDEX([16]Data!$C$5:$C$156,MATCH(A118,[16]Data!$A$5:$A$156,0))</f>
        <v>KJ - Prostějov, S. Manharda</v>
      </c>
      <c r="C118" s="85" t="str">
        <f>VLOOKUP($C$2,'[78]ERU-1'!$A$6:$BE$17,C$42,FALSE)</f>
        <v>Červen</v>
      </c>
      <c r="D118" s="85">
        <f>VLOOKUP($C$2,'[78]ERU-1'!$A$6:$BE$17,D$42,FALSE)</f>
        <v>6</v>
      </c>
      <c r="E118" s="85">
        <f>VLOOKUP($C$2,'[78]ERU-1'!$A$6:$BE$17,E$42,FALSE)</f>
        <v>453.09100000000001</v>
      </c>
      <c r="F118" s="85">
        <f>VLOOKUP($C$2,'[78]ERU-1'!$A$6:$BE$17,F$42,FALSE)</f>
        <v>246.23</v>
      </c>
      <c r="G118" s="85">
        <f>VLOOKUP($C$2,'[78]ERU-1'!$A$6:$BE$17,G$42,FALSE)</f>
        <v>35.405000000000001</v>
      </c>
      <c r="H118" s="85">
        <f>VLOOKUP($C$2,'[78]ERU-1'!$A$6:$BE$17,H$42,FALSE)</f>
        <v>734</v>
      </c>
      <c r="I118" s="85">
        <f>VLOOKUP($C$2,'[78]ERU-1'!$A$6:$BE$17,I$42,FALSE)</f>
        <v>0</v>
      </c>
      <c r="J118" s="85">
        <f>VLOOKUP($C$2,'[78]ERU-1'!$A$6:$BE$17,J$42,FALSE)</f>
        <v>0</v>
      </c>
      <c r="K118" s="85">
        <f>VLOOKUP($C$2,'[78]ERU-1'!$A$6:$BE$17,K$42,FALSE)</f>
        <v>734</v>
      </c>
      <c r="L118" s="85">
        <f>VLOOKUP($C$2,'[78]ERU-1'!$A$6:$BE$17,L$42,FALSE)</f>
        <v>0</v>
      </c>
      <c r="M118" s="85">
        <f>VLOOKUP($C$2,'[78]ERU-1'!$A$6:$BE$17,M$42,FALSE)</f>
        <v>734</v>
      </c>
      <c r="N118" s="85">
        <f>VLOOKUP($C$2,'[78]ERU-1'!$A$6:$BE$17,N$42,FALSE)</f>
        <v>0</v>
      </c>
      <c r="O118" s="85" t="s">
        <v>36</v>
      </c>
      <c r="P118" s="85">
        <f>VLOOKUP($C$2,'[78]ERU-1'!$A$6:$BE$17,P$42,FALSE)</f>
        <v>0</v>
      </c>
      <c r="Q118" s="85">
        <f>VLOOKUP($C$2,'[78]ERU-1'!$A$6:$BE$17,Q$42,FALSE)</f>
        <v>0</v>
      </c>
      <c r="R118" s="85">
        <f>VLOOKUP($C$2,'[78]ERU-1'!$A$6:$BE$17,R$42,FALSE)</f>
        <v>734</v>
      </c>
      <c r="S118" s="85">
        <f>VLOOKUP($C$2,'[78]ERU-1'!$A$6:$BE$17,S$42,FALSE)</f>
        <v>0</v>
      </c>
      <c r="T118" s="85">
        <f>VLOOKUP($C$2,'[78]ERU-1'!$A$6:$BE$17,T$42,FALSE)</f>
        <v>0</v>
      </c>
      <c r="U118" s="85">
        <f>VLOOKUP($C$2,'[78]ERU-1'!$A$6:$BE$17,U$42,FALSE)</f>
        <v>0</v>
      </c>
      <c r="V118" s="85">
        <f>VLOOKUP($C$2,'[78]ERU-1'!$A$6:$BE$17,V$42,FALSE)</f>
        <v>0</v>
      </c>
      <c r="W118" s="85">
        <f>VLOOKUP($C$2,'[78]ERU-1'!$A$6:$BE$17,W$42,FALSE)</f>
        <v>0</v>
      </c>
      <c r="X118" s="85">
        <f>VLOOKUP($C$2,'[78]ERU-1'!$A$6:$BE$17,X$42,FALSE)</f>
        <v>0</v>
      </c>
      <c r="Y118" s="85">
        <f>VLOOKUP($C$2,'[78]ERU-1'!$A$6:$BE$17,Y$42,FALSE)</f>
        <v>0</v>
      </c>
      <c r="Z118" s="85">
        <f>VLOOKUP($C$2,'[78]ERU-1'!$A$6:$BE$17,Z$42,FALSE)</f>
        <v>0</v>
      </c>
      <c r="AA118" s="85" t="str">
        <f>INDEX([16]Data!$BK$5:$BK$156,MATCH(A118,[16]Data!$A$5:$A$156,0))</f>
        <v>Olomoucký</v>
      </c>
      <c r="AB118" s="86">
        <f>INDEX([16]Data!$BM$5:$BM$156,MATCH(A118,[16]Data!$A$5:$A$156,0))</f>
        <v>1.964</v>
      </c>
      <c r="AC118" s="12"/>
      <c r="AD118" s="39">
        <f t="shared" si="16"/>
        <v>0.82804243548263368</v>
      </c>
    </row>
    <row r="119" spans="1:30" x14ac:dyDescent="0.25">
      <c r="A119">
        <v>3611</v>
      </c>
      <c r="B119" s="84" t="str">
        <f>INDEX([16]Data!$C$5:$C$156,MATCH(A119,[16]Data!$A$5:$A$156,0))</f>
        <v>KJ - Prostějov, Moravská</v>
      </c>
      <c r="C119" s="85" t="str">
        <f>VLOOKUP($C$2,'[79]ERU-1'!$A$6:$BE$17,C$42,FALSE)</f>
        <v>Červen</v>
      </c>
      <c r="D119" s="85">
        <f>VLOOKUP($C$2,'[79]ERU-1'!$A$6:$BE$17,D$42,FALSE)</f>
        <v>6</v>
      </c>
      <c r="E119" s="85">
        <f>VLOOKUP($C$2,'[79]ERU-1'!$A$6:$BE$17,E$42,FALSE)</f>
        <v>201.93700000000001</v>
      </c>
      <c r="F119" s="85">
        <f>VLOOKUP($C$2,'[79]ERU-1'!$A$6:$BE$17,F$42,FALSE)</f>
        <v>107.652</v>
      </c>
      <c r="G119" s="85">
        <f>VLOOKUP($C$2,'[79]ERU-1'!$A$6:$BE$17,G$42,FALSE)</f>
        <v>35.404000000000003</v>
      </c>
      <c r="H119" s="85">
        <f>VLOOKUP($C$2,'[79]ERU-1'!$A$6:$BE$17,H$42,FALSE)</f>
        <v>298</v>
      </c>
      <c r="I119" s="85">
        <f>VLOOKUP($C$2,'[79]ERU-1'!$A$6:$BE$17,I$42,FALSE)</f>
        <v>0</v>
      </c>
      <c r="J119" s="85">
        <f>VLOOKUP($C$2,'[79]ERU-1'!$A$6:$BE$17,J$42,FALSE)</f>
        <v>0</v>
      </c>
      <c r="K119" s="85">
        <f>VLOOKUP($C$2,'[79]ERU-1'!$A$6:$BE$17,K$42,FALSE)</f>
        <v>298</v>
      </c>
      <c r="L119" s="85">
        <f>VLOOKUP($C$2,'[79]ERU-1'!$A$6:$BE$17,L$42,FALSE)</f>
        <v>0</v>
      </c>
      <c r="M119" s="85">
        <f>VLOOKUP($C$2,'[79]ERU-1'!$A$6:$BE$17,M$42,FALSE)</f>
        <v>298</v>
      </c>
      <c r="N119" s="85">
        <f>VLOOKUP($C$2,'[79]ERU-1'!$A$6:$BE$17,N$42,FALSE)</f>
        <v>0</v>
      </c>
      <c r="O119" s="85" t="s">
        <v>36</v>
      </c>
      <c r="P119" s="85">
        <f>VLOOKUP($C$2,'[79]ERU-1'!$A$6:$BE$17,P$42,FALSE)</f>
        <v>0</v>
      </c>
      <c r="Q119" s="85">
        <f>VLOOKUP($C$2,'[79]ERU-1'!$A$6:$BE$17,Q$42,FALSE)</f>
        <v>0</v>
      </c>
      <c r="R119" s="85">
        <f>VLOOKUP($C$2,'[79]ERU-1'!$A$6:$BE$17,R$42,FALSE)</f>
        <v>298</v>
      </c>
      <c r="S119" s="85">
        <f>VLOOKUP($C$2,'[79]ERU-1'!$A$6:$BE$17,S$42,FALSE)</f>
        <v>0</v>
      </c>
      <c r="T119" s="85">
        <f>VLOOKUP($C$2,'[79]ERU-1'!$A$6:$BE$17,T$42,FALSE)</f>
        <v>0</v>
      </c>
      <c r="U119" s="85">
        <f>VLOOKUP($C$2,'[79]ERU-1'!$A$6:$BE$17,U$42,FALSE)</f>
        <v>0</v>
      </c>
      <c r="V119" s="85">
        <f>VLOOKUP($C$2,'[79]ERU-1'!$A$6:$BE$17,V$42,FALSE)</f>
        <v>0</v>
      </c>
      <c r="W119" s="85">
        <f>VLOOKUP($C$2,'[79]ERU-1'!$A$6:$BE$17,W$42,FALSE)</f>
        <v>0</v>
      </c>
      <c r="X119" s="85">
        <f>VLOOKUP($C$2,'[79]ERU-1'!$A$6:$BE$17,X$42,FALSE)</f>
        <v>0</v>
      </c>
      <c r="Y119" s="85">
        <f>VLOOKUP($C$2,'[79]ERU-1'!$A$6:$BE$17,Y$42,FALSE)</f>
        <v>0</v>
      </c>
      <c r="Z119" s="85">
        <f>VLOOKUP($C$2,'[79]ERU-1'!$A$6:$BE$17,Z$42,FALSE)</f>
        <v>0</v>
      </c>
      <c r="AA119" s="85" t="str">
        <f>INDEX([16]Data!$BK$5:$BK$156,MATCH(A119,[16]Data!$A$5:$A$156,0))</f>
        <v>Olomoucký</v>
      </c>
      <c r="AB119" s="86">
        <f>INDEX([16]Data!$BM$5:$BM$156,MATCH(A119,[16]Data!$A$5:$A$156,0))</f>
        <v>0.79700000000000004</v>
      </c>
      <c r="AC119" s="12"/>
      <c r="AD119" s="39">
        <f t="shared" si="16"/>
        <v>0.76893859638258255</v>
      </c>
    </row>
    <row r="120" spans="1:30" x14ac:dyDescent="0.25">
      <c r="A120">
        <v>3314</v>
      </c>
      <c r="B120" s="84" t="str">
        <f>INDEX([16]Data!$C$5:$C$156,MATCH(A120,[16]Data!$A$5:$A$156,0))</f>
        <v>KJ - Prostějov nemocnice</v>
      </c>
      <c r="C120" s="85" t="str">
        <f>VLOOKUP($C$2,'[80]ERU-1'!$A$6:$BE$17,C$42,FALSE)</f>
        <v>Červen</v>
      </c>
      <c r="D120" s="85">
        <f>VLOOKUP($C$2,'[80]ERU-1'!$A$6:$BE$17,D$42,FALSE)</f>
        <v>6</v>
      </c>
      <c r="E120" s="85">
        <f>VLOOKUP($C$2,'[80]ERU-1'!$A$6:$BE$17,E$42,FALSE)</f>
        <v>480.899</v>
      </c>
      <c r="F120" s="85">
        <f>VLOOKUP($C$2,'[80]ERU-1'!$A$6:$BE$17,F$42,FALSE)</f>
        <v>246.00299999999999</v>
      </c>
      <c r="G120" s="85">
        <f>VLOOKUP($C$2,'[80]ERU-1'!$A$6:$BE$17,G$42,FALSE)</f>
        <v>35.401000000000003</v>
      </c>
      <c r="H120" s="85">
        <f>VLOOKUP($C$2,'[80]ERU-1'!$A$6:$BE$17,H$42,FALSE)</f>
        <v>671</v>
      </c>
      <c r="I120" s="85">
        <f>VLOOKUP($C$2,'[80]ERU-1'!$A$6:$BE$17,I$42,FALSE)</f>
        <v>0</v>
      </c>
      <c r="J120" s="85">
        <f>VLOOKUP($C$2,'[80]ERU-1'!$A$6:$BE$17,J$42,FALSE)</f>
        <v>0</v>
      </c>
      <c r="K120" s="85">
        <f>VLOOKUP($C$2,'[80]ERU-1'!$A$6:$BE$17,K$42,FALSE)</f>
        <v>671</v>
      </c>
      <c r="L120" s="85">
        <f>VLOOKUP($C$2,'[80]ERU-1'!$A$6:$BE$17,L$42,FALSE)</f>
        <v>0</v>
      </c>
      <c r="M120" s="85">
        <f>VLOOKUP($C$2,'[80]ERU-1'!$A$6:$BE$17,M$42,FALSE)</f>
        <v>671</v>
      </c>
      <c r="N120" s="85">
        <f>VLOOKUP($C$2,'[80]ERU-1'!$A$6:$BE$17,N$42,FALSE)</f>
        <v>0</v>
      </c>
      <c r="O120" s="85" t="s">
        <v>36</v>
      </c>
      <c r="P120" s="85">
        <f>VLOOKUP($C$2,'[80]ERU-1'!$A$6:$BE$17,P$42,FALSE)</f>
        <v>0</v>
      </c>
      <c r="Q120" s="85">
        <f>VLOOKUP($C$2,'[80]ERU-1'!$A$6:$BE$17,Q$42,FALSE)</f>
        <v>0</v>
      </c>
      <c r="R120" s="85">
        <f>VLOOKUP($C$2,'[80]ERU-1'!$A$6:$BE$17,R$42,FALSE)</f>
        <v>671</v>
      </c>
      <c r="S120" s="85">
        <f>VLOOKUP($C$2,'[80]ERU-1'!$A$6:$BE$17,S$42,FALSE)</f>
        <v>0</v>
      </c>
      <c r="T120" s="85">
        <f>VLOOKUP($C$2,'[80]ERU-1'!$A$6:$BE$17,T$42,FALSE)</f>
        <v>0</v>
      </c>
      <c r="U120" s="85">
        <f>VLOOKUP($C$2,'[80]ERU-1'!$A$6:$BE$17,U$42,FALSE)</f>
        <v>0</v>
      </c>
      <c r="V120" s="85">
        <f>VLOOKUP($C$2,'[80]ERU-1'!$A$6:$BE$17,V$42,FALSE)</f>
        <v>0</v>
      </c>
      <c r="W120" s="85">
        <f>VLOOKUP($C$2,'[80]ERU-1'!$A$6:$BE$17,W$42,FALSE)</f>
        <v>0</v>
      </c>
      <c r="X120" s="85">
        <f>VLOOKUP($C$2,'[80]ERU-1'!$A$6:$BE$17,X$42,FALSE)</f>
        <v>0</v>
      </c>
      <c r="Y120" s="85">
        <f>VLOOKUP($C$2,'[80]ERU-1'!$A$6:$BE$17,Y$42,FALSE)</f>
        <v>0</v>
      </c>
      <c r="Z120" s="85">
        <f>VLOOKUP($C$2,'[80]ERU-1'!$A$6:$BE$17,Z$42,FALSE)</f>
        <v>0</v>
      </c>
      <c r="AA120" s="85" t="str">
        <f>INDEX([16]Data!$BK$5:$BK$156,MATCH(A120,[16]Data!$A$5:$A$156,0))</f>
        <v>Olomoucký</v>
      </c>
      <c r="AB120" s="86">
        <f>INDEX([16]Data!$BM$5:$BM$156,MATCH(A120,[16]Data!$A$5:$A$156,0))</f>
        <v>1.9950000000000001</v>
      </c>
      <c r="AC120" s="12"/>
      <c r="AD120" s="39">
        <f t="shared" si="16"/>
        <v>0.75766917024950475</v>
      </c>
    </row>
    <row r="121" spans="1:30" x14ac:dyDescent="0.25">
      <c r="A121">
        <v>3315</v>
      </c>
      <c r="B121" s="84" t="str">
        <f>INDEX([16]Data!$C$5:$C$156,MATCH(A121,[16]Data!$A$5:$A$156,0))</f>
        <v>KJ - Prostějov sladovny</v>
      </c>
      <c r="C121" s="85" t="str">
        <f>VLOOKUP($C$2,'[81]ERU-1'!$A$6:$BE$17,C$42,FALSE)</f>
        <v>Červen</v>
      </c>
      <c r="D121" s="85">
        <f>VLOOKUP($C$2,'[81]ERU-1'!$A$6:$BE$17,D$42,FALSE)</f>
        <v>6</v>
      </c>
      <c r="E121" s="85">
        <f>VLOOKUP($C$2,'[81]ERU-1'!$A$6:$BE$17,E$42,FALSE)</f>
        <v>1012.803</v>
      </c>
      <c r="F121" s="85">
        <f>VLOOKUP($C$2,'[81]ERU-1'!$A$6:$BE$17,F$42,FALSE)</f>
        <v>545.13900000000001</v>
      </c>
      <c r="G121" s="85">
        <f>VLOOKUP($C$2,'[81]ERU-1'!$A$6:$BE$17,G$42,FALSE)</f>
        <v>35.405000000000001</v>
      </c>
      <c r="H121" s="85">
        <f>VLOOKUP($C$2,'[81]ERU-1'!$A$6:$BE$17,H$42,FALSE)</f>
        <v>1595</v>
      </c>
      <c r="I121" s="85">
        <f>VLOOKUP($C$2,'[81]ERU-1'!$A$6:$BE$17,I$42,FALSE)</f>
        <v>0</v>
      </c>
      <c r="J121" s="85">
        <f>VLOOKUP($C$2,'[81]ERU-1'!$A$6:$BE$17,J$42,FALSE)</f>
        <v>0</v>
      </c>
      <c r="K121" s="85">
        <f>VLOOKUP($C$2,'[81]ERU-1'!$A$6:$BE$17,K$42,FALSE)</f>
        <v>1595</v>
      </c>
      <c r="L121" s="85">
        <f>VLOOKUP($C$2,'[81]ERU-1'!$A$6:$BE$17,L$42,FALSE)</f>
        <v>0</v>
      </c>
      <c r="M121" s="85">
        <f>VLOOKUP($C$2,'[81]ERU-1'!$A$6:$BE$17,M$42,FALSE)</f>
        <v>1595</v>
      </c>
      <c r="N121" s="85">
        <f>VLOOKUP($C$2,'[81]ERU-1'!$A$6:$BE$17,N$42,FALSE)</f>
        <v>0</v>
      </c>
      <c r="O121" s="85" t="s">
        <v>36</v>
      </c>
      <c r="P121" s="85">
        <f>VLOOKUP($C$2,'[81]ERU-1'!$A$6:$BE$17,P$42,FALSE)</f>
        <v>0</v>
      </c>
      <c r="Q121" s="85">
        <f>VLOOKUP($C$2,'[81]ERU-1'!$A$6:$BE$17,Q$42,FALSE)</f>
        <v>0</v>
      </c>
      <c r="R121" s="85">
        <f>VLOOKUP($C$2,'[81]ERU-1'!$A$6:$BE$17,R$42,FALSE)</f>
        <v>1595</v>
      </c>
      <c r="S121" s="85">
        <f>VLOOKUP($C$2,'[81]ERU-1'!$A$6:$BE$17,S$42,FALSE)</f>
        <v>0</v>
      </c>
      <c r="T121" s="85">
        <f>VLOOKUP($C$2,'[81]ERU-1'!$A$6:$BE$17,T$42,FALSE)</f>
        <v>0</v>
      </c>
      <c r="U121" s="85">
        <f>VLOOKUP($C$2,'[81]ERU-1'!$A$6:$BE$17,U$42,FALSE)</f>
        <v>0</v>
      </c>
      <c r="V121" s="85">
        <f>VLOOKUP($C$2,'[81]ERU-1'!$A$6:$BE$17,V$42,FALSE)</f>
        <v>0</v>
      </c>
      <c r="W121" s="85">
        <f>VLOOKUP($C$2,'[81]ERU-1'!$A$6:$BE$17,W$42,FALSE)</f>
        <v>0</v>
      </c>
      <c r="X121" s="85">
        <f>VLOOKUP($C$2,'[81]ERU-1'!$A$6:$BE$17,X$42,FALSE)</f>
        <v>0</v>
      </c>
      <c r="Y121" s="85">
        <f>VLOOKUP($C$2,'[81]ERU-1'!$A$6:$BE$17,Y$42,FALSE)</f>
        <v>0</v>
      </c>
      <c r="Z121" s="85">
        <f>VLOOKUP($C$2,'[81]ERU-1'!$A$6:$BE$17,Z$42,FALSE)</f>
        <v>0</v>
      </c>
      <c r="AA121" s="85" t="str">
        <f>INDEX([16]Data!$BK$5:$BK$156,MATCH(A121,[16]Data!$A$5:$A$156,0))</f>
        <v>Olomoucký</v>
      </c>
      <c r="AB121" s="86">
        <f>INDEX([16]Data!$BM$5:$BM$156,MATCH(A121,[16]Data!$A$5:$A$156,0))</f>
        <v>2.5129999999999999</v>
      </c>
      <c r="AC121" s="12"/>
      <c r="AD121" s="39">
        <f t="shared" si="16"/>
        <v>0.81273868784943937</v>
      </c>
    </row>
    <row r="122" spans="1:30" x14ac:dyDescent="0.25">
      <c r="A122">
        <v>3612</v>
      </c>
      <c r="B122" s="84" t="str">
        <f>INDEX([16]Data!$C$5:$C$156,MATCH(A122,[16]Data!$A$5:$A$156,0))</f>
        <v>KJ - Prostějov, Tylova</v>
      </c>
      <c r="C122" s="85" t="str">
        <f>VLOOKUP($C$2,'[82]ERU-1'!$A$6:$BE$17,C$42,FALSE)</f>
        <v>Červen</v>
      </c>
      <c r="D122" s="85">
        <f>VLOOKUP($C$2,'[82]ERU-1'!$A$6:$BE$17,D$42,FALSE)</f>
        <v>6</v>
      </c>
      <c r="E122" s="85">
        <f>VLOOKUP($C$2,'[82]ERU-1'!$A$6:$BE$17,E$42,FALSE)</f>
        <v>448.1</v>
      </c>
      <c r="F122" s="85">
        <f>VLOOKUP($C$2,'[82]ERU-1'!$A$6:$BE$17,F$42,FALSE)</f>
        <v>231.49</v>
      </c>
      <c r="G122" s="85">
        <f>VLOOKUP($C$2,'[82]ERU-1'!$A$6:$BE$17,G$42,FALSE)</f>
        <v>35.402000000000001</v>
      </c>
      <c r="H122" s="85">
        <f>VLOOKUP($C$2,'[82]ERU-1'!$A$6:$BE$17,H$42,FALSE)</f>
        <v>646</v>
      </c>
      <c r="I122" s="85">
        <f>VLOOKUP($C$2,'[82]ERU-1'!$A$6:$BE$17,I$42,FALSE)</f>
        <v>0</v>
      </c>
      <c r="J122" s="85">
        <f>VLOOKUP($C$2,'[82]ERU-1'!$A$6:$BE$17,J$42,FALSE)</f>
        <v>0</v>
      </c>
      <c r="K122" s="85">
        <f>VLOOKUP($C$2,'[82]ERU-1'!$A$6:$BE$17,K$42,FALSE)</f>
        <v>646</v>
      </c>
      <c r="L122" s="85">
        <f>VLOOKUP($C$2,'[82]ERU-1'!$A$6:$BE$17,L$42,FALSE)</f>
        <v>0</v>
      </c>
      <c r="M122" s="85">
        <f>VLOOKUP($C$2,'[82]ERU-1'!$A$6:$BE$17,M$42,FALSE)</f>
        <v>646</v>
      </c>
      <c r="N122" s="85">
        <f>VLOOKUP($C$2,'[82]ERU-1'!$A$6:$BE$17,N$42,FALSE)</f>
        <v>0</v>
      </c>
      <c r="O122" s="85" t="s">
        <v>36</v>
      </c>
      <c r="P122" s="85">
        <f>VLOOKUP($C$2,'[82]ERU-1'!$A$6:$BE$17,P$42,FALSE)</f>
        <v>0</v>
      </c>
      <c r="Q122" s="85">
        <f>VLOOKUP($C$2,'[82]ERU-1'!$A$6:$BE$17,Q$42,FALSE)</f>
        <v>0</v>
      </c>
      <c r="R122" s="85">
        <f>VLOOKUP($C$2,'[82]ERU-1'!$A$6:$BE$17,R$42,FALSE)</f>
        <v>646</v>
      </c>
      <c r="S122" s="85">
        <f>VLOOKUP($C$2,'[82]ERU-1'!$A$6:$BE$17,S$42,FALSE)</f>
        <v>0</v>
      </c>
      <c r="T122" s="85">
        <f>VLOOKUP($C$2,'[82]ERU-1'!$A$6:$BE$17,T$42,FALSE)</f>
        <v>0</v>
      </c>
      <c r="U122" s="85">
        <f>VLOOKUP($C$2,'[82]ERU-1'!$A$6:$BE$17,U$42,FALSE)</f>
        <v>0</v>
      </c>
      <c r="V122" s="85">
        <f>VLOOKUP($C$2,'[82]ERU-1'!$A$6:$BE$17,V$42,FALSE)</f>
        <v>0</v>
      </c>
      <c r="W122" s="85">
        <f>VLOOKUP($C$2,'[82]ERU-1'!$A$6:$BE$17,W$42,FALSE)</f>
        <v>0</v>
      </c>
      <c r="X122" s="85">
        <f>VLOOKUP($C$2,'[82]ERU-1'!$A$6:$BE$17,X$42,FALSE)</f>
        <v>0</v>
      </c>
      <c r="Y122" s="85">
        <f>VLOOKUP($C$2,'[82]ERU-1'!$A$6:$BE$17,Y$42,FALSE)</f>
        <v>0</v>
      </c>
      <c r="Z122" s="85">
        <f>VLOOKUP($C$2,'[82]ERU-1'!$A$6:$BE$17,Z$42,FALSE)</f>
        <v>0</v>
      </c>
      <c r="AA122" s="85" t="str">
        <f>INDEX([16]Data!$BK$5:$BK$156,MATCH(A122,[16]Data!$A$5:$A$156,0))</f>
        <v>Olomoucký</v>
      </c>
      <c r="AB122" s="86">
        <f>INDEX([16]Data!$BM$5:$BM$156,MATCH(A122,[16]Data!$A$5:$A$156,0))</f>
        <v>1.274</v>
      </c>
      <c r="AC122" s="12"/>
      <c r="AD122" s="39">
        <f t="shared" si="16"/>
        <v>0.77517147368976813</v>
      </c>
    </row>
    <row r="123" spans="1:30" x14ac:dyDescent="0.25">
      <c r="A123">
        <v>2882</v>
      </c>
      <c r="B123" s="84" t="str">
        <f>INDEX([16]Data!$C$5:$C$156,MATCH(A123,[16]Data!$A$5:$A$156,0))</f>
        <v>KJ - Rokycany</v>
      </c>
      <c r="C123" s="85" t="str">
        <f>VLOOKUP($C$2,'[83]ERU-1'!$A$6:$BE$17,C$42,FALSE)</f>
        <v>Červen</v>
      </c>
      <c r="D123" s="85">
        <f>VLOOKUP($C$2,'[83]ERU-1'!$A$6:$BE$17,D$42,FALSE)</f>
        <v>6</v>
      </c>
      <c r="E123" s="85">
        <f>VLOOKUP($C$2,'[83]ERU-1'!$A$6:$BE$17,E$42,FALSE)</f>
        <v>450.79399999999998</v>
      </c>
      <c r="F123" s="85">
        <f>VLOOKUP($C$2,'[83]ERU-1'!$A$6:$BE$17,F$42,FALSE)</f>
        <v>237.399</v>
      </c>
      <c r="G123" s="85">
        <f>VLOOKUP($C$2,'[83]ERU-1'!$A$6:$BE$17,G$42,FALSE)</f>
        <v>35.414999999999999</v>
      </c>
      <c r="H123" s="85">
        <f>VLOOKUP($C$2,'[83]ERU-1'!$A$6:$BE$17,H$42,FALSE)</f>
        <v>666</v>
      </c>
      <c r="I123" s="85">
        <f>VLOOKUP($C$2,'[83]ERU-1'!$A$6:$BE$17,I$42,FALSE)</f>
        <v>0</v>
      </c>
      <c r="J123" s="85">
        <f>VLOOKUP($C$2,'[83]ERU-1'!$A$6:$BE$17,J$42,FALSE)</f>
        <v>0</v>
      </c>
      <c r="K123" s="85">
        <f>VLOOKUP($C$2,'[83]ERU-1'!$A$6:$BE$17,K$42,FALSE)</f>
        <v>666</v>
      </c>
      <c r="L123" s="85">
        <f>VLOOKUP($C$2,'[83]ERU-1'!$A$6:$BE$17,L$42,FALSE)</f>
        <v>0</v>
      </c>
      <c r="M123" s="85">
        <f>VLOOKUP($C$2,'[83]ERU-1'!$A$6:$BE$17,M$42,FALSE)</f>
        <v>666</v>
      </c>
      <c r="N123" s="85">
        <f>VLOOKUP($C$2,'[83]ERU-1'!$A$6:$BE$17,N$42,FALSE)</f>
        <v>0</v>
      </c>
      <c r="O123" s="85" t="s">
        <v>36</v>
      </c>
      <c r="P123" s="85">
        <f>VLOOKUP($C$2,'[83]ERU-1'!$A$6:$BE$17,P$42,FALSE)</f>
        <v>0</v>
      </c>
      <c r="Q123" s="85">
        <f>VLOOKUP($C$2,'[83]ERU-1'!$A$6:$BE$17,Q$42,FALSE)</f>
        <v>0</v>
      </c>
      <c r="R123" s="85">
        <f>VLOOKUP($C$2,'[83]ERU-1'!$A$6:$BE$17,R$42,FALSE)</f>
        <v>666</v>
      </c>
      <c r="S123" s="85">
        <f>VLOOKUP($C$2,'[83]ERU-1'!$A$6:$BE$17,S$42,FALSE)</f>
        <v>0</v>
      </c>
      <c r="T123" s="85">
        <f>VLOOKUP($C$2,'[83]ERU-1'!$A$6:$BE$17,T$42,FALSE)</f>
        <v>0</v>
      </c>
      <c r="U123" s="85">
        <f>VLOOKUP($C$2,'[83]ERU-1'!$A$6:$BE$17,U$42,FALSE)</f>
        <v>0</v>
      </c>
      <c r="V123" s="85">
        <f>VLOOKUP($C$2,'[83]ERU-1'!$A$6:$BE$17,V$42,FALSE)</f>
        <v>0</v>
      </c>
      <c r="W123" s="85">
        <f>VLOOKUP($C$2,'[83]ERU-1'!$A$6:$BE$17,W$42,FALSE)</f>
        <v>0</v>
      </c>
      <c r="X123" s="85">
        <f>VLOOKUP($C$2,'[83]ERU-1'!$A$6:$BE$17,X$42,FALSE)</f>
        <v>0</v>
      </c>
      <c r="Y123" s="85">
        <f>VLOOKUP($C$2,'[83]ERU-1'!$A$6:$BE$17,Y$42,FALSE)</f>
        <v>0</v>
      </c>
      <c r="Z123" s="85">
        <f>VLOOKUP($C$2,'[83]ERU-1'!$A$6:$BE$17,Z$42,FALSE)</f>
        <v>0</v>
      </c>
      <c r="AA123" s="85" t="str">
        <f>INDEX([16]Data!$BK$5:$BK$156,MATCH(A123,[16]Data!$A$5:$A$156,0))</f>
        <v>Plzeňský</v>
      </c>
      <c r="AB123" s="86">
        <f>INDEX([16]Data!$BM$5:$BM$156,MATCH(A123,[16]Data!$A$5:$A$156,0))</f>
        <v>1.7909999999999999</v>
      </c>
      <c r="AC123" s="12"/>
      <c r="AD123" s="39">
        <f t="shared" si="16"/>
        <v>0.77927876697037479</v>
      </c>
    </row>
    <row r="124" spans="1:30" x14ac:dyDescent="0.25">
      <c r="A124">
        <v>3221</v>
      </c>
      <c r="B124" s="84" t="str">
        <f>INDEX([16]Data!$C$5:$C$156,MATCH(A124,[16]Data!$A$5:$A$156,0))</f>
        <v>KJ - Roudnice nad Labem</v>
      </c>
      <c r="C124" s="85" t="str">
        <f>VLOOKUP($C$2,'[84]ERU-1'!$A$6:$BE$17,C$42,FALSE)</f>
        <v>Červen</v>
      </c>
      <c r="D124" s="85">
        <f>VLOOKUP($C$2,'[84]ERU-1'!$A$6:$BE$17,D$42,FALSE)</f>
        <v>6</v>
      </c>
      <c r="E124" s="85">
        <f>VLOOKUP($C$2,'[84]ERU-1'!$A$6:$BE$17,E$42,FALSE)</f>
        <v>104.15300000000001</v>
      </c>
      <c r="F124" s="85">
        <f>VLOOKUP($C$2,'[84]ERU-1'!$A$6:$BE$17,F$42,FALSE)</f>
        <v>58.515999999999998</v>
      </c>
      <c r="G124" s="85">
        <f>VLOOKUP($C$2,'[84]ERU-1'!$A$6:$BE$17,G$42,FALSE)</f>
        <v>35.305999999999997</v>
      </c>
      <c r="H124" s="85">
        <f>VLOOKUP($C$2,'[84]ERU-1'!$A$6:$BE$17,H$42,FALSE)</f>
        <v>160</v>
      </c>
      <c r="I124" s="85">
        <f>VLOOKUP($C$2,'[84]ERU-1'!$A$6:$BE$17,I$42,FALSE)</f>
        <v>0</v>
      </c>
      <c r="J124" s="85">
        <f>VLOOKUP($C$2,'[84]ERU-1'!$A$6:$BE$17,J$42,FALSE)</f>
        <v>0</v>
      </c>
      <c r="K124" s="85">
        <f>VLOOKUP($C$2,'[84]ERU-1'!$A$6:$BE$17,K$42,FALSE)</f>
        <v>160</v>
      </c>
      <c r="L124" s="85">
        <f>VLOOKUP($C$2,'[84]ERU-1'!$A$6:$BE$17,L$42,FALSE)</f>
        <v>0</v>
      </c>
      <c r="M124" s="85">
        <f>VLOOKUP($C$2,'[84]ERU-1'!$A$6:$BE$17,M$42,FALSE)</f>
        <v>160</v>
      </c>
      <c r="N124" s="85">
        <f>VLOOKUP($C$2,'[84]ERU-1'!$A$6:$BE$17,N$42,FALSE)</f>
        <v>0</v>
      </c>
      <c r="O124" s="85" t="s">
        <v>36</v>
      </c>
      <c r="P124" s="85">
        <f>VLOOKUP($C$2,'[84]ERU-1'!$A$6:$BE$17,P$42,FALSE)</f>
        <v>0</v>
      </c>
      <c r="Q124" s="85">
        <f>VLOOKUP($C$2,'[84]ERU-1'!$A$6:$BE$17,Q$42,FALSE)</f>
        <v>0</v>
      </c>
      <c r="R124" s="85">
        <f>VLOOKUP($C$2,'[84]ERU-1'!$A$6:$BE$17,R$42,FALSE)</f>
        <v>160</v>
      </c>
      <c r="S124" s="85">
        <f>VLOOKUP($C$2,'[84]ERU-1'!$A$6:$BE$17,S$42,FALSE)</f>
        <v>0</v>
      </c>
      <c r="T124" s="85">
        <f>VLOOKUP($C$2,'[84]ERU-1'!$A$6:$BE$17,T$42,FALSE)</f>
        <v>0</v>
      </c>
      <c r="U124" s="85">
        <f>VLOOKUP($C$2,'[84]ERU-1'!$A$6:$BE$17,U$42,FALSE)</f>
        <v>0</v>
      </c>
      <c r="V124" s="85">
        <f>VLOOKUP($C$2,'[84]ERU-1'!$A$6:$BE$17,V$42,FALSE)</f>
        <v>0</v>
      </c>
      <c r="W124" s="85">
        <f>VLOOKUP($C$2,'[84]ERU-1'!$A$6:$BE$17,W$42,FALSE)</f>
        <v>0</v>
      </c>
      <c r="X124" s="85">
        <f>VLOOKUP($C$2,'[84]ERU-1'!$A$6:$BE$17,X$42,FALSE)</f>
        <v>0</v>
      </c>
      <c r="Y124" s="85">
        <f>VLOOKUP($C$2,'[84]ERU-1'!$A$6:$BE$17,Y$42,FALSE)</f>
        <v>0</v>
      </c>
      <c r="Z124" s="85">
        <f>VLOOKUP($C$2,'[84]ERU-1'!$A$6:$BE$17,Z$42,FALSE)</f>
        <v>0</v>
      </c>
      <c r="AA124" s="85" t="str">
        <f>INDEX([16]Data!$BK$5:$BK$156,MATCH(A124,[16]Data!$A$5:$A$156,0))</f>
        <v>Ústecký</v>
      </c>
      <c r="AB124" s="86">
        <f>INDEX([16]Data!$BM$5:$BM$156,MATCH(A124,[16]Data!$A$5:$A$156,0))</f>
        <v>0.29099999999999998</v>
      </c>
      <c r="AC124" s="12"/>
      <c r="AD124" s="39">
        <f t="shared" si="16"/>
        <v>0.75952635936230162</v>
      </c>
    </row>
    <row r="125" spans="1:30" x14ac:dyDescent="0.25">
      <c r="A125">
        <v>3867</v>
      </c>
      <c r="B125" s="84" t="str">
        <f>INDEX([16]Data!$C$5:$C$156,MATCH(A125,[16]Data!$A$5:$A$156,0))</f>
        <v>KJ - Sedlčany, Na Severním sídlišti</v>
      </c>
      <c r="C125" s="85" t="str">
        <f>VLOOKUP($C$2,'[85]ERU-1'!$A$6:$BE$17,C$42,FALSE)</f>
        <v>Červen</v>
      </c>
      <c r="D125" s="85">
        <f>VLOOKUP($C$2,'[85]ERU-1'!$A$6:$BE$17,D$42,FALSE)</f>
        <v>6</v>
      </c>
      <c r="E125" s="85">
        <f>VLOOKUP($C$2,'[85]ERU-1'!$A$6:$BE$17,E$42,FALSE)</f>
        <v>237.22300000000001</v>
      </c>
      <c r="F125" s="85">
        <f>VLOOKUP($C$2,'[85]ERU-1'!$A$6:$BE$17,F$42,FALSE)</f>
        <v>125.197</v>
      </c>
      <c r="G125" s="85">
        <f>VLOOKUP($C$2,'[85]ERU-1'!$A$6:$BE$17,G$42,FALSE)</f>
        <v>35.555</v>
      </c>
      <c r="H125" s="85">
        <f>VLOOKUP($C$2,'[85]ERU-1'!$A$6:$BE$17,H$42,FALSE)</f>
        <v>346</v>
      </c>
      <c r="I125" s="85">
        <f>VLOOKUP($C$2,'[85]ERU-1'!$A$6:$BE$17,I$42,FALSE)</f>
        <v>0</v>
      </c>
      <c r="J125" s="85">
        <f>VLOOKUP($C$2,'[85]ERU-1'!$A$6:$BE$17,J$42,FALSE)</f>
        <v>0</v>
      </c>
      <c r="K125" s="85">
        <f>VLOOKUP($C$2,'[85]ERU-1'!$A$6:$BE$17,K$42,FALSE)</f>
        <v>346</v>
      </c>
      <c r="L125" s="85">
        <f>VLOOKUP($C$2,'[85]ERU-1'!$A$6:$BE$17,L$42,FALSE)</f>
        <v>0</v>
      </c>
      <c r="M125" s="85">
        <f>VLOOKUP($C$2,'[85]ERU-1'!$A$6:$BE$17,M$42,FALSE)</f>
        <v>346</v>
      </c>
      <c r="N125" s="85">
        <f>VLOOKUP($C$2,'[85]ERU-1'!$A$6:$BE$17,N$42,FALSE)</f>
        <v>0</v>
      </c>
      <c r="O125" s="85" t="s">
        <v>36</v>
      </c>
      <c r="P125" s="85">
        <f>VLOOKUP($C$2,'[85]ERU-1'!$A$6:$BE$17,P$42,FALSE)</f>
        <v>0</v>
      </c>
      <c r="Q125" s="85">
        <f>VLOOKUP($C$2,'[85]ERU-1'!$A$6:$BE$17,Q$42,FALSE)</f>
        <v>0</v>
      </c>
      <c r="R125" s="85">
        <f>VLOOKUP($C$2,'[85]ERU-1'!$A$6:$BE$17,R$42,FALSE)</f>
        <v>346</v>
      </c>
      <c r="S125" s="85">
        <f>VLOOKUP($C$2,'[85]ERU-1'!$A$6:$BE$17,S$42,FALSE)</f>
        <v>0</v>
      </c>
      <c r="T125" s="85">
        <f>VLOOKUP($C$2,'[85]ERU-1'!$A$6:$BE$17,T$42,FALSE)</f>
        <v>0</v>
      </c>
      <c r="U125" s="85">
        <f>VLOOKUP($C$2,'[85]ERU-1'!$A$6:$BE$17,U$42,FALSE)</f>
        <v>0</v>
      </c>
      <c r="V125" s="85">
        <f>VLOOKUP($C$2,'[85]ERU-1'!$A$6:$BE$17,V$42,FALSE)</f>
        <v>0</v>
      </c>
      <c r="W125" s="85">
        <f>VLOOKUP($C$2,'[85]ERU-1'!$A$6:$BE$17,W$42,FALSE)</f>
        <v>0</v>
      </c>
      <c r="X125" s="85">
        <f>VLOOKUP($C$2,'[85]ERU-1'!$A$6:$BE$17,X$42,FALSE)</f>
        <v>0</v>
      </c>
      <c r="Y125" s="85">
        <f>VLOOKUP($C$2,'[85]ERU-1'!$A$6:$BE$17,Y$42,FALSE)</f>
        <v>0</v>
      </c>
      <c r="Z125" s="85">
        <f>VLOOKUP($C$2,'[85]ERU-1'!$A$6:$BE$17,Z$42,FALSE)</f>
        <v>0</v>
      </c>
      <c r="AA125" s="85" t="str">
        <f>INDEX([16]Data!$BK$5:$BK$156,MATCH(A125,[16]Data!$A$5:$A$156,0))</f>
        <v>Středočeský</v>
      </c>
      <c r="AB125" s="86">
        <f>INDEX([16]Data!$BM$5:$BM$156,MATCH(A125,[16]Data!$A$5:$A$156,0))</f>
        <v>0.77300000000000002</v>
      </c>
      <c r="AC125" s="12"/>
      <c r="AD125" s="39">
        <f t="shared" si="16"/>
        <v>0.76767902674274235</v>
      </c>
    </row>
    <row r="126" spans="1:30" x14ac:dyDescent="0.25">
      <c r="A126" s="34">
        <v>4582</v>
      </c>
      <c r="B126" s="84" t="str">
        <f>INDEX([16]Data!$C$5:$C$156,MATCH(A126,[16]Data!$A$5:$A$156,0))</f>
        <v>KJ - Sušice, Kaštanová</v>
      </c>
      <c r="C126" s="85" t="str">
        <f>VLOOKUP($C$2,'[86]ERU-1'!$A$6:$BE$17,C$42,FALSE)</f>
        <v>Červen</v>
      </c>
      <c r="D126" s="85">
        <f>VLOOKUP($C$2,'[86]ERU-1'!$A$6:$BE$17,D$42,FALSE)</f>
        <v>6</v>
      </c>
      <c r="E126" s="85">
        <f>VLOOKUP($C$2,'[86]ERU-1'!$A$6:$BE$17,E$42,FALSE)</f>
        <v>177.54900000000001</v>
      </c>
      <c r="F126" s="85">
        <f>VLOOKUP($C$2,'[86]ERU-1'!$A$6:$BE$17,F$42,FALSE)</f>
        <v>99.626000000000005</v>
      </c>
      <c r="G126" s="85">
        <f>VLOOKUP($C$2,'[86]ERU-1'!$A$6:$BE$17,G$42,FALSE)</f>
        <v>35.415999999999997</v>
      </c>
      <c r="H126" s="85">
        <f>VLOOKUP($C$2,'[86]ERU-1'!$A$6:$BE$17,H$42,FALSE)</f>
        <v>296</v>
      </c>
      <c r="I126" s="85">
        <f>VLOOKUP($C$2,'[86]ERU-1'!$A$6:$BE$17,I$42,FALSE)</f>
        <v>0</v>
      </c>
      <c r="J126" s="85">
        <f>VLOOKUP($C$2,'[86]ERU-1'!$A$6:$BE$17,J$42,FALSE)</f>
        <v>0</v>
      </c>
      <c r="K126" s="85">
        <f>VLOOKUP($C$2,'[86]ERU-1'!$A$6:$BE$17,K$42,FALSE)</f>
        <v>296</v>
      </c>
      <c r="L126" s="85">
        <f>VLOOKUP($C$2,'[86]ERU-1'!$A$6:$BE$17,L$42,FALSE)</f>
        <v>0</v>
      </c>
      <c r="M126" s="85">
        <f>VLOOKUP($C$2,'[86]ERU-1'!$A$6:$BE$17,M$42,FALSE)</f>
        <v>296</v>
      </c>
      <c r="N126" s="85">
        <f>VLOOKUP($C$2,'[86]ERU-1'!$A$6:$BE$17,N$42,FALSE)</f>
        <v>0</v>
      </c>
      <c r="O126" s="85" t="s">
        <v>36</v>
      </c>
      <c r="P126" s="85">
        <f>VLOOKUP($C$2,'[86]ERU-1'!$A$6:$BE$17,P$42,FALSE)</f>
        <v>0</v>
      </c>
      <c r="Q126" s="85">
        <f>VLOOKUP($C$2,'[86]ERU-1'!$A$6:$BE$17,Q$42,FALSE)</f>
        <v>0</v>
      </c>
      <c r="R126" s="85">
        <f>VLOOKUP($C$2,'[86]ERU-1'!$A$6:$BE$17,R$42,FALSE)</f>
        <v>296</v>
      </c>
      <c r="S126" s="85">
        <f>VLOOKUP($C$2,'[86]ERU-1'!$A$6:$BE$17,S$42,FALSE)</f>
        <v>0</v>
      </c>
      <c r="T126" s="85">
        <f>VLOOKUP($C$2,'[86]ERU-1'!$A$6:$BE$17,T$42,FALSE)</f>
        <v>0</v>
      </c>
      <c r="U126" s="85">
        <f>VLOOKUP($C$2,'[86]ERU-1'!$A$6:$BE$17,U$42,FALSE)</f>
        <v>0</v>
      </c>
      <c r="V126" s="85">
        <f>VLOOKUP($C$2,'[86]ERU-1'!$A$6:$BE$17,V$42,FALSE)</f>
        <v>0</v>
      </c>
      <c r="W126" s="85">
        <f>VLOOKUP($C$2,'[86]ERU-1'!$A$6:$BE$17,W$42,FALSE)</f>
        <v>0</v>
      </c>
      <c r="X126" s="85">
        <f>VLOOKUP($C$2,'[86]ERU-1'!$A$6:$BE$17,X$42,FALSE)</f>
        <v>0</v>
      </c>
      <c r="Y126" s="85">
        <f>VLOOKUP($C$2,'[86]ERU-1'!$A$6:$BE$17,Y$42,FALSE)</f>
        <v>0</v>
      </c>
      <c r="Z126" s="85">
        <f>VLOOKUP($C$2,'[86]ERU-1'!$A$6:$BE$17,Z$42,FALSE)</f>
        <v>0</v>
      </c>
      <c r="AA126" s="85" t="str">
        <f>INDEX([16]Data!$BK$5:$BK$156,MATCH(A126,[16]Data!$A$5:$A$156,0))</f>
        <v>Plzeňský</v>
      </c>
      <c r="AB126" s="86">
        <f>INDEX([16]Data!$BM$5:$BM$156,MATCH(A126,[16]Data!$A$5:$A$156,0))</f>
        <v>0.66300000000000003</v>
      </c>
      <c r="AC126" s="12"/>
      <c r="AD126" s="39">
        <f t="shared" si="16"/>
        <v>0.82530887742378711</v>
      </c>
    </row>
    <row r="127" spans="1:30" x14ac:dyDescent="0.25">
      <c r="A127">
        <v>3631</v>
      </c>
      <c r="B127" s="84" t="str">
        <f>INDEX([16]Data!$C$5:$C$156,MATCH(A127,[16]Data!$A$5:$A$156,0))</f>
        <v>KJ - Sušice, Studentská</v>
      </c>
      <c r="C127" s="85" t="str">
        <f>VLOOKUP($C$2,'[87]ERU-1'!$A$6:$BE$17,C$42,FALSE)</f>
        <v>Červen</v>
      </c>
      <c r="D127" s="85">
        <f>VLOOKUP($C$2,'[87]ERU-1'!$A$6:$BE$17,D$42,FALSE)</f>
        <v>6</v>
      </c>
      <c r="E127" s="85">
        <f>VLOOKUP($C$2,'[87]ERU-1'!$A$6:$BE$17,E$42,FALSE)</f>
        <v>7.6999999999999999E-2</v>
      </c>
      <c r="F127" s="85">
        <f>VLOOKUP($C$2,'[87]ERU-1'!$A$6:$BE$17,F$42,FALSE)</f>
        <v>0</v>
      </c>
      <c r="G127" s="85">
        <f>VLOOKUP($C$2,'[87]ERU-1'!$A$6:$BE$17,G$42,FALSE)</f>
        <v>35.417000000000002</v>
      </c>
      <c r="H127" s="85">
        <f>VLOOKUP($C$2,'[87]ERU-1'!$A$6:$BE$17,H$42,FALSE)</f>
        <v>0</v>
      </c>
      <c r="I127" s="85">
        <f>VLOOKUP($C$2,'[87]ERU-1'!$A$6:$BE$17,I$42,FALSE)</f>
        <v>0</v>
      </c>
      <c r="J127" s="85">
        <f>VLOOKUP($C$2,'[87]ERU-1'!$A$6:$BE$17,J$42,FALSE)</f>
        <v>0</v>
      </c>
      <c r="K127" s="85">
        <f>VLOOKUP($C$2,'[87]ERU-1'!$A$6:$BE$17,K$42,FALSE)</f>
        <v>0</v>
      </c>
      <c r="L127" s="85">
        <f>VLOOKUP($C$2,'[87]ERU-1'!$A$6:$BE$17,L$42,FALSE)</f>
        <v>0</v>
      </c>
      <c r="M127" s="85">
        <f>VLOOKUP($C$2,'[87]ERU-1'!$A$6:$BE$17,M$42,FALSE)</f>
        <v>0</v>
      </c>
      <c r="N127" s="85">
        <f>VLOOKUP($C$2,'[87]ERU-1'!$A$6:$BE$17,N$42,FALSE)</f>
        <v>0</v>
      </c>
      <c r="O127" s="85" t="s">
        <v>36</v>
      </c>
      <c r="P127" s="85">
        <f>VLOOKUP($C$2,'[87]ERU-1'!$A$6:$BE$17,P$42,FALSE)</f>
        <v>0</v>
      </c>
      <c r="Q127" s="85">
        <f>VLOOKUP($C$2,'[87]ERU-1'!$A$6:$BE$17,Q$42,FALSE)</f>
        <v>0</v>
      </c>
      <c r="R127" s="85">
        <f>VLOOKUP($C$2,'[87]ERU-1'!$A$6:$BE$17,R$42,FALSE)</f>
        <v>0</v>
      </c>
      <c r="S127" s="85">
        <f>VLOOKUP($C$2,'[87]ERU-1'!$A$6:$BE$17,S$42,FALSE)</f>
        <v>0</v>
      </c>
      <c r="T127" s="85">
        <f>VLOOKUP($C$2,'[87]ERU-1'!$A$6:$BE$17,T$42,FALSE)</f>
        <v>0</v>
      </c>
      <c r="U127" s="85">
        <f>VLOOKUP($C$2,'[87]ERU-1'!$A$6:$BE$17,U$42,FALSE)</f>
        <v>0</v>
      </c>
      <c r="V127" s="85">
        <f>VLOOKUP($C$2,'[87]ERU-1'!$A$6:$BE$17,V$42,FALSE)</f>
        <v>0</v>
      </c>
      <c r="W127" s="85">
        <f>VLOOKUP($C$2,'[87]ERU-1'!$A$6:$BE$17,W$42,FALSE)</f>
        <v>0</v>
      </c>
      <c r="X127" s="85">
        <f>VLOOKUP($C$2,'[87]ERU-1'!$A$6:$BE$17,X$42,FALSE)</f>
        <v>0</v>
      </c>
      <c r="Y127" s="85">
        <f>VLOOKUP($C$2,'[87]ERU-1'!$A$6:$BE$17,Y$42,FALSE)</f>
        <v>0</v>
      </c>
      <c r="Z127" s="85">
        <f>VLOOKUP($C$2,'[87]ERU-1'!$A$6:$BE$17,Z$42,FALSE)</f>
        <v>0</v>
      </c>
      <c r="AA127" s="85" t="str">
        <f>INDEX([16]Data!$BK$5:$BK$156,MATCH(A127,[16]Data!$A$5:$A$156,0))</f>
        <v>Plzeňský</v>
      </c>
      <c r="AB127" s="86">
        <f>INDEX([16]Data!$BM$5:$BM$156,MATCH(A127,[16]Data!$A$5:$A$156,0))</f>
        <v>0.28599999999999998</v>
      </c>
      <c r="AC127" s="12"/>
      <c r="AD127" s="39" t="e">
        <f t="shared" si="16"/>
        <v>#DIV/0!</v>
      </c>
    </row>
    <row r="128" spans="1:30" x14ac:dyDescent="0.25">
      <c r="A128" s="34">
        <v>4581</v>
      </c>
      <c r="B128" s="84" t="str">
        <f>INDEX([16]Data!$C$5:$C$156,MATCH(A128,[16]Data!$A$5:$A$156,0))</f>
        <v>KJ - Sušice, Na Hrázi</v>
      </c>
      <c r="C128" s="85" t="str">
        <f>VLOOKUP($C$2,'[88]ERU-1'!$A$6:$BE$17,C$42,FALSE)</f>
        <v>Červen</v>
      </c>
      <c r="D128" s="85">
        <f>VLOOKUP($C$2,'[88]ERU-1'!$A$6:$BE$17,D$42,FALSE)</f>
        <v>6</v>
      </c>
      <c r="E128" s="85">
        <f>VLOOKUP($C$2,'[88]ERU-1'!$A$6:$BE$17,E$42,FALSE)</f>
        <v>289.13600000000002</v>
      </c>
      <c r="F128" s="85">
        <f>VLOOKUP($C$2,'[88]ERU-1'!$A$6:$BE$17,F$42,FALSE)</f>
        <v>158.797</v>
      </c>
      <c r="G128" s="85">
        <f>VLOOKUP($C$2,'[88]ERU-1'!$A$6:$BE$17,G$42,FALSE)</f>
        <v>35.414999999999999</v>
      </c>
      <c r="H128" s="85">
        <f>VLOOKUP($C$2,'[88]ERU-1'!$A$6:$BE$17,H$42,FALSE)</f>
        <v>443</v>
      </c>
      <c r="I128" s="85">
        <f>VLOOKUP($C$2,'[88]ERU-1'!$A$6:$BE$17,I$42,FALSE)</f>
        <v>0</v>
      </c>
      <c r="J128" s="85">
        <f>VLOOKUP($C$2,'[88]ERU-1'!$A$6:$BE$17,J$42,FALSE)</f>
        <v>0</v>
      </c>
      <c r="K128" s="85">
        <f>VLOOKUP($C$2,'[88]ERU-1'!$A$6:$BE$17,K$42,FALSE)</f>
        <v>443</v>
      </c>
      <c r="L128" s="85">
        <f>VLOOKUP($C$2,'[88]ERU-1'!$A$6:$BE$17,L$42,FALSE)</f>
        <v>0</v>
      </c>
      <c r="M128" s="85">
        <f>VLOOKUP($C$2,'[88]ERU-1'!$A$6:$BE$17,M$42,FALSE)</f>
        <v>443</v>
      </c>
      <c r="N128" s="85">
        <f>VLOOKUP($C$2,'[88]ERU-1'!$A$6:$BE$17,N$42,FALSE)</f>
        <v>0</v>
      </c>
      <c r="O128" s="85" t="s">
        <v>36</v>
      </c>
      <c r="P128" s="85">
        <f>VLOOKUP($C$2,'[88]ERU-1'!$A$6:$BE$17,P$42,FALSE)</f>
        <v>0</v>
      </c>
      <c r="Q128" s="85">
        <f>VLOOKUP($C$2,'[88]ERU-1'!$A$6:$BE$17,Q$42,FALSE)</f>
        <v>0</v>
      </c>
      <c r="R128" s="85">
        <f>VLOOKUP($C$2,'[88]ERU-1'!$A$6:$BE$17,R$42,FALSE)</f>
        <v>443</v>
      </c>
      <c r="S128" s="85">
        <f>VLOOKUP($C$2,'[88]ERU-1'!$A$6:$BE$17,S$42,FALSE)</f>
        <v>0</v>
      </c>
      <c r="T128" s="85">
        <f>VLOOKUP($C$2,'[88]ERU-1'!$A$6:$BE$17,T$42,FALSE)</f>
        <v>0</v>
      </c>
      <c r="U128" s="85">
        <f>VLOOKUP($C$2,'[88]ERU-1'!$A$6:$BE$17,U$42,FALSE)</f>
        <v>0</v>
      </c>
      <c r="V128" s="85">
        <f>VLOOKUP($C$2,'[88]ERU-1'!$A$6:$BE$17,V$42,FALSE)</f>
        <v>0</v>
      </c>
      <c r="W128" s="85">
        <f>VLOOKUP($C$2,'[88]ERU-1'!$A$6:$BE$17,W$42,FALSE)</f>
        <v>0</v>
      </c>
      <c r="X128" s="85">
        <f>VLOOKUP($C$2,'[88]ERU-1'!$A$6:$BE$17,X$42,FALSE)</f>
        <v>0</v>
      </c>
      <c r="Y128" s="85">
        <f>VLOOKUP($C$2,'[88]ERU-1'!$A$6:$BE$17,Y$42,FALSE)</f>
        <v>0</v>
      </c>
      <c r="Z128" s="85">
        <f>VLOOKUP($C$2,'[88]ERU-1'!$A$6:$BE$17,Z$42,FALSE)</f>
        <v>0</v>
      </c>
      <c r="AA128" s="85" t="str">
        <f>INDEX([16]Data!$BK$5:$BK$156,MATCH(A128,[16]Data!$A$5:$A$156,0))</f>
        <v>Plzeňský</v>
      </c>
      <c r="AB128" s="86">
        <f>INDEX([16]Data!$BM$5:$BM$156,MATCH(A128,[16]Data!$A$5:$A$156,0))</f>
        <v>1.0389999999999999</v>
      </c>
      <c r="AC128" s="12"/>
      <c r="AD128" s="39">
        <f t="shared" si="16"/>
        <v>0.77492367963850417</v>
      </c>
    </row>
    <row r="129" spans="1:30" x14ac:dyDescent="0.25">
      <c r="A129" s="34">
        <v>4583</v>
      </c>
      <c r="B129" s="84" t="str">
        <f>INDEX([16]Data!$C$5:$C$156,MATCH(A129,[16]Data!$A$5:$A$156,0))</f>
        <v>KJ - Sušice, Pravdova</v>
      </c>
      <c r="C129" s="85" t="str">
        <f>VLOOKUP($C$2,'[89]ERU-1'!$A$6:$BE$17,C$42,FALSE)</f>
        <v>Červen</v>
      </c>
      <c r="D129" s="85">
        <f>VLOOKUP($C$2,'[89]ERU-1'!$A$6:$BE$17,D$42,FALSE)</f>
        <v>6</v>
      </c>
      <c r="E129" s="85">
        <f>VLOOKUP($C$2,'[89]ERU-1'!$A$6:$BE$17,E$42,FALSE)</f>
        <v>185.869</v>
      </c>
      <c r="F129" s="85">
        <f>VLOOKUP($C$2,'[89]ERU-1'!$A$6:$BE$17,F$42,FALSE)</f>
        <v>103.72199999999999</v>
      </c>
      <c r="G129" s="85">
        <f>VLOOKUP($C$2,'[89]ERU-1'!$A$6:$BE$17,G$42,FALSE)</f>
        <v>35.414000000000001</v>
      </c>
      <c r="H129" s="85">
        <f>VLOOKUP($C$2,'[89]ERU-1'!$A$6:$BE$17,H$42,FALSE)</f>
        <v>308</v>
      </c>
      <c r="I129" s="85">
        <f>VLOOKUP($C$2,'[89]ERU-1'!$A$6:$BE$17,I$42,FALSE)</f>
        <v>0</v>
      </c>
      <c r="J129" s="85">
        <f>VLOOKUP($C$2,'[89]ERU-1'!$A$6:$BE$17,J$42,FALSE)</f>
        <v>0</v>
      </c>
      <c r="K129" s="85">
        <f>VLOOKUP($C$2,'[89]ERU-1'!$A$6:$BE$17,K$42,FALSE)</f>
        <v>308</v>
      </c>
      <c r="L129" s="85">
        <f>VLOOKUP($C$2,'[89]ERU-1'!$A$6:$BE$17,L$42,FALSE)</f>
        <v>0</v>
      </c>
      <c r="M129" s="85">
        <f>VLOOKUP($C$2,'[89]ERU-1'!$A$6:$BE$17,M$42,FALSE)</f>
        <v>308</v>
      </c>
      <c r="N129" s="85">
        <f>VLOOKUP($C$2,'[89]ERU-1'!$A$6:$BE$17,N$42,FALSE)</f>
        <v>0</v>
      </c>
      <c r="O129" s="85" t="s">
        <v>36</v>
      </c>
      <c r="P129" s="85">
        <f>VLOOKUP($C$2,'[89]ERU-1'!$A$6:$BE$17,P$42,FALSE)</f>
        <v>0</v>
      </c>
      <c r="Q129" s="85">
        <f>VLOOKUP($C$2,'[89]ERU-1'!$A$6:$BE$17,Q$42,FALSE)</f>
        <v>0</v>
      </c>
      <c r="R129" s="85">
        <f>VLOOKUP($C$2,'[89]ERU-1'!$A$6:$BE$17,R$42,FALSE)</f>
        <v>308</v>
      </c>
      <c r="S129" s="85">
        <f>VLOOKUP($C$2,'[89]ERU-1'!$A$6:$BE$17,S$42,FALSE)</f>
        <v>0</v>
      </c>
      <c r="T129" s="85">
        <f>VLOOKUP($C$2,'[89]ERU-1'!$A$6:$BE$17,T$42,FALSE)</f>
        <v>0</v>
      </c>
      <c r="U129" s="85">
        <f>VLOOKUP($C$2,'[89]ERU-1'!$A$6:$BE$17,U$42,FALSE)</f>
        <v>0</v>
      </c>
      <c r="V129" s="85">
        <f>VLOOKUP($C$2,'[89]ERU-1'!$A$6:$BE$17,V$42,FALSE)</f>
        <v>0</v>
      </c>
      <c r="W129" s="85">
        <f>VLOOKUP($C$2,'[89]ERU-1'!$A$6:$BE$17,W$42,FALSE)</f>
        <v>0</v>
      </c>
      <c r="X129" s="85">
        <f>VLOOKUP($C$2,'[89]ERU-1'!$A$6:$BE$17,X$42,FALSE)</f>
        <v>0</v>
      </c>
      <c r="Y129" s="85">
        <f>VLOOKUP($C$2,'[89]ERU-1'!$A$6:$BE$17,Y$42,FALSE)</f>
        <v>0</v>
      </c>
      <c r="Z129" s="85">
        <f>VLOOKUP($C$2,'[89]ERU-1'!$A$6:$BE$17,Z$42,FALSE)</f>
        <v>0</v>
      </c>
      <c r="AA129" s="85" t="str">
        <f>INDEX([16]Data!$BK$5:$BK$156,MATCH(A129,[16]Data!$A$5:$A$156,0))</f>
        <v>Plzeňský</v>
      </c>
      <c r="AB129" s="86">
        <f>INDEX([16]Data!$BM$5:$BM$156,MATCH(A129,[16]Data!$A$5:$A$156,0))</f>
        <v>0.66300000000000003</v>
      </c>
      <c r="AC129" s="12"/>
      <c r="AD129" s="39">
        <f t="shared" si="16"/>
        <v>0.82485447210385021</v>
      </c>
    </row>
    <row r="130" spans="1:30" x14ac:dyDescent="0.25">
      <c r="A130" s="34">
        <v>4580</v>
      </c>
      <c r="B130" s="84" t="str">
        <f>INDEX([16]Data!$C$5:$C$156,MATCH(A130,[16]Data!$A$5:$A$156,0))</f>
        <v>KJ - Sušice, Sirkařská</v>
      </c>
      <c r="C130" s="85" t="str">
        <f>VLOOKUP($C$2,'[90]ERU-1'!$A$6:$BE$17,C$42,FALSE)</f>
        <v>Červen</v>
      </c>
      <c r="D130" s="85">
        <f>VLOOKUP($C$2,'[90]ERU-1'!$A$6:$BE$17,D$42,FALSE)</f>
        <v>6</v>
      </c>
      <c r="E130" s="85">
        <f>VLOOKUP($C$2,'[90]ERU-1'!$A$6:$BE$17,E$42,FALSE)</f>
        <v>208.27099999999999</v>
      </c>
      <c r="F130" s="85">
        <f>VLOOKUP($C$2,'[90]ERU-1'!$A$6:$BE$17,F$42,FALSE)</f>
        <v>116.565</v>
      </c>
      <c r="G130" s="85">
        <f>VLOOKUP($C$2,'[90]ERU-1'!$A$6:$BE$17,G$42,FALSE)</f>
        <v>35.412999999999997</v>
      </c>
      <c r="H130" s="85">
        <f>VLOOKUP($C$2,'[90]ERU-1'!$A$6:$BE$17,H$42,FALSE)</f>
        <v>349</v>
      </c>
      <c r="I130" s="85">
        <f>VLOOKUP($C$2,'[90]ERU-1'!$A$6:$BE$17,I$42,FALSE)</f>
        <v>0</v>
      </c>
      <c r="J130" s="85">
        <f>VLOOKUP($C$2,'[90]ERU-1'!$A$6:$BE$17,J$42,FALSE)</f>
        <v>0</v>
      </c>
      <c r="K130" s="85">
        <f>VLOOKUP($C$2,'[90]ERU-1'!$A$6:$BE$17,K$42,FALSE)</f>
        <v>349</v>
      </c>
      <c r="L130" s="85">
        <f>VLOOKUP($C$2,'[90]ERU-1'!$A$6:$BE$17,L$42,FALSE)</f>
        <v>0</v>
      </c>
      <c r="M130" s="85">
        <f>VLOOKUP($C$2,'[90]ERU-1'!$A$6:$BE$17,M$42,FALSE)</f>
        <v>349</v>
      </c>
      <c r="N130" s="85">
        <f>VLOOKUP($C$2,'[90]ERU-1'!$A$6:$BE$17,N$42,FALSE)</f>
        <v>0</v>
      </c>
      <c r="O130" s="85" t="s">
        <v>36</v>
      </c>
      <c r="P130" s="85">
        <f>VLOOKUP($C$2,'[90]ERU-1'!$A$6:$BE$17,P$42,FALSE)</f>
        <v>0</v>
      </c>
      <c r="Q130" s="85">
        <f>VLOOKUP($C$2,'[90]ERU-1'!$A$6:$BE$17,Q$42,FALSE)</f>
        <v>0</v>
      </c>
      <c r="R130" s="85">
        <f>VLOOKUP($C$2,'[90]ERU-1'!$A$6:$BE$17,R$42,FALSE)</f>
        <v>349</v>
      </c>
      <c r="S130" s="85">
        <f>VLOOKUP($C$2,'[90]ERU-1'!$A$6:$BE$17,S$42,FALSE)</f>
        <v>0</v>
      </c>
      <c r="T130" s="85">
        <f>VLOOKUP($C$2,'[90]ERU-1'!$A$6:$BE$17,T$42,FALSE)</f>
        <v>0</v>
      </c>
      <c r="U130" s="85">
        <f>VLOOKUP($C$2,'[90]ERU-1'!$A$6:$BE$17,U$42,FALSE)</f>
        <v>0</v>
      </c>
      <c r="V130" s="85">
        <f>VLOOKUP($C$2,'[90]ERU-1'!$A$6:$BE$17,V$42,FALSE)</f>
        <v>0</v>
      </c>
      <c r="W130" s="85">
        <f>VLOOKUP($C$2,'[90]ERU-1'!$A$6:$BE$17,W$42,FALSE)</f>
        <v>0</v>
      </c>
      <c r="X130" s="85">
        <f>VLOOKUP($C$2,'[90]ERU-1'!$A$6:$BE$17,X$42,FALSE)</f>
        <v>0</v>
      </c>
      <c r="Y130" s="85">
        <f>VLOOKUP($C$2,'[90]ERU-1'!$A$6:$BE$17,Y$42,FALSE)</f>
        <v>0</v>
      </c>
      <c r="Z130" s="85">
        <f>VLOOKUP($C$2,'[90]ERU-1'!$A$6:$BE$17,Z$42,FALSE)</f>
        <v>0</v>
      </c>
      <c r="AA130" s="85" t="str">
        <f>INDEX([16]Data!$BK$5:$BK$156,MATCH(A130,[16]Data!$A$5:$A$156,0))</f>
        <v>Plzeňský</v>
      </c>
      <c r="AB130" s="86">
        <f>INDEX([16]Data!$BM$5:$BM$156,MATCH(A130,[16]Data!$A$5:$A$156,0))</f>
        <v>0.748</v>
      </c>
      <c r="AD130" s="39">
        <f t="shared" si="16"/>
        <v>0.8316771281640668</v>
      </c>
    </row>
    <row r="131" spans="1:30" x14ac:dyDescent="0.25">
      <c r="A131">
        <v>3868</v>
      </c>
      <c r="B131" s="84" t="str">
        <f>INDEX([16]Data!$C$5:$C$156,MATCH(A131,[16]Data!$A$5:$A$156,0))</f>
        <v>KJ - Světlá nad Sázavou, Zámecká (areál sklárny)</v>
      </c>
      <c r="C131" s="85" t="str">
        <f>VLOOKUP($C$2,'[13]ERU-1'!$A$6:$BE$17,C$42,FALSE)</f>
        <v>Červen</v>
      </c>
      <c r="D131" s="85">
        <f>VLOOKUP($C$2,'[13]ERU-1'!$A$6:$BE$17,D$42,FALSE)</f>
        <v>6</v>
      </c>
      <c r="E131" s="85">
        <f>VLOOKUP($C$2,'[13]ERU-1'!$A$6:$BE$17,E$42,FALSE)</f>
        <v>31.815000000000001</v>
      </c>
      <c r="F131" s="85">
        <f>VLOOKUP($C$2,'[13]ERU-1'!$A$6:$BE$17,F$42,FALSE)</f>
        <v>16.497</v>
      </c>
      <c r="G131" s="85">
        <f>VLOOKUP($C$2,'[13]ERU-1'!$A$6:$BE$17,G$42,FALSE)</f>
        <v>35.265000000000001</v>
      </c>
      <c r="H131" s="85">
        <f>VLOOKUP($C$2,'[13]ERU-1'!$A$6:$BE$17,H$42,FALSE)</f>
        <v>48</v>
      </c>
      <c r="I131" s="85">
        <f>VLOOKUP($C$2,'[13]ERU-1'!$A$6:$BE$17,I$42,FALSE)</f>
        <v>0</v>
      </c>
      <c r="J131" s="85">
        <f>VLOOKUP($C$2,'[13]ERU-1'!$A$6:$BE$17,J$42,FALSE)</f>
        <v>0</v>
      </c>
      <c r="K131" s="85">
        <f>VLOOKUP($C$2,'[13]ERU-1'!$A$6:$BE$17,K$42,FALSE)</f>
        <v>48</v>
      </c>
      <c r="L131" s="85">
        <f>VLOOKUP($C$2,'[13]ERU-1'!$A$6:$BE$17,L$42,FALSE)</f>
        <v>0</v>
      </c>
      <c r="M131" s="85">
        <f>VLOOKUP($C$2,'[13]ERU-1'!$A$6:$BE$17,M$42,FALSE)</f>
        <v>48</v>
      </c>
      <c r="N131" s="85">
        <f>VLOOKUP($C$2,'[13]ERU-1'!$A$6:$BE$17,N$42,FALSE)</f>
        <v>0</v>
      </c>
      <c r="O131" s="85" t="s">
        <v>36</v>
      </c>
      <c r="P131" s="85">
        <f>VLOOKUP($C$2,'[13]ERU-1'!$A$6:$BE$17,P$42,FALSE)</f>
        <v>0</v>
      </c>
      <c r="Q131" s="85">
        <f>VLOOKUP($C$2,'[13]ERU-1'!$A$6:$BE$17,Q$42,FALSE)</f>
        <v>0</v>
      </c>
      <c r="R131" s="85">
        <f>VLOOKUP($C$2,'[13]ERU-1'!$A$6:$BE$17,R$42,FALSE)</f>
        <v>48</v>
      </c>
      <c r="S131" s="85">
        <f>VLOOKUP($C$2,'[13]ERU-1'!$A$6:$BE$17,S$42,FALSE)</f>
        <v>0</v>
      </c>
      <c r="T131" s="85">
        <f>VLOOKUP($C$2,'[13]ERU-1'!$A$6:$BE$17,T$42,FALSE)</f>
        <v>0</v>
      </c>
      <c r="U131" s="85">
        <f>VLOOKUP($C$2,'[13]ERU-1'!$A$6:$BE$17,U$42,FALSE)</f>
        <v>0</v>
      </c>
      <c r="V131" s="85">
        <f>VLOOKUP($C$2,'[13]ERU-1'!$A$6:$BE$17,V$42,FALSE)</f>
        <v>0</v>
      </c>
      <c r="W131" s="85">
        <f>VLOOKUP($C$2,'[13]ERU-1'!$A$6:$BE$17,W$42,FALSE)</f>
        <v>0</v>
      </c>
      <c r="X131" s="85">
        <f>VLOOKUP($C$2,'[13]ERU-1'!$A$6:$BE$17,X$42,FALSE)</f>
        <v>0</v>
      </c>
      <c r="Y131" s="85">
        <f>VLOOKUP($C$2,'[13]ERU-1'!$A$6:$BE$17,Y$42,FALSE)</f>
        <v>0</v>
      </c>
      <c r="Z131" s="85">
        <f>VLOOKUP($C$2,'[13]ERU-1'!$A$6:$BE$17,Z$42,FALSE)</f>
        <v>0</v>
      </c>
      <c r="AA131" s="85" t="str">
        <f>INDEX([16]Data!$BK$5:$BK$156,MATCH(A131,[16]Data!$A$5:$A$156,0))</f>
        <v>Vysočina</v>
      </c>
      <c r="AB131" s="86">
        <f>INDEX([16]Data!$BM$5:$BM$156,MATCH(A131,[16]Data!$A$5:$A$156,0))</f>
        <v>1.2450000000000001</v>
      </c>
      <c r="AD131" s="39">
        <f t="shared" si="16"/>
        <v>0.80822775858236851</v>
      </c>
    </row>
    <row r="132" spans="1:30" x14ac:dyDescent="0.25">
      <c r="A132">
        <v>3531</v>
      </c>
      <c r="B132" s="84" t="str">
        <f>INDEX([16]Data!$C$5:$C$156,MATCH(A132,[16]Data!$A$5:$A$156,0))</f>
        <v>KJ - Šternberk</v>
      </c>
      <c r="C132" s="85" t="str">
        <f>VLOOKUP($C$2,'[91]ERU-1'!$A$6:$BE$17,C$42,FALSE)</f>
        <v>Červen</v>
      </c>
      <c r="D132" s="85">
        <f>VLOOKUP($C$2,'[91]ERU-1'!$A$6:$BE$17,D$42,FALSE)</f>
        <v>6</v>
      </c>
      <c r="E132" s="85">
        <f>VLOOKUP($C$2,'[91]ERU-1'!$A$6:$BE$17,E$42,FALSE)</f>
        <v>193.12200000000001</v>
      </c>
      <c r="F132" s="85">
        <f>VLOOKUP($C$2,'[91]ERU-1'!$A$6:$BE$17,F$42,FALSE)</f>
        <v>100.791</v>
      </c>
      <c r="G132" s="85">
        <f>VLOOKUP($C$2,'[91]ERU-1'!$A$6:$BE$17,G$42,FALSE)</f>
        <v>35.481000000000002</v>
      </c>
      <c r="H132" s="85">
        <f>VLOOKUP($C$2,'[91]ERU-1'!$A$6:$BE$17,H$42,FALSE)</f>
        <v>278</v>
      </c>
      <c r="I132" s="85">
        <f>VLOOKUP($C$2,'[91]ERU-1'!$A$6:$BE$17,I$42,FALSE)</f>
        <v>0</v>
      </c>
      <c r="J132" s="85">
        <f>VLOOKUP($C$2,'[91]ERU-1'!$A$6:$BE$17,J$42,FALSE)</f>
        <v>0</v>
      </c>
      <c r="K132" s="85">
        <f>VLOOKUP($C$2,'[91]ERU-1'!$A$6:$BE$17,K$42,FALSE)</f>
        <v>278</v>
      </c>
      <c r="L132" s="85">
        <f>VLOOKUP($C$2,'[91]ERU-1'!$A$6:$BE$17,L$42,FALSE)</f>
        <v>0</v>
      </c>
      <c r="M132" s="85">
        <f>VLOOKUP($C$2,'[91]ERU-1'!$A$6:$BE$17,M$42,FALSE)</f>
        <v>278</v>
      </c>
      <c r="N132" s="85">
        <f>VLOOKUP($C$2,'[91]ERU-1'!$A$6:$BE$17,N$42,FALSE)</f>
        <v>0</v>
      </c>
      <c r="O132" s="85" t="s">
        <v>36</v>
      </c>
      <c r="P132" s="85">
        <f>VLOOKUP($C$2,'[91]ERU-1'!$A$6:$BE$17,P$42,FALSE)</f>
        <v>0</v>
      </c>
      <c r="Q132" s="85">
        <f>VLOOKUP($C$2,'[91]ERU-1'!$A$6:$BE$17,Q$42,FALSE)</f>
        <v>0</v>
      </c>
      <c r="R132" s="85">
        <f>VLOOKUP($C$2,'[91]ERU-1'!$A$6:$BE$17,R$42,FALSE)</f>
        <v>278</v>
      </c>
      <c r="S132" s="85">
        <f>VLOOKUP($C$2,'[91]ERU-1'!$A$6:$BE$17,S$42,FALSE)</f>
        <v>0</v>
      </c>
      <c r="T132" s="85">
        <f>VLOOKUP($C$2,'[91]ERU-1'!$A$6:$BE$17,T$42,FALSE)</f>
        <v>0</v>
      </c>
      <c r="U132" s="85">
        <f>VLOOKUP($C$2,'[91]ERU-1'!$A$6:$BE$17,U$42,FALSE)</f>
        <v>0</v>
      </c>
      <c r="V132" s="85">
        <f>VLOOKUP($C$2,'[91]ERU-1'!$A$6:$BE$17,V$42,FALSE)</f>
        <v>0</v>
      </c>
      <c r="W132" s="85">
        <f>VLOOKUP($C$2,'[91]ERU-1'!$A$6:$BE$17,W$42,FALSE)</f>
        <v>0</v>
      </c>
      <c r="X132" s="85">
        <f>VLOOKUP($C$2,'[91]ERU-1'!$A$6:$BE$17,X$42,FALSE)</f>
        <v>0</v>
      </c>
      <c r="Y132" s="85">
        <f>VLOOKUP($C$2,'[91]ERU-1'!$A$6:$BE$17,Y$42,FALSE)</f>
        <v>0</v>
      </c>
      <c r="Z132" s="85">
        <f>VLOOKUP($C$2,'[91]ERU-1'!$A$6:$BE$17,Z$42,FALSE)</f>
        <v>0</v>
      </c>
      <c r="AA132" s="85" t="str">
        <f>INDEX([16]Data!$BK$5:$BK$156,MATCH(A132,[16]Data!$A$5:$A$156,0))</f>
        <v>Olomoucký</v>
      </c>
      <c r="AB132" s="86">
        <f>INDEX([16]Data!$BM$5:$BM$156,MATCH(A132,[16]Data!$A$5:$A$156,0))</f>
        <v>0.72299999999999998</v>
      </c>
      <c r="AD132" s="39">
        <f t="shared" si="16"/>
        <v>0.76616188173767719</v>
      </c>
    </row>
    <row r="133" spans="1:30" x14ac:dyDescent="0.25">
      <c r="A133">
        <v>2857</v>
      </c>
      <c r="B133" s="84" t="str">
        <f>INDEX([16]Data!$C$5:$C$156,MATCH(A133,[16]Data!$A$5:$A$156,0))</f>
        <v>KJ - Šumperk</v>
      </c>
      <c r="C133" s="85" t="str">
        <f>VLOOKUP($C$2,'[92]ERU-1'!$A$6:$BE$17,C$42,FALSE)</f>
        <v>Červen</v>
      </c>
      <c r="D133" s="85">
        <f>VLOOKUP($C$2,'[92]ERU-1'!$A$6:$BE$17,D$42,FALSE)</f>
        <v>6</v>
      </c>
      <c r="E133" s="85">
        <f>VLOOKUP($C$2,'[92]ERU-1'!$A$6:$BE$17,E$42,FALSE)</f>
        <v>327.92399999999998</v>
      </c>
      <c r="F133" s="85">
        <f>VLOOKUP($C$2,'[92]ERU-1'!$A$6:$BE$17,F$42,FALSE)</f>
        <v>172.79300000000001</v>
      </c>
      <c r="G133" s="85">
        <f>VLOOKUP($C$2,'[92]ERU-1'!$A$6:$BE$17,G$42,FALSE)</f>
        <v>35.487000000000002</v>
      </c>
      <c r="H133" s="85">
        <f>VLOOKUP($C$2,'[92]ERU-1'!$A$6:$BE$17,H$42,FALSE)</f>
        <v>480</v>
      </c>
      <c r="I133" s="85">
        <f>VLOOKUP($C$2,'[92]ERU-1'!$A$6:$BE$17,I$42,FALSE)</f>
        <v>0</v>
      </c>
      <c r="J133" s="85">
        <f>VLOOKUP($C$2,'[92]ERU-1'!$A$6:$BE$17,J$42,FALSE)</f>
        <v>0</v>
      </c>
      <c r="K133" s="85">
        <f>VLOOKUP($C$2,'[92]ERU-1'!$A$6:$BE$17,K$42,FALSE)</f>
        <v>480</v>
      </c>
      <c r="L133" s="85">
        <f>VLOOKUP($C$2,'[92]ERU-1'!$A$6:$BE$17,L$42,FALSE)</f>
        <v>0</v>
      </c>
      <c r="M133" s="85">
        <f>VLOOKUP($C$2,'[92]ERU-1'!$A$6:$BE$17,M$42,FALSE)</f>
        <v>480</v>
      </c>
      <c r="N133" s="85">
        <f>VLOOKUP($C$2,'[92]ERU-1'!$A$6:$BE$17,N$42,FALSE)</f>
        <v>0</v>
      </c>
      <c r="O133" s="85" t="s">
        <v>36</v>
      </c>
      <c r="P133" s="85">
        <f>VLOOKUP($C$2,'[92]ERU-1'!$A$6:$BE$17,P$42,FALSE)</f>
        <v>0</v>
      </c>
      <c r="Q133" s="85">
        <f>VLOOKUP($C$2,'[92]ERU-1'!$A$6:$BE$17,Q$42,FALSE)</f>
        <v>0</v>
      </c>
      <c r="R133" s="85">
        <f>VLOOKUP($C$2,'[92]ERU-1'!$A$6:$BE$17,R$42,FALSE)</f>
        <v>480</v>
      </c>
      <c r="S133" s="85">
        <f>VLOOKUP($C$2,'[92]ERU-1'!$A$6:$BE$17,S$42,FALSE)</f>
        <v>0</v>
      </c>
      <c r="T133" s="85">
        <f>VLOOKUP($C$2,'[92]ERU-1'!$A$6:$BE$17,T$42,FALSE)</f>
        <v>0</v>
      </c>
      <c r="U133" s="85">
        <f>VLOOKUP($C$2,'[92]ERU-1'!$A$6:$BE$17,U$42,FALSE)</f>
        <v>0</v>
      </c>
      <c r="V133" s="85">
        <f>VLOOKUP($C$2,'[92]ERU-1'!$A$6:$BE$17,V$42,FALSE)</f>
        <v>0</v>
      </c>
      <c r="W133" s="85">
        <f>VLOOKUP($C$2,'[92]ERU-1'!$A$6:$BE$17,W$42,FALSE)</f>
        <v>0</v>
      </c>
      <c r="X133" s="85">
        <f>VLOOKUP($C$2,'[92]ERU-1'!$A$6:$BE$17,X$42,FALSE)</f>
        <v>0</v>
      </c>
      <c r="Y133" s="85">
        <f>VLOOKUP($C$2,'[92]ERU-1'!$A$6:$BE$17,Y$42,FALSE)</f>
        <v>0</v>
      </c>
      <c r="Z133" s="85">
        <f>VLOOKUP($C$2,'[92]ERU-1'!$A$6:$BE$17,Z$42,FALSE)</f>
        <v>0</v>
      </c>
      <c r="AA133" s="85" t="str">
        <f>INDEX([16]Data!$BK$5:$BK$156,MATCH(A133,[16]Data!$A$5:$A$156,0))</f>
        <v>Olomoucký</v>
      </c>
      <c r="AB133" s="86">
        <f>INDEX([16]Data!$BM$5:$BM$156,MATCH(A133,[16]Data!$A$5:$A$156,0))</f>
        <v>1.1619999999999999</v>
      </c>
      <c r="AD133" s="39">
        <f t="shared" si="16"/>
        <v>0.77163619668235017</v>
      </c>
    </row>
    <row r="134" spans="1:30" x14ac:dyDescent="0.25">
      <c r="A134">
        <v>3082</v>
      </c>
      <c r="B134" s="84" t="str">
        <f>INDEX([16]Data!$C$5:$C$156,MATCH(A134,[16]Data!$A$5:$A$156,0))</f>
        <v>KJ - Tanvald</v>
      </c>
      <c r="C134" s="85" t="str">
        <f>VLOOKUP($C$2,'[93]ERU-1'!$A$6:$BE$17,C$42,FALSE)</f>
        <v>Červen</v>
      </c>
      <c r="D134" s="85">
        <f>VLOOKUP($C$2,'[93]ERU-1'!$A$6:$BE$17,D$42,FALSE)</f>
        <v>6</v>
      </c>
      <c r="E134" s="85">
        <f>VLOOKUP($C$2,'[93]ERU-1'!$A$6:$BE$17,E$42,FALSE)</f>
        <v>706.88300000000004</v>
      </c>
      <c r="F134" s="85">
        <f>VLOOKUP($C$2,'[93]ERU-1'!$A$6:$BE$17,F$42,FALSE)</f>
        <v>371.08800000000002</v>
      </c>
      <c r="G134" s="85">
        <f>VLOOKUP($C$2,'[93]ERU-1'!$A$6:$BE$17,G$42,FALSE)</f>
        <v>35.305999999999997</v>
      </c>
      <c r="H134" s="85">
        <f>VLOOKUP($C$2,'[93]ERU-1'!$A$6:$BE$17,H$42,FALSE)</f>
        <v>1045</v>
      </c>
      <c r="I134" s="85">
        <f>VLOOKUP($C$2,'[93]ERU-1'!$A$6:$BE$17,I$42,FALSE)</f>
        <v>0</v>
      </c>
      <c r="J134" s="85">
        <f>VLOOKUP($C$2,'[93]ERU-1'!$A$6:$BE$17,J$42,FALSE)</f>
        <v>0</v>
      </c>
      <c r="K134" s="85">
        <f>VLOOKUP($C$2,'[93]ERU-1'!$A$6:$BE$17,K$42,FALSE)</f>
        <v>1045</v>
      </c>
      <c r="L134" s="85">
        <f>VLOOKUP($C$2,'[93]ERU-1'!$A$6:$BE$17,L$42,FALSE)</f>
        <v>0</v>
      </c>
      <c r="M134" s="85">
        <f>VLOOKUP($C$2,'[93]ERU-1'!$A$6:$BE$17,M$42,FALSE)</f>
        <v>1045</v>
      </c>
      <c r="N134" s="85">
        <f>VLOOKUP($C$2,'[93]ERU-1'!$A$6:$BE$17,N$42,FALSE)</f>
        <v>0</v>
      </c>
      <c r="O134" s="85" t="s">
        <v>36</v>
      </c>
      <c r="P134" s="85">
        <f>VLOOKUP($C$2,'[93]ERU-1'!$A$6:$BE$17,P$42,FALSE)</f>
        <v>0</v>
      </c>
      <c r="Q134" s="85">
        <f>VLOOKUP($C$2,'[93]ERU-1'!$A$6:$BE$17,Q$42,FALSE)</f>
        <v>0</v>
      </c>
      <c r="R134" s="85">
        <f>VLOOKUP($C$2,'[93]ERU-1'!$A$6:$BE$17,R$42,FALSE)</f>
        <v>1045</v>
      </c>
      <c r="S134" s="85">
        <f>VLOOKUP($C$2,'[93]ERU-1'!$A$6:$BE$17,S$42,FALSE)</f>
        <v>0</v>
      </c>
      <c r="T134" s="85">
        <f>VLOOKUP($C$2,'[93]ERU-1'!$A$6:$BE$17,T$42,FALSE)</f>
        <v>0</v>
      </c>
      <c r="U134" s="85">
        <f>VLOOKUP($C$2,'[93]ERU-1'!$A$6:$BE$17,U$42,FALSE)</f>
        <v>0</v>
      </c>
      <c r="V134" s="85">
        <f>VLOOKUP($C$2,'[93]ERU-1'!$A$6:$BE$17,V$42,FALSE)</f>
        <v>0</v>
      </c>
      <c r="W134" s="85">
        <f>VLOOKUP($C$2,'[93]ERU-1'!$A$6:$BE$17,W$42,FALSE)</f>
        <v>0</v>
      </c>
      <c r="X134" s="85">
        <f>VLOOKUP($C$2,'[93]ERU-1'!$A$6:$BE$17,X$42,FALSE)</f>
        <v>0</v>
      </c>
      <c r="Y134" s="85">
        <f>VLOOKUP($C$2,'[93]ERU-1'!$A$6:$BE$17,Y$42,FALSE)</f>
        <v>0</v>
      </c>
      <c r="Z134" s="85">
        <f>VLOOKUP($C$2,'[93]ERU-1'!$A$6:$BE$17,Z$42,FALSE)</f>
        <v>0</v>
      </c>
      <c r="AA134" s="85" t="str">
        <f>INDEX([16]Data!$BK$5:$BK$156,MATCH(A134,[16]Data!$A$5:$A$156,0))</f>
        <v>Liberecký</v>
      </c>
      <c r="AB134" s="86">
        <f>INDEX([16]Data!$BM$5:$BM$156,MATCH(A134,[16]Data!$A$5:$A$156,0))</f>
        <v>2.254</v>
      </c>
      <c r="AD134" s="39">
        <f t="shared" si="16"/>
        <v>0.78223434273751169</v>
      </c>
    </row>
    <row r="135" spans="1:30" x14ac:dyDescent="0.25">
      <c r="A135">
        <v>2881</v>
      </c>
      <c r="B135" s="84" t="str">
        <f>INDEX([16]Data!$C$5:$C$156,MATCH(A135,[16]Data!$A$5:$A$156,0))</f>
        <v>KJ - Ústí nad Orlicí</v>
      </c>
      <c r="C135" s="85" t="str">
        <f>VLOOKUP($C$2,'[94]ERU-1'!$A$6:$BE$17,C$42,FALSE)</f>
        <v>Červen</v>
      </c>
      <c r="D135" s="85">
        <f>VLOOKUP($C$2,'[94]ERU-1'!$A$6:$BE$17,D$42,FALSE)</f>
        <v>6</v>
      </c>
      <c r="E135" s="85">
        <f>VLOOKUP($C$2,'[94]ERU-1'!$A$6:$BE$17,E$42,FALSE)</f>
        <v>744.18100000000004</v>
      </c>
      <c r="F135" s="85">
        <f>VLOOKUP($C$2,'[94]ERU-1'!$A$6:$BE$17,F$42,FALSE)</f>
        <v>392.63400000000001</v>
      </c>
      <c r="G135" s="85">
        <f>VLOOKUP($C$2,'[94]ERU-1'!$A$6:$BE$17,G$42,FALSE)</f>
        <v>35.274999999999999</v>
      </c>
      <c r="H135" s="85">
        <f>VLOOKUP($C$2,'[94]ERU-1'!$A$6:$BE$17,H$42,FALSE)</f>
        <v>1113</v>
      </c>
      <c r="I135" s="85">
        <f>VLOOKUP($C$2,'[94]ERU-1'!$A$6:$BE$17,I$42,FALSE)</f>
        <v>0</v>
      </c>
      <c r="J135" s="85">
        <f>VLOOKUP($C$2,'[94]ERU-1'!$A$6:$BE$17,J$42,FALSE)</f>
        <v>0</v>
      </c>
      <c r="K135" s="85">
        <f>VLOOKUP($C$2,'[94]ERU-1'!$A$6:$BE$17,K$42,FALSE)</f>
        <v>1113</v>
      </c>
      <c r="L135" s="85">
        <f>VLOOKUP($C$2,'[94]ERU-1'!$A$6:$BE$17,L$42,FALSE)</f>
        <v>0</v>
      </c>
      <c r="M135" s="85">
        <f>VLOOKUP($C$2,'[94]ERU-1'!$A$6:$BE$17,M$42,FALSE)</f>
        <v>1113</v>
      </c>
      <c r="N135" s="85">
        <f>VLOOKUP($C$2,'[94]ERU-1'!$A$6:$BE$17,N$42,FALSE)</f>
        <v>0</v>
      </c>
      <c r="O135" s="85" t="s">
        <v>36</v>
      </c>
      <c r="P135" s="85">
        <f>VLOOKUP($C$2,'[94]ERU-1'!$A$6:$BE$17,P$42,FALSE)</f>
        <v>0</v>
      </c>
      <c r="Q135" s="85">
        <f>VLOOKUP($C$2,'[94]ERU-1'!$A$6:$BE$17,Q$42,FALSE)</f>
        <v>0</v>
      </c>
      <c r="R135" s="85">
        <f>VLOOKUP($C$2,'[94]ERU-1'!$A$6:$BE$17,R$42,FALSE)</f>
        <v>1113</v>
      </c>
      <c r="S135" s="85">
        <f>VLOOKUP($C$2,'[94]ERU-1'!$A$6:$BE$17,S$42,FALSE)</f>
        <v>0</v>
      </c>
      <c r="T135" s="85">
        <f>VLOOKUP($C$2,'[94]ERU-1'!$A$6:$BE$17,T$42,FALSE)</f>
        <v>0</v>
      </c>
      <c r="U135" s="85">
        <f>VLOOKUP($C$2,'[94]ERU-1'!$A$6:$BE$17,U$42,FALSE)</f>
        <v>0</v>
      </c>
      <c r="V135" s="85">
        <f>VLOOKUP($C$2,'[94]ERU-1'!$A$6:$BE$17,V$42,FALSE)</f>
        <v>0</v>
      </c>
      <c r="W135" s="85">
        <f>VLOOKUP($C$2,'[94]ERU-1'!$A$6:$BE$17,W$42,FALSE)</f>
        <v>0</v>
      </c>
      <c r="X135" s="85">
        <f>VLOOKUP($C$2,'[94]ERU-1'!$A$6:$BE$17,X$42,FALSE)</f>
        <v>0</v>
      </c>
      <c r="Y135" s="85">
        <f>VLOOKUP($C$2,'[94]ERU-1'!$A$6:$BE$17,Y$42,FALSE)</f>
        <v>0</v>
      </c>
      <c r="Z135" s="85">
        <f>VLOOKUP($C$2,'[94]ERU-1'!$A$6:$BE$17,Z$42,FALSE)</f>
        <v>0</v>
      </c>
      <c r="AA135" s="85" t="str">
        <f>INDEX([16]Data!$BK$5:$BK$156,MATCH(A135,[16]Data!$A$5:$A$156,0))</f>
        <v>Pardubický</v>
      </c>
      <c r="AB135" s="86">
        <f>INDEX([16]Data!$BM$5:$BM$156,MATCH(A135,[16]Data!$A$5:$A$156,0))</f>
        <v>1.7909999999999999</v>
      </c>
      <c r="AD135" s="39">
        <f t="shared" si="16"/>
        <v>0.78741694979718169</v>
      </c>
    </row>
    <row r="136" spans="1:30" x14ac:dyDescent="0.25">
      <c r="A136">
        <v>3081</v>
      </c>
      <c r="B136" s="84" t="str">
        <f>INDEX([16]Data!$C$5:$C$156,MATCH(A136,[16]Data!$A$5:$A$156,0))</f>
        <v>KJ - Ústí nad Orlicí, Okružní</v>
      </c>
      <c r="C136" s="85" t="str">
        <f>VLOOKUP($C$2,'[95]ERU-1'!$A$6:$BE$17,C$42,FALSE)</f>
        <v>Červen</v>
      </c>
      <c r="D136" s="85">
        <f>VLOOKUP($C$2,'[95]ERU-1'!$A$6:$BE$17,D$42,FALSE)</f>
        <v>6</v>
      </c>
      <c r="E136" s="85">
        <f>VLOOKUP($C$2,'[95]ERU-1'!$A$6:$BE$17,E$42,FALSE)</f>
        <v>173.17599999999999</v>
      </c>
      <c r="F136" s="85">
        <f>VLOOKUP($C$2,'[95]ERU-1'!$A$6:$BE$17,F$42,FALSE)</f>
        <v>92.9</v>
      </c>
      <c r="G136" s="85">
        <f>VLOOKUP($C$2,'[95]ERU-1'!$A$6:$BE$17,G$42,FALSE)</f>
        <v>35.28</v>
      </c>
      <c r="H136" s="85">
        <f>VLOOKUP($C$2,'[95]ERU-1'!$A$6:$BE$17,H$42,FALSE)</f>
        <v>262</v>
      </c>
      <c r="I136" s="85">
        <f>VLOOKUP($C$2,'[95]ERU-1'!$A$6:$BE$17,I$42,FALSE)</f>
        <v>0</v>
      </c>
      <c r="J136" s="85">
        <f>VLOOKUP($C$2,'[95]ERU-1'!$A$6:$BE$17,J$42,FALSE)</f>
        <v>0</v>
      </c>
      <c r="K136" s="85">
        <f>VLOOKUP($C$2,'[95]ERU-1'!$A$6:$BE$17,K$42,FALSE)</f>
        <v>262</v>
      </c>
      <c r="L136" s="85">
        <f>VLOOKUP($C$2,'[95]ERU-1'!$A$6:$BE$17,L$42,FALSE)</f>
        <v>0</v>
      </c>
      <c r="M136" s="85">
        <f>VLOOKUP($C$2,'[95]ERU-1'!$A$6:$BE$17,M$42,FALSE)</f>
        <v>262</v>
      </c>
      <c r="N136" s="85">
        <f>VLOOKUP($C$2,'[95]ERU-1'!$A$6:$BE$17,N$42,FALSE)</f>
        <v>0</v>
      </c>
      <c r="O136" s="85" t="s">
        <v>36</v>
      </c>
      <c r="P136" s="85">
        <f>VLOOKUP($C$2,'[95]ERU-1'!$A$6:$BE$17,P$42,FALSE)</f>
        <v>0</v>
      </c>
      <c r="Q136" s="85">
        <f>VLOOKUP($C$2,'[95]ERU-1'!$A$6:$BE$17,Q$42,FALSE)</f>
        <v>0</v>
      </c>
      <c r="R136" s="85">
        <f>VLOOKUP($C$2,'[95]ERU-1'!$A$6:$BE$17,R$42,FALSE)</f>
        <v>262</v>
      </c>
      <c r="S136" s="85">
        <f>VLOOKUP($C$2,'[95]ERU-1'!$A$6:$BE$17,S$42,FALSE)</f>
        <v>0</v>
      </c>
      <c r="T136" s="85">
        <f>VLOOKUP($C$2,'[95]ERU-1'!$A$6:$BE$17,T$42,FALSE)</f>
        <v>0</v>
      </c>
      <c r="U136" s="85">
        <f>VLOOKUP($C$2,'[95]ERU-1'!$A$6:$BE$17,U$42,FALSE)</f>
        <v>0</v>
      </c>
      <c r="V136" s="85">
        <f>VLOOKUP($C$2,'[95]ERU-1'!$A$6:$BE$17,V$42,FALSE)</f>
        <v>0</v>
      </c>
      <c r="W136" s="85">
        <f>VLOOKUP($C$2,'[95]ERU-1'!$A$6:$BE$17,W$42,FALSE)</f>
        <v>0</v>
      </c>
      <c r="X136" s="85">
        <f>VLOOKUP($C$2,'[95]ERU-1'!$A$6:$BE$17,X$42,FALSE)</f>
        <v>0</v>
      </c>
      <c r="Y136" s="85">
        <f>VLOOKUP($C$2,'[95]ERU-1'!$A$6:$BE$17,Y$42,FALSE)</f>
        <v>0</v>
      </c>
      <c r="Z136" s="85">
        <f>VLOOKUP($C$2,'[95]ERU-1'!$A$6:$BE$17,Z$42,FALSE)</f>
        <v>0</v>
      </c>
      <c r="AA136" s="85" t="str">
        <f>INDEX([16]Data!$BK$5:$BK$156,MATCH(A136,[16]Data!$A$5:$A$156,0))</f>
        <v>Pardubický</v>
      </c>
      <c r="AB136" s="86">
        <f>INDEX([16]Data!$BM$5:$BM$156,MATCH(A136,[16]Data!$A$5:$A$156,0))</f>
        <v>0.72299999999999998</v>
      </c>
      <c r="AD136" s="39">
        <f t="shared" si="16"/>
        <v>0.78339911493840442</v>
      </c>
    </row>
    <row r="137" spans="1:30" x14ac:dyDescent="0.25">
      <c r="A137">
        <v>2880</v>
      </c>
      <c r="B137" s="84" t="str">
        <f>INDEX([16]Data!$C$5:$C$156,MATCH(A137,[16]Data!$A$5:$A$156,0))</f>
        <v>KJ - Vamberk</v>
      </c>
      <c r="C137" s="85" t="str">
        <f>VLOOKUP($C$2,'[96]ERU-1'!$A$6:$BE$17,C$42,FALSE)</f>
        <v>Červen</v>
      </c>
      <c r="D137" s="85">
        <f>VLOOKUP($C$2,'[96]ERU-1'!$A$6:$BE$17,D$42,FALSE)</f>
        <v>6</v>
      </c>
      <c r="E137" s="85">
        <f>VLOOKUP($C$2,'[96]ERU-1'!$A$6:$BE$17,E$42,FALSE)</f>
        <v>516.57100000000003</v>
      </c>
      <c r="F137" s="85">
        <f>VLOOKUP($C$2,'[96]ERU-1'!$A$6:$BE$17,F$42,FALSE)</f>
        <v>270.57400000000001</v>
      </c>
      <c r="G137" s="85">
        <f>VLOOKUP($C$2,'[96]ERU-1'!$A$6:$BE$17,G$42,FALSE)</f>
        <v>35.273000000000003</v>
      </c>
      <c r="H137" s="85">
        <f>VLOOKUP($C$2,'[96]ERU-1'!$A$6:$BE$17,H$42,FALSE)</f>
        <v>749</v>
      </c>
      <c r="I137" s="85">
        <f>VLOOKUP($C$2,'[96]ERU-1'!$A$6:$BE$17,I$42,FALSE)</f>
        <v>0</v>
      </c>
      <c r="J137" s="85">
        <f>VLOOKUP($C$2,'[96]ERU-1'!$A$6:$BE$17,J$42,FALSE)</f>
        <v>0</v>
      </c>
      <c r="K137" s="85">
        <f>VLOOKUP($C$2,'[96]ERU-1'!$A$6:$BE$17,K$42,FALSE)</f>
        <v>749</v>
      </c>
      <c r="L137" s="85">
        <f>VLOOKUP($C$2,'[96]ERU-1'!$A$6:$BE$17,L$42,FALSE)</f>
        <v>0</v>
      </c>
      <c r="M137" s="85">
        <f>VLOOKUP($C$2,'[96]ERU-1'!$A$6:$BE$17,M$42,FALSE)</f>
        <v>749</v>
      </c>
      <c r="N137" s="85">
        <f>VLOOKUP($C$2,'[96]ERU-1'!$A$6:$BE$17,N$42,FALSE)</f>
        <v>0</v>
      </c>
      <c r="O137" s="85" t="s">
        <v>36</v>
      </c>
      <c r="P137" s="85">
        <f>VLOOKUP($C$2,'[96]ERU-1'!$A$6:$BE$17,P$42,FALSE)</f>
        <v>0</v>
      </c>
      <c r="Q137" s="85">
        <f>VLOOKUP($C$2,'[96]ERU-1'!$A$6:$BE$17,Q$42,FALSE)</f>
        <v>0</v>
      </c>
      <c r="R137" s="85">
        <f>VLOOKUP($C$2,'[96]ERU-1'!$A$6:$BE$17,R$42,FALSE)</f>
        <v>749</v>
      </c>
      <c r="S137" s="85">
        <f>VLOOKUP($C$2,'[96]ERU-1'!$A$6:$BE$17,S$42,FALSE)</f>
        <v>0</v>
      </c>
      <c r="T137" s="85">
        <f>VLOOKUP($C$2,'[96]ERU-1'!$A$6:$BE$17,T$42,FALSE)</f>
        <v>0</v>
      </c>
      <c r="U137" s="85">
        <f>VLOOKUP($C$2,'[96]ERU-1'!$A$6:$BE$17,U$42,FALSE)</f>
        <v>0</v>
      </c>
      <c r="V137" s="85">
        <f>VLOOKUP($C$2,'[96]ERU-1'!$A$6:$BE$17,V$42,FALSE)</f>
        <v>0</v>
      </c>
      <c r="W137" s="85">
        <f>VLOOKUP($C$2,'[96]ERU-1'!$A$6:$BE$17,W$42,FALSE)</f>
        <v>0</v>
      </c>
      <c r="X137" s="85">
        <f>VLOOKUP($C$2,'[96]ERU-1'!$A$6:$BE$17,X$42,FALSE)</f>
        <v>0</v>
      </c>
      <c r="Y137" s="85">
        <f>VLOOKUP($C$2,'[96]ERU-1'!$A$6:$BE$17,Y$42,FALSE)</f>
        <v>0</v>
      </c>
      <c r="Z137" s="85">
        <f>VLOOKUP($C$2,'[96]ERU-1'!$A$6:$BE$17,Z$42,FALSE)</f>
        <v>0</v>
      </c>
      <c r="AA137" s="85" t="str">
        <f>INDEX([16]Data!$BK$5:$BK$156,MATCH(A137,[16]Data!$A$5:$A$156,0))</f>
        <v>Královéhradecký</v>
      </c>
      <c r="AB137" s="86">
        <f>INDEX([16]Data!$BM$5:$BM$156,MATCH(A137,[16]Data!$A$5:$A$156,0))</f>
        <v>1.7909999999999999</v>
      </c>
      <c r="AD137" s="39">
        <f t="shared" si="16"/>
        <v>0.76894141918867132</v>
      </c>
    </row>
    <row r="138" spans="1:30" x14ac:dyDescent="0.25">
      <c r="A138">
        <v>2478</v>
      </c>
      <c r="B138" s="84" t="str">
        <f>INDEX([16]Data!$C$5:$C$156,MATCH(A138,[16]Data!$A$5:$A$156,0))</f>
        <v>Kotelna Votice</v>
      </c>
      <c r="C138" s="85" t="str">
        <f>VLOOKUP($C$2,'[57]ERU-1'!$A$6:$BE$17,C$42,FALSE)</f>
        <v>Červen</v>
      </c>
      <c r="D138" s="85">
        <f>VLOOKUP($C$2,'[57]ERU-1'!$A$6:$BE$17,D$42,FALSE)</f>
        <v>6</v>
      </c>
      <c r="E138" s="85">
        <f>VLOOKUP($C$2,'[57]ERU-1'!$A$6:$BE$17,E$42,FALSE)</f>
        <v>203.8</v>
      </c>
      <c r="F138" s="85">
        <f>VLOOKUP($C$2,'[57]ERU-1'!$A$6:$BE$17,F$42,FALSE)</f>
        <v>106.92700000000001</v>
      </c>
      <c r="G138" s="85">
        <f>VLOOKUP($C$2,'[57]ERU-1'!$A$6:$BE$17,G$42,FALSE)</f>
        <v>35.56</v>
      </c>
      <c r="H138" s="85">
        <f>VLOOKUP($C$2,'[57]ERU-1'!$A$6:$BE$17,H$42,FALSE)</f>
        <v>290</v>
      </c>
      <c r="I138" s="85">
        <f>VLOOKUP($C$2,'[57]ERU-1'!$A$6:$BE$17,I$42,FALSE)</f>
        <v>0</v>
      </c>
      <c r="J138" s="85">
        <f>VLOOKUP($C$2,'[57]ERU-1'!$A$6:$BE$17,J$42,FALSE)</f>
        <v>0</v>
      </c>
      <c r="K138" s="85">
        <f>VLOOKUP($C$2,'[57]ERU-1'!$A$6:$BE$17,K$42,FALSE)</f>
        <v>290</v>
      </c>
      <c r="L138" s="85">
        <f>VLOOKUP($C$2,'[57]ERU-1'!$A$6:$BE$17,L$42,FALSE)</f>
        <v>0</v>
      </c>
      <c r="M138" s="85">
        <f>VLOOKUP($C$2,'[57]ERU-1'!$A$6:$BE$17,M$42,FALSE)</f>
        <v>290</v>
      </c>
      <c r="N138" s="85">
        <f>VLOOKUP($C$2,'[57]ERU-1'!$A$6:$BE$17,N$42,FALSE)</f>
        <v>0</v>
      </c>
      <c r="O138" s="85" t="s">
        <v>36</v>
      </c>
      <c r="P138" s="85">
        <f>VLOOKUP($C$2,'[57]ERU-1'!$A$6:$BE$17,P$42,FALSE)</f>
        <v>0</v>
      </c>
      <c r="Q138" s="85">
        <f>VLOOKUP($C$2,'[57]ERU-1'!$A$6:$BE$17,Q$42,FALSE)</f>
        <v>0</v>
      </c>
      <c r="R138" s="85">
        <f>VLOOKUP($C$2,'[57]ERU-1'!$A$6:$BE$17,R$42,FALSE)</f>
        <v>290</v>
      </c>
      <c r="S138" s="85">
        <f>VLOOKUP($C$2,'[57]ERU-1'!$A$6:$BE$17,S$42,FALSE)</f>
        <v>0</v>
      </c>
      <c r="T138" s="85">
        <f>VLOOKUP($C$2,'[57]ERU-1'!$A$6:$BE$17,T$42,FALSE)</f>
        <v>0</v>
      </c>
      <c r="U138" s="85">
        <f>VLOOKUP($C$2,'[57]ERU-1'!$A$6:$BE$17,U$42,FALSE)</f>
        <v>0</v>
      </c>
      <c r="V138" s="85">
        <f>VLOOKUP($C$2,'[57]ERU-1'!$A$6:$BE$17,V$42,FALSE)</f>
        <v>0</v>
      </c>
      <c r="W138" s="85">
        <f>VLOOKUP($C$2,'[57]ERU-1'!$A$6:$BE$17,W$42,FALSE)</f>
        <v>0</v>
      </c>
      <c r="X138" s="85">
        <f>VLOOKUP($C$2,'[57]ERU-1'!$A$6:$BE$17,X$42,FALSE)</f>
        <v>0</v>
      </c>
      <c r="Y138" s="85">
        <f>VLOOKUP($C$2,'[57]ERU-1'!$A$6:$BE$17,Y$42,FALSE)</f>
        <v>0</v>
      </c>
      <c r="Z138" s="85">
        <f>VLOOKUP($C$2,'[57]ERU-1'!$A$6:$BE$17,Z$42,FALSE)</f>
        <v>0</v>
      </c>
      <c r="AA138" s="85" t="str">
        <f>INDEX([16]Data!$BK$5:$BK$156,MATCH(A138,[16]Data!$A$5:$A$156,0))</f>
        <v>Středočeský</v>
      </c>
      <c r="AB138" s="86">
        <f>INDEX([16]Data!$BM$5:$BM$156,MATCH(A138,[16]Data!$A$5:$A$156,0))</f>
        <v>0.28000000000000003</v>
      </c>
      <c r="AD138" s="39">
        <f t="shared" si="16"/>
        <v>0.75336964055435529</v>
      </c>
    </row>
    <row r="139" spans="1:30" x14ac:dyDescent="0.25">
      <c r="A139">
        <v>2641</v>
      </c>
      <c r="B139" s="84" t="str">
        <f>INDEX([16]Data!$C$5:$C$156,MATCH(A139,[16]Data!$A$5:$A$156,0))</f>
        <v>KJ - Vrchlabí, Žižkova NKTC</v>
      </c>
      <c r="C139" s="85" t="str">
        <f>VLOOKUP($C$2,'[12]ERU-1'!$A$28:$BE$39,C$42,FALSE)</f>
        <v>Červen</v>
      </c>
      <c r="D139" s="85">
        <f>VLOOKUP($C$2,'[12]ERU-1'!$A$6:$BE$17,D$42,FALSE)</f>
        <v>6</v>
      </c>
      <c r="E139" s="85">
        <f>VLOOKUP($C$2,'[12]ERU-1'!$A$28:$BE$39,E$42,FALSE)</f>
        <v>447.71199999999999</v>
      </c>
      <c r="F139" s="85">
        <f>VLOOKUP($C$2,'[12]ERU-1'!$A$28:$BE$39,F$42,FALSE)</f>
        <v>236.58099999999999</v>
      </c>
      <c r="G139" s="85">
        <f>VLOOKUP($C$2,'[12]ERU-1'!$A$28:$BE$39,G$42,FALSE)</f>
        <v>35.287999999999997</v>
      </c>
      <c r="H139" s="85">
        <f>VLOOKUP($C$2,'[12]ERU-1'!$A$28:$BE$39,H$42,FALSE)</f>
        <v>680</v>
      </c>
      <c r="I139" s="85">
        <f>VLOOKUP($C$2,'[12]ERU-1'!$A$28:$BE$39,I$42,FALSE)</f>
        <v>0</v>
      </c>
      <c r="J139" s="85">
        <f>VLOOKUP($C$2,'[12]ERU-1'!$A$28:$BE$39,J$42,FALSE)</f>
        <v>0</v>
      </c>
      <c r="K139" s="85">
        <f>VLOOKUP($C$2,'[12]ERU-1'!$A$28:$BE$39,K$42,FALSE)</f>
        <v>680</v>
      </c>
      <c r="L139" s="85">
        <f>VLOOKUP($C$2,'[12]ERU-1'!$A$28:$BE$39,L$42,FALSE)</f>
        <v>0</v>
      </c>
      <c r="M139" s="85">
        <f>VLOOKUP($C$2,'[12]ERU-1'!$A$28:$BE$39,M$42,FALSE)</f>
        <v>680</v>
      </c>
      <c r="N139" s="85">
        <f>VLOOKUP($C$2,'[12]ERU-1'!$A$28:$BE$39,N$42,FALSE)</f>
        <v>0</v>
      </c>
      <c r="O139" s="85" t="s">
        <v>36</v>
      </c>
      <c r="P139" s="85">
        <f>VLOOKUP($C$2,'[12]ERU-1'!$A$28:$BE$39,P$42,FALSE)</f>
        <v>0</v>
      </c>
      <c r="Q139" s="85">
        <f>VLOOKUP($C$2,'[12]ERU-1'!$A$28:$BE$39,Q$42,FALSE)</f>
        <v>0</v>
      </c>
      <c r="R139" s="85">
        <f>VLOOKUP($C$2,'[12]ERU-1'!$A$28:$BE$39,R$42,FALSE)</f>
        <v>680</v>
      </c>
      <c r="S139" s="85">
        <f>VLOOKUP($C$2,'[12]ERU-1'!$A$28:$BE$39,S$42,FALSE)</f>
        <v>0</v>
      </c>
      <c r="T139" s="85">
        <f>VLOOKUP($C$2,'[12]ERU-1'!$A$28:$BE$39,T$42,FALSE)</f>
        <v>0</v>
      </c>
      <c r="U139" s="85">
        <f>VLOOKUP($C$2,'[12]ERU-1'!$A$28:$BE$39,U$42,FALSE)</f>
        <v>0</v>
      </c>
      <c r="V139" s="85">
        <f>VLOOKUP($C$2,'[12]ERU-1'!$A$28:$BE$39,V$42,FALSE)</f>
        <v>0</v>
      </c>
      <c r="W139" s="85">
        <f>VLOOKUP($C$2,'[12]ERU-1'!$A$28:$BE$39,W$42,FALSE)</f>
        <v>0</v>
      </c>
      <c r="X139" s="85">
        <f>VLOOKUP($C$2,'[12]ERU-1'!$A$28:$BE$39,X$42,FALSE)</f>
        <v>0</v>
      </c>
      <c r="Y139" s="85">
        <f>VLOOKUP($C$2,'[12]ERU-1'!$A$28:$BE$39,Y$42,FALSE)</f>
        <v>0</v>
      </c>
      <c r="Z139" s="85">
        <f>VLOOKUP($C$2,'[12]ERU-1'!$A$28:$BE$39,Z$42,FALSE)</f>
        <v>0</v>
      </c>
      <c r="AA139" s="85" t="str">
        <f>INDEX([16]Data!$BK$5:$BK$156,MATCH(A139,[16]Data!$A$5:$A$156,0))</f>
        <v>Královéhradecký</v>
      </c>
      <c r="AB139" s="86">
        <f>INDEX([16]Data!$BM$5:$BM$156,MATCH(A139,[16]Data!$A$5:$A$156,0))</f>
        <v>1.9950000000000001</v>
      </c>
      <c r="AD139" s="39">
        <f t="shared" si="16"/>
        <v>0.79841106804387885</v>
      </c>
    </row>
    <row r="140" spans="1:30" x14ac:dyDescent="0.25">
      <c r="A140">
        <v>2642</v>
      </c>
      <c r="B140" s="84" t="str">
        <f>INDEX([16]Data!$C$5:$C$156,MATCH(A140,[16]Data!$A$5:$A$156,0))</f>
        <v>KJ - Vrchlabí, připojení Liščí kopec</v>
      </c>
      <c r="C140" s="85" t="str">
        <f>VLOOKUP($C$2,'[12]ERU-1'!$A$28:$BE$39,C$42,FALSE)</f>
        <v>Červen</v>
      </c>
      <c r="D140" s="85">
        <f>VLOOKUP($C$2,'[12]ERU-1'!$A$6:$BE$17,D$42,FALSE)</f>
        <v>6</v>
      </c>
      <c r="E140" s="85">
        <f>VLOOKUP($C$2,'[12]ERU-1'!$A$6:$BE$17,E$42,FALSE)</f>
        <v>440.75700000000001</v>
      </c>
      <c r="F140" s="85">
        <f>VLOOKUP($C$2,'[12]ERU-1'!$A$6:$BE$17,F$42,FALSE)</f>
        <v>239.18199999999999</v>
      </c>
      <c r="G140" s="85">
        <f>VLOOKUP($C$2,'[12]ERU-1'!$A$6:$BE$17,G$42,FALSE)</f>
        <v>35.287999999999997</v>
      </c>
      <c r="H140" s="85">
        <f>VLOOKUP($C$2,'[12]ERU-1'!$A$6:$BE$17,H$42,FALSE)</f>
        <v>691</v>
      </c>
      <c r="I140" s="85">
        <f>VLOOKUP($C$2,'[12]ERU-1'!$A$6:$BE$17,I$42,FALSE)</f>
        <v>0</v>
      </c>
      <c r="J140" s="85">
        <f>VLOOKUP($C$2,'[12]ERU-1'!$A$6:$BE$17,J$42,FALSE)</f>
        <v>0</v>
      </c>
      <c r="K140" s="85">
        <f>VLOOKUP($C$2,'[12]ERU-1'!$A$6:$BE$17,K$42,FALSE)</f>
        <v>691</v>
      </c>
      <c r="L140" s="85">
        <f>VLOOKUP($C$2,'[12]ERU-1'!$A$6:$BE$17,L$42,FALSE)</f>
        <v>0</v>
      </c>
      <c r="M140" s="85">
        <f>VLOOKUP($C$2,'[12]ERU-1'!$A$6:$BE$17,M$42,FALSE)</f>
        <v>691</v>
      </c>
      <c r="N140" s="85">
        <f>VLOOKUP($C$2,'[12]ERU-1'!$A$6:$BE$17,N$42,FALSE)</f>
        <v>0</v>
      </c>
      <c r="O140" s="85" t="s">
        <v>36</v>
      </c>
      <c r="P140" s="85">
        <f>VLOOKUP($C$2,'[12]ERU-1'!$A$6:$BE$17,P$42,FALSE)</f>
        <v>0</v>
      </c>
      <c r="Q140" s="85">
        <f>VLOOKUP($C$2,'[12]ERU-1'!$A$6:$BE$17,Q$42,FALSE)</f>
        <v>0</v>
      </c>
      <c r="R140" s="85">
        <f>VLOOKUP($C$2,'[12]ERU-1'!$A$6:$BE$17,R$42,FALSE)</f>
        <v>691</v>
      </c>
      <c r="S140" s="85">
        <f>VLOOKUP($C$2,'[12]ERU-1'!$A$6:$BE$17,S$42,FALSE)</f>
        <v>0</v>
      </c>
      <c r="T140" s="85">
        <f>VLOOKUP($C$2,'[12]ERU-1'!$A$6:$BE$17,T$42,FALSE)</f>
        <v>0</v>
      </c>
      <c r="U140" s="85">
        <f>VLOOKUP($C$2,'[12]ERU-1'!$A$6:$BE$17,U$42,FALSE)</f>
        <v>0</v>
      </c>
      <c r="V140" s="85">
        <f>VLOOKUP($C$2,'[12]ERU-1'!$A$6:$BE$17,V$42,FALSE)</f>
        <v>0</v>
      </c>
      <c r="W140" s="85">
        <f>VLOOKUP($C$2,'[12]ERU-1'!$A$6:$BE$17,W$42,FALSE)</f>
        <v>0</v>
      </c>
      <c r="X140" s="85">
        <f>VLOOKUP($C$2,'[12]ERU-1'!$A$6:$BE$17,X$42,FALSE)</f>
        <v>0</v>
      </c>
      <c r="Y140" s="85">
        <f>VLOOKUP($C$2,'[12]ERU-1'!$A$6:$BE$17,Y$42,FALSE)</f>
        <v>0</v>
      </c>
      <c r="Z140" s="85">
        <f>VLOOKUP($C$2,'[12]ERU-1'!$A$6:$BE$17,Z$42,FALSE)</f>
        <v>0</v>
      </c>
      <c r="AA140" s="85" t="str">
        <f>INDEX([16]Data!$BK$5:$BK$156,MATCH(A140,[16]Data!$A$5:$A$156,0))</f>
        <v>Královéhradecký</v>
      </c>
      <c r="AB140" s="86">
        <f>INDEX([16]Data!$BM$5:$BM$156,MATCH(A140,[16]Data!$A$5:$A$156,0))</f>
        <v>1.7909999999999999</v>
      </c>
      <c r="AD140" s="39">
        <f t="shared" si="16"/>
        <v>0.80250371869306403</v>
      </c>
    </row>
    <row r="141" spans="1:30" x14ac:dyDescent="0.25">
      <c r="A141">
        <v>2703</v>
      </c>
      <c r="B141" s="84" t="str">
        <f>INDEX([16]Data!$C$5:$C$156,MATCH(A141,[16]Data!$A$5:$A$156,0))</f>
        <v>KJ - Vysoké Mýto, Generála Svatoně (kotelna Vanice)</v>
      </c>
      <c r="C141" s="85" t="str">
        <f>VLOOKUP($C$2,'[97]ERU-1'!$A$6:$BE$17,C$42,FALSE)</f>
        <v>Červen</v>
      </c>
      <c r="D141" s="85">
        <f>VLOOKUP($C$2,'[97]ERU-1'!$A$6:$BE$17,D$42,FALSE)</f>
        <v>6</v>
      </c>
      <c r="E141" s="85">
        <f>VLOOKUP($C$2,'[97]ERU-1'!$A$6:$BE$17,E$42,FALSE)</f>
        <v>260.625</v>
      </c>
      <c r="F141" s="85">
        <f>VLOOKUP($C$2,'[97]ERU-1'!$A$6:$BE$17,F$42,FALSE)</f>
        <v>144.929</v>
      </c>
      <c r="G141" s="85">
        <f>VLOOKUP($C$2,'[97]ERU-1'!$A$6:$BE$17,G$42,FALSE)</f>
        <v>35.277999999999999</v>
      </c>
      <c r="H141" s="85">
        <f>VLOOKUP($C$2,'[97]ERU-1'!$A$6:$BE$17,H$42,FALSE)</f>
        <v>425</v>
      </c>
      <c r="I141" s="85">
        <f>VLOOKUP($C$2,'[97]ERU-1'!$A$6:$BE$17,I$42,FALSE)</f>
        <v>0</v>
      </c>
      <c r="J141" s="85">
        <f>VLOOKUP($C$2,'[97]ERU-1'!$A$6:$BE$17,J$42,FALSE)</f>
        <v>0</v>
      </c>
      <c r="K141" s="85">
        <f>VLOOKUP($C$2,'[97]ERU-1'!$A$6:$BE$17,K$42,FALSE)</f>
        <v>425</v>
      </c>
      <c r="L141" s="85">
        <f>VLOOKUP($C$2,'[97]ERU-1'!$A$6:$BE$17,L$42,FALSE)</f>
        <v>0</v>
      </c>
      <c r="M141" s="85">
        <f>VLOOKUP($C$2,'[97]ERU-1'!$A$6:$BE$17,M$42,FALSE)</f>
        <v>425</v>
      </c>
      <c r="N141" s="85">
        <f>VLOOKUP($C$2,'[97]ERU-1'!$A$6:$BE$17,N$42,FALSE)</f>
        <v>0</v>
      </c>
      <c r="O141" s="85" t="s">
        <v>36</v>
      </c>
      <c r="P141" s="85">
        <f>VLOOKUP($C$2,'[97]ERU-1'!$A$6:$BE$17,P$42,FALSE)</f>
        <v>0</v>
      </c>
      <c r="Q141" s="85">
        <f>VLOOKUP($C$2,'[97]ERU-1'!$A$6:$BE$17,Q$42,FALSE)</f>
        <v>0</v>
      </c>
      <c r="R141" s="85">
        <f>VLOOKUP($C$2,'[97]ERU-1'!$A$6:$BE$17,R$42,FALSE)</f>
        <v>425</v>
      </c>
      <c r="S141" s="85">
        <f>VLOOKUP($C$2,'[97]ERU-1'!$A$6:$BE$17,S$42,FALSE)</f>
        <v>0</v>
      </c>
      <c r="T141" s="85">
        <f>VLOOKUP($C$2,'[97]ERU-1'!$A$6:$BE$17,T$42,FALSE)</f>
        <v>0</v>
      </c>
      <c r="U141" s="85">
        <f>VLOOKUP($C$2,'[97]ERU-1'!$A$6:$BE$17,U$42,FALSE)</f>
        <v>0</v>
      </c>
      <c r="V141" s="85">
        <f>VLOOKUP($C$2,'[97]ERU-1'!$A$6:$BE$17,V$42,FALSE)</f>
        <v>0</v>
      </c>
      <c r="W141" s="85">
        <f>VLOOKUP($C$2,'[97]ERU-1'!$A$6:$BE$17,W$42,FALSE)</f>
        <v>0</v>
      </c>
      <c r="X141" s="85">
        <f>VLOOKUP($C$2,'[97]ERU-1'!$A$6:$BE$17,X$42,FALSE)</f>
        <v>0</v>
      </c>
      <c r="Y141" s="85">
        <f>VLOOKUP($C$2,'[97]ERU-1'!$A$6:$BE$17,Y$42,FALSE)</f>
        <v>0</v>
      </c>
      <c r="Z141" s="85">
        <f>VLOOKUP($C$2,'[97]ERU-1'!$A$6:$BE$17,Z$42,FALSE)</f>
        <v>0</v>
      </c>
      <c r="AA141" s="85" t="str">
        <f>INDEX([16]Data!$BK$5:$BK$156,MATCH(A141,[16]Data!$A$5:$A$156,0))</f>
        <v>Pardubický</v>
      </c>
      <c r="AB141" s="86">
        <f>INDEX([16]Data!$BM$5:$BM$156,MATCH(A141,[16]Data!$A$5:$A$156,0))</f>
        <v>0.80800000000000005</v>
      </c>
      <c r="AD141" s="39">
        <f t="shared" si="16"/>
        <v>0.81457510612476136</v>
      </c>
    </row>
    <row r="142" spans="1:30" x14ac:dyDescent="0.25">
      <c r="A142">
        <v>2704</v>
      </c>
      <c r="B142" s="84" t="str">
        <f>INDEX([16]Data!$C$5:$C$156,MATCH(A142,[16]Data!$A$5:$A$156,0))</f>
        <v>KJ - Vysoké Mýto, Prokopa Velikého (kotelna Družba)</v>
      </c>
      <c r="C142" s="85" t="str">
        <f>VLOOKUP($C$2,'[98]ERU-1'!$A$6:$BE$17,C$42,FALSE)</f>
        <v>Červen</v>
      </c>
      <c r="D142" s="85">
        <f>VLOOKUP($C$2,'[98]ERU-1'!$A$6:$BE$17,D$42,FALSE)</f>
        <v>6</v>
      </c>
      <c r="E142" s="85">
        <f>VLOOKUP($C$2,'[98]ERU-1'!$A$6:$BE$17,E$42,FALSE)</f>
        <v>145.637</v>
      </c>
      <c r="F142" s="85">
        <f>VLOOKUP($C$2,'[98]ERU-1'!$A$6:$BE$17,F$42,FALSE)</f>
        <v>76.051000000000002</v>
      </c>
      <c r="G142" s="85">
        <f>VLOOKUP($C$2,'[98]ERU-1'!$A$6:$BE$17,G$42,FALSE)</f>
        <v>35.279000000000003</v>
      </c>
      <c r="H142" s="85">
        <f>VLOOKUP($C$2,'[98]ERU-1'!$A$6:$BE$17,H$42,FALSE)</f>
        <v>210</v>
      </c>
      <c r="I142" s="85">
        <f>VLOOKUP($C$2,'[98]ERU-1'!$A$6:$BE$17,I$42,FALSE)</f>
        <v>0</v>
      </c>
      <c r="J142" s="85">
        <f>VLOOKUP($C$2,'[98]ERU-1'!$A$6:$BE$17,J$42,FALSE)</f>
        <v>0</v>
      </c>
      <c r="K142" s="85">
        <f>VLOOKUP($C$2,'[98]ERU-1'!$A$6:$BE$17,K$42,FALSE)</f>
        <v>210</v>
      </c>
      <c r="L142" s="85">
        <f>VLOOKUP($C$2,'[98]ERU-1'!$A$6:$BE$17,L$42,FALSE)</f>
        <v>0</v>
      </c>
      <c r="M142" s="85">
        <f>VLOOKUP($C$2,'[98]ERU-1'!$A$6:$BE$17,M$42,FALSE)</f>
        <v>210</v>
      </c>
      <c r="N142" s="85">
        <f>VLOOKUP($C$2,'[98]ERU-1'!$A$6:$BE$17,N$42,FALSE)</f>
        <v>0</v>
      </c>
      <c r="O142" s="85" t="s">
        <v>36</v>
      </c>
      <c r="P142" s="85">
        <f>VLOOKUP($C$2,'[98]ERU-1'!$A$6:$BE$17,P$42,FALSE)</f>
        <v>0</v>
      </c>
      <c r="Q142" s="85">
        <f>VLOOKUP($C$2,'[98]ERU-1'!$A$6:$BE$17,Q$42,FALSE)</f>
        <v>0</v>
      </c>
      <c r="R142" s="85">
        <f>VLOOKUP($C$2,'[98]ERU-1'!$A$6:$BE$17,R$42,FALSE)</f>
        <v>210</v>
      </c>
      <c r="S142" s="85">
        <f>VLOOKUP($C$2,'[98]ERU-1'!$A$6:$BE$17,S$42,FALSE)</f>
        <v>0</v>
      </c>
      <c r="T142" s="85">
        <f>VLOOKUP($C$2,'[98]ERU-1'!$A$6:$BE$17,T$42,FALSE)</f>
        <v>0</v>
      </c>
      <c r="U142" s="85">
        <f>VLOOKUP($C$2,'[98]ERU-1'!$A$6:$BE$17,U$42,FALSE)</f>
        <v>0</v>
      </c>
      <c r="V142" s="85">
        <f>VLOOKUP($C$2,'[98]ERU-1'!$A$6:$BE$17,V$42,FALSE)</f>
        <v>0</v>
      </c>
      <c r="W142" s="85">
        <f>VLOOKUP($C$2,'[98]ERU-1'!$A$6:$BE$17,W$42,FALSE)</f>
        <v>0</v>
      </c>
      <c r="X142" s="85">
        <f>VLOOKUP($C$2,'[98]ERU-1'!$A$6:$BE$17,X$42,FALSE)</f>
        <v>0</v>
      </c>
      <c r="Y142" s="85">
        <f>VLOOKUP($C$2,'[98]ERU-1'!$A$6:$BE$17,Y$42,FALSE)</f>
        <v>0</v>
      </c>
      <c r="Z142" s="85">
        <f>VLOOKUP($C$2,'[98]ERU-1'!$A$6:$BE$17,Z$42,FALSE)</f>
        <v>0</v>
      </c>
      <c r="AA142" s="85" t="str">
        <f>INDEX([16]Data!$BK$5:$BK$156,MATCH(A142,[16]Data!$A$5:$A$156,0))</f>
        <v>Pardubický</v>
      </c>
      <c r="AB142" s="86">
        <f>INDEX([16]Data!$BM$5:$BM$156,MATCH(A142,[16]Data!$A$5:$A$156,0))</f>
        <v>0.52900000000000003</v>
      </c>
      <c r="AD142" s="39">
        <f t="shared" si="16"/>
        <v>0.7670291427243997</v>
      </c>
    </row>
    <row r="143" spans="1:30" x14ac:dyDescent="0.25">
      <c r="A143">
        <v>3939</v>
      </c>
      <c r="B143" s="84" t="str">
        <f>INDEX([16]Data!$C$5:$C$156,MATCH(A143,[16]Data!$A$5:$A$156,0))</f>
        <v>KJ - Zákupy</v>
      </c>
      <c r="C143" s="85" t="str">
        <f>VLOOKUP($C$2,'[99]ERU-1'!$A$6:$BE$17,C$42,FALSE)</f>
        <v>Červen</v>
      </c>
      <c r="D143" s="85">
        <f>VLOOKUP($C$2,'[99]ERU-1'!$A$6:$BE$17,D$42,FALSE)</f>
        <v>6</v>
      </c>
      <c r="E143" s="85">
        <f>VLOOKUP($C$2,'[99]ERU-1'!$A$6:$BE$17,E$42,FALSE)</f>
        <v>127.093</v>
      </c>
      <c r="F143" s="85">
        <f>VLOOKUP($C$2,'[99]ERU-1'!$A$6:$BE$17,F$42,FALSE)</f>
        <v>70.869</v>
      </c>
      <c r="G143" s="85">
        <f>VLOOKUP($C$2,'[99]ERU-1'!$A$6:$BE$17,G$42,FALSE)</f>
        <v>35.307000000000002</v>
      </c>
      <c r="H143" s="85">
        <f>VLOOKUP($C$2,'[99]ERU-1'!$A$6:$BE$17,H$42,FALSE)</f>
        <v>193</v>
      </c>
      <c r="I143" s="85">
        <f>VLOOKUP($C$2,'[99]ERU-1'!$A$6:$BE$17,I$42,FALSE)</f>
        <v>0</v>
      </c>
      <c r="J143" s="85">
        <f>VLOOKUP($C$2,'[99]ERU-1'!$A$6:$BE$17,J$42,FALSE)</f>
        <v>0</v>
      </c>
      <c r="K143" s="85">
        <f>VLOOKUP($C$2,'[99]ERU-1'!$A$6:$BE$17,K$42,FALSE)</f>
        <v>193</v>
      </c>
      <c r="L143" s="85">
        <f>VLOOKUP($C$2,'[99]ERU-1'!$A$6:$BE$17,L$42,FALSE)</f>
        <v>0</v>
      </c>
      <c r="M143" s="85">
        <f>VLOOKUP($C$2,'[99]ERU-1'!$A$6:$BE$17,M$42,FALSE)</f>
        <v>193</v>
      </c>
      <c r="N143" s="85">
        <f>VLOOKUP($C$2,'[99]ERU-1'!$A$6:$BE$17,N$42,FALSE)</f>
        <v>0</v>
      </c>
      <c r="O143" s="85" t="s">
        <v>36</v>
      </c>
      <c r="P143" s="85">
        <f>VLOOKUP($C$2,'[99]ERU-1'!$A$6:$BE$17,P$42,FALSE)</f>
        <v>0</v>
      </c>
      <c r="Q143" s="85">
        <f>VLOOKUP($C$2,'[99]ERU-1'!$A$6:$BE$17,Q$42,FALSE)</f>
        <v>0</v>
      </c>
      <c r="R143" s="85">
        <f>VLOOKUP($C$2,'[99]ERU-1'!$A$6:$BE$17,R$42,FALSE)</f>
        <v>193</v>
      </c>
      <c r="S143" s="85">
        <f>VLOOKUP($C$2,'[99]ERU-1'!$A$6:$BE$17,S$42,FALSE)</f>
        <v>0</v>
      </c>
      <c r="T143" s="85">
        <f>VLOOKUP($C$2,'[99]ERU-1'!$A$6:$BE$17,T$42,FALSE)</f>
        <v>0</v>
      </c>
      <c r="U143" s="85">
        <f>VLOOKUP($C$2,'[99]ERU-1'!$A$6:$BE$17,U$42,FALSE)</f>
        <v>0</v>
      </c>
      <c r="V143" s="85">
        <f>VLOOKUP($C$2,'[99]ERU-1'!$A$6:$BE$17,V$42,FALSE)</f>
        <v>0</v>
      </c>
      <c r="W143" s="85">
        <f>VLOOKUP($C$2,'[99]ERU-1'!$A$6:$BE$17,W$42,FALSE)</f>
        <v>0</v>
      </c>
      <c r="X143" s="85">
        <f>VLOOKUP($C$2,'[99]ERU-1'!$A$6:$BE$17,X$42,FALSE)</f>
        <v>0</v>
      </c>
      <c r="Y143" s="85">
        <f>VLOOKUP($C$2,'[99]ERU-1'!$A$6:$BE$17,Y$42,FALSE)</f>
        <v>0</v>
      </c>
      <c r="Z143" s="85">
        <f>VLOOKUP($C$2,'[99]ERU-1'!$A$6:$BE$17,Z$42,FALSE)</f>
        <v>0</v>
      </c>
      <c r="AA143" s="85" t="str">
        <f>INDEX([16]Data!$BK$5:$BK$156,MATCH(A143,[16]Data!$A$5:$A$156,0))</f>
        <v>Liberecký</v>
      </c>
      <c r="AB143" s="86">
        <f>INDEX([16]Data!$BM$5:$BM$156,MATCH(A143,[16]Data!$A$5:$A$156,0))</f>
        <v>0.28599999999999998</v>
      </c>
      <c r="AD143" s="39">
        <f t="shared" si="16"/>
        <v>0.75648183424503113</v>
      </c>
    </row>
    <row r="144" spans="1:30" x14ac:dyDescent="0.25">
      <c r="A144">
        <v>3943</v>
      </c>
      <c r="B144" s="84" t="str">
        <f>INDEX([16]Data!$C$5:$C$156,MATCH(A144,[16]Data!$A$5:$A$156,0))</f>
        <v>KJ - Bochov</v>
      </c>
      <c r="C144" s="85" t="str">
        <f>VLOOKUP($C$2,'[100]ERU-1'!$A$6:$BE$17,C$42,FALSE)</f>
        <v>Červen</v>
      </c>
      <c r="D144" s="85">
        <f>VLOOKUP($C$2,'[100]ERU-1'!$A$6:$BE$17,D$42,FALSE)</f>
        <v>6</v>
      </c>
      <c r="E144" s="85">
        <f>VLOOKUP($C$2,'[100]ERU-1'!$A$6:$BE$17,E$42,FALSE)</f>
        <v>121.378</v>
      </c>
      <c r="F144" s="85">
        <f>VLOOKUP($C$2,'[100]ERU-1'!$A$6:$BE$17,F$42,FALSE)</f>
        <v>66.332999999999998</v>
      </c>
      <c r="G144" s="85">
        <f>VLOOKUP($C$2,'[100]ERU-1'!$A$6:$BE$17,G$42,FALSE)</f>
        <v>35.423000000000002</v>
      </c>
      <c r="H144" s="85">
        <f>VLOOKUP($C$2,'[100]ERU-1'!$A$6:$BE$17,H$42,FALSE)</f>
        <v>186</v>
      </c>
      <c r="I144" s="85">
        <f>VLOOKUP($C$2,'[100]ERU-1'!$A$6:$BE$17,I$42,FALSE)</f>
        <v>0</v>
      </c>
      <c r="J144" s="85">
        <f>VLOOKUP($C$2,'[100]ERU-1'!$A$6:$BE$17,J$42,FALSE)</f>
        <v>0</v>
      </c>
      <c r="K144" s="85">
        <f>VLOOKUP($C$2,'[100]ERU-1'!$A$6:$BE$17,K$42,FALSE)</f>
        <v>186</v>
      </c>
      <c r="L144" s="85">
        <f>VLOOKUP($C$2,'[100]ERU-1'!$A$6:$BE$17,L$42,FALSE)</f>
        <v>0</v>
      </c>
      <c r="M144" s="85">
        <f>VLOOKUP($C$2,'[100]ERU-1'!$A$6:$BE$17,M$42,FALSE)</f>
        <v>186</v>
      </c>
      <c r="N144" s="85">
        <f>VLOOKUP($C$2,'[100]ERU-1'!$A$6:$BE$17,N$42,FALSE)</f>
        <v>0</v>
      </c>
      <c r="O144" s="85" t="s">
        <v>36</v>
      </c>
      <c r="P144" s="85">
        <f>VLOOKUP($C$2,'[100]ERU-1'!$A$6:$BE$17,P$42,FALSE)</f>
        <v>0</v>
      </c>
      <c r="Q144" s="85">
        <f>VLOOKUP($C$2,'[100]ERU-1'!$A$6:$BE$17,Q$42,FALSE)</f>
        <v>0</v>
      </c>
      <c r="R144" s="85">
        <f>VLOOKUP($C$2,'[100]ERU-1'!$A$6:$BE$17,R$42,FALSE)</f>
        <v>186</v>
      </c>
      <c r="S144" s="85">
        <f>VLOOKUP($C$2,'[100]ERU-1'!$A$6:$BE$17,S$42,FALSE)</f>
        <v>0</v>
      </c>
      <c r="T144" s="85">
        <f>VLOOKUP($C$2,'[100]ERU-1'!$A$6:$BE$17,T$42,FALSE)</f>
        <v>0</v>
      </c>
      <c r="U144" s="85">
        <f>VLOOKUP($C$2,'[100]ERU-1'!$A$6:$BE$17,U$42,FALSE)</f>
        <v>0</v>
      </c>
      <c r="V144" s="85">
        <f>VLOOKUP($C$2,'[100]ERU-1'!$A$6:$BE$17,V$42,FALSE)</f>
        <v>0</v>
      </c>
      <c r="W144" s="85">
        <f>VLOOKUP($C$2,'[100]ERU-1'!$A$6:$BE$17,W$42,FALSE)</f>
        <v>0</v>
      </c>
      <c r="X144" s="85">
        <f>VLOOKUP($C$2,'[100]ERU-1'!$A$6:$BE$17,X$42,FALSE)</f>
        <v>0</v>
      </c>
      <c r="Y144" s="85">
        <f>VLOOKUP($C$2,'[100]ERU-1'!$A$6:$BE$17,Y$42,FALSE)</f>
        <v>0</v>
      </c>
      <c r="Z144" s="85">
        <f>VLOOKUP($C$2,'[100]ERU-1'!$A$6:$BE$17,Z$42,FALSE)</f>
        <v>0</v>
      </c>
      <c r="AA144" s="85" t="str">
        <f>INDEX([16]Data!$BK$5:$BK$156,MATCH(A144,[16]Data!$A$5:$A$156,0))</f>
        <v>Karlovarský</v>
      </c>
      <c r="AB144" s="86">
        <f>INDEX([16]Data!$BM$5:$BM$156,MATCH(A144,[16]Data!$A$5:$A$156,0))</f>
        <v>0.28599999999999998</v>
      </c>
      <c r="AD144" s="39">
        <f t="shared" si="16"/>
        <v>0.7788983864240524</v>
      </c>
    </row>
    <row r="145" spans="1:30" x14ac:dyDescent="0.25">
      <c r="A145" s="34">
        <v>4078</v>
      </c>
      <c r="B145" s="84" t="str">
        <f>INDEX([16]Data!$C$5:$C$156,MATCH(A145,[16]Data!$A$5:$A$156,0))</f>
        <v>KJ - Horní Slavkov</v>
      </c>
      <c r="C145" s="85" t="str">
        <f>VLOOKUP($C$2,'[101]ERU-1'!$A$6:$BE$17,C$42,FALSE)</f>
        <v>Červen</v>
      </c>
      <c r="D145" s="85">
        <f>VLOOKUP($C$2,'[101]ERU-1'!$A$6:$BE$17,D$42,FALSE)</f>
        <v>6</v>
      </c>
      <c r="E145" s="85">
        <f>VLOOKUP($C$2,'[101]ERU-1'!$A$6:$BE$17,E$42,FALSE)</f>
        <v>1406.538</v>
      </c>
      <c r="F145" s="85">
        <f>VLOOKUP($C$2,'[101]ERU-1'!$A$6:$BE$17,F$42,FALSE)</f>
        <v>728.072</v>
      </c>
      <c r="G145" s="85">
        <f>VLOOKUP($C$2,'[101]ERU-1'!$A$6:$BE$17,G$42,FALSE)</f>
        <v>35.412999999999997</v>
      </c>
      <c r="H145" s="85">
        <f>VLOOKUP($C$2,'[101]ERU-1'!$A$6:$BE$17,H$42,FALSE)</f>
        <v>2073</v>
      </c>
      <c r="I145" s="85">
        <f>VLOOKUP($C$2,'[101]ERU-1'!$A$6:$BE$17,I$42,FALSE)</f>
        <v>0</v>
      </c>
      <c r="J145" s="85">
        <f>VLOOKUP($C$2,'[101]ERU-1'!$A$6:$BE$17,J$42,FALSE)</f>
        <v>0</v>
      </c>
      <c r="K145" s="85">
        <f>VLOOKUP($C$2,'[101]ERU-1'!$A$6:$BE$17,K$42,FALSE)</f>
        <v>2073</v>
      </c>
      <c r="L145" s="85">
        <f>VLOOKUP($C$2,'[101]ERU-1'!$A$6:$BE$17,L$42,FALSE)</f>
        <v>0</v>
      </c>
      <c r="M145" s="85">
        <f>VLOOKUP($C$2,'[101]ERU-1'!$A$6:$BE$17,M$42,FALSE)</f>
        <v>2073</v>
      </c>
      <c r="N145" s="85">
        <f>VLOOKUP($C$2,'[101]ERU-1'!$A$6:$BE$17,N$42,FALSE)</f>
        <v>0</v>
      </c>
      <c r="O145" s="85" t="s">
        <v>36</v>
      </c>
      <c r="P145" s="85">
        <f>VLOOKUP($C$2,'[101]ERU-1'!$A$6:$BE$17,P$42,FALSE)</f>
        <v>0</v>
      </c>
      <c r="Q145" s="85">
        <f>VLOOKUP($C$2,'[101]ERU-1'!$A$6:$BE$17,Q$42,FALSE)</f>
        <v>0</v>
      </c>
      <c r="R145" s="85">
        <f>VLOOKUP($C$2,'[101]ERU-1'!$A$6:$BE$17,R$42,FALSE)</f>
        <v>2073</v>
      </c>
      <c r="S145" s="85">
        <f>VLOOKUP($C$2,'[101]ERU-1'!$A$6:$BE$17,S$42,FALSE)</f>
        <v>0</v>
      </c>
      <c r="T145" s="85">
        <f>VLOOKUP($C$2,'[101]ERU-1'!$A$6:$BE$17,T$42,FALSE)</f>
        <v>0</v>
      </c>
      <c r="U145" s="85">
        <f>VLOOKUP($C$2,'[101]ERU-1'!$A$6:$BE$17,U$42,FALSE)</f>
        <v>0</v>
      </c>
      <c r="V145" s="85">
        <f>VLOOKUP($C$2,'[101]ERU-1'!$A$6:$BE$17,V$42,FALSE)</f>
        <v>0</v>
      </c>
      <c r="W145" s="85">
        <f>VLOOKUP($C$2,'[101]ERU-1'!$A$6:$BE$17,W$42,FALSE)</f>
        <v>0</v>
      </c>
      <c r="X145" s="85">
        <f>VLOOKUP($C$2,'[101]ERU-1'!$A$6:$BE$17,X$42,FALSE)</f>
        <v>0</v>
      </c>
      <c r="Y145" s="85">
        <f>VLOOKUP($C$2,'[101]ERU-1'!$A$6:$BE$17,Y$42,FALSE)</f>
        <v>0</v>
      </c>
      <c r="Z145" s="85">
        <f>VLOOKUP($C$2,'[101]ERU-1'!$A$6:$BE$17,Z$42,FALSE)</f>
        <v>0</v>
      </c>
      <c r="AA145" s="85" t="str">
        <f>INDEX([16]Data!$BK$5:$BK$156,MATCH(A145,[16]Data!$A$5:$A$156,0))</f>
        <v>Karlovarský</v>
      </c>
      <c r="AB145" s="86">
        <f>INDEX([16]Data!$BM$5:$BM$156,MATCH(A145,[16]Data!$A$5:$A$156,0))</f>
        <v>4.8</v>
      </c>
      <c r="AD145" s="39">
        <f t="shared" si="16"/>
        <v>0.79090163243928246</v>
      </c>
    </row>
    <row r="146" spans="1:30" x14ac:dyDescent="0.25">
      <c r="A146">
        <v>4108</v>
      </c>
      <c r="B146" s="84" t="str">
        <f>INDEX([16]Data!$C$5:$C$156,MATCH(A146,[16]Data!$A$5:$A$156,0))</f>
        <v>KJ - Jáchymov</v>
      </c>
      <c r="C146" s="85" t="str">
        <f>VLOOKUP($C$2,'[102]ERU-1'!$A$6:$BE$17,C$42,FALSE)</f>
        <v>Červen</v>
      </c>
      <c r="D146" s="85">
        <f>VLOOKUP($C$2,'[102]ERU-1'!$A$6:$BE$17,D$42,FALSE)</f>
        <v>6</v>
      </c>
      <c r="E146" s="85">
        <f>VLOOKUP($C$2,'[102]ERU-1'!$A$6:$BE$17,E$42,FALSE)</f>
        <v>236.70500000000001</v>
      </c>
      <c r="F146" s="85">
        <f>VLOOKUP($C$2,'[102]ERU-1'!$A$6:$BE$17,F$42,FALSE)</f>
        <v>126.07599999999999</v>
      </c>
      <c r="G146" s="85">
        <f>VLOOKUP($C$2,'[102]ERU-1'!$A$6:$BE$17,G$42,FALSE)</f>
        <v>35.411000000000001</v>
      </c>
      <c r="H146" s="85">
        <f>VLOOKUP($C$2,'[102]ERU-1'!$A$6:$BE$17,H$42,FALSE)</f>
        <v>342</v>
      </c>
      <c r="I146" s="85">
        <f>VLOOKUP($C$2,'[102]ERU-1'!$A$6:$BE$17,I$42,FALSE)</f>
        <v>0</v>
      </c>
      <c r="J146" s="85">
        <f>VLOOKUP($C$2,'[102]ERU-1'!$A$6:$BE$17,J$42,FALSE)</f>
        <v>0</v>
      </c>
      <c r="K146" s="85">
        <f>VLOOKUP($C$2,'[102]ERU-1'!$A$6:$BE$17,K$42,FALSE)</f>
        <v>342</v>
      </c>
      <c r="L146" s="85">
        <f>VLOOKUP($C$2,'[102]ERU-1'!$A$6:$BE$17,L$42,FALSE)</f>
        <v>0</v>
      </c>
      <c r="M146" s="85">
        <f>VLOOKUP($C$2,'[102]ERU-1'!$A$6:$BE$17,M$42,FALSE)</f>
        <v>342</v>
      </c>
      <c r="N146" s="85">
        <f>VLOOKUP($C$2,'[102]ERU-1'!$A$6:$BE$17,N$42,FALSE)</f>
        <v>0</v>
      </c>
      <c r="O146" s="85" t="s">
        <v>36</v>
      </c>
      <c r="P146" s="85">
        <f>VLOOKUP($C$2,'[102]ERU-1'!$A$6:$BE$17,P$42,FALSE)</f>
        <v>0</v>
      </c>
      <c r="Q146" s="85">
        <f>VLOOKUP($C$2,'[102]ERU-1'!$A$6:$BE$17,Q$42,FALSE)</f>
        <v>0</v>
      </c>
      <c r="R146" s="85">
        <f>VLOOKUP($C$2,'[102]ERU-1'!$A$6:$BE$17,R$42,FALSE)</f>
        <v>342</v>
      </c>
      <c r="S146" s="85">
        <f>VLOOKUP($C$2,'[102]ERU-1'!$A$6:$BE$17,S$42,FALSE)</f>
        <v>0</v>
      </c>
      <c r="T146" s="85">
        <f>VLOOKUP($C$2,'[102]ERU-1'!$A$6:$BE$17,T$42,FALSE)</f>
        <v>0</v>
      </c>
      <c r="U146" s="85">
        <f>VLOOKUP($C$2,'[102]ERU-1'!$A$6:$BE$17,U$42,FALSE)</f>
        <v>0</v>
      </c>
      <c r="V146" s="85">
        <f>VLOOKUP($C$2,'[102]ERU-1'!$A$6:$BE$17,V$42,FALSE)</f>
        <v>0</v>
      </c>
      <c r="W146" s="85">
        <f>VLOOKUP($C$2,'[102]ERU-1'!$A$6:$BE$17,W$42,FALSE)</f>
        <v>0</v>
      </c>
      <c r="X146" s="85">
        <f>VLOOKUP($C$2,'[102]ERU-1'!$A$6:$BE$17,X$42,FALSE)</f>
        <v>0</v>
      </c>
      <c r="Y146" s="85">
        <f>VLOOKUP($C$2,'[102]ERU-1'!$A$6:$BE$17,Y$42,FALSE)</f>
        <v>0</v>
      </c>
      <c r="Z146" s="85">
        <f>VLOOKUP($C$2,'[102]ERU-1'!$A$6:$BE$17,Z$42,FALSE)</f>
        <v>0</v>
      </c>
      <c r="AA146" s="85" t="str">
        <f>INDEX([16]Data!$BK$5:$BK$156,MATCH(A146,[16]Data!$A$5:$A$156,0))</f>
        <v>Karlovarský</v>
      </c>
      <c r="AB146" s="86">
        <f>INDEX([16]Data!$BM$5:$BM$156,MATCH(A146,[16]Data!$A$5:$A$156,0))</f>
        <v>0.748</v>
      </c>
      <c r="AD146" s="39">
        <f t="shared" si="16"/>
        <v>0.75351375360893424</v>
      </c>
    </row>
    <row r="147" spans="1:30" x14ac:dyDescent="0.25">
      <c r="A147">
        <v>4153</v>
      </c>
      <c r="B147" s="84" t="str">
        <f>INDEX([16]Data!$C$5:$C$156,MATCH(A147,[16]Data!$A$5:$A$156,0))</f>
        <v>KJ - Kdyně</v>
      </c>
      <c r="C147" s="85" t="str">
        <f>VLOOKUP($C$2,'[103]ERU-1'!$A$6:$BE$17,C$42,FALSE)</f>
        <v>Červen</v>
      </c>
      <c r="D147" s="85">
        <f>VLOOKUP($C$2,'[103]ERU-1'!$A$6:$BE$17,D$42,FALSE)</f>
        <v>6</v>
      </c>
      <c r="E147" s="85">
        <f>VLOOKUP($C$2,'[103]ERU-1'!$A$6:$BE$17,E$42,FALSE)</f>
        <v>306.40100000000001</v>
      </c>
      <c r="F147" s="85">
        <f>VLOOKUP($C$2,'[103]ERU-1'!$A$6:$BE$17,F$42,FALSE)</f>
        <v>162.102</v>
      </c>
      <c r="G147" s="85">
        <f>VLOOKUP($C$2,'[103]ERU-1'!$A$6:$BE$17,G$42,FALSE)</f>
        <v>35.415999999999997</v>
      </c>
      <c r="H147" s="85">
        <f>VLOOKUP($C$2,'[103]ERU-1'!$A$6:$BE$17,H$42,FALSE)</f>
        <v>447</v>
      </c>
      <c r="I147" s="85">
        <f>VLOOKUP($C$2,'[103]ERU-1'!$A$6:$BE$17,I$42,FALSE)</f>
        <v>0</v>
      </c>
      <c r="J147" s="85">
        <f>VLOOKUP($C$2,'[103]ERU-1'!$A$6:$BE$17,J$42,FALSE)</f>
        <v>0</v>
      </c>
      <c r="K147" s="85">
        <f>VLOOKUP($C$2,'[103]ERU-1'!$A$6:$BE$17,K$42,FALSE)</f>
        <v>447</v>
      </c>
      <c r="L147" s="85">
        <f>VLOOKUP($C$2,'[103]ERU-1'!$A$6:$BE$17,L$42,FALSE)</f>
        <v>0</v>
      </c>
      <c r="M147" s="85">
        <f>VLOOKUP($C$2,'[103]ERU-1'!$A$6:$BE$17,M$42,FALSE)</f>
        <v>447</v>
      </c>
      <c r="N147" s="85">
        <f>VLOOKUP($C$2,'[103]ERU-1'!$A$6:$BE$17,N$42,FALSE)</f>
        <v>0</v>
      </c>
      <c r="O147" s="85" t="s">
        <v>36</v>
      </c>
      <c r="P147" s="85">
        <f>VLOOKUP($C$2,'[103]ERU-1'!$A$6:$BE$17,P$42,FALSE)</f>
        <v>0</v>
      </c>
      <c r="Q147" s="85">
        <f>VLOOKUP($C$2,'[103]ERU-1'!$A$6:$BE$17,Q$42,FALSE)</f>
        <v>0</v>
      </c>
      <c r="R147" s="85">
        <f>VLOOKUP($C$2,'[103]ERU-1'!$A$6:$BE$17,R$42,FALSE)</f>
        <v>447</v>
      </c>
      <c r="S147" s="85">
        <f>VLOOKUP($C$2,'[103]ERU-1'!$A$6:$BE$17,S$42,FALSE)</f>
        <v>0</v>
      </c>
      <c r="T147" s="85">
        <f>VLOOKUP($C$2,'[103]ERU-1'!$A$6:$BE$17,T$42,FALSE)</f>
        <v>0</v>
      </c>
      <c r="U147" s="85">
        <f>VLOOKUP($C$2,'[103]ERU-1'!$A$6:$BE$17,U$42,FALSE)</f>
        <v>0</v>
      </c>
      <c r="V147" s="85">
        <f>VLOOKUP($C$2,'[103]ERU-1'!$A$6:$BE$17,V$42,FALSE)</f>
        <v>0</v>
      </c>
      <c r="W147" s="85">
        <f>VLOOKUP($C$2,'[103]ERU-1'!$A$6:$BE$17,W$42,FALSE)</f>
        <v>0</v>
      </c>
      <c r="X147" s="85">
        <f>VLOOKUP($C$2,'[103]ERU-1'!$A$6:$BE$17,X$42,FALSE)</f>
        <v>0</v>
      </c>
      <c r="Y147" s="85">
        <f>VLOOKUP($C$2,'[103]ERU-1'!$A$6:$BE$17,Y$42,FALSE)</f>
        <v>0</v>
      </c>
      <c r="Z147" s="85">
        <f>VLOOKUP($C$2,'[103]ERU-1'!$A$6:$BE$17,Z$42,FALSE)</f>
        <v>0</v>
      </c>
      <c r="AA147" s="85" t="str">
        <f>INDEX([16]Data!$BK$5:$BK$156,MATCH(A147,[16]Data!$A$5:$A$156,0))</f>
        <v>Plzeňský</v>
      </c>
      <c r="AB147" s="86">
        <f>INDEX([16]Data!$BM$5:$BM$156,MATCH(A147,[16]Data!$A$5:$A$156,0))</f>
        <v>1.2070000000000001</v>
      </c>
      <c r="AD147" s="39">
        <f t="shared" si="16"/>
        <v>0.76597862251339677</v>
      </c>
    </row>
    <row r="148" spans="1:30" x14ac:dyDescent="0.25">
      <c r="A148">
        <v>3849</v>
      </c>
      <c r="B148" s="84" t="str">
        <f>INDEX([16]Data!$C$5:$C$156,MATCH(A148,[16]Data!$A$5:$A$156,0))</f>
        <v>KJ - Krásná Lípa</v>
      </c>
      <c r="C148" s="85" t="str">
        <f>VLOOKUP($C$2,'[104]ERU-1'!$A$6:$BE$17,C$42,FALSE)</f>
        <v>Červen</v>
      </c>
      <c r="D148" s="85">
        <f>VLOOKUP($C$2,'[104]ERU-1'!$A$6:$BE$17,D$42,FALSE)</f>
        <v>6</v>
      </c>
      <c r="E148" s="85">
        <f>VLOOKUP($C$2,'[104]ERU-1'!$A$6:$BE$17,E$42,FALSE)</f>
        <v>106.197</v>
      </c>
      <c r="F148" s="85">
        <f>VLOOKUP($C$2,'[104]ERU-1'!$A$6:$BE$17,F$42,FALSE)</f>
        <v>60.573999999999998</v>
      </c>
      <c r="G148" s="85">
        <f>VLOOKUP($C$2,'[104]ERU-1'!$A$6:$BE$17,G$42,FALSE)</f>
        <v>35.311999999999998</v>
      </c>
      <c r="H148" s="85">
        <f>VLOOKUP($C$2,'[104]ERU-1'!$A$6:$BE$17,H$42,FALSE)</f>
        <v>165</v>
      </c>
      <c r="I148" s="85">
        <f>VLOOKUP($C$2,'[104]ERU-1'!$A$6:$BE$17,I$42,FALSE)</f>
        <v>0</v>
      </c>
      <c r="J148" s="85">
        <f>VLOOKUP($C$2,'[104]ERU-1'!$A$6:$BE$17,J$42,FALSE)</f>
        <v>0</v>
      </c>
      <c r="K148" s="85">
        <f>VLOOKUP($C$2,'[104]ERU-1'!$A$6:$BE$17,K$42,FALSE)</f>
        <v>165</v>
      </c>
      <c r="L148" s="85">
        <f>VLOOKUP($C$2,'[104]ERU-1'!$A$6:$BE$17,L$42,FALSE)</f>
        <v>0</v>
      </c>
      <c r="M148" s="85">
        <f>VLOOKUP($C$2,'[104]ERU-1'!$A$6:$BE$17,M$42,FALSE)</f>
        <v>165</v>
      </c>
      <c r="N148" s="85">
        <f>VLOOKUP($C$2,'[104]ERU-1'!$A$6:$BE$17,N$42,FALSE)</f>
        <v>0</v>
      </c>
      <c r="O148" s="85" t="s">
        <v>36</v>
      </c>
      <c r="P148" s="85">
        <f>VLOOKUP($C$2,'[104]ERU-1'!$A$6:$BE$17,P$42,FALSE)</f>
        <v>0</v>
      </c>
      <c r="Q148" s="85">
        <f>VLOOKUP($C$2,'[104]ERU-1'!$A$6:$BE$17,Q$42,FALSE)</f>
        <v>0</v>
      </c>
      <c r="R148" s="85">
        <f>VLOOKUP($C$2,'[104]ERU-1'!$A$6:$BE$17,R$42,FALSE)</f>
        <v>165</v>
      </c>
      <c r="S148" s="85">
        <f>VLOOKUP($C$2,'[104]ERU-1'!$A$6:$BE$17,S$42,FALSE)</f>
        <v>0</v>
      </c>
      <c r="T148" s="85">
        <f>VLOOKUP($C$2,'[104]ERU-1'!$A$6:$BE$17,T$42,FALSE)</f>
        <v>0</v>
      </c>
      <c r="U148" s="85">
        <f>VLOOKUP($C$2,'[104]ERU-1'!$A$6:$BE$17,U$42,FALSE)</f>
        <v>0</v>
      </c>
      <c r="V148" s="85">
        <f>VLOOKUP($C$2,'[104]ERU-1'!$A$6:$BE$17,V$42,FALSE)</f>
        <v>0</v>
      </c>
      <c r="W148" s="85">
        <f>VLOOKUP($C$2,'[104]ERU-1'!$A$6:$BE$17,W$42,FALSE)</f>
        <v>0</v>
      </c>
      <c r="X148" s="85">
        <f>VLOOKUP($C$2,'[104]ERU-1'!$A$6:$BE$17,X$42,FALSE)</f>
        <v>0</v>
      </c>
      <c r="Y148" s="85">
        <f>VLOOKUP($C$2,'[104]ERU-1'!$A$6:$BE$17,Y$42,FALSE)</f>
        <v>0</v>
      </c>
      <c r="Z148" s="85">
        <f>VLOOKUP($C$2,'[104]ERU-1'!$A$6:$BE$17,Z$42,FALSE)</f>
        <v>0</v>
      </c>
      <c r="AA148" s="85" t="str">
        <f>INDEX([16]Data!$BK$5:$BK$156,MATCH(A148,[16]Data!$A$5:$A$156,0))</f>
        <v>Ústecký</v>
      </c>
      <c r="AB148" s="86">
        <f>INDEX([16]Data!$BM$5:$BM$156,MATCH(A148,[16]Data!$A$5:$A$156,0))</f>
        <v>0.28000000000000003</v>
      </c>
      <c r="AD148" s="39">
        <f t="shared" si="16"/>
        <v>0.75665026799176771</v>
      </c>
    </row>
    <row r="149" spans="1:30" x14ac:dyDescent="0.25">
      <c r="A149">
        <v>4109</v>
      </c>
      <c r="B149" s="84" t="str">
        <f>INDEX([16]Data!$C$5:$C$156,MATCH(A149,[16]Data!$A$5:$A$156,0))</f>
        <v>KJ - Příbor</v>
      </c>
      <c r="C149" s="85" t="str">
        <f>VLOOKUP($C$2,'[105]ERU-1'!$A$6:$BE$17,C$42,FALSE)</f>
        <v>Červen</v>
      </c>
      <c r="D149" s="85">
        <f>VLOOKUP($C$2,'[105]ERU-1'!$A$6:$BE$17,D$42,FALSE)</f>
        <v>6</v>
      </c>
      <c r="E149" s="85">
        <f>VLOOKUP($C$2,'[105]ERU-1'!$A$6:$BE$17,E$42,FALSE)</f>
        <v>331.05399999999997</v>
      </c>
      <c r="F149" s="85">
        <f>VLOOKUP($C$2,'[105]ERU-1'!$A$6:$BE$17,F$42,FALSE)</f>
        <v>181.72</v>
      </c>
      <c r="G149" s="85">
        <f>VLOOKUP($C$2,'[105]ERU-1'!$A$6:$BE$17,G$42,FALSE)</f>
        <v>34.835999999999999</v>
      </c>
      <c r="H149" s="85">
        <f>VLOOKUP($C$2,'[105]ERU-1'!$A$6:$BE$17,H$42,FALSE)</f>
        <v>486</v>
      </c>
      <c r="I149" s="85">
        <f>VLOOKUP($C$2,'[105]ERU-1'!$A$6:$BE$17,I$42,FALSE)</f>
        <v>0</v>
      </c>
      <c r="J149" s="85">
        <f>VLOOKUP($C$2,'[105]ERU-1'!$A$6:$BE$17,J$42,FALSE)</f>
        <v>0</v>
      </c>
      <c r="K149" s="85">
        <f>VLOOKUP($C$2,'[105]ERU-1'!$A$6:$BE$17,K$42,FALSE)</f>
        <v>486</v>
      </c>
      <c r="L149" s="85">
        <f>VLOOKUP($C$2,'[105]ERU-1'!$A$6:$BE$17,L$42,FALSE)</f>
        <v>0</v>
      </c>
      <c r="M149" s="85">
        <f>VLOOKUP($C$2,'[105]ERU-1'!$A$6:$BE$17,M$42,FALSE)</f>
        <v>486</v>
      </c>
      <c r="N149" s="85">
        <f>VLOOKUP($C$2,'[105]ERU-1'!$A$6:$BE$17,N$42,FALSE)</f>
        <v>0</v>
      </c>
      <c r="O149" s="85" t="s">
        <v>36</v>
      </c>
      <c r="P149" s="85">
        <f>VLOOKUP($C$2,'[105]ERU-1'!$A$6:$BE$17,P$42,FALSE)</f>
        <v>0</v>
      </c>
      <c r="Q149" s="85">
        <f>VLOOKUP($C$2,'[105]ERU-1'!$A$6:$BE$17,Q$42,FALSE)</f>
        <v>0</v>
      </c>
      <c r="R149" s="85">
        <f>VLOOKUP($C$2,'[105]ERU-1'!$A$6:$BE$17,R$42,FALSE)</f>
        <v>486</v>
      </c>
      <c r="S149" s="85">
        <f>VLOOKUP($C$2,'[105]ERU-1'!$A$6:$BE$17,S$42,FALSE)</f>
        <v>0</v>
      </c>
      <c r="T149" s="85">
        <f>VLOOKUP($C$2,'[105]ERU-1'!$A$6:$BE$17,T$42,FALSE)</f>
        <v>0</v>
      </c>
      <c r="U149" s="85">
        <f>VLOOKUP($C$2,'[105]ERU-1'!$A$6:$BE$17,U$42,FALSE)</f>
        <v>0</v>
      </c>
      <c r="V149" s="85">
        <f>VLOOKUP($C$2,'[105]ERU-1'!$A$6:$BE$17,V$42,FALSE)</f>
        <v>0</v>
      </c>
      <c r="W149" s="85">
        <f>VLOOKUP($C$2,'[105]ERU-1'!$A$6:$BE$17,W$42,FALSE)</f>
        <v>0</v>
      </c>
      <c r="X149" s="85">
        <f>VLOOKUP($C$2,'[105]ERU-1'!$A$6:$BE$17,X$42,FALSE)</f>
        <v>0</v>
      </c>
      <c r="Y149" s="85">
        <f>VLOOKUP($C$2,'[105]ERU-1'!$A$6:$BE$17,Y$42,FALSE)</f>
        <v>0</v>
      </c>
      <c r="Z149" s="85">
        <f>VLOOKUP($C$2,'[105]ERU-1'!$A$6:$BE$17,Z$42,FALSE)</f>
        <v>0</v>
      </c>
      <c r="AA149" s="85" t="str">
        <f>INDEX([16]Data!$BK$5:$BK$156,MATCH(A149,[16]Data!$A$5:$A$156,0))</f>
        <v>Moravskoslezský</v>
      </c>
      <c r="AB149" s="86">
        <f>INDEX([16]Data!$BM$5:$BM$156,MATCH(A149,[16]Data!$A$5:$A$156,0))</f>
        <v>0.80100000000000005</v>
      </c>
      <c r="AD149" s="39">
        <f t="shared" si="16"/>
        <v>0.74290116662998018</v>
      </c>
    </row>
    <row r="150" spans="1:30" x14ac:dyDescent="0.25">
      <c r="A150">
        <v>4110</v>
      </c>
      <c r="B150" s="84" t="str">
        <f>INDEX([16]Data!$C$5:$C$156,MATCH(A150,[16]Data!$A$5:$A$156,0))</f>
        <v>KJ - Rakovník</v>
      </c>
      <c r="C150" s="85" t="str">
        <f>VLOOKUP($C$2,'[106]ERU-1'!$A$6:$BE$17,C$42,FALSE)</f>
        <v>Červen</v>
      </c>
      <c r="D150" s="85">
        <f>VLOOKUP($C$2,'[106]ERU-1'!$A$6:$BE$17,D$42,FALSE)</f>
        <v>6</v>
      </c>
      <c r="E150" s="85">
        <f>VLOOKUP($C$2,'[106]ERU-1'!$A$6:$BE$17,E$42,FALSE)</f>
        <v>188.36500000000001</v>
      </c>
      <c r="F150" s="85">
        <f>VLOOKUP($C$2,'[106]ERU-1'!$A$6:$BE$17,F$42,FALSE)</f>
        <v>99.570999999999998</v>
      </c>
      <c r="G150" s="85">
        <f>VLOOKUP($C$2,'[106]ERU-1'!$A$6:$BE$17,G$42,FALSE)</f>
        <v>35.326999999999998</v>
      </c>
      <c r="H150" s="85">
        <f>VLOOKUP($C$2,'[106]ERU-1'!$A$6:$BE$17,H$42,FALSE)</f>
        <v>306</v>
      </c>
      <c r="I150" s="85">
        <f>VLOOKUP($C$2,'[106]ERU-1'!$A$6:$BE$17,I$42,FALSE)</f>
        <v>0</v>
      </c>
      <c r="J150" s="85">
        <f>VLOOKUP($C$2,'[106]ERU-1'!$A$6:$BE$17,J$42,FALSE)</f>
        <v>0</v>
      </c>
      <c r="K150" s="85">
        <f>VLOOKUP($C$2,'[106]ERU-1'!$A$6:$BE$17,K$42,FALSE)</f>
        <v>306</v>
      </c>
      <c r="L150" s="85">
        <f>VLOOKUP($C$2,'[106]ERU-1'!$A$6:$BE$17,L$42,FALSE)</f>
        <v>0</v>
      </c>
      <c r="M150" s="85">
        <f>VLOOKUP($C$2,'[106]ERU-1'!$A$6:$BE$17,M$42,FALSE)</f>
        <v>306</v>
      </c>
      <c r="N150" s="85">
        <f>VLOOKUP($C$2,'[106]ERU-1'!$A$6:$BE$17,N$42,FALSE)</f>
        <v>0</v>
      </c>
      <c r="O150" s="85" t="s">
        <v>36</v>
      </c>
      <c r="P150" s="85">
        <f>VLOOKUP($C$2,'[106]ERU-1'!$A$6:$BE$17,P$42,FALSE)</f>
        <v>0</v>
      </c>
      <c r="Q150" s="85">
        <f>VLOOKUP($C$2,'[106]ERU-1'!$A$6:$BE$17,Q$42,FALSE)</f>
        <v>0</v>
      </c>
      <c r="R150" s="85">
        <f>VLOOKUP($C$2,'[106]ERU-1'!$A$6:$BE$17,R$42,FALSE)</f>
        <v>306</v>
      </c>
      <c r="S150" s="85">
        <f>VLOOKUP($C$2,'[106]ERU-1'!$A$6:$BE$17,S$42,FALSE)</f>
        <v>0</v>
      </c>
      <c r="T150" s="85">
        <f>VLOOKUP($C$2,'[106]ERU-1'!$A$6:$BE$17,T$42,FALSE)</f>
        <v>0</v>
      </c>
      <c r="U150" s="85">
        <f>VLOOKUP($C$2,'[106]ERU-1'!$A$6:$BE$17,U$42,FALSE)</f>
        <v>0</v>
      </c>
      <c r="V150" s="85">
        <f>VLOOKUP($C$2,'[106]ERU-1'!$A$6:$BE$17,V$42,FALSE)</f>
        <v>0</v>
      </c>
      <c r="W150" s="85">
        <f>VLOOKUP($C$2,'[106]ERU-1'!$A$6:$BE$17,W$42,FALSE)</f>
        <v>0</v>
      </c>
      <c r="X150" s="85">
        <f>VLOOKUP($C$2,'[106]ERU-1'!$A$6:$BE$17,X$42,FALSE)</f>
        <v>0</v>
      </c>
      <c r="Y150" s="85">
        <f>VLOOKUP($C$2,'[106]ERU-1'!$A$6:$BE$17,Y$42,FALSE)</f>
        <v>0</v>
      </c>
      <c r="Z150" s="85">
        <f>VLOOKUP($C$2,'[106]ERU-1'!$A$6:$BE$17,Z$42,FALSE)</f>
        <v>0</v>
      </c>
      <c r="AA150" s="85" t="str">
        <f>INDEX([16]Data!$BK$5:$BK$156,MATCH(A150,[16]Data!$A$5:$A$156,0))</f>
        <v>Středočeský</v>
      </c>
      <c r="AB150" s="86">
        <f>INDEX([16]Data!$BM$5:$BM$156,MATCH(A150,[16]Data!$A$5:$A$156,0))</f>
        <v>1.268</v>
      </c>
      <c r="AD150" s="39">
        <f t="shared" si="16"/>
        <v>0.85366221088469529</v>
      </c>
    </row>
    <row r="151" spans="1:30" x14ac:dyDescent="0.25">
      <c r="A151">
        <v>3869</v>
      </c>
      <c r="B151" s="84" t="str">
        <f>INDEX([16]Data!$C$5:$C$156,MATCH(A151,[16]Data!$A$5:$A$156,0))</f>
        <v>KJ - Sedlčany, Žižkova</v>
      </c>
      <c r="C151" s="85" t="str">
        <f>VLOOKUP($C$2,'[107]ERU-1'!$A$6:$BE$17,C$42,FALSE)</f>
        <v>Červen</v>
      </c>
      <c r="D151" s="85">
        <f>VLOOKUP($C$2,'[107]ERU-1'!$A$6:$BE$17,D$42,FALSE)</f>
        <v>6</v>
      </c>
      <c r="E151" s="85">
        <f>VLOOKUP($C$2,'[107]ERU-1'!$A$6:$BE$17,E$42,FALSE)</f>
        <v>231.739</v>
      </c>
      <c r="F151" s="85">
        <f>VLOOKUP($C$2,'[107]ERU-1'!$A$6:$BE$17,F$42,FALSE)</f>
        <v>122.863</v>
      </c>
      <c r="G151" s="85">
        <f>VLOOKUP($C$2,'[107]ERU-1'!$A$6:$BE$17,G$42,FALSE)</f>
        <v>35.558</v>
      </c>
      <c r="H151" s="85">
        <f>VLOOKUP($C$2,'[107]ERU-1'!$A$6:$BE$17,H$42,FALSE)</f>
        <v>338</v>
      </c>
      <c r="I151" s="85">
        <f>VLOOKUP($C$2,'[107]ERU-1'!$A$6:$BE$17,I$42,FALSE)</f>
        <v>0</v>
      </c>
      <c r="J151" s="85">
        <f>VLOOKUP($C$2,'[107]ERU-1'!$A$6:$BE$17,J$42,FALSE)</f>
        <v>0</v>
      </c>
      <c r="K151" s="85">
        <f>VLOOKUP($C$2,'[107]ERU-1'!$A$6:$BE$17,K$42,FALSE)</f>
        <v>338</v>
      </c>
      <c r="L151" s="85">
        <f>VLOOKUP($C$2,'[107]ERU-1'!$A$6:$BE$17,L$42,FALSE)</f>
        <v>0</v>
      </c>
      <c r="M151" s="85">
        <f>VLOOKUP($C$2,'[107]ERU-1'!$A$6:$BE$17,M$42,FALSE)</f>
        <v>338</v>
      </c>
      <c r="N151" s="85">
        <f>VLOOKUP($C$2,'[107]ERU-1'!$A$6:$BE$17,N$42,FALSE)</f>
        <v>0</v>
      </c>
      <c r="O151" s="85" t="s">
        <v>36</v>
      </c>
      <c r="P151" s="85">
        <f>VLOOKUP($C$2,'[107]ERU-1'!$A$6:$BE$17,P$42,FALSE)</f>
        <v>0</v>
      </c>
      <c r="Q151" s="85">
        <f>VLOOKUP($C$2,'[107]ERU-1'!$A$6:$BE$17,Q$42,FALSE)</f>
        <v>0</v>
      </c>
      <c r="R151" s="85">
        <f>VLOOKUP($C$2,'[107]ERU-1'!$A$6:$BE$17,R$42,FALSE)</f>
        <v>338</v>
      </c>
      <c r="S151" s="85">
        <f>VLOOKUP($C$2,'[107]ERU-1'!$A$6:$BE$17,S$42,FALSE)</f>
        <v>0</v>
      </c>
      <c r="T151" s="85">
        <f>VLOOKUP($C$2,'[107]ERU-1'!$A$6:$BE$17,T$42,FALSE)</f>
        <v>0</v>
      </c>
      <c r="U151" s="85">
        <f>VLOOKUP($C$2,'[107]ERU-1'!$A$6:$BE$17,U$42,FALSE)</f>
        <v>0</v>
      </c>
      <c r="V151" s="85">
        <f>VLOOKUP($C$2,'[107]ERU-1'!$A$6:$BE$17,V$42,FALSE)</f>
        <v>0</v>
      </c>
      <c r="W151" s="85">
        <f>VLOOKUP($C$2,'[107]ERU-1'!$A$6:$BE$17,W$42,FALSE)</f>
        <v>0</v>
      </c>
      <c r="X151" s="85">
        <f>VLOOKUP($C$2,'[107]ERU-1'!$A$6:$BE$17,X$42,FALSE)</f>
        <v>0</v>
      </c>
      <c r="Y151" s="85">
        <f>VLOOKUP($C$2,'[107]ERU-1'!$A$6:$BE$17,Y$42,FALSE)</f>
        <v>0</v>
      </c>
      <c r="Z151" s="85">
        <f>VLOOKUP($C$2,'[107]ERU-1'!$A$6:$BE$17,Z$42,FALSE)</f>
        <v>0</v>
      </c>
      <c r="AA151" s="85" t="str">
        <f>INDEX([16]Data!$BK$5:$BK$156,MATCH(A151,[16]Data!$A$5:$A$156,0))</f>
        <v>Středočeský</v>
      </c>
      <c r="AB151" s="86">
        <f>INDEX([16]Data!$BM$5:$BM$156,MATCH(A151,[16]Data!$A$5:$A$156,0))</f>
        <v>0.80100000000000005</v>
      </c>
      <c r="AD151" s="39">
        <f t="shared" si="16"/>
        <v>0.76417545468439552</v>
      </c>
    </row>
    <row r="152" spans="1:30" x14ac:dyDescent="0.25">
      <c r="A152">
        <v>3928</v>
      </c>
      <c r="B152" s="84" t="str">
        <f>INDEX([16]Data!$C$5:$C$156,MATCH(A152,[16]Data!$A$5:$A$156,0))</f>
        <v>KJ - Tanvald ul. Vítězná</v>
      </c>
      <c r="C152" s="85" t="str">
        <f>VLOOKUP($C$2,'[108]ERU-1'!$A$6:$BE$17,C$42,FALSE)</f>
        <v>Červen</v>
      </c>
      <c r="D152" s="85">
        <f>VLOOKUP($C$2,'[108]ERU-1'!$A$6:$BE$17,D$42,FALSE)</f>
        <v>6</v>
      </c>
      <c r="E152" s="85">
        <f>VLOOKUP($C$2,'[108]ERU-1'!$A$6:$BE$17,E$42,FALSE)</f>
        <v>96.254000000000005</v>
      </c>
      <c r="F152" s="85">
        <f>VLOOKUP($C$2,'[108]ERU-1'!$A$6:$BE$17,F$42,FALSE)</f>
        <v>55.526000000000003</v>
      </c>
      <c r="G152" s="85">
        <f>VLOOKUP($C$2,'[108]ERU-1'!$A$6:$BE$17,G$42,FALSE)</f>
        <v>35.311</v>
      </c>
      <c r="H152" s="85">
        <f>VLOOKUP($C$2,'[108]ERU-1'!$A$6:$BE$17,H$42,FALSE)</f>
        <v>161</v>
      </c>
      <c r="I152" s="85">
        <f>VLOOKUP($C$2,'[108]ERU-1'!$A$6:$BE$17,I$42,FALSE)</f>
        <v>0</v>
      </c>
      <c r="J152" s="85">
        <f>VLOOKUP($C$2,'[108]ERU-1'!$A$6:$BE$17,J$42,FALSE)</f>
        <v>0</v>
      </c>
      <c r="K152" s="85">
        <f>VLOOKUP($C$2,'[108]ERU-1'!$A$6:$BE$17,K$42,FALSE)</f>
        <v>161</v>
      </c>
      <c r="L152" s="85">
        <f>VLOOKUP($C$2,'[108]ERU-1'!$A$6:$BE$17,L$42,FALSE)</f>
        <v>0</v>
      </c>
      <c r="M152" s="85">
        <f>VLOOKUP($C$2,'[108]ERU-1'!$A$6:$BE$17,M$42,FALSE)</f>
        <v>161</v>
      </c>
      <c r="N152" s="85">
        <f>VLOOKUP($C$2,'[108]ERU-1'!$A$6:$BE$17,N$42,FALSE)</f>
        <v>0</v>
      </c>
      <c r="O152" s="85" t="s">
        <v>36</v>
      </c>
      <c r="P152" s="85">
        <f>VLOOKUP($C$2,'[108]ERU-1'!$A$6:$BE$17,P$42,FALSE)</f>
        <v>0</v>
      </c>
      <c r="Q152" s="85">
        <f>VLOOKUP($C$2,'[108]ERU-1'!$A$6:$BE$17,Q$42,FALSE)</f>
        <v>0</v>
      </c>
      <c r="R152" s="85">
        <f>VLOOKUP($C$2,'[108]ERU-1'!$A$6:$BE$17,R$42,FALSE)</f>
        <v>161</v>
      </c>
      <c r="S152" s="85">
        <f>VLOOKUP($C$2,'[108]ERU-1'!$A$6:$BE$17,S$42,FALSE)</f>
        <v>0</v>
      </c>
      <c r="T152" s="85">
        <f>VLOOKUP($C$2,'[108]ERU-1'!$A$6:$BE$17,T$42,FALSE)</f>
        <v>0</v>
      </c>
      <c r="U152" s="85">
        <f>VLOOKUP($C$2,'[108]ERU-1'!$A$6:$BE$17,U$42,FALSE)</f>
        <v>0</v>
      </c>
      <c r="V152" s="85">
        <f>VLOOKUP($C$2,'[108]ERU-1'!$A$6:$BE$17,V$42,FALSE)</f>
        <v>0</v>
      </c>
      <c r="W152" s="85">
        <f>VLOOKUP($C$2,'[108]ERU-1'!$A$6:$BE$17,W$42,FALSE)</f>
        <v>0</v>
      </c>
      <c r="X152" s="85">
        <f>VLOOKUP($C$2,'[108]ERU-1'!$A$6:$BE$17,X$42,FALSE)</f>
        <v>0</v>
      </c>
      <c r="Y152" s="85">
        <f>VLOOKUP($C$2,'[108]ERU-1'!$A$6:$BE$17,Y$42,FALSE)</f>
        <v>0</v>
      </c>
      <c r="Z152" s="85">
        <f>VLOOKUP($C$2,'[108]ERU-1'!$A$6:$BE$17,Z$42,FALSE)</f>
        <v>0</v>
      </c>
      <c r="AA152" s="85" t="str">
        <f>INDEX([16]Data!$BK$5:$BK$156,MATCH(A152,[16]Data!$A$5:$A$156,0))</f>
        <v>Liberecký</v>
      </c>
      <c r="AB152" s="86">
        <f>INDEX([16]Data!$BM$5:$BM$156,MATCH(A152,[16]Data!$A$5:$A$156,0))</f>
        <v>0.3</v>
      </c>
      <c r="AD152" s="39">
        <f t="shared" si="16"/>
        <v>0.8054284879555923</v>
      </c>
    </row>
    <row r="153" spans="1:30" x14ac:dyDescent="0.25">
      <c r="A153">
        <v>3974</v>
      </c>
      <c r="B153" s="84" t="str">
        <f>INDEX([16]Data!$C$5:$C$156,MATCH(A153,[16]Data!$A$5:$A$156,0))</f>
        <v>KJ - Energocentrum Vítkovice III</v>
      </c>
      <c r="C153" s="85" t="str">
        <f>VLOOKUP($C$2,'[109]ERU-1'!$A$6:$BE$17,C$42,FALSE)</f>
        <v>Červen</v>
      </c>
      <c r="D153" s="85">
        <f>VLOOKUP($C$2,'[109]ERU-1'!$A$6:$BE$17,D$42,FALSE)</f>
        <v>6</v>
      </c>
      <c r="E153" s="85">
        <f>VLOOKUP($C$2,'[109]ERU-1'!$A$6:$BE$17,E$42,FALSE)</f>
        <v>1450.7670000000001</v>
      </c>
      <c r="F153" s="85">
        <f>VLOOKUP($C$2,'[109]ERU-1'!$A$6:$BE$17,F$42,FALSE)</f>
        <v>769.72500000000002</v>
      </c>
      <c r="G153" s="85">
        <f>VLOOKUP($C$2,'[109]ERU-1'!$A$6:$BE$17,G$42,FALSE)</f>
        <v>35.475999999999999</v>
      </c>
      <c r="H153" s="85">
        <f>VLOOKUP($C$2,'[109]ERU-1'!$A$6:$BE$17,H$42,FALSE)</f>
        <v>2151</v>
      </c>
      <c r="I153" s="85">
        <f>VLOOKUP($C$2,'[109]ERU-1'!$A$6:$BE$17,I$42,FALSE)</f>
        <v>0</v>
      </c>
      <c r="J153" s="85">
        <f>VLOOKUP($C$2,'[109]ERU-1'!$A$6:$BE$17,J$42,FALSE)</f>
        <v>0</v>
      </c>
      <c r="K153" s="85">
        <f>VLOOKUP($C$2,'[109]ERU-1'!$A$6:$BE$17,K$42,FALSE)</f>
        <v>2151</v>
      </c>
      <c r="L153" s="85">
        <f>VLOOKUP($C$2,'[109]ERU-1'!$A$6:$BE$17,L$42,FALSE)</f>
        <v>0</v>
      </c>
      <c r="M153" s="85">
        <f>VLOOKUP($C$2,'[109]ERU-1'!$A$6:$BE$17,M$42,FALSE)</f>
        <v>2151</v>
      </c>
      <c r="N153" s="85">
        <f>VLOOKUP($C$2,'[109]ERU-1'!$A$6:$BE$17,N$42,FALSE)</f>
        <v>0</v>
      </c>
      <c r="O153" s="85" t="s">
        <v>36</v>
      </c>
      <c r="P153" s="85">
        <f>VLOOKUP($C$2,'[109]ERU-1'!$A$6:$BE$17,P$42,FALSE)</f>
        <v>0</v>
      </c>
      <c r="Q153" s="85">
        <f>VLOOKUP($C$2,'[109]ERU-1'!$A$6:$BE$17,Q$42,FALSE)</f>
        <v>0</v>
      </c>
      <c r="R153" s="85">
        <f>VLOOKUP($C$2,'[109]ERU-1'!$A$6:$BE$17,R$42,FALSE)</f>
        <v>0</v>
      </c>
      <c r="S153" s="85">
        <f>VLOOKUP($C$2,'[109]ERU-1'!$A$6:$BE$17,S$42,FALSE)</f>
        <v>0</v>
      </c>
      <c r="T153" s="85">
        <f>VLOOKUP($C$2,'[109]ERU-1'!$A$6:$BE$17,T$42,FALSE)</f>
        <v>2151</v>
      </c>
      <c r="U153" s="85">
        <f>VLOOKUP($C$2,'[109]ERU-1'!$A$6:$BE$17,U$42,FALSE)</f>
        <v>0</v>
      </c>
      <c r="V153" s="85">
        <f>VLOOKUP($C$2,'[109]ERU-1'!$A$6:$BE$17,V$42,FALSE)</f>
        <v>0</v>
      </c>
      <c r="W153" s="85">
        <f>VLOOKUP($C$2,'[109]ERU-1'!$A$6:$BE$17,W$42,FALSE)</f>
        <v>0</v>
      </c>
      <c r="X153" s="85">
        <f>VLOOKUP($C$2,'[109]ERU-1'!$A$6:$BE$17,X$42,FALSE)</f>
        <v>0</v>
      </c>
      <c r="Y153" s="85">
        <f>VLOOKUP($C$2,'[109]ERU-1'!$A$6:$BE$17,Y$42,FALSE)</f>
        <v>0</v>
      </c>
      <c r="Z153" s="85">
        <f>VLOOKUP($C$2,'[109]ERU-1'!$A$6:$BE$17,Z$42,FALSE)</f>
        <v>0</v>
      </c>
      <c r="AA153" s="85" t="str">
        <f>INDEX([16]Data!$BK$5:$BK$156,MATCH(A153,[16]Data!$A$5:$A$156,0))</f>
        <v>Moravskoslezský</v>
      </c>
      <c r="AB153" s="86">
        <f>INDEX([16]Data!$BM$5:$BM$156,MATCH(A153,[16]Data!$A$5:$A$156,0))</f>
        <v>1.966</v>
      </c>
      <c r="AD153" s="39">
        <f t="shared" si="16"/>
        <v>0.77625125856637101</v>
      </c>
    </row>
    <row r="154" spans="1:30" x14ac:dyDescent="0.25">
      <c r="A154">
        <v>3929</v>
      </c>
      <c r="B154" s="84" t="str">
        <f>INDEX([16]Data!$C$5:$C$156,MATCH(A154,[16]Data!$A$5:$A$156,0))</f>
        <v>KJ - Česká Třebová na Milíři</v>
      </c>
      <c r="C154" s="85" t="str">
        <f>VLOOKUP($C$2,'[110]ERU-1'!$A$6:$BE$17,C$42,FALSE)</f>
        <v>Červen</v>
      </c>
      <c r="D154" s="85">
        <f>VLOOKUP($C$2,'[110]ERU-1'!$A$6:$BE$17,D$42,FALSE)</f>
        <v>6</v>
      </c>
      <c r="E154" s="85">
        <f>VLOOKUP($C$2,'[110]ERU-1'!$A$6:$BE$17,E$42,FALSE)</f>
        <v>77.528999999999996</v>
      </c>
      <c r="F154" s="85">
        <f>VLOOKUP($C$2,'[110]ERU-1'!$A$6:$BE$17,F$42,FALSE)</f>
        <v>43.045999999999999</v>
      </c>
      <c r="G154" s="85">
        <f>VLOOKUP($C$2,'[110]ERU-1'!$A$6:$BE$17,G$42,FALSE)</f>
        <v>35.274999999999999</v>
      </c>
      <c r="H154" s="85">
        <f>VLOOKUP($C$2,'[110]ERU-1'!$A$6:$BE$17,H$42,FALSE)</f>
        <v>119</v>
      </c>
      <c r="I154" s="85">
        <f>VLOOKUP($C$2,'[110]ERU-1'!$A$6:$BE$17,I$42,FALSE)</f>
        <v>0</v>
      </c>
      <c r="J154" s="85">
        <f>VLOOKUP($C$2,'[110]ERU-1'!$A$6:$BE$17,J$42,FALSE)</f>
        <v>0</v>
      </c>
      <c r="K154" s="85">
        <f>VLOOKUP($C$2,'[110]ERU-1'!$A$6:$BE$17,K$42,FALSE)</f>
        <v>119</v>
      </c>
      <c r="L154" s="85">
        <f>VLOOKUP($C$2,'[110]ERU-1'!$A$6:$BE$17,L$42,FALSE)</f>
        <v>0</v>
      </c>
      <c r="M154" s="85">
        <f>VLOOKUP($C$2,'[110]ERU-1'!$A$6:$BE$17,M$42,FALSE)</f>
        <v>119</v>
      </c>
      <c r="N154" s="85">
        <f>VLOOKUP($C$2,'[110]ERU-1'!$A$6:$BE$17,N$42,FALSE)</f>
        <v>0</v>
      </c>
      <c r="O154" s="85" t="s">
        <v>36</v>
      </c>
      <c r="P154" s="85">
        <f>VLOOKUP($C$2,'[110]ERU-1'!$A$6:$BE$17,P$42,FALSE)</f>
        <v>0</v>
      </c>
      <c r="Q154" s="85">
        <f>VLOOKUP($C$2,'[110]ERU-1'!$A$6:$BE$17,Q$42,FALSE)</f>
        <v>0</v>
      </c>
      <c r="R154" s="85">
        <f>VLOOKUP($C$2,'[110]ERU-1'!$A$6:$BE$17,R$42,FALSE)</f>
        <v>119</v>
      </c>
      <c r="S154" s="85">
        <f>VLOOKUP($C$2,'[110]ERU-1'!$A$6:$BE$17,S$42,FALSE)</f>
        <v>0</v>
      </c>
      <c r="T154" s="85">
        <f>VLOOKUP($C$2,'[110]ERU-1'!$A$6:$BE$17,T$42,FALSE)</f>
        <v>0</v>
      </c>
      <c r="U154" s="85">
        <f>VLOOKUP($C$2,'[110]ERU-1'!$A$6:$BE$17,U$42,FALSE)</f>
        <v>0</v>
      </c>
      <c r="V154" s="85">
        <f>VLOOKUP($C$2,'[110]ERU-1'!$A$6:$BE$17,V$42,FALSE)</f>
        <v>0</v>
      </c>
      <c r="W154" s="85">
        <f>VLOOKUP($C$2,'[110]ERU-1'!$A$6:$BE$17,W$42,FALSE)</f>
        <v>0</v>
      </c>
      <c r="X154" s="85">
        <f>VLOOKUP($C$2,'[110]ERU-1'!$A$6:$BE$17,X$42,FALSE)</f>
        <v>0</v>
      </c>
      <c r="Y154" s="85">
        <f>VLOOKUP($C$2,'[110]ERU-1'!$A$6:$BE$17,Y$42,FALSE)</f>
        <v>0</v>
      </c>
      <c r="Z154" s="85">
        <f>VLOOKUP($C$2,'[110]ERU-1'!$A$6:$BE$17,Z$42,FALSE)</f>
        <v>0</v>
      </c>
      <c r="AA154" s="85" t="str">
        <f>INDEX([16]Data!$BK$5:$BK$156,MATCH(A154,[16]Data!$A$5:$A$156,0))</f>
        <v>Pardubický</v>
      </c>
      <c r="AB154" s="86">
        <f>INDEX([16]Data!$BM$5:$BM$156,MATCH(A154,[16]Data!$A$5:$A$156,0))</f>
        <v>0.28000000000000003</v>
      </c>
      <c r="AD154" s="39">
        <f t="shared" si="16"/>
        <v>0.76791236248560979</v>
      </c>
    </row>
    <row r="155" spans="1:30" x14ac:dyDescent="0.25">
      <c r="A155">
        <v>4026</v>
      </c>
      <c r="B155" s="84" t="str">
        <f>INDEX([16]Data!$C$5:$C$156,MATCH(A155,[16]Data!$A$5:$A$156,0))</f>
        <v>KJ - Řež ÚJV</v>
      </c>
      <c r="C155" s="85" t="str">
        <f>VLOOKUP($C$2,'[111]ERU-1'!$A$6:$BE$17,C$42,FALSE)</f>
        <v>Červen</v>
      </c>
      <c r="D155" s="85">
        <f>VLOOKUP($C$2,'[111]ERU-1'!$A$6:$BE$17,D$42,FALSE)</f>
        <v>6</v>
      </c>
      <c r="E155" s="85">
        <f>VLOOKUP($C$2,'[111]ERU-1'!$A$6:$BE$17,E$42,FALSE)</f>
        <v>209.86</v>
      </c>
      <c r="F155" s="85">
        <f>VLOOKUP($C$2,'[111]ERU-1'!$A$6:$BE$17,F$42,FALSE)</f>
        <v>112.304</v>
      </c>
      <c r="G155" s="85">
        <f>VLOOKUP($C$2,'[111]ERU-1'!$A$6:$BE$17,G$42,FALSE)</f>
        <v>35.335000000000001</v>
      </c>
      <c r="H155" s="85">
        <f>VLOOKUP($C$2,'[111]ERU-1'!$A$6:$BE$17,H$42,FALSE)</f>
        <v>308</v>
      </c>
      <c r="I155" s="85">
        <f>VLOOKUP($C$2,'[111]ERU-1'!$A$6:$BE$17,I$42,FALSE)</f>
        <v>0</v>
      </c>
      <c r="J155" s="85">
        <f>VLOOKUP($C$2,'[111]ERU-1'!$A$6:$BE$17,J$42,FALSE)</f>
        <v>0</v>
      </c>
      <c r="K155" s="85">
        <f>VLOOKUP($C$2,'[111]ERU-1'!$A$6:$BE$17,K$42,FALSE)</f>
        <v>308</v>
      </c>
      <c r="L155" s="85">
        <f>VLOOKUP($C$2,'[111]ERU-1'!$A$6:$BE$17,L$42,FALSE)</f>
        <v>0</v>
      </c>
      <c r="M155" s="85">
        <f>VLOOKUP($C$2,'[111]ERU-1'!$A$6:$BE$17,M$42,FALSE)</f>
        <v>308</v>
      </c>
      <c r="N155" s="85">
        <f>VLOOKUP($C$2,'[111]ERU-1'!$A$6:$BE$17,N$42,FALSE)</f>
        <v>0</v>
      </c>
      <c r="O155" s="85" t="s">
        <v>36</v>
      </c>
      <c r="P155" s="85">
        <f>VLOOKUP($C$2,'[111]ERU-1'!$A$6:$BE$17,P$42,FALSE)</f>
        <v>0</v>
      </c>
      <c r="Q155" s="85">
        <f>VLOOKUP($C$2,'[111]ERU-1'!$A$6:$BE$17,Q$42,FALSE)</f>
        <v>0</v>
      </c>
      <c r="R155" s="85">
        <f>VLOOKUP($C$2,'[111]ERU-1'!$A$6:$BE$17,R$42,FALSE)</f>
        <v>308</v>
      </c>
      <c r="S155" s="85">
        <f>VLOOKUP($C$2,'[111]ERU-1'!$A$6:$BE$17,S$42,FALSE)</f>
        <v>0</v>
      </c>
      <c r="T155" s="85">
        <f>VLOOKUP($C$2,'[111]ERU-1'!$A$6:$BE$17,T$42,FALSE)</f>
        <v>0</v>
      </c>
      <c r="U155" s="85">
        <f>VLOOKUP($C$2,'[111]ERU-1'!$A$6:$BE$17,U$42,FALSE)</f>
        <v>0</v>
      </c>
      <c r="V155" s="85">
        <f>VLOOKUP($C$2,'[111]ERU-1'!$A$6:$BE$17,V$42,FALSE)</f>
        <v>0</v>
      </c>
      <c r="W155" s="85">
        <f>VLOOKUP($C$2,'[111]ERU-1'!$A$6:$BE$17,W$42,FALSE)</f>
        <v>0</v>
      </c>
      <c r="X155" s="85">
        <f>VLOOKUP($C$2,'[111]ERU-1'!$A$6:$BE$17,X$42,FALSE)</f>
        <v>0</v>
      </c>
      <c r="Y155" s="85">
        <f>VLOOKUP($C$2,'[111]ERU-1'!$A$6:$BE$17,Y$42,FALSE)</f>
        <v>0</v>
      </c>
      <c r="Z155" s="85">
        <f>VLOOKUP($C$2,'[111]ERU-1'!$A$6:$BE$17,Z$42,FALSE)</f>
        <v>0</v>
      </c>
      <c r="AA155" s="85" t="str">
        <f>INDEX([16]Data!$BK$5:$BK$156,MATCH(A155,[16]Data!$A$5:$A$156,0))</f>
        <v>Středočeský</v>
      </c>
      <c r="AB155" s="86">
        <f>INDEX([16]Data!$BM$5:$BM$156,MATCH(A155,[16]Data!$A$5:$A$156,0))</f>
        <v>1.268</v>
      </c>
      <c r="AD155" s="39">
        <f t="shared" si="16"/>
        <v>0.76182108879074262</v>
      </c>
    </row>
    <row r="156" spans="1:30" x14ac:dyDescent="0.25">
      <c r="A156">
        <v>4027</v>
      </c>
      <c r="B156" s="84" t="str">
        <f>INDEX([16]Data!$C$5:$C$156,MATCH(A156,[16]Data!$A$5:$A$156,0))</f>
        <v>KJ - ŠumerkK2</v>
      </c>
      <c r="C156" s="85" t="str">
        <f>VLOOKUP($C$2,'[112]ERU-1'!$A$6:$BE$17,C$42,FALSE)</f>
        <v>Červen</v>
      </c>
      <c r="D156" s="85">
        <f>VLOOKUP($C$2,'[112]ERU-1'!$A$6:$BE$17,D$42,FALSE)</f>
        <v>6</v>
      </c>
      <c r="E156" s="85">
        <f>VLOOKUP($C$2,'[112]ERU-1'!$A$6:$BE$17,E$42,FALSE)</f>
        <v>169.322</v>
      </c>
      <c r="F156" s="85">
        <f>VLOOKUP($C$2,'[112]ERU-1'!$A$6:$BE$17,F$42,FALSE)</f>
        <v>89.293000000000006</v>
      </c>
      <c r="G156" s="85">
        <f>VLOOKUP($C$2,'[112]ERU-1'!$A$6:$BE$17,G$42,FALSE)</f>
        <v>35.478000000000002</v>
      </c>
      <c r="H156" s="85">
        <f>VLOOKUP($C$2,'[112]ERU-1'!$A$6:$BE$17,H$42,FALSE)</f>
        <v>240</v>
      </c>
      <c r="I156" s="85">
        <f>VLOOKUP($C$2,'[112]ERU-1'!$A$6:$BE$17,I$42,FALSE)</f>
        <v>0</v>
      </c>
      <c r="J156" s="85">
        <f>VLOOKUP($C$2,'[112]ERU-1'!$A$6:$BE$17,J$42,FALSE)</f>
        <v>0</v>
      </c>
      <c r="K156" s="85">
        <f>VLOOKUP($C$2,'[112]ERU-1'!$A$6:$BE$17,K$42,FALSE)</f>
        <v>240</v>
      </c>
      <c r="L156" s="85">
        <f>VLOOKUP($C$2,'[112]ERU-1'!$A$6:$BE$17,L$42,FALSE)</f>
        <v>0</v>
      </c>
      <c r="M156" s="85">
        <f>VLOOKUP($C$2,'[112]ERU-1'!$A$6:$BE$17,M$42,FALSE)</f>
        <v>240</v>
      </c>
      <c r="N156" s="85">
        <f>VLOOKUP($C$2,'[112]ERU-1'!$A$6:$BE$17,N$42,FALSE)</f>
        <v>0</v>
      </c>
      <c r="O156" s="85" t="s">
        <v>36</v>
      </c>
      <c r="P156" s="85">
        <f>VLOOKUP($C$2,'[112]ERU-1'!$A$6:$BE$17,P$42,FALSE)</f>
        <v>0</v>
      </c>
      <c r="Q156" s="85">
        <f>VLOOKUP($C$2,'[112]ERU-1'!$A$6:$BE$17,Q$42,FALSE)</f>
        <v>0</v>
      </c>
      <c r="R156" s="85">
        <f>VLOOKUP($C$2,'[112]ERU-1'!$A$6:$BE$17,R$42,FALSE)</f>
        <v>240</v>
      </c>
      <c r="S156" s="85">
        <f>VLOOKUP($C$2,'[112]ERU-1'!$A$6:$BE$17,S$42,FALSE)</f>
        <v>0</v>
      </c>
      <c r="T156" s="85">
        <f>VLOOKUP($C$2,'[112]ERU-1'!$A$6:$BE$17,T$42,FALSE)</f>
        <v>0</v>
      </c>
      <c r="U156" s="85">
        <f>VLOOKUP($C$2,'[112]ERU-1'!$A$6:$BE$17,U$42,FALSE)</f>
        <v>0</v>
      </c>
      <c r="V156" s="85">
        <f>VLOOKUP($C$2,'[112]ERU-1'!$A$6:$BE$17,V$42,FALSE)</f>
        <v>0</v>
      </c>
      <c r="W156" s="85">
        <f>VLOOKUP($C$2,'[112]ERU-1'!$A$6:$BE$17,W$42,FALSE)</f>
        <v>0</v>
      </c>
      <c r="X156" s="85">
        <f>VLOOKUP($C$2,'[112]ERU-1'!$A$6:$BE$17,X$42,FALSE)</f>
        <v>0</v>
      </c>
      <c r="Y156" s="85">
        <f>VLOOKUP($C$2,'[112]ERU-1'!$A$6:$BE$17,Y$42,FALSE)</f>
        <v>0</v>
      </c>
      <c r="Z156" s="85">
        <f>VLOOKUP($C$2,'[112]ERU-1'!$A$6:$BE$17,Z$42,FALSE)</f>
        <v>0</v>
      </c>
      <c r="AA156" s="85" t="str">
        <f>INDEX([16]Data!$BK$5:$BK$156,MATCH(A156,[16]Data!$A$5:$A$156,0))</f>
        <v>Olomoucký</v>
      </c>
      <c r="AB156" s="86">
        <f>INDEX([16]Data!$BM$5:$BM$156,MATCH(A156,[16]Data!$A$5:$A$156,0))</f>
        <v>1.268</v>
      </c>
      <c r="AD156" s="39">
        <f t="shared" si="16"/>
        <v>0.74660574363798571</v>
      </c>
    </row>
    <row r="157" spans="1:30" x14ac:dyDescent="0.25">
      <c r="A157">
        <v>4028</v>
      </c>
      <c r="B157" s="84" t="str">
        <f>INDEX([16]Data!$C$5:$C$156,MATCH(A157,[16]Data!$A$5:$A$156,0))</f>
        <v>KJ - Šumerk K3</v>
      </c>
      <c r="C157" s="85" t="str">
        <f>VLOOKUP($C$2,'[113]ERU-1'!$A$6:$BE$17,C$42,FALSE)</f>
        <v>Červen</v>
      </c>
      <c r="D157" s="85">
        <f>VLOOKUP($C$2,'[113]ERU-1'!$A$6:$BE$17,D$42,FALSE)</f>
        <v>6</v>
      </c>
      <c r="E157" s="85">
        <f>VLOOKUP($C$2,'[113]ERU-1'!$A$6:$BE$17,E$42,FALSE)</f>
        <v>120.52200000000001</v>
      </c>
      <c r="F157" s="85">
        <f>VLOOKUP($C$2,'[113]ERU-1'!$A$6:$BE$17,F$42,FALSE)</f>
        <v>63.649000000000001</v>
      </c>
      <c r="G157" s="85">
        <f>VLOOKUP($C$2,'[113]ERU-1'!$A$6:$BE$17,G$42,FALSE)</f>
        <v>35.472999999999999</v>
      </c>
      <c r="H157" s="85">
        <f>VLOOKUP($C$2,'[113]ERU-1'!$A$6:$BE$17,H$42,FALSE)</f>
        <v>173</v>
      </c>
      <c r="I157" s="85">
        <f>VLOOKUP($C$2,'[113]ERU-1'!$A$6:$BE$17,I$42,FALSE)</f>
        <v>0</v>
      </c>
      <c r="J157" s="85">
        <f>VLOOKUP($C$2,'[113]ERU-1'!$A$6:$BE$17,J$42,FALSE)</f>
        <v>0</v>
      </c>
      <c r="K157" s="85">
        <f>VLOOKUP($C$2,'[113]ERU-1'!$A$6:$BE$17,K$42,FALSE)</f>
        <v>173</v>
      </c>
      <c r="L157" s="85">
        <f>VLOOKUP($C$2,'[113]ERU-1'!$A$6:$BE$17,L$42,FALSE)</f>
        <v>0</v>
      </c>
      <c r="M157" s="85">
        <f>VLOOKUP($C$2,'[113]ERU-1'!$A$6:$BE$17,M$42,FALSE)</f>
        <v>173</v>
      </c>
      <c r="N157" s="85">
        <f>VLOOKUP($C$2,'[113]ERU-1'!$A$6:$BE$17,N$42,FALSE)</f>
        <v>0</v>
      </c>
      <c r="O157" s="85" t="s">
        <v>36</v>
      </c>
      <c r="P157" s="85">
        <f>VLOOKUP($C$2,'[113]ERU-1'!$A$6:$BE$17,P$42,FALSE)</f>
        <v>0</v>
      </c>
      <c r="Q157" s="85">
        <f>VLOOKUP($C$2,'[113]ERU-1'!$A$6:$BE$17,Q$42,FALSE)</f>
        <v>0</v>
      </c>
      <c r="R157" s="85">
        <f>VLOOKUP($C$2,'[113]ERU-1'!$A$6:$BE$17,R$42,FALSE)</f>
        <v>173</v>
      </c>
      <c r="S157" s="85">
        <f>VLOOKUP($C$2,'[113]ERU-1'!$A$6:$BE$17,S$42,FALSE)</f>
        <v>0</v>
      </c>
      <c r="T157" s="85">
        <f>VLOOKUP($C$2,'[113]ERU-1'!$A$6:$BE$17,T$42,FALSE)</f>
        <v>0</v>
      </c>
      <c r="U157" s="85">
        <f>VLOOKUP($C$2,'[113]ERU-1'!$A$6:$BE$17,U$42,FALSE)</f>
        <v>0</v>
      </c>
      <c r="V157" s="85">
        <f>VLOOKUP($C$2,'[113]ERU-1'!$A$6:$BE$17,V$42,FALSE)</f>
        <v>0</v>
      </c>
      <c r="W157" s="85">
        <f>VLOOKUP($C$2,'[113]ERU-1'!$A$6:$BE$17,W$42,FALSE)</f>
        <v>0</v>
      </c>
      <c r="X157" s="85">
        <f>VLOOKUP($C$2,'[113]ERU-1'!$A$6:$BE$17,X$42,FALSE)</f>
        <v>0</v>
      </c>
      <c r="Y157" s="85">
        <f>VLOOKUP($C$2,'[113]ERU-1'!$A$6:$BE$17,Y$42,FALSE)</f>
        <v>0</v>
      </c>
      <c r="Z157" s="85">
        <f>VLOOKUP($C$2,'[113]ERU-1'!$A$6:$BE$17,Z$42,FALSE)</f>
        <v>0</v>
      </c>
      <c r="AA157" s="85" t="str">
        <f>INDEX([16]Data!$BK$5:$BK$156,MATCH(A157,[16]Data!$A$5:$A$156,0))</f>
        <v>Olomoucký</v>
      </c>
      <c r="AB157" s="86">
        <f>INDEX([16]Data!$BM$5:$BM$156,MATCH(A157,[16]Data!$A$5:$A$156,0))</f>
        <v>1.268</v>
      </c>
      <c r="AD157" s="39">
        <f t="shared" si="16"/>
        <v>0.75500880698134387</v>
      </c>
    </row>
    <row r="158" spans="1:30" x14ac:dyDescent="0.25">
      <c r="A158">
        <v>4278</v>
      </c>
      <c r="B158" s="84" t="str">
        <f>INDEX([16]Data!$C$5:$C$156,MATCH(A158,[16]Data!$A$5:$A$156,0))</f>
        <v>KJ - Helvikovice</v>
      </c>
      <c r="C158" s="85" t="str">
        <f>VLOOKUP($C$2,'[114]ERU-1'!$A$6:$BE$17,C$42,FALSE)</f>
        <v>Červen</v>
      </c>
      <c r="D158" s="85">
        <f>VLOOKUP($C$2,'[114]ERU-1'!$A$6:$BE$17,D$42,FALSE)</f>
        <v>6</v>
      </c>
      <c r="E158" s="85">
        <f>VLOOKUP($C$2,'[114]ERU-1'!$A$6:$BE$17,E$42,FALSE)</f>
        <v>90.992000000000004</v>
      </c>
      <c r="F158" s="85">
        <f>VLOOKUP($C$2,'[114]ERU-1'!$A$6:$BE$17,F$42,FALSE)</f>
        <v>51.93</v>
      </c>
      <c r="G158" s="85">
        <f>VLOOKUP($C$2,'[114]ERU-1'!$A$6:$BE$17,G$42,FALSE)</f>
        <v>35.337000000000003</v>
      </c>
      <c r="H158" s="85">
        <f>VLOOKUP($C$2,'[114]ERU-1'!$A$6:$BE$17,H$42,FALSE)</f>
        <v>142</v>
      </c>
      <c r="I158" s="85">
        <f>VLOOKUP($C$2,'[114]ERU-1'!$A$6:$BE$17,I$42,FALSE)</f>
        <v>0</v>
      </c>
      <c r="J158" s="85">
        <f>VLOOKUP($C$2,'[114]ERU-1'!$A$6:$BE$17,J$42,FALSE)</f>
        <v>0</v>
      </c>
      <c r="K158" s="85">
        <f>VLOOKUP($C$2,'[114]ERU-1'!$A$6:$BE$17,K$42,FALSE)</f>
        <v>142</v>
      </c>
      <c r="L158" s="85">
        <f>VLOOKUP($C$2,'[114]ERU-1'!$A$6:$BE$17,L$42,FALSE)</f>
        <v>0</v>
      </c>
      <c r="M158" s="85">
        <f>VLOOKUP($C$2,'[114]ERU-1'!$A$6:$BE$17,M$42,FALSE)</f>
        <v>142</v>
      </c>
      <c r="N158" s="85">
        <f>VLOOKUP($C$2,'[114]ERU-1'!$A$6:$BE$17,N$42,FALSE)</f>
        <v>0</v>
      </c>
      <c r="O158" s="85" t="s">
        <v>36</v>
      </c>
      <c r="P158" s="85">
        <f>VLOOKUP($C$2,'[114]ERU-1'!$A$6:$BE$17,P$42,FALSE)</f>
        <v>0</v>
      </c>
      <c r="Q158" s="85">
        <f>VLOOKUP($C$2,'[114]ERU-1'!$A$6:$BE$17,Q$42,FALSE)</f>
        <v>0</v>
      </c>
      <c r="R158" s="85">
        <f>VLOOKUP($C$2,'[114]ERU-1'!$A$6:$BE$17,R$42,FALSE)</f>
        <v>142</v>
      </c>
      <c r="S158" s="85">
        <f>VLOOKUP($C$2,'[114]ERU-1'!$A$6:$BE$17,S$42,FALSE)</f>
        <v>0</v>
      </c>
      <c r="T158" s="85">
        <f>VLOOKUP($C$2,'[114]ERU-1'!$A$6:$BE$17,T$42,FALSE)</f>
        <v>0</v>
      </c>
      <c r="U158" s="85">
        <f>VLOOKUP($C$2,'[114]ERU-1'!$A$6:$BE$17,U$42,FALSE)</f>
        <v>0</v>
      </c>
      <c r="V158" s="85">
        <f>VLOOKUP($C$2,'[114]ERU-1'!$A$6:$BE$17,V$42,FALSE)</f>
        <v>0</v>
      </c>
      <c r="W158" s="85">
        <f>VLOOKUP($C$2,'[114]ERU-1'!$A$6:$BE$17,W$42,FALSE)</f>
        <v>0</v>
      </c>
      <c r="X158" s="85">
        <f>VLOOKUP($C$2,'[114]ERU-1'!$A$6:$BE$17,X$42,FALSE)</f>
        <v>0</v>
      </c>
      <c r="Y158" s="85">
        <f>VLOOKUP($C$2,'[114]ERU-1'!$A$6:$BE$17,Y$42,FALSE)</f>
        <v>0</v>
      </c>
      <c r="Z158" s="85">
        <f>VLOOKUP($C$2,'[114]ERU-1'!$A$6:$BE$17,Z$42,FALSE)</f>
        <v>0</v>
      </c>
      <c r="AA158" s="85" t="str">
        <f>INDEX([16]Data!$BK$5:$BK$156,MATCH(A158,[16]Data!$A$5:$A$156,0))</f>
        <v>Pardubický</v>
      </c>
      <c r="AB158" s="86">
        <f>INDEX([16]Data!$BM$5:$BM$156,MATCH(A158,[16]Data!$A$5:$A$156,0))</f>
        <v>0.3</v>
      </c>
      <c r="AD158" s="39">
        <f t="shared" si="16"/>
        <v>0.75956950595887629</v>
      </c>
    </row>
    <row r="159" spans="1:30" x14ac:dyDescent="0.25">
      <c r="A159">
        <v>3971</v>
      </c>
      <c r="B159" s="84" t="str">
        <f>INDEX([16]Data!$C$5:$C$156,MATCH(A159,[16]Data!$A$5:$A$156,0))</f>
        <v>KJ - Luby ul. Tovární</v>
      </c>
      <c r="C159" s="85" t="str">
        <f>VLOOKUP($C$2,'[115]ERU-1'!$A$6:$BE$17,C$42,FALSE)</f>
        <v>Červen</v>
      </c>
      <c r="D159" s="85">
        <f>VLOOKUP($C$2,'[115]ERU-1'!$A$6:$BE$17,D$42,FALSE)</f>
        <v>6</v>
      </c>
      <c r="E159" s="85">
        <f>VLOOKUP($C$2,'[115]ERU-1'!$A$6:$BE$17,E$42,FALSE)</f>
        <v>91.24</v>
      </c>
      <c r="F159" s="85">
        <f>VLOOKUP($C$2,'[115]ERU-1'!$A$6:$BE$17,F$42,FALSE)</f>
        <v>50.375</v>
      </c>
      <c r="G159" s="85">
        <f>VLOOKUP($C$2,'[115]ERU-1'!$A$6:$BE$17,G$42,FALSE)</f>
        <v>35.42</v>
      </c>
      <c r="H159" s="85">
        <f>VLOOKUP($C$2,'[115]ERU-1'!$A$6:$BE$17,H$42,FALSE)</f>
        <v>135</v>
      </c>
      <c r="I159" s="85">
        <f>VLOOKUP($C$2,'[115]ERU-1'!$A$6:$BE$17,I$42,FALSE)</f>
        <v>0</v>
      </c>
      <c r="J159" s="85">
        <f>VLOOKUP($C$2,'[115]ERU-1'!$A$6:$BE$17,J$42,FALSE)</f>
        <v>0</v>
      </c>
      <c r="K159" s="85">
        <f>VLOOKUP($C$2,'[115]ERU-1'!$A$6:$BE$17,K$42,FALSE)</f>
        <v>135</v>
      </c>
      <c r="L159" s="85">
        <f>VLOOKUP($C$2,'[115]ERU-1'!$A$6:$BE$17,L$42,FALSE)</f>
        <v>0</v>
      </c>
      <c r="M159" s="85">
        <f>VLOOKUP($C$2,'[115]ERU-1'!$A$6:$BE$17,M$42,FALSE)</f>
        <v>135</v>
      </c>
      <c r="N159" s="85">
        <f>VLOOKUP($C$2,'[115]ERU-1'!$A$6:$BE$17,N$42,FALSE)</f>
        <v>0</v>
      </c>
      <c r="O159" s="85" t="s">
        <v>36</v>
      </c>
      <c r="P159" s="85">
        <f>VLOOKUP($C$2,'[115]ERU-1'!$A$6:$BE$17,P$42,FALSE)</f>
        <v>0</v>
      </c>
      <c r="Q159" s="85">
        <f>VLOOKUP($C$2,'[115]ERU-1'!$A$6:$BE$17,Q$42,FALSE)</f>
        <v>0</v>
      </c>
      <c r="R159" s="85">
        <f>VLOOKUP($C$2,'[115]ERU-1'!$A$6:$BE$17,R$42,FALSE)</f>
        <v>135</v>
      </c>
      <c r="S159" s="85">
        <f>VLOOKUP($C$2,'[115]ERU-1'!$A$6:$BE$17,S$42,FALSE)</f>
        <v>0</v>
      </c>
      <c r="T159" s="85">
        <f>VLOOKUP($C$2,'[115]ERU-1'!$A$6:$BE$17,T$42,FALSE)</f>
        <v>0</v>
      </c>
      <c r="U159" s="85">
        <f>VLOOKUP($C$2,'[115]ERU-1'!$A$6:$BE$17,U$42,FALSE)</f>
        <v>0</v>
      </c>
      <c r="V159" s="85">
        <f>VLOOKUP($C$2,'[115]ERU-1'!$A$6:$BE$17,V$42,FALSE)</f>
        <v>0</v>
      </c>
      <c r="W159" s="85">
        <f>VLOOKUP($C$2,'[115]ERU-1'!$A$6:$BE$17,W$42,FALSE)</f>
        <v>0</v>
      </c>
      <c r="X159" s="85">
        <f>VLOOKUP($C$2,'[115]ERU-1'!$A$6:$BE$17,X$42,FALSE)</f>
        <v>0</v>
      </c>
      <c r="Y159" s="85">
        <f>VLOOKUP($C$2,'[115]ERU-1'!$A$6:$BE$17,Y$42,FALSE)</f>
        <v>0</v>
      </c>
      <c r="Z159" s="85">
        <f>VLOOKUP($C$2,'[115]ERU-1'!$A$6:$BE$17,Z$42,FALSE)</f>
        <v>0</v>
      </c>
      <c r="AA159" s="85" t="str">
        <f>INDEX([16]Data!$BK$5:$BK$156,MATCH(A159,[16]Data!$A$5:$A$156,0))</f>
        <v>Karlovarský</v>
      </c>
      <c r="AB159" s="86">
        <f>INDEX([16]Data!$BM$5:$BM$156,MATCH(A159,[16]Data!$A$5:$A$156,0))</f>
        <v>0.28599999999999998</v>
      </c>
      <c r="AD159" s="39">
        <f t="shared" si="16"/>
        <v>0.74441687344913154</v>
      </c>
    </row>
    <row r="160" spans="1:30" x14ac:dyDescent="0.25">
      <c r="A160">
        <v>3972</v>
      </c>
      <c r="B160" s="84" t="str">
        <f>INDEX([16]Data!$C$5:$C$156,MATCH(A160,[16]Data!$A$5:$A$156,0))</f>
        <v>KJ - Luby U Pily</v>
      </c>
      <c r="C160" s="85" t="str">
        <f>VLOOKUP($C$2,'[116]ERU-1'!$A$6:$BE$17,C$42,FALSE)</f>
        <v>Červen</v>
      </c>
      <c r="D160" s="85">
        <f>VLOOKUP($C$2,'[116]ERU-1'!$A$6:$BE$17,D$42,FALSE)</f>
        <v>6</v>
      </c>
      <c r="E160" s="85">
        <f>VLOOKUP($C$2,'[116]ERU-1'!$A$6:$BE$17,E$42,FALSE)</f>
        <v>139.76300000000001</v>
      </c>
      <c r="F160" s="85">
        <f>VLOOKUP($C$2,'[116]ERU-1'!$A$6:$BE$17,F$42,FALSE)</f>
        <v>75.25</v>
      </c>
      <c r="G160" s="85">
        <f>VLOOKUP($C$2,'[116]ERU-1'!$A$6:$BE$17,G$42,FALSE)</f>
        <v>35.421999999999997</v>
      </c>
      <c r="H160" s="85">
        <f>VLOOKUP($C$2,'[116]ERU-1'!$A$6:$BE$17,H$42,FALSE)</f>
        <v>205</v>
      </c>
      <c r="I160" s="85">
        <f>VLOOKUP($C$2,'[116]ERU-1'!$A$6:$BE$17,I$42,FALSE)</f>
        <v>0</v>
      </c>
      <c r="J160" s="85">
        <f>VLOOKUP($C$2,'[116]ERU-1'!$A$6:$BE$17,J$42,FALSE)</f>
        <v>0</v>
      </c>
      <c r="K160" s="85">
        <f>VLOOKUP($C$2,'[116]ERU-1'!$A$6:$BE$17,K$42,FALSE)</f>
        <v>205</v>
      </c>
      <c r="L160" s="85">
        <f>VLOOKUP($C$2,'[116]ERU-1'!$A$6:$BE$17,L$42,FALSE)</f>
        <v>0</v>
      </c>
      <c r="M160" s="85">
        <f>VLOOKUP($C$2,'[116]ERU-1'!$A$6:$BE$17,M$42,FALSE)</f>
        <v>205</v>
      </c>
      <c r="N160" s="85">
        <f>VLOOKUP($C$2,'[116]ERU-1'!$A$6:$BE$17,N$42,FALSE)</f>
        <v>0</v>
      </c>
      <c r="O160" s="85" t="s">
        <v>36</v>
      </c>
      <c r="P160" s="85">
        <f>VLOOKUP($C$2,'[116]ERU-1'!$A$6:$BE$17,P$42,FALSE)</f>
        <v>0</v>
      </c>
      <c r="Q160" s="85">
        <f>VLOOKUP($C$2,'[116]ERU-1'!$A$6:$BE$17,Q$42,FALSE)</f>
        <v>0</v>
      </c>
      <c r="R160" s="85">
        <f>VLOOKUP($C$2,'[116]ERU-1'!$A$6:$BE$17,R$42,FALSE)</f>
        <v>205</v>
      </c>
      <c r="S160" s="85">
        <f>VLOOKUP($C$2,'[116]ERU-1'!$A$6:$BE$17,S$42,FALSE)</f>
        <v>0</v>
      </c>
      <c r="T160" s="85">
        <f>VLOOKUP($C$2,'[116]ERU-1'!$A$6:$BE$17,T$42,FALSE)</f>
        <v>0</v>
      </c>
      <c r="U160" s="85">
        <f>VLOOKUP($C$2,'[116]ERU-1'!$A$6:$BE$17,U$42,FALSE)</f>
        <v>0</v>
      </c>
      <c r="V160" s="85">
        <f>VLOOKUP($C$2,'[116]ERU-1'!$A$6:$BE$17,V$42,FALSE)</f>
        <v>0</v>
      </c>
      <c r="W160" s="85">
        <f>VLOOKUP($C$2,'[116]ERU-1'!$A$6:$BE$17,W$42,FALSE)</f>
        <v>0</v>
      </c>
      <c r="X160" s="85">
        <f>VLOOKUP($C$2,'[116]ERU-1'!$A$6:$BE$17,X$42,FALSE)</f>
        <v>0</v>
      </c>
      <c r="Y160" s="85">
        <f>VLOOKUP($C$2,'[116]ERU-1'!$A$6:$BE$17,Y$42,FALSE)</f>
        <v>0</v>
      </c>
      <c r="Z160" s="85">
        <f>VLOOKUP($C$2,'[116]ERU-1'!$A$6:$BE$17,Z$42,FALSE)</f>
        <v>0</v>
      </c>
      <c r="AA160" s="85" t="str">
        <f>INDEX([16]Data!$BK$5:$BK$156,MATCH(A160,[16]Data!$A$5:$A$156,0))</f>
        <v>Karlovarský</v>
      </c>
      <c r="AB160" s="86">
        <f>INDEX([16]Data!$BM$5:$BM$156,MATCH(A160,[16]Data!$A$5:$A$156,0))</f>
        <v>0.28599999999999998</v>
      </c>
      <c r="AD160" s="39">
        <f t="shared" si="16"/>
        <v>0.75673680324843107</v>
      </c>
    </row>
    <row r="161" spans="1:30" x14ac:dyDescent="0.25">
      <c r="A161">
        <v>4295</v>
      </c>
      <c r="B161" s="84" t="str">
        <f>INDEX([16]Data!$C$5:$C$156,MATCH(A161,[16]Data!$A$5:$A$156,0))</f>
        <v>KJ - Mondelez Opava</v>
      </c>
      <c r="C161" s="85" t="str">
        <f>VLOOKUP($C$2,'[14]ERU-1'!$A$6:$BE$17,C$42,FALSE)</f>
        <v>Červen</v>
      </c>
      <c r="D161" s="85">
        <f>VLOOKUP($C$2,'[14]ERU-1'!$A$6:$BE$17,D$42,FALSE)</f>
        <v>6</v>
      </c>
      <c r="E161" s="85">
        <f>VLOOKUP($C$2,'[14]ERU-1'!$A$6:$BE$17,E$42,FALSE)</f>
        <v>310.10500000000002</v>
      </c>
      <c r="F161" s="85">
        <f>VLOOKUP($C$2,'[14]ERU-1'!$A$6:$BE$17,F$42,FALSE)</f>
        <v>165.54599999999999</v>
      </c>
      <c r="G161" s="85">
        <f>VLOOKUP($C$2,'[14]ERU-1'!$A$6:$BE$17,G$42,FALSE)</f>
        <v>35.481000000000002</v>
      </c>
      <c r="H161" s="85">
        <f>VLOOKUP($C$2,'[14]ERU-1'!$A$6:$BE$17,H$42,FALSE)</f>
        <v>476</v>
      </c>
      <c r="I161" s="85">
        <f>VLOOKUP($C$2,'[14]ERU-1'!$A$6:$BE$17,I$42,FALSE)</f>
        <v>0</v>
      </c>
      <c r="J161" s="85">
        <f>VLOOKUP($C$2,'[14]ERU-1'!$A$6:$BE$17,J$42,FALSE)</f>
        <v>0</v>
      </c>
      <c r="K161" s="85">
        <f>VLOOKUP($C$2,'[14]ERU-1'!$A$6:$BE$17,K$42,FALSE)</f>
        <v>476</v>
      </c>
      <c r="L161" s="85">
        <f>VLOOKUP($C$2,'[14]ERU-1'!$A$6:$BE$17,L$42,FALSE)</f>
        <v>0</v>
      </c>
      <c r="M161" s="85">
        <f>VLOOKUP($C$2,'[14]ERU-1'!$A$6:$BE$17,M$42,FALSE)</f>
        <v>476</v>
      </c>
      <c r="N161" s="85">
        <f>VLOOKUP($C$2,'[14]ERU-1'!$A$6:$BE$17,N$42,FALSE)</f>
        <v>0</v>
      </c>
      <c r="O161" s="85" t="s">
        <v>36</v>
      </c>
      <c r="P161" s="85">
        <f>VLOOKUP($C$2,'[14]ERU-1'!$A$6:$BE$17,P$42,FALSE)</f>
        <v>0</v>
      </c>
      <c r="Q161" s="85">
        <f>VLOOKUP($C$2,'[14]ERU-1'!$A$6:$BE$17,Q$42,FALSE)</f>
        <v>0</v>
      </c>
      <c r="R161" s="85">
        <f>VLOOKUP($C$2,'[14]ERU-1'!$A$6:$BE$17,R$42,FALSE)</f>
        <v>476</v>
      </c>
      <c r="S161" s="85">
        <f>VLOOKUP($C$2,'[14]ERU-1'!$A$6:$BE$17,S$42,FALSE)</f>
        <v>0</v>
      </c>
      <c r="T161" s="85">
        <f>VLOOKUP($C$2,'[14]ERU-1'!$A$6:$BE$17,T$42,FALSE)</f>
        <v>0</v>
      </c>
      <c r="U161" s="85">
        <f>VLOOKUP($C$2,'[14]ERU-1'!$A$6:$BE$17,U$42,FALSE)</f>
        <v>0</v>
      </c>
      <c r="V161" s="85">
        <f>VLOOKUP($C$2,'[14]ERU-1'!$A$6:$BE$17,V$42,FALSE)</f>
        <v>0</v>
      </c>
      <c r="W161" s="85">
        <f>VLOOKUP($C$2,'[14]ERU-1'!$A$6:$BE$17,W$42,FALSE)</f>
        <v>0</v>
      </c>
      <c r="X161" s="85">
        <f>VLOOKUP($C$2,'[14]ERU-1'!$A$6:$BE$17,X$42,FALSE)</f>
        <v>0</v>
      </c>
      <c r="Y161" s="85">
        <f>VLOOKUP($C$2,'[14]ERU-1'!$A$6:$BE$17,Y$42,FALSE)</f>
        <v>0</v>
      </c>
      <c r="Z161" s="85">
        <f>VLOOKUP($C$2,'[14]ERU-1'!$A$6:$BE$17,Z$42,FALSE)</f>
        <v>0</v>
      </c>
      <c r="AA161" s="85" t="str">
        <f>INDEX([16]Data!$BK$5:$BK$156,MATCH(A161,[16]Data!$A$5:$A$156,0))</f>
        <v>Moravskoslezský</v>
      </c>
      <c r="AB161" s="86">
        <f>INDEX([16]Data!$BM$5:$BM$156,MATCH(A161,[16]Data!$A$5:$A$156,0))</f>
        <v>1.2070000000000001</v>
      </c>
      <c r="AD161" s="39">
        <f t="shared" si="16"/>
        <v>0.79870381780424915</v>
      </c>
    </row>
    <row r="162" spans="1:30" x14ac:dyDescent="0.25">
      <c r="A162">
        <v>4296</v>
      </c>
      <c r="B162" s="84" t="str">
        <f>INDEX([16]Data!$C$5:$C$156,MATCH(A162,[16]Data!$A$5:$A$156,0))</f>
        <v>KJ - Rýmařov</v>
      </c>
      <c r="C162" s="85" t="str">
        <f>VLOOKUP($C$2,'[117]ERU-1'!$A$6:$BE$17,C$42,FALSE)</f>
        <v>Červen</v>
      </c>
      <c r="D162" s="85">
        <f>VLOOKUP($C$2,'[117]ERU-1'!$A$6:$BE$17,D$42,FALSE)</f>
        <v>6</v>
      </c>
      <c r="E162" s="85">
        <f>VLOOKUP($C$2,'[117]ERU-1'!$A$6:$BE$17,E$42,FALSE)</f>
        <v>224.66</v>
      </c>
      <c r="F162" s="85">
        <f>VLOOKUP($C$2,'[117]ERU-1'!$A$6:$BE$17,F$42,FALSE)</f>
        <v>121.42</v>
      </c>
      <c r="G162" s="85">
        <f>VLOOKUP($C$2,'[117]ERU-1'!$A$6:$BE$17,G$42,FALSE)</f>
        <v>35.481000000000002</v>
      </c>
      <c r="H162" s="85">
        <f>VLOOKUP($C$2,'[117]ERU-1'!$A$6:$BE$17,H$42,FALSE)</f>
        <v>346</v>
      </c>
      <c r="I162" s="85">
        <f>VLOOKUP($C$2,'[117]ERU-1'!$A$6:$BE$17,I$42,FALSE)</f>
        <v>0</v>
      </c>
      <c r="J162" s="85">
        <f>VLOOKUP($C$2,'[117]ERU-1'!$A$6:$BE$17,J$42,FALSE)</f>
        <v>0</v>
      </c>
      <c r="K162" s="85">
        <f>VLOOKUP($C$2,'[117]ERU-1'!$A$6:$BE$17,K$42,FALSE)</f>
        <v>346</v>
      </c>
      <c r="L162" s="85">
        <f>VLOOKUP($C$2,'[117]ERU-1'!$A$6:$BE$17,L$42,FALSE)</f>
        <v>0</v>
      </c>
      <c r="M162" s="85">
        <f>VLOOKUP($C$2,'[117]ERU-1'!$A$6:$BE$17,M$42,FALSE)</f>
        <v>346</v>
      </c>
      <c r="N162" s="85">
        <f>VLOOKUP($C$2,'[117]ERU-1'!$A$6:$BE$17,N$42,FALSE)</f>
        <v>0</v>
      </c>
      <c r="O162" s="85" t="s">
        <v>36</v>
      </c>
      <c r="P162" s="85">
        <f>VLOOKUP($C$2,'[117]ERU-1'!$A$6:$BE$17,P$42,FALSE)</f>
        <v>0</v>
      </c>
      <c r="Q162" s="85">
        <f>VLOOKUP($C$2,'[117]ERU-1'!$A$6:$BE$17,Q$42,FALSE)</f>
        <v>0</v>
      </c>
      <c r="R162" s="85">
        <f>VLOOKUP($C$2,'[117]ERU-1'!$A$6:$BE$17,R$42,FALSE)</f>
        <v>346</v>
      </c>
      <c r="S162" s="85">
        <f>VLOOKUP($C$2,'[117]ERU-1'!$A$6:$BE$17,S$42,FALSE)</f>
        <v>0</v>
      </c>
      <c r="T162" s="85">
        <f>VLOOKUP($C$2,'[117]ERU-1'!$A$6:$BE$17,T$42,FALSE)</f>
        <v>0</v>
      </c>
      <c r="U162" s="85">
        <f>VLOOKUP($C$2,'[117]ERU-1'!$A$6:$BE$17,U$42,FALSE)</f>
        <v>0</v>
      </c>
      <c r="V162" s="85">
        <f>VLOOKUP($C$2,'[117]ERU-1'!$A$6:$BE$17,V$42,FALSE)</f>
        <v>0</v>
      </c>
      <c r="W162" s="85">
        <f>VLOOKUP($C$2,'[117]ERU-1'!$A$6:$BE$17,W$42,FALSE)</f>
        <v>0</v>
      </c>
      <c r="X162" s="85">
        <f>VLOOKUP($C$2,'[117]ERU-1'!$A$6:$BE$17,X$42,FALSE)</f>
        <v>0</v>
      </c>
      <c r="Y162" s="85">
        <f>VLOOKUP($C$2,'[117]ERU-1'!$A$6:$BE$17,Y$42,FALSE)</f>
        <v>0</v>
      </c>
      <c r="Z162" s="85">
        <f>VLOOKUP($C$2,'[117]ERU-1'!$A$6:$BE$17,Z$42,FALSE)</f>
        <v>0</v>
      </c>
      <c r="AA162" s="85" t="str">
        <f>INDEX([16]Data!$BK$5:$BK$156,MATCH(A162,[16]Data!$A$5:$A$156,0))</f>
        <v>Moravskoslezský</v>
      </c>
      <c r="AB162" s="86">
        <f>INDEX([16]Data!$BM$5:$BM$156,MATCH(A162,[16]Data!$A$5:$A$156,0))</f>
        <v>1.2689999999999999</v>
      </c>
      <c r="AD162" s="39">
        <f t="shared" si="16"/>
        <v>0.79155914273687289</v>
      </c>
    </row>
    <row r="163" spans="1:30" x14ac:dyDescent="0.25">
      <c r="A163">
        <v>4243</v>
      </c>
      <c r="B163" s="84" t="str">
        <f>INDEX([16]Data!$C$5:$C$156,MATCH(A163,[16]Data!$A$5:$A$156,0))</f>
        <v>KJ - Veselí nad Lužnicí</v>
      </c>
      <c r="C163" s="85" t="str">
        <f>VLOOKUP($C$2,'[118]ERU-1'!$A$6:$BE$17,C$42,FALSE)</f>
        <v>Červen</v>
      </c>
      <c r="D163" s="85">
        <f>VLOOKUP($C$2,'[118]ERU-1'!$A$6:$BE$17,D$42,FALSE)</f>
        <v>6</v>
      </c>
      <c r="E163" s="85">
        <f>VLOOKUP($C$2,'[118]ERU-1'!$A$6:$BE$17,E$42,FALSE)</f>
        <v>292.50200000000001</v>
      </c>
      <c r="F163" s="85">
        <f>VLOOKUP($C$2,'[118]ERU-1'!$A$6:$BE$17,F$42,FALSE)</f>
        <v>160.04</v>
      </c>
      <c r="G163" s="85">
        <f>VLOOKUP($C$2,'[118]ERU-1'!$A$6:$BE$17,G$42,FALSE)</f>
        <v>35.521000000000001</v>
      </c>
      <c r="H163" s="85">
        <f>VLOOKUP($C$2,'[118]ERU-1'!$A$6:$BE$17,H$42,FALSE)</f>
        <v>458</v>
      </c>
      <c r="I163" s="85">
        <f>VLOOKUP($C$2,'[118]ERU-1'!$A$6:$BE$17,I$42,FALSE)</f>
        <v>0</v>
      </c>
      <c r="J163" s="85">
        <f>VLOOKUP($C$2,'[118]ERU-1'!$A$6:$BE$17,J$42,FALSE)</f>
        <v>0</v>
      </c>
      <c r="K163" s="85">
        <f>VLOOKUP($C$2,'[118]ERU-1'!$A$6:$BE$17,K$42,FALSE)</f>
        <v>458</v>
      </c>
      <c r="L163" s="85">
        <f>VLOOKUP($C$2,'[118]ERU-1'!$A$6:$BE$17,L$42,FALSE)</f>
        <v>0</v>
      </c>
      <c r="M163" s="85">
        <f>VLOOKUP($C$2,'[118]ERU-1'!$A$6:$BE$17,M$42,FALSE)</f>
        <v>458</v>
      </c>
      <c r="N163" s="85">
        <f>VLOOKUP($C$2,'[118]ERU-1'!$A$6:$BE$17,N$42,FALSE)</f>
        <v>0</v>
      </c>
      <c r="O163" s="85" t="s">
        <v>36</v>
      </c>
      <c r="P163" s="85">
        <f>VLOOKUP($C$2,'[118]ERU-1'!$A$6:$BE$17,P$42,FALSE)</f>
        <v>0</v>
      </c>
      <c r="Q163" s="85">
        <f>VLOOKUP($C$2,'[118]ERU-1'!$A$6:$BE$17,Q$42,FALSE)</f>
        <v>0</v>
      </c>
      <c r="R163" s="85">
        <f>VLOOKUP($C$2,'[118]ERU-1'!$A$6:$BE$17,R$42,FALSE)</f>
        <v>0</v>
      </c>
      <c r="S163" s="85">
        <f>VLOOKUP($C$2,'[118]ERU-1'!$A$6:$BE$17,S$42,FALSE)</f>
        <v>0</v>
      </c>
      <c r="T163" s="85">
        <f>VLOOKUP($C$2,'[118]ERU-1'!$A$6:$BE$17,T$42,FALSE)</f>
        <v>0</v>
      </c>
      <c r="U163" s="85">
        <f>VLOOKUP($C$2,'[118]ERU-1'!$A$6:$BE$17,U$42,FALSE)</f>
        <v>0</v>
      </c>
      <c r="V163" s="85">
        <f>VLOOKUP($C$2,'[118]ERU-1'!$A$6:$BE$17,V$42,FALSE)</f>
        <v>0</v>
      </c>
      <c r="W163" s="85">
        <f>VLOOKUP($C$2,'[118]ERU-1'!$A$6:$BE$17,W$42,FALSE)</f>
        <v>0</v>
      </c>
      <c r="X163" s="85">
        <f>VLOOKUP($C$2,'[118]ERU-1'!$A$6:$BE$17,X$42,FALSE)</f>
        <v>458</v>
      </c>
      <c r="Y163" s="85">
        <f>VLOOKUP($C$2,'[118]ERU-1'!$A$6:$BE$17,Y$42,FALSE)</f>
        <v>0</v>
      </c>
      <c r="Z163" s="85">
        <f>VLOOKUP($C$2,'[118]ERU-1'!$A$6:$BE$17,Z$42,FALSE)</f>
        <v>0</v>
      </c>
      <c r="AA163" s="85" t="str">
        <f>INDEX([16]Data!$BK$5:$BK$156,MATCH(A163,[16]Data!$A$5:$A$156,0))</f>
        <v>Jihočeský</v>
      </c>
      <c r="AB163" s="86">
        <f>INDEX([16]Data!$BM$5:$BM$156,MATCH(A163,[16]Data!$A$5:$A$156,0))</f>
        <v>0.94499999999999995</v>
      </c>
      <c r="AD163" s="39">
        <f t="shared" si="16"/>
        <v>0.79494015385042627</v>
      </c>
    </row>
    <row r="164" spans="1:30" x14ac:dyDescent="0.25">
      <c r="A164">
        <v>4316</v>
      </c>
      <c r="B164" s="84" t="str">
        <f>INDEX([16]Data!$C$5:$C$156,MATCH(A164,[16]Data!$A$5:$A$156,0))</f>
        <v>KJ- Modelárna Třinec</v>
      </c>
      <c r="C164" s="85" t="str">
        <f>VLOOKUP($C$2,'[119]ERU-1'!$A$6:$BE$17,C$42,FALSE)</f>
        <v>Červen</v>
      </c>
      <c r="D164" s="85">
        <f>VLOOKUP($C$2,'[119]ERU-1'!$A$6:$BE$17,D$42,FALSE)</f>
        <v>6</v>
      </c>
      <c r="E164" s="85">
        <f>VLOOKUP($C$2,'[119]ERU-1'!$A$6:$BE$17,E$42,FALSE)</f>
        <v>20.774000000000001</v>
      </c>
      <c r="F164" s="85">
        <f>VLOOKUP($C$2,'[119]ERU-1'!$A$6:$BE$17,F$42,FALSE)</f>
        <v>11.795999999999999</v>
      </c>
      <c r="G164" s="85">
        <f>VLOOKUP($C$2,'[119]ERU-1'!$A$6:$BE$17,G$42,FALSE)</f>
        <v>35.481000000000002</v>
      </c>
      <c r="H164" s="85">
        <f>VLOOKUP($C$2,'[119]ERU-1'!$A$6:$BE$17,H$42,FALSE)</f>
        <v>31</v>
      </c>
      <c r="I164" s="85">
        <f>VLOOKUP($C$2,'[119]ERU-1'!$A$6:$BE$17,I$42,FALSE)</f>
        <v>0</v>
      </c>
      <c r="J164" s="85">
        <f>VLOOKUP($C$2,'[119]ERU-1'!$A$6:$BE$17,J$42,FALSE)</f>
        <v>0</v>
      </c>
      <c r="K164" s="85">
        <f>VLOOKUP($C$2,'[119]ERU-1'!$A$6:$BE$17,K$42,FALSE)</f>
        <v>31</v>
      </c>
      <c r="L164" s="85">
        <f>VLOOKUP($C$2,'[119]ERU-1'!$A$6:$BE$17,L$42,FALSE)</f>
        <v>0</v>
      </c>
      <c r="M164" s="85">
        <f>VLOOKUP($C$2,'[119]ERU-1'!$A$6:$BE$17,M$42,FALSE)</f>
        <v>31</v>
      </c>
      <c r="N164" s="85">
        <f>VLOOKUP($C$2,'[119]ERU-1'!$A$6:$BE$17,N$42,FALSE)</f>
        <v>0</v>
      </c>
      <c r="O164" s="85" t="s">
        <v>36</v>
      </c>
      <c r="P164" s="85">
        <f>VLOOKUP($C$2,'[119]ERU-1'!$A$6:$BE$17,P$42,FALSE)</f>
        <v>0</v>
      </c>
      <c r="Q164" s="85">
        <f>VLOOKUP($C$2,'[119]ERU-1'!$A$6:$BE$17,Q$42,FALSE)</f>
        <v>0</v>
      </c>
      <c r="R164" s="85">
        <f>VLOOKUP($C$2,'[119]ERU-1'!$A$6:$BE$17,R$42,FALSE)</f>
        <v>31</v>
      </c>
      <c r="S164" s="85">
        <f>VLOOKUP($C$2,'[119]ERU-1'!$A$6:$BE$17,S$42,FALSE)</f>
        <v>0</v>
      </c>
      <c r="T164" s="85">
        <f>VLOOKUP($C$2,'[119]ERU-1'!$A$6:$BE$17,T$42,FALSE)</f>
        <v>0</v>
      </c>
      <c r="U164" s="85">
        <f>VLOOKUP($C$2,'[119]ERU-1'!$A$6:$BE$17,U$42,FALSE)</f>
        <v>0</v>
      </c>
      <c r="V164" s="85">
        <f>VLOOKUP($C$2,'[119]ERU-1'!$A$6:$BE$17,V$42,FALSE)</f>
        <v>0</v>
      </c>
      <c r="W164" s="85">
        <f>VLOOKUP($C$2,'[119]ERU-1'!$A$6:$BE$17,W$42,FALSE)</f>
        <v>0</v>
      </c>
      <c r="X164" s="85">
        <f>VLOOKUP($C$2,'[119]ERU-1'!$A$6:$BE$17,X$42,FALSE)</f>
        <v>0</v>
      </c>
      <c r="Y164" s="85">
        <f>VLOOKUP($C$2,'[119]ERU-1'!$A$6:$BE$17,Y$42,FALSE)</f>
        <v>0</v>
      </c>
      <c r="Z164" s="85">
        <f>VLOOKUP($C$2,'[119]ERU-1'!$A$6:$BE$17,Z$42,FALSE)</f>
        <v>0</v>
      </c>
      <c r="AA164" s="85" t="str">
        <f>INDEX([16]Data!$BK$5:$BK$156,MATCH(A164,[16]Data!$A$5:$A$156,0))</f>
        <v>Moravskoslezský</v>
      </c>
      <c r="AB164" s="86">
        <f>INDEX([16]Data!$BM$5:$BM$156,MATCH(A164,[16]Data!$A$5:$A$156,0))</f>
        <v>0.27800000000000002</v>
      </c>
      <c r="AD164" s="39">
        <f t="shared" si="16"/>
        <v>0.73000263742888361</v>
      </c>
    </row>
    <row r="165" spans="1:30" x14ac:dyDescent="0.25">
      <c r="A165">
        <v>4276</v>
      </c>
      <c r="B165" s="84" t="str">
        <f>INDEX([16]Data!$C$5:$C$156,MATCH(A165,[16]Data!$A$5:$A$156,0))</f>
        <v>KJ - Jablonec – Boženy Němcové</v>
      </c>
      <c r="C165" s="85" t="str">
        <f>VLOOKUP($C$2,'[120]ERU-1'!$A$6:$BE$17,C$42,FALSE)</f>
        <v>Červen</v>
      </c>
      <c r="D165" s="85">
        <f>VLOOKUP($C$2,'[120]ERU-1'!$A$6:$BE$17,D$42,FALSE)</f>
        <v>6</v>
      </c>
      <c r="E165" s="85">
        <f>VLOOKUP($C$2,'[120]ERU-1'!$A$6:$BE$17,E$42,FALSE)</f>
        <v>149.39500000000001</v>
      </c>
      <c r="F165" s="85">
        <f>VLOOKUP($C$2,'[120]ERU-1'!$A$6:$BE$17,F$42,FALSE)</f>
        <v>87.503</v>
      </c>
      <c r="G165" s="85">
        <f>VLOOKUP($C$2,'[120]ERU-1'!$A$6:$BE$17,G$42,FALSE)</f>
        <v>35.305999999999997</v>
      </c>
      <c r="H165" s="85">
        <f>VLOOKUP($C$2,'[120]ERU-1'!$A$6:$BE$17,H$42,FALSE)</f>
        <v>250</v>
      </c>
      <c r="I165" s="85">
        <f>VLOOKUP($C$2,'[120]ERU-1'!$A$6:$BE$17,I$42,FALSE)</f>
        <v>0</v>
      </c>
      <c r="J165" s="85">
        <f>VLOOKUP($C$2,'[120]ERU-1'!$A$6:$BE$17,J$42,FALSE)</f>
        <v>0</v>
      </c>
      <c r="K165" s="85">
        <f>VLOOKUP($C$2,'[120]ERU-1'!$A$6:$BE$17,K$42,FALSE)</f>
        <v>250</v>
      </c>
      <c r="L165" s="85">
        <f>VLOOKUP($C$2,'[120]ERU-1'!$A$6:$BE$17,L$42,FALSE)</f>
        <v>0</v>
      </c>
      <c r="M165" s="85">
        <f>VLOOKUP($C$2,'[120]ERU-1'!$A$6:$BE$17,M$42,FALSE)</f>
        <v>250</v>
      </c>
      <c r="N165" s="85">
        <f>VLOOKUP($C$2,'[120]ERU-1'!$A$6:$BE$17,N$42,FALSE)</f>
        <v>0</v>
      </c>
      <c r="O165" s="85" t="s">
        <v>36</v>
      </c>
      <c r="P165" s="85">
        <f>VLOOKUP($C$2,'[120]ERU-1'!$A$6:$BE$17,P$42,FALSE)</f>
        <v>0</v>
      </c>
      <c r="Q165" s="85">
        <f>VLOOKUP($C$2,'[120]ERU-1'!$A$6:$BE$17,Q$42,FALSE)</f>
        <v>0</v>
      </c>
      <c r="R165" s="85">
        <f>VLOOKUP($C$2,'[120]ERU-1'!$A$6:$BE$17,R$42,FALSE)</f>
        <v>250</v>
      </c>
      <c r="S165" s="85">
        <f>VLOOKUP($C$2,'[120]ERU-1'!$A$6:$BE$17,S$42,FALSE)</f>
        <v>0</v>
      </c>
      <c r="T165" s="85">
        <f>VLOOKUP($C$2,'[120]ERU-1'!$A$6:$BE$17,T$42,FALSE)</f>
        <v>0</v>
      </c>
      <c r="U165" s="85">
        <f>VLOOKUP($C$2,'[120]ERU-1'!$A$6:$BE$17,U$42,FALSE)</f>
        <v>0</v>
      </c>
      <c r="V165" s="85">
        <f>VLOOKUP($C$2,'[120]ERU-1'!$A$6:$BE$17,V$42,FALSE)</f>
        <v>0</v>
      </c>
      <c r="W165" s="85">
        <f>VLOOKUP($C$2,'[120]ERU-1'!$A$6:$BE$17,W$42,FALSE)</f>
        <v>0</v>
      </c>
      <c r="X165" s="85">
        <f>VLOOKUP($C$2,'[120]ERU-1'!$A$6:$BE$17,X$42,FALSE)</f>
        <v>0</v>
      </c>
      <c r="Y165" s="85">
        <f>VLOOKUP($C$2,'[120]ERU-1'!$A$6:$BE$17,Y$42,FALSE)</f>
        <v>0</v>
      </c>
      <c r="Z165" s="85">
        <f>VLOOKUP($C$2,'[120]ERU-1'!$A$6:$BE$17,Z$42,FALSE)</f>
        <v>0</v>
      </c>
      <c r="AA165" s="85" t="str">
        <f>INDEX([16]Data!$BK$5:$BK$156,MATCH(A165,[16]Data!$A$5:$A$156,0))</f>
        <v>Liberecký</v>
      </c>
      <c r="AB165" s="86">
        <f>INDEX([16]Data!$BM$5:$BM$156,MATCH(A165,[16]Data!$A$5:$A$156,0))</f>
        <v>0.6</v>
      </c>
      <c r="AD165" s="39">
        <f t="shared" si="16"/>
        <v>0.79362358369935249</v>
      </c>
    </row>
    <row r="166" spans="1:30" x14ac:dyDescent="0.25">
      <c r="A166">
        <v>4274</v>
      </c>
      <c r="B166" s="84" t="str">
        <f>INDEX([16]Data!$C$5:$C$156,MATCH(A166,[16]Data!$A$5:$A$156,0))</f>
        <v>KJ - Jablonec – Josefa Hory</v>
      </c>
      <c r="C166" s="85" t="str">
        <f>VLOOKUP($C$2,'[121]ERU-1'!$A$6:$BE$17,C$42,FALSE)</f>
        <v>Červen</v>
      </c>
      <c r="D166" s="85">
        <f>VLOOKUP($C$2,'[121]ERU-1'!$A$6:$BE$17,D$42,FALSE)</f>
        <v>6</v>
      </c>
      <c r="E166" s="85">
        <f>VLOOKUP($C$2,'[152]ERU-1'!$A$6:$BE$17,E$42,FALSE)</f>
        <v>71.569999999999993</v>
      </c>
      <c r="F166" s="85">
        <f>VLOOKUP($C$2,'[152]ERU-1'!$A$6:$BE$17,F$42,FALSE)</f>
        <v>39.774999999999999</v>
      </c>
      <c r="G166" s="85">
        <f>VLOOKUP($C$2,'[152]ERU-1'!$A$6:$BE$17,G$42,FALSE)</f>
        <v>35.305999999999997</v>
      </c>
      <c r="H166" s="85">
        <f>VLOOKUP($C$2,'[152]ERU-1'!$A$6:$BE$17,H$42,FALSE)</f>
        <v>113</v>
      </c>
      <c r="I166" s="85">
        <f>VLOOKUP($C$2,'[152]ERU-1'!$A$6:$BE$17,I$42,FALSE)</f>
        <v>0</v>
      </c>
      <c r="J166" s="85">
        <f>VLOOKUP($C$2,'[152]ERU-1'!$A$6:$BE$17,J$42,FALSE)</f>
        <v>0</v>
      </c>
      <c r="K166" s="85">
        <f>VLOOKUP($C$2,'[152]ERU-1'!$A$6:$BE$17,K$42,FALSE)</f>
        <v>113</v>
      </c>
      <c r="L166" s="85">
        <f>VLOOKUP($C$2,'[152]ERU-1'!$A$6:$BE$17,L$42,FALSE)</f>
        <v>0</v>
      </c>
      <c r="M166" s="85">
        <f>VLOOKUP($C$2,'[152]ERU-1'!$A$6:$BE$17,M$42,FALSE)</f>
        <v>113</v>
      </c>
      <c r="N166" s="85">
        <f>VLOOKUP($C$2,'[152]ERU-1'!$A$6:$BE$17,N$42,FALSE)</f>
        <v>0</v>
      </c>
      <c r="O166" s="85" t="s">
        <v>36</v>
      </c>
      <c r="P166" s="85">
        <f>VLOOKUP($C$2,'[152]ERU-1'!$A$6:$BE$17,P$42,FALSE)</f>
        <v>0</v>
      </c>
      <c r="Q166" s="85">
        <f>VLOOKUP($C$2,'[152]ERU-1'!$A$6:$BE$17,Q$42,FALSE)</f>
        <v>0</v>
      </c>
      <c r="R166" s="85">
        <f>VLOOKUP($C$2,'[152]ERU-1'!$A$6:$BE$17,R$42,FALSE)</f>
        <v>113</v>
      </c>
      <c r="S166" s="85">
        <f>VLOOKUP($C$2,'[152]ERU-1'!$A$6:$BE$17,S$42,FALSE)</f>
        <v>0</v>
      </c>
      <c r="T166" s="85">
        <f>VLOOKUP($C$2,'[152]ERU-1'!$A$6:$BE$17,T$42,FALSE)</f>
        <v>0</v>
      </c>
      <c r="U166" s="85">
        <f>VLOOKUP($C$2,'[152]ERU-1'!$A$6:$BE$17,U$42,FALSE)</f>
        <v>0</v>
      </c>
      <c r="V166" s="85">
        <f>VLOOKUP($C$2,'[152]ERU-1'!$A$6:$BE$17,V$42,FALSE)</f>
        <v>0</v>
      </c>
      <c r="W166" s="85">
        <f>VLOOKUP($C$2,'[152]ERU-1'!$A$6:$BE$17,W$42,FALSE)</f>
        <v>0</v>
      </c>
      <c r="X166" s="85">
        <f>VLOOKUP($C$2,'[152]ERU-1'!$A$6:$BE$17,X$42,FALSE)</f>
        <v>0</v>
      </c>
      <c r="Y166" s="85">
        <f>VLOOKUP($C$2,'[152]ERU-1'!$A$6:$BE$17,Y$42,FALSE)</f>
        <v>0</v>
      </c>
      <c r="Z166" s="85">
        <f>VLOOKUP($C$2,'[152]ERU-1'!$A$6:$BE$17,Z$42,FALSE)</f>
        <v>0</v>
      </c>
      <c r="AA166" s="85" t="str">
        <f>INDEX([16]Data!$BK$5:$BK$156,MATCH(A166,[16]Data!$A$5:$A$156,0))</f>
        <v>Liberecký</v>
      </c>
      <c r="AB166" s="86">
        <f>INDEX([16]Data!$BM$5:$BM$156,MATCH(A166,[16]Data!$A$5:$A$156,0))</f>
        <v>0.28000000000000003</v>
      </c>
      <c r="AD166" s="39">
        <f t="shared" si="16"/>
        <v>0.78916125427753336</v>
      </c>
    </row>
    <row r="167" spans="1:30" x14ac:dyDescent="0.25">
      <c r="A167">
        <v>4154</v>
      </c>
      <c r="B167" s="84" t="str">
        <f>INDEX([16]Data!$C$5:$C$156,MATCH(A167,[16]Data!$A$5:$A$156,0))</f>
        <v>KJ - Jablonec – Liberecká</v>
      </c>
      <c r="C167" s="85" t="str">
        <f>VLOOKUP($C$2,'[122]ERU-1'!$A$6:$BE$17,C$42,FALSE)</f>
        <v>Červen</v>
      </c>
      <c r="D167" s="85">
        <f>VLOOKUP($C$2,'[122]ERU-1'!$A$6:$BE$17,D$42,FALSE)</f>
        <v>6</v>
      </c>
      <c r="E167" s="85">
        <f>VLOOKUP($C$2,'[122]ERU-1'!$A$6:$BE$17,E$42,FALSE)</f>
        <v>414.55399999999997</v>
      </c>
      <c r="F167" s="85">
        <f>VLOOKUP($C$2,'[122]ERU-1'!$A$6:$BE$17,F$42,FALSE)</f>
        <v>230.84</v>
      </c>
      <c r="G167" s="85">
        <f>VLOOKUP($C$2,'[122]ERU-1'!$A$6:$BE$17,G$42,FALSE)</f>
        <v>35.308999999999997</v>
      </c>
      <c r="H167" s="85">
        <f>VLOOKUP($C$2,'[122]ERU-1'!$A$6:$BE$17,H$42,FALSE)</f>
        <v>664</v>
      </c>
      <c r="I167" s="85">
        <f>VLOOKUP($C$2,'[122]ERU-1'!$A$6:$BE$17,I$42,FALSE)</f>
        <v>0</v>
      </c>
      <c r="J167" s="85">
        <f>VLOOKUP($C$2,'[122]ERU-1'!$A$6:$BE$17,J$42,FALSE)</f>
        <v>0</v>
      </c>
      <c r="K167" s="85">
        <f>VLOOKUP($C$2,'[122]ERU-1'!$A$6:$BE$17,K$42,FALSE)</f>
        <v>664</v>
      </c>
      <c r="L167" s="85">
        <f>VLOOKUP($C$2,'[122]ERU-1'!$A$6:$BE$17,L$42,FALSE)</f>
        <v>0</v>
      </c>
      <c r="M167" s="85">
        <f>VLOOKUP($C$2,'[122]ERU-1'!$A$6:$BE$17,M$42,FALSE)</f>
        <v>664</v>
      </c>
      <c r="N167" s="85">
        <f>VLOOKUP($C$2,'[122]ERU-1'!$A$6:$BE$17,N$42,FALSE)</f>
        <v>0</v>
      </c>
      <c r="O167" s="85" t="s">
        <v>36</v>
      </c>
      <c r="P167" s="85">
        <f>VLOOKUP($C$2,'[122]ERU-1'!$A$6:$BE$17,P$42,FALSE)</f>
        <v>0</v>
      </c>
      <c r="Q167" s="85">
        <f>VLOOKUP($C$2,'[122]ERU-1'!$A$6:$BE$17,Q$42,FALSE)</f>
        <v>0</v>
      </c>
      <c r="R167" s="85">
        <f>VLOOKUP($C$2,'[122]ERU-1'!$A$6:$BE$17,R$42,FALSE)</f>
        <v>664</v>
      </c>
      <c r="S167" s="85">
        <f>VLOOKUP($C$2,'[122]ERU-1'!$A$6:$BE$17,S$42,FALSE)</f>
        <v>0</v>
      </c>
      <c r="T167" s="85">
        <f>VLOOKUP($C$2,'[122]ERU-1'!$A$6:$BE$17,T$42,FALSE)</f>
        <v>0</v>
      </c>
      <c r="U167" s="85">
        <f>VLOOKUP($C$2,'[122]ERU-1'!$A$6:$BE$17,U$42,FALSE)</f>
        <v>0</v>
      </c>
      <c r="V167" s="85">
        <f>VLOOKUP($C$2,'[122]ERU-1'!$A$6:$BE$17,V$42,FALSE)</f>
        <v>0</v>
      </c>
      <c r="W167" s="85">
        <f>VLOOKUP($C$2,'[122]ERU-1'!$A$6:$BE$17,W$42,FALSE)</f>
        <v>0</v>
      </c>
      <c r="X167" s="85">
        <f>VLOOKUP($C$2,'[122]ERU-1'!$A$6:$BE$17,X$42,FALSE)</f>
        <v>0</v>
      </c>
      <c r="Y167" s="85">
        <f>VLOOKUP($C$2,'[122]ERU-1'!$A$6:$BE$17,Y$42,FALSE)</f>
        <v>0</v>
      </c>
      <c r="Z167" s="85">
        <f>VLOOKUP($C$2,'[122]ERU-1'!$A$6:$BE$17,Z$42,FALSE)</f>
        <v>0</v>
      </c>
      <c r="AA167" s="85" t="str">
        <f>INDEX([16]Data!$BK$5:$BK$156,MATCH(A167,[16]Data!$A$5:$A$156,0))</f>
        <v>Liberecký</v>
      </c>
      <c r="AB167" s="86">
        <f>INDEX([16]Data!$BM$5:$BM$156,MATCH(A167,[16]Data!$A$5:$A$156,0))</f>
        <v>1.268</v>
      </c>
      <c r="AD167" s="39">
        <f t="shared" si="16"/>
        <v>0.79901422822926893</v>
      </c>
    </row>
    <row r="168" spans="1:30" x14ac:dyDescent="0.25">
      <c r="A168">
        <v>4277</v>
      </c>
      <c r="B168" s="84" t="str">
        <f>INDEX([16]Data!$C$5:$C$156,MATCH(A168,[16]Data!$A$5:$A$156,0))</f>
        <v>KJ - Hanušovice</v>
      </c>
      <c r="C168" s="85" t="str">
        <f>VLOOKUP($C$2,'[123]ERU-1'!$A$6:$BE$17,C$42,FALSE)</f>
        <v>Červen</v>
      </c>
      <c r="D168" s="85">
        <f>VLOOKUP($C$2,'[123]ERU-1'!$A$6:$BE$17,D$42,FALSE)</f>
        <v>6</v>
      </c>
      <c r="E168" s="85">
        <f>VLOOKUP($C$2,'[123]ERU-1'!$A$6:$BE$17,E$42,FALSE)</f>
        <v>85.91</v>
      </c>
      <c r="F168" s="85">
        <f>VLOOKUP($C$2,'[123]ERU-1'!$A$6:$BE$17,F$42,FALSE)</f>
        <v>49.764000000000003</v>
      </c>
      <c r="G168" s="85">
        <f>VLOOKUP($C$2,'[123]ERU-1'!$A$6:$BE$17,G$42,FALSE)</f>
        <v>34.667999999999999</v>
      </c>
      <c r="H168" s="85">
        <f>VLOOKUP($C$2,'[123]ERU-1'!$A$6:$BE$17,H$42,FALSE)</f>
        <v>141</v>
      </c>
      <c r="I168" s="85">
        <f>VLOOKUP($C$2,'[123]ERU-1'!$A$6:$BE$17,I$42,FALSE)</f>
        <v>0</v>
      </c>
      <c r="J168" s="85">
        <f>VLOOKUP($C$2,'[123]ERU-1'!$A$6:$BE$17,J$42,FALSE)</f>
        <v>0</v>
      </c>
      <c r="K168" s="85">
        <f>VLOOKUP($C$2,'[123]ERU-1'!$A$6:$BE$17,K$42,FALSE)</f>
        <v>141</v>
      </c>
      <c r="L168" s="85">
        <f>VLOOKUP($C$2,'[123]ERU-1'!$A$6:$BE$17,L$42,FALSE)</f>
        <v>0</v>
      </c>
      <c r="M168" s="85">
        <f>VLOOKUP($C$2,'[123]ERU-1'!$A$6:$BE$17,M$42,FALSE)</f>
        <v>141</v>
      </c>
      <c r="N168" s="85">
        <f>VLOOKUP($C$2,'[123]ERU-1'!$A$6:$BE$17,N$42,FALSE)</f>
        <v>0</v>
      </c>
      <c r="O168" s="85" t="s">
        <v>36</v>
      </c>
      <c r="P168" s="85">
        <f>VLOOKUP($C$2,'[123]ERU-1'!$A$6:$BE$17,P$42,FALSE)</f>
        <v>0</v>
      </c>
      <c r="Q168" s="85">
        <f>VLOOKUP($C$2,'[123]ERU-1'!$A$6:$BE$17,Q$42,FALSE)</f>
        <v>0</v>
      </c>
      <c r="R168" s="85">
        <f>VLOOKUP($C$2,'[123]ERU-1'!$A$6:$BE$17,R$42,FALSE)</f>
        <v>141</v>
      </c>
      <c r="S168" s="85">
        <f>VLOOKUP($C$2,'[123]ERU-1'!$A$6:$BE$17,S$42,FALSE)</f>
        <v>0</v>
      </c>
      <c r="T168" s="85">
        <f>VLOOKUP($C$2,'[123]ERU-1'!$A$6:$BE$17,T$42,FALSE)</f>
        <v>0</v>
      </c>
      <c r="U168" s="85">
        <f>VLOOKUP($C$2,'[123]ERU-1'!$A$6:$BE$17,U$42,FALSE)</f>
        <v>0</v>
      </c>
      <c r="V168" s="85">
        <f>VLOOKUP($C$2,'[123]ERU-1'!$A$6:$BE$17,V$42,FALSE)</f>
        <v>0</v>
      </c>
      <c r="W168" s="85">
        <f>VLOOKUP($C$2,'[123]ERU-1'!$A$6:$BE$17,W$42,FALSE)</f>
        <v>0</v>
      </c>
      <c r="X168" s="85">
        <f>VLOOKUP($C$2,'[123]ERU-1'!$A$6:$BE$17,X$42,FALSE)</f>
        <v>0</v>
      </c>
      <c r="Y168" s="85">
        <f>VLOOKUP($C$2,'[123]ERU-1'!$A$6:$BE$17,Y$42,FALSE)</f>
        <v>0</v>
      </c>
      <c r="Z168" s="85">
        <f>VLOOKUP($C$2,'[123]ERU-1'!$A$6:$BE$17,Z$42,FALSE)</f>
        <v>0</v>
      </c>
      <c r="AA168" s="85" t="str">
        <f>INDEX([16]Data!$BK$5:$BK$156,MATCH(A168,[16]Data!$A$5:$A$156,0))</f>
        <v>Olomoucký</v>
      </c>
      <c r="AB168" s="86">
        <f>INDEX([16]Data!$BM$5:$BM$156,MATCH(A168,[16]Data!$A$5:$A$156,0))</f>
        <v>0.28399999999999997</v>
      </c>
      <c r="AD168" s="39">
        <f t="shared" si="16"/>
        <v>0.78704820084130422</v>
      </c>
    </row>
    <row r="169" spans="1:30" x14ac:dyDescent="0.25">
      <c r="A169">
        <v>4265</v>
      </c>
      <c r="B169" s="84" t="str">
        <f>INDEX([16]Data!$C$5:$C$156,MATCH(A169,[16]Data!$A$5:$A$156,0))</f>
        <v>KJ - Jablonec - Březová</v>
      </c>
      <c r="C169" s="85" t="str">
        <f>VLOOKUP($C$2,'[124]ERU-1'!$A$6:$BE$17,C$42,FALSE)</f>
        <v>Červen</v>
      </c>
      <c r="D169" s="85">
        <f>VLOOKUP($C$2,'[124]ERU-1'!$A$6:$BE$17,D$42,FALSE)</f>
        <v>6</v>
      </c>
      <c r="E169" s="85">
        <f>VLOOKUP($C$2,'[124]ERU-1'!$A$6:$BE$17,E$42,FALSE)</f>
        <v>343.99299999999999</v>
      </c>
      <c r="F169" s="85">
        <f>VLOOKUP($C$2,'[124]ERU-1'!$A$6:$BE$17,F$42,FALSE)</f>
        <v>186.59299999999999</v>
      </c>
      <c r="G169" s="85">
        <f>VLOOKUP($C$2,'[124]ERU-1'!$A$6:$BE$17,G$42,FALSE)</f>
        <v>35.304000000000002</v>
      </c>
      <c r="H169" s="85">
        <f>VLOOKUP($C$2,'[124]ERU-1'!$A$6:$BE$17,H$42,FALSE)</f>
        <v>521</v>
      </c>
      <c r="I169" s="85">
        <f>VLOOKUP($C$2,'[124]ERU-1'!$A$6:$BE$17,I$42,FALSE)</f>
        <v>0</v>
      </c>
      <c r="J169" s="85">
        <f>VLOOKUP($C$2,'[124]ERU-1'!$A$6:$BE$17,J$42,FALSE)</f>
        <v>0</v>
      </c>
      <c r="K169" s="85">
        <f>VLOOKUP($C$2,'[124]ERU-1'!$A$6:$BE$17,K$42,FALSE)</f>
        <v>521</v>
      </c>
      <c r="L169" s="85">
        <f>VLOOKUP($C$2,'[124]ERU-1'!$A$6:$BE$17,L$42,FALSE)</f>
        <v>0</v>
      </c>
      <c r="M169" s="85">
        <f>VLOOKUP($C$2,'[124]ERU-1'!$A$6:$BE$17,M$42,FALSE)</f>
        <v>521</v>
      </c>
      <c r="N169" s="85">
        <f>VLOOKUP($C$2,'[124]ERU-1'!$A$6:$BE$17,N$42,FALSE)</f>
        <v>0</v>
      </c>
      <c r="O169" s="85" t="s">
        <v>36</v>
      </c>
      <c r="P169" s="85">
        <f>VLOOKUP($C$2,'[124]ERU-1'!$A$6:$BE$17,P$42,FALSE)</f>
        <v>0</v>
      </c>
      <c r="Q169" s="85">
        <f>VLOOKUP($C$2,'[124]ERU-1'!$A$6:$BE$17,Q$42,FALSE)</f>
        <v>0</v>
      </c>
      <c r="R169" s="85">
        <f>VLOOKUP($C$2,'[124]ERU-1'!$A$6:$BE$17,R$42,FALSE)</f>
        <v>521</v>
      </c>
      <c r="S169" s="85">
        <f>VLOOKUP($C$2,'[124]ERU-1'!$A$6:$BE$17,S$42,FALSE)</f>
        <v>0</v>
      </c>
      <c r="T169" s="85">
        <f>VLOOKUP($C$2,'[124]ERU-1'!$A$6:$BE$17,T$42,FALSE)</f>
        <v>0</v>
      </c>
      <c r="U169" s="85">
        <f>VLOOKUP($C$2,'[124]ERU-1'!$A$6:$BE$17,U$42,FALSE)</f>
        <v>0</v>
      </c>
      <c r="V169" s="85">
        <f>VLOOKUP($C$2,'[124]ERU-1'!$A$6:$BE$17,V$42,FALSE)</f>
        <v>0</v>
      </c>
      <c r="W169" s="85">
        <f>VLOOKUP($C$2,'[124]ERU-1'!$A$6:$BE$17,W$42,FALSE)</f>
        <v>0</v>
      </c>
      <c r="X169" s="85">
        <f>VLOOKUP($C$2,'[124]ERU-1'!$A$6:$BE$17,X$42,FALSE)</f>
        <v>0</v>
      </c>
      <c r="Y169" s="85">
        <f>VLOOKUP($C$2,'[124]ERU-1'!$A$6:$BE$17,Y$42,FALSE)</f>
        <v>0</v>
      </c>
      <c r="Z169" s="85">
        <f>VLOOKUP($C$2,'[124]ERU-1'!$A$6:$BE$17,Z$42,FALSE)</f>
        <v>0</v>
      </c>
      <c r="AA169" s="85" t="str">
        <f>INDEX([16]Data!$BK$5:$BK$156,MATCH(A169,[16]Data!$A$5:$A$156,0))</f>
        <v>Liberecký</v>
      </c>
      <c r="AB169" s="86">
        <f>INDEX([16]Data!$BM$5:$BM$156,MATCH(A169,[16]Data!$A$5:$A$156,0))</f>
        <v>1.268</v>
      </c>
      <c r="AD169" s="39">
        <f t="shared" si="16"/>
        <v>0.77560370550997215</v>
      </c>
    </row>
    <row r="170" spans="1:30" x14ac:dyDescent="0.25">
      <c r="A170">
        <v>4349</v>
      </c>
      <c r="B170" s="84" t="str">
        <f>INDEX([16]Data!$C$5:$C$156,MATCH(A170,[16]Data!$A$5:$A$156,0))</f>
        <v>KJ - nemocnice Pelhřimov</v>
      </c>
      <c r="C170" s="85" t="str">
        <f>VLOOKUP($C$2,'[125]ERU-1'!$A$6:$BE$17,C$42,FALSE)</f>
        <v>Červen</v>
      </c>
      <c r="D170" s="85">
        <f>VLOOKUP($C$2,'[125]ERU-1'!$A$6:$BE$17,D$42,FALSE)</f>
        <v>6</v>
      </c>
      <c r="E170" s="85">
        <f>VLOOKUP($C$2,'[125]ERU-1'!$A$6:$BE$17,E$42,FALSE)</f>
        <v>420.94499999999999</v>
      </c>
      <c r="F170" s="85">
        <f>VLOOKUP($C$2,'[125]ERU-1'!$A$6:$BE$17,F$42,FALSE)</f>
        <v>228.065</v>
      </c>
      <c r="G170" s="85">
        <f>VLOOKUP($C$2,'[125]ERU-1'!$A$6:$BE$17,G$42,FALSE)</f>
        <v>35.526000000000003</v>
      </c>
      <c r="H170" s="85">
        <f>VLOOKUP($C$2,'[125]ERU-1'!$A$6:$BE$17,H$42,FALSE)</f>
        <v>650</v>
      </c>
      <c r="I170" s="85">
        <f>VLOOKUP($C$2,'[125]ERU-1'!$A$6:$BE$17,I$42,FALSE)</f>
        <v>0</v>
      </c>
      <c r="J170" s="85">
        <f>VLOOKUP($C$2,'[125]ERU-1'!$A$6:$BE$17,J$42,FALSE)</f>
        <v>0</v>
      </c>
      <c r="K170" s="85">
        <f>VLOOKUP($C$2,'[125]ERU-1'!$A$6:$BE$17,K$42,FALSE)</f>
        <v>650</v>
      </c>
      <c r="L170" s="85">
        <f>VLOOKUP($C$2,'[125]ERU-1'!$A$6:$BE$17,L$42,FALSE)</f>
        <v>0</v>
      </c>
      <c r="M170" s="85">
        <f>VLOOKUP($C$2,'[125]ERU-1'!$A$6:$BE$17,M$42,FALSE)</f>
        <v>650</v>
      </c>
      <c r="N170" s="85">
        <f>VLOOKUP($C$2,'[125]ERU-1'!$A$6:$BE$17,N$42,FALSE)</f>
        <v>0</v>
      </c>
      <c r="O170" s="85" t="s">
        <v>36</v>
      </c>
      <c r="P170" s="85">
        <f>VLOOKUP($C$2,'[125]ERU-1'!$A$6:$BE$17,P$42,FALSE)</f>
        <v>0</v>
      </c>
      <c r="Q170" s="85">
        <f>VLOOKUP($C$2,'[125]ERU-1'!$A$6:$BE$17,Q$42,FALSE)</f>
        <v>0</v>
      </c>
      <c r="R170" s="85">
        <f>VLOOKUP($C$2,'[125]ERU-1'!$A$6:$BE$17,R$42,FALSE)</f>
        <v>0</v>
      </c>
      <c r="S170" s="85">
        <f>VLOOKUP($C$2,'[125]ERU-1'!$A$6:$BE$17,S$42,FALSE)</f>
        <v>0</v>
      </c>
      <c r="T170" s="85">
        <f>VLOOKUP($C$2,'[125]ERU-1'!$A$6:$BE$17,T$42,FALSE)</f>
        <v>0</v>
      </c>
      <c r="U170" s="85">
        <f>VLOOKUP($C$2,'[125]ERU-1'!$A$6:$BE$17,U$42,FALSE)</f>
        <v>0</v>
      </c>
      <c r="V170" s="85">
        <f>VLOOKUP($C$2,'[125]ERU-1'!$A$6:$BE$17,V$42,FALSE)</f>
        <v>0</v>
      </c>
      <c r="W170" s="85">
        <f>VLOOKUP($C$2,'[125]ERU-1'!$A$6:$BE$17,W$42,FALSE)</f>
        <v>0</v>
      </c>
      <c r="X170" s="85">
        <f>VLOOKUP($C$2,'[125]ERU-1'!$A$6:$BE$17,X$42,FALSE)</f>
        <v>650</v>
      </c>
      <c r="Y170" s="85">
        <f>VLOOKUP($C$2,'[125]ERU-1'!$A$6:$BE$17,Y$42,FALSE)</f>
        <v>0</v>
      </c>
      <c r="Z170" s="85">
        <f>VLOOKUP($C$2,'[125]ERU-1'!$A$6:$BE$17,Z$42,FALSE)</f>
        <v>0</v>
      </c>
      <c r="AA170" s="85" t="str">
        <f>INDEX([16]Data!$BK$5:$BK$156,MATCH(A170,[16]Data!$A$5:$A$156,0))</f>
        <v>Vysočina</v>
      </c>
      <c r="AB170" s="86">
        <f>INDEX([16]Data!$BM$5:$BM$156,MATCH(A170,[16]Data!$A$5:$A$156,0))</f>
        <v>1.268</v>
      </c>
      <c r="AD170" s="39">
        <f t="shared" si="16"/>
        <v>0.79168463181792714</v>
      </c>
    </row>
    <row r="171" spans="1:30" x14ac:dyDescent="0.25">
      <c r="A171">
        <v>4352</v>
      </c>
      <c r="B171" s="84" t="str">
        <f>INDEX([16]Data!$C$5:$C$156,MATCH(A171,[16]Data!$A$5:$A$156,0))</f>
        <v>KJ - nemocnice HB</v>
      </c>
      <c r="C171" s="85" t="str">
        <f>VLOOKUP($C$2,'[126]ERU-1'!$A$6:$BE$17,C$42,FALSE)</f>
        <v>Červen</v>
      </c>
      <c r="D171" s="85">
        <f>VLOOKUP($C$2,'[126]ERU-1'!$A$6:$BE$17,D$42,FALSE)</f>
        <v>6</v>
      </c>
      <c r="E171" s="85">
        <f>VLOOKUP($C$2,'[126]ERU-1'!$A$6:$BE$17,E$42,FALSE)</f>
        <v>292.834</v>
      </c>
      <c r="F171" s="85">
        <f>VLOOKUP($C$2,'[126]ERU-1'!$A$6:$BE$17,F$42,FALSE)</f>
        <v>155.47999999999999</v>
      </c>
      <c r="G171" s="85">
        <f>VLOOKUP($C$2,'[126]ERU-1'!$A$6:$BE$17,G$42,FALSE)</f>
        <v>35.277000000000001</v>
      </c>
      <c r="H171" s="85">
        <f>VLOOKUP($C$2,'[126]ERU-1'!$A$6:$BE$17,H$42,FALSE)</f>
        <v>443</v>
      </c>
      <c r="I171" s="85">
        <f>VLOOKUP($C$2,'[126]ERU-1'!$A$6:$BE$17,I$42,FALSE)</f>
        <v>0</v>
      </c>
      <c r="J171" s="85">
        <f>VLOOKUP($C$2,'[126]ERU-1'!$A$6:$BE$17,J$42,FALSE)</f>
        <v>0</v>
      </c>
      <c r="K171" s="85">
        <f>VLOOKUP($C$2,'[126]ERU-1'!$A$6:$BE$17,K$42,FALSE)</f>
        <v>443</v>
      </c>
      <c r="L171" s="85">
        <f>VLOOKUP($C$2,'[126]ERU-1'!$A$6:$BE$17,L$42,FALSE)</f>
        <v>0</v>
      </c>
      <c r="M171" s="85">
        <f>VLOOKUP($C$2,'[126]ERU-1'!$A$6:$BE$17,M$42,FALSE)</f>
        <v>443</v>
      </c>
      <c r="N171" s="85">
        <f>VLOOKUP($C$2,'[126]ERU-1'!$A$6:$BE$17,N$42,FALSE)</f>
        <v>0</v>
      </c>
      <c r="O171" s="85" t="s">
        <v>36</v>
      </c>
      <c r="P171" s="85">
        <f>VLOOKUP($C$2,'[126]ERU-1'!$A$6:$BE$17,P$42,FALSE)</f>
        <v>0</v>
      </c>
      <c r="Q171" s="85">
        <f>VLOOKUP($C$2,'[126]ERU-1'!$A$6:$BE$17,Q$42,FALSE)</f>
        <v>0</v>
      </c>
      <c r="R171" s="85">
        <f>VLOOKUP($C$2,'[126]ERU-1'!$A$6:$BE$17,R$42,FALSE)</f>
        <v>443</v>
      </c>
      <c r="S171" s="85">
        <f>VLOOKUP($C$2,'[126]ERU-1'!$A$6:$BE$17,S$42,FALSE)</f>
        <v>0</v>
      </c>
      <c r="T171" s="85">
        <f>VLOOKUP($C$2,'[126]ERU-1'!$A$6:$BE$17,T$42,FALSE)</f>
        <v>0</v>
      </c>
      <c r="U171" s="85">
        <f>VLOOKUP($C$2,'[126]ERU-1'!$A$6:$BE$17,U$42,FALSE)</f>
        <v>0</v>
      </c>
      <c r="V171" s="85">
        <f>VLOOKUP($C$2,'[126]ERU-1'!$A$6:$BE$17,V$42,FALSE)</f>
        <v>0</v>
      </c>
      <c r="W171" s="85">
        <f>VLOOKUP($C$2,'[126]ERU-1'!$A$6:$BE$17,W$42,FALSE)</f>
        <v>0</v>
      </c>
      <c r="X171" s="85">
        <f>VLOOKUP($C$2,'[126]ERU-1'!$A$6:$BE$17,X$42,FALSE)</f>
        <v>0</v>
      </c>
      <c r="Y171" s="85">
        <f>VLOOKUP($C$2,'[126]ERU-1'!$A$6:$BE$17,Y$42,FALSE)</f>
        <v>0</v>
      </c>
      <c r="Z171" s="85">
        <f>VLOOKUP($C$2,'[126]ERU-1'!$A$6:$BE$17,Z$42,FALSE)</f>
        <v>0</v>
      </c>
      <c r="AA171" s="85" t="str">
        <f>INDEX([16]Data!$BK$5:$BK$156,MATCH(A171,[16]Data!$A$5:$A$156,0))</f>
        <v>Vysočina</v>
      </c>
      <c r="AB171" s="86">
        <f>INDEX([16]Data!$BM$5:$BM$156,MATCH(A171,[16]Data!$A$5:$A$156,0))</f>
        <v>1.268</v>
      </c>
      <c r="AD171" s="39">
        <f t="shared" si="16"/>
        <v>0.79145584998427809</v>
      </c>
    </row>
    <row r="172" spans="1:30" x14ac:dyDescent="0.25">
      <c r="A172">
        <v>4406</v>
      </c>
      <c r="B172" s="84" t="str">
        <f>INDEX([16]Data!$C$5:$C$156,MATCH(A172,[16]Data!$A$5:$A$156,0))</f>
        <v>KJ - Česká Třebová ul. Semanínská</v>
      </c>
      <c r="C172" s="85" t="str">
        <f>VLOOKUP($C$2,'[127]ERU-1'!$A$6:$BE$17,C$42,FALSE)</f>
        <v>Červen</v>
      </c>
      <c r="D172" s="85">
        <f>VLOOKUP($C$2,'[127]ERU-1'!$A$6:$BE$17,D$42,FALSE)</f>
        <v>6</v>
      </c>
      <c r="E172" s="85">
        <f>VLOOKUP($C$2,'[127]ERU-1'!$A$6:$BE$17,E$42,FALSE)</f>
        <v>135.47900000000001</v>
      </c>
      <c r="F172" s="85">
        <f>VLOOKUP($C$2,'[127]ERU-1'!$A$6:$BE$17,F$42,FALSE)</f>
        <v>79.578000000000003</v>
      </c>
      <c r="G172" s="85">
        <f>VLOOKUP($C$2,'[127]ERU-1'!$A$6:$BE$17,G$42,FALSE)</f>
        <v>35.268999999999998</v>
      </c>
      <c r="H172" s="85">
        <f>VLOOKUP($C$2,'[127]ERU-1'!$A$6:$BE$17,H$42,FALSE)</f>
        <v>234</v>
      </c>
      <c r="I172" s="85">
        <f>VLOOKUP($C$2,'[127]ERU-1'!$A$6:$BE$17,I$42,FALSE)</f>
        <v>0</v>
      </c>
      <c r="J172" s="85">
        <f>VLOOKUP($C$2,'[127]ERU-1'!$A$6:$BE$17,J$42,FALSE)</f>
        <v>0</v>
      </c>
      <c r="K172" s="85">
        <f>VLOOKUP($C$2,'[127]ERU-1'!$A$6:$BE$17,K$42,FALSE)</f>
        <v>234</v>
      </c>
      <c r="L172" s="85">
        <f>VLOOKUP($C$2,'[127]ERU-1'!$A$6:$BE$17,L$42,FALSE)</f>
        <v>0</v>
      </c>
      <c r="M172" s="85">
        <f>VLOOKUP($C$2,'[127]ERU-1'!$A$6:$BE$17,M$42,FALSE)</f>
        <v>234</v>
      </c>
      <c r="N172" s="85">
        <f>VLOOKUP($C$2,'[127]ERU-1'!$A$6:$BE$17,N$42,FALSE)</f>
        <v>0</v>
      </c>
      <c r="O172" s="85" t="s">
        <v>36</v>
      </c>
      <c r="P172" s="85">
        <f>VLOOKUP($C$2,'[127]ERU-1'!$A$6:$BE$17,P$42,FALSE)</f>
        <v>0</v>
      </c>
      <c r="Q172" s="85">
        <f>VLOOKUP($C$2,'[127]ERU-1'!$A$6:$BE$17,Q$42,FALSE)</f>
        <v>0</v>
      </c>
      <c r="R172" s="85">
        <f>VLOOKUP($C$2,'[127]ERU-1'!$A$6:$BE$17,R$42,FALSE)</f>
        <v>234</v>
      </c>
      <c r="S172" s="85">
        <f>VLOOKUP($C$2,'[127]ERU-1'!$A$6:$BE$17,S$42,FALSE)</f>
        <v>0</v>
      </c>
      <c r="T172" s="85">
        <f>VLOOKUP($C$2,'[127]ERU-1'!$A$6:$BE$17,T$42,FALSE)</f>
        <v>0</v>
      </c>
      <c r="U172" s="85">
        <f>VLOOKUP($C$2,'[127]ERU-1'!$A$6:$BE$17,U$42,FALSE)</f>
        <v>0</v>
      </c>
      <c r="V172" s="85">
        <f>VLOOKUP($C$2,'[127]ERU-1'!$A$6:$BE$17,V$42,FALSE)</f>
        <v>0</v>
      </c>
      <c r="W172" s="85">
        <f>VLOOKUP($C$2,'[127]ERU-1'!$A$6:$BE$17,W$42,FALSE)</f>
        <v>0</v>
      </c>
      <c r="X172" s="85">
        <f>VLOOKUP($C$2,'[127]ERU-1'!$A$6:$BE$17,X$42,FALSE)</f>
        <v>0</v>
      </c>
      <c r="Y172" s="85">
        <f>VLOOKUP($C$2,'[127]ERU-1'!$A$6:$BE$17,Y$42,FALSE)</f>
        <v>0</v>
      </c>
      <c r="Z172" s="85">
        <f>VLOOKUP($C$2,'[127]ERU-1'!$A$6:$BE$17,Z$42,FALSE)</f>
        <v>0</v>
      </c>
      <c r="AA172" s="85" t="str">
        <f>INDEX([16]Data!$BK$5:$BK$156,MATCH(A172,[16]Data!$A$5:$A$156,0))</f>
        <v>Pardubický</v>
      </c>
      <c r="AB172" s="86">
        <f>INDEX([16]Data!$BM$5:$BM$156,MATCH(A172,[16]Data!$A$5:$A$156,0))</f>
        <v>0.28000000000000003</v>
      </c>
      <c r="AD172" s="39">
        <f t="shared" ref="AD172:AD182" si="17">H172/(F172*3.6)</f>
        <v>0.81680866571162869</v>
      </c>
    </row>
    <row r="173" spans="1:30" x14ac:dyDescent="0.25">
      <c r="A173">
        <v>4405</v>
      </c>
      <c r="B173" s="84" t="str">
        <f>INDEX([16]Data!$C$5:$C$156,MATCH(A173,[16]Data!$A$5:$A$156,0))</f>
        <v>KJ - FRUTA Kunovice</v>
      </c>
      <c r="C173" s="85" t="str">
        <f>VLOOKUP($C$2,'[128]ERU-1'!$A$6:$BE$17,C$42,FALSE)</f>
        <v>Červen</v>
      </c>
      <c r="D173" s="85">
        <f>VLOOKUP($C$2,'[128]ERU-1'!$A$6:$BE$17,D$42,FALSE)</f>
        <v>6</v>
      </c>
      <c r="E173" s="85">
        <f>VLOOKUP($C$2,'[128]ERU-1'!$A$6:$BE$17,E$42,FALSE)</f>
        <v>114</v>
      </c>
      <c r="F173" s="85">
        <f>VLOOKUP($C$2,'[128]ERU-1'!$A$6:$BE$17,F$42,FALSE)</f>
        <v>67.433000000000007</v>
      </c>
      <c r="G173" s="85">
        <f>VLOOKUP($C$2,'[128]ERU-1'!$A$6:$BE$17,G$42,FALSE)</f>
        <v>35.396000000000001</v>
      </c>
      <c r="H173" s="85">
        <f>VLOOKUP($C$2,'[128]ERU-1'!$A$6:$BE$17,H$42,FALSE)</f>
        <v>197</v>
      </c>
      <c r="I173" s="85">
        <f>VLOOKUP($C$2,'[128]ERU-1'!$A$6:$BE$17,I$42,FALSE)</f>
        <v>0</v>
      </c>
      <c r="J173" s="85">
        <f>VLOOKUP($C$2,'[128]ERU-1'!$A$6:$BE$17,J$42,FALSE)</f>
        <v>0</v>
      </c>
      <c r="K173" s="85">
        <f>VLOOKUP($C$2,'[128]ERU-1'!$A$6:$BE$17,K$42,FALSE)</f>
        <v>197</v>
      </c>
      <c r="L173" s="85">
        <f>VLOOKUP($C$2,'[128]ERU-1'!$A$6:$BE$17,L$42,FALSE)</f>
        <v>0</v>
      </c>
      <c r="M173" s="85">
        <f>VLOOKUP($C$2,'[128]ERU-1'!$A$6:$BE$17,M$42,FALSE)</f>
        <v>197</v>
      </c>
      <c r="N173" s="85">
        <f>VLOOKUP($C$2,'[128]ERU-1'!$A$6:$BE$17,N$42,FALSE)</f>
        <v>0</v>
      </c>
      <c r="O173" s="85" t="s">
        <v>36</v>
      </c>
      <c r="P173" s="85">
        <f>VLOOKUP($C$2,'[128]ERU-1'!$A$6:$BE$17,P$42,FALSE)</f>
        <v>0</v>
      </c>
      <c r="Q173" s="85">
        <f>VLOOKUP($C$2,'[128]ERU-1'!$A$6:$BE$17,Q$42,FALSE)</f>
        <v>0</v>
      </c>
      <c r="R173" s="85">
        <f>VLOOKUP($C$2,'[128]ERU-1'!$A$6:$BE$17,R$42,FALSE)</f>
        <v>197</v>
      </c>
      <c r="S173" s="85">
        <f>VLOOKUP($C$2,'[128]ERU-1'!$A$6:$BE$17,S$42,FALSE)</f>
        <v>0</v>
      </c>
      <c r="T173" s="85">
        <f>VLOOKUP($C$2,'[128]ERU-1'!$A$6:$BE$17,T$42,FALSE)</f>
        <v>0</v>
      </c>
      <c r="U173" s="85">
        <f>VLOOKUP($C$2,'[128]ERU-1'!$A$6:$BE$17,U$42,FALSE)</f>
        <v>0</v>
      </c>
      <c r="V173" s="85">
        <f>VLOOKUP($C$2,'[128]ERU-1'!$A$6:$BE$17,V$42,FALSE)</f>
        <v>0</v>
      </c>
      <c r="W173" s="85">
        <f>VLOOKUP($C$2,'[128]ERU-1'!$A$6:$BE$17,W$42,FALSE)</f>
        <v>0</v>
      </c>
      <c r="X173" s="85">
        <f>VLOOKUP($C$2,'[128]ERU-1'!$A$6:$BE$17,X$42,FALSE)</f>
        <v>0</v>
      </c>
      <c r="Y173" s="85">
        <f>VLOOKUP($C$2,'[128]ERU-1'!$A$6:$BE$17,Y$42,FALSE)</f>
        <v>0</v>
      </c>
      <c r="Z173" s="85">
        <f>VLOOKUP($C$2,'[128]ERU-1'!$A$6:$BE$17,Z$42,FALSE)</f>
        <v>0</v>
      </c>
      <c r="AA173" s="85" t="str">
        <f>INDEX([16]Data!$BK$5:$BK$156,MATCH(A173,[16]Data!$A$5:$A$156,0))</f>
        <v>Zlínský</v>
      </c>
      <c r="AB173" s="86">
        <f>INDEX([16]Data!$BM$5:$BM$156,MATCH(A173,[16]Data!$A$5:$A$156,0))</f>
        <v>0.28000000000000003</v>
      </c>
      <c r="AD173" s="39">
        <f t="shared" si="17"/>
        <v>0.8115050824110186</v>
      </c>
    </row>
    <row r="174" spans="1:30" x14ac:dyDescent="0.25">
      <c r="A174">
        <v>4404</v>
      </c>
      <c r="B174" s="84" t="str">
        <f>INDEX([16]Data!$C$5:$C$156,MATCH(A174,[16]Data!$A$5:$A$156,0))</f>
        <v>KJ - Špindlerův mlýn</v>
      </c>
      <c r="C174" s="85" t="str">
        <f>VLOOKUP($C$2,'[129]ERU-1'!$A$6:$BE$17,C$42,FALSE)</f>
        <v>Červen</v>
      </c>
      <c r="D174" s="85">
        <f>VLOOKUP($C$2,'[129]ERU-1'!$A$6:$BE$17,D$42,FALSE)</f>
        <v>6</v>
      </c>
      <c r="E174" s="85">
        <f>VLOOKUP($C$2,'[129]ERU-1'!$A$6:$BE$17,E$42,FALSE)</f>
        <v>148.96100000000001</v>
      </c>
      <c r="F174" s="85">
        <f>VLOOKUP($C$2,'[129]ERU-1'!$A$6:$BE$17,F$42,FALSE)</f>
        <v>87.626000000000005</v>
      </c>
      <c r="G174" s="85">
        <f>VLOOKUP($C$2,'[129]ERU-1'!$A$6:$BE$17,G$42,FALSE)</f>
        <v>35.290999999999997</v>
      </c>
      <c r="H174" s="85">
        <f>VLOOKUP($C$2,'[129]ERU-1'!$A$6:$BE$17,H$42,FALSE)</f>
        <v>257</v>
      </c>
      <c r="I174" s="85">
        <f>VLOOKUP($C$2,'[129]ERU-1'!$A$6:$BE$17,I$42,FALSE)</f>
        <v>0</v>
      </c>
      <c r="J174" s="85">
        <f>VLOOKUP($C$2,'[129]ERU-1'!$A$6:$BE$17,J$42,FALSE)</f>
        <v>0</v>
      </c>
      <c r="K174" s="85">
        <f>VLOOKUP($C$2,'[129]ERU-1'!$A$6:$BE$17,K$42,FALSE)</f>
        <v>257</v>
      </c>
      <c r="L174" s="85">
        <f>VLOOKUP($C$2,'[129]ERU-1'!$A$6:$BE$17,L$42,FALSE)</f>
        <v>0</v>
      </c>
      <c r="M174" s="85">
        <f>VLOOKUP($C$2,'[129]ERU-1'!$A$6:$BE$17,M$42,FALSE)</f>
        <v>257</v>
      </c>
      <c r="N174" s="85">
        <f>VLOOKUP($C$2,'[129]ERU-1'!$A$6:$BE$17,N$42,FALSE)</f>
        <v>0</v>
      </c>
      <c r="O174" s="85" t="s">
        <v>36</v>
      </c>
      <c r="P174" s="85">
        <f>VLOOKUP($C$2,'[129]ERU-1'!$A$6:$BE$17,P$42,FALSE)</f>
        <v>0</v>
      </c>
      <c r="Q174" s="85">
        <f>VLOOKUP($C$2,'[129]ERU-1'!$A$6:$BE$17,Q$42,FALSE)</f>
        <v>0</v>
      </c>
      <c r="R174" s="85">
        <f>VLOOKUP($C$2,'[129]ERU-1'!$A$6:$BE$17,R$42,FALSE)</f>
        <v>257</v>
      </c>
      <c r="S174" s="85">
        <f>VLOOKUP($C$2,'[129]ERU-1'!$A$6:$BE$17,S$42,FALSE)</f>
        <v>0</v>
      </c>
      <c r="T174" s="85">
        <f>VLOOKUP($C$2,'[129]ERU-1'!$A$6:$BE$17,T$42,FALSE)</f>
        <v>0</v>
      </c>
      <c r="U174" s="85">
        <f>VLOOKUP($C$2,'[129]ERU-1'!$A$6:$BE$17,U$42,FALSE)</f>
        <v>0</v>
      </c>
      <c r="V174" s="85">
        <f>VLOOKUP($C$2,'[129]ERU-1'!$A$6:$BE$17,V$42,FALSE)</f>
        <v>0</v>
      </c>
      <c r="W174" s="85">
        <f>VLOOKUP($C$2,'[129]ERU-1'!$A$6:$BE$17,W$42,FALSE)</f>
        <v>0</v>
      </c>
      <c r="X174" s="85">
        <f>VLOOKUP($C$2,'[129]ERU-1'!$A$6:$BE$17,X$42,FALSE)</f>
        <v>0</v>
      </c>
      <c r="Y174" s="85">
        <f>VLOOKUP($C$2,'[129]ERU-1'!$A$6:$BE$17,Y$42,FALSE)</f>
        <v>0</v>
      </c>
      <c r="Z174" s="85">
        <f>VLOOKUP($C$2,'[129]ERU-1'!$A$6:$BE$17,Z$42,FALSE)</f>
        <v>0</v>
      </c>
      <c r="AA174" s="85" t="str">
        <f>INDEX([16]Data!$BK$5:$BK$156,MATCH(A174,[16]Data!$A$5:$A$156,0))</f>
        <v>Královéhradecký</v>
      </c>
      <c r="AB174" s="86">
        <f>INDEX([16]Data!$BM$5:$BM$156,MATCH(A174,[16]Data!$A$5:$A$156,0))</f>
        <v>0.28299999999999997</v>
      </c>
      <c r="AD174" s="39">
        <f t="shared" si="17"/>
        <v>0.81469984809176355</v>
      </c>
    </row>
    <row r="175" spans="1:30" x14ac:dyDescent="0.25">
      <c r="A175">
        <v>4381</v>
      </c>
      <c r="B175" s="84" t="str">
        <f>INDEX([16]Data!$C$5:$C$156,MATCH(A175,[16]Data!$A$5:$A$156,0))</f>
        <v>KJ - Lysá nad Labem</v>
      </c>
      <c r="C175" s="85" t="str">
        <f>VLOOKUP($C$2,'[130]ERU-1'!$A$6:$BE$17,C$42,FALSE)</f>
        <v>Červen</v>
      </c>
      <c r="D175" s="85">
        <f>VLOOKUP($C$2,'[130]ERU-1'!$A$6:$BE$17,D$42,FALSE)</f>
        <v>6</v>
      </c>
      <c r="E175" s="85">
        <f>VLOOKUP($C$2,'[130]ERU-1'!$A$6:$BE$17,E$42,FALSE)</f>
        <v>284.48700000000002</v>
      </c>
      <c r="F175" s="85">
        <f>VLOOKUP($C$2,'[130]ERU-1'!$A$6:$BE$17,F$42,FALSE)</f>
        <v>159.07900000000001</v>
      </c>
      <c r="G175" s="85">
        <f>VLOOKUP($C$2,'[130]ERU-1'!$A$6:$BE$17,G$42,FALSE)</f>
        <v>35.320999999999998</v>
      </c>
      <c r="H175" s="85">
        <f>VLOOKUP($C$2,'[130]ERU-1'!$A$6:$BE$17,H$42,FALSE)</f>
        <v>472</v>
      </c>
      <c r="I175" s="85">
        <f>VLOOKUP($C$2,'[130]ERU-1'!$A$6:$BE$17,I$42,FALSE)</f>
        <v>0</v>
      </c>
      <c r="J175" s="85">
        <f>VLOOKUP($C$2,'[130]ERU-1'!$A$6:$BE$17,J$42,FALSE)</f>
        <v>0</v>
      </c>
      <c r="K175" s="85">
        <f>VLOOKUP($C$2,'[130]ERU-1'!$A$6:$BE$17,K$42,FALSE)</f>
        <v>472</v>
      </c>
      <c r="L175" s="85">
        <f>VLOOKUP($C$2,'[130]ERU-1'!$A$6:$BE$17,L$42,FALSE)</f>
        <v>0</v>
      </c>
      <c r="M175" s="85">
        <f>VLOOKUP($C$2,'[130]ERU-1'!$A$6:$BE$17,M$42,FALSE)</f>
        <v>472</v>
      </c>
      <c r="N175" s="85">
        <f>VLOOKUP($C$2,'[130]ERU-1'!$A$6:$BE$17,N$42,FALSE)</f>
        <v>0</v>
      </c>
      <c r="O175" s="85" t="s">
        <v>36</v>
      </c>
      <c r="P175" s="85">
        <f>VLOOKUP($C$2,'[130]ERU-1'!$A$6:$BE$17,P$42,FALSE)</f>
        <v>0</v>
      </c>
      <c r="Q175" s="85">
        <f>VLOOKUP($C$2,'[130]ERU-1'!$A$6:$BE$17,Q$42,FALSE)</f>
        <v>0</v>
      </c>
      <c r="R175" s="85">
        <f>VLOOKUP($C$2,'[130]ERU-1'!$A$6:$BE$17,R$42,FALSE)</f>
        <v>472</v>
      </c>
      <c r="S175" s="85">
        <f>VLOOKUP($C$2,'[130]ERU-1'!$A$6:$BE$17,S$42,FALSE)</f>
        <v>0</v>
      </c>
      <c r="T175" s="85">
        <f>VLOOKUP($C$2,'[130]ERU-1'!$A$6:$BE$17,T$42,FALSE)</f>
        <v>0</v>
      </c>
      <c r="U175" s="85">
        <f>VLOOKUP($C$2,'[130]ERU-1'!$A$6:$BE$17,U$42,FALSE)</f>
        <v>0</v>
      </c>
      <c r="V175" s="85">
        <f>VLOOKUP($C$2,'[130]ERU-1'!$A$6:$BE$17,V$42,FALSE)</f>
        <v>0</v>
      </c>
      <c r="W175" s="85">
        <f>VLOOKUP($C$2,'[130]ERU-1'!$A$6:$BE$17,W$42,FALSE)</f>
        <v>0</v>
      </c>
      <c r="X175" s="85">
        <f>VLOOKUP($C$2,'[130]ERU-1'!$A$6:$BE$17,X$42,FALSE)</f>
        <v>0</v>
      </c>
      <c r="Y175" s="85">
        <f>VLOOKUP($C$2,'[130]ERU-1'!$A$6:$BE$17,Y$42,FALSE)</f>
        <v>0</v>
      </c>
      <c r="Z175" s="85">
        <f>VLOOKUP($C$2,'[130]ERU-1'!$A$6:$BE$17,Z$42,FALSE)</f>
        <v>0</v>
      </c>
      <c r="AA175" s="85" t="str">
        <f>INDEX([16]Data!$BK$5:$BK$156,MATCH(A175,[16]Data!$A$5:$A$156,0))</f>
        <v>Středočeský</v>
      </c>
      <c r="AB175" s="86">
        <f>INDEX([16]Data!$BM$5:$BM$156,MATCH(A175,[16]Data!$A$5:$A$156,0))</f>
        <v>0.99299999999999999</v>
      </c>
      <c r="AD175" s="39">
        <f t="shared" si="17"/>
        <v>0.82418868053678418</v>
      </c>
    </row>
    <row r="176" spans="1:30" x14ac:dyDescent="0.25">
      <c r="A176">
        <v>4410</v>
      </c>
      <c r="B176" s="84" t="str">
        <f>INDEX([16]Data!$C$5:$C$156,MATCH(A176,[16]Data!$A$5:$A$156,0))</f>
        <v>KJ - JOB AIR TECHNIC</v>
      </c>
      <c r="C176" s="85" t="str">
        <f>VLOOKUP($C$2,'[131]ERU-1'!$A$6:$BE$17,C$42,FALSE)</f>
        <v>Červen</v>
      </c>
      <c r="D176" s="85">
        <f>VLOOKUP($C$2,'[131]ERU-1'!$A$6:$BE$17,D$42,FALSE)</f>
        <v>6</v>
      </c>
      <c r="E176" s="85">
        <f>VLOOKUP($C$2,'[131]ERU-1'!$A$6:$BE$17,E$42,FALSE)</f>
        <v>35.372</v>
      </c>
      <c r="F176" s="85">
        <f>VLOOKUP($C$2,'[131]ERU-1'!$A$6:$BE$17,F$42,FALSE)</f>
        <v>18.902999999999999</v>
      </c>
      <c r="G176" s="85">
        <f>VLOOKUP($C$2,'[131]ERU-1'!$A$6:$BE$17,G$42,FALSE)</f>
        <v>35.481000000000002</v>
      </c>
      <c r="H176" s="85">
        <f>VLOOKUP($C$2,'[131]ERU-1'!$A$6:$BE$17,H$42,FALSE)</f>
        <v>46</v>
      </c>
      <c r="I176" s="85">
        <f>VLOOKUP($C$2,'[131]ERU-1'!$A$6:$BE$17,I$42,FALSE)</f>
        <v>0</v>
      </c>
      <c r="J176" s="85">
        <f>VLOOKUP($C$2,'[131]ERU-1'!$A$6:$BE$17,J$42,FALSE)</f>
        <v>0</v>
      </c>
      <c r="K176" s="85">
        <f>VLOOKUP($C$2,'[131]ERU-1'!$A$6:$BE$17,K$42,FALSE)</f>
        <v>46</v>
      </c>
      <c r="L176" s="85">
        <f>VLOOKUP($C$2,'[131]ERU-1'!$A$6:$BE$17,L$42,FALSE)</f>
        <v>0</v>
      </c>
      <c r="M176" s="85">
        <f>VLOOKUP($C$2,'[131]ERU-1'!$A$6:$BE$17,M$42,FALSE)</f>
        <v>46</v>
      </c>
      <c r="N176" s="85">
        <f>VLOOKUP($C$2,'[131]ERU-1'!$A$6:$BE$17,N$42,FALSE)</f>
        <v>0</v>
      </c>
      <c r="O176" s="85" t="s">
        <v>36</v>
      </c>
      <c r="P176" s="85">
        <f>VLOOKUP($C$2,'[131]ERU-1'!$A$6:$BE$17,P$42,FALSE)</f>
        <v>0</v>
      </c>
      <c r="Q176" s="85">
        <f>VLOOKUP($C$2,'[131]ERU-1'!$A$6:$BE$17,Q$42,FALSE)</f>
        <v>0</v>
      </c>
      <c r="R176" s="85">
        <f>VLOOKUP($C$2,'[131]ERU-1'!$A$6:$BE$17,R$42,FALSE)</f>
        <v>46</v>
      </c>
      <c r="S176" s="85">
        <f>VLOOKUP($C$2,'[131]ERU-1'!$A$6:$BE$17,S$42,FALSE)</f>
        <v>0</v>
      </c>
      <c r="T176" s="85">
        <f>VLOOKUP($C$2,'[131]ERU-1'!$A$6:$BE$17,T$42,FALSE)</f>
        <v>0</v>
      </c>
      <c r="U176" s="85">
        <f>VLOOKUP($C$2,'[131]ERU-1'!$A$6:$BE$17,U$42,FALSE)</f>
        <v>0</v>
      </c>
      <c r="V176" s="85">
        <f>VLOOKUP($C$2,'[131]ERU-1'!$A$6:$BE$17,V$42,FALSE)</f>
        <v>0</v>
      </c>
      <c r="W176" s="85">
        <f>VLOOKUP($C$2,'[131]ERU-1'!$A$6:$BE$17,W$42,FALSE)</f>
        <v>0</v>
      </c>
      <c r="X176" s="85">
        <f>VLOOKUP($C$2,'[131]ERU-1'!$A$6:$BE$17,X$42,FALSE)</f>
        <v>0</v>
      </c>
      <c r="Y176" s="85">
        <f>VLOOKUP($C$2,'[131]ERU-1'!$A$6:$BE$17,Y$42,FALSE)</f>
        <v>0</v>
      </c>
      <c r="Z176" s="85">
        <f>VLOOKUP($C$2,'[131]ERU-1'!$A$6:$BE$17,Z$42,FALSE)</f>
        <v>0</v>
      </c>
      <c r="AA176" s="85" t="str">
        <f>INDEX([16]Data!$BK$5:$BK$156,MATCH(A176,[16]Data!$A$5:$A$156,0))</f>
        <v>Moravskoslezský</v>
      </c>
      <c r="AB176" s="86">
        <f>INDEX([16]Data!$BM$5:$BM$156,MATCH(A176,[16]Data!$A$5:$A$156,0))</f>
        <v>0.3</v>
      </c>
      <c r="AD176" s="39">
        <f t="shared" si="17"/>
        <v>0.67596560216779233</v>
      </c>
    </row>
    <row r="177" spans="1:30" x14ac:dyDescent="0.25">
      <c r="A177">
        <v>4492</v>
      </c>
      <c r="B177" s="84" t="str">
        <f>INDEX([16]Data!$C$5:$C$156,MATCH(A177,[16]Data!$A$5:$A$156,0))</f>
        <v>KJ - Prostějov Anglická</v>
      </c>
      <c r="C177" s="85" t="str">
        <f>VLOOKUP($C$2,'[132]ERU-1'!$A$6:$BE$17,C$42,FALSE)</f>
        <v>Červen</v>
      </c>
      <c r="D177" s="85">
        <f>VLOOKUP($C$2,'[132]ERU-1'!$A$6:$BE$17,D$42,FALSE)</f>
        <v>6</v>
      </c>
      <c r="E177" s="85">
        <f>VLOOKUP($C$2,'[132]ERU-1'!$A$6:$BE$17,E$42,FALSE)</f>
        <v>155.23400000000001</v>
      </c>
      <c r="F177" s="85">
        <f>VLOOKUP($C$2,'[132]ERU-1'!$A$6:$BE$17,F$42,FALSE)</f>
        <v>89.474000000000004</v>
      </c>
      <c r="G177" s="85">
        <f>VLOOKUP($C$2,'[132]ERU-1'!$A$6:$BE$17,G$42,FALSE)</f>
        <v>35.387</v>
      </c>
      <c r="H177" s="85">
        <f>VLOOKUP($C$2,'[132]ERU-1'!$A$6:$BE$17,H$42,FALSE)</f>
        <v>261</v>
      </c>
      <c r="I177" s="85">
        <f>VLOOKUP($C$2,'[132]ERU-1'!$A$6:$BE$17,I$42,FALSE)</f>
        <v>0</v>
      </c>
      <c r="J177" s="85">
        <f>VLOOKUP($C$2,'[132]ERU-1'!$A$6:$BE$17,J$42,FALSE)</f>
        <v>0</v>
      </c>
      <c r="K177" s="85">
        <f>VLOOKUP($C$2,'[132]ERU-1'!$A$6:$BE$17,K$42,FALSE)</f>
        <v>261</v>
      </c>
      <c r="L177" s="85">
        <f>VLOOKUP($C$2,'[132]ERU-1'!$A$6:$BE$17,L$42,FALSE)</f>
        <v>0</v>
      </c>
      <c r="M177" s="85">
        <f>VLOOKUP($C$2,'[132]ERU-1'!$A$6:$BE$17,M$42,FALSE)</f>
        <v>261</v>
      </c>
      <c r="N177" s="85">
        <f>VLOOKUP($C$2,'[132]ERU-1'!$A$6:$BE$17,N$42,FALSE)</f>
        <v>0</v>
      </c>
      <c r="O177" s="85" t="s">
        <v>36</v>
      </c>
      <c r="P177" s="85">
        <f>VLOOKUP($C$2,'[132]ERU-1'!$A$6:$BE$17,P$42,FALSE)</f>
        <v>0</v>
      </c>
      <c r="Q177" s="85">
        <f>VLOOKUP($C$2,'[132]ERU-1'!$A$6:$BE$17,Q$42,FALSE)</f>
        <v>0</v>
      </c>
      <c r="R177" s="85">
        <f>VLOOKUP($C$2,'[132]ERU-1'!$A$6:$BE$17,R$42,FALSE)</f>
        <v>261</v>
      </c>
      <c r="S177" s="85">
        <f>VLOOKUP($C$2,'[132]ERU-1'!$A$6:$BE$17,S$42,FALSE)</f>
        <v>0</v>
      </c>
      <c r="T177" s="85">
        <f>VLOOKUP($C$2,'[132]ERU-1'!$A$6:$BE$17,T$42,FALSE)</f>
        <v>0</v>
      </c>
      <c r="U177" s="85">
        <f>VLOOKUP($C$2,'[132]ERU-1'!$A$6:$BE$17,U$42,FALSE)</f>
        <v>0</v>
      </c>
      <c r="V177" s="85">
        <f>VLOOKUP($C$2,'[132]ERU-1'!$A$6:$BE$17,V$42,FALSE)</f>
        <v>0</v>
      </c>
      <c r="W177" s="85">
        <f>VLOOKUP($C$2,'[132]ERU-1'!$A$6:$BE$17,W$42,FALSE)</f>
        <v>0</v>
      </c>
      <c r="X177" s="85">
        <f>VLOOKUP($C$2,'[132]ERU-1'!$A$6:$BE$17,X$42,FALSE)</f>
        <v>0</v>
      </c>
      <c r="Y177" s="85">
        <f>VLOOKUP($C$2,'[132]ERU-1'!$A$6:$BE$17,Y$42,FALSE)</f>
        <v>0</v>
      </c>
      <c r="Z177" s="85">
        <f>VLOOKUP($C$2,'[132]ERU-1'!$A$6:$BE$17,Z$42,FALSE)</f>
        <v>0</v>
      </c>
      <c r="AA177" s="85" t="str">
        <f>INDEX([16]Data!$BK$5:$BK$156,MATCH(A177,[16]Data!$A$5:$A$156,0))</f>
        <v>Olomoucký</v>
      </c>
      <c r="AB177" s="86">
        <f>INDEX([16]Data!$BM$5:$BM$156,MATCH(A177,[16]Data!$A$5:$A$156,0))</f>
        <v>0.46500000000000002</v>
      </c>
      <c r="AD177" s="39">
        <f t="shared" si="17"/>
        <v>0.81029125779556066</v>
      </c>
    </row>
    <row r="178" spans="1:30" x14ac:dyDescent="0.25">
      <c r="A178">
        <v>4536</v>
      </c>
      <c r="B178" s="84" t="str">
        <f>INDEX([16]Data!$C$5:$C$156,MATCH(A178,[16]Data!$A$5:$A$156,0))</f>
        <v>KJ - Police nad Metují</v>
      </c>
      <c r="C178" s="85" t="str">
        <f>VLOOKUP($C$2,'[132]ERU-1'!$A$6:$BE$17,C$42,FALSE)</f>
        <v>Červen</v>
      </c>
      <c r="D178" s="85">
        <f>VLOOKUP($C$2,'[132]ERU-1'!$A$6:$BE$17,D$42,FALSE)</f>
        <v>6</v>
      </c>
      <c r="E178" s="85">
        <f>VLOOKUP($C$2,'[133]ERU-1'!$A$6:$BE$17,E$42,FALSE)</f>
        <v>114.32299999999999</v>
      </c>
      <c r="F178" s="85">
        <f>VLOOKUP($C$2,'[133]ERU-1'!$A$6:$BE$17,F$42,FALSE)</f>
        <v>63.112000000000002</v>
      </c>
      <c r="G178" s="85">
        <f>VLOOKUP($C$2,'[133]ERU-1'!$A$6:$BE$17,G$42,FALSE)</f>
        <v>35.28</v>
      </c>
      <c r="H178" s="85">
        <f>VLOOKUP($C$2,'[133]ERU-1'!$A$6:$BE$17,H$42,FALSE)</f>
        <v>187</v>
      </c>
      <c r="I178" s="85">
        <f>VLOOKUP($C$2,'[133]ERU-1'!$A$6:$BE$17,I$42,FALSE)</f>
        <v>0</v>
      </c>
      <c r="J178" s="85">
        <f>VLOOKUP($C$2,'[133]ERU-1'!$A$6:$BE$17,J$42,FALSE)</f>
        <v>0</v>
      </c>
      <c r="K178" s="85">
        <f>VLOOKUP($C$2,'[133]ERU-1'!$A$6:$BE$17,K$42,FALSE)</f>
        <v>187</v>
      </c>
      <c r="L178" s="85">
        <f>VLOOKUP($C$2,'[133]ERU-1'!$A$6:$BE$17,L$42,FALSE)</f>
        <v>0</v>
      </c>
      <c r="M178" s="85">
        <f>VLOOKUP($C$2,'[133]ERU-1'!$A$6:$BE$17,M$42,FALSE)</f>
        <v>187</v>
      </c>
      <c r="N178" s="85">
        <f>VLOOKUP($C$2,'[133]ERU-1'!$A$6:$BE$17,N$42,FALSE)</f>
        <v>0</v>
      </c>
      <c r="O178" s="85" t="s">
        <v>36</v>
      </c>
      <c r="P178" s="85">
        <f>VLOOKUP($C$2,'[133]ERU-1'!$A$6:$BE$17,P$42,FALSE)</f>
        <v>0</v>
      </c>
      <c r="Q178" s="85">
        <f>VLOOKUP($C$2,'[133]ERU-1'!$A$6:$BE$17,Q$42,FALSE)</f>
        <v>0</v>
      </c>
      <c r="R178" s="85">
        <f>VLOOKUP($C$2,'[133]ERU-1'!$A$6:$BE$17,R$42,FALSE)</f>
        <v>187</v>
      </c>
      <c r="S178" s="85">
        <f>VLOOKUP($C$2,'[133]ERU-1'!$A$6:$BE$17,S$42,FALSE)</f>
        <v>0</v>
      </c>
      <c r="T178" s="85">
        <f>VLOOKUP($C$2,'[133]ERU-1'!$A$6:$BE$17,T$42,FALSE)</f>
        <v>0</v>
      </c>
      <c r="U178" s="85">
        <f>VLOOKUP($C$2,'[133]ERU-1'!$A$6:$BE$17,U$42,FALSE)</f>
        <v>0</v>
      </c>
      <c r="V178" s="85">
        <f>VLOOKUP($C$2,'[133]ERU-1'!$A$6:$BE$17,V$42,FALSE)</f>
        <v>0</v>
      </c>
      <c r="W178" s="85">
        <f>VLOOKUP($C$2,'[133]ERU-1'!$A$6:$BE$17,W$42,FALSE)</f>
        <v>0</v>
      </c>
      <c r="X178" s="85">
        <f>VLOOKUP($C$2,'[133]ERU-1'!$A$6:$BE$17,X$42,FALSE)</f>
        <v>0</v>
      </c>
      <c r="Y178" s="85">
        <f>VLOOKUP($C$2,'[133]ERU-1'!$A$6:$BE$17,Y$42,FALSE)</f>
        <v>0</v>
      </c>
      <c r="Z178" s="85">
        <f>VLOOKUP($C$2,'[133]ERU-1'!$A$6:$BE$17,Z$42,FALSE)</f>
        <v>0</v>
      </c>
      <c r="AA178" s="85" t="str">
        <f>INDEX([16]Data!$BK$5:$BK$156,MATCH(A178,[16]Data!$A$5:$A$156,0))</f>
        <v>Královéhradecký</v>
      </c>
      <c r="AB178" s="86">
        <f>INDEX([16]Data!$BM$5:$BM$156,MATCH(A178,[16]Data!$A$5:$A$156,0))</f>
        <v>0.47799999999999998</v>
      </c>
      <c r="AD178" s="39">
        <f t="shared" si="17"/>
        <v>0.82305178800298584</v>
      </c>
    </row>
    <row r="179" spans="1:30" x14ac:dyDescent="0.25">
      <c r="A179">
        <v>4524</v>
      </c>
      <c r="B179" s="84" t="str">
        <f>INDEX([16]Data!$C$5:$C$156,MATCH(A179,[16]Data!$A$5:$A$156,0))</f>
        <v>KJ - Poděbrady</v>
      </c>
      <c r="C179" s="85" t="str">
        <f>VLOOKUP($C$2,'[132]ERU-1'!$A$6:$BE$17,C$42,FALSE)</f>
        <v>Červen</v>
      </c>
      <c r="D179" s="85">
        <f>VLOOKUP($C$2,'[132]ERU-1'!$A$6:$BE$17,D$42,FALSE)</f>
        <v>6</v>
      </c>
      <c r="E179" s="85">
        <f>VLOOKUP($C$2,'[134]ERU-1'!$A$6:$BE$17,E$42,FALSE)</f>
        <v>138.67599999999999</v>
      </c>
      <c r="F179" s="85">
        <f>VLOOKUP($C$2,'[134]ERU-1'!$A$6:$BE$17,F$42,FALSE)</f>
        <v>73.117999999999995</v>
      </c>
      <c r="G179" s="85">
        <f>VLOOKUP($C$2,'[134]ERU-1'!$A$6:$BE$17,G$42,FALSE)</f>
        <v>35.317999999999998</v>
      </c>
      <c r="H179" s="85">
        <f>VLOOKUP($C$2,'[134]ERU-1'!$A$6:$BE$17,H$42,FALSE)</f>
        <v>205</v>
      </c>
      <c r="I179" s="85">
        <f>VLOOKUP($C$2,'[134]ERU-1'!$A$6:$BE$17,I$42,FALSE)</f>
        <v>0</v>
      </c>
      <c r="J179" s="85">
        <f>VLOOKUP($C$2,'[134]ERU-1'!$A$6:$BE$17,J$42,FALSE)</f>
        <v>0</v>
      </c>
      <c r="K179" s="85">
        <f>VLOOKUP($C$2,'[134]ERU-1'!$A$6:$BE$17,K$42,FALSE)</f>
        <v>205</v>
      </c>
      <c r="L179" s="85">
        <f>VLOOKUP($C$2,'[134]ERU-1'!$A$6:$BE$17,L$42,FALSE)</f>
        <v>0</v>
      </c>
      <c r="M179" s="85">
        <f>VLOOKUP($C$2,'[134]ERU-1'!$A$6:$BE$17,M$42,FALSE)</f>
        <v>205</v>
      </c>
      <c r="N179" s="85">
        <f>VLOOKUP($C$2,'[134]ERU-1'!$A$6:$BE$17,N$42,FALSE)</f>
        <v>0</v>
      </c>
      <c r="O179" s="85" t="s">
        <v>36</v>
      </c>
      <c r="P179" s="85">
        <f>VLOOKUP($C$2,'[134]ERU-1'!$A$6:$BE$17,P$42,FALSE)</f>
        <v>0</v>
      </c>
      <c r="Q179" s="85">
        <f>VLOOKUP($C$2,'[134]ERU-1'!$A$6:$BE$17,Q$42,FALSE)</f>
        <v>0</v>
      </c>
      <c r="R179" s="85">
        <f>VLOOKUP($C$2,'[134]ERU-1'!$A$6:$BE$17,R$42,FALSE)</f>
        <v>205</v>
      </c>
      <c r="S179" s="85">
        <f>VLOOKUP($C$2,'[134]ERU-1'!$A$6:$BE$17,S$42,FALSE)</f>
        <v>0</v>
      </c>
      <c r="T179" s="85">
        <f>VLOOKUP($C$2,'[134]ERU-1'!$A$6:$BE$17,T$42,FALSE)</f>
        <v>0</v>
      </c>
      <c r="U179" s="85">
        <f>VLOOKUP($C$2,'[134]ERU-1'!$A$6:$BE$17,U$42,FALSE)</f>
        <v>0</v>
      </c>
      <c r="V179" s="85">
        <f>VLOOKUP($C$2,'[134]ERU-1'!$A$6:$BE$17,V$42,FALSE)</f>
        <v>0</v>
      </c>
      <c r="W179" s="85">
        <f>VLOOKUP($C$2,'[134]ERU-1'!$A$6:$BE$17,W$42,FALSE)</f>
        <v>0</v>
      </c>
      <c r="X179" s="85">
        <f>VLOOKUP($C$2,'[134]ERU-1'!$A$6:$BE$17,X$42,FALSE)</f>
        <v>0</v>
      </c>
      <c r="Y179" s="85">
        <f>VLOOKUP($C$2,'[134]ERU-1'!$A$6:$BE$17,Y$42,FALSE)</f>
        <v>0</v>
      </c>
      <c r="Z179" s="85">
        <f>VLOOKUP($C$2,'[134]ERU-1'!$A$6:$BE$17,Z$42,FALSE)</f>
        <v>0</v>
      </c>
      <c r="AA179" s="85" t="str">
        <f>INDEX([16]Data!$BK$5:$BK$156,MATCH(A179,[16]Data!$A$5:$A$156,0))</f>
        <v>Středočeský</v>
      </c>
      <c r="AB179" s="86">
        <f>INDEX([16]Data!$BM$5:$BM$156,MATCH(A179,[16]Data!$A$5:$A$156,0))</f>
        <v>0.47799999999999998</v>
      </c>
      <c r="AD179" s="39">
        <f t="shared" si="17"/>
        <v>0.77880199738018596</v>
      </c>
    </row>
    <row r="180" spans="1:30" x14ac:dyDescent="0.25">
      <c r="A180">
        <v>4629</v>
      </c>
      <c r="B180" s="84" t="str">
        <f>INDEX([16]Data!$C$5:$C$156,MATCH(A180,[16]Data!$A$5:$A$156,0))</f>
        <v>KJ - Heřmanův Městec V Lukách</v>
      </c>
      <c r="C180" s="85" t="str">
        <f>VLOOKUP($C$2,'[132]ERU-1'!$A$6:$BE$17,C$42,FALSE)</f>
        <v>Červen</v>
      </c>
      <c r="D180" s="85">
        <f>VLOOKUP($C$2,'[132]ERU-1'!$A$6:$BE$17,D$42,FALSE)</f>
        <v>6</v>
      </c>
      <c r="E180" s="85">
        <f>VLOOKUP($C$2,'[135]ERU-1'!$A$6:$BE$17,E$42,FALSE)</f>
        <v>108.06</v>
      </c>
      <c r="F180" s="85">
        <f>VLOOKUP($C$2,'[135]ERU-1'!$A$6:$BE$17,F$42,FALSE)</f>
        <v>60.075000000000003</v>
      </c>
      <c r="G180" s="85">
        <f>VLOOKUP($C$2,'[135]ERU-1'!$A$6:$BE$17,G$42,FALSE)</f>
        <v>35.265000000000001</v>
      </c>
      <c r="H180" s="85">
        <f>VLOOKUP($C$2,'[135]ERU-1'!$A$6:$BE$17,H$42,FALSE)</f>
        <v>164</v>
      </c>
      <c r="I180" s="85">
        <f>VLOOKUP($C$2,'[135]ERU-1'!$A$6:$BE$17,I$42,FALSE)</f>
        <v>0</v>
      </c>
      <c r="J180" s="85">
        <f>VLOOKUP($C$2,'[135]ERU-1'!$A$6:$BE$17,J$42,FALSE)</f>
        <v>0</v>
      </c>
      <c r="K180" s="85">
        <f>VLOOKUP($C$2,'[135]ERU-1'!$A$6:$BE$17,K$42,FALSE)</f>
        <v>164</v>
      </c>
      <c r="L180" s="85">
        <f>VLOOKUP($C$2,'[135]ERU-1'!$A$6:$BE$17,L$42,FALSE)</f>
        <v>0</v>
      </c>
      <c r="M180" s="85">
        <f>VLOOKUP($C$2,'[135]ERU-1'!$A$6:$BE$17,M$42,FALSE)</f>
        <v>164</v>
      </c>
      <c r="N180" s="85">
        <f>VLOOKUP($C$2,'[135]ERU-1'!$A$6:$BE$17,N$42,FALSE)</f>
        <v>0</v>
      </c>
      <c r="O180" s="85" t="s">
        <v>36</v>
      </c>
      <c r="P180" s="85">
        <f>VLOOKUP($C$2,'[135]ERU-1'!$A$6:$BE$17,P$42,FALSE)</f>
        <v>0</v>
      </c>
      <c r="Q180" s="85">
        <f>VLOOKUP($C$2,'[135]ERU-1'!$A$6:$BE$17,Q$42,FALSE)</f>
        <v>0</v>
      </c>
      <c r="R180" s="85">
        <f>VLOOKUP($C$2,'[135]ERU-1'!$A$6:$BE$17,R$42,FALSE)</f>
        <v>164</v>
      </c>
      <c r="S180" s="85">
        <f>VLOOKUP($C$2,'[135]ERU-1'!$A$6:$BE$17,S$42,FALSE)</f>
        <v>0</v>
      </c>
      <c r="T180" s="85">
        <f>VLOOKUP($C$2,'[135]ERU-1'!$A$6:$BE$17,T$42,FALSE)</f>
        <v>0</v>
      </c>
      <c r="U180" s="85">
        <f>VLOOKUP($C$2,'[135]ERU-1'!$A$6:$BE$17,U$42,FALSE)</f>
        <v>0</v>
      </c>
      <c r="V180" s="85">
        <f>VLOOKUP($C$2,'[135]ERU-1'!$A$6:$BE$17,V$42,FALSE)</f>
        <v>0</v>
      </c>
      <c r="W180" s="85">
        <f>VLOOKUP($C$2,'[135]ERU-1'!$A$6:$BE$17,W$42,FALSE)</f>
        <v>0</v>
      </c>
      <c r="X180" s="85">
        <f>VLOOKUP($C$2,'[135]ERU-1'!$A$6:$BE$17,X$42,FALSE)</f>
        <v>0</v>
      </c>
      <c r="Y180" s="85">
        <f>VLOOKUP($C$2,'[135]ERU-1'!$A$6:$BE$17,Y$42,FALSE)</f>
        <v>0</v>
      </c>
      <c r="Z180" s="85">
        <f>VLOOKUP($C$2,'[135]ERU-1'!$A$6:$BE$17,Z$42,FALSE)</f>
        <v>0</v>
      </c>
      <c r="AA180" s="85" t="str">
        <f>INDEX([16]Data!$BK$5:$BK$156,MATCH(A180,[16]Data!$A$5:$A$156,0))</f>
        <v>Pardubický</v>
      </c>
      <c r="AB180" s="86">
        <f>INDEX([16]Data!$BM$5:$BM$156,MATCH(A180,[16]Data!$A$5:$A$156,0))</f>
        <v>0.28000000000000003</v>
      </c>
      <c r="AD180" s="39">
        <f t="shared" si="17"/>
        <v>0.75831137004670079</v>
      </c>
    </row>
    <row r="181" spans="1:30" x14ac:dyDescent="0.25">
      <c r="A181">
        <v>4631</v>
      </c>
      <c r="B181" s="84" t="str">
        <f>INDEX([16]Data!$C$5:$C$156,MATCH(A181,[16]Data!$A$5:$A$156,0))</f>
        <v>KJ - Heřmanův Městec U Bažantnice</v>
      </c>
      <c r="C181" s="85" t="str">
        <f>VLOOKUP($C$2,'[132]ERU-1'!$A$6:$BE$17,C$42,FALSE)</f>
        <v>Červen</v>
      </c>
      <c r="D181" s="85">
        <f>VLOOKUP($C$2,'[132]ERU-1'!$A$6:$BE$17,D$42,FALSE)</f>
        <v>6</v>
      </c>
      <c r="E181" s="85">
        <f>VLOOKUP($C$2,'[136]ERU-1'!$A$6:$BE$17,E$42,FALSE)</f>
        <v>101.548</v>
      </c>
      <c r="F181" s="85">
        <f>VLOOKUP($C$2,'[136]ERU-1'!$A$6:$BE$17,F$42,FALSE)</f>
        <v>56.31</v>
      </c>
      <c r="G181" s="85">
        <f>VLOOKUP($C$2,'[136]ERU-1'!$A$6:$BE$17,G$42,FALSE)</f>
        <v>35.264000000000003</v>
      </c>
      <c r="H181" s="85">
        <f>VLOOKUP($C$2,'[136]ERU-1'!$A$6:$BE$17,H$42,FALSE)</f>
        <v>154</v>
      </c>
      <c r="I181" s="85">
        <f>VLOOKUP($C$2,'[136]ERU-1'!$A$6:$BE$17,I$42,FALSE)</f>
        <v>0</v>
      </c>
      <c r="J181" s="85">
        <f>VLOOKUP($C$2,'[136]ERU-1'!$A$6:$BE$17,J$42,FALSE)</f>
        <v>0</v>
      </c>
      <c r="K181" s="85">
        <f>VLOOKUP($C$2,'[136]ERU-1'!$A$6:$BE$17,K$42,FALSE)</f>
        <v>154</v>
      </c>
      <c r="L181" s="85">
        <f>VLOOKUP($C$2,'[136]ERU-1'!$A$6:$BE$17,L$42,FALSE)</f>
        <v>0</v>
      </c>
      <c r="M181" s="85">
        <f>VLOOKUP($C$2,'[136]ERU-1'!$A$6:$BE$17,M$42,FALSE)</f>
        <v>154</v>
      </c>
      <c r="N181" s="85">
        <f>VLOOKUP($C$2,'[136]ERU-1'!$A$6:$BE$17,N$42,FALSE)</f>
        <v>0</v>
      </c>
      <c r="O181" s="85" t="s">
        <v>36</v>
      </c>
      <c r="P181" s="85">
        <f>VLOOKUP($C$2,'[136]ERU-1'!$A$6:$BE$17,P$42,FALSE)</f>
        <v>0</v>
      </c>
      <c r="Q181" s="85">
        <f>VLOOKUP($C$2,'[136]ERU-1'!$A$6:$BE$17,Q$42,FALSE)</f>
        <v>0</v>
      </c>
      <c r="R181" s="85">
        <f>VLOOKUP($C$2,'[136]ERU-1'!$A$6:$BE$17,R$42,FALSE)</f>
        <v>154</v>
      </c>
      <c r="S181" s="85">
        <f>VLOOKUP($C$2,'[136]ERU-1'!$A$6:$BE$17,S$42,FALSE)</f>
        <v>0</v>
      </c>
      <c r="T181" s="85">
        <f>VLOOKUP($C$2,'[136]ERU-1'!$A$6:$BE$17,T$42,FALSE)</f>
        <v>0</v>
      </c>
      <c r="U181" s="85">
        <f>VLOOKUP($C$2,'[136]ERU-1'!$A$6:$BE$17,U$42,FALSE)</f>
        <v>0</v>
      </c>
      <c r="V181" s="85">
        <f>VLOOKUP($C$2,'[136]ERU-1'!$A$6:$BE$17,V$42,FALSE)</f>
        <v>0</v>
      </c>
      <c r="W181" s="85">
        <f>VLOOKUP($C$2,'[136]ERU-1'!$A$6:$BE$17,W$42,FALSE)</f>
        <v>0</v>
      </c>
      <c r="X181" s="85">
        <f>VLOOKUP($C$2,'[136]ERU-1'!$A$6:$BE$17,X$42,FALSE)</f>
        <v>0</v>
      </c>
      <c r="Y181" s="85">
        <f>VLOOKUP($C$2,'[136]ERU-1'!$A$6:$BE$17,Y$42,FALSE)</f>
        <v>0</v>
      </c>
      <c r="Z181" s="85">
        <f>VLOOKUP($C$2,'[136]ERU-1'!$A$6:$BE$17,Z$42,FALSE)</f>
        <v>0</v>
      </c>
      <c r="AA181" s="85" t="str">
        <f>INDEX([16]Data!$BK$5:$BK$156,MATCH(A181,[16]Data!$A$5:$A$156,0))</f>
        <v>Pardubický</v>
      </c>
      <c r="AB181" s="86">
        <f>INDEX([16]Data!$BM$5:$BM$156,MATCH(A181,[16]Data!$A$5:$A$156,0))</f>
        <v>0.28000000000000003</v>
      </c>
      <c r="AD181" s="39">
        <f t="shared" si="17"/>
        <v>0.75968349809585822</v>
      </c>
    </row>
    <row r="182" spans="1:30" x14ac:dyDescent="0.25">
      <c r="A182">
        <v>4632</v>
      </c>
      <c r="B182" s="84" t="str">
        <f>INDEX([16]Data!$C$5:$C$156,MATCH(A182,[16]Data!$A$5:$A$156,0))</f>
        <v>KJ - Nové Zákupy</v>
      </c>
      <c r="C182" s="85" t="str">
        <f>VLOOKUP($C$2,'[132]ERU-1'!$A$6:$BE$17,C$42,FALSE)</f>
        <v>Červen</v>
      </c>
      <c r="D182" s="85">
        <f>VLOOKUP($C$2,'[132]ERU-1'!$A$6:$BE$17,D$42,FALSE)</f>
        <v>6</v>
      </c>
      <c r="E182" s="85">
        <f>VLOOKUP($C$2,'[137]ERU-1'!$A$6:$BE$17,E$42,FALSE)</f>
        <v>70.266999999999996</v>
      </c>
      <c r="F182" s="85">
        <f>VLOOKUP($C$2,'[137]ERU-1'!$A$6:$BE$17,F$42,FALSE)</f>
        <v>40.421999999999997</v>
      </c>
      <c r="G182" s="85">
        <f>VLOOKUP($C$2,'[137]ERU-1'!$A$6:$BE$17,G$42,FALSE)</f>
        <v>34.667999999999999</v>
      </c>
      <c r="H182" s="85">
        <f>VLOOKUP($C$2,'[137]ERU-1'!$A$6:$BE$17,H$42,FALSE)</f>
        <v>116</v>
      </c>
      <c r="I182" s="85">
        <f>VLOOKUP($C$2,'[137]ERU-1'!$A$6:$BE$17,I$42,FALSE)</f>
        <v>0</v>
      </c>
      <c r="J182" s="85">
        <f>VLOOKUP($C$2,'[137]ERU-1'!$A$6:$BE$17,J$42,FALSE)</f>
        <v>0</v>
      </c>
      <c r="K182" s="85">
        <f>VLOOKUP($C$2,'[137]ERU-1'!$A$6:$BE$17,K$42,FALSE)</f>
        <v>116</v>
      </c>
      <c r="L182" s="85">
        <f>VLOOKUP($C$2,'[137]ERU-1'!$A$6:$BE$17,L$42,FALSE)</f>
        <v>0</v>
      </c>
      <c r="M182" s="85">
        <f>VLOOKUP($C$2,'[137]ERU-1'!$A$6:$BE$17,M$42,FALSE)</f>
        <v>116</v>
      </c>
      <c r="N182" s="85">
        <f>VLOOKUP($C$2,'[137]ERU-1'!$A$6:$BE$17,N$42,FALSE)</f>
        <v>0</v>
      </c>
      <c r="O182" s="85" t="s">
        <v>36</v>
      </c>
      <c r="P182" s="85">
        <f>VLOOKUP($C$2,'[137]ERU-1'!$A$6:$BE$17,P$42,FALSE)</f>
        <v>0</v>
      </c>
      <c r="Q182" s="85">
        <f>VLOOKUP($C$2,'[137]ERU-1'!$A$6:$BE$17,Q$42,FALSE)</f>
        <v>0</v>
      </c>
      <c r="R182" s="85">
        <f>VLOOKUP($C$2,'[137]ERU-1'!$A$6:$BE$17,R$42,FALSE)</f>
        <v>116</v>
      </c>
      <c r="S182" s="85">
        <f>VLOOKUP($C$2,'[137]ERU-1'!$A$6:$BE$17,S$42,FALSE)</f>
        <v>0</v>
      </c>
      <c r="T182" s="85">
        <f>VLOOKUP($C$2,'[137]ERU-1'!$A$6:$BE$17,T$42,FALSE)</f>
        <v>0</v>
      </c>
      <c r="U182" s="85">
        <f>VLOOKUP($C$2,'[137]ERU-1'!$A$6:$BE$17,U$42,FALSE)</f>
        <v>0</v>
      </c>
      <c r="V182" s="85">
        <f>VLOOKUP($C$2,'[137]ERU-1'!$A$6:$BE$17,V$42,FALSE)</f>
        <v>0</v>
      </c>
      <c r="W182" s="85">
        <f>VLOOKUP($C$2,'[137]ERU-1'!$A$6:$BE$17,W$42,FALSE)</f>
        <v>0</v>
      </c>
      <c r="X182" s="85">
        <f>VLOOKUP($C$2,'[137]ERU-1'!$A$6:$BE$17,X$42,FALSE)</f>
        <v>0</v>
      </c>
      <c r="Y182" s="85">
        <f>VLOOKUP($C$2,'[137]ERU-1'!$A$6:$BE$17,Y$42,FALSE)</f>
        <v>0</v>
      </c>
      <c r="Z182" s="85">
        <f>VLOOKUP($C$2,'[137]ERU-1'!$A$6:$BE$17,Z$42,FALSE)</f>
        <v>0</v>
      </c>
      <c r="AA182" s="85" t="str">
        <f>INDEX([16]Data!$BK$5:$BK$156,MATCH(A182,[16]Data!$A$5:$A$156,0))</f>
        <v>Liberecký</v>
      </c>
      <c r="AB182" s="86">
        <f>INDEX([16]Data!$BM$5:$BM$156,MATCH(A182,[16]Data!$A$5:$A$156,0))</f>
        <v>0.3</v>
      </c>
      <c r="AD182" s="39">
        <f t="shared" si="17"/>
        <v>0.79714566875024062</v>
      </c>
    </row>
    <row r="183" spans="1:30" x14ac:dyDescent="0.25">
      <c r="A183">
        <v>4589</v>
      </c>
      <c r="B183" s="84" t="str">
        <f>INDEX([16]Data!$C$5:$C$156,MATCH(A183,[16]Data!$A$5:$A$156,0))</f>
        <v>KJ - Klatovy</v>
      </c>
      <c r="C183" s="85" t="str">
        <f>VLOOKUP($C$2,'[132]ERU-1'!$A$6:$BE$17,C$42,FALSE)</f>
        <v>Červen</v>
      </c>
      <c r="D183" s="85">
        <f>VLOOKUP($C$2,'[132]ERU-1'!$A$6:$BE$17,D$42,FALSE)</f>
        <v>6</v>
      </c>
      <c r="E183" s="85">
        <f>VLOOKUP($C$2,'[138]ERU-1'!$A$6:$BE$17,E$42,FALSE)</f>
        <v>267.24200000000002</v>
      </c>
      <c r="F183" s="85">
        <f>VLOOKUP($C$2,'[138]ERU-1'!$A$6:$BE$17,F$42,FALSE)</f>
        <v>141.54400000000001</v>
      </c>
      <c r="G183" s="85">
        <f>VLOOKUP($C$2,'[138]ERU-1'!$A$6:$BE$17,G$42,FALSE)</f>
        <v>35.414999999999999</v>
      </c>
      <c r="H183" s="85">
        <f>VLOOKUP($C$2,'[138]ERU-1'!$A$6:$BE$17,H$42,FALSE)</f>
        <v>389</v>
      </c>
      <c r="I183" s="85">
        <f>VLOOKUP($C$2,'[138]ERU-1'!$A$6:$BE$17,I$42,FALSE)</f>
        <v>0</v>
      </c>
      <c r="J183" s="85">
        <f>VLOOKUP($C$2,'[138]ERU-1'!$A$6:$BE$17,J$42,FALSE)</f>
        <v>0</v>
      </c>
      <c r="K183" s="85">
        <f>VLOOKUP($C$2,'[138]ERU-1'!$A$6:$BE$17,K$42,FALSE)</f>
        <v>389</v>
      </c>
      <c r="L183" s="85">
        <f>VLOOKUP($C$2,'[138]ERU-1'!$A$6:$BE$17,L$42,FALSE)</f>
        <v>0</v>
      </c>
      <c r="M183" s="85">
        <f>VLOOKUP($C$2,'[138]ERU-1'!$A$6:$BE$17,M$42,FALSE)</f>
        <v>389</v>
      </c>
      <c r="N183" s="85">
        <f>VLOOKUP($C$2,'[138]ERU-1'!$A$6:$BE$17,N$42,FALSE)</f>
        <v>0</v>
      </c>
      <c r="O183" s="85" t="s">
        <v>36</v>
      </c>
      <c r="P183" s="85">
        <f>VLOOKUP($C$2,'[138]ERU-1'!$A$6:$BE$17,P$42,FALSE)</f>
        <v>0</v>
      </c>
      <c r="Q183" s="85">
        <f>VLOOKUP($C$2,'[138]ERU-1'!$A$6:$BE$17,Q$42,FALSE)</f>
        <v>0</v>
      </c>
      <c r="R183" s="85">
        <f>VLOOKUP($C$2,'[138]ERU-1'!$A$6:$BE$17,R$42,FALSE)</f>
        <v>389</v>
      </c>
      <c r="S183" s="85">
        <f>VLOOKUP($C$2,'[138]ERU-1'!$A$6:$BE$17,S$42,FALSE)</f>
        <v>0</v>
      </c>
      <c r="T183" s="85">
        <f>VLOOKUP($C$2,'[138]ERU-1'!$A$6:$BE$17,T$42,FALSE)</f>
        <v>0</v>
      </c>
      <c r="U183" s="85">
        <f>VLOOKUP($C$2,'[138]ERU-1'!$A$6:$BE$17,U$42,FALSE)</f>
        <v>0</v>
      </c>
      <c r="V183" s="85">
        <f>VLOOKUP($C$2,'[138]ERU-1'!$A$6:$BE$17,V$42,FALSE)</f>
        <v>0</v>
      </c>
      <c r="W183" s="85">
        <f>VLOOKUP($C$2,'[138]ERU-1'!$A$6:$BE$17,W$42,FALSE)</f>
        <v>0</v>
      </c>
      <c r="X183" s="85">
        <f>VLOOKUP($C$2,'[138]ERU-1'!$A$6:$BE$17,X$42,FALSE)</f>
        <v>0</v>
      </c>
      <c r="Y183" s="85">
        <f>VLOOKUP($C$2,'[138]ERU-1'!$A$6:$BE$17,Y$42,FALSE)</f>
        <v>0</v>
      </c>
      <c r="Z183" s="85">
        <f>VLOOKUP($C$2,'[138]ERU-1'!$A$6:$BE$17,Z$42,FALSE)</f>
        <v>0</v>
      </c>
      <c r="AA183" s="85" t="str">
        <f>INDEX([16]Data!$BK$5:$BK$156,MATCH(A183,[16]Data!$A$5:$A$156,0))</f>
        <v>Plzeňský</v>
      </c>
      <c r="AB183" s="86">
        <f>INDEX([16]Data!$BM$5:$BM$156,MATCH(A183,[16]Data!$A$5:$A$156,0))</f>
        <v>0.99299999999999999</v>
      </c>
    </row>
    <row r="184" spans="1:30" x14ac:dyDescent="0.25">
      <c r="A184">
        <v>4630</v>
      </c>
      <c r="B184" s="84" t="str">
        <f>INDEX([16]Data!$C$5:$C$156,MATCH(A184,[16]Data!$A$5:$A$156,0))</f>
        <v>KJ - Jihlava SAPELI</v>
      </c>
      <c r="C184" s="85" t="str">
        <f>VLOOKUP($C$2,'[139]ERU-1'!$A$6:$BE$17,C$42,FALSE)</f>
        <v>Červen</v>
      </c>
      <c r="D184" s="85">
        <f>ROUND(VLOOKUP($C$2,'[139]ERU-1'!$A$6:$BE$17,D$42,FALSE),3)</f>
        <v>6</v>
      </c>
      <c r="E184" s="85">
        <f>ROUND(VLOOKUP($C$2,'[139]ERU-1'!$A$6:$BE$17,E$42,FALSE),3)</f>
        <v>17.891999999999999</v>
      </c>
      <c r="F184" s="85">
        <f>ROUND(VLOOKUP($C$2,'[139]ERU-1'!$A$6:$BE$17,F$42,FALSE),3)</f>
        <v>10.112</v>
      </c>
      <c r="G184" s="85">
        <f>ROUND(VLOOKUP($C$2,'[139]ERU-1'!$A$6:$BE$17,G$42,FALSE),3)</f>
        <v>35.369</v>
      </c>
      <c r="H184" s="85">
        <f>ROUND(VLOOKUP($C$2,'[139]ERU-1'!$A$6:$BE$17,H$42,FALSE),3)</f>
        <v>28</v>
      </c>
      <c r="I184" s="85">
        <f>ROUND(VLOOKUP($C$2,'[139]ERU-1'!$A$6:$BE$17,I$42,FALSE),3)</f>
        <v>0</v>
      </c>
      <c r="J184" s="85">
        <f>ROUND(VLOOKUP($C$2,'[139]ERU-1'!$A$6:$BE$17,J$42,FALSE),3)</f>
        <v>0</v>
      </c>
      <c r="K184" s="85">
        <f>ROUND(VLOOKUP($C$2,'[139]ERU-1'!$A$6:$BE$17,K$42,FALSE),3)</f>
        <v>28</v>
      </c>
      <c r="L184" s="85">
        <f>ROUND(VLOOKUP($C$2,'[139]ERU-1'!$A$6:$BE$17,L$42,FALSE),3)</f>
        <v>0</v>
      </c>
      <c r="M184" s="85">
        <f>ROUND(VLOOKUP($C$2,'[139]ERU-1'!$A$6:$BE$17,M$42,FALSE),3)</f>
        <v>28</v>
      </c>
      <c r="N184" s="85">
        <f>ROUND(VLOOKUP($C$2,'[139]ERU-1'!$A$6:$BE$17,N$42,FALSE),3)</f>
        <v>0</v>
      </c>
      <c r="O184" s="85" t="s">
        <v>36</v>
      </c>
      <c r="P184" s="85">
        <f>ROUND(VLOOKUP($C$2,'[139]ERU-1'!$A$6:$BE$17,P$42,FALSE),3)</f>
        <v>0</v>
      </c>
      <c r="Q184" s="85">
        <f>ROUND(VLOOKUP($C$2,'[139]ERU-1'!$A$6:$BE$17,Q$42,FALSE),3)</f>
        <v>0</v>
      </c>
      <c r="R184" s="85">
        <f>ROUND(VLOOKUP($C$2,'[139]ERU-1'!$A$6:$BE$17,R$42,FALSE),3)</f>
        <v>28</v>
      </c>
      <c r="S184" s="85">
        <f>ROUND(VLOOKUP($C$2,'[139]ERU-1'!$A$6:$BE$17,S$42,FALSE),3)</f>
        <v>0</v>
      </c>
      <c r="T184" s="85">
        <f>ROUND(VLOOKUP($C$2,'[139]ERU-1'!$A$6:$BE$17,T$42,FALSE),3)</f>
        <v>0</v>
      </c>
      <c r="U184" s="85">
        <f>ROUND(VLOOKUP($C$2,'[139]ERU-1'!$A$6:$BE$17,U$42,FALSE),3)</f>
        <v>0</v>
      </c>
      <c r="V184" s="85">
        <f>ROUND(VLOOKUP($C$2,'[139]ERU-1'!$A$6:$BE$17,V$42,FALSE),3)</f>
        <v>0</v>
      </c>
      <c r="W184" s="85">
        <f>ROUND(VLOOKUP($C$2,'[139]ERU-1'!$A$6:$BE$17,W$42,FALSE),3)</f>
        <v>0</v>
      </c>
      <c r="X184" s="85">
        <f>ROUND(VLOOKUP($C$2,'[139]ERU-1'!$A$6:$BE$17,X$42,FALSE),3)</f>
        <v>0</v>
      </c>
      <c r="Y184" s="85">
        <f>ROUND(VLOOKUP($C$2,'[139]ERU-1'!$A$6:$BE$17,Y$42,FALSE),3)</f>
        <v>0</v>
      </c>
      <c r="Z184" s="85">
        <f>ROUND(VLOOKUP($C$2,'[139]ERU-1'!$A$6:$BE$17,Z$42,FALSE),3)</f>
        <v>0</v>
      </c>
      <c r="AA184" s="85" t="str">
        <f>INDEX([16]Data!$BK$5:$BK$156,MATCH(A184,[16]Data!$A$5:$A$156,0))</f>
        <v>Vysočina</v>
      </c>
      <c r="AB184" s="86">
        <f>INDEX([16]Data!$BM$5:$BM$156,MATCH(A184,[16]Data!$A$5:$A$156,0))</f>
        <v>0.28000000000000003</v>
      </c>
    </row>
    <row r="185" spans="1:30" x14ac:dyDescent="0.25">
      <c r="A185">
        <v>4475</v>
      </c>
      <c r="B185" s="84" t="str">
        <f>INDEX([16]Data!$C$5:$C$156,MATCH(A185,[16]Data!$A$5:$A$156,0))</f>
        <v>KJ - Rokycany, na Pátku</v>
      </c>
      <c r="C185" s="85" t="str">
        <f>VLOOKUP($C$2,'[139]ERU-1'!$A$6:$BE$17,C$42,FALSE)</f>
        <v>Červen</v>
      </c>
      <c r="D185" s="85">
        <f>ROUND(VLOOKUP($C$2,'[140]ERU-1'!$A$6:$BE$17,D$42,FALSE),3)</f>
        <v>6</v>
      </c>
      <c r="E185" s="85">
        <f>ROUND(VLOOKUP($C$2,'[140]ERU-1'!$A$6:$BE$17,E$42,FALSE),3)</f>
        <v>164.38800000000001</v>
      </c>
      <c r="F185" s="85">
        <f>ROUND(VLOOKUP($C$2,'[140]ERU-1'!$A$6:$BE$17,F$42,FALSE),3)</f>
        <v>86.768000000000001</v>
      </c>
      <c r="G185" s="85">
        <f>ROUND(VLOOKUP($C$2,'[140]ERU-1'!$A$6:$BE$17,G$42,FALSE),3)</f>
        <v>35.418999999999997</v>
      </c>
      <c r="H185" s="85">
        <f>ROUND(VLOOKUP($C$2,'[140]ERU-1'!$A$6:$BE$17,H$42,FALSE),3)</f>
        <v>272</v>
      </c>
      <c r="I185" s="85">
        <f>ROUND(VLOOKUP($C$2,'[140]ERU-1'!$A$6:$BE$17,I$42,FALSE),3)</f>
        <v>0</v>
      </c>
      <c r="J185" s="85">
        <f>ROUND(VLOOKUP($C$2,'[140]ERU-1'!$A$6:$BE$17,J$42,FALSE),3)</f>
        <v>0</v>
      </c>
      <c r="K185" s="85">
        <f>ROUND(VLOOKUP($C$2,'[140]ERU-1'!$A$6:$BE$17,K$42,FALSE),3)</f>
        <v>272</v>
      </c>
      <c r="L185" s="85">
        <f>ROUND(VLOOKUP($C$2,'[140]ERU-1'!$A$6:$BE$17,L$42,FALSE),3)</f>
        <v>0</v>
      </c>
      <c r="M185" s="85">
        <f>ROUND(VLOOKUP($C$2,'[140]ERU-1'!$A$6:$BE$17,M$42,FALSE),3)</f>
        <v>272</v>
      </c>
      <c r="N185" s="85">
        <f>ROUND(VLOOKUP($C$2,'[140]ERU-1'!$A$6:$BE$17,N$42,FALSE),3)</f>
        <v>0</v>
      </c>
      <c r="O185" s="85" t="s">
        <v>36</v>
      </c>
      <c r="P185" s="85">
        <f>ROUND(VLOOKUP($C$2,'[140]ERU-1'!$A$6:$BE$17,P$42,FALSE),3)</f>
        <v>0</v>
      </c>
      <c r="Q185" s="85">
        <f>ROUND(VLOOKUP($C$2,'[140]ERU-1'!$A$6:$BE$17,Q$42,FALSE),3)</f>
        <v>0</v>
      </c>
      <c r="R185" s="85">
        <f>ROUND(VLOOKUP($C$2,'[140]ERU-1'!$A$6:$BE$17,R$42,FALSE),3)</f>
        <v>272</v>
      </c>
      <c r="S185" s="85">
        <f>ROUND(VLOOKUP($C$2,'[140]ERU-1'!$A$6:$BE$17,S$42,FALSE),3)</f>
        <v>0</v>
      </c>
      <c r="T185" s="85">
        <f>ROUND(VLOOKUP($C$2,'[140]ERU-1'!$A$6:$BE$17,T$42,FALSE),3)</f>
        <v>0</v>
      </c>
      <c r="U185" s="85">
        <f>ROUND(VLOOKUP($C$2,'[140]ERU-1'!$A$6:$BE$17,U$42,FALSE),3)</f>
        <v>0</v>
      </c>
      <c r="V185" s="85">
        <f>ROUND(VLOOKUP($C$2,'[140]ERU-1'!$A$6:$BE$17,V$42,FALSE),3)</f>
        <v>0</v>
      </c>
      <c r="W185" s="85">
        <f>ROUND(VLOOKUP($C$2,'[140]ERU-1'!$A$6:$BE$17,W$42,FALSE),3)</f>
        <v>0</v>
      </c>
      <c r="X185" s="85">
        <f>ROUND(VLOOKUP($C$2,'[140]ERU-1'!$A$6:$BE$17,X$42,FALSE),3)</f>
        <v>0</v>
      </c>
      <c r="Y185" s="85">
        <f>ROUND(VLOOKUP($C$2,'[140]ERU-1'!$A$6:$BE$17,Y$42,FALSE),3)</f>
        <v>0</v>
      </c>
      <c r="Z185" s="85">
        <f>ROUND(VLOOKUP($C$2,'[140]ERU-1'!$A$6:$BE$17,Z$42,FALSE),3)</f>
        <v>0</v>
      </c>
      <c r="AA185" s="85" t="str">
        <f>INDEX([16]Data!$BK$5:$BK$156,MATCH(A185,[16]Data!$A$5:$A$156,0))</f>
        <v>Plzeňský</v>
      </c>
      <c r="AB185" s="86">
        <f>INDEX([16]Data!$BM$5:$BM$156,MATCH(A185,[16]Data!$A$5:$A$156,0))</f>
        <v>0.47799999999999998</v>
      </c>
    </row>
    <row r="186" spans="1:30" x14ac:dyDescent="0.25">
      <c r="A186">
        <v>4579</v>
      </c>
      <c r="B186" s="84" t="str">
        <f>INDEX([16]Data!$C$5:$C$156,MATCH(A186,[16]Data!$A$5:$A$156,0))</f>
        <v>KJ - COLORLAK</v>
      </c>
      <c r="C186" s="85" t="str">
        <f>VLOOKUP($C$2,'[139]ERU-1'!$A$6:$BE$17,C$42,FALSE)</f>
        <v>Červen</v>
      </c>
      <c r="D186" s="85">
        <f>ROUND(VLOOKUP($C$2,'[141]ERU-1'!$A$6:$BE$17,D$42,FALSE),3)</f>
        <v>6</v>
      </c>
      <c r="E186" s="85">
        <f>ROUND(VLOOKUP($C$2,'[141]ERU-1'!$A$6:$BE$17,E$42,FALSE),3)</f>
        <v>30.373999999999999</v>
      </c>
      <c r="F186" s="85">
        <f>ROUND(VLOOKUP($C$2,'[141]ERU-1'!$A$6:$BE$17,F$42,FALSE),3)</f>
        <v>16.035</v>
      </c>
      <c r="G186" s="85">
        <f>ROUND(VLOOKUP($C$2,'[141]ERU-1'!$A$6:$BE$17,G$42,FALSE),3)</f>
        <v>35.412999999999997</v>
      </c>
      <c r="H186" s="85">
        <f>ROUND(VLOOKUP($C$2,'[141]ERU-1'!$A$6:$BE$17,H$42,FALSE),3)</f>
        <v>44</v>
      </c>
      <c r="I186" s="85">
        <f>ROUND(VLOOKUP($C$2,'[141]ERU-1'!$A$6:$BE$17,I$42,FALSE),3)</f>
        <v>0</v>
      </c>
      <c r="J186" s="85">
        <f>ROUND(VLOOKUP($C$2,'[141]ERU-1'!$A$6:$BE$17,J$42,FALSE),3)</f>
        <v>0</v>
      </c>
      <c r="K186" s="85">
        <f>ROUND(VLOOKUP($C$2,'[141]ERU-1'!$A$6:$BE$17,K$42,FALSE),3)</f>
        <v>44</v>
      </c>
      <c r="L186" s="85">
        <f>ROUND(VLOOKUP($C$2,'[141]ERU-1'!$A$6:$BE$17,L$42,FALSE),3)</f>
        <v>0</v>
      </c>
      <c r="M186" s="85">
        <f>ROUND(VLOOKUP($C$2,'[141]ERU-1'!$A$6:$BE$17,M$42,FALSE),3)</f>
        <v>44</v>
      </c>
      <c r="N186" s="85">
        <f>ROUND(VLOOKUP($C$2,'[141]ERU-1'!$A$6:$BE$17,N$42,FALSE),3)</f>
        <v>0</v>
      </c>
      <c r="O186" s="85" t="s">
        <v>36</v>
      </c>
      <c r="P186" s="85">
        <f>ROUND(VLOOKUP($C$2,'[141]ERU-1'!$A$6:$BE$17,P$42,FALSE),3)</f>
        <v>0</v>
      </c>
      <c r="Q186" s="85">
        <f>ROUND(VLOOKUP($C$2,'[141]ERU-1'!$A$6:$BE$17,Q$42,FALSE),3)</f>
        <v>0</v>
      </c>
      <c r="R186" s="85">
        <f>ROUND(VLOOKUP($C$2,'[141]ERU-1'!$A$6:$BE$17,R$42,FALSE),3)</f>
        <v>44</v>
      </c>
      <c r="S186" s="85">
        <f>ROUND(VLOOKUP($C$2,'[141]ERU-1'!$A$6:$BE$17,S$42,FALSE),3)</f>
        <v>0</v>
      </c>
      <c r="T186" s="85">
        <f>ROUND(VLOOKUP($C$2,'[141]ERU-1'!$A$6:$BE$17,T$42,FALSE),3)</f>
        <v>0</v>
      </c>
      <c r="U186" s="85">
        <f>ROUND(VLOOKUP($C$2,'[141]ERU-1'!$A$6:$BE$17,U$42,FALSE),3)</f>
        <v>0</v>
      </c>
      <c r="V186" s="85">
        <f>ROUND(VLOOKUP($C$2,'[141]ERU-1'!$A$6:$BE$17,V$42,FALSE),3)</f>
        <v>0</v>
      </c>
      <c r="W186" s="85">
        <f>ROUND(VLOOKUP($C$2,'[141]ERU-1'!$A$6:$BE$17,W$42,FALSE),3)</f>
        <v>0</v>
      </c>
      <c r="X186" s="85">
        <f>ROUND(VLOOKUP($C$2,'[141]ERU-1'!$A$6:$BE$17,X$42,FALSE),3)</f>
        <v>0</v>
      </c>
      <c r="Y186" s="85">
        <f>ROUND(VLOOKUP($C$2,'[141]ERU-1'!$A$6:$BE$17,Y$42,FALSE),3)</f>
        <v>0</v>
      </c>
      <c r="Z186" s="85">
        <f>ROUND(VLOOKUP($C$2,'[141]ERU-1'!$A$6:$BE$17,Z$42,FALSE),3)</f>
        <v>0</v>
      </c>
      <c r="AA186" s="85" t="str">
        <f>INDEX([16]Data!$BK$5:$BK$156,MATCH(A186,[16]Data!$A$5:$A$156,0))</f>
        <v>Zlínský</v>
      </c>
      <c r="AB186" s="86">
        <f>INDEX([16]Data!$BM$5:$BM$156,MATCH(A186,[16]Data!$A$5:$A$156,0))</f>
        <v>0.47799999999999998</v>
      </c>
    </row>
    <row r="187" spans="1:30" x14ac:dyDescent="0.25">
      <c r="A187">
        <v>4928</v>
      </c>
      <c r="B187" s="84" t="str">
        <f>INDEX([16]Data!$C$5:$C$156,MATCH(A187,[16]Data!$A$5:$A$156,0))</f>
        <v>KJ - Horaždovice ul. Okružní</v>
      </c>
      <c r="C187" s="85" t="str">
        <f>VLOOKUP($C$2,'[139]ERU-1'!$A$6:$BE$17,C$42,FALSE)</f>
        <v>Červen</v>
      </c>
      <c r="D187" s="85">
        <f>ROUND(VLOOKUP($C$2,'[142]ERU-1'!$A$6:$BE$17,D$42,FALSE),3)</f>
        <v>6</v>
      </c>
      <c r="E187" s="85">
        <f>ROUND(VLOOKUP($C$2,'[142]ERU-1'!$A$6:$BE$17,E$42,FALSE),3)</f>
        <v>239.97300000000001</v>
      </c>
      <c r="F187" s="85">
        <f>ROUND(VLOOKUP($C$2,'[142]ERU-1'!$A$6:$BE$17,F$42,FALSE),3)</f>
        <v>133.46199999999999</v>
      </c>
      <c r="G187" s="85">
        <f>ROUND(VLOOKUP($C$2,'[142]ERU-1'!$A$6:$BE$17,G$42,FALSE),3)</f>
        <v>35.42</v>
      </c>
      <c r="H187" s="85">
        <f>ROUND(VLOOKUP($C$2,'[142]ERU-1'!$A$6:$BE$17,H$42,FALSE),3)</f>
        <v>404</v>
      </c>
      <c r="I187" s="85">
        <f>ROUND(VLOOKUP($C$2,'[142]ERU-1'!$A$6:$BE$17,I$42,FALSE),3)</f>
        <v>0</v>
      </c>
      <c r="J187" s="85">
        <f>ROUND(VLOOKUP($C$2,'[142]ERU-1'!$A$6:$BE$17,J$42,FALSE),3)</f>
        <v>0</v>
      </c>
      <c r="K187" s="85">
        <f>ROUND(VLOOKUP($C$2,'[142]ERU-1'!$A$6:$BE$17,K$42,FALSE),3)</f>
        <v>404</v>
      </c>
      <c r="L187" s="85">
        <f>ROUND(VLOOKUP($C$2,'[142]ERU-1'!$A$6:$BE$17,L$42,FALSE),3)</f>
        <v>0</v>
      </c>
      <c r="M187" s="85">
        <f>ROUND(VLOOKUP($C$2,'[142]ERU-1'!$A$6:$BE$17,M$42,FALSE),3)</f>
        <v>404</v>
      </c>
      <c r="N187" s="85">
        <f>ROUND(VLOOKUP($C$2,'[142]ERU-1'!$A$6:$BE$17,N$42,FALSE),3)</f>
        <v>0</v>
      </c>
      <c r="O187" s="85" t="s">
        <v>36</v>
      </c>
      <c r="P187" s="85">
        <f>ROUND(VLOOKUP($C$2,'[142]ERU-1'!$A$6:$BE$17,P$42,FALSE),3)</f>
        <v>0</v>
      </c>
      <c r="Q187" s="85">
        <f>ROUND(VLOOKUP($C$2,'[142]ERU-1'!$A$6:$BE$17,Q$42,FALSE),3)</f>
        <v>0</v>
      </c>
      <c r="R187" s="85">
        <f>ROUND(VLOOKUP($C$2,'[142]ERU-1'!$A$6:$BE$17,R$42,FALSE),3)</f>
        <v>0</v>
      </c>
      <c r="S187" s="85">
        <f>ROUND(VLOOKUP($C$2,'[142]ERU-1'!$A$6:$BE$17,S$42,FALSE),3)</f>
        <v>0</v>
      </c>
      <c r="T187" s="85">
        <f>ROUND(VLOOKUP($C$2,'[142]ERU-1'!$A$6:$BE$17,T$42,FALSE),3)</f>
        <v>0</v>
      </c>
      <c r="U187" s="85">
        <f>ROUND(VLOOKUP($C$2,'[142]ERU-1'!$A$6:$BE$17,U$42,FALSE),3)</f>
        <v>0</v>
      </c>
      <c r="V187" s="85">
        <f>ROUND(VLOOKUP($C$2,'[142]ERU-1'!$A$6:$BE$17,V$42,FALSE),3)</f>
        <v>0</v>
      </c>
      <c r="W187" s="85">
        <f>ROUND(VLOOKUP($C$2,'[142]ERU-1'!$A$6:$BE$17,W$42,FALSE),3)</f>
        <v>0</v>
      </c>
      <c r="X187" s="85">
        <f>ROUND(VLOOKUP($C$2,'[142]ERU-1'!$A$6:$BE$17,X$42,FALSE),3)</f>
        <v>404</v>
      </c>
      <c r="Y187" s="85">
        <f>ROUND(VLOOKUP($C$2,'[142]ERU-1'!$A$6:$BE$17,Y$42,FALSE),3)</f>
        <v>0</v>
      </c>
      <c r="Z187" s="85">
        <f>ROUND(VLOOKUP($C$2,'[142]ERU-1'!$A$6:$BE$17,Z$42,FALSE),3)</f>
        <v>0</v>
      </c>
      <c r="AA187" s="85" t="str">
        <f>INDEX([16]Data!$BK$5:$BK$156,MATCH(A187,[16]Data!$A$5:$A$156,0))</f>
        <v>Plzeňský</v>
      </c>
      <c r="AB187" s="86">
        <f>INDEX([16]Data!$BM$5:$BM$156,MATCH(A187,[16]Data!$A$5:$A$156,0))</f>
        <v>0.99299999999999999</v>
      </c>
    </row>
    <row r="188" spans="1:30" x14ac:dyDescent="0.25">
      <c r="A188">
        <v>4627</v>
      </c>
      <c r="B188" s="84" t="str">
        <f>INDEX([16]Data!$C$5:$C$156,MATCH(A188,[16]Data!$A$5:$A$156,0))</f>
        <v>KJ - Kraslice Soukenická</v>
      </c>
      <c r="C188" s="85" t="str">
        <f>VLOOKUP($C$2,'[139]ERU-1'!$A$6:$BE$17,C$42,FALSE)</f>
        <v>Červen</v>
      </c>
      <c r="D188" s="85">
        <f>ROUND(VLOOKUP($C$2,'[143]ERU-1'!$A$6:$BE$17,D$42,FALSE),3)</f>
        <v>6</v>
      </c>
      <c r="E188" s="85">
        <f>ROUND(VLOOKUP($C$2,'[143]ERU-1'!$A$6:$BE$17,E$42,FALSE),3)</f>
        <v>84.241</v>
      </c>
      <c r="F188" s="85">
        <f>ROUND(VLOOKUP($C$2,'[143]ERU-1'!$A$6:$BE$17,F$42,FALSE),3)</f>
        <v>48.18</v>
      </c>
      <c r="G188" s="85">
        <f>ROUND(VLOOKUP($C$2,'[143]ERU-1'!$A$6:$BE$17,G$42,FALSE),3)</f>
        <v>34.667999999999999</v>
      </c>
      <c r="H188" s="85">
        <f>ROUND(VLOOKUP($C$2,'[143]ERU-1'!$A$6:$BE$17,H$42,FALSE),3)</f>
        <v>140</v>
      </c>
      <c r="I188" s="85">
        <f>ROUND(VLOOKUP($C$2,'[143]ERU-1'!$A$6:$BE$17,I$42,FALSE),3)</f>
        <v>0</v>
      </c>
      <c r="J188" s="85">
        <f>ROUND(VLOOKUP($C$2,'[143]ERU-1'!$A$6:$BE$17,J$42,FALSE),3)</f>
        <v>0</v>
      </c>
      <c r="K188" s="85">
        <f>ROUND(VLOOKUP($C$2,'[143]ERU-1'!$A$6:$BE$17,K$42,FALSE),3)</f>
        <v>140</v>
      </c>
      <c r="L188" s="85">
        <f>ROUND(VLOOKUP($C$2,'[143]ERU-1'!$A$6:$BE$17,L$42,FALSE),3)</f>
        <v>0</v>
      </c>
      <c r="M188" s="85">
        <f>ROUND(VLOOKUP($C$2,'[143]ERU-1'!$A$6:$BE$17,M$42,FALSE),3)</f>
        <v>140</v>
      </c>
      <c r="N188" s="85">
        <f>ROUND(VLOOKUP($C$2,'[143]ERU-1'!$A$6:$BE$17,N$42,FALSE),3)</f>
        <v>0</v>
      </c>
      <c r="O188" s="85" t="s">
        <v>36</v>
      </c>
      <c r="P188" s="85">
        <f>ROUND(VLOOKUP($C$2,'[143]ERU-1'!$A$6:$BE$17,P$42,FALSE),3)</f>
        <v>0</v>
      </c>
      <c r="Q188" s="85">
        <f>ROUND(VLOOKUP($C$2,'[143]ERU-1'!$A$6:$BE$17,Q$42,FALSE),3)</f>
        <v>0</v>
      </c>
      <c r="R188" s="85">
        <f>ROUND(VLOOKUP($C$2,'[143]ERU-1'!$A$6:$BE$17,R$42,FALSE),3)</f>
        <v>140</v>
      </c>
      <c r="S188" s="85">
        <f>ROUND(VLOOKUP($C$2,'[143]ERU-1'!$A$6:$BE$17,S$42,FALSE),3)</f>
        <v>0</v>
      </c>
      <c r="T188" s="85">
        <f>ROUND(VLOOKUP($C$2,'[143]ERU-1'!$A$6:$BE$17,T$42,FALSE),3)</f>
        <v>0</v>
      </c>
      <c r="U188" s="85">
        <f>ROUND(VLOOKUP($C$2,'[143]ERU-1'!$A$6:$BE$17,U$42,FALSE),3)</f>
        <v>0</v>
      </c>
      <c r="V188" s="85">
        <f>ROUND(VLOOKUP($C$2,'[143]ERU-1'!$A$6:$BE$17,V$42,FALSE),3)</f>
        <v>0</v>
      </c>
      <c r="W188" s="85">
        <f>ROUND(VLOOKUP($C$2,'[143]ERU-1'!$A$6:$BE$17,W$42,FALSE),3)</f>
        <v>0</v>
      </c>
      <c r="X188" s="85">
        <f>ROUND(VLOOKUP($C$2,'[143]ERU-1'!$A$6:$BE$17,X$42,FALSE),3)</f>
        <v>0</v>
      </c>
      <c r="Y188" s="85">
        <f>ROUND(VLOOKUP($C$2,'[143]ERU-1'!$A$6:$BE$17,Y$42,FALSE),3)</f>
        <v>0</v>
      </c>
      <c r="Z188" s="85">
        <f>ROUND(VLOOKUP($C$2,'[143]ERU-1'!$A$6:$BE$17,Z$42,FALSE),3)</f>
        <v>0</v>
      </c>
      <c r="AA188" s="85" t="str">
        <f>INDEX([16]Data!$BK$5:$BK$156,MATCH(A188,[16]Data!$A$5:$A$156,0))</f>
        <v>Karlovarský</v>
      </c>
      <c r="AB188" s="86">
        <f>INDEX([16]Data!$BM$5:$BM$156,MATCH(A188,[16]Data!$A$5:$A$156,0))</f>
        <v>0.28000000000000003</v>
      </c>
    </row>
    <row r="189" spans="1:30" x14ac:dyDescent="0.25">
      <c r="A189">
        <v>4723</v>
      </c>
      <c r="B189" s="84" t="str">
        <f>INDEX([16]Data!$C$5:$C$156,MATCH(A189,[16]Data!$A$5:$A$156,0))</f>
        <v>KJ - Horažďovice ul. Sportovní</v>
      </c>
      <c r="C189" s="85" t="str">
        <f>VLOOKUP($C$2,'[139]ERU-1'!$A$6:$BE$17,C$42,FALSE)</f>
        <v>Červen</v>
      </c>
      <c r="D189" s="85">
        <f>ROUND(VLOOKUP($C$2,'[144]ERU-1'!$A$6:$BE$17,D$42,FALSE),3)</f>
        <v>6</v>
      </c>
      <c r="E189" s="85">
        <f>ROUND(VLOOKUP($C$2,'[144]ERU-1'!$A$6:$BE$17,E$42,FALSE),3)</f>
        <v>70.978999999999999</v>
      </c>
      <c r="F189" s="85">
        <f>ROUND(VLOOKUP($C$2,'[144]ERU-1'!$A$6:$BE$17,F$42,FALSE),3)</f>
        <v>40.066000000000003</v>
      </c>
      <c r="G189" s="85">
        <f>ROUND(VLOOKUP($C$2,'[144]ERU-1'!$A$6:$BE$17,G$42,FALSE),3)</f>
        <v>35.417000000000002</v>
      </c>
      <c r="H189" s="85">
        <f>ROUND(VLOOKUP($C$2,'[144]ERU-1'!$A$6:$BE$17,H$42,FALSE),3)</f>
        <v>117</v>
      </c>
      <c r="I189" s="85">
        <f>ROUND(VLOOKUP($C$2,'[144]ERU-1'!$A$6:$BE$17,I$42,FALSE),3)</f>
        <v>0</v>
      </c>
      <c r="J189" s="85">
        <f>ROUND(VLOOKUP($C$2,'[144]ERU-1'!$A$6:$BE$17,J$42,FALSE),3)</f>
        <v>0</v>
      </c>
      <c r="K189" s="85">
        <f>ROUND(VLOOKUP($C$2,'[144]ERU-1'!$A$6:$BE$17,K$42,FALSE),3)</f>
        <v>117</v>
      </c>
      <c r="L189" s="85">
        <f>ROUND(VLOOKUP($C$2,'[144]ERU-1'!$A$6:$BE$17,L$42,FALSE),3)</f>
        <v>0</v>
      </c>
      <c r="M189" s="85">
        <f>ROUND(VLOOKUP($C$2,'[144]ERU-1'!$A$6:$BE$17,M$42,FALSE),3)</f>
        <v>117</v>
      </c>
      <c r="N189" s="85">
        <f>ROUND(VLOOKUP($C$2,'[144]ERU-1'!$A$6:$BE$17,N$42,FALSE),3)</f>
        <v>0</v>
      </c>
      <c r="O189" s="85" t="s">
        <v>36</v>
      </c>
      <c r="P189" s="85">
        <f>ROUND(VLOOKUP($C$2,'[144]ERU-1'!$A$6:$BE$17,P$42,FALSE),3)</f>
        <v>0</v>
      </c>
      <c r="Q189" s="85">
        <f>ROUND(VLOOKUP($C$2,'[144]ERU-1'!$A$6:$BE$17,Q$42,FALSE),3)</f>
        <v>0</v>
      </c>
      <c r="R189" s="85">
        <f>ROUND(VLOOKUP($C$2,'[144]ERU-1'!$A$6:$BE$17,R$42,FALSE),3)</f>
        <v>117</v>
      </c>
      <c r="S189" s="85">
        <f>ROUND(VLOOKUP($C$2,'[144]ERU-1'!$A$6:$BE$17,S$42,FALSE),3)</f>
        <v>0</v>
      </c>
      <c r="T189" s="85">
        <f>ROUND(VLOOKUP($C$2,'[144]ERU-1'!$A$6:$BE$17,T$42,FALSE),3)</f>
        <v>0</v>
      </c>
      <c r="U189" s="85">
        <f>ROUND(VLOOKUP($C$2,'[144]ERU-1'!$A$6:$BE$17,U$42,FALSE),3)</f>
        <v>0</v>
      </c>
      <c r="V189" s="85">
        <f>ROUND(VLOOKUP($C$2,'[144]ERU-1'!$A$6:$BE$17,V$42,FALSE),3)</f>
        <v>0</v>
      </c>
      <c r="W189" s="85">
        <f>ROUND(VLOOKUP($C$2,'[144]ERU-1'!$A$6:$BE$17,W$42,FALSE),3)</f>
        <v>0</v>
      </c>
      <c r="X189" s="85">
        <f>ROUND(VLOOKUP($C$2,'[144]ERU-1'!$A$6:$BE$17,X$42,FALSE),3)</f>
        <v>0</v>
      </c>
      <c r="Y189" s="85">
        <f>ROUND(VLOOKUP($C$2,'[144]ERU-1'!$A$6:$BE$17,Y$42,FALSE),3)</f>
        <v>0</v>
      </c>
      <c r="Z189" s="85">
        <f>ROUND(VLOOKUP($C$2,'[144]ERU-1'!$A$6:$BE$17,Z$42,FALSE),3)</f>
        <v>0</v>
      </c>
      <c r="AA189" s="85" t="str">
        <f>INDEX([16]Data!$BK$5:$BK$156,MATCH(A189,[16]Data!$A$5:$A$156,0))</f>
        <v>Plzeňský</v>
      </c>
      <c r="AB189" s="86">
        <f>INDEX([16]Data!$BM$5:$BM$156,MATCH(A189,[16]Data!$A$5:$A$156,0))</f>
        <v>0.221</v>
      </c>
    </row>
    <row r="190" spans="1:30" x14ac:dyDescent="0.25">
      <c r="A190">
        <v>4600</v>
      </c>
      <c r="B190" s="84" t="str">
        <f>INDEX([16]Data!$C$5:$C$156,MATCH(A190,[16]Data!$A$5:$A$156,0))</f>
        <v>KJ - Veselí nad Lužnicí Blatské sídliště</v>
      </c>
      <c r="C190" s="85" t="str">
        <f>VLOOKUP($C$2,'[139]ERU-1'!$A$6:$BE$17,C$42,FALSE)</f>
        <v>Červen</v>
      </c>
      <c r="D190" s="85">
        <f>ROUND(VLOOKUP($C$2,'[145]ERU-1'!$A$6:$BE$17,D$42,FALSE),3)</f>
        <v>6</v>
      </c>
      <c r="E190" s="85">
        <f>ROUND(VLOOKUP($C$2,'[145]ERU-1'!$A$6:$BE$17,E$42,FALSE),3)</f>
        <v>264.49799999999999</v>
      </c>
      <c r="F190" s="85">
        <f>ROUND(VLOOKUP($C$2,'[145]ERU-1'!$A$6:$BE$17,F$42,FALSE),3)</f>
        <v>146.33799999999999</v>
      </c>
      <c r="G190" s="85">
        <f>ROUND(VLOOKUP($C$2,'[145]ERU-1'!$A$6:$BE$17,G$42,FALSE),3)</f>
        <v>35.521000000000001</v>
      </c>
      <c r="H190" s="85">
        <f>ROUND(VLOOKUP($C$2,'[145]ERU-1'!$A$6:$BE$17,H$42,FALSE),3)</f>
        <v>436</v>
      </c>
      <c r="I190" s="85">
        <f>ROUND(VLOOKUP($C$2,'[145]ERU-1'!$A$6:$BE$17,I$42,FALSE),3)</f>
        <v>0</v>
      </c>
      <c r="J190" s="85">
        <f>ROUND(VLOOKUP($C$2,'[145]ERU-1'!$A$6:$BE$17,J$42,FALSE),3)</f>
        <v>0</v>
      </c>
      <c r="K190" s="85">
        <f>ROUND(VLOOKUP($C$2,'[145]ERU-1'!$A$6:$BE$17,K$42,FALSE),3)</f>
        <v>436</v>
      </c>
      <c r="L190" s="85">
        <f>ROUND(VLOOKUP($C$2,'[145]ERU-1'!$A$6:$BE$17,L$42,FALSE),3)</f>
        <v>0</v>
      </c>
      <c r="M190" s="85">
        <f>ROUND(VLOOKUP($C$2,'[145]ERU-1'!$A$6:$BE$17,M$42,FALSE),3)</f>
        <v>436</v>
      </c>
      <c r="N190" s="85">
        <f>ROUND(VLOOKUP($C$2,'[145]ERU-1'!$A$6:$BE$17,N$42,FALSE),3)</f>
        <v>0</v>
      </c>
      <c r="O190" s="85" t="s">
        <v>36</v>
      </c>
      <c r="P190" s="85">
        <f>ROUND(VLOOKUP($C$2,'[145]ERU-1'!$A$6:$BE$17,P$42,FALSE),3)</f>
        <v>0</v>
      </c>
      <c r="Q190" s="85">
        <f>ROUND(VLOOKUP($C$2,'[145]ERU-1'!$A$6:$BE$17,Q$42,FALSE),3)</f>
        <v>0</v>
      </c>
      <c r="R190" s="85">
        <f>ROUND(VLOOKUP($C$2,'[145]ERU-1'!$A$6:$BE$17,R$42,FALSE),3)</f>
        <v>0</v>
      </c>
      <c r="S190" s="85">
        <f>ROUND(VLOOKUP($C$2,'[145]ERU-1'!$A$6:$BE$17,S$42,FALSE),3)</f>
        <v>0</v>
      </c>
      <c r="T190" s="85">
        <f>ROUND(VLOOKUP($C$2,'[145]ERU-1'!$A$6:$BE$17,T$42,FALSE),3)</f>
        <v>0</v>
      </c>
      <c r="U190" s="85">
        <f>ROUND(VLOOKUP($C$2,'[145]ERU-1'!$A$6:$BE$17,U$42,FALSE),3)</f>
        <v>0</v>
      </c>
      <c r="V190" s="85">
        <f>ROUND(VLOOKUP($C$2,'[145]ERU-1'!$A$6:$BE$17,V$42,FALSE),3)</f>
        <v>0</v>
      </c>
      <c r="W190" s="85">
        <f>ROUND(VLOOKUP($C$2,'[145]ERU-1'!$A$6:$BE$17,W$42,FALSE),3)</f>
        <v>0</v>
      </c>
      <c r="X190" s="85">
        <f>ROUND(VLOOKUP($C$2,'[145]ERU-1'!$A$6:$BE$17,X$42,FALSE),3)</f>
        <v>436</v>
      </c>
      <c r="Y190" s="85">
        <f>ROUND(VLOOKUP($C$2,'[145]ERU-1'!$A$6:$BE$17,Y$42,FALSE),3)</f>
        <v>0</v>
      </c>
      <c r="Z190" s="85">
        <f>ROUND(VLOOKUP($C$2,'[145]ERU-1'!$A$6:$BE$17,Z$42,FALSE),3)</f>
        <v>0</v>
      </c>
      <c r="AA190" s="85" t="str">
        <f>INDEX([16]Data!$BK$5:$BK$156,MATCH(A190,[16]Data!$A$5:$A$156,0))</f>
        <v>Jihočeský</v>
      </c>
      <c r="AB190" s="86">
        <f>INDEX([16]Data!$BM$5:$BM$156,MATCH(A190,[16]Data!$A$5:$A$156,0))</f>
        <v>0.99299999999999999</v>
      </c>
    </row>
    <row r="191" spans="1:30" x14ac:dyDescent="0.25">
      <c r="A191">
        <v>4906</v>
      </c>
      <c r="B191" s="84" t="str">
        <f>INDEX([16]Data!$C$5:$C$156,MATCH(A191,[16]Data!$A$5:$A$156,0))</f>
        <v>KJ - Česká Třebová bazén</v>
      </c>
      <c r="C191" s="85" t="str">
        <f>VLOOKUP($C$2,'[139]ERU-1'!$A$6:$BE$17,C$42,FALSE)</f>
        <v>Červen</v>
      </c>
      <c r="D191" s="85">
        <f>ROUND(VLOOKUP($C$2,'[146]ERU-1'!$A$6:$BE$17,D$42,FALSE),3)</f>
        <v>6</v>
      </c>
      <c r="E191" s="85">
        <f>ROUND(VLOOKUP($C$2,'[146]ERU-1'!$A$6:$BE$17,E$42,FALSE),3)</f>
        <v>57.024000000000001</v>
      </c>
      <c r="F191" s="85">
        <f>ROUND(VLOOKUP($C$2,'[146]ERU-1'!$A$6:$BE$17,F$42,FALSE),3)</f>
        <v>34.01</v>
      </c>
      <c r="G191" s="85">
        <f>ROUND(VLOOKUP($C$2,'[146]ERU-1'!$A$6:$BE$17,G$42,FALSE),3)</f>
        <v>35.273000000000003</v>
      </c>
      <c r="H191" s="85">
        <f>ROUND(VLOOKUP($C$2,'[146]ERU-1'!$A$6:$BE$17,H$42,FALSE),3)</f>
        <v>108</v>
      </c>
      <c r="I191" s="85">
        <f>ROUND(VLOOKUP($C$2,'[146]ERU-1'!$A$6:$BE$17,I$42,FALSE),3)</f>
        <v>0</v>
      </c>
      <c r="J191" s="85">
        <f>ROUND(VLOOKUP($C$2,'[146]ERU-1'!$A$6:$BE$17,J$42,FALSE),3)</f>
        <v>0</v>
      </c>
      <c r="K191" s="85">
        <f>ROUND(VLOOKUP($C$2,'[146]ERU-1'!$A$6:$BE$17,K$42,FALSE),3)</f>
        <v>108</v>
      </c>
      <c r="L191" s="85">
        <f>ROUND(VLOOKUP($C$2,'[146]ERU-1'!$A$6:$BE$17,L$42,FALSE),3)</f>
        <v>0</v>
      </c>
      <c r="M191" s="85">
        <f>ROUND(VLOOKUP($C$2,'[146]ERU-1'!$A$6:$BE$17,M$42,FALSE),3)</f>
        <v>108</v>
      </c>
      <c r="N191" s="85">
        <f>ROUND(VLOOKUP($C$2,'[146]ERU-1'!$A$6:$BE$17,N$42,FALSE),3)</f>
        <v>0</v>
      </c>
      <c r="O191" s="85" t="s">
        <v>36</v>
      </c>
      <c r="P191" s="85">
        <f>ROUND(VLOOKUP($C$2,'[146]ERU-1'!$A$6:$BE$17,P$42,FALSE),3)</f>
        <v>0</v>
      </c>
      <c r="Q191" s="85">
        <f>ROUND(VLOOKUP($C$2,'[146]ERU-1'!$A$6:$BE$17,Q$42,FALSE),3)</f>
        <v>0</v>
      </c>
      <c r="R191" s="85">
        <f>ROUND(VLOOKUP($C$2,'[146]ERU-1'!$A$6:$BE$17,R$42,FALSE),3)</f>
        <v>108</v>
      </c>
      <c r="S191" s="85">
        <f>ROUND(VLOOKUP($C$2,'[146]ERU-1'!$A$6:$BE$17,S$42,FALSE),3)</f>
        <v>0</v>
      </c>
      <c r="T191" s="85">
        <f>ROUND(VLOOKUP($C$2,'[146]ERU-1'!$A$6:$BE$17,T$42,FALSE),3)</f>
        <v>0</v>
      </c>
      <c r="U191" s="85">
        <f>ROUND(VLOOKUP($C$2,'[146]ERU-1'!$A$6:$BE$17,U$42,FALSE),3)</f>
        <v>0</v>
      </c>
      <c r="V191" s="85">
        <f>ROUND(VLOOKUP($C$2,'[146]ERU-1'!$A$6:$BE$17,V$42,FALSE),3)</f>
        <v>0</v>
      </c>
      <c r="W191" s="85">
        <f>ROUND(VLOOKUP($C$2,'[146]ERU-1'!$A$6:$BE$17,W$42,FALSE),3)</f>
        <v>0</v>
      </c>
      <c r="X191" s="85">
        <f>ROUND(VLOOKUP($C$2,'[146]ERU-1'!$A$6:$BE$17,X$42,FALSE),3)</f>
        <v>0</v>
      </c>
      <c r="Y191" s="85">
        <f>ROUND(VLOOKUP($C$2,'[146]ERU-1'!$A$6:$BE$17,Y$42,FALSE),3)</f>
        <v>0</v>
      </c>
      <c r="Z191" s="85">
        <f>ROUND(VLOOKUP($C$2,'[146]ERU-1'!$A$6:$BE$17,Z$42,FALSE),3)</f>
        <v>0</v>
      </c>
      <c r="AA191" s="85" t="str">
        <f>INDEX([16]Data!$BK$5:$BK$156,MATCH(A191,[16]Data!$A$5:$A$156,0))</f>
        <v>Pardubický</v>
      </c>
      <c r="AB191" s="86">
        <f>INDEX([16]Data!$BM$5:$BM$156,MATCH(A191,[16]Data!$A$5:$A$156,0))</f>
        <v>0.221</v>
      </c>
    </row>
    <row r="192" spans="1:30" x14ac:dyDescent="0.25">
      <c r="A192">
        <v>4626</v>
      </c>
      <c r="B192" s="84" t="str">
        <f>INDEX([16]Data!$C$5:$C$156,MATCH(A192,[16]Data!$A$5:$A$156,0))</f>
        <v>KJ - Broumov Energo</v>
      </c>
      <c r="C192" s="85" t="str">
        <f>VLOOKUP($C$2,'[139]ERU-1'!$A$6:$BE$17,C$42,FALSE)</f>
        <v>Červen</v>
      </c>
      <c r="D192" s="85">
        <f>ROUND(VLOOKUP($C$2,'[147]ERU-1'!$A$6:$BE$17,D$42,FALSE),3)</f>
        <v>6</v>
      </c>
      <c r="E192" s="85">
        <f>ROUND(VLOOKUP($C$2,'[147]ERU-1'!$A$6:$BE$17,E$42,FALSE),3)</f>
        <v>41.38</v>
      </c>
      <c r="F192" s="85">
        <f>ROUND(VLOOKUP($C$2,'[147]ERU-1'!$A$6:$BE$17,F$42,FALSE),3)</f>
        <v>23.122</v>
      </c>
      <c r="G192" s="85">
        <f>ROUND(VLOOKUP($C$2,'[147]ERU-1'!$A$6:$BE$17,G$42,FALSE),3)</f>
        <v>35.273000000000003</v>
      </c>
      <c r="H192" s="85">
        <f>ROUND(VLOOKUP($C$2,'[147]ERU-1'!$A$6:$BE$17,H$42,FALSE),3)</f>
        <v>60</v>
      </c>
      <c r="I192" s="85">
        <f>ROUND(VLOOKUP($C$2,'[147]ERU-1'!$A$6:$BE$17,I$42,FALSE),3)</f>
        <v>0</v>
      </c>
      <c r="J192" s="85">
        <f>ROUND(VLOOKUP($C$2,'[147]ERU-1'!$A$6:$BE$17,J$42,FALSE),3)</f>
        <v>0</v>
      </c>
      <c r="K192" s="85">
        <f>ROUND(VLOOKUP($C$2,'[147]ERU-1'!$A$6:$BE$17,K$42,FALSE),3)</f>
        <v>60</v>
      </c>
      <c r="L192" s="85">
        <f>ROUND(VLOOKUP($C$2,'[147]ERU-1'!$A$6:$BE$17,L$42,FALSE),3)</f>
        <v>0</v>
      </c>
      <c r="M192" s="85">
        <f>ROUND(VLOOKUP($C$2,'[147]ERU-1'!$A$6:$BE$17,M$42,FALSE),3)</f>
        <v>60</v>
      </c>
      <c r="N192" s="85">
        <f>ROUND(VLOOKUP($C$2,'[147]ERU-1'!$A$6:$BE$17,N$42,FALSE),3)</f>
        <v>0</v>
      </c>
      <c r="O192" s="85" t="s">
        <v>36</v>
      </c>
      <c r="P192" s="85">
        <f>ROUND(VLOOKUP($C$2,'[147]ERU-1'!$A$6:$BE$17,P$42,FALSE),3)</f>
        <v>0</v>
      </c>
      <c r="Q192" s="85">
        <f>ROUND(VLOOKUP($C$2,'[147]ERU-1'!$A$6:$BE$17,Q$42,FALSE),3)</f>
        <v>0</v>
      </c>
      <c r="R192" s="85">
        <f>ROUND(VLOOKUP($C$2,'[147]ERU-1'!$A$6:$BE$17,R$42,FALSE),3)</f>
        <v>60</v>
      </c>
      <c r="S192" s="85">
        <f>ROUND(VLOOKUP($C$2,'[147]ERU-1'!$A$6:$BE$17,S$42,FALSE),3)</f>
        <v>0</v>
      </c>
      <c r="T192" s="85">
        <f>ROUND(VLOOKUP($C$2,'[147]ERU-1'!$A$6:$BE$17,T$42,FALSE),3)</f>
        <v>0</v>
      </c>
      <c r="U192" s="85">
        <f>ROUND(VLOOKUP($C$2,'[147]ERU-1'!$A$6:$BE$17,U$42,FALSE),3)</f>
        <v>0</v>
      </c>
      <c r="V192" s="85">
        <f>ROUND(VLOOKUP($C$2,'[147]ERU-1'!$A$6:$BE$17,V$42,FALSE),3)</f>
        <v>0</v>
      </c>
      <c r="W192" s="85">
        <f>ROUND(VLOOKUP($C$2,'[147]ERU-1'!$A$6:$BE$17,W$42,FALSE),3)</f>
        <v>0</v>
      </c>
      <c r="X192" s="85">
        <f>ROUND(VLOOKUP($C$2,'[147]ERU-1'!$A$6:$BE$17,X$42,FALSE),3)</f>
        <v>0</v>
      </c>
      <c r="Y192" s="85">
        <f>ROUND(VLOOKUP($C$2,'[147]ERU-1'!$A$6:$BE$17,Y$42,FALSE),3)</f>
        <v>0</v>
      </c>
      <c r="Z192" s="85">
        <f>ROUND(VLOOKUP($C$2,'[147]ERU-1'!$A$6:$BE$17,Z$42,FALSE),3)</f>
        <v>0</v>
      </c>
      <c r="AA192" s="85" t="str">
        <f>INDEX([16]Data!$BK$5:$BK$156,MATCH(A192,[16]Data!$A$5:$A$156,0))</f>
        <v>Královéhradecký</v>
      </c>
      <c r="AB192" s="86">
        <f>INDEX([16]Data!$BM$5:$BM$156,MATCH(A192,[16]Data!$A$5:$A$156,0))</f>
        <v>0.156</v>
      </c>
    </row>
    <row r="193" spans="1:28" x14ac:dyDescent="0.25">
      <c r="A193">
        <v>4910</v>
      </c>
      <c r="B193" s="84" t="str">
        <f>INDEX([16]Data!$C$5:$C$156,MATCH(A193,[16]Data!$A$5:$A$156,0))</f>
        <v>KJ - TEPLICE NAD METUJÍ</v>
      </c>
      <c r="C193" s="85" t="str">
        <f>VLOOKUP($C$2,'[139]ERU-1'!$A$6:$BE$17,C$42,FALSE)</f>
        <v>Červen</v>
      </c>
      <c r="D193" s="85">
        <f>ROUND(VLOOKUP($C$2,'[148]ERU-1'!$A$6:$BE$17,D$42,FALSE),3)</f>
        <v>6</v>
      </c>
      <c r="E193" s="85">
        <f>ROUND(VLOOKUP($C$2,'[148]ERU-1'!$A$6:$BE$17,E$42,FALSE),3)</f>
        <v>85.177000000000007</v>
      </c>
      <c r="F193" s="85">
        <f>ROUND(VLOOKUP($C$2,'[148]ERU-1'!$A$6:$BE$17,F$42,FALSE),3)</f>
        <v>47.289000000000001</v>
      </c>
      <c r="G193" s="85">
        <f>ROUND(VLOOKUP($C$2,'[148]ERU-1'!$A$6:$BE$17,G$42,FALSE),3)</f>
        <v>35.273000000000003</v>
      </c>
      <c r="H193" s="85">
        <f>ROUND(VLOOKUP($C$2,'[148]ERU-1'!$A$6:$BE$17,H$42,FALSE),3)</f>
        <v>128</v>
      </c>
      <c r="I193" s="85">
        <f>ROUND(VLOOKUP($C$2,'[148]ERU-1'!$A$6:$BE$17,I$42,FALSE),3)</f>
        <v>0</v>
      </c>
      <c r="J193" s="85">
        <f>ROUND(VLOOKUP($C$2,'[148]ERU-1'!$A$6:$BE$17,J$42,FALSE),3)</f>
        <v>0</v>
      </c>
      <c r="K193" s="85">
        <f>ROUND(VLOOKUP($C$2,'[148]ERU-1'!$A$6:$BE$17,K$42,FALSE),3)</f>
        <v>128</v>
      </c>
      <c r="L193" s="85">
        <f>ROUND(VLOOKUP($C$2,'[148]ERU-1'!$A$6:$BE$17,L$42,FALSE),3)</f>
        <v>0</v>
      </c>
      <c r="M193" s="85">
        <f>ROUND(VLOOKUP($C$2,'[148]ERU-1'!$A$6:$BE$17,M$42,FALSE),3)</f>
        <v>128</v>
      </c>
      <c r="N193" s="85">
        <f>ROUND(VLOOKUP($C$2,'[148]ERU-1'!$A$6:$BE$17,N$42,FALSE),3)</f>
        <v>0</v>
      </c>
      <c r="O193" s="85" t="s">
        <v>36</v>
      </c>
      <c r="P193" s="85">
        <f>ROUND(VLOOKUP($C$2,'[148]ERU-1'!$A$6:$BE$17,P$42,FALSE),3)</f>
        <v>0</v>
      </c>
      <c r="Q193" s="85">
        <f>ROUND(VLOOKUP($C$2,'[148]ERU-1'!$A$6:$BE$17,Q$42,FALSE),3)</f>
        <v>0</v>
      </c>
      <c r="R193" s="85">
        <f>ROUND(VLOOKUP($C$2,'[148]ERU-1'!$A$6:$BE$17,R$42,FALSE),3)</f>
        <v>128</v>
      </c>
      <c r="S193" s="85">
        <f>ROUND(VLOOKUP($C$2,'[148]ERU-1'!$A$6:$BE$17,S$42,FALSE),3)</f>
        <v>0</v>
      </c>
      <c r="T193" s="85">
        <f>ROUND(VLOOKUP($C$2,'[148]ERU-1'!$A$6:$BE$17,T$42,FALSE),3)</f>
        <v>0</v>
      </c>
      <c r="U193" s="85">
        <f>ROUND(VLOOKUP($C$2,'[148]ERU-1'!$A$6:$BE$17,U$42,FALSE),3)</f>
        <v>0</v>
      </c>
      <c r="V193" s="85">
        <f>ROUND(VLOOKUP($C$2,'[148]ERU-1'!$A$6:$BE$17,V$42,FALSE),3)</f>
        <v>0</v>
      </c>
      <c r="W193" s="85">
        <f>ROUND(VLOOKUP($C$2,'[148]ERU-1'!$A$6:$BE$17,W$42,FALSE),3)</f>
        <v>0</v>
      </c>
      <c r="X193" s="85">
        <f>ROUND(VLOOKUP($C$2,'[148]ERU-1'!$A$6:$BE$17,X$42,FALSE),3)</f>
        <v>0</v>
      </c>
      <c r="Y193" s="85">
        <f>ROUND(VLOOKUP($C$2,'[148]ERU-1'!$A$6:$BE$17,Y$42,FALSE),3)</f>
        <v>0</v>
      </c>
      <c r="Z193" s="85">
        <f>ROUND(VLOOKUP($C$2,'[148]ERU-1'!$A$6:$BE$17,Z$42,FALSE),3)</f>
        <v>0</v>
      </c>
      <c r="AA193" s="85" t="str">
        <f>INDEX([16]Data!$BK$5:$BK$156,MATCH(A193,[16]Data!$A$5:$A$156,0))</f>
        <v>Královéhradecký</v>
      </c>
      <c r="AB193" s="86">
        <f>INDEX([16]Data!$BM$5:$BM$156,MATCH(A193,[16]Data!$A$5:$A$156,0))</f>
        <v>0.28000000000000003</v>
      </c>
    </row>
    <row r="194" spans="1:28" x14ac:dyDescent="0.25">
      <c r="A194">
        <v>4585</v>
      </c>
      <c r="B194" s="84" t="str">
        <f>INDEX([16]Data!$C$5:$C$156,MATCH(A194,[16]Data!$A$5:$A$156,0))</f>
        <v>KJ - PROSTĚJOV BENEŠOVA</v>
      </c>
      <c r="C194" s="85" t="str">
        <f>C193</f>
        <v>Červen</v>
      </c>
      <c r="D194" s="85">
        <f>D193</f>
        <v>6</v>
      </c>
      <c r="E194" s="85">
        <f>ROUND(VLOOKUP($C$2,'[149]ERU-1'!$A$6:$BE$17,E$42,FALSE),3)</f>
        <v>148.35300000000001</v>
      </c>
      <c r="F194" s="85">
        <f>ROUND(VLOOKUP($C$2,'[149]ERU-1'!$A$6:$BE$17,F$42,FALSE),3)</f>
        <v>84.403000000000006</v>
      </c>
      <c r="G194" s="85">
        <f>ROUND(VLOOKUP($C$2,'[149]ERU-1'!$A$6:$BE$17,G$42,FALSE),3)</f>
        <v>35.405000000000001</v>
      </c>
      <c r="H194" s="85">
        <f>ROUND(VLOOKUP($C$2,'[149]ERU-1'!$A$6:$BE$17,H$42,FALSE),3)</f>
        <v>250</v>
      </c>
      <c r="I194" s="85">
        <f>ROUND(VLOOKUP($C$2,'[149]ERU-1'!$A$6:$BE$17,I$42,FALSE),3)</f>
        <v>0</v>
      </c>
      <c r="J194" s="85">
        <f>ROUND(VLOOKUP($C$2,'[149]ERU-1'!$A$6:$BE$17,J$42,FALSE),3)</f>
        <v>0</v>
      </c>
      <c r="K194" s="85">
        <f>ROUND(VLOOKUP($C$2,'[149]ERU-1'!$A$6:$BE$17,K$42,FALSE),3)</f>
        <v>250</v>
      </c>
      <c r="L194" s="85">
        <f>ROUND(VLOOKUP($C$2,'[149]ERU-1'!$A$6:$BE$17,L$42,FALSE),3)</f>
        <v>0</v>
      </c>
      <c r="M194" s="85">
        <f>ROUND(VLOOKUP($C$2,'[149]ERU-1'!$A$6:$BE$17,M$42,FALSE),3)</f>
        <v>250</v>
      </c>
      <c r="N194" s="85">
        <f>ROUND(VLOOKUP($C$2,'[149]ERU-1'!$A$6:$BE$17,N$42,FALSE),3)</f>
        <v>0</v>
      </c>
      <c r="O194" s="85" t="s">
        <v>36</v>
      </c>
      <c r="P194" s="85">
        <f>ROUND(VLOOKUP($C$2,'[149]ERU-1'!$A$6:$BE$17,P$42,FALSE),3)</f>
        <v>0</v>
      </c>
      <c r="Q194" s="85">
        <f>ROUND(VLOOKUP($C$2,'[149]ERU-1'!$A$6:$BE$17,Q$42,FALSE),3)</f>
        <v>0</v>
      </c>
      <c r="R194" s="85">
        <f>ROUND(VLOOKUP($C$2,'[149]ERU-1'!$A$6:$BE$17,R$42,FALSE),3)</f>
        <v>250</v>
      </c>
      <c r="S194" s="85">
        <f>ROUND(VLOOKUP($C$2,'[149]ERU-1'!$A$6:$BE$17,S$42,FALSE),3)</f>
        <v>0</v>
      </c>
      <c r="T194" s="85">
        <f>ROUND(VLOOKUP($C$2,'[149]ERU-1'!$A$6:$BE$17,T$42,FALSE),3)</f>
        <v>0</v>
      </c>
      <c r="U194" s="85">
        <f>ROUND(VLOOKUP($C$2,'[149]ERU-1'!$A$6:$BE$17,U$42,FALSE),3)</f>
        <v>0</v>
      </c>
      <c r="V194" s="85">
        <f>ROUND(VLOOKUP($C$2,'[149]ERU-1'!$A$6:$BE$17,V$42,FALSE),3)</f>
        <v>0</v>
      </c>
      <c r="W194" s="85">
        <f>ROUND(VLOOKUP($C$2,'[149]ERU-1'!$A$6:$BE$17,W$42,FALSE),3)</f>
        <v>0</v>
      </c>
      <c r="X194" s="85">
        <f>ROUND(VLOOKUP($C$2,'[149]ERU-1'!$A$6:$BE$17,X$42,FALSE),3)</f>
        <v>0</v>
      </c>
      <c r="Y194" s="85">
        <f>ROUND(VLOOKUP($C$2,'[149]ERU-1'!$A$6:$BE$17,Y$42,FALSE),3)</f>
        <v>0</v>
      </c>
      <c r="Z194" s="85">
        <f>ROUND(VLOOKUP($C$2,'[149]ERU-1'!$A$6:$BE$17,Z$42,FALSE),3)</f>
        <v>0</v>
      </c>
      <c r="AA194" s="85" t="str">
        <f>INDEX([16]Data!$BK$5:$BK$156,MATCH(A194,[16]Data!$A$5:$A$156,0))</f>
        <v>Olomoucký</v>
      </c>
      <c r="AB194" s="86">
        <f>INDEX([16]Data!$BM$5:$BM$156,MATCH(A194,[16]Data!$A$5:$A$156,0))</f>
        <v>0.46500000000000002</v>
      </c>
    </row>
    <row r="195" spans="1:28" x14ac:dyDescent="0.25">
      <c r="A195">
        <v>4724</v>
      </c>
      <c r="B195" s="84" t="s">
        <v>311</v>
      </c>
      <c r="C195" s="85" t="str">
        <f t="shared" ref="C195:D196" si="18">C194</f>
        <v>Červen</v>
      </c>
      <c r="D195" s="85">
        <f t="shared" si="18"/>
        <v>6</v>
      </c>
      <c r="E195" s="85">
        <f>ROUND(VLOOKUP($C$2,'[150]ERU-1'!$A$6:$BE$17,E$42,FALSE),3)</f>
        <v>9.0109999999999992</v>
      </c>
      <c r="F195" s="85">
        <f>ROUND(VLOOKUP($C$2,'[150]ERU-1'!$A$6:$BE$17,F$42,FALSE),3)</f>
        <v>4.9359999999999999</v>
      </c>
      <c r="G195" s="85">
        <f>ROUND(VLOOKUP($C$2,'[150]ERU-1'!$A$6:$BE$17,G$42,FALSE),3)</f>
        <v>35.273000000000003</v>
      </c>
      <c r="H195" s="85">
        <f>ROUND(VLOOKUP($C$2,'[150]ERU-1'!$A$6:$BE$17,H$42,FALSE),3)</f>
        <v>14</v>
      </c>
      <c r="I195" s="85">
        <f>ROUND(VLOOKUP($C$2,'[150]ERU-1'!$A$6:$BE$17,I$42,FALSE),3)</f>
        <v>0</v>
      </c>
      <c r="J195" s="85">
        <f>ROUND(VLOOKUP($C$2,'[150]ERU-1'!$A$6:$BE$17,J$42,FALSE),3)</f>
        <v>0</v>
      </c>
      <c r="K195" s="85">
        <f>ROUND(VLOOKUP($C$2,'[150]ERU-1'!$A$6:$BE$17,K$42,FALSE),3)</f>
        <v>14</v>
      </c>
      <c r="L195" s="85">
        <f>ROUND(VLOOKUP($C$2,'[150]ERU-1'!$A$6:$BE$17,L$42,FALSE),3)</f>
        <v>0</v>
      </c>
      <c r="M195" s="85">
        <f>ROUND(VLOOKUP($C$2,'[150]ERU-1'!$A$6:$BE$17,M$42,FALSE),3)</f>
        <v>14</v>
      </c>
      <c r="N195" s="85">
        <f>ROUND(VLOOKUP($C$2,'[150]ERU-1'!$A$6:$BE$17,N$42,FALSE),3)</f>
        <v>0</v>
      </c>
      <c r="O195" s="85" t="s">
        <v>36</v>
      </c>
      <c r="P195" s="85">
        <f>ROUND(VLOOKUP($C$2,'[150]ERU-1'!$A$6:$BE$17,P$42,FALSE),3)</f>
        <v>0</v>
      </c>
      <c r="Q195" s="85">
        <f>ROUND(VLOOKUP($C$2,'[150]ERU-1'!$A$6:$BE$17,Q$42,FALSE),3)</f>
        <v>0</v>
      </c>
      <c r="R195" s="85">
        <f>ROUND(VLOOKUP($C$2,'[150]ERU-1'!$A$6:$BE$17,R$42,FALSE),3)</f>
        <v>14</v>
      </c>
      <c r="S195" s="85">
        <f>ROUND(VLOOKUP($C$2,'[150]ERU-1'!$A$6:$BE$17,S$42,FALSE),3)</f>
        <v>0</v>
      </c>
      <c r="T195" s="85">
        <f>ROUND(VLOOKUP($C$2,'[150]ERU-1'!$A$6:$BE$17,T$42,FALSE),3)</f>
        <v>0</v>
      </c>
      <c r="U195" s="85">
        <f>ROUND(VLOOKUP($C$2,'[150]ERU-1'!$A$6:$BE$17,U$42,FALSE),3)</f>
        <v>0</v>
      </c>
      <c r="V195" s="85">
        <f>ROUND(VLOOKUP($C$2,'[150]ERU-1'!$A$6:$BE$17,V$42,FALSE),3)</f>
        <v>0</v>
      </c>
      <c r="W195" s="85">
        <f>ROUND(VLOOKUP($C$2,'[150]ERU-1'!$A$6:$BE$17,W$42,FALSE),3)</f>
        <v>0</v>
      </c>
      <c r="X195" s="85">
        <f>ROUND(VLOOKUP($C$2,'[150]ERU-1'!$A$6:$BE$17,X$42,FALSE),3)</f>
        <v>0</v>
      </c>
      <c r="Y195" s="85">
        <f>ROUND(VLOOKUP($C$2,'[150]ERU-1'!$A$6:$BE$17,Y$42,FALSE),3)</f>
        <v>0</v>
      </c>
      <c r="Z195" s="85">
        <f>ROUND(VLOOKUP($C$2,'[150]ERU-1'!$A$6:$BE$17,Z$42,FALSE),3)</f>
        <v>0</v>
      </c>
      <c r="AA195" s="85" t="s">
        <v>41</v>
      </c>
      <c r="AB195" s="86">
        <v>0.24199999999999999</v>
      </c>
    </row>
    <row r="196" spans="1:28" x14ac:dyDescent="0.25">
      <c r="A196">
        <v>4601</v>
      </c>
      <c r="B196" s="84" t="s">
        <v>312</v>
      </c>
      <c r="C196" s="85" t="str">
        <f t="shared" si="18"/>
        <v>Červen</v>
      </c>
      <c r="D196" s="85">
        <f t="shared" si="18"/>
        <v>6</v>
      </c>
      <c r="E196" s="85">
        <f>ROUND(VLOOKUP($C$2,'[151]ERU-1'!$A$6:$BE$17,E$42,FALSE),3)</f>
        <v>512.024</v>
      </c>
      <c r="F196" s="85">
        <f>ROUND(VLOOKUP($C$2,'[151]ERU-1'!$A$6:$BE$17,F$42,FALSE),3)</f>
        <v>282.327</v>
      </c>
      <c r="G196" s="85">
        <f>ROUND(VLOOKUP($C$2,'[151]ERU-1'!$A$6:$BE$17,G$42,FALSE),3)</f>
        <v>35.405000000000001</v>
      </c>
      <c r="H196" s="85">
        <f>ROUND(VLOOKUP($C$2,'[151]ERU-1'!$A$6:$BE$17,H$42,FALSE),3)</f>
        <v>828</v>
      </c>
      <c r="I196" s="85">
        <f>ROUND(VLOOKUP($C$2,'[151]ERU-1'!$A$6:$BE$17,I$42,FALSE),3)</f>
        <v>0</v>
      </c>
      <c r="J196" s="85">
        <f>ROUND(VLOOKUP($C$2,'[151]ERU-1'!$A$6:$BE$17,J$42,FALSE),3)</f>
        <v>0</v>
      </c>
      <c r="K196" s="85">
        <f>ROUND(VLOOKUP($C$2,'[151]ERU-1'!$A$6:$BE$17,K$42,FALSE),3)</f>
        <v>828</v>
      </c>
      <c r="L196" s="85">
        <f>ROUND(VLOOKUP($C$2,'[151]ERU-1'!$A$6:$BE$17,L$42,FALSE),3)</f>
        <v>0</v>
      </c>
      <c r="M196" s="85">
        <f>ROUND(VLOOKUP($C$2,'[151]ERU-1'!$A$6:$BE$17,M$42,FALSE),3)</f>
        <v>828</v>
      </c>
      <c r="N196" s="85">
        <f>ROUND(VLOOKUP($C$2,'[151]ERU-1'!$A$6:$BE$17,N$42,FALSE),3)</f>
        <v>0</v>
      </c>
      <c r="O196" s="85" t="s">
        <v>36</v>
      </c>
      <c r="P196" s="85">
        <f>ROUND(VLOOKUP($C$2,'[151]ERU-1'!$A$6:$BE$17,P$42,FALSE),3)</f>
        <v>0</v>
      </c>
      <c r="Q196" s="85">
        <f>ROUND(VLOOKUP($C$2,'[151]ERU-1'!$A$6:$BE$17,Q$42,FALSE),3)</f>
        <v>0</v>
      </c>
      <c r="R196" s="85">
        <f>ROUND(VLOOKUP($C$2,'[151]ERU-1'!$A$6:$BE$17,R$42,FALSE),3)</f>
        <v>828</v>
      </c>
      <c r="S196" s="85">
        <f>ROUND(VLOOKUP($C$2,'[151]ERU-1'!$A$6:$BE$17,S$42,FALSE),3)</f>
        <v>0</v>
      </c>
      <c r="T196" s="85">
        <f>ROUND(VLOOKUP($C$2,'[151]ERU-1'!$A$6:$BE$17,T$42,FALSE),3)</f>
        <v>0</v>
      </c>
      <c r="U196" s="85">
        <f>ROUND(VLOOKUP($C$2,'[151]ERU-1'!$A$6:$BE$17,U$42,FALSE),3)</f>
        <v>0</v>
      </c>
      <c r="V196" s="85">
        <f>ROUND(VLOOKUP($C$2,'[151]ERU-1'!$A$6:$BE$17,V$42,FALSE),3)</f>
        <v>0</v>
      </c>
      <c r="W196" s="85">
        <f>ROUND(VLOOKUP($C$2,'[151]ERU-1'!$A$6:$BE$17,W$42,FALSE),3)</f>
        <v>0</v>
      </c>
      <c r="X196" s="85">
        <f>ROUND(VLOOKUP($C$2,'[151]ERU-1'!$A$6:$BE$17,X$42,FALSE),3)</f>
        <v>0</v>
      </c>
      <c r="Y196" s="85">
        <f>ROUND(VLOOKUP($C$2,'[151]ERU-1'!$A$6:$BE$17,Y$42,FALSE),3)</f>
        <v>0</v>
      </c>
      <c r="Z196" s="85">
        <f>ROUND(VLOOKUP($C$2,'[151]ERU-1'!$A$6:$BE$17,Z$42,FALSE),3)</f>
        <v>0</v>
      </c>
      <c r="AA196" s="85" t="s">
        <v>38</v>
      </c>
      <c r="AB196" s="86">
        <v>1.268</v>
      </c>
    </row>
  </sheetData>
  <mergeCells count="7">
    <mergeCell ref="L2:Q2"/>
    <mergeCell ref="R2:Z2"/>
    <mergeCell ref="E1:G1"/>
    <mergeCell ref="H1:K1"/>
    <mergeCell ref="L1:Z1"/>
    <mergeCell ref="E2:G2"/>
    <mergeCell ref="H2:K2"/>
  </mergeCells>
  <phoneticPr fontId="8" type="noConversion"/>
  <pageMargins left="0.7" right="0.7" top="0.78740157499999996" bottom="0.78740157499999996" header="0.3" footer="0.3"/>
  <headerFooter>
    <oddHeader>&amp;R&amp;"Calibri"&amp;10&amp;K000000 Interní&amp;1#_x000D_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List9">
    <tabColor theme="5" tint="0.59999389629810485"/>
  </sheetPr>
  <dimension ref="A1:AD200"/>
  <sheetViews>
    <sheetView zoomScale="70" zoomScaleNormal="70" workbookViewId="0">
      <pane ySplit="4" topLeftCell="A5" activePane="bottomLeft" state="frozen"/>
      <selection activeCell="E193" sqref="E193"/>
      <selection pane="bottomLeft" activeCell="E193" sqref="E193"/>
    </sheetView>
  </sheetViews>
  <sheetFormatPr defaultRowHeight="15" x14ac:dyDescent="0.25"/>
  <cols>
    <col min="2" max="2" width="32.5703125" bestFit="1" customWidth="1"/>
    <col min="3" max="3" width="18.5703125" bestFit="1" customWidth="1"/>
    <col min="4" max="4" width="18.7109375" bestFit="1" customWidth="1"/>
    <col min="5" max="5" width="18.5703125" bestFit="1" customWidth="1"/>
    <col min="6" max="14" width="9.28515625" bestFit="1" customWidth="1"/>
    <col min="16" max="26" width="9.28515625" bestFit="1" customWidth="1"/>
    <col min="28" max="28" width="18.5703125" bestFit="1" customWidth="1"/>
    <col min="30" max="30" width="16.28515625" bestFit="1" customWidth="1"/>
  </cols>
  <sheetData>
    <row r="1" spans="2:29" ht="17.25" x14ac:dyDescent="0.25">
      <c r="B1" s="106" t="s">
        <v>0</v>
      </c>
      <c r="C1" s="107">
        <f>'XQ2023'!A3</f>
        <v>2024</v>
      </c>
      <c r="D1" s="107"/>
      <c r="E1" s="157" t="s">
        <v>51</v>
      </c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08"/>
      <c r="AB1" s="109"/>
    </row>
    <row r="2" spans="2:29" x14ac:dyDescent="0.25">
      <c r="B2" s="110" t="s">
        <v>1</v>
      </c>
      <c r="C2" s="103" t="s">
        <v>135</v>
      </c>
      <c r="D2" s="103"/>
      <c r="E2" s="156" t="s">
        <v>3</v>
      </c>
      <c r="F2" s="156"/>
      <c r="G2" s="156"/>
      <c r="H2" s="156" t="s">
        <v>4</v>
      </c>
      <c r="I2" s="156"/>
      <c r="J2" s="156"/>
      <c r="K2" s="156"/>
      <c r="L2" s="156" t="s">
        <v>4</v>
      </c>
      <c r="M2" s="156"/>
      <c r="N2" s="156"/>
      <c r="O2" s="156"/>
      <c r="P2" s="156"/>
      <c r="Q2" s="156"/>
      <c r="R2" s="156" t="s">
        <v>4</v>
      </c>
      <c r="S2" s="156"/>
      <c r="T2" s="156"/>
      <c r="U2" s="156"/>
      <c r="V2" s="156"/>
      <c r="W2" s="156"/>
      <c r="X2" s="156"/>
      <c r="Y2" s="156"/>
      <c r="Z2" s="156"/>
      <c r="AA2" s="104"/>
      <c r="AB2" s="111"/>
    </row>
    <row r="3" spans="2:29" ht="94.5" x14ac:dyDescent="0.25">
      <c r="B3" s="112"/>
      <c r="C3" s="103"/>
      <c r="D3" s="103"/>
      <c r="E3" s="105" t="s">
        <v>5</v>
      </c>
      <c r="F3" s="105" t="s">
        <v>6</v>
      </c>
      <c r="G3" s="105" t="s">
        <v>7</v>
      </c>
      <c r="H3" s="105" t="s">
        <v>8</v>
      </c>
      <c r="I3" s="105" t="s">
        <v>9</v>
      </c>
      <c r="J3" s="105" t="s">
        <v>10</v>
      </c>
      <c r="K3" s="105" t="s">
        <v>11</v>
      </c>
      <c r="L3" s="105" t="s">
        <v>12</v>
      </c>
      <c r="M3" s="105" t="s">
        <v>8</v>
      </c>
      <c r="N3" s="105" t="s">
        <v>13</v>
      </c>
      <c r="O3" s="105" t="s">
        <v>14</v>
      </c>
      <c r="P3" s="105" t="s">
        <v>15</v>
      </c>
      <c r="Q3" s="105" t="s">
        <v>10</v>
      </c>
      <c r="R3" s="105" t="s">
        <v>16</v>
      </c>
      <c r="S3" s="105" t="s">
        <v>17</v>
      </c>
      <c r="T3" s="105" t="s">
        <v>18</v>
      </c>
      <c r="U3" s="105" t="s">
        <v>19</v>
      </c>
      <c r="V3" s="105" t="s">
        <v>20</v>
      </c>
      <c r="W3" s="105" t="s">
        <v>21</v>
      </c>
      <c r="X3" s="105" t="s">
        <v>22</v>
      </c>
      <c r="Y3" s="105" t="s">
        <v>23</v>
      </c>
      <c r="Z3" s="105" t="s">
        <v>24</v>
      </c>
      <c r="AA3" s="105" t="s">
        <v>25</v>
      </c>
      <c r="AB3" s="113" t="s">
        <v>26</v>
      </c>
    </row>
    <row r="4" spans="2:29" x14ac:dyDescent="0.25">
      <c r="B4" s="114" t="s">
        <v>27</v>
      </c>
      <c r="C4" s="105" t="s">
        <v>28</v>
      </c>
      <c r="D4" s="105" t="s">
        <v>29</v>
      </c>
      <c r="E4" s="105" t="s">
        <v>30</v>
      </c>
      <c r="F4" s="105"/>
      <c r="G4" s="105" t="s">
        <v>30</v>
      </c>
      <c r="H4" s="105" t="s">
        <v>31</v>
      </c>
      <c r="I4" s="105" t="s">
        <v>31</v>
      </c>
      <c r="J4" s="105" t="s">
        <v>31</v>
      </c>
      <c r="K4" s="105" t="s">
        <v>31</v>
      </c>
      <c r="L4" s="105" t="s">
        <v>31</v>
      </c>
      <c r="M4" s="105" t="s">
        <v>31</v>
      </c>
      <c r="N4" s="105" t="s">
        <v>31</v>
      </c>
      <c r="O4" s="105" t="s">
        <v>31</v>
      </c>
      <c r="P4" s="105" t="s">
        <v>31</v>
      </c>
      <c r="Q4" s="105" t="s">
        <v>31</v>
      </c>
      <c r="R4" s="105" t="s">
        <v>31</v>
      </c>
      <c r="S4" s="105" t="s">
        <v>31</v>
      </c>
      <c r="T4" s="105" t="s">
        <v>31</v>
      </c>
      <c r="U4" s="105" t="s">
        <v>31</v>
      </c>
      <c r="V4" s="105" t="s">
        <v>31</v>
      </c>
      <c r="W4" s="105" t="s">
        <v>31</v>
      </c>
      <c r="X4" s="105" t="s">
        <v>31</v>
      </c>
      <c r="Y4" s="105" t="s">
        <v>31</v>
      </c>
      <c r="Z4" s="105" t="s">
        <v>31</v>
      </c>
      <c r="AA4" s="105" t="s">
        <v>31</v>
      </c>
      <c r="AB4" s="113"/>
    </row>
    <row r="5" spans="2:29" x14ac:dyDescent="0.25">
      <c r="B5" s="95" t="s">
        <v>47</v>
      </c>
      <c r="C5" s="34"/>
      <c r="D5" s="35"/>
      <c r="E5" s="36">
        <f t="shared" ref="E5:F18" si="0">SUMIFS(E$23:E$39,$AA$23:$AA$39,$B5)+SUMIFS(E$43:E$199,$AA$43:$AA$199,$B5)</f>
        <v>759.9</v>
      </c>
      <c r="F5" s="36">
        <f t="shared" si="0"/>
        <v>423.00599999999997</v>
      </c>
      <c r="G5" s="36">
        <f t="shared" ref="G5:G18" si="1">ROUND(AVERAGEIFS($G$54:$G$191,$AA$54:$AA$191,$B5),4)</f>
        <v>35.341700000000003</v>
      </c>
      <c r="H5" s="37">
        <f t="shared" ref="H5:Q18" si="2">SUMIFS(H$23:H$39,$AA$23:$AA$39,$B5)+SUMIFS(H$43:H$199,$AA$43:$AA$199,$B5)</f>
        <v>1212</v>
      </c>
      <c r="I5" s="37">
        <f t="shared" si="2"/>
        <v>0</v>
      </c>
      <c r="J5" s="37">
        <f t="shared" si="2"/>
        <v>0</v>
      </c>
      <c r="K5" s="37">
        <f t="shared" si="2"/>
        <v>1212</v>
      </c>
      <c r="L5" s="37">
        <f t="shared" si="2"/>
        <v>0</v>
      </c>
      <c r="M5" s="37">
        <f t="shared" si="2"/>
        <v>1212</v>
      </c>
      <c r="N5" s="37">
        <f t="shared" si="2"/>
        <v>0</v>
      </c>
      <c r="O5" s="37">
        <f t="shared" si="2"/>
        <v>0</v>
      </c>
      <c r="P5" s="37">
        <f t="shared" si="2"/>
        <v>0</v>
      </c>
      <c r="Q5" s="37">
        <f t="shared" si="2"/>
        <v>0</v>
      </c>
      <c r="R5" s="37">
        <f t="shared" ref="R5:Z18" si="3">SUMIFS(R$23:R$39,$AA$23:$AA$39,$B5)+SUMIFS(R$43:R$199,$AA$43:$AA$199,$B5)</f>
        <v>98</v>
      </c>
      <c r="S5" s="37">
        <f t="shared" si="3"/>
        <v>0</v>
      </c>
      <c r="T5" s="37">
        <f t="shared" si="3"/>
        <v>0</v>
      </c>
      <c r="U5" s="37">
        <f t="shared" si="3"/>
        <v>0</v>
      </c>
      <c r="V5" s="37">
        <f t="shared" si="3"/>
        <v>0</v>
      </c>
      <c r="W5" s="37">
        <f t="shared" si="3"/>
        <v>0</v>
      </c>
      <c r="X5" s="37">
        <f t="shared" si="3"/>
        <v>874.34799999999996</v>
      </c>
      <c r="Y5" s="37">
        <f t="shared" si="3"/>
        <v>239.65200000000002</v>
      </c>
      <c r="Z5" s="37">
        <f t="shared" si="3"/>
        <v>0</v>
      </c>
      <c r="AA5" s="34"/>
      <c r="AB5" s="96">
        <f>SUMIFS(AB$43:AB$238,$AA$43:$AA$238,$B5)+SUMIFS($AB$23:$AB$39,$AA$23:$AA$39,$B5)</f>
        <v>5.0299999999999994</v>
      </c>
      <c r="AC5" s="12">
        <f>K5-SUM(R5:Z5)</f>
        <v>0</v>
      </c>
    </row>
    <row r="6" spans="2:29" x14ac:dyDescent="0.25">
      <c r="B6" s="95" t="s">
        <v>37</v>
      </c>
      <c r="C6" s="34"/>
      <c r="D6" s="35"/>
      <c r="E6" s="36">
        <f t="shared" si="0"/>
        <v>4039.9623300000003</v>
      </c>
      <c r="F6" s="36">
        <f t="shared" si="0"/>
        <v>2170.9394200000006</v>
      </c>
      <c r="G6" s="36">
        <f t="shared" si="1"/>
        <v>35.415700000000001</v>
      </c>
      <c r="H6" s="37">
        <f t="shared" si="2"/>
        <v>6310</v>
      </c>
      <c r="I6" s="37">
        <f t="shared" si="2"/>
        <v>0</v>
      </c>
      <c r="J6" s="37">
        <f t="shared" si="2"/>
        <v>0</v>
      </c>
      <c r="K6" s="37">
        <f t="shared" si="2"/>
        <v>6059.9</v>
      </c>
      <c r="L6" s="37">
        <f t="shared" si="2"/>
        <v>0</v>
      </c>
      <c r="M6" s="37">
        <f t="shared" si="2"/>
        <v>6310</v>
      </c>
      <c r="N6" s="37">
        <f t="shared" si="2"/>
        <v>0</v>
      </c>
      <c r="O6" s="37">
        <f t="shared" si="2"/>
        <v>0</v>
      </c>
      <c r="P6" s="37">
        <f t="shared" si="2"/>
        <v>0</v>
      </c>
      <c r="Q6" s="37">
        <f t="shared" si="2"/>
        <v>0</v>
      </c>
      <c r="R6" s="37">
        <f t="shared" si="3"/>
        <v>5244</v>
      </c>
      <c r="S6" s="37">
        <f t="shared" si="3"/>
        <v>0</v>
      </c>
      <c r="T6" s="37">
        <f t="shared" si="3"/>
        <v>0</v>
      </c>
      <c r="U6" s="37">
        <f t="shared" si="3"/>
        <v>0</v>
      </c>
      <c r="V6" s="37">
        <f t="shared" si="3"/>
        <v>0</v>
      </c>
      <c r="W6" s="37">
        <f t="shared" si="3"/>
        <v>0</v>
      </c>
      <c r="X6" s="37">
        <f t="shared" si="3"/>
        <v>544</v>
      </c>
      <c r="Y6" s="37">
        <f t="shared" si="3"/>
        <v>272</v>
      </c>
      <c r="Z6" s="37">
        <f t="shared" si="3"/>
        <v>0</v>
      </c>
      <c r="AA6" s="34"/>
      <c r="AB6" s="96">
        <f t="shared" ref="AB6:AB18" si="4">SUMIFS(AB$43:AB$238,$AA$43:$AA$238,$B6)+SUMIFS($AB$23:$AB$39,$AA$23:$AA$39,$B6)</f>
        <v>18.084</v>
      </c>
      <c r="AC6" s="12">
        <f t="shared" ref="AC6:AC18" si="5">K6-SUM(R6:Z6)</f>
        <v>-0.1000000000003638</v>
      </c>
    </row>
    <row r="7" spans="2:29" x14ac:dyDescent="0.25">
      <c r="B7" s="95" t="s">
        <v>48</v>
      </c>
      <c r="C7" s="34"/>
      <c r="D7" s="35"/>
      <c r="E7" s="36">
        <f t="shared" si="0"/>
        <v>2942.672</v>
      </c>
      <c r="F7" s="36">
        <f t="shared" si="0"/>
        <v>1562.2760000000001</v>
      </c>
      <c r="G7" s="36">
        <f t="shared" si="1"/>
        <v>35.240600000000001</v>
      </c>
      <c r="H7" s="37">
        <f t="shared" si="2"/>
        <v>4436</v>
      </c>
      <c r="I7" s="37">
        <f t="shared" si="2"/>
        <v>0</v>
      </c>
      <c r="J7" s="37">
        <f t="shared" si="2"/>
        <v>0</v>
      </c>
      <c r="K7" s="37">
        <f t="shared" si="2"/>
        <v>4436</v>
      </c>
      <c r="L7" s="37">
        <f t="shared" si="2"/>
        <v>0</v>
      </c>
      <c r="M7" s="37">
        <f t="shared" si="2"/>
        <v>4436</v>
      </c>
      <c r="N7" s="37">
        <f t="shared" si="2"/>
        <v>0</v>
      </c>
      <c r="O7" s="37">
        <f t="shared" si="2"/>
        <v>0</v>
      </c>
      <c r="P7" s="37">
        <f t="shared" si="2"/>
        <v>0</v>
      </c>
      <c r="Q7" s="37">
        <f t="shared" si="2"/>
        <v>0</v>
      </c>
      <c r="R7" s="37">
        <f t="shared" si="3"/>
        <v>4436</v>
      </c>
      <c r="S7" s="37">
        <f t="shared" si="3"/>
        <v>0</v>
      </c>
      <c r="T7" s="37">
        <f t="shared" si="3"/>
        <v>0</v>
      </c>
      <c r="U7" s="37">
        <f t="shared" si="3"/>
        <v>0</v>
      </c>
      <c r="V7" s="37">
        <f t="shared" si="3"/>
        <v>0</v>
      </c>
      <c r="W7" s="37">
        <f t="shared" si="3"/>
        <v>0</v>
      </c>
      <c r="X7" s="37">
        <f t="shared" si="3"/>
        <v>0</v>
      </c>
      <c r="Y7" s="37">
        <f t="shared" si="3"/>
        <v>0</v>
      </c>
      <c r="Z7" s="37">
        <f t="shared" si="3"/>
        <v>0</v>
      </c>
      <c r="AA7" s="34"/>
      <c r="AB7" s="96">
        <f t="shared" si="4"/>
        <v>9.0059999999999985</v>
      </c>
      <c r="AC7" s="12">
        <f t="shared" si="5"/>
        <v>0</v>
      </c>
    </row>
    <row r="8" spans="2:29" x14ac:dyDescent="0.25">
      <c r="B8" s="95" t="s">
        <v>264</v>
      </c>
      <c r="C8" s="34"/>
      <c r="D8" s="35"/>
      <c r="E8" s="36" t="e">
        <f t="shared" si="0"/>
        <v>#N/A</v>
      </c>
      <c r="F8" s="36" t="e">
        <f t="shared" si="0"/>
        <v>#N/A</v>
      </c>
      <c r="G8" s="36" t="e">
        <f t="shared" si="1"/>
        <v>#N/A</v>
      </c>
      <c r="H8" s="37">
        <f t="shared" si="2"/>
        <v>3936</v>
      </c>
      <c r="I8" s="37">
        <f t="shared" si="2"/>
        <v>0</v>
      </c>
      <c r="J8" s="37">
        <f t="shared" si="2"/>
        <v>15</v>
      </c>
      <c r="K8" s="37">
        <f t="shared" si="2"/>
        <v>3936</v>
      </c>
      <c r="L8" s="37">
        <f t="shared" si="2"/>
        <v>0</v>
      </c>
      <c r="M8" s="37">
        <f t="shared" si="2"/>
        <v>3936</v>
      </c>
      <c r="N8" s="37">
        <f t="shared" si="2"/>
        <v>0</v>
      </c>
      <c r="O8" s="37">
        <f t="shared" si="2"/>
        <v>0</v>
      </c>
      <c r="P8" s="37">
        <f t="shared" si="2"/>
        <v>0</v>
      </c>
      <c r="Q8" s="37">
        <f t="shared" si="2"/>
        <v>15</v>
      </c>
      <c r="R8" s="37">
        <f t="shared" si="3"/>
        <v>3702</v>
      </c>
      <c r="S8" s="37">
        <f t="shared" si="3"/>
        <v>0</v>
      </c>
      <c r="T8" s="37">
        <f t="shared" si="3"/>
        <v>0</v>
      </c>
      <c r="U8" s="37">
        <f t="shared" si="3"/>
        <v>0</v>
      </c>
      <c r="V8" s="37">
        <f t="shared" si="3"/>
        <v>0</v>
      </c>
      <c r="W8" s="37">
        <f t="shared" si="3"/>
        <v>0</v>
      </c>
      <c r="X8" s="37">
        <f t="shared" si="3"/>
        <v>59</v>
      </c>
      <c r="Y8" s="37">
        <f t="shared" si="3"/>
        <v>175</v>
      </c>
      <c r="Z8" s="37">
        <f t="shared" si="3"/>
        <v>0</v>
      </c>
      <c r="AA8" s="34"/>
      <c r="AB8" s="96">
        <f t="shared" si="4"/>
        <v>20.592999999999996</v>
      </c>
      <c r="AC8" s="12">
        <f t="shared" si="5"/>
        <v>0</v>
      </c>
    </row>
    <row r="9" spans="2:29" x14ac:dyDescent="0.25">
      <c r="B9" s="95" t="s">
        <v>43</v>
      </c>
      <c r="C9" s="34"/>
      <c r="D9" s="35"/>
      <c r="E9" s="36">
        <f t="shared" si="0"/>
        <v>4325.5909999999994</v>
      </c>
      <c r="F9" s="36">
        <f t="shared" si="0"/>
        <v>2287.7999999999997</v>
      </c>
      <c r="G9" s="36">
        <f t="shared" si="1"/>
        <v>35.280999999999999</v>
      </c>
      <c r="H9" s="37">
        <f t="shared" si="2"/>
        <v>6504</v>
      </c>
      <c r="I9" s="37">
        <f t="shared" si="2"/>
        <v>0</v>
      </c>
      <c r="J9" s="37">
        <f t="shared" si="2"/>
        <v>0</v>
      </c>
      <c r="K9" s="37">
        <f t="shared" si="2"/>
        <v>6504</v>
      </c>
      <c r="L9" s="37">
        <f t="shared" si="2"/>
        <v>0</v>
      </c>
      <c r="M9" s="37">
        <f t="shared" si="2"/>
        <v>6504</v>
      </c>
      <c r="N9" s="37">
        <f t="shared" si="2"/>
        <v>0</v>
      </c>
      <c r="O9" s="37">
        <f t="shared" si="2"/>
        <v>0</v>
      </c>
      <c r="P9" s="37">
        <f t="shared" si="2"/>
        <v>0</v>
      </c>
      <c r="Q9" s="37">
        <f t="shared" si="2"/>
        <v>0</v>
      </c>
      <c r="R9" s="37">
        <f t="shared" si="3"/>
        <v>6504</v>
      </c>
      <c r="S9" s="37">
        <f t="shared" si="3"/>
        <v>0</v>
      </c>
      <c r="T9" s="37">
        <f t="shared" si="3"/>
        <v>0</v>
      </c>
      <c r="U9" s="37">
        <f t="shared" si="3"/>
        <v>0</v>
      </c>
      <c r="V9" s="37">
        <f t="shared" si="3"/>
        <v>0</v>
      </c>
      <c r="W9" s="37">
        <f t="shared" si="3"/>
        <v>0</v>
      </c>
      <c r="X9" s="37">
        <f t="shared" si="3"/>
        <v>0</v>
      </c>
      <c r="Y9" s="37">
        <f t="shared" si="3"/>
        <v>0</v>
      </c>
      <c r="Z9" s="37">
        <f t="shared" si="3"/>
        <v>0</v>
      </c>
      <c r="AA9" s="34"/>
      <c r="AB9" s="96">
        <f t="shared" si="4"/>
        <v>14.164</v>
      </c>
      <c r="AC9" s="12">
        <f t="shared" si="5"/>
        <v>0</v>
      </c>
    </row>
    <row r="10" spans="2:29" x14ac:dyDescent="0.25">
      <c r="B10" s="95" t="s">
        <v>44</v>
      </c>
      <c r="C10" s="34"/>
      <c r="D10" s="35"/>
      <c r="E10" s="36">
        <f t="shared" si="0"/>
        <v>5202.0399999999991</v>
      </c>
      <c r="F10" s="36">
        <f t="shared" si="0"/>
        <v>2770.5789999999997</v>
      </c>
      <c r="G10" s="36">
        <f t="shared" si="1"/>
        <v>35.364400000000003</v>
      </c>
      <c r="H10" s="37">
        <f t="shared" si="2"/>
        <v>7682</v>
      </c>
      <c r="I10" s="37">
        <f t="shared" si="2"/>
        <v>0</v>
      </c>
      <c r="J10" s="37">
        <f t="shared" si="2"/>
        <v>0</v>
      </c>
      <c r="K10" s="37">
        <f t="shared" si="2"/>
        <v>7682</v>
      </c>
      <c r="L10" s="37">
        <f t="shared" si="2"/>
        <v>0</v>
      </c>
      <c r="M10" s="37">
        <f t="shared" si="2"/>
        <v>7682</v>
      </c>
      <c r="N10" s="37">
        <f t="shared" si="2"/>
        <v>0</v>
      </c>
      <c r="O10" s="37">
        <f t="shared" si="2"/>
        <v>0</v>
      </c>
      <c r="P10" s="37">
        <f t="shared" si="2"/>
        <v>0</v>
      </c>
      <c r="Q10" s="37">
        <f t="shared" si="2"/>
        <v>0</v>
      </c>
      <c r="R10" s="37">
        <f t="shared" si="3"/>
        <v>5306</v>
      </c>
      <c r="S10" s="37">
        <f t="shared" si="3"/>
        <v>0</v>
      </c>
      <c r="T10" s="37">
        <f t="shared" si="3"/>
        <v>1286</v>
      </c>
      <c r="U10" s="37">
        <f t="shared" si="3"/>
        <v>0</v>
      </c>
      <c r="V10" s="37">
        <f t="shared" si="3"/>
        <v>0</v>
      </c>
      <c r="W10" s="37">
        <f t="shared" si="3"/>
        <v>0</v>
      </c>
      <c r="X10" s="37">
        <f t="shared" si="3"/>
        <v>1090</v>
      </c>
      <c r="Y10" s="37">
        <f t="shared" si="3"/>
        <v>0</v>
      </c>
      <c r="Z10" s="37">
        <f t="shared" si="3"/>
        <v>0</v>
      </c>
      <c r="AA10" s="34"/>
      <c r="AB10" s="96">
        <f t="shared" si="4"/>
        <v>33.023000000000003</v>
      </c>
      <c r="AC10" s="12">
        <f t="shared" si="5"/>
        <v>0</v>
      </c>
    </row>
    <row r="11" spans="2:29" x14ac:dyDescent="0.25">
      <c r="B11" s="95" t="s">
        <v>46</v>
      </c>
      <c r="C11" s="34"/>
      <c r="D11" s="35"/>
      <c r="E11" s="36">
        <f t="shared" si="0"/>
        <v>6032.4090000000015</v>
      </c>
      <c r="F11" s="36">
        <f t="shared" si="0"/>
        <v>3332.145</v>
      </c>
      <c r="G11" s="36">
        <f t="shared" si="1"/>
        <v>35.379300000000001</v>
      </c>
      <c r="H11" s="37">
        <f t="shared" si="2"/>
        <v>9529.9</v>
      </c>
      <c r="I11" s="37">
        <f t="shared" si="2"/>
        <v>7.6999999999999886</v>
      </c>
      <c r="J11" s="37">
        <f t="shared" si="2"/>
        <v>0</v>
      </c>
      <c r="K11" s="37">
        <f t="shared" si="2"/>
        <v>9529.9</v>
      </c>
      <c r="L11" s="37">
        <f t="shared" si="2"/>
        <v>0</v>
      </c>
      <c r="M11" s="37">
        <f t="shared" si="2"/>
        <v>9529.9</v>
      </c>
      <c r="N11" s="37">
        <f t="shared" si="2"/>
        <v>7.6999999999999886</v>
      </c>
      <c r="O11" s="37">
        <f t="shared" si="2"/>
        <v>0</v>
      </c>
      <c r="P11" s="37">
        <f t="shared" si="2"/>
        <v>0</v>
      </c>
      <c r="Q11" s="37">
        <f t="shared" si="2"/>
        <v>0</v>
      </c>
      <c r="R11" s="37">
        <f t="shared" si="3"/>
        <v>8957</v>
      </c>
      <c r="S11" s="37">
        <f t="shared" si="3"/>
        <v>0</v>
      </c>
      <c r="T11" s="37">
        <f t="shared" si="3"/>
        <v>572.9</v>
      </c>
      <c r="U11" s="37">
        <f t="shared" si="3"/>
        <v>0</v>
      </c>
      <c r="V11" s="37">
        <f t="shared" si="3"/>
        <v>0</v>
      </c>
      <c r="W11" s="37">
        <f t="shared" si="3"/>
        <v>0</v>
      </c>
      <c r="X11" s="37">
        <f t="shared" si="3"/>
        <v>0</v>
      </c>
      <c r="Y11" s="37">
        <f t="shared" si="3"/>
        <v>0</v>
      </c>
      <c r="Z11" s="37">
        <f t="shared" si="3"/>
        <v>0</v>
      </c>
      <c r="AA11" s="34"/>
      <c r="AB11" s="96">
        <f t="shared" si="4"/>
        <v>25.661999999999999</v>
      </c>
      <c r="AC11" s="12">
        <f t="shared" si="5"/>
        <v>0</v>
      </c>
    </row>
    <row r="12" spans="2:29" x14ac:dyDescent="0.25">
      <c r="B12" s="95" t="s">
        <v>41</v>
      </c>
      <c r="C12" s="34"/>
      <c r="D12" s="35"/>
      <c r="E12" s="36">
        <f t="shared" si="0"/>
        <v>3906.2149999999997</v>
      </c>
      <c r="F12" s="36">
        <f t="shared" si="0"/>
        <v>2155.5919999999992</v>
      </c>
      <c r="G12" s="36">
        <f t="shared" si="1"/>
        <v>35.314599999999999</v>
      </c>
      <c r="H12" s="37">
        <f t="shared" si="2"/>
        <v>6470.0129999999999</v>
      </c>
      <c r="I12" s="37">
        <f t="shared" si="2"/>
        <v>0</v>
      </c>
      <c r="J12" s="37">
        <f t="shared" si="2"/>
        <v>581.49826373272276</v>
      </c>
      <c r="K12" s="37">
        <f t="shared" si="2"/>
        <v>5834.0460000000003</v>
      </c>
      <c r="L12" s="37">
        <f t="shared" si="2"/>
        <v>0</v>
      </c>
      <c r="M12" s="37">
        <f t="shared" si="2"/>
        <v>6470.0129999999999</v>
      </c>
      <c r="N12" s="37">
        <f t="shared" si="2"/>
        <v>0</v>
      </c>
      <c r="O12" s="37">
        <f t="shared" si="2"/>
        <v>0</v>
      </c>
      <c r="P12" s="37">
        <f t="shared" si="2"/>
        <v>0</v>
      </c>
      <c r="Q12" s="37">
        <f t="shared" si="2"/>
        <v>581.49826373272276</v>
      </c>
      <c r="R12" s="37">
        <f t="shared" si="3"/>
        <v>4014</v>
      </c>
      <c r="S12" s="37">
        <f t="shared" si="3"/>
        <v>0</v>
      </c>
      <c r="T12" s="37">
        <f t="shared" si="3"/>
        <v>0</v>
      </c>
      <c r="U12" s="37">
        <f t="shared" si="3"/>
        <v>0</v>
      </c>
      <c r="V12" s="37">
        <f t="shared" si="3"/>
        <v>0</v>
      </c>
      <c r="W12" s="37">
        <f t="shared" si="3"/>
        <v>0</v>
      </c>
      <c r="X12" s="37">
        <f t="shared" si="3"/>
        <v>223</v>
      </c>
      <c r="Y12" s="37">
        <f t="shared" si="3"/>
        <v>1597</v>
      </c>
      <c r="Z12" s="37">
        <f t="shared" si="3"/>
        <v>0</v>
      </c>
      <c r="AA12" s="34"/>
      <c r="AB12" s="96">
        <f t="shared" si="4"/>
        <v>36.478999999999999</v>
      </c>
      <c r="AC12" s="12">
        <f t="shared" si="5"/>
        <v>4.6000000000276486E-2</v>
      </c>
    </row>
    <row r="13" spans="2:29" x14ac:dyDescent="0.25">
      <c r="B13" s="95" t="s">
        <v>45</v>
      </c>
      <c r="C13" s="34"/>
      <c r="D13" s="35"/>
      <c r="E13" s="36">
        <f t="shared" si="0"/>
        <v>3272.4849999999997</v>
      </c>
      <c r="F13" s="36">
        <f t="shared" si="0"/>
        <v>1797.2570000000001</v>
      </c>
      <c r="G13" s="36">
        <f t="shared" si="1"/>
        <v>35.3215</v>
      </c>
      <c r="H13" s="37">
        <f t="shared" si="2"/>
        <v>5096.0259999999998</v>
      </c>
      <c r="I13" s="37">
        <f t="shared" si="2"/>
        <v>0</v>
      </c>
      <c r="J13" s="37">
        <f t="shared" si="2"/>
        <v>51.437976656639876</v>
      </c>
      <c r="K13" s="37">
        <f t="shared" si="2"/>
        <v>5057.8</v>
      </c>
      <c r="L13" s="37">
        <f t="shared" si="2"/>
        <v>0</v>
      </c>
      <c r="M13" s="37">
        <f t="shared" si="2"/>
        <v>5096.0259999999998</v>
      </c>
      <c r="N13" s="37">
        <f t="shared" si="2"/>
        <v>0</v>
      </c>
      <c r="O13" s="37">
        <f t="shared" si="2"/>
        <v>0</v>
      </c>
      <c r="P13" s="37">
        <f t="shared" si="2"/>
        <v>0</v>
      </c>
      <c r="Q13" s="37">
        <f t="shared" si="2"/>
        <v>51.437976656639876</v>
      </c>
      <c r="R13" s="37">
        <f t="shared" si="3"/>
        <v>3987</v>
      </c>
      <c r="S13" s="37">
        <f t="shared" si="3"/>
        <v>0</v>
      </c>
      <c r="T13" s="37">
        <f t="shared" si="3"/>
        <v>428</v>
      </c>
      <c r="U13" s="37">
        <f t="shared" si="3"/>
        <v>0</v>
      </c>
      <c r="V13" s="37">
        <f t="shared" si="3"/>
        <v>0</v>
      </c>
      <c r="W13" s="37">
        <f t="shared" si="3"/>
        <v>0</v>
      </c>
      <c r="X13" s="37">
        <f t="shared" si="3"/>
        <v>419</v>
      </c>
      <c r="Y13" s="37">
        <f t="shared" si="3"/>
        <v>224</v>
      </c>
      <c r="Z13" s="37">
        <f t="shared" si="3"/>
        <v>0</v>
      </c>
      <c r="AA13" s="34"/>
      <c r="AB13" s="96">
        <f t="shared" si="4"/>
        <v>18.106999999999999</v>
      </c>
      <c r="AC13" s="12">
        <f t="shared" si="5"/>
        <v>-0.1999999999998181</v>
      </c>
    </row>
    <row r="14" spans="2:29" x14ac:dyDescent="0.25">
      <c r="B14" s="95" t="s">
        <v>265</v>
      </c>
      <c r="C14" s="34"/>
      <c r="D14" s="35"/>
      <c r="E14" s="36">
        <f t="shared" si="0"/>
        <v>0.94899999999999995</v>
      </c>
      <c r="F14" s="36">
        <f t="shared" si="0"/>
        <v>0.66600000000000004</v>
      </c>
      <c r="G14" s="36">
        <f t="shared" si="1"/>
        <v>35.353999999999999</v>
      </c>
      <c r="H14" s="37">
        <f t="shared" si="2"/>
        <v>2</v>
      </c>
      <c r="I14" s="37">
        <f t="shared" si="2"/>
        <v>0</v>
      </c>
      <c r="J14" s="37">
        <f t="shared" si="2"/>
        <v>0</v>
      </c>
      <c r="K14" s="37">
        <f t="shared" si="2"/>
        <v>2</v>
      </c>
      <c r="L14" s="37">
        <f t="shared" si="2"/>
        <v>0</v>
      </c>
      <c r="M14" s="37">
        <f t="shared" si="2"/>
        <v>2</v>
      </c>
      <c r="N14" s="37">
        <f t="shared" si="2"/>
        <v>0</v>
      </c>
      <c r="O14" s="37">
        <f t="shared" si="2"/>
        <v>0</v>
      </c>
      <c r="P14" s="37">
        <f t="shared" si="2"/>
        <v>0</v>
      </c>
      <c r="Q14" s="37">
        <f t="shared" si="2"/>
        <v>0</v>
      </c>
      <c r="R14" s="37">
        <f t="shared" si="3"/>
        <v>2</v>
      </c>
      <c r="S14" s="37">
        <f t="shared" si="3"/>
        <v>0</v>
      </c>
      <c r="T14" s="37">
        <f t="shared" si="3"/>
        <v>0</v>
      </c>
      <c r="U14" s="37">
        <f t="shared" si="3"/>
        <v>0</v>
      </c>
      <c r="V14" s="37">
        <f t="shared" si="3"/>
        <v>0</v>
      </c>
      <c r="W14" s="37">
        <f t="shared" si="3"/>
        <v>0</v>
      </c>
      <c r="X14" s="37">
        <f t="shared" si="3"/>
        <v>0</v>
      </c>
      <c r="Y14" s="37">
        <f t="shared" si="3"/>
        <v>0</v>
      </c>
      <c r="Z14" s="37">
        <f t="shared" si="3"/>
        <v>0</v>
      </c>
      <c r="AA14" s="34"/>
      <c r="AB14" s="96">
        <f t="shared" si="4"/>
        <v>0.20799999999999999</v>
      </c>
      <c r="AC14" s="12">
        <f t="shared" si="5"/>
        <v>0</v>
      </c>
    </row>
    <row r="15" spans="2:29" x14ac:dyDescent="0.25">
      <c r="B15" s="95" t="s">
        <v>39</v>
      </c>
      <c r="C15" s="34"/>
      <c r="D15" s="35"/>
      <c r="E15" s="36">
        <f t="shared" si="0"/>
        <v>4911.5740000000005</v>
      </c>
      <c r="F15" s="36">
        <f t="shared" si="0"/>
        <v>2697.9279999999999</v>
      </c>
      <c r="G15" s="36">
        <f t="shared" si="1"/>
        <v>35.331499999999998</v>
      </c>
      <c r="H15" s="37">
        <f t="shared" si="2"/>
        <v>7921</v>
      </c>
      <c r="I15" s="37">
        <f t="shared" si="2"/>
        <v>0</v>
      </c>
      <c r="J15" s="37">
        <f t="shared" si="2"/>
        <v>0</v>
      </c>
      <c r="K15" s="37">
        <f t="shared" si="2"/>
        <v>7921</v>
      </c>
      <c r="L15" s="37">
        <f t="shared" si="2"/>
        <v>0</v>
      </c>
      <c r="M15" s="37">
        <f t="shared" si="2"/>
        <v>7921</v>
      </c>
      <c r="N15" s="37">
        <f t="shared" si="2"/>
        <v>0</v>
      </c>
      <c r="O15" s="37">
        <f t="shared" si="2"/>
        <v>0</v>
      </c>
      <c r="P15" s="37">
        <f t="shared" si="2"/>
        <v>0</v>
      </c>
      <c r="Q15" s="37">
        <f t="shared" si="2"/>
        <v>0</v>
      </c>
      <c r="R15" s="37">
        <f t="shared" si="3"/>
        <v>6651</v>
      </c>
      <c r="S15" s="37">
        <f t="shared" si="3"/>
        <v>0</v>
      </c>
      <c r="T15" s="37">
        <f t="shared" si="3"/>
        <v>0</v>
      </c>
      <c r="U15" s="37">
        <f t="shared" si="3"/>
        <v>0</v>
      </c>
      <c r="V15" s="37">
        <f t="shared" si="3"/>
        <v>0</v>
      </c>
      <c r="W15" s="37">
        <f t="shared" si="3"/>
        <v>0</v>
      </c>
      <c r="X15" s="37">
        <f t="shared" si="3"/>
        <v>810</v>
      </c>
      <c r="Y15" s="37">
        <f t="shared" si="3"/>
        <v>460</v>
      </c>
      <c r="Z15" s="37">
        <f t="shared" si="3"/>
        <v>0</v>
      </c>
      <c r="AA15" s="34"/>
      <c r="AB15" s="96">
        <f t="shared" si="4"/>
        <v>30.762</v>
      </c>
      <c r="AC15" s="12">
        <f t="shared" si="5"/>
        <v>0</v>
      </c>
    </row>
    <row r="16" spans="2:29" x14ac:dyDescent="0.25">
      <c r="B16" s="95" t="s">
        <v>42</v>
      </c>
      <c r="C16" s="34"/>
      <c r="D16" s="35"/>
      <c r="E16" s="36">
        <f t="shared" si="0"/>
        <v>2503.7910000000006</v>
      </c>
      <c r="F16" s="36">
        <f t="shared" si="0"/>
        <v>1345.7750000000001</v>
      </c>
      <c r="G16" s="36">
        <f t="shared" si="1"/>
        <v>35.391399999999997</v>
      </c>
      <c r="H16" s="37">
        <f t="shared" si="2"/>
        <v>3737</v>
      </c>
      <c r="I16" s="37">
        <f t="shared" si="2"/>
        <v>0</v>
      </c>
      <c r="J16" s="37">
        <f t="shared" si="2"/>
        <v>0</v>
      </c>
      <c r="K16" s="37">
        <f t="shared" si="2"/>
        <v>3737</v>
      </c>
      <c r="L16" s="37">
        <f t="shared" si="2"/>
        <v>0</v>
      </c>
      <c r="M16" s="37">
        <f t="shared" si="2"/>
        <v>3737</v>
      </c>
      <c r="N16" s="37">
        <f t="shared" si="2"/>
        <v>0</v>
      </c>
      <c r="O16" s="37">
        <f t="shared" si="2"/>
        <v>0</v>
      </c>
      <c r="P16" s="37">
        <f t="shared" si="2"/>
        <v>0</v>
      </c>
      <c r="Q16" s="37">
        <f t="shared" si="2"/>
        <v>0</v>
      </c>
      <c r="R16" s="37">
        <f t="shared" si="3"/>
        <v>3737</v>
      </c>
      <c r="S16" s="37">
        <f t="shared" si="3"/>
        <v>0</v>
      </c>
      <c r="T16" s="37">
        <f t="shared" si="3"/>
        <v>0</v>
      </c>
      <c r="U16" s="37">
        <f t="shared" si="3"/>
        <v>0</v>
      </c>
      <c r="V16" s="37">
        <f t="shared" si="3"/>
        <v>0</v>
      </c>
      <c r="W16" s="37">
        <f t="shared" si="3"/>
        <v>0</v>
      </c>
      <c r="X16" s="37">
        <f t="shared" si="3"/>
        <v>0</v>
      </c>
      <c r="Y16" s="37">
        <f t="shared" si="3"/>
        <v>0</v>
      </c>
      <c r="Z16" s="37">
        <f t="shared" si="3"/>
        <v>0</v>
      </c>
      <c r="AA16" s="34"/>
      <c r="AB16" s="96">
        <f t="shared" si="4"/>
        <v>13.240000000000002</v>
      </c>
      <c r="AC16" s="12">
        <f t="shared" si="5"/>
        <v>0</v>
      </c>
    </row>
    <row r="17" spans="2:30" x14ac:dyDescent="0.25">
      <c r="B17" s="95" t="s">
        <v>40</v>
      </c>
      <c r="C17" s="34"/>
      <c r="D17" s="35"/>
      <c r="E17" s="36">
        <f t="shared" si="0"/>
        <v>3229.5299999999997</v>
      </c>
      <c r="F17" s="36">
        <f t="shared" si="0"/>
        <v>1777.6980000000001</v>
      </c>
      <c r="G17" s="36">
        <f t="shared" si="1"/>
        <v>35.346899999999998</v>
      </c>
      <c r="H17" s="37">
        <f t="shared" si="2"/>
        <v>5071.2659999999996</v>
      </c>
      <c r="I17" s="37">
        <f t="shared" si="2"/>
        <v>0.80000000000001137</v>
      </c>
      <c r="J17" s="37">
        <f t="shared" si="2"/>
        <v>88.687277710399997</v>
      </c>
      <c r="K17" s="37">
        <f t="shared" si="2"/>
        <v>4725.13</v>
      </c>
      <c r="L17" s="37">
        <f t="shared" si="2"/>
        <v>0</v>
      </c>
      <c r="M17" s="37">
        <f t="shared" si="2"/>
        <v>5071.2659999999996</v>
      </c>
      <c r="N17" s="37">
        <f t="shared" si="2"/>
        <v>0.80000000000001137</v>
      </c>
      <c r="O17" s="37">
        <f t="shared" si="2"/>
        <v>0</v>
      </c>
      <c r="P17" s="37">
        <f t="shared" si="2"/>
        <v>0</v>
      </c>
      <c r="Q17" s="37">
        <f t="shared" si="2"/>
        <v>88.687277710399997</v>
      </c>
      <c r="R17" s="37">
        <f t="shared" si="3"/>
        <v>3324</v>
      </c>
      <c r="S17" s="37">
        <f t="shared" si="3"/>
        <v>0</v>
      </c>
      <c r="T17" s="37">
        <f t="shared" si="3"/>
        <v>-4.87</v>
      </c>
      <c r="U17" s="37">
        <f t="shared" si="3"/>
        <v>0</v>
      </c>
      <c r="V17" s="37">
        <f t="shared" si="3"/>
        <v>0</v>
      </c>
      <c r="W17" s="37">
        <f t="shared" si="3"/>
        <v>0</v>
      </c>
      <c r="X17" s="37">
        <f t="shared" si="3"/>
        <v>1027</v>
      </c>
      <c r="Y17" s="37">
        <f t="shared" si="3"/>
        <v>379</v>
      </c>
      <c r="Z17" s="37">
        <f t="shared" si="3"/>
        <v>0</v>
      </c>
      <c r="AA17" s="34"/>
      <c r="AB17" s="96">
        <f t="shared" si="4"/>
        <v>28.293999999999997</v>
      </c>
      <c r="AC17" s="12">
        <f t="shared" si="5"/>
        <v>0</v>
      </c>
    </row>
    <row r="18" spans="2:30" ht="15.75" thickBot="1" x14ac:dyDescent="0.3">
      <c r="B18" s="97" t="s">
        <v>38</v>
      </c>
      <c r="C18" s="98"/>
      <c r="D18" s="99"/>
      <c r="E18" s="100">
        <f t="shared" si="0"/>
        <v>1463.646</v>
      </c>
      <c r="F18" s="100">
        <f t="shared" si="0"/>
        <v>785.99800000000005</v>
      </c>
      <c r="G18" s="100">
        <f t="shared" si="1"/>
        <v>35.420999999999999</v>
      </c>
      <c r="H18" s="101">
        <f t="shared" si="2"/>
        <v>2231</v>
      </c>
      <c r="I18" s="101">
        <f t="shared" si="2"/>
        <v>0</v>
      </c>
      <c r="J18" s="101">
        <f t="shared" si="2"/>
        <v>0</v>
      </c>
      <c r="K18" s="101">
        <f t="shared" si="2"/>
        <v>2231</v>
      </c>
      <c r="L18" s="101">
        <f t="shared" si="2"/>
        <v>0</v>
      </c>
      <c r="M18" s="101">
        <f t="shared" si="2"/>
        <v>2231</v>
      </c>
      <c r="N18" s="101">
        <f t="shared" si="2"/>
        <v>0</v>
      </c>
      <c r="O18" s="101">
        <f t="shared" si="2"/>
        <v>0</v>
      </c>
      <c r="P18" s="101">
        <f t="shared" si="2"/>
        <v>0</v>
      </c>
      <c r="Q18" s="101">
        <f t="shared" si="2"/>
        <v>0</v>
      </c>
      <c r="R18" s="101">
        <f t="shared" si="3"/>
        <v>1708</v>
      </c>
      <c r="S18" s="101">
        <f t="shared" si="3"/>
        <v>0</v>
      </c>
      <c r="T18" s="101">
        <f t="shared" si="3"/>
        <v>523</v>
      </c>
      <c r="U18" s="101">
        <f t="shared" si="3"/>
        <v>0</v>
      </c>
      <c r="V18" s="101">
        <f t="shared" si="3"/>
        <v>0</v>
      </c>
      <c r="W18" s="101">
        <f t="shared" si="3"/>
        <v>0</v>
      </c>
      <c r="X18" s="101">
        <f t="shared" si="3"/>
        <v>0</v>
      </c>
      <c r="Y18" s="101">
        <f t="shared" si="3"/>
        <v>0</v>
      </c>
      <c r="Z18" s="101">
        <f t="shared" si="3"/>
        <v>0</v>
      </c>
      <c r="AA18" s="98"/>
      <c r="AB18" s="102">
        <f t="shared" si="4"/>
        <v>5.8639999999999999</v>
      </c>
      <c r="AC18" s="12">
        <f t="shared" si="5"/>
        <v>0</v>
      </c>
    </row>
    <row r="19" spans="2:30" ht="15.75" thickBot="1" x14ac:dyDescent="0.3">
      <c r="D19" s="11"/>
      <c r="E19">
        <v>3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>
        <v>13</v>
      </c>
      <c r="R19">
        <v>15</v>
      </c>
      <c r="S19">
        <v>16</v>
      </c>
      <c r="T19">
        <v>17</v>
      </c>
      <c r="U19">
        <v>18</v>
      </c>
      <c r="V19">
        <v>19</v>
      </c>
      <c r="W19">
        <v>20</v>
      </c>
      <c r="X19">
        <v>21</v>
      </c>
      <c r="Y19">
        <v>22</v>
      </c>
      <c r="Z19">
        <v>23</v>
      </c>
      <c r="AC19" s="12"/>
    </row>
    <row r="20" spans="2:30" x14ac:dyDescent="0.25">
      <c r="B20" s="87" t="s">
        <v>279</v>
      </c>
      <c r="C20" s="88"/>
      <c r="D20" s="89"/>
      <c r="E20" s="88" t="e">
        <f>SUM(E5:E18)</f>
        <v>#N/A</v>
      </c>
      <c r="F20" s="88" t="e">
        <f>SUM(F5:F18)</f>
        <v>#N/A</v>
      </c>
      <c r="G20" s="88"/>
      <c r="H20" s="88">
        <f t="shared" ref="H20:Z20" si="6">SUM(H5:H18)</f>
        <v>70138.205000000002</v>
      </c>
      <c r="I20" s="88">
        <f t="shared" si="6"/>
        <v>8.5</v>
      </c>
      <c r="J20" s="88">
        <f t="shared" si="6"/>
        <v>736.62351809976258</v>
      </c>
      <c r="K20" s="88">
        <f t="shared" si="6"/>
        <v>68867.776000000013</v>
      </c>
      <c r="L20" s="88">
        <f t="shared" si="6"/>
        <v>0</v>
      </c>
      <c r="M20" s="88">
        <f t="shared" si="6"/>
        <v>70138.205000000002</v>
      </c>
      <c r="N20" s="88">
        <f t="shared" si="6"/>
        <v>8.5</v>
      </c>
      <c r="O20" s="88">
        <f t="shared" si="6"/>
        <v>0</v>
      </c>
      <c r="P20" s="88">
        <f t="shared" si="6"/>
        <v>0</v>
      </c>
      <c r="Q20" s="88">
        <f t="shared" si="6"/>
        <v>736.62351809976258</v>
      </c>
      <c r="R20" s="88">
        <f t="shared" si="6"/>
        <v>57670</v>
      </c>
      <c r="S20" s="88">
        <f t="shared" si="6"/>
        <v>0</v>
      </c>
      <c r="T20" s="88">
        <f t="shared" si="6"/>
        <v>2805.03</v>
      </c>
      <c r="U20" s="88">
        <f t="shared" si="6"/>
        <v>0</v>
      </c>
      <c r="V20" s="88">
        <f t="shared" si="6"/>
        <v>0</v>
      </c>
      <c r="W20" s="88">
        <f t="shared" si="6"/>
        <v>0</v>
      </c>
      <c r="X20" s="88">
        <f t="shared" si="6"/>
        <v>5046.348</v>
      </c>
      <c r="Y20" s="88">
        <f t="shared" si="6"/>
        <v>3346.652</v>
      </c>
      <c r="Z20" s="88">
        <f t="shared" si="6"/>
        <v>0</v>
      </c>
      <c r="AA20" s="88"/>
      <c r="AB20" s="90">
        <f t="shared" ref="AB20" si="7">SUM(AB5:AB18)</f>
        <v>258.51599999999996</v>
      </c>
      <c r="AC20" s="12"/>
    </row>
    <row r="21" spans="2:30" ht="15.75" thickBot="1" x14ac:dyDescent="0.3">
      <c r="B21" s="91" t="s">
        <v>280</v>
      </c>
      <c r="C21" s="92"/>
      <c r="D21" s="93"/>
      <c r="E21" s="92" t="e">
        <f>SUM(E43:E191)</f>
        <v>#N/A</v>
      </c>
      <c r="F21" s="92" t="e">
        <f>SUM(F43:F191)</f>
        <v>#N/A</v>
      </c>
      <c r="G21" s="92"/>
      <c r="H21" s="92">
        <f t="shared" ref="H21:Z21" si="8">SUM(H43:H191)</f>
        <v>66523</v>
      </c>
      <c r="I21" s="92">
        <f t="shared" si="8"/>
        <v>0</v>
      </c>
      <c r="J21" s="92">
        <f t="shared" si="8"/>
        <v>0</v>
      </c>
      <c r="K21" s="92">
        <f t="shared" si="8"/>
        <v>66523</v>
      </c>
      <c r="L21" s="92">
        <f t="shared" si="8"/>
        <v>0</v>
      </c>
      <c r="M21" s="92">
        <f t="shared" si="8"/>
        <v>66523</v>
      </c>
      <c r="N21" s="92">
        <f t="shared" si="8"/>
        <v>0</v>
      </c>
      <c r="O21" s="92">
        <f t="shared" si="8"/>
        <v>0</v>
      </c>
      <c r="P21" s="92">
        <f t="shared" si="8"/>
        <v>0</v>
      </c>
      <c r="Q21" s="92">
        <f t="shared" si="8"/>
        <v>0</v>
      </c>
      <c r="R21" s="92">
        <f t="shared" si="8"/>
        <v>55839</v>
      </c>
      <c r="S21" s="92">
        <f t="shared" si="8"/>
        <v>0</v>
      </c>
      <c r="T21" s="92">
        <f t="shared" si="8"/>
        <v>2237</v>
      </c>
      <c r="U21" s="92">
        <f t="shared" si="8"/>
        <v>0</v>
      </c>
      <c r="V21" s="92">
        <f t="shared" si="8"/>
        <v>0</v>
      </c>
      <c r="W21" s="92">
        <f t="shared" si="8"/>
        <v>0</v>
      </c>
      <c r="X21" s="92">
        <f t="shared" si="8"/>
        <v>5158.348</v>
      </c>
      <c r="Y21" s="92">
        <f t="shared" si="8"/>
        <v>3288.652</v>
      </c>
      <c r="Z21" s="92">
        <f t="shared" si="8"/>
        <v>0</v>
      </c>
      <c r="AA21" s="92"/>
      <c r="AB21" s="94">
        <f>SUM(AB43:AB138)</f>
        <v>115.40199999999997</v>
      </c>
      <c r="AC21" s="12"/>
    </row>
    <row r="22" spans="2:30" ht="15.75" thickBot="1" x14ac:dyDescent="0.3">
      <c r="B22" t="s">
        <v>52</v>
      </c>
      <c r="E22">
        <v>0</v>
      </c>
      <c r="AC22" s="12">
        <f>K22-Q22-SUM(R22:Z22)</f>
        <v>0</v>
      </c>
    </row>
    <row r="23" spans="2:30" x14ac:dyDescent="0.25">
      <c r="B23" s="115" t="s">
        <v>32</v>
      </c>
      <c r="C23" s="116" t="s">
        <v>57</v>
      </c>
      <c r="D23" s="117">
        <f>D43</f>
        <v>7</v>
      </c>
      <c r="E23" s="118">
        <f>ROUND(INDEX('CZT Data'!$A:$W,MATCH($B23,'CZT Data'!$B:$B,0)+1+$D23,E$19),3)</f>
        <v>3.05</v>
      </c>
      <c r="F23" s="118">
        <f>ROUND(INDEX('CZT Data'!$A:$W,MATCH($B23,'CZT Data'!$B:$B,0)+1+$D23,F$19),3)</f>
        <v>3.05</v>
      </c>
      <c r="G23" s="134">
        <f>ROUND(INDEX('CZT Data'!$A:$W,MATCH($B23,'CZT Data'!$B:$B,0)+1+$D23,G$19),3)</f>
        <v>35.420999999999999</v>
      </c>
      <c r="H23" s="118">
        <f>ROUND(INDEX('CZT Data'!$A:$W,MATCH($B23,'CZT Data'!$B:$B,0)+1+$D23,H$19),3)</f>
        <v>49</v>
      </c>
      <c r="I23" s="118">
        <f>'CZT Data'!F13</f>
        <v>0</v>
      </c>
      <c r="J23" s="118">
        <f>'CZT Data'!G13</f>
        <v>0</v>
      </c>
      <c r="K23" s="118">
        <f>ROUND(INDEX('CZT Data'!$A:$W,MATCH($B23,'CZT Data'!$B:$B,0)+1+$D23,K$19),3)</f>
        <v>-201.1</v>
      </c>
      <c r="L23" s="118">
        <f>'CZT Data'!I13</f>
        <v>0</v>
      </c>
      <c r="M23" s="118">
        <f>H23</f>
        <v>49</v>
      </c>
      <c r="N23" s="118">
        <f>'CZT Data'!K13</f>
        <v>0</v>
      </c>
      <c r="O23" s="118">
        <f>'CZT Data'!L13</f>
        <v>0</v>
      </c>
      <c r="P23" s="118">
        <f>'CZT Data'!M13</f>
        <v>0</v>
      </c>
      <c r="Q23" s="118">
        <f>J23</f>
        <v>0</v>
      </c>
      <c r="R23" s="118">
        <f>ROUND(INDEX('CZT Data'!$A:$W,MATCH($B23,'CZT Data'!$B:$B,0)+1+$D23,R$19),3)</f>
        <v>0</v>
      </c>
      <c r="S23" s="118">
        <f>ROUND(INDEX('CZT Data'!$A:$W,MATCH($B23,'CZT Data'!$B:$B,0)+1+$D23,S$19),3)</f>
        <v>0</v>
      </c>
      <c r="T23" s="118">
        <f>ROUND(INDEX('CZT Data'!$A:$W,MATCH($B23,'CZT Data'!$B:$B,0)+1+$D23,T$19),3)</f>
        <v>0</v>
      </c>
      <c r="U23" s="118">
        <f>ROUND(INDEX('CZT Data'!$A:$W,MATCH($B23,'CZT Data'!$B:$B,0)+1+$D23,U$19),3)</f>
        <v>0</v>
      </c>
      <c r="V23" s="118">
        <f>ROUND(INDEX('CZT Data'!$A:$W,MATCH($B23,'CZT Data'!$B:$B,0)+1+$D23,V$19),3)</f>
        <v>0</v>
      </c>
      <c r="W23" s="118">
        <f>ROUND(INDEX('CZT Data'!$A:$W,MATCH($B23,'CZT Data'!$B:$B,0)+1+$D23,W$19),3)</f>
        <v>0</v>
      </c>
      <c r="X23" s="118">
        <f>ROUND(INDEX('CZT Data'!$A:$W,MATCH($B23,'CZT Data'!$B:$B,0)+1+$D23,X$19),3)</f>
        <v>-134</v>
      </c>
      <c r="Y23" s="118">
        <f>ROUND(INDEX('CZT Data'!$A:$W,MATCH($B23,'CZT Data'!$B:$B,0)+1+$D23,Y$19),3)</f>
        <v>-67</v>
      </c>
      <c r="Z23" s="118">
        <f>ROUND(INDEX('CZT Data'!$A:$W,MATCH($B23,'CZT Data'!$B:$B,0)+1+$D23,Z$19),3)</f>
        <v>0</v>
      </c>
      <c r="AA23" s="120" t="str">
        <f>'CZT Data'!B21</f>
        <v>Jihomoravský</v>
      </c>
      <c r="AB23" s="121">
        <f>'CZT Data'!D21</f>
        <v>7.47</v>
      </c>
      <c r="AC23" s="12">
        <f>K23-SUM(R23:Z23)</f>
        <v>-9.9999999999994316E-2</v>
      </c>
      <c r="AD23" s="39">
        <f>H23/(F23*3.6)</f>
        <v>4.4626593806921671</v>
      </c>
    </row>
    <row r="24" spans="2:30" x14ac:dyDescent="0.25">
      <c r="B24" s="122" t="s">
        <v>33</v>
      </c>
      <c r="C24" s="123" t="s">
        <v>57</v>
      </c>
      <c r="D24" s="124">
        <f>D23</f>
        <v>7</v>
      </c>
      <c r="E24" s="125">
        <f>ROUND(INDEX('CZT Data'!$A:$W,MATCH($B24,'CZT Data'!$B:$B,0)+1+$D24,E$19),3)</f>
        <v>0</v>
      </c>
      <c r="F24" s="125">
        <f>ROUND(INDEX('CZT Data'!$A:$W,MATCH($B24,'CZT Data'!$B:$B,0)+1+$D24,F$19),3)</f>
        <v>0</v>
      </c>
      <c r="G24" s="129">
        <f>ROUND(INDEX('CZT Data'!$A:$W,MATCH($B24,'CZT Data'!$B:$B,0)+1+$D24,G$19),3)</f>
        <v>35.344000000000001</v>
      </c>
      <c r="H24" s="125">
        <f>ROUND(INDEX('CZT Data'!$A:$W,MATCH($B24,'CZT Data'!$B:$B,0)+1+$D24,H$19),3)</f>
        <v>0</v>
      </c>
      <c r="I24" s="125">
        <f>'CZT Data'!F167</f>
        <v>0</v>
      </c>
      <c r="J24" s="125">
        <f>'CZT Data'!G167</f>
        <v>0</v>
      </c>
      <c r="K24" s="125">
        <f>ROUND(INDEX('CZT Data'!$A:$W,MATCH($B24,'CZT Data'!$B:$B,0)+1+$D24,K$19),3)</f>
        <v>0</v>
      </c>
      <c r="L24" s="125">
        <f>'CZT Data'!I167</f>
        <v>0</v>
      </c>
      <c r="M24" s="125">
        <f t="shared" ref="M24:M37" si="9">H24</f>
        <v>0</v>
      </c>
      <c r="N24" s="125">
        <f>'CZT Data'!K167</f>
        <v>0</v>
      </c>
      <c r="O24" s="125">
        <f>'CZT Data'!L167</f>
        <v>0</v>
      </c>
      <c r="P24" s="125">
        <f>'CZT Data'!M167</f>
        <v>0</v>
      </c>
      <c r="Q24" s="125">
        <f t="shared" ref="Q24:Q37" si="10">J24</f>
        <v>0</v>
      </c>
      <c r="R24" s="125">
        <f>ROUND(INDEX('CZT Data'!$A:$W,MATCH($B24,'CZT Data'!$B:$B,0)+1+$D24,R$19),3)</f>
        <v>0</v>
      </c>
      <c r="S24" s="125">
        <f>ROUND(INDEX('CZT Data'!$A:$W,MATCH($B24,'CZT Data'!$B:$B,0)+1+$D24,S$19),3)</f>
        <v>0</v>
      </c>
      <c r="T24" s="125">
        <f>ROUND(INDEX('CZT Data'!$A:$W,MATCH($B24,'CZT Data'!$B:$B,0)+1+$D24,T$19),3)</f>
        <v>0</v>
      </c>
      <c r="U24" s="125">
        <f>ROUND(INDEX('CZT Data'!$A:$W,MATCH($B24,'CZT Data'!$B:$B,0)+1+$D24,U$19),3)</f>
        <v>0</v>
      </c>
      <c r="V24" s="125">
        <f>ROUND(INDEX('CZT Data'!$A:$W,MATCH($B24,'CZT Data'!$B:$B,0)+1+$D24,V$19),3)</f>
        <v>0</v>
      </c>
      <c r="W24" s="125">
        <f>ROUND(INDEX('CZT Data'!$A:$W,MATCH($B24,'CZT Data'!$B:$B,0)+1+$D24,W$19),3)</f>
        <v>0</v>
      </c>
      <c r="X24" s="125">
        <f>ROUND(INDEX('CZT Data'!$A:$W,MATCH($B24,'CZT Data'!$B:$B,0)+1+$D24,X$19),3)</f>
        <v>0</v>
      </c>
      <c r="Y24" s="125">
        <f>ROUND(INDEX('CZT Data'!$A:$W,MATCH($B24,'CZT Data'!$B:$B,0)+1+$D24,Y$19),3)</f>
        <v>0</v>
      </c>
      <c r="Z24" s="125">
        <f>ROUND(INDEX('CZT Data'!$A:$W,MATCH($B24,'CZT Data'!$B:$B,0)+1+$D24,Z$19),3)</f>
        <v>0</v>
      </c>
      <c r="AA24" s="127" t="str">
        <f>'CZT Data'!B175</f>
        <v>Jihočeský</v>
      </c>
      <c r="AB24" s="128">
        <f>'CZT Data'!D175</f>
        <v>2.1379999999999999</v>
      </c>
      <c r="AC24" s="12">
        <f t="shared" ref="AC24:AC35" si="11">K24-SUM(R24:Z24)</f>
        <v>0</v>
      </c>
      <c r="AD24" s="39" t="e">
        <f t="shared" ref="AD24:AD37" si="12">H24/(F24*3.6)</f>
        <v>#DIV/0!</v>
      </c>
    </row>
    <row r="25" spans="2:30" x14ac:dyDescent="0.25">
      <c r="B25" s="122" t="s">
        <v>34</v>
      </c>
      <c r="C25" s="123" t="s">
        <v>57</v>
      </c>
      <c r="D25" s="124">
        <f t="shared" ref="D25:D39" si="13">D24</f>
        <v>7</v>
      </c>
      <c r="E25" s="125">
        <f>ROUND(INDEX('CZT Data'!$A:$W,MATCH($B25,'CZT Data'!$B:$B,0)+1+$D25,E$19),3)</f>
        <v>0</v>
      </c>
      <c r="F25" s="125">
        <f>ROUND(INDEX('CZT Data'!$A:$W,MATCH($B25,'CZT Data'!$B:$B,0)+1+$D25,F$19),3)</f>
        <v>0</v>
      </c>
      <c r="G25" s="129">
        <f>ROUND(INDEX('CZT Data'!$A:$W,MATCH($B25,'CZT Data'!$B:$B,0)+1+$D25,G$19),3)</f>
        <v>0</v>
      </c>
      <c r="H25" s="125">
        <f>ROUND(INDEX('CZT Data'!$A:$W,MATCH($B25,'CZT Data'!$B:$B,0)+1+$D25,H$19),3)</f>
        <v>0</v>
      </c>
      <c r="I25" s="125">
        <f>'CZT Data'!F35</f>
        <v>0</v>
      </c>
      <c r="J25" s="125">
        <f>'CZT Data'!G35</f>
        <v>0</v>
      </c>
      <c r="K25" s="125">
        <f>ROUND(INDEX('CZT Data'!$A:$W,MATCH($B25,'CZT Data'!$B:$B,0)+1+$D25,K$19),3)</f>
        <v>0</v>
      </c>
      <c r="L25" s="125">
        <f>'CZT Data'!I35</f>
        <v>0</v>
      </c>
      <c r="M25" s="125">
        <f t="shared" si="9"/>
        <v>0</v>
      </c>
      <c r="N25" s="125">
        <f>'CZT Data'!K35</f>
        <v>0</v>
      </c>
      <c r="O25" s="125">
        <f>'CZT Data'!L35</f>
        <v>0</v>
      </c>
      <c r="P25" s="125">
        <f>'CZT Data'!M35</f>
        <v>0</v>
      </c>
      <c r="Q25" s="125">
        <f t="shared" si="10"/>
        <v>0</v>
      </c>
      <c r="R25" s="125">
        <f>ROUND(INDEX('CZT Data'!$A:$W,MATCH($B25,'CZT Data'!$B:$B,0)+1+$D25,R$19),3)</f>
        <v>0</v>
      </c>
      <c r="S25" s="125">
        <f>ROUND(INDEX('CZT Data'!$A:$W,MATCH($B25,'CZT Data'!$B:$B,0)+1+$D25,S$19),3)</f>
        <v>0</v>
      </c>
      <c r="T25" s="125">
        <f>ROUND(INDEX('CZT Data'!$A:$W,MATCH($B25,'CZT Data'!$B:$B,0)+1+$D25,T$19),3)</f>
        <v>0</v>
      </c>
      <c r="U25" s="125">
        <f>ROUND(INDEX('CZT Data'!$A:$W,MATCH($B25,'CZT Data'!$B:$B,0)+1+$D25,U$19),3)</f>
        <v>0</v>
      </c>
      <c r="V25" s="125">
        <f>ROUND(INDEX('CZT Data'!$A:$W,MATCH($B25,'CZT Data'!$B:$B,0)+1+$D25,V$19),3)</f>
        <v>0</v>
      </c>
      <c r="W25" s="125">
        <f>ROUND(INDEX('CZT Data'!$A:$W,MATCH($B25,'CZT Data'!$B:$B,0)+1+$D25,W$19),3)</f>
        <v>0</v>
      </c>
      <c r="X25" s="125">
        <f>ROUND(INDEX('CZT Data'!$A:$W,MATCH($B25,'CZT Data'!$B:$B,0)+1+$D25,X$19),3)</f>
        <v>0</v>
      </c>
      <c r="Y25" s="125">
        <f>ROUND(INDEX('CZT Data'!$A:$W,MATCH($B25,'CZT Data'!$B:$B,0)+1+$D25,Y$19),3)</f>
        <v>0</v>
      </c>
      <c r="Z25" s="125">
        <f>ROUND(INDEX('CZT Data'!$A:$W,MATCH($B25,'CZT Data'!$B:$B,0)+1+$D25,Z$19),3)</f>
        <v>0</v>
      </c>
      <c r="AA25" s="127" t="str">
        <f>'CZT Data'!B43</f>
        <v>Moravskoslezský</v>
      </c>
      <c r="AB25" s="128">
        <f>'CZT Data'!D43</f>
        <v>4.8</v>
      </c>
      <c r="AC25" s="12">
        <f t="shared" si="11"/>
        <v>0</v>
      </c>
      <c r="AD25" s="39" t="e">
        <f t="shared" si="12"/>
        <v>#DIV/0!</v>
      </c>
    </row>
    <row r="26" spans="2:30" x14ac:dyDescent="0.25">
      <c r="B26" s="122" t="s">
        <v>65</v>
      </c>
      <c r="C26" s="123" t="s">
        <v>57</v>
      </c>
      <c r="D26" s="124">
        <f t="shared" si="13"/>
        <v>7</v>
      </c>
      <c r="E26" s="125">
        <f>ROUND(INDEX('CZT Data'!$A:$W,MATCH($B26,'CZT Data'!$B:$B,0)+1+$D26,E$19),3)</f>
        <v>75.695999999999998</v>
      </c>
      <c r="F26" s="125">
        <f>ROUND(INDEX('CZT Data'!$A:$W,MATCH($B26,'CZT Data'!$B:$B,0)+1+$D26,F$19),3)</f>
        <v>75.695999999999998</v>
      </c>
      <c r="G26" s="129">
        <f>ROUND(INDEX('CZT Data'!$A:$W,MATCH($B26,'CZT Data'!$B:$B,0)+1+$D26,G$19),3)</f>
        <v>35.316000000000003</v>
      </c>
      <c r="H26" s="125">
        <f>ROUND(INDEX('CZT Data'!$A:$W,MATCH($B26,'CZT Data'!$B:$B,0)+1+$D26,H$19),3)</f>
        <v>419.142</v>
      </c>
      <c r="I26" s="125">
        <f>'CZT Data'!F145</f>
        <v>0</v>
      </c>
      <c r="J26" s="125">
        <f>'CZT Data'!G145</f>
        <v>509.17526373272312</v>
      </c>
      <c r="K26" s="125">
        <f>ROUND(INDEX('CZT Data'!$A:$W,MATCH($B26,'CZT Data'!$B:$B,0)+1+$D26,K$19),3)</f>
        <v>-131.845</v>
      </c>
      <c r="L26" s="125">
        <f>'CZT Data'!I145</f>
        <v>0</v>
      </c>
      <c r="M26" s="125">
        <f t="shared" si="9"/>
        <v>419.142</v>
      </c>
      <c r="N26" s="125">
        <f>'CZT Data'!K145</f>
        <v>0</v>
      </c>
      <c r="O26" s="125">
        <f>'CZT Data'!L145</f>
        <v>0</v>
      </c>
      <c r="P26" s="125">
        <f>'CZT Data'!M145</f>
        <v>0</v>
      </c>
      <c r="Q26" s="125">
        <f t="shared" si="10"/>
        <v>509.17526373272312</v>
      </c>
      <c r="R26" s="125">
        <f>ROUND(INDEX('CZT Data'!$A:$W,MATCH($B26,'CZT Data'!$B:$B,0)+1+$D26,R$19),3)</f>
        <v>0</v>
      </c>
      <c r="S26" s="125">
        <f>ROUND(INDEX('CZT Data'!$A:$W,MATCH($B26,'CZT Data'!$B:$B,0)+1+$D26,S$19),3)</f>
        <v>0</v>
      </c>
      <c r="T26" s="125">
        <f>ROUND(INDEX('CZT Data'!$A:$W,MATCH($B26,'CZT Data'!$B:$B,0)+1+$D26,T$19),3)</f>
        <v>0</v>
      </c>
      <c r="U26" s="125">
        <f>ROUND(INDEX('CZT Data'!$A:$W,MATCH($B26,'CZT Data'!$B:$B,0)+1+$D26,U$19),3)</f>
        <v>0</v>
      </c>
      <c r="V26" s="125">
        <f>ROUND(INDEX('CZT Data'!$A:$W,MATCH($B26,'CZT Data'!$B:$B,0)+1+$D26,V$19),3)</f>
        <v>0</v>
      </c>
      <c r="W26" s="125">
        <f>ROUND(INDEX('CZT Data'!$A:$W,MATCH($B26,'CZT Data'!$B:$B,0)+1+$D26,W$19),3)</f>
        <v>0</v>
      </c>
      <c r="X26" s="125">
        <f>ROUND(INDEX('CZT Data'!$A:$W,MATCH($B26,'CZT Data'!$B:$B,0)+1+$D26,X$19),3)</f>
        <v>-13</v>
      </c>
      <c r="Y26" s="125">
        <f>ROUND(INDEX('CZT Data'!$A:$W,MATCH($B26,'CZT Data'!$B:$B,0)+1+$D26,Y$19),3)</f>
        <v>-119</v>
      </c>
      <c r="Z26" s="125">
        <f>ROUND(INDEX('CZT Data'!$A:$W,MATCH($B26,'CZT Data'!$B:$B,0)+1+$D26,Z$19),3)</f>
        <v>0</v>
      </c>
      <c r="AA26" s="127" t="str">
        <f>'CZT Data'!B153</f>
        <v>Pardubický</v>
      </c>
      <c r="AB26" s="128">
        <f>'CZT Data'!D153</f>
        <v>21.355999999999998</v>
      </c>
      <c r="AC26" s="12">
        <f t="shared" si="11"/>
        <v>0.15500000000000114</v>
      </c>
      <c r="AD26" s="39">
        <f t="shared" si="12"/>
        <v>1.5381041710702459</v>
      </c>
    </row>
    <row r="27" spans="2:30" x14ac:dyDescent="0.25">
      <c r="B27" s="122" t="s">
        <v>66</v>
      </c>
      <c r="C27" s="123" t="s">
        <v>57</v>
      </c>
      <c r="D27" s="124">
        <f t="shared" si="13"/>
        <v>7</v>
      </c>
      <c r="E27" s="125">
        <f>ROUND(INDEX('CZT Data'!$A:$W,MATCH($B27,'CZT Data'!$B:$B,0)+1+$D27,E$19),3)</f>
        <v>64.05</v>
      </c>
      <c r="F27" s="125">
        <f>ROUND(INDEX('CZT Data'!$A:$W,MATCH($B27,'CZT Data'!$B:$B,0)+1+$D27,F$19),3)</f>
        <v>64.05</v>
      </c>
      <c r="G27" s="129">
        <f>ROUND(INDEX('CZT Data'!$A:$W,MATCH($B27,'CZT Data'!$B:$B,0)+1+$D27,G$19),3)</f>
        <v>35.314999999999998</v>
      </c>
      <c r="H27" s="125">
        <f>ROUND(INDEX('CZT Data'!$A:$W,MATCH($B27,'CZT Data'!$B:$B,0)+1+$D27,H$19),3)</f>
        <v>197.136</v>
      </c>
      <c r="I27" s="125">
        <f>'CZT Data'!F123</f>
        <v>0</v>
      </c>
      <c r="J27" s="125">
        <f>'CZT Data'!G123</f>
        <v>89.487277710400008</v>
      </c>
      <c r="K27" s="125">
        <f>ROUND(INDEX('CZT Data'!$A:$W,MATCH($B27,'CZT Data'!$B:$B,0)+1+$D27,K$19),3)</f>
        <v>-149</v>
      </c>
      <c r="L27" s="125">
        <f>'CZT Data'!I123</f>
        <v>0</v>
      </c>
      <c r="M27" s="125">
        <f t="shared" si="9"/>
        <v>197.136</v>
      </c>
      <c r="N27" s="125">
        <f>'CZT Data'!K123</f>
        <v>0</v>
      </c>
      <c r="O27" s="125">
        <f>'CZT Data'!L123</f>
        <v>0</v>
      </c>
      <c r="P27" s="125">
        <f>'CZT Data'!M123</f>
        <v>0</v>
      </c>
      <c r="Q27" s="125">
        <f t="shared" si="10"/>
        <v>89.487277710400008</v>
      </c>
      <c r="R27" s="125">
        <f>ROUND(INDEX('CZT Data'!$A:$W,MATCH($B27,'CZT Data'!$B:$B,0)+1+$D27,R$19),3)</f>
        <v>0</v>
      </c>
      <c r="S27" s="125">
        <f>ROUND(INDEX('CZT Data'!$A:$W,MATCH($B27,'CZT Data'!$B:$B,0)+1+$D27,S$19),3)</f>
        <v>0</v>
      </c>
      <c r="T27" s="125">
        <f>ROUND(INDEX('CZT Data'!$A:$W,MATCH($B27,'CZT Data'!$B:$B,0)+1+$D27,T$19),3)</f>
        <v>0</v>
      </c>
      <c r="U27" s="125">
        <f>ROUND(INDEX('CZT Data'!$A:$W,MATCH($B27,'CZT Data'!$B:$B,0)+1+$D27,U$19),3)</f>
        <v>0</v>
      </c>
      <c r="V27" s="125">
        <f>ROUND(INDEX('CZT Data'!$A:$W,MATCH($B27,'CZT Data'!$B:$B,0)+1+$D27,V$19),3)</f>
        <v>0</v>
      </c>
      <c r="W27" s="125">
        <f>ROUND(INDEX('CZT Data'!$A:$W,MATCH($B27,'CZT Data'!$B:$B,0)+1+$D27,W$19),3)</f>
        <v>0</v>
      </c>
      <c r="X27" s="125">
        <f>ROUND(INDEX('CZT Data'!$A:$W,MATCH($B27,'CZT Data'!$B:$B,0)+1+$D27,X$19),3)</f>
        <v>-60</v>
      </c>
      <c r="Y27" s="125">
        <f>ROUND(INDEX('CZT Data'!$A:$W,MATCH($B27,'CZT Data'!$B:$B,0)+1+$D27,Y$19),3)</f>
        <v>-89</v>
      </c>
      <c r="Z27" s="125">
        <f>ROUND(INDEX('CZT Data'!$A:$W,MATCH($B27,'CZT Data'!$B:$B,0)+1+$D27,Z$19),3)</f>
        <v>0</v>
      </c>
      <c r="AA27" s="127" t="str">
        <f>'CZT Data'!B131</f>
        <v>Vysočina</v>
      </c>
      <c r="AB27" s="128">
        <f>'CZT Data'!D131</f>
        <v>6.25</v>
      </c>
      <c r="AC27" s="12">
        <f t="shared" si="11"/>
        <v>0</v>
      </c>
      <c r="AD27" s="39">
        <f t="shared" si="12"/>
        <v>0.85495706479313038</v>
      </c>
    </row>
    <row r="28" spans="2:30" x14ac:dyDescent="0.25">
      <c r="B28" s="122" t="s">
        <v>67</v>
      </c>
      <c r="C28" s="123" t="s">
        <v>57</v>
      </c>
      <c r="D28" s="124">
        <f t="shared" si="13"/>
        <v>7</v>
      </c>
      <c r="E28" s="125">
        <f>ROUND(INDEX('CZT Data'!$A:$W,MATCH($B28,'CZT Data'!$B:$B,0)+1+$D28,E$19),3)</f>
        <v>26.523</v>
      </c>
      <c r="F28" s="125">
        <f>ROUND(INDEX('CZT Data'!$A:$W,MATCH($B28,'CZT Data'!$B:$B,0)+1+$D28,F$19),3)</f>
        <v>26.523</v>
      </c>
      <c r="G28" s="129">
        <f>ROUND(INDEX('CZT Data'!$A:$W,MATCH($B28,'CZT Data'!$B:$B,0)+1+$D28,G$19),3)</f>
        <v>35.423000000000002</v>
      </c>
      <c r="H28" s="125">
        <f>ROUND(INDEX('CZT Data'!$A:$W,MATCH($B28,'CZT Data'!$B:$B,0)+1+$D28,H$19),3)</f>
        <v>96</v>
      </c>
      <c r="I28" s="125">
        <f>'CZT Data'!F189</f>
        <v>0</v>
      </c>
      <c r="J28" s="125">
        <f>'CZT Data'!G189</f>
        <v>0</v>
      </c>
      <c r="K28" s="125">
        <f>ROUND(INDEX('CZT Data'!$A:$W,MATCH($B28,'CZT Data'!$B:$B,0)+1+$D28,K$19),3)</f>
        <v>96</v>
      </c>
      <c r="L28" s="125">
        <f>'CZT Data'!I189</f>
        <v>0</v>
      </c>
      <c r="M28" s="125">
        <f t="shared" si="9"/>
        <v>96</v>
      </c>
      <c r="N28" s="125">
        <f>'CZT Data'!K189</f>
        <v>0</v>
      </c>
      <c r="O28" s="125">
        <f>'CZT Data'!L189</f>
        <v>0</v>
      </c>
      <c r="P28" s="125">
        <f>'CZT Data'!M189</f>
        <v>0</v>
      </c>
      <c r="Q28" s="125">
        <f t="shared" si="10"/>
        <v>0</v>
      </c>
      <c r="R28" s="125">
        <f>ROUND(INDEX('CZT Data'!$A:$W,MATCH($B28,'CZT Data'!$B:$B,0)+1+$D28,R$19),3)</f>
        <v>0</v>
      </c>
      <c r="S28" s="125">
        <f>ROUND(INDEX('CZT Data'!$A:$W,MATCH($B28,'CZT Data'!$B:$B,0)+1+$D28,S$19),3)</f>
        <v>0</v>
      </c>
      <c r="T28" s="125">
        <f>ROUND(INDEX('CZT Data'!$A:$W,MATCH($B28,'CZT Data'!$B:$B,0)+1+$D28,T$19),3)</f>
        <v>0</v>
      </c>
      <c r="U28" s="125">
        <f>ROUND(INDEX('CZT Data'!$A:$W,MATCH($B28,'CZT Data'!$B:$B,0)+1+$D28,U$19),3)</f>
        <v>0</v>
      </c>
      <c r="V28" s="125">
        <f>ROUND(INDEX('CZT Data'!$A:$W,MATCH($B28,'CZT Data'!$B:$B,0)+1+$D28,V$19),3)</f>
        <v>0</v>
      </c>
      <c r="W28" s="125">
        <f>ROUND(INDEX('CZT Data'!$A:$W,MATCH($B28,'CZT Data'!$B:$B,0)+1+$D28,W$19),3)</f>
        <v>0</v>
      </c>
      <c r="X28" s="125">
        <f>ROUND(INDEX('CZT Data'!$A:$W,MATCH($B28,'CZT Data'!$B:$B,0)+1+$D28,X$19),3)</f>
        <v>48</v>
      </c>
      <c r="Y28" s="125">
        <f>ROUND(INDEX('CZT Data'!$A:$W,MATCH($B28,'CZT Data'!$B:$B,0)+1+$D28,Y$19),3)</f>
        <v>48</v>
      </c>
      <c r="Z28" s="125">
        <f>ROUND(INDEX('CZT Data'!$A:$W,MATCH($B28,'CZT Data'!$B:$B,0)+1+$D28,Z$19),3)</f>
        <v>0</v>
      </c>
      <c r="AA28" s="127" t="str">
        <f>'CZT Data'!B197</f>
        <v>Středočeský</v>
      </c>
      <c r="AB28" s="128">
        <f>'CZT Data'!D197</f>
        <v>11.337</v>
      </c>
      <c r="AC28" s="12">
        <f t="shared" si="11"/>
        <v>0</v>
      </c>
      <c r="AD28" s="39">
        <f t="shared" si="12"/>
        <v>1.0054166823763024</v>
      </c>
    </row>
    <row r="29" spans="2:30" x14ac:dyDescent="0.25">
      <c r="B29" s="122" t="s">
        <v>68</v>
      </c>
      <c r="C29" s="123" t="s">
        <v>57</v>
      </c>
      <c r="D29" s="124">
        <f t="shared" si="13"/>
        <v>7</v>
      </c>
      <c r="E29" s="125">
        <f>ROUND(INDEX('CZT Data'!$A:$W,MATCH($B29,'CZT Data'!$B:$B,0)+1+$D29,E$19),3)</f>
        <v>92.998000000000005</v>
      </c>
      <c r="F29" s="125">
        <f>ROUND(INDEX('CZT Data'!$A:$W,MATCH($B29,'CZT Data'!$B:$B,0)+1+$D29,F$19),3)</f>
        <v>92.998000000000005</v>
      </c>
      <c r="G29" s="129">
        <f>ROUND(INDEX('CZT Data'!$A:$W,MATCH($B29,'CZT Data'!$B:$B,0)+1+$D29,G$19),3)</f>
        <v>35.322000000000003</v>
      </c>
      <c r="H29" s="125">
        <f>ROUND(INDEX('CZT Data'!$A:$W,MATCH($B29,'CZT Data'!$B:$B,0)+1+$D29,H$19),3)</f>
        <v>287.02600000000001</v>
      </c>
      <c r="I29" s="125">
        <f>'CZT Data'!F79</f>
        <v>0</v>
      </c>
      <c r="J29" s="125">
        <f>'CZT Data'!G79</f>
        <v>51.437976656639876</v>
      </c>
      <c r="K29" s="125">
        <f>ROUND(INDEX('CZT Data'!$A:$W,MATCH($B29,'CZT Data'!$B:$B,0)+1+$D29,K$19),3)</f>
        <v>248.8</v>
      </c>
      <c r="L29" s="125">
        <f>'CZT Data'!I79</f>
        <v>0</v>
      </c>
      <c r="M29" s="125">
        <f t="shared" si="9"/>
        <v>287.02600000000001</v>
      </c>
      <c r="N29" s="125">
        <f>'CZT Data'!K79</f>
        <v>0</v>
      </c>
      <c r="O29" s="125">
        <f>'CZT Data'!L79</f>
        <v>0</v>
      </c>
      <c r="P29" s="125">
        <f>'CZT Data'!M79</f>
        <v>0</v>
      </c>
      <c r="Q29" s="125">
        <f t="shared" si="10"/>
        <v>51.437976656639876</v>
      </c>
      <c r="R29" s="125">
        <f>ROUND(INDEX('CZT Data'!$A:$W,MATCH($B29,'CZT Data'!$B:$B,0)+1+$D29,R$19),3)</f>
        <v>0</v>
      </c>
      <c r="S29" s="125">
        <f>ROUND(INDEX('CZT Data'!$A:$W,MATCH($B29,'CZT Data'!$B:$B,0)+1+$D29,S$19),3)</f>
        <v>0</v>
      </c>
      <c r="T29" s="125">
        <f>ROUND(INDEX('CZT Data'!$A:$W,MATCH($B29,'CZT Data'!$B:$B,0)+1+$D29,T$19),3)</f>
        <v>0</v>
      </c>
      <c r="U29" s="125">
        <f>ROUND(INDEX('CZT Data'!$A:$W,MATCH($B29,'CZT Data'!$B:$B,0)+1+$D29,U$19),3)</f>
        <v>0</v>
      </c>
      <c r="V29" s="125">
        <f>ROUND(INDEX('CZT Data'!$A:$W,MATCH($B29,'CZT Data'!$B:$B,0)+1+$D29,V$19),3)</f>
        <v>0</v>
      </c>
      <c r="W29" s="125">
        <f>ROUND(INDEX('CZT Data'!$A:$W,MATCH($B29,'CZT Data'!$B:$B,0)+1+$D29,W$19),3)</f>
        <v>0</v>
      </c>
      <c r="X29" s="125">
        <f>ROUND(INDEX('CZT Data'!$A:$W,MATCH($B29,'CZT Data'!$B:$B,0)+1+$D29,X$19),3)</f>
        <v>25</v>
      </c>
      <c r="Y29" s="125">
        <f>ROUND(INDEX('CZT Data'!$A:$W,MATCH($B29,'CZT Data'!$B:$B,0)+1+$D29,Y$19),3)</f>
        <v>224</v>
      </c>
      <c r="Z29" s="125">
        <f>ROUND(INDEX('CZT Data'!$A:$W,MATCH($B29,'CZT Data'!$B:$B,0)+1+$D29,Z$19),3)</f>
        <v>0</v>
      </c>
      <c r="AA29" s="127" t="str">
        <f>'CZT Data'!B87</f>
        <v>Plzeňský</v>
      </c>
      <c r="AB29" s="128">
        <f>'CZT Data'!D87</f>
        <v>3.9399999999999995</v>
      </c>
      <c r="AC29" s="12">
        <f t="shared" si="11"/>
        <v>-0.19999999999998863</v>
      </c>
      <c r="AD29" s="39">
        <f t="shared" si="12"/>
        <v>0.85732429132287202</v>
      </c>
    </row>
    <row r="30" spans="2:30" x14ac:dyDescent="0.25">
      <c r="B30" s="122" t="s">
        <v>69</v>
      </c>
      <c r="C30" s="123" t="s">
        <v>57</v>
      </c>
      <c r="D30" s="124">
        <f t="shared" si="13"/>
        <v>7</v>
      </c>
      <c r="E30" s="125">
        <f>ROUND(INDEX('CZT Data'!$A:$W,MATCH($B30,'CZT Data'!$B:$B,0)+1+$D30,E$19),3)</f>
        <v>41.725999999999999</v>
      </c>
      <c r="F30" s="125">
        <f>ROUND(INDEX('CZT Data'!$A:$W,MATCH($B30,'CZT Data'!$B:$B,0)+1+$D30,F$19),3)</f>
        <v>41.725999999999999</v>
      </c>
      <c r="G30" s="129">
        <f>ROUND(INDEX('CZT Data'!$A:$W,MATCH($B30,'CZT Data'!$B:$B,0)+1+$D30,G$19),3)</f>
        <v>35.313000000000002</v>
      </c>
      <c r="H30" s="125">
        <f>ROUND(INDEX('CZT Data'!$A:$W,MATCH($B30,'CZT Data'!$B:$B,0)+1+$D30,H$19),3)</f>
        <v>99</v>
      </c>
      <c r="I30" s="125">
        <f>'CZT Data'!F101</f>
        <v>0</v>
      </c>
      <c r="J30" s="125">
        <f>'CZT Data'!G101</f>
        <v>15</v>
      </c>
      <c r="K30" s="125">
        <f>ROUND(INDEX('CZT Data'!$A:$W,MATCH($B30,'CZT Data'!$B:$B,0)+1+$D30,K$19),3)</f>
        <v>99</v>
      </c>
      <c r="L30" s="125">
        <f>'CZT Data'!I101</f>
        <v>0</v>
      </c>
      <c r="M30" s="125">
        <f t="shared" si="9"/>
        <v>99</v>
      </c>
      <c r="N30" s="125">
        <f>'CZT Data'!K101</f>
        <v>0</v>
      </c>
      <c r="O30" s="125">
        <f>'CZT Data'!L101</f>
        <v>0</v>
      </c>
      <c r="P30" s="125">
        <f>'CZT Data'!M101</f>
        <v>0</v>
      </c>
      <c r="Q30" s="125">
        <f t="shared" si="10"/>
        <v>15</v>
      </c>
      <c r="R30" s="125">
        <f>ROUND(INDEX('CZT Data'!$A:$W,MATCH($B30,'CZT Data'!$B:$B,0)+1+$D30,R$19),3)</f>
        <v>0</v>
      </c>
      <c r="S30" s="125">
        <f>ROUND(INDEX('CZT Data'!$A:$W,MATCH($B30,'CZT Data'!$B:$B,0)+1+$D30,S$19),3)</f>
        <v>0</v>
      </c>
      <c r="T30" s="125">
        <f>ROUND(INDEX('CZT Data'!$A:$W,MATCH($B30,'CZT Data'!$B:$B,0)+1+$D30,T$19),3)</f>
        <v>0</v>
      </c>
      <c r="U30" s="125">
        <f>ROUND(INDEX('CZT Data'!$A:$W,MATCH($B30,'CZT Data'!$B:$B,0)+1+$D30,U$19),3)</f>
        <v>0</v>
      </c>
      <c r="V30" s="125">
        <f>ROUND(INDEX('CZT Data'!$A:$W,MATCH($B30,'CZT Data'!$B:$B,0)+1+$D30,V$19),3)</f>
        <v>0</v>
      </c>
      <c r="W30" s="125">
        <f>ROUND(INDEX('CZT Data'!$A:$W,MATCH($B30,'CZT Data'!$B:$B,0)+1+$D30,W$19),3)</f>
        <v>0</v>
      </c>
      <c r="X30" s="125">
        <f>ROUND(INDEX('CZT Data'!$A:$W,MATCH($B30,'CZT Data'!$B:$B,0)+1+$D30,X$19),3)</f>
        <v>25</v>
      </c>
      <c r="Y30" s="125">
        <f>ROUND(INDEX('CZT Data'!$A:$W,MATCH($B30,'CZT Data'!$B:$B,0)+1+$D30,Y$19),3)</f>
        <v>74</v>
      </c>
      <c r="Z30" s="125">
        <f>ROUND(INDEX('CZT Data'!$A:$W,MATCH($B30,'CZT Data'!$B:$B,0)+1+$D30,Z$19),3)</f>
        <v>0</v>
      </c>
      <c r="AA30" s="127" t="str">
        <f>'CZT Data'!B109</f>
        <v>Královéhradecký</v>
      </c>
      <c r="AB30" s="128">
        <f>'CZT Data'!D109</f>
        <v>3.99</v>
      </c>
      <c r="AC30" s="12">
        <f t="shared" si="11"/>
        <v>0</v>
      </c>
      <c r="AD30" s="39">
        <f t="shared" si="12"/>
        <v>0.65906149642908496</v>
      </c>
    </row>
    <row r="31" spans="2:30" x14ac:dyDescent="0.25">
      <c r="B31" s="122" t="s">
        <v>35</v>
      </c>
      <c r="C31" s="123" t="s">
        <v>57</v>
      </c>
      <c r="D31" s="124">
        <f t="shared" si="13"/>
        <v>7</v>
      </c>
      <c r="E31" s="125">
        <f>ROUND(INDEX('CZT Data'!$A:$W,MATCH($B31,'CZT Data'!$B:$B,0)+1+$D31,E$19),3)</f>
        <v>28.31</v>
      </c>
      <c r="F31" s="125">
        <f>ROUND(INDEX('CZT Data'!$A:$W,MATCH($B31,'CZT Data'!$B:$B,0)+1+$D31,F$19),3)</f>
        <v>28.31</v>
      </c>
      <c r="G31" s="129">
        <f>ROUND(INDEX('CZT Data'!$A:$W,MATCH($B31,'CZT Data'!$B:$B,0)+1+$D31,G$19),3)</f>
        <v>35.314999999999998</v>
      </c>
      <c r="H31" s="125">
        <f>ROUND(INDEX('CZT Data'!$A:$W,MATCH($B31,'CZT Data'!$B:$B,0)+1+$D31,H$19),3)</f>
        <v>68.870999999999995</v>
      </c>
      <c r="I31" s="125">
        <f>'CZT Data'!F57</f>
        <v>0</v>
      </c>
      <c r="J31" s="125">
        <f>'CZT Data'!G57</f>
        <v>72.322999999999581</v>
      </c>
      <c r="K31" s="125">
        <f>ROUND(INDEX('CZT Data'!$A:$W,MATCH($B31,'CZT Data'!$B:$B,0)+1+$D31,K$19),3)</f>
        <v>-16.109000000000002</v>
      </c>
      <c r="L31" s="125">
        <f>'CZT Data'!I57</f>
        <v>0</v>
      </c>
      <c r="M31" s="125">
        <f t="shared" si="9"/>
        <v>68.870999999999995</v>
      </c>
      <c r="N31" s="125">
        <f>'CZT Data'!K57</f>
        <v>0</v>
      </c>
      <c r="O31" s="125">
        <f>'CZT Data'!L57</f>
        <v>0</v>
      </c>
      <c r="P31" s="125">
        <f>'CZT Data'!M57</f>
        <v>0</v>
      </c>
      <c r="Q31" s="125">
        <f t="shared" si="10"/>
        <v>72.322999999999581</v>
      </c>
      <c r="R31" s="125">
        <f>ROUND(INDEX('CZT Data'!$A:$W,MATCH($B31,'CZT Data'!$B:$B,0)+1+$D31,R$19),3)</f>
        <v>0</v>
      </c>
      <c r="S31" s="125">
        <f>ROUND(INDEX('CZT Data'!$A:$W,MATCH($B31,'CZT Data'!$B:$B,0)+1+$D31,S$19),3)</f>
        <v>0</v>
      </c>
      <c r="T31" s="125">
        <f>ROUND(INDEX('CZT Data'!$A:$W,MATCH($B31,'CZT Data'!$B:$B,0)+1+$D31,T$19),3)</f>
        <v>0</v>
      </c>
      <c r="U31" s="125">
        <f>ROUND(INDEX('CZT Data'!$A:$W,MATCH($B31,'CZT Data'!$B:$B,0)+1+$D31,U$19),3)</f>
        <v>0</v>
      </c>
      <c r="V31" s="125">
        <f>ROUND(INDEX('CZT Data'!$A:$W,MATCH($B31,'CZT Data'!$B:$B,0)+1+$D31,V$19),3)</f>
        <v>0</v>
      </c>
      <c r="W31" s="125">
        <f>ROUND(INDEX('CZT Data'!$A:$W,MATCH($B31,'CZT Data'!$B:$B,0)+1+$D31,W$19),3)</f>
        <v>0</v>
      </c>
      <c r="X31" s="125">
        <f>ROUND(INDEX('CZT Data'!$A:$W,MATCH($B31,'CZT Data'!$B:$B,0)+1+$D31,X$19),3)</f>
        <v>-3</v>
      </c>
      <c r="Y31" s="125">
        <f>ROUND(INDEX('CZT Data'!$A:$W,MATCH($B31,'CZT Data'!$B:$B,0)+1+$D31,Y$19),3)</f>
        <v>-13</v>
      </c>
      <c r="Z31" s="125">
        <f>ROUND(INDEX('CZT Data'!$A:$W,MATCH($B31,'CZT Data'!$B:$B,0)+1+$D31,Z$19),3)</f>
        <v>0</v>
      </c>
      <c r="AA31" s="127" t="str">
        <f>'CZT Data'!B65</f>
        <v>Pardubický</v>
      </c>
      <c r="AB31" s="128">
        <f>'CZT Data'!D65</f>
        <v>4.9369999999999994</v>
      </c>
      <c r="AC31" s="12">
        <f t="shared" si="11"/>
        <v>-0.10900000000000176</v>
      </c>
      <c r="AD31" s="39">
        <f t="shared" si="12"/>
        <v>0.67576239255857762</v>
      </c>
    </row>
    <row r="32" spans="2:30" x14ac:dyDescent="0.25">
      <c r="B32" s="122" t="s">
        <v>70</v>
      </c>
      <c r="C32" s="123" t="s">
        <v>57</v>
      </c>
      <c r="D32" s="124">
        <f t="shared" si="13"/>
        <v>7</v>
      </c>
      <c r="E32" s="125">
        <f>ROUND(INDEX('CZT Data'!$A:$W,MATCH($B32,'CZT Data'!$B:$B,0)+1+$D32,E$19),3)</f>
        <v>0</v>
      </c>
      <c r="F32" s="125">
        <f>ROUND(INDEX('CZT Data'!$A:$W,MATCH($B32,'CZT Data'!$B:$B,0)+1+$D32,F$19),3)</f>
        <v>0</v>
      </c>
      <c r="G32" s="129">
        <f>ROUND(INDEX('CZT Data'!$A:$W,MATCH($B32,'CZT Data'!$B:$B,0)+1+$D32,G$19),3)</f>
        <v>35.353999999999999</v>
      </c>
      <c r="H32" s="125">
        <f>ROUND(INDEX('CZT Data'!$A:$W,MATCH($B32,'CZT Data'!$B:$B,0)+1+$D32,H$19),3)</f>
        <v>0</v>
      </c>
      <c r="I32" s="125">
        <f>'CZT Data'!F211</f>
        <v>0</v>
      </c>
      <c r="J32" s="125">
        <f>'CZT Data'!G211</f>
        <v>0</v>
      </c>
      <c r="K32" s="125">
        <f>ROUND(INDEX('CZT Data'!$A:$W,MATCH($B32,'CZT Data'!$B:$B,0)+1+$D32,K$19),3)</f>
        <v>0</v>
      </c>
      <c r="L32" s="125">
        <f>'CZT Data'!I211</f>
        <v>0</v>
      </c>
      <c r="M32" s="125">
        <f t="shared" si="9"/>
        <v>0</v>
      </c>
      <c r="N32" s="125">
        <f>'CZT Data'!K211</f>
        <v>0</v>
      </c>
      <c r="O32" s="125">
        <f>'CZT Data'!L211</f>
        <v>0</v>
      </c>
      <c r="P32" s="125">
        <f>'CZT Data'!M211</f>
        <v>0</v>
      </c>
      <c r="Q32" s="125">
        <f t="shared" si="10"/>
        <v>0</v>
      </c>
      <c r="R32" s="125">
        <f>ROUND(INDEX('CZT Data'!$A:$W,MATCH($B32,'CZT Data'!$B:$B,0)+1+$D32,R$19),3)</f>
        <v>0</v>
      </c>
      <c r="S32" s="125">
        <f>ROUND(INDEX('CZT Data'!$A:$W,MATCH($B32,'CZT Data'!$B:$B,0)+1+$D32,S$19),3)</f>
        <v>0</v>
      </c>
      <c r="T32" s="125">
        <f>ROUND(INDEX('CZT Data'!$A:$W,MATCH($B32,'CZT Data'!$B:$B,0)+1+$D32,T$19),3)</f>
        <v>0</v>
      </c>
      <c r="U32" s="125">
        <f>ROUND(INDEX('CZT Data'!$A:$W,MATCH($B32,'CZT Data'!$B:$B,0)+1+$D32,U$19),3)</f>
        <v>0</v>
      </c>
      <c r="V32" s="125">
        <f>ROUND(INDEX('CZT Data'!$A:$W,MATCH($B32,'CZT Data'!$B:$B,0)+1+$D32,V$19),3)</f>
        <v>0</v>
      </c>
      <c r="W32" s="125">
        <f>ROUND(INDEX('CZT Data'!$A:$W,MATCH($B32,'CZT Data'!$B:$B,0)+1+$D32,W$19),3)</f>
        <v>0</v>
      </c>
      <c r="X32" s="125">
        <f>ROUND(INDEX('CZT Data'!$A:$W,MATCH($B32,'CZT Data'!$B:$B,0)+1+$D32,X$19),3)</f>
        <v>0</v>
      </c>
      <c r="Y32" s="125">
        <f>ROUND(INDEX('CZT Data'!$A:$W,MATCH($B32,'CZT Data'!$B:$B,0)+1+$D32,Y$19),3)</f>
        <v>0</v>
      </c>
      <c r="Z32" s="125">
        <f>ROUND(INDEX('CZT Data'!$A:$W,MATCH($B32,'CZT Data'!$B:$B,0)+1+$D32,Z$19),3)</f>
        <v>0</v>
      </c>
      <c r="AA32" s="127" t="str">
        <f>'CZT Data'!B219</f>
        <v>Hlavní město Praha</v>
      </c>
      <c r="AB32" s="128">
        <f>'CZT Data'!D219</f>
        <v>0.14599999999999999</v>
      </c>
      <c r="AC32" s="12">
        <f t="shared" si="11"/>
        <v>0</v>
      </c>
      <c r="AD32" s="39" t="e">
        <f t="shared" si="12"/>
        <v>#DIV/0!</v>
      </c>
    </row>
    <row r="33" spans="1:30" x14ac:dyDescent="0.25">
      <c r="B33" s="122" t="s">
        <v>71</v>
      </c>
      <c r="C33" s="123" t="s">
        <v>57</v>
      </c>
      <c r="D33" s="124">
        <f t="shared" si="13"/>
        <v>7</v>
      </c>
      <c r="E33" s="125">
        <f>ROUND(INDEX('CZT Data'!$A:$W,MATCH($B33,'CZT Data'!$B:$B,0)+1+$D33,E$19),3)</f>
        <v>19.443000000000001</v>
      </c>
      <c r="F33" s="125">
        <f>ROUND(INDEX('CZT Data'!$A:$W,MATCH($B33,'CZT Data'!$B:$B,0)+1+$D33,F$19),3)</f>
        <v>19.443000000000001</v>
      </c>
      <c r="G33" s="129">
        <f>ROUND(INDEX('CZT Data'!$A:$W,MATCH($B33,'CZT Data'!$B:$B,0)+1+$D33,G$19),3)</f>
        <v>35.39</v>
      </c>
      <c r="H33" s="125">
        <f>ROUND(INDEX('CZT Data'!$A:$W,MATCH($B33,'CZT Data'!$B:$B,0)+1+$D33,H$19),3)</f>
        <v>0</v>
      </c>
      <c r="I33" s="125">
        <f>'CZT Data'!F233</f>
        <v>0</v>
      </c>
      <c r="J33" s="125">
        <f>'CZT Data'!G233</f>
        <v>0</v>
      </c>
      <c r="K33" s="125">
        <f>ROUND(INDEX('CZT Data'!$A:$W,MATCH($B33,'CZT Data'!$B:$B,0)+1+$D33,K$19),3)</f>
        <v>0</v>
      </c>
      <c r="L33" s="125">
        <f>'CZT Data'!I233</f>
        <v>0</v>
      </c>
      <c r="M33" s="125">
        <f t="shared" si="9"/>
        <v>0</v>
      </c>
      <c r="N33" s="125">
        <f>'CZT Data'!K233</f>
        <v>0</v>
      </c>
      <c r="O33" s="125">
        <f>'CZT Data'!L233</f>
        <v>0</v>
      </c>
      <c r="P33" s="125">
        <f>'CZT Data'!M233</f>
        <v>0</v>
      </c>
      <c r="Q33" s="125">
        <f t="shared" si="10"/>
        <v>0</v>
      </c>
      <c r="R33" s="125">
        <f>ROUND(INDEX('CZT Data'!$A:$W,MATCH($B33,'CZT Data'!$B:$B,0)+1+$D33,R$19),3)</f>
        <v>0</v>
      </c>
      <c r="S33" s="125">
        <f>ROUND(INDEX('CZT Data'!$A:$W,MATCH($B33,'CZT Data'!$B:$B,0)+1+$D33,S$19),3)</f>
        <v>0</v>
      </c>
      <c r="T33" s="125">
        <f>ROUND(INDEX('CZT Data'!$A:$W,MATCH($B33,'CZT Data'!$B:$B,0)+1+$D33,T$19),3)</f>
        <v>0</v>
      </c>
      <c r="U33" s="125">
        <f>ROUND(INDEX('CZT Data'!$A:$W,MATCH($B33,'CZT Data'!$B:$B,0)+1+$D33,U$19),3)</f>
        <v>0</v>
      </c>
      <c r="V33" s="125">
        <f>ROUND(INDEX('CZT Data'!$A:$W,MATCH($B33,'CZT Data'!$B:$B,0)+1+$D33,V$19),3)</f>
        <v>0</v>
      </c>
      <c r="W33" s="125">
        <f>ROUND(INDEX('CZT Data'!$A:$W,MATCH($B33,'CZT Data'!$B:$B,0)+1+$D33,W$19),3)</f>
        <v>0</v>
      </c>
      <c r="X33" s="125">
        <f>ROUND(INDEX('CZT Data'!$A:$W,MATCH($B33,'CZT Data'!$B:$B,0)+1+$D33,X$19),3)</f>
        <v>0</v>
      </c>
      <c r="Y33" s="125">
        <f>ROUND(INDEX('CZT Data'!$A:$W,MATCH($B33,'CZT Data'!$B:$B,0)+1+$D33,Y$19),3)</f>
        <v>0</v>
      </c>
      <c r="Z33" s="125">
        <f>ROUND(INDEX('CZT Data'!$A:$W,MATCH($B33,'CZT Data'!$B:$B,0)+1+$D33,Z$19),3)</f>
        <v>0</v>
      </c>
      <c r="AA33" s="127" t="str">
        <f>'CZT Data'!B241</f>
        <v>Ústecký</v>
      </c>
      <c r="AB33" s="128">
        <f>'CZT Data'!D241</f>
        <v>1.29</v>
      </c>
      <c r="AC33" s="12">
        <f t="shared" si="11"/>
        <v>0</v>
      </c>
      <c r="AD33" s="39">
        <f t="shared" si="12"/>
        <v>0</v>
      </c>
    </row>
    <row r="34" spans="1:30" x14ac:dyDescent="0.25">
      <c r="B34" s="122" t="s">
        <v>74</v>
      </c>
      <c r="C34" s="123" t="s">
        <v>57</v>
      </c>
      <c r="D34" s="124">
        <f t="shared" si="13"/>
        <v>7</v>
      </c>
      <c r="E34" s="125">
        <f>ROUND(INDEX('CZT Data'!$A:$W,MATCH($B34,'CZT Data'!$B:$B,0)+1+$D34,E$19),3)</f>
        <v>0</v>
      </c>
      <c r="F34" s="125">
        <f>ROUND(INDEX('CZT Data'!$A:$W,MATCH($B34,'CZT Data'!$B:$B,0)+1+$D34,F$19),3)</f>
        <v>0</v>
      </c>
      <c r="G34" s="129">
        <f>ROUND(INDEX('CZT Data'!$A:$W,MATCH($B34,'CZT Data'!$B:$B,0)+1+$D34,G$19),3)</f>
        <v>35.430999999999997</v>
      </c>
      <c r="H34" s="125">
        <f>ROUND(INDEX('CZT Data'!$A:$W,MATCH($B34,'CZT Data'!$B:$B,0)+1+$D34,H$19),3)</f>
        <v>0</v>
      </c>
      <c r="I34" s="125">
        <f>'CZT Data'!F255</f>
        <v>0</v>
      </c>
      <c r="J34" s="125">
        <f>'CZT Data'!G255</f>
        <v>0</v>
      </c>
      <c r="K34" s="125">
        <f>ROUND(INDEX('CZT Data'!$A:$W,MATCH($B34,'CZT Data'!$B:$B,0)+1+$D34,K$19),3)</f>
        <v>0</v>
      </c>
      <c r="L34" s="125">
        <f>'CZT Data'!I255</f>
        <v>0</v>
      </c>
      <c r="M34" s="125">
        <f t="shared" si="9"/>
        <v>0</v>
      </c>
      <c r="N34" s="125">
        <f>'CZT Data'!K255</f>
        <v>0</v>
      </c>
      <c r="O34" s="125">
        <f>'CZT Data'!L255</f>
        <v>0</v>
      </c>
      <c r="P34" s="125">
        <f>'CZT Data'!M255</f>
        <v>0</v>
      </c>
      <c r="Q34" s="125">
        <f t="shared" si="10"/>
        <v>0</v>
      </c>
      <c r="R34" s="125">
        <f>ROUND(INDEX('CZT Data'!$A:$W,MATCH($B34,'CZT Data'!$B:$B,0)+1+$D34,R$19),3)</f>
        <v>0</v>
      </c>
      <c r="S34" s="125">
        <f>ROUND(INDEX('CZT Data'!$A:$W,MATCH($B34,'CZT Data'!$B:$B,0)+1+$D34,S$19),3)</f>
        <v>0</v>
      </c>
      <c r="T34" s="125">
        <f>ROUND(INDEX('CZT Data'!$A:$W,MATCH($B34,'CZT Data'!$B:$B,0)+1+$D34,T$19),3)</f>
        <v>0</v>
      </c>
      <c r="U34" s="125">
        <f>ROUND(INDEX('CZT Data'!$A:$W,MATCH($B34,'CZT Data'!$B:$B,0)+1+$D34,U$19),3)</f>
        <v>0</v>
      </c>
      <c r="V34" s="125">
        <f>ROUND(INDEX('CZT Data'!$A:$W,MATCH($B34,'CZT Data'!$B:$B,0)+1+$D34,V$19),3)</f>
        <v>0</v>
      </c>
      <c r="W34" s="125">
        <f>ROUND(INDEX('CZT Data'!$A:$W,MATCH($B34,'CZT Data'!$B:$B,0)+1+$D34,W$19),3)</f>
        <v>0</v>
      </c>
      <c r="X34" s="125">
        <f>ROUND(INDEX('CZT Data'!$A:$W,MATCH($B34,'CZT Data'!$B:$B,0)+1+$D34,X$19),3)</f>
        <v>0</v>
      </c>
      <c r="Y34" s="125">
        <f>ROUND(INDEX('CZT Data'!$A:$W,MATCH($B34,'CZT Data'!$B:$B,0)+1+$D34,Y$19),3)</f>
        <v>0</v>
      </c>
      <c r="Z34" s="125">
        <f>ROUND(INDEX('CZT Data'!$A:$W,MATCH($B34,'CZT Data'!$B:$B,0)+1+$D34,Z$19),3)</f>
        <v>0</v>
      </c>
      <c r="AA34" s="127" t="str">
        <f>'CZT Data'!B263</f>
        <v>Moravskoslezský</v>
      </c>
      <c r="AB34" s="128">
        <f>'CZT Data'!D263</f>
        <v>11.337</v>
      </c>
      <c r="AC34" s="12">
        <f t="shared" si="11"/>
        <v>0</v>
      </c>
      <c r="AD34" s="39" t="e">
        <f t="shared" si="12"/>
        <v>#DIV/0!</v>
      </c>
    </row>
    <row r="35" spans="1:30" x14ac:dyDescent="0.25">
      <c r="B35" s="122" t="s">
        <v>73</v>
      </c>
      <c r="C35" s="123" t="s">
        <v>57</v>
      </c>
      <c r="D35" s="124">
        <f t="shared" si="13"/>
        <v>7</v>
      </c>
      <c r="E35" s="125">
        <f>ROUND(INDEX('CZT Data'!$A:$W,MATCH($B35,'CZT Data'!$B:$B,0)+1+$D35,E$19),3)</f>
        <v>0</v>
      </c>
      <c r="F35" s="125">
        <f>ROUND(INDEX('CZT Data'!$A:$W,MATCH($B35,'CZT Data'!$B:$B,0)+1+$D35,F$19),3)</f>
        <v>0</v>
      </c>
      <c r="G35" s="129">
        <f>ROUND(INDEX('CZT Data'!$A:$W,MATCH($B35,'CZT Data'!$B:$B,0)+1+$D35,G$19),3)</f>
        <v>35.313000000000002</v>
      </c>
      <c r="H35" s="125">
        <f>ROUND(INDEX('CZT Data'!$A:$W,MATCH($B35,'CZT Data'!$B:$B,0)+1+$D35,H$19),3)</f>
        <v>0</v>
      </c>
      <c r="I35" s="125">
        <f>'CZT Data'!F278</f>
        <v>0</v>
      </c>
      <c r="J35" s="125">
        <f>'CZT Data'!G278</f>
        <v>0</v>
      </c>
      <c r="K35" s="125">
        <f>ROUND(INDEX('CZT Data'!$A:$W,MATCH($B35,'CZT Data'!$B:$B,0)+1+$D35,K$19),3)</f>
        <v>0</v>
      </c>
      <c r="L35" s="125">
        <f>'CZT Data'!I278</f>
        <v>0</v>
      </c>
      <c r="M35" s="125">
        <f t="shared" si="9"/>
        <v>0</v>
      </c>
      <c r="N35" s="125">
        <f>'CZT Data'!K278</f>
        <v>0</v>
      </c>
      <c r="O35" s="125">
        <f>'CZT Data'!L278</f>
        <v>0</v>
      </c>
      <c r="P35" s="125">
        <f>'CZT Data'!M278</f>
        <v>0</v>
      </c>
      <c r="Q35" s="125">
        <f t="shared" si="10"/>
        <v>0</v>
      </c>
      <c r="R35" s="125">
        <f>ROUND(INDEX('CZT Data'!$A:$W,MATCH($B35,'CZT Data'!$B:$B,0)+1+$D35,R$19),3)</f>
        <v>0</v>
      </c>
      <c r="S35" s="125">
        <f>ROUND(INDEX('CZT Data'!$A:$W,MATCH($B35,'CZT Data'!$B:$B,0)+1+$D35,S$19),3)</f>
        <v>0</v>
      </c>
      <c r="T35" s="125">
        <f>ROUND(INDEX('CZT Data'!$A:$W,MATCH($B35,'CZT Data'!$B:$B,0)+1+$D35,T$19),3)</f>
        <v>0</v>
      </c>
      <c r="U35" s="125">
        <f>ROUND(INDEX('CZT Data'!$A:$W,MATCH($B35,'CZT Data'!$B:$B,0)+1+$D35,U$19),3)</f>
        <v>0</v>
      </c>
      <c r="V35" s="125">
        <f>ROUND(INDEX('CZT Data'!$A:$W,MATCH($B35,'CZT Data'!$B:$B,0)+1+$D35,V$19),3)</f>
        <v>0</v>
      </c>
      <c r="W35" s="125">
        <f>ROUND(INDEX('CZT Data'!$A:$W,MATCH($B35,'CZT Data'!$B:$B,0)+1+$D35,W$19),3)</f>
        <v>0</v>
      </c>
      <c r="X35" s="125">
        <f>ROUND(INDEX('CZT Data'!$A:$W,MATCH($B35,'CZT Data'!$B:$B,0)+1+$D35,X$19),3)</f>
        <v>0</v>
      </c>
      <c r="Y35" s="125">
        <f>ROUND(INDEX('CZT Data'!$A:$W,MATCH($B35,'CZT Data'!$B:$B,0)+1+$D35,Y$19),3)</f>
        <v>0</v>
      </c>
      <c r="Z35" s="125">
        <f>ROUND(INDEX('CZT Data'!$A:$W,MATCH($B35,'CZT Data'!$B:$B,0)+1+$D35,Z$19),3)</f>
        <v>0</v>
      </c>
      <c r="AA35" s="127" t="str">
        <f>'CZT Data'!B286</f>
        <v>Královéhradecký</v>
      </c>
      <c r="AB35" s="128">
        <f>'CZT Data'!D286</f>
        <v>6.3</v>
      </c>
      <c r="AC35" s="12">
        <f t="shared" si="11"/>
        <v>0</v>
      </c>
      <c r="AD35" s="39" t="e">
        <f t="shared" si="12"/>
        <v>#DIV/0!</v>
      </c>
    </row>
    <row r="36" spans="1:30" x14ac:dyDescent="0.25">
      <c r="B36" s="122" t="s">
        <v>276</v>
      </c>
      <c r="C36" s="123" t="str">
        <f t="shared" ref="C36:C37" si="14">$C$2</f>
        <v>červenec</v>
      </c>
      <c r="D36" s="124">
        <f t="shared" si="13"/>
        <v>7</v>
      </c>
      <c r="E36" s="129">
        <f>ROUND(INDEX('CZT Data'!$A:$W,MATCH($B36,'CZT Data'!$B:$B,0)+1+$D36,E$19),3)</f>
        <v>2.59</v>
      </c>
      <c r="F36" s="129">
        <f>ROUND(INDEX('CZT Data'!$A:$W,MATCH($B36,'CZT Data'!$B:$B,0)+1+$D36,F$19),3)</f>
        <v>2.59</v>
      </c>
      <c r="G36" s="125">
        <f>ROUND(INDEX('CZT Data'!$A:$W,MATCH($B36,'CZT Data'!$B:$B,0)+1+$D36,G$19),3)</f>
        <v>35.316000000000003</v>
      </c>
      <c r="H36" s="125">
        <f>ROUND(INDEX('CZT Data'!$A:$W,MATCH($B36,'CZT Data'!$B:$B,0)+1+$D36,H$19),3)</f>
        <v>-4.87</v>
      </c>
      <c r="I36" s="125">
        <f>'CZT Data'!F279</f>
        <v>0.80000000000001137</v>
      </c>
      <c r="J36" s="125">
        <f>'CZT Data'!G279</f>
        <v>-0.80000000000001137</v>
      </c>
      <c r="K36" s="125">
        <f>ROUND(INDEX('CZT Data'!$A:$W,MATCH($B36,'CZT Data'!$B:$B,0)+1+$D36,K$19),3)</f>
        <v>-4.87</v>
      </c>
      <c r="L36" s="125">
        <f>'CZT Data'!I279</f>
        <v>0</v>
      </c>
      <c r="M36" s="125">
        <f t="shared" si="9"/>
        <v>-4.87</v>
      </c>
      <c r="N36" s="125">
        <f>'CZT Data'!K279</f>
        <v>0.80000000000001137</v>
      </c>
      <c r="O36" s="125">
        <f>'CZT Data'!L279</f>
        <v>0</v>
      </c>
      <c r="P36" s="125">
        <f>'CZT Data'!M279</f>
        <v>0</v>
      </c>
      <c r="Q36" s="125">
        <f t="shared" si="10"/>
        <v>-0.80000000000001137</v>
      </c>
      <c r="R36" s="125">
        <f>ROUND(INDEX('CZT Data'!$A:$W,MATCH($B36,'CZT Data'!$B:$B,0)+1+$D36,R$19),3)</f>
        <v>0</v>
      </c>
      <c r="S36" s="125">
        <f>ROUND(INDEX('CZT Data'!$A:$W,MATCH($B36,'CZT Data'!$B:$B,0)+1+$D36,S$19),3)</f>
        <v>0</v>
      </c>
      <c r="T36" s="125">
        <f>ROUND(INDEX('CZT Data'!$A:$W,MATCH($B36,'CZT Data'!$B:$B,0)+1+$D36,T$19),3)</f>
        <v>-4.87</v>
      </c>
      <c r="U36" s="125">
        <f>ROUND(INDEX('CZT Data'!$A:$W,MATCH($B36,'CZT Data'!$B:$B,0)+1+$D36,U$19),3)</f>
        <v>0</v>
      </c>
      <c r="V36" s="125">
        <f>ROUND(INDEX('CZT Data'!$A:$W,MATCH($B36,'CZT Data'!$B:$B,0)+1+$D36,V$19),3)</f>
        <v>0</v>
      </c>
      <c r="W36" s="125">
        <f>ROUND(INDEX('CZT Data'!$A:$W,MATCH($B36,'CZT Data'!$B:$B,0)+1+$D36,W$19),3)</f>
        <v>0</v>
      </c>
      <c r="X36" s="125">
        <f>ROUND(INDEX('CZT Data'!$A:$W,MATCH($B36,'CZT Data'!$B:$B,0)+1+$D36,X$19),3)</f>
        <v>0</v>
      </c>
      <c r="Y36" s="125">
        <f>ROUND(INDEX('CZT Data'!$A:$W,MATCH($B36,'CZT Data'!$B:$B,0)+1+$D36,Y$19),3)</f>
        <v>0</v>
      </c>
      <c r="Z36" s="125">
        <f>ROUND(INDEX('CZT Data'!$A:$W,MATCH($B36,'CZT Data'!$B:$B,0)+1+$D36,Z$19),3)</f>
        <v>0</v>
      </c>
      <c r="AA36" s="127" t="s">
        <v>40</v>
      </c>
      <c r="AB36" s="128">
        <v>7.0949999999999998</v>
      </c>
      <c r="AC36" s="12"/>
      <c r="AD36" s="39">
        <f t="shared" si="12"/>
        <v>-0.52230802230802231</v>
      </c>
    </row>
    <row r="37" spans="1:30" x14ac:dyDescent="0.25">
      <c r="B37" s="122" t="s">
        <v>277</v>
      </c>
      <c r="C37" s="123" t="str">
        <f t="shared" si="14"/>
        <v>červenec</v>
      </c>
      <c r="D37" s="124">
        <f t="shared" si="13"/>
        <v>7</v>
      </c>
      <c r="E37" s="129">
        <f>ROUND(INDEX('CZT Data'!$A:$W,MATCH($B37,'CZT Data'!$B:$B,0)+1+$D37,E$19),3)</f>
        <v>191.613</v>
      </c>
      <c r="F37" s="129">
        <f>ROUND(INDEX('CZT Data'!$A:$W,MATCH($B37,'CZT Data'!$B:$B,0)+1+$D37,F$19),3)</f>
        <v>191.613</v>
      </c>
      <c r="G37" s="125">
        <f>ROUND(INDEX('CZT Data'!$A:$W,MATCH($B37,'CZT Data'!$B:$B,0)+1+$D37,G$19),3)</f>
        <v>35.427</v>
      </c>
      <c r="H37" s="125">
        <f>ROUND(INDEX('CZT Data'!$A:$W,MATCH($B37,'CZT Data'!$B:$B,0)+1+$D37,H$19),3)</f>
        <v>572.9</v>
      </c>
      <c r="I37" s="125">
        <f>'CZT Data'!F280</f>
        <v>7.6999999999999886</v>
      </c>
      <c r="J37" s="125">
        <f>'CZT Data'!G280</f>
        <v>0</v>
      </c>
      <c r="K37" s="125">
        <f>ROUND(INDEX('CZT Data'!$A:$W,MATCH($B37,'CZT Data'!$B:$B,0)+1+$D37,K$19),3)</f>
        <v>572.9</v>
      </c>
      <c r="L37" s="125">
        <f>'CZT Data'!I280</f>
        <v>0</v>
      </c>
      <c r="M37" s="125">
        <f t="shared" si="9"/>
        <v>572.9</v>
      </c>
      <c r="N37" s="125">
        <f>'CZT Data'!K280</f>
        <v>7.6999999999999886</v>
      </c>
      <c r="O37" s="125">
        <f>'CZT Data'!L280</f>
        <v>0</v>
      </c>
      <c r="P37" s="125">
        <f>'CZT Data'!M280</f>
        <v>0</v>
      </c>
      <c r="Q37" s="125">
        <f t="shared" si="10"/>
        <v>0</v>
      </c>
      <c r="R37" s="125">
        <f>ROUND(INDEX('CZT Data'!$A:$W,MATCH($B37,'CZT Data'!$B:$B,0)+1+$D37,R$19),3)</f>
        <v>0</v>
      </c>
      <c r="S37" s="125">
        <f>ROUND(INDEX('CZT Data'!$A:$W,MATCH($B37,'CZT Data'!$B:$B,0)+1+$D37,S$19),3)</f>
        <v>0</v>
      </c>
      <c r="T37" s="125">
        <f>ROUND(INDEX('CZT Data'!$A:$W,MATCH($B37,'CZT Data'!$B:$B,0)+1+$D37,T$19),3)</f>
        <v>572.9</v>
      </c>
      <c r="U37" s="125">
        <f>ROUND(INDEX('CZT Data'!$A:$W,MATCH($B37,'CZT Data'!$B:$B,0)+1+$D37,U$19),3)</f>
        <v>0</v>
      </c>
      <c r="V37" s="125">
        <f>ROUND(INDEX('CZT Data'!$A:$W,MATCH($B37,'CZT Data'!$B:$B,0)+1+$D37,V$19),3)</f>
        <v>0</v>
      </c>
      <c r="W37" s="125">
        <f>ROUND(INDEX('CZT Data'!$A:$W,MATCH($B37,'CZT Data'!$B:$B,0)+1+$D37,W$19),3)</f>
        <v>0</v>
      </c>
      <c r="X37" s="125">
        <f>ROUND(INDEX('CZT Data'!$A:$W,MATCH($B37,'CZT Data'!$B:$B,0)+1+$D37,X$19),3)</f>
        <v>0</v>
      </c>
      <c r="Y37" s="125">
        <f>ROUND(INDEX('CZT Data'!$A:$W,MATCH($B37,'CZT Data'!$B:$B,0)+1+$D37,Y$19),3)</f>
        <v>0</v>
      </c>
      <c r="Z37" s="125">
        <f>ROUND(INDEX('CZT Data'!$A:$W,MATCH($B37,'CZT Data'!$B:$B,0)+1+$D37,Z$19),3)</f>
        <v>0</v>
      </c>
      <c r="AA37" s="127" t="s">
        <v>46</v>
      </c>
      <c r="AB37" s="128">
        <v>4.407</v>
      </c>
      <c r="AC37" s="12"/>
      <c r="AD37" s="39">
        <f t="shared" si="12"/>
        <v>0.83052240134484023</v>
      </c>
    </row>
    <row r="38" spans="1:30" x14ac:dyDescent="0.25">
      <c r="B38" s="122" t="s">
        <v>75</v>
      </c>
      <c r="C38" s="123"/>
      <c r="D38" s="124">
        <f t="shared" si="13"/>
        <v>7</v>
      </c>
      <c r="E38" s="123">
        <f>'CZT Data'!C297</f>
        <v>0</v>
      </c>
      <c r="F38" s="125">
        <f t="shared" ref="F38:F39" si="15">E38</f>
        <v>0</v>
      </c>
      <c r="G38" s="135">
        <f>'CZT Data'!D297</f>
        <v>0</v>
      </c>
      <c r="H38" s="135">
        <f>'CZT Data'!E297</f>
        <v>0</v>
      </c>
      <c r="I38" s="135">
        <f>'CZT Data'!F297</f>
        <v>0</v>
      </c>
      <c r="J38" s="135">
        <f>'CZT Data'!G297</f>
        <v>0</v>
      </c>
      <c r="K38" s="135">
        <f>'CZT Data'!H297</f>
        <v>0</v>
      </c>
      <c r="L38" s="135">
        <f>'CZT Data'!I297</f>
        <v>0</v>
      </c>
      <c r="M38" s="135">
        <f>'CZT Data'!J297</f>
        <v>0</v>
      </c>
      <c r="N38" s="135">
        <f>'CZT Data'!K297</f>
        <v>0</v>
      </c>
      <c r="O38" s="135">
        <f>'CZT Data'!L297</f>
        <v>0</v>
      </c>
      <c r="P38" s="135">
        <f>'CZT Data'!M297</f>
        <v>0</v>
      </c>
      <c r="Q38" s="135">
        <f>'CZT Data'!N297</f>
        <v>0</v>
      </c>
      <c r="R38" s="135">
        <f>'CZT Data'!O297</f>
        <v>0</v>
      </c>
      <c r="S38" s="135">
        <f>'CZT Data'!P297</f>
        <v>0</v>
      </c>
      <c r="T38" s="135">
        <f>'CZT Data'!Q297</f>
        <v>0</v>
      </c>
      <c r="U38" s="135">
        <f>'CZT Data'!R297</f>
        <v>0</v>
      </c>
      <c r="V38" s="135">
        <f>'CZT Data'!S297</f>
        <v>0</v>
      </c>
      <c r="W38" s="135">
        <f>'CZT Data'!T297</f>
        <v>0</v>
      </c>
      <c r="X38" s="135">
        <f>'CZT Data'!U297</f>
        <v>0</v>
      </c>
      <c r="Y38" s="135">
        <f>'CZT Data'!V297</f>
        <v>0</v>
      </c>
      <c r="Z38" s="135">
        <f>'CZT Data'!W297</f>
        <v>0</v>
      </c>
      <c r="AA38" s="123"/>
      <c r="AB38" s="128"/>
    </row>
    <row r="39" spans="1:30" ht="15.75" thickBot="1" x14ac:dyDescent="0.3">
      <c r="B39" s="130" t="s">
        <v>77</v>
      </c>
      <c r="C39" s="131"/>
      <c r="D39" s="124">
        <f t="shared" si="13"/>
        <v>7</v>
      </c>
      <c r="E39" s="131">
        <f>'CZT Data'!C319</f>
        <v>0</v>
      </c>
      <c r="F39" s="132">
        <f t="shared" si="15"/>
        <v>0</v>
      </c>
      <c r="G39" s="136">
        <f>'CZT Data'!D319</f>
        <v>0</v>
      </c>
      <c r="H39" s="136">
        <f>'CZT Data'!E319</f>
        <v>0</v>
      </c>
      <c r="I39" s="136">
        <f>'CZT Data'!F319</f>
        <v>0</v>
      </c>
      <c r="J39" s="136">
        <f>'CZT Data'!G319</f>
        <v>0</v>
      </c>
      <c r="K39" s="136">
        <f>'CZT Data'!H319</f>
        <v>0</v>
      </c>
      <c r="L39" s="136">
        <f>'CZT Data'!I319</f>
        <v>0</v>
      </c>
      <c r="M39" s="136">
        <f>'CZT Data'!J319</f>
        <v>0</v>
      </c>
      <c r="N39" s="136">
        <f>'CZT Data'!K319</f>
        <v>0</v>
      </c>
      <c r="O39" s="136">
        <f>'CZT Data'!L319</f>
        <v>0</v>
      </c>
      <c r="P39" s="136">
        <f>'CZT Data'!M319</f>
        <v>0</v>
      </c>
      <c r="Q39" s="136">
        <f>'CZT Data'!N319</f>
        <v>0</v>
      </c>
      <c r="R39" s="136">
        <f>'CZT Data'!O319</f>
        <v>0</v>
      </c>
      <c r="S39" s="136">
        <f>'CZT Data'!P319</f>
        <v>0</v>
      </c>
      <c r="T39" s="136">
        <f>'CZT Data'!Q319</f>
        <v>0</v>
      </c>
      <c r="U39" s="136">
        <f>'CZT Data'!R319</f>
        <v>0</v>
      </c>
      <c r="V39" s="136">
        <f>'CZT Data'!S319</f>
        <v>0</v>
      </c>
      <c r="W39" s="136">
        <f>'CZT Data'!T319</f>
        <v>0</v>
      </c>
      <c r="X39" s="136">
        <f>'CZT Data'!U319</f>
        <v>0</v>
      </c>
      <c r="Y39" s="136">
        <f>'CZT Data'!V319</f>
        <v>0</v>
      </c>
      <c r="Z39" s="136">
        <f>'CZT Data'!W319</f>
        <v>0</v>
      </c>
      <c r="AA39" s="131"/>
      <c r="AB39" s="133"/>
    </row>
    <row r="40" spans="1:30" x14ac:dyDescent="0.25">
      <c r="D40" s="11"/>
      <c r="AC40" s="12"/>
    </row>
    <row r="41" spans="1:30" ht="15.75" thickBot="1" x14ac:dyDescent="0.3">
      <c r="D41" s="11"/>
      <c r="AC41" s="12"/>
    </row>
    <row r="42" spans="1:30" ht="15.75" thickBot="1" x14ac:dyDescent="0.3">
      <c r="B42" s="78"/>
      <c r="C42" s="79">
        <v>1</v>
      </c>
      <c r="D42" s="80">
        <v>2</v>
      </c>
      <c r="E42" s="81">
        <v>4</v>
      </c>
      <c r="F42" s="81">
        <v>6</v>
      </c>
      <c r="G42" s="81">
        <v>7</v>
      </c>
      <c r="H42" s="81">
        <v>16</v>
      </c>
      <c r="I42" s="81">
        <v>19</v>
      </c>
      <c r="J42" s="81">
        <v>20</v>
      </c>
      <c r="K42" s="81">
        <v>21</v>
      </c>
      <c r="L42" s="81">
        <v>30</v>
      </c>
      <c r="M42" s="81">
        <v>31</v>
      </c>
      <c r="N42" s="81">
        <v>32</v>
      </c>
      <c r="O42" s="81"/>
      <c r="P42" s="81">
        <v>34</v>
      </c>
      <c r="Q42" s="81">
        <v>35</v>
      </c>
      <c r="R42" s="81">
        <v>45</v>
      </c>
      <c r="S42" s="81">
        <v>46</v>
      </c>
      <c r="T42" s="81">
        <v>47</v>
      </c>
      <c r="U42" s="81">
        <v>48</v>
      </c>
      <c r="V42" s="81">
        <v>49</v>
      </c>
      <c r="W42" s="81">
        <v>50</v>
      </c>
      <c r="X42" s="81">
        <v>51</v>
      </c>
      <c r="Y42" s="81">
        <v>52</v>
      </c>
      <c r="Z42" s="81">
        <v>53</v>
      </c>
      <c r="AA42" s="81">
        <v>63</v>
      </c>
      <c r="AB42" s="82">
        <v>65</v>
      </c>
      <c r="AC42" s="12"/>
    </row>
    <row r="43" spans="1:30" x14ac:dyDescent="0.25">
      <c r="A43">
        <v>3290</v>
      </c>
      <c r="B43" s="140" t="str">
        <f>INDEX([16]Data!$C$5:$C$156,MATCH(A43,[16]Data!$A$5:$A$156,0))</f>
        <v>KJ - Ivančice</v>
      </c>
      <c r="C43" s="141" t="str">
        <f>VLOOKUP($C$2,'[1]ERU-1'!$A$6:$BE$17,C$42,FALSE)</f>
        <v>Červenec</v>
      </c>
      <c r="D43" s="141">
        <f>VLOOKUP($C$2,'[1]ERU-1'!$A$6:$BE$17,D$42,FALSE)</f>
        <v>7</v>
      </c>
      <c r="E43" s="141">
        <f>VLOOKUP($C$2,'[1]ERU-1'!$A$6:$BE$17,E$42,FALSE)</f>
        <v>622.19299999999998</v>
      </c>
      <c r="F43" s="141">
        <f>VLOOKUP($C$2,'[1]ERU-1'!$A$6:$BE$17,F$42,FALSE)</f>
        <v>348.14800000000002</v>
      </c>
      <c r="G43" s="141">
        <f>VLOOKUP($C$2,'[1]ERU-1'!$A$6:$BE$17,G$42,FALSE)</f>
        <v>35.420999999999999</v>
      </c>
      <c r="H43" s="141">
        <f>VLOOKUP($C$2,'[1]ERU-1'!$A$6:$BE$17,H$42,FALSE)</f>
        <v>1017</v>
      </c>
      <c r="I43" s="141">
        <f>VLOOKUP($C$2,'[1]ERU-1'!$A$6:$BE$17,I$42,FALSE)</f>
        <v>0</v>
      </c>
      <c r="J43" s="141">
        <f>VLOOKUP($C$2,'[1]ERU-1'!$A$6:$BE$17,J$42,FALSE)</f>
        <v>0</v>
      </c>
      <c r="K43" s="141">
        <f>VLOOKUP($C$2,'[1]ERU-1'!$A$6:$BE$17,K$42,FALSE)</f>
        <v>1017</v>
      </c>
      <c r="L43" s="141">
        <f>VLOOKUP($C$2,'[1]ERU-1'!$A$6:$BE$17,L$42,FALSE)</f>
        <v>0</v>
      </c>
      <c r="M43" s="141">
        <f>VLOOKUP($C$2,'[1]ERU-1'!$A$6:$BE$17,M$42,FALSE)</f>
        <v>1017</v>
      </c>
      <c r="N43" s="141">
        <f>VLOOKUP($C$2,'[1]ERU-1'!$A$6:$BE$17,N$42,FALSE)</f>
        <v>0</v>
      </c>
      <c r="O43" s="141" t="s">
        <v>36</v>
      </c>
      <c r="P43" s="141">
        <f>VLOOKUP($C$2,'[1]ERU-1'!$A$6:$BE$17,P$42,FALSE)</f>
        <v>0</v>
      </c>
      <c r="Q43" s="141">
        <f>VLOOKUP($C$2,'[1]ERU-1'!$A$6:$BE$17,Q$42,FALSE)</f>
        <v>0</v>
      </c>
      <c r="R43" s="141">
        <f>VLOOKUP($C$2,'[1]ERU-1'!$A$6:$BE$17,R$42,FALSE)</f>
        <v>0</v>
      </c>
      <c r="S43" s="141">
        <f>VLOOKUP($C$2,'[1]ERU-1'!$A$6:$BE$17,S$42,FALSE)</f>
        <v>0</v>
      </c>
      <c r="T43" s="141">
        <f>VLOOKUP($C$2,'[1]ERU-1'!$A$6:$BE$17,T$42,FALSE)</f>
        <v>0</v>
      </c>
      <c r="U43" s="141">
        <f>VLOOKUP($C$2,'[1]ERU-1'!$A$6:$BE$17,U$42,FALSE)</f>
        <v>0</v>
      </c>
      <c r="V43" s="141">
        <f>VLOOKUP($C$2,'[1]ERU-1'!$A$6:$BE$17,V$42,FALSE)</f>
        <v>0</v>
      </c>
      <c r="W43" s="141">
        <f>VLOOKUP($C$2,'[1]ERU-1'!$A$6:$BE$17,W$42,FALSE)</f>
        <v>0</v>
      </c>
      <c r="X43" s="141">
        <f>VLOOKUP($C$2,'[1]ERU-1'!$A$6:$BE$17,X$42,FALSE)</f>
        <v>678</v>
      </c>
      <c r="Y43" s="141">
        <f>VLOOKUP($C$2,'[1]ERU-1'!$A$6:$BE$17,Y$42,FALSE)</f>
        <v>339</v>
      </c>
      <c r="Z43" s="141">
        <f>VLOOKUP($C$2,'[1]ERU-1'!$A$6:$BE$17,Z$42,FALSE)</f>
        <v>0</v>
      </c>
      <c r="AA43" s="141" t="str">
        <f>INDEX([16]Data!$BK$5:$BK$156,MATCH(A43,[16]Data!$A$5:$A$156,0))</f>
        <v>Jihomoravský</v>
      </c>
      <c r="AB43" s="141">
        <f>INDEX([16]Data!$BM$5:$BM$156,MATCH(A43,[16]Data!$A$5:$A$156,0))</f>
        <v>2.5129999999999999</v>
      </c>
      <c r="AC43" s="12"/>
      <c r="AD43" s="39">
        <f>H43/(F43*3.6)</f>
        <v>0.81143651550490015</v>
      </c>
    </row>
    <row r="44" spans="1:30" x14ac:dyDescent="0.25">
      <c r="A44">
        <v>2658</v>
      </c>
      <c r="B44" s="142" t="str">
        <f>INDEX([16]Data!$C$5:$C$156,MATCH(A44,[16]Data!$A$5:$A$156,0))</f>
        <v>Kotelna Svitavy - Dimitrovova</v>
      </c>
      <c r="C44" s="83" t="str">
        <f>VLOOKUP($C$2,'[6]ERU-1'!$A$50:$BE$61,C$42,FALSE)</f>
        <v>Červenec</v>
      </c>
      <c r="D44" s="83">
        <f>VLOOKUP($C$2,'[6]ERU-1'!$A$50:$BE$61,D$42,FALSE)</f>
        <v>7</v>
      </c>
      <c r="E44" s="83">
        <f>VLOOKUP($C$2,'[6]ERU-1'!$A$50:$BE$61,E$42,FALSE)</f>
        <v>112.223</v>
      </c>
      <c r="F44" s="83">
        <f>VLOOKUP($C$2,'[6]ERU-1'!$A$50:$BE$61,F$42,FALSE)</f>
        <v>64.953000000000003</v>
      </c>
      <c r="G44" s="83">
        <f>VLOOKUP($C$2,'[6]ERU-1'!$A$50:$BE$61,G$42,FALSE)</f>
        <v>35.316000000000003</v>
      </c>
      <c r="H44" s="83">
        <f>VLOOKUP($C$2,'[6]ERU-1'!$A$50:$BE$61,H$42,FALSE)</f>
        <v>210</v>
      </c>
      <c r="I44" s="83">
        <f>VLOOKUP($C$2,'[6]ERU-1'!$A$50:$BE$61,I$42,FALSE)</f>
        <v>0</v>
      </c>
      <c r="J44" s="83">
        <f>VLOOKUP($C$2,'[6]ERU-1'!$A$50:$BE$61,J$42,FALSE)</f>
        <v>0</v>
      </c>
      <c r="K44" s="83">
        <f>VLOOKUP($C$2,'[6]ERU-1'!$A$50:$BE$61,K$42,FALSE)</f>
        <v>210</v>
      </c>
      <c r="L44" s="83">
        <f>VLOOKUP($C$2,'[6]ERU-1'!$A$50:$BE$61,L$42,FALSE)</f>
        <v>0</v>
      </c>
      <c r="M44" s="83">
        <f>VLOOKUP($C$2,'[6]ERU-1'!$A$50:$BE$61,M$42,FALSE)</f>
        <v>210</v>
      </c>
      <c r="N44" s="83">
        <f>VLOOKUP($C$2,'[6]ERU-1'!$A$50:$BE$61,N$42,FALSE)</f>
        <v>0</v>
      </c>
      <c r="O44" s="83" t="s">
        <v>36</v>
      </c>
      <c r="P44" s="83">
        <f>VLOOKUP($C$2,'[6]ERU-1'!$A$50:$BE$61,P$42,FALSE)</f>
        <v>0</v>
      </c>
      <c r="Q44" s="83">
        <f>VLOOKUP($C$2,'[6]ERU-1'!$A$50:$BE$61,Q$42,FALSE)</f>
        <v>0</v>
      </c>
      <c r="R44" s="83">
        <f>VLOOKUP($C$2,'[6]ERU-1'!$A$50:$BE$61,R$42,FALSE)</f>
        <v>0</v>
      </c>
      <c r="S44" s="83">
        <f>VLOOKUP($C$2,'[6]ERU-1'!$A$50:$BE$61,S$42,FALSE)</f>
        <v>0</v>
      </c>
      <c r="T44" s="83">
        <f>VLOOKUP($C$2,'[6]ERU-1'!$A$50:$BE$61,T$42,FALSE)</f>
        <v>0</v>
      </c>
      <c r="U44" s="83">
        <f>VLOOKUP($C$2,'[6]ERU-1'!$A$50:$BE$61,U$42,FALSE)</f>
        <v>0</v>
      </c>
      <c r="V44" s="83">
        <f>VLOOKUP($C$2,'[6]ERU-1'!$A$50:$BE$61,V$42,FALSE)</f>
        <v>0</v>
      </c>
      <c r="W44" s="83">
        <f>VLOOKUP($C$2,'[6]ERU-1'!$A$50:$BE$61,W$42,FALSE)</f>
        <v>0</v>
      </c>
      <c r="X44" s="83">
        <f>VLOOKUP($C$2,'[6]ERU-1'!$A$50:$BE$61,X$42,FALSE)</f>
        <v>42</v>
      </c>
      <c r="Y44" s="83">
        <f>VLOOKUP($C$2,'[6]ERU-1'!$A$50:$BE$61,Y$42,FALSE)</f>
        <v>168</v>
      </c>
      <c r="Z44" s="83">
        <f>VLOOKUP($C$2,'[6]ERU-1'!$A$50:$BE$61,Z$42,FALSE)</f>
        <v>0</v>
      </c>
      <c r="AA44" s="83" t="str">
        <f>INDEX([16]Data!$BK$5:$BK$156,MATCH(A44,[16]Data!$A$5:$A$156,0))</f>
        <v>Pardubický</v>
      </c>
      <c r="AB44" s="83">
        <f>INDEX([16]Data!$BM$5:$BM$156,MATCH(A44,[16]Data!$A$5:$A$156,0))</f>
        <v>0.28000000000000003</v>
      </c>
      <c r="AC44" s="12"/>
      <c r="AD44" s="39">
        <f t="shared" ref="AD44:AD108" si="16">H44/(F44*3.6)</f>
        <v>0.89808528217839567</v>
      </c>
    </row>
    <row r="45" spans="1:30" x14ac:dyDescent="0.25">
      <c r="A45">
        <v>4380</v>
      </c>
      <c r="B45" s="142" t="str">
        <f>INDEX([16]Data!$C$5:$C$156,MATCH(A45,[16]Data!$A$5:$A$156,0))</f>
        <v>Kotelna Svitavy - Tovární</v>
      </c>
      <c r="C45" s="83" t="str">
        <f>VLOOKUP($C$2,'[6]ERU-1'!$A$28:$BE$39,C$42,FALSE)</f>
        <v>Červenec</v>
      </c>
      <c r="D45" s="83">
        <f>VLOOKUP($C$2,'[6]ERU-1'!$A$28:$BE$39,D$42,FALSE)</f>
        <v>7</v>
      </c>
      <c r="E45" s="83">
        <f>VLOOKUP($C$2,'[6]ERU-1'!$A$28:$BE$39,E$42,FALSE)</f>
        <v>195.34100000000001</v>
      </c>
      <c r="F45" s="83">
        <f>VLOOKUP($C$2,'[6]ERU-1'!$A$28:$BE$39,F$42,FALSE)</f>
        <v>108.73</v>
      </c>
      <c r="G45" s="83">
        <f>VLOOKUP($C$2,'[6]ERU-1'!$A$28:$BE$39,G$42,FALSE)</f>
        <v>35.314999999999998</v>
      </c>
      <c r="H45" s="83">
        <f>VLOOKUP($C$2,'[6]ERU-1'!$A$28:$BE$39,H$42,FALSE)</f>
        <v>354</v>
      </c>
      <c r="I45" s="83">
        <f>VLOOKUP($C$2,'[6]ERU-1'!$A$28:$BE$39,I$42,FALSE)</f>
        <v>0</v>
      </c>
      <c r="J45" s="83">
        <f>VLOOKUP($C$2,'[6]ERU-1'!$A$28:$BE$39,J$42,FALSE)</f>
        <v>0</v>
      </c>
      <c r="K45" s="83">
        <f>VLOOKUP($C$2,'[6]ERU-1'!$A$28:$BE$39,K$42,FALSE)</f>
        <v>354</v>
      </c>
      <c r="L45" s="83">
        <f>VLOOKUP($C$2,'[6]ERU-1'!$A$28:$BE$39,L$42,FALSE)</f>
        <v>0</v>
      </c>
      <c r="M45" s="83">
        <f>VLOOKUP($C$2,'[6]ERU-1'!$A$28:$BE$39,M$42,FALSE)</f>
        <v>354</v>
      </c>
      <c r="N45" s="83">
        <f>VLOOKUP($C$2,'[6]ERU-1'!$A$28:$BE$39,N$42,FALSE)</f>
        <v>0</v>
      </c>
      <c r="O45" s="83" t="s">
        <v>36</v>
      </c>
      <c r="P45" s="83">
        <f>VLOOKUP($C$2,'[6]ERU-1'!$A$28:$BE$39,P$42,FALSE)</f>
        <v>0</v>
      </c>
      <c r="Q45" s="83">
        <f>VLOOKUP($C$2,'[6]ERU-1'!$A$28:$BE$39,Q$42,FALSE)</f>
        <v>0</v>
      </c>
      <c r="R45" s="83">
        <f>VLOOKUP($C$2,'[6]ERU-1'!$A$28:$BE$39,R$42,FALSE)</f>
        <v>0</v>
      </c>
      <c r="S45" s="83">
        <f>VLOOKUP($C$2,'[6]ERU-1'!$A$28:$BE$39,S$42,FALSE)</f>
        <v>0</v>
      </c>
      <c r="T45" s="83">
        <f>VLOOKUP($C$2,'[6]ERU-1'!$A$28:$BE$39,T$42,FALSE)</f>
        <v>0</v>
      </c>
      <c r="U45" s="83">
        <f>VLOOKUP($C$2,'[6]ERU-1'!$A$28:$BE$39,U$42,FALSE)</f>
        <v>0</v>
      </c>
      <c r="V45" s="83">
        <f>VLOOKUP($C$2,'[6]ERU-1'!$A$28:$BE$39,V$42,FALSE)</f>
        <v>0</v>
      </c>
      <c r="W45" s="83">
        <f>VLOOKUP($C$2,'[6]ERU-1'!$A$28:$BE$39,W$42,FALSE)</f>
        <v>0</v>
      </c>
      <c r="X45" s="83">
        <f>VLOOKUP($C$2,'[6]ERU-1'!$A$28:$BE$39,X$42,FALSE)</f>
        <v>35</v>
      </c>
      <c r="Y45" s="83">
        <f>VLOOKUP($C$2,'[6]ERU-1'!$A$28:$BE$39,Y$42,FALSE)</f>
        <v>319</v>
      </c>
      <c r="Z45" s="83">
        <f>VLOOKUP($C$2,'[6]ERU-1'!$A$28:$BE$39,Z$42,FALSE)</f>
        <v>0</v>
      </c>
      <c r="AA45" s="83" t="str">
        <f>INDEX([16]Data!$BK$5:$BK$156,MATCH(A45,[16]Data!$A$5:$A$156,0))</f>
        <v>Pardubický</v>
      </c>
      <c r="AB45" s="83">
        <f>INDEX([16]Data!$BM$5:$BM$156,MATCH(A45,[16]Data!$A$5:$A$156,0))</f>
        <v>0.748</v>
      </c>
      <c r="AC45" s="12"/>
      <c r="AD45" s="39">
        <f t="shared" si="16"/>
        <v>0.9043808823078574</v>
      </c>
    </row>
    <row r="46" spans="1:30" x14ac:dyDescent="0.25">
      <c r="A46">
        <v>2658</v>
      </c>
      <c r="B46" s="142" t="str">
        <f>INDEX([16]Data!$C$5:$C$156,MATCH(A46,[16]Data!$A$5:$A$156,0))</f>
        <v>Kotelna Svitavy - Dimitrovova</v>
      </c>
      <c r="C46" s="83" t="str">
        <f>VLOOKUP($C$2,'[6]ERU-1'!$A$6:$BE$17,C$42,FALSE)</f>
        <v>Červenec</v>
      </c>
      <c r="D46" s="83">
        <f>VLOOKUP($C$2,'[6]ERU-1'!$A$6:$BE$17,D$42,FALSE)</f>
        <v>7</v>
      </c>
      <c r="E46" s="83">
        <f>VLOOKUP($C$2,'[6]ERU-1'!$A$6:$BE$17,E$42,FALSE)</f>
        <v>763.74599999999998</v>
      </c>
      <c r="F46" s="83">
        <f>VLOOKUP($C$2,'[6]ERU-1'!$A$6:$BE$17,F$42,FALSE)</f>
        <v>391.07799999999997</v>
      </c>
      <c r="G46" s="83">
        <f>VLOOKUP($C$2,'[6]ERU-1'!$A$6:$BE$17,G$42,FALSE)</f>
        <v>35.317999999999998</v>
      </c>
      <c r="H46" s="83">
        <f>VLOOKUP($C$2,'[6]ERU-1'!$A$6:$BE$17,H$42,FALSE)</f>
        <v>1184</v>
      </c>
      <c r="I46" s="83">
        <f>VLOOKUP($C$2,'[6]ERU-1'!$A$6:$BE$17,I$42,FALSE)</f>
        <v>0</v>
      </c>
      <c r="J46" s="83">
        <f>VLOOKUP($C$2,'[6]ERU-1'!$A$6:$BE$17,J$42,FALSE)</f>
        <v>0</v>
      </c>
      <c r="K46" s="83">
        <f>VLOOKUP($C$2,'[6]ERU-1'!$A$6:$BE$17,K$42,FALSE)</f>
        <v>1184</v>
      </c>
      <c r="L46" s="83">
        <f>VLOOKUP($C$2,'[6]ERU-1'!$A$6:$BE$17,L$42,FALSE)</f>
        <v>0</v>
      </c>
      <c r="M46" s="83">
        <f>VLOOKUP($C$2,'[6]ERU-1'!$A$6:$BE$17,M$42,FALSE)</f>
        <v>1184</v>
      </c>
      <c r="N46" s="83">
        <f>VLOOKUP($C$2,'[6]ERU-1'!$A$6:$BE$17,N$42,FALSE)</f>
        <v>0</v>
      </c>
      <c r="O46" s="83" t="s">
        <v>36</v>
      </c>
      <c r="P46" s="83">
        <f>VLOOKUP($C$2,'[6]ERU-1'!$A$6:$BE$17,P$42,FALSE)</f>
        <v>0</v>
      </c>
      <c r="Q46" s="83">
        <f>VLOOKUP($C$2,'[6]ERU-1'!$A$6:$BE$17,Q$42,FALSE)</f>
        <v>0</v>
      </c>
      <c r="R46" s="83">
        <f>VLOOKUP($C$2,'[6]ERU-1'!$A$6:$BE$17,R$42,FALSE)</f>
        <v>0</v>
      </c>
      <c r="S46" s="83">
        <f>VLOOKUP($C$2,'[6]ERU-1'!$A$6:$BE$17,S$42,FALSE)</f>
        <v>0</v>
      </c>
      <c r="T46" s="83">
        <f>VLOOKUP($C$2,'[6]ERU-1'!$A$6:$BE$17,T$42,FALSE)</f>
        <v>0</v>
      </c>
      <c r="U46" s="83">
        <f>VLOOKUP($C$2,'[6]ERU-1'!$A$6:$BE$17,U$42,FALSE)</f>
        <v>0</v>
      </c>
      <c r="V46" s="83">
        <f>VLOOKUP($C$2,'[6]ERU-1'!$A$6:$BE$17,V$42,FALSE)</f>
        <v>0</v>
      </c>
      <c r="W46" s="83">
        <f>VLOOKUP($C$2,'[6]ERU-1'!$A$6:$BE$17,W$42,FALSE)</f>
        <v>0</v>
      </c>
      <c r="X46" s="83">
        <f>VLOOKUP($C$2,'[6]ERU-1'!$A$6:$BE$17,X$42,FALSE)</f>
        <v>118</v>
      </c>
      <c r="Y46" s="83">
        <f>VLOOKUP($C$2,'[6]ERU-1'!$A$6:$BE$17,Y$42,FALSE)</f>
        <v>1066</v>
      </c>
      <c r="Z46" s="83">
        <f>VLOOKUP($C$2,'[6]ERU-1'!$A$6:$BE$17,Z$42,FALSE)</f>
        <v>0</v>
      </c>
      <c r="AA46" s="83" t="str">
        <f>INDEX([16]Data!$BK$5:$BK$156,MATCH(A46,[16]Data!$A$5:$A$156,0))</f>
        <v>Pardubický</v>
      </c>
      <c r="AB46" s="83">
        <f>INDEX([16]Data!$BM$5:$BM$156,MATCH(A46,[16]Data!$A$5:$A$156,0))</f>
        <v>0.28000000000000003</v>
      </c>
      <c r="AC46" s="12"/>
      <c r="AD46" s="39">
        <f t="shared" si="16"/>
        <v>0.84098028753570619</v>
      </c>
    </row>
    <row r="47" spans="1:30" x14ac:dyDescent="0.25">
      <c r="A47">
        <v>3279</v>
      </c>
      <c r="B47" s="142" t="str">
        <f>INDEX([16]Data!$C$5:$C$156,MATCH(A47,[16]Data!$A$5:$A$156,0))</f>
        <v>KJ - Přelouč, 17. listopadu</v>
      </c>
      <c r="C47" s="83" t="str">
        <f>VLOOKUP($C$2,'[2]ERU-1'!$A$6:$BE$17,C$42,FALSE)</f>
        <v>Červenec</v>
      </c>
      <c r="D47" s="83">
        <f>VLOOKUP($C$2,'[2]ERU-1'!$A$6:$BE$17,D$42,FALSE)</f>
        <v>7</v>
      </c>
      <c r="E47" s="83">
        <f>VLOOKUP($C$2,'[2]ERU-1'!$A$6:$BE$17,E$42,FALSE)</f>
        <v>122.072</v>
      </c>
      <c r="F47" s="83">
        <f>VLOOKUP($C$2,'[2]ERU-1'!$A$6:$BE$17,F$42,FALSE)</f>
        <v>70.001000000000005</v>
      </c>
      <c r="G47" s="83">
        <f>VLOOKUP($C$2,'[2]ERU-1'!$A$6:$BE$17,G$42,FALSE)</f>
        <v>35.314999999999998</v>
      </c>
      <c r="H47" s="83">
        <f>VLOOKUP($C$2,'[2]ERU-1'!$A$6:$BE$17,H$42,FALSE)</f>
        <v>220</v>
      </c>
      <c r="I47" s="83">
        <f>VLOOKUP($C$2,'[2]ERU-1'!$A$6:$BE$17,I$42,FALSE)</f>
        <v>0</v>
      </c>
      <c r="J47" s="83">
        <f>VLOOKUP($C$2,'[2]ERU-1'!$A$6:$BE$17,J$42,FALSE)</f>
        <v>0</v>
      </c>
      <c r="K47" s="83">
        <f>VLOOKUP($C$2,'[2]ERU-1'!$A$6:$BE$17,K$42,FALSE)</f>
        <v>220</v>
      </c>
      <c r="L47" s="83">
        <f>VLOOKUP($C$2,'[2]ERU-1'!$A$6:$BE$17,L$42,FALSE)</f>
        <v>0</v>
      </c>
      <c r="M47" s="83">
        <f>VLOOKUP($C$2,'[2]ERU-1'!$A$6:$BE$17,M$42,FALSE)</f>
        <v>220</v>
      </c>
      <c r="N47" s="83">
        <f>VLOOKUP($C$2,'[2]ERU-1'!$A$6:$BE$17,N$42,FALSE)</f>
        <v>0</v>
      </c>
      <c r="O47" s="83" t="s">
        <v>36</v>
      </c>
      <c r="P47" s="83">
        <f>VLOOKUP($C$2,'[2]ERU-1'!$A$6:$BE$17,P$42,FALSE)</f>
        <v>0</v>
      </c>
      <c r="Q47" s="83">
        <f>VLOOKUP($C$2,'[2]ERU-1'!$A$6:$BE$17,Q$42,FALSE)</f>
        <v>0</v>
      </c>
      <c r="R47" s="83">
        <f>VLOOKUP($C$2,'[2]ERU-1'!$A$6:$BE$17,R$42,FALSE)</f>
        <v>0</v>
      </c>
      <c r="S47" s="83">
        <f>VLOOKUP($C$2,'[2]ERU-1'!$A$6:$BE$17,S$42,FALSE)</f>
        <v>0</v>
      </c>
      <c r="T47" s="83">
        <f>VLOOKUP($C$2,'[2]ERU-1'!$A$6:$BE$17,T$42,FALSE)</f>
        <v>0</v>
      </c>
      <c r="U47" s="83">
        <f>VLOOKUP($C$2,'[2]ERU-1'!$A$6:$BE$17,U$42,FALSE)</f>
        <v>0</v>
      </c>
      <c r="V47" s="83">
        <f>VLOOKUP($C$2,'[2]ERU-1'!$A$6:$BE$17,V$42,FALSE)</f>
        <v>0</v>
      </c>
      <c r="W47" s="83">
        <f>VLOOKUP($C$2,'[2]ERU-1'!$A$6:$BE$17,W$42,FALSE)</f>
        <v>0</v>
      </c>
      <c r="X47" s="83">
        <f>VLOOKUP($C$2,'[2]ERU-1'!$A$6:$BE$17,X$42,FALSE)</f>
        <v>44</v>
      </c>
      <c r="Y47" s="83">
        <f>VLOOKUP($C$2,'[2]ERU-1'!$A$6:$BE$17,Y$42,FALSE)</f>
        <v>176</v>
      </c>
      <c r="Z47" s="83">
        <f>VLOOKUP($C$2,'[2]ERU-1'!$A$6:$BE$17,Z$42,FALSE)</f>
        <v>0</v>
      </c>
      <c r="AA47" s="83" t="str">
        <f>INDEX([16]Data!$BK$5:$BK$156,MATCH(A47,[16]Data!$A$5:$A$156,0))</f>
        <v>Pardubický</v>
      </c>
      <c r="AB47" s="83">
        <f>INDEX([16]Data!$BM$5:$BM$156,MATCH(A47,[16]Data!$A$5:$A$156,0))</f>
        <v>0.29099999999999998</v>
      </c>
      <c r="AC47" s="12"/>
      <c r="AD47" s="39">
        <f t="shared" si="16"/>
        <v>0.87300340153870803</v>
      </c>
    </row>
    <row r="48" spans="1:30" x14ac:dyDescent="0.25">
      <c r="A48">
        <v>1746</v>
      </c>
      <c r="B48" s="142" t="str">
        <f>INDEX([16]Data!$C$5:$C$156,MATCH(A48,[16]Data!$A$5:$A$156,0))</f>
        <v>Kotelna Krátká - Železná Ruda</v>
      </c>
      <c r="C48" s="83" t="str">
        <f>VLOOKUP($C$2,'[3]ERU-1'!$A$6:$BE$17,C$42,FALSE)</f>
        <v>Červenec</v>
      </c>
      <c r="D48" s="83">
        <f>VLOOKUP($C$2,'[3]ERU-1'!$A$6:$BE$17,D$42,FALSE)</f>
        <v>7</v>
      </c>
      <c r="E48" s="83">
        <f>VLOOKUP($C$2,'[3]ERU-1'!$A$6:$BE$17,E$42,FALSE)</f>
        <v>0</v>
      </c>
      <c r="F48" s="83">
        <f>VLOOKUP($C$2,'[3]ERU-1'!$A$6:$BE$17,F$42,FALSE)</f>
        <v>0</v>
      </c>
      <c r="G48" s="83">
        <f>VLOOKUP($C$2,'[3]ERU-1'!$A$6:$BE$17,G$42,FALSE)</f>
        <v>35.322000000000003</v>
      </c>
      <c r="H48" s="83">
        <f>VLOOKUP($C$2,'[3]ERU-1'!$A$6:$BE$17,H$42,FALSE)</f>
        <v>0</v>
      </c>
      <c r="I48" s="83">
        <f>VLOOKUP($C$2,'[3]ERU-1'!$A$6:$BE$17,I$42,FALSE)</f>
        <v>0</v>
      </c>
      <c r="J48" s="83">
        <f>VLOOKUP($C$2,'[3]ERU-1'!$A$6:$BE$17,J$42,FALSE)</f>
        <v>0</v>
      </c>
      <c r="K48" s="83">
        <f>VLOOKUP($C$2,'[3]ERU-1'!$A$6:$BE$17,K$42,FALSE)</f>
        <v>0</v>
      </c>
      <c r="L48" s="83">
        <f>VLOOKUP($C$2,'[3]ERU-1'!$A$6:$BE$17,L$42,FALSE)</f>
        <v>0</v>
      </c>
      <c r="M48" s="83">
        <f>VLOOKUP($C$2,'[3]ERU-1'!$A$6:$BE$17,M$42,FALSE)</f>
        <v>0</v>
      </c>
      <c r="N48" s="83">
        <f>VLOOKUP($C$2,'[3]ERU-1'!$A$6:$BE$17,N$42,FALSE)</f>
        <v>0</v>
      </c>
      <c r="O48" s="83" t="s">
        <v>36</v>
      </c>
      <c r="P48" s="83">
        <f>VLOOKUP($C$2,'[3]ERU-1'!$A$6:$BE$17,P$42,FALSE)</f>
        <v>0</v>
      </c>
      <c r="Q48" s="83">
        <f>VLOOKUP($C$2,'[3]ERU-1'!$A$6:$BE$17,Q$42,FALSE)</f>
        <v>0</v>
      </c>
      <c r="R48" s="83">
        <f>VLOOKUP($C$2,'[3]ERU-1'!$A$6:$BE$17,R$42,FALSE)</f>
        <v>0</v>
      </c>
      <c r="S48" s="83">
        <f>VLOOKUP($C$2,'[3]ERU-1'!$A$6:$BE$17,S$42,FALSE)</f>
        <v>0</v>
      </c>
      <c r="T48" s="83">
        <f>VLOOKUP($C$2,'[3]ERU-1'!$A$6:$BE$17,T$42,FALSE)</f>
        <v>0</v>
      </c>
      <c r="U48" s="83">
        <f>VLOOKUP($C$2,'[3]ERU-1'!$A$6:$BE$17,U$42,FALSE)</f>
        <v>0</v>
      </c>
      <c r="V48" s="83">
        <f>VLOOKUP($C$2,'[3]ERU-1'!$A$6:$BE$17,V$42,FALSE)</f>
        <v>0</v>
      </c>
      <c r="W48" s="83">
        <f>VLOOKUP($C$2,'[3]ERU-1'!$A$6:$BE$17,W$42,FALSE)</f>
        <v>0</v>
      </c>
      <c r="X48" s="83">
        <f>VLOOKUP($C$2,'[3]ERU-1'!$A$6:$BE$17,X$42,FALSE)</f>
        <v>0</v>
      </c>
      <c r="Y48" s="83">
        <f>VLOOKUP($C$2,'[3]ERU-1'!$A$6:$BE$17,Y$42,FALSE)</f>
        <v>0</v>
      </c>
      <c r="Z48" s="83">
        <f>VLOOKUP($C$2,'[3]ERU-1'!$A$6:$BE$17,Z$42,FALSE)</f>
        <v>0</v>
      </c>
      <c r="AA48" s="83" t="str">
        <f>INDEX([16]Data!$BK$5:$BK$156,MATCH(A48,[16]Data!$A$5:$A$156,0))</f>
        <v>Plzeňský</v>
      </c>
      <c r="AB48" s="83">
        <f>INDEX([16]Data!$BM$5:$BM$156,MATCH(A48,[16]Data!$A$5:$A$156,0))</f>
        <v>0.253</v>
      </c>
      <c r="AC48" s="12"/>
      <c r="AD48" s="39" t="e">
        <f t="shared" si="16"/>
        <v>#DIV/0!</v>
      </c>
    </row>
    <row r="49" spans="1:30" x14ac:dyDescent="0.25">
      <c r="A49">
        <v>1747</v>
      </c>
      <c r="B49" s="142" t="str">
        <f>INDEX([16]Data!$C$5:$C$156,MATCH(A49,[16]Data!$A$5:$A$156,0))</f>
        <v>Kotelna Govorova - Smiřice</v>
      </c>
      <c r="C49" s="83" t="str">
        <f>VLOOKUP($C$2,'[4]ERU-1'!$A$6:$BE$17,C$42,FALSE)</f>
        <v>Červenec</v>
      </c>
      <c r="D49" s="83">
        <f>VLOOKUP($C$2,'[4]ERU-1'!$A$6:$BE$17,D$42,FALSE)</f>
        <v>7</v>
      </c>
      <c r="E49" s="83">
        <f>VLOOKUP($C$2,'[4]ERU-1'!$A$6:$BE$17,E$42,FALSE)</f>
        <v>80.849999999999994</v>
      </c>
      <c r="F49" s="83">
        <f>VLOOKUP($C$2,'[4]ERU-1'!$A$6:$BE$17,F$42,FALSE)</f>
        <v>47.999000000000002</v>
      </c>
      <c r="G49" s="83">
        <f>VLOOKUP($C$2,'[4]ERU-1'!$A$6:$BE$17,G$42,FALSE)</f>
        <v>35.313000000000002</v>
      </c>
      <c r="H49" s="83">
        <f>VLOOKUP($C$2,'[4]ERU-1'!$A$6:$BE$17,H$42,FALSE)</f>
        <v>135</v>
      </c>
      <c r="I49" s="83">
        <f>VLOOKUP($C$2,'[4]ERU-1'!$A$6:$BE$17,I$42,FALSE)</f>
        <v>0</v>
      </c>
      <c r="J49" s="83">
        <f>VLOOKUP($C$2,'[4]ERU-1'!$A$6:$BE$17,J$42,FALSE)</f>
        <v>0</v>
      </c>
      <c r="K49" s="83">
        <f>VLOOKUP($C$2,'[4]ERU-1'!$A$6:$BE$17,K$42,FALSE)</f>
        <v>135</v>
      </c>
      <c r="L49" s="83">
        <f>VLOOKUP($C$2,'[4]ERU-1'!$A$6:$BE$17,L$42,FALSE)</f>
        <v>0</v>
      </c>
      <c r="M49" s="83">
        <f>VLOOKUP($C$2,'[4]ERU-1'!$A$6:$BE$17,M$42,FALSE)</f>
        <v>135</v>
      </c>
      <c r="N49" s="83">
        <f>VLOOKUP($C$2,'[4]ERU-1'!$A$6:$BE$17,N$42,FALSE)</f>
        <v>0</v>
      </c>
      <c r="O49" s="83" t="s">
        <v>36</v>
      </c>
      <c r="P49" s="83">
        <f>VLOOKUP($C$2,'[4]ERU-1'!$A$6:$BE$17,P$42,FALSE)</f>
        <v>0</v>
      </c>
      <c r="Q49" s="83">
        <f>VLOOKUP($C$2,'[4]ERU-1'!$A$6:$BE$17,Q$42,FALSE)</f>
        <v>0</v>
      </c>
      <c r="R49" s="83">
        <f>VLOOKUP($C$2,'[4]ERU-1'!$A$6:$BE$17,R$42,FALSE)</f>
        <v>0</v>
      </c>
      <c r="S49" s="83">
        <f>VLOOKUP($C$2,'[4]ERU-1'!$A$6:$BE$17,S$42,FALSE)</f>
        <v>0</v>
      </c>
      <c r="T49" s="83">
        <f>VLOOKUP($C$2,'[4]ERU-1'!$A$6:$BE$17,T$42,FALSE)</f>
        <v>0</v>
      </c>
      <c r="U49" s="83">
        <f>VLOOKUP($C$2,'[4]ERU-1'!$A$6:$BE$17,U$42,FALSE)</f>
        <v>0</v>
      </c>
      <c r="V49" s="83">
        <f>VLOOKUP($C$2,'[4]ERU-1'!$A$6:$BE$17,V$42,FALSE)</f>
        <v>0</v>
      </c>
      <c r="W49" s="83">
        <f>VLOOKUP($C$2,'[4]ERU-1'!$A$6:$BE$17,W$42,FALSE)</f>
        <v>0</v>
      </c>
      <c r="X49" s="83">
        <f>VLOOKUP($C$2,'[4]ERU-1'!$A$6:$BE$17,X$42,FALSE)</f>
        <v>34</v>
      </c>
      <c r="Y49" s="83">
        <f>VLOOKUP($C$2,'[4]ERU-1'!$A$6:$BE$17,Y$42,FALSE)</f>
        <v>101</v>
      </c>
      <c r="Z49" s="83">
        <f>VLOOKUP($C$2,'[4]ERU-1'!$A$6:$BE$17,Z$42,FALSE)</f>
        <v>0</v>
      </c>
      <c r="AA49" s="83" t="str">
        <f>INDEX([16]Data!$BK$5:$BK$156,MATCH(A49,[16]Data!$A$5:$A$156,0))</f>
        <v>Královéhradecký</v>
      </c>
      <c r="AB49" s="83">
        <f>INDEX([16]Data!$BM$5:$BM$156,MATCH(A49,[16]Data!$A$5:$A$156,0))</f>
        <v>0.23400000000000001</v>
      </c>
      <c r="AC49" s="12"/>
      <c r="AD49" s="39">
        <f t="shared" si="16"/>
        <v>0.78126627638075796</v>
      </c>
    </row>
    <row r="50" spans="1:30" x14ac:dyDescent="0.25">
      <c r="A50">
        <v>2043</v>
      </c>
      <c r="B50" s="142" t="str">
        <f>INDEX([16]Data!$C$5:$C$156,MATCH(A50,[16]Data!$A$5:$A$156,0))</f>
        <v>Kotelna Bradlo</v>
      </c>
      <c r="C50" s="83" t="str">
        <f>VLOOKUP($C$2,'[5]ERU-1'!$A$6:$BE$17,C$42,FALSE)</f>
        <v>Červenec</v>
      </c>
      <c r="D50" s="83">
        <f>VLOOKUP($C$2,'[5]ERU-1'!$A$6:$BE$17,D$42,FALSE)</f>
        <v>7</v>
      </c>
      <c r="E50" s="83">
        <f>VLOOKUP($C$2,'[5]ERU-1'!$A$6:$BE$17,E$42,FALSE)</f>
        <v>483.01100000000002</v>
      </c>
      <c r="F50" s="83">
        <f>VLOOKUP($C$2,'[5]ERU-1'!$A$6:$BE$17,F$42,FALSE)</f>
        <v>259.60399999999998</v>
      </c>
      <c r="G50" s="83">
        <f>VLOOKUP($C$2,'[5]ERU-1'!$A$6:$BE$17,G$42,FALSE)</f>
        <v>35.314999999999998</v>
      </c>
      <c r="H50" s="83">
        <f>VLOOKUP($C$2,'[5]ERU-1'!$A$6:$BE$17,H$42,FALSE)</f>
        <v>780</v>
      </c>
      <c r="I50" s="83">
        <f>VLOOKUP($C$2,'[5]ERU-1'!$A$6:$BE$17,I$42,FALSE)</f>
        <v>0</v>
      </c>
      <c r="J50" s="83">
        <f>VLOOKUP($C$2,'[5]ERU-1'!$A$6:$BE$17,J$42,FALSE)</f>
        <v>0</v>
      </c>
      <c r="K50" s="83">
        <f>VLOOKUP($C$2,'[5]ERU-1'!$A$6:$BE$17,K$42,FALSE)</f>
        <v>780</v>
      </c>
      <c r="L50" s="83">
        <f>VLOOKUP($C$2,'[5]ERU-1'!$A$6:$BE$17,L$42,FALSE)</f>
        <v>0</v>
      </c>
      <c r="M50" s="83">
        <f>VLOOKUP($C$2,'[5]ERU-1'!$A$6:$BE$17,M$42,FALSE)</f>
        <v>780</v>
      </c>
      <c r="N50" s="83">
        <f>VLOOKUP($C$2,'[5]ERU-1'!$A$6:$BE$17,N$42,FALSE)</f>
        <v>0</v>
      </c>
      <c r="O50" s="83" t="s">
        <v>36</v>
      </c>
      <c r="P50" s="83">
        <f>VLOOKUP($C$2,'[5]ERU-1'!$A$6:$BE$17,P$42,FALSE)</f>
        <v>0</v>
      </c>
      <c r="Q50" s="83">
        <f>VLOOKUP($C$2,'[5]ERU-1'!$A$6:$BE$17,Q$42,FALSE)</f>
        <v>0</v>
      </c>
      <c r="R50" s="83">
        <f>VLOOKUP($C$2,'[5]ERU-1'!$A$6:$BE$17,R$42,FALSE)</f>
        <v>0</v>
      </c>
      <c r="S50" s="83">
        <f>VLOOKUP($C$2,'[5]ERU-1'!$A$6:$BE$17,S$42,FALSE)</f>
        <v>0</v>
      </c>
      <c r="T50" s="83">
        <f>VLOOKUP($C$2,'[5]ERU-1'!$A$6:$BE$17,T$42,FALSE)</f>
        <v>0</v>
      </c>
      <c r="U50" s="83">
        <f>VLOOKUP($C$2,'[5]ERU-1'!$A$6:$BE$17,U$42,FALSE)</f>
        <v>0</v>
      </c>
      <c r="V50" s="83">
        <f>VLOOKUP($C$2,'[5]ERU-1'!$A$6:$BE$17,V$42,FALSE)</f>
        <v>0</v>
      </c>
      <c r="W50" s="83">
        <f>VLOOKUP($C$2,'[5]ERU-1'!$A$6:$BE$17,W$42,FALSE)</f>
        <v>0</v>
      </c>
      <c r="X50" s="83">
        <f>VLOOKUP($C$2,'[5]ERU-1'!$A$6:$BE$17,X$42,FALSE)</f>
        <v>312</v>
      </c>
      <c r="Y50" s="83">
        <f>VLOOKUP($C$2,'[5]ERU-1'!$A$6:$BE$17,Y$42,FALSE)</f>
        <v>468</v>
      </c>
      <c r="Z50" s="83">
        <f>VLOOKUP($C$2,'[5]ERU-1'!$A$6:$BE$17,Z$42,FALSE)</f>
        <v>0</v>
      </c>
      <c r="AA50" s="83" t="str">
        <f>INDEX([16]Data!$BK$5:$BK$156,MATCH(A50,[16]Data!$A$5:$A$156,0))</f>
        <v>Vysočina</v>
      </c>
      <c r="AB50" s="83">
        <f>INDEX([16]Data!$BM$5:$BM$156,MATCH(A50,[16]Data!$A$5:$A$156,0))</f>
        <v>2.161</v>
      </c>
      <c r="AC50" s="12"/>
      <c r="AD50" s="39">
        <f t="shared" si="16"/>
        <v>0.83460450018746501</v>
      </c>
    </row>
    <row r="51" spans="1:30" x14ac:dyDescent="0.25">
      <c r="A51">
        <v>3468</v>
      </c>
      <c r="B51" s="142" t="str">
        <f>INDEX([16]Data!$C$5:$C$156,MATCH(A51,[16]Data!$A$5:$A$156,0))</f>
        <v>Kotelna Zruč - Na Výsluní</v>
      </c>
      <c r="C51" s="83" t="str">
        <f>VLOOKUP($C$2,'[8]ERU-1'!$A$28:$BE$39,C$42,FALSE)</f>
        <v>Červenec</v>
      </c>
      <c r="D51" s="83">
        <f>VLOOKUP($C$2,'[8]ERU-1'!$A$28:$BE$39,D$42,FALSE)</f>
        <v>7</v>
      </c>
      <c r="E51" s="83">
        <f>VLOOKUP($C$2,'[8]ERU-1'!$A$28:$BE$39,E$42,FALSE)</f>
        <v>470.54899999999998</v>
      </c>
      <c r="F51" s="83">
        <f>VLOOKUP($C$2,'[8]ERU-1'!$A$28:$BE$39,F$42,FALSE)</f>
        <v>267.13</v>
      </c>
      <c r="G51" s="83">
        <f>VLOOKUP($C$2,'[8]ERU-1'!$A$28:$BE$39,G$42,FALSE)</f>
        <v>35.423000000000002</v>
      </c>
      <c r="H51" s="83">
        <f>VLOOKUP($C$2,'[8]ERU-1'!$A$28:$BE$39,H$42,FALSE)</f>
        <v>824</v>
      </c>
      <c r="I51" s="83">
        <f>VLOOKUP($C$2,'[8]ERU-1'!$A$28:$BE$39,I$42,FALSE)</f>
        <v>0</v>
      </c>
      <c r="J51" s="83">
        <f>VLOOKUP($C$2,'[8]ERU-1'!$A$28:$BE$39,J$42,FALSE)</f>
        <v>0</v>
      </c>
      <c r="K51" s="83">
        <f>VLOOKUP($C$2,'[8]ERU-1'!$A$28:$BE$39,K$42,FALSE)</f>
        <v>824</v>
      </c>
      <c r="L51" s="83">
        <f>VLOOKUP($C$2,'[8]ERU-1'!$A$28:$BE$39,L$42,FALSE)</f>
        <v>0</v>
      </c>
      <c r="M51" s="83">
        <f>VLOOKUP($C$2,'[8]ERU-1'!$A$28:$BE$39,M$42,FALSE)</f>
        <v>824</v>
      </c>
      <c r="N51" s="83">
        <f>VLOOKUP($C$2,'[8]ERU-1'!$A$28:$BE$39,N$42,FALSE)</f>
        <v>0</v>
      </c>
      <c r="O51" s="83" t="s">
        <v>36</v>
      </c>
      <c r="P51" s="83">
        <f>VLOOKUP($C$2,'[8]ERU-1'!$A$28:$BE$39,P$42,FALSE)</f>
        <v>0</v>
      </c>
      <c r="Q51" s="83">
        <f>VLOOKUP($C$2,'[8]ERU-1'!$A$28:$BE$39,Q$42,FALSE)</f>
        <v>0</v>
      </c>
      <c r="R51" s="83">
        <f>VLOOKUP($C$2,'[8]ERU-1'!$A$28:$BE$39,R$42,FALSE)</f>
        <v>0</v>
      </c>
      <c r="S51" s="83">
        <f>VLOOKUP($C$2,'[8]ERU-1'!$A$28:$BE$39,S$42,FALSE)</f>
        <v>0</v>
      </c>
      <c r="T51" s="83">
        <f>VLOOKUP($C$2,'[8]ERU-1'!$A$28:$BE$39,T$42,FALSE)</f>
        <v>0</v>
      </c>
      <c r="U51" s="83">
        <f>VLOOKUP($C$2,'[8]ERU-1'!$A$28:$BE$39,U$42,FALSE)</f>
        <v>0</v>
      </c>
      <c r="V51" s="83">
        <f>VLOOKUP($C$2,'[8]ERU-1'!$A$28:$BE$39,V$42,FALSE)</f>
        <v>0</v>
      </c>
      <c r="W51" s="83">
        <f>VLOOKUP($C$2,'[8]ERU-1'!$A$28:$BE$39,W$42,FALSE)</f>
        <v>0</v>
      </c>
      <c r="X51" s="83">
        <f>VLOOKUP($C$2,'[8]ERU-1'!$A$28:$BE$39,X$42,FALSE)</f>
        <v>412</v>
      </c>
      <c r="Y51" s="83">
        <f>VLOOKUP($C$2,'[8]ERU-1'!$A$28:$BE$39,Y$42,FALSE)</f>
        <v>412</v>
      </c>
      <c r="Z51" s="83">
        <f>VLOOKUP($C$2,'[8]ERU-1'!$A$28:$BE$39,Z$42,FALSE)</f>
        <v>0</v>
      </c>
      <c r="AA51" s="83" t="str">
        <f>INDEX([16]Data!$BK$5:$BK$156,MATCH(A51,[16]Data!$A$5:$A$156,0))</f>
        <v>Středočeský</v>
      </c>
      <c r="AB51" s="83">
        <f>INDEX([16]Data!$BM$5:$BM$156,MATCH(A51,[16]Data!$A$5:$A$156,0))</f>
        <v>1.0629999999999999</v>
      </c>
      <c r="AC51" s="12"/>
      <c r="AD51" s="39">
        <f t="shared" si="16"/>
        <v>0.85684456590008196</v>
      </c>
    </row>
    <row r="52" spans="1:30" x14ac:dyDescent="0.25">
      <c r="A52">
        <v>1747</v>
      </c>
      <c r="B52" s="142" t="str">
        <f>INDEX([16]Data!$C$5:$C$156,MATCH(A52,[16]Data!$A$5:$A$156,0))</f>
        <v>Kotelna Govorova - Smiřice</v>
      </c>
      <c r="C52" s="83" t="str">
        <f>VLOOKUP($C$2,'[4]ERU-1'!$A$28:$BE$39,C$42,FALSE)</f>
        <v>Červenec</v>
      </c>
      <c r="D52" s="83">
        <f>VLOOKUP($C$2,'[4]ERU-1'!$A$28:$BE$39,D$42,FALSE)</f>
        <v>7</v>
      </c>
      <c r="E52" s="83">
        <f>VLOOKUP($C$2,'[4]ERU-1'!$A$28:$BE$39,E$42,FALSE)</f>
        <v>0</v>
      </c>
      <c r="F52" s="83">
        <f>VLOOKUP($C$2,'[4]ERU-1'!$A$28:$BE$39,F$42,FALSE)</f>
        <v>0</v>
      </c>
      <c r="G52" s="83">
        <f>VLOOKUP($C$2,'[4]ERU-1'!$A$28:$BE$39,G$42,FALSE)</f>
        <v>35.314999999999998</v>
      </c>
      <c r="H52" s="83">
        <f>VLOOKUP($C$2,'[4]ERU-1'!$A$28:$BE$39,H$42,FALSE)</f>
        <v>0</v>
      </c>
      <c r="I52" s="83">
        <f>VLOOKUP($C$2,'[4]ERU-1'!$A$28:$BE$39,I$42,FALSE)</f>
        <v>0</v>
      </c>
      <c r="J52" s="83">
        <f>VLOOKUP($C$2,'[4]ERU-1'!$A$28:$BE$39,J$42,FALSE)</f>
        <v>0</v>
      </c>
      <c r="K52" s="83">
        <f>VLOOKUP($C$2,'[4]ERU-1'!$A$28:$BE$39,K$42,FALSE)</f>
        <v>0</v>
      </c>
      <c r="L52" s="83">
        <f>VLOOKUP($C$2,'[4]ERU-1'!$A$28:$BE$39,L$42,FALSE)</f>
        <v>0</v>
      </c>
      <c r="M52" s="83">
        <f>VLOOKUP($C$2,'[4]ERU-1'!$A$28:$BE$39,M$42,FALSE)</f>
        <v>0</v>
      </c>
      <c r="N52" s="83">
        <f>VLOOKUP($C$2,'[4]ERU-1'!$A$28:$BE$39,N$42,FALSE)</f>
        <v>0</v>
      </c>
      <c r="O52" s="83" t="s">
        <v>36</v>
      </c>
      <c r="P52" s="83">
        <f>VLOOKUP($C$2,'[4]ERU-1'!$A$28:$BE$39,P$42,FALSE)</f>
        <v>0</v>
      </c>
      <c r="Q52" s="83">
        <f>VLOOKUP($C$2,'[4]ERU-1'!$A$28:$BE$39,Q$42,FALSE)</f>
        <v>0</v>
      </c>
      <c r="R52" s="83">
        <f>VLOOKUP($C$2,'[4]ERU-1'!$A$28:$BE$39,R$42,FALSE)</f>
        <v>0</v>
      </c>
      <c r="S52" s="83">
        <f>VLOOKUP($C$2,'[4]ERU-1'!$A$28:$BE$39,S$42,FALSE)</f>
        <v>0</v>
      </c>
      <c r="T52" s="83">
        <f>VLOOKUP($C$2,'[4]ERU-1'!$A$28:$BE$39,T$42,FALSE)</f>
        <v>0</v>
      </c>
      <c r="U52" s="83">
        <f>VLOOKUP($C$2,'[4]ERU-1'!$A$28:$BE$39,U$42,FALSE)</f>
        <v>0</v>
      </c>
      <c r="V52" s="83">
        <f>VLOOKUP($C$2,'[4]ERU-1'!$A$28:$BE$39,V$42,FALSE)</f>
        <v>0</v>
      </c>
      <c r="W52" s="83">
        <f>VLOOKUP($C$2,'[4]ERU-1'!$A$28:$BE$39,W$42,FALSE)</f>
        <v>0</v>
      </c>
      <c r="X52" s="83">
        <f>VLOOKUP($C$2,'[4]ERU-1'!$A$28:$BE$39,X$42,FALSE)</f>
        <v>0</v>
      </c>
      <c r="Y52" s="83">
        <f>VLOOKUP($C$2,'[4]ERU-1'!$A$28:$BE$39,Y$42,FALSE)</f>
        <v>0</v>
      </c>
      <c r="Z52" s="83">
        <f>VLOOKUP($C$2,'[4]ERU-1'!$A$28:$BE$39,Z$42,FALSE)</f>
        <v>0</v>
      </c>
      <c r="AA52" s="83" t="str">
        <f>INDEX([16]Data!$BK$5:$BK$156,MATCH(A52,[16]Data!$A$5:$A$156,0))</f>
        <v>Královéhradecký</v>
      </c>
      <c r="AB52" s="83">
        <f>INDEX([16]Data!$BM$5:$BM$156,MATCH(A52,[16]Data!$A$5:$A$156,0))</f>
        <v>0.23400000000000001</v>
      </c>
      <c r="AC52" s="12"/>
      <c r="AD52" s="39" t="e">
        <f t="shared" si="16"/>
        <v>#DIV/0!</v>
      </c>
    </row>
    <row r="53" spans="1:30" x14ac:dyDescent="0.25">
      <c r="A53">
        <v>3282</v>
      </c>
      <c r="B53" s="143" t="str">
        <f>INDEX([16]Data!$C$5:$C$156,MATCH(A53,[16]Data!$A$5:$A$156,0))</f>
        <v>Kotelna Volyně</v>
      </c>
      <c r="C53" s="83" t="str">
        <f>VLOOKUP($C$2,'[7]ERU-1'!$A$6:$BE$17,C$42,FALSE)</f>
        <v>Červenec</v>
      </c>
      <c r="D53" s="83">
        <f>VLOOKUP($C$2,'[7]ERU-1'!$A$6:$BE$17,D$42,FALSE)</f>
        <v>7</v>
      </c>
      <c r="E53" s="83">
        <f>VLOOKUP($C$2,'[7]ERU-1'!$A$6:$BE$17,E$42,FALSE)</f>
        <v>198.74299999999999</v>
      </c>
      <c r="F53" s="83">
        <f>VLOOKUP($C$2,'[7]ERU-1'!$A$6:$BE$17,F$42,FALSE)</f>
        <v>111.79300000000001</v>
      </c>
      <c r="G53" s="83">
        <f>VLOOKUP($C$2,'[7]ERU-1'!$A$6:$BE$17,G$42,FALSE)</f>
        <v>35.344000000000001</v>
      </c>
      <c r="H53" s="83">
        <f>VLOOKUP($C$2,'[7]ERU-1'!$A$6:$BE$17,H$42,FALSE)</f>
        <v>317</v>
      </c>
      <c r="I53" s="83">
        <f>VLOOKUP($C$2,'[7]ERU-1'!$A$6:$BE$17,I$42,FALSE)</f>
        <v>0</v>
      </c>
      <c r="J53" s="83">
        <f>VLOOKUP($C$2,'[7]ERU-1'!$A$6:$BE$17,J$42,FALSE)</f>
        <v>0</v>
      </c>
      <c r="K53" s="83">
        <f>VLOOKUP($C$2,'[7]ERU-1'!$A$6:$BE$17,K$42,FALSE)</f>
        <v>317</v>
      </c>
      <c r="L53" s="83">
        <f>VLOOKUP($C$2,'[7]ERU-1'!$A$6:$BE$17,L$42,FALSE)</f>
        <v>0</v>
      </c>
      <c r="M53" s="83">
        <f>VLOOKUP($C$2,'[7]ERU-1'!$A$6:$BE$17,M$42,FALSE)</f>
        <v>317</v>
      </c>
      <c r="N53" s="83">
        <f>VLOOKUP($C$2,'[7]ERU-1'!$A$6:$BE$17,N$42,FALSE)</f>
        <v>0</v>
      </c>
      <c r="O53" s="83" t="s">
        <v>36</v>
      </c>
      <c r="P53" s="83">
        <f>VLOOKUP($C$2,'[7]ERU-1'!$A$6:$BE$17,P$42,FALSE)</f>
        <v>0</v>
      </c>
      <c r="Q53" s="83">
        <f>VLOOKUP($C$2,'[7]ERU-1'!$A$6:$BE$17,Q$42,FALSE)</f>
        <v>0</v>
      </c>
      <c r="R53" s="83">
        <f>VLOOKUP($C$2,'[7]ERU-1'!$A$6:$BE$17,R$42,FALSE)</f>
        <v>0</v>
      </c>
      <c r="S53" s="83">
        <f>VLOOKUP($C$2,'[7]ERU-1'!$A$6:$BE$17,S$42,FALSE)</f>
        <v>0</v>
      </c>
      <c r="T53" s="83">
        <f>VLOOKUP($C$2,'[7]ERU-1'!$A$6:$BE$17,T$42,FALSE)</f>
        <v>0</v>
      </c>
      <c r="U53" s="83">
        <f>VLOOKUP($C$2,'[7]ERU-1'!$A$6:$BE$17,U$42,FALSE)</f>
        <v>0</v>
      </c>
      <c r="V53" s="83">
        <f>VLOOKUP($C$2,'[7]ERU-1'!$A$6:$BE$17,V$42,FALSE)</f>
        <v>0</v>
      </c>
      <c r="W53" s="83">
        <f>VLOOKUP($C$2,'[7]ERU-1'!$A$6:$BE$17,W$42,FALSE)</f>
        <v>0</v>
      </c>
      <c r="X53" s="83">
        <f>VLOOKUP($C$2,'[7]ERU-1'!$A$6:$BE$17,X$42,FALSE)</f>
        <v>77.347999999999985</v>
      </c>
      <c r="Y53" s="83">
        <f>VLOOKUP($C$2,'[7]ERU-1'!$A$6:$BE$17,Y$42,FALSE)</f>
        <v>239.65200000000002</v>
      </c>
      <c r="Z53" s="83">
        <f>VLOOKUP($C$2,'[7]ERU-1'!$A$6:$BE$17,Z$42,FALSE)</f>
        <v>0</v>
      </c>
      <c r="AA53" s="83" t="str">
        <f>INDEX([16]Data!$BK$5:$BK$156,MATCH(A53,[16]Data!$A$5:$A$156,0))</f>
        <v>Jihočeský</v>
      </c>
      <c r="AB53" s="83">
        <f>INDEX([16]Data!$BM$5:$BM$156,MATCH(A53,[16]Data!$A$5:$A$156,0))</f>
        <v>0.79</v>
      </c>
      <c r="AD53" s="39">
        <f>H53/(F53*3.6)</f>
        <v>0.78766609318611669</v>
      </c>
    </row>
    <row r="54" spans="1:30" x14ac:dyDescent="0.25">
      <c r="A54">
        <v>2548</v>
      </c>
      <c r="B54" s="84" t="str">
        <f>INDEX([16]Data!$C$5:$C$156,MATCH(A54,[16]Data!$A$5:$A$156,0))</f>
        <v>KJ - Nádražní, Adamov</v>
      </c>
      <c r="C54" s="85" t="str">
        <f>VLOOKUP($C$2,'[17]ERU-1'!$A$6:$BE$17,C$42,FALSE)</f>
        <v>Červenec</v>
      </c>
      <c r="D54" s="85">
        <f>VLOOKUP($C$2,'[17]ERU-1'!$A$6:$BE$17,D$42,FALSE)</f>
        <v>7</v>
      </c>
      <c r="E54" s="85">
        <f>VLOOKUP($C$2,'[17]ERU-1'!$A$6:$BE$17,E$42,FALSE)</f>
        <v>619.78932999999995</v>
      </c>
      <c r="F54" s="85">
        <f>VLOOKUP($C$2,'[17]ERU-1'!$A$6:$BE$17,F$42,FALSE)</f>
        <v>326.41842000000003</v>
      </c>
      <c r="G54" s="85">
        <f>VLOOKUP($C$2,'[17]ERU-1'!$A$6:$BE$17,G$42,FALSE)</f>
        <v>35.419029999999999</v>
      </c>
      <c r="H54" s="85">
        <f>VLOOKUP($C$2,'[17]ERU-1'!$A$6:$BE$17,H$42,FALSE)</f>
        <v>898</v>
      </c>
      <c r="I54" s="85">
        <f>VLOOKUP($C$2,'[17]ERU-1'!$A$6:$BE$17,I$42,FALSE)</f>
        <v>0</v>
      </c>
      <c r="J54" s="85">
        <f>VLOOKUP($C$2,'[17]ERU-1'!$A$6:$BE$17,J$42,FALSE)</f>
        <v>0</v>
      </c>
      <c r="K54" s="85">
        <f>VLOOKUP($C$2,'[17]ERU-1'!$A$6:$BE$17,K$42,FALSE)</f>
        <v>898</v>
      </c>
      <c r="L54" s="85">
        <f>VLOOKUP($C$2,'[17]ERU-1'!$A$6:$BE$17,L$42,FALSE)</f>
        <v>0</v>
      </c>
      <c r="M54" s="85">
        <f>VLOOKUP($C$2,'[17]ERU-1'!$A$6:$BE$17,M$42,FALSE)</f>
        <v>898</v>
      </c>
      <c r="N54" s="85">
        <f>VLOOKUP($C$2,'[17]ERU-1'!$A$6:$BE$17,N$42,FALSE)</f>
        <v>0</v>
      </c>
      <c r="O54" s="85" t="s">
        <v>36</v>
      </c>
      <c r="P54" s="85">
        <f>VLOOKUP($C$2,'[17]ERU-1'!$A$6:$BE$17,P$42,FALSE)</f>
        <v>0</v>
      </c>
      <c r="Q54" s="85">
        <f>VLOOKUP($C$2,'[17]ERU-1'!$A$6:$BE$17,Q$42,FALSE)</f>
        <v>0</v>
      </c>
      <c r="R54" s="85">
        <f>VLOOKUP($C$2,'[17]ERU-1'!$A$6:$BE$17,R$42,FALSE)</f>
        <v>898</v>
      </c>
      <c r="S54" s="85">
        <f>VLOOKUP($C$2,'[17]ERU-1'!$A$6:$BE$17,S$42,FALSE)</f>
        <v>0</v>
      </c>
      <c r="T54" s="85">
        <f>VLOOKUP($C$2,'[17]ERU-1'!$A$6:$BE$17,T$42,FALSE)</f>
        <v>0</v>
      </c>
      <c r="U54" s="85">
        <f>VLOOKUP($C$2,'[17]ERU-1'!$A$6:$BE$17,U$42,FALSE)</f>
        <v>0</v>
      </c>
      <c r="V54" s="85">
        <f>VLOOKUP($C$2,'[17]ERU-1'!$A$6:$BE$17,V$42,FALSE)</f>
        <v>0</v>
      </c>
      <c r="W54" s="85">
        <f>VLOOKUP($C$2,'[17]ERU-1'!$A$6:$BE$17,W$42,FALSE)</f>
        <v>0</v>
      </c>
      <c r="X54" s="85">
        <f>VLOOKUP($C$2,'[17]ERU-1'!$A$6:$BE$17,X$42,FALSE)</f>
        <v>0</v>
      </c>
      <c r="Y54" s="85">
        <f>VLOOKUP($C$2,'[17]ERU-1'!$A$6:$BE$17,Y$42,FALSE)</f>
        <v>0</v>
      </c>
      <c r="Z54" s="85">
        <f>VLOOKUP($C$2,'[17]ERU-1'!$A$6:$BE$17,Z$42,FALSE)</f>
        <v>0</v>
      </c>
      <c r="AA54" s="85" t="str">
        <f>INDEX([16]Data!$BK$5:$BK$156,MATCH(A54,[16]Data!$A$5:$A$156,0))</f>
        <v>Jihomoravský</v>
      </c>
      <c r="AB54" s="86">
        <f>INDEX([16]Data!$BM$5:$BM$156,MATCH(A54,[16]Data!$A$5:$A$156,0))</f>
        <v>2.2029999999999998</v>
      </c>
      <c r="AC54" s="12"/>
      <c r="AD54" s="39">
        <f t="shared" si="16"/>
        <v>0.76418617688439405</v>
      </c>
    </row>
    <row r="55" spans="1:30" x14ac:dyDescent="0.25">
      <c r="A55">
        <v>3375</v>
      </c>
      <c r="B55" s="84" t="str">
        <f>INDEX([16]Data!$C$5:$C$156,MATCH(A55,[16]Data!$A$5:$A$156,0))</f>
        <v>KJ - Babice (areál Hamé)</v>
      </c>
      <c r="C55" s="85" t="str">
        <f>VLOOKUP($C$2,'[18]ERU-1'!$A$6:$BE$17,C$42,FALSE)</f>
        <v>Červenec</v>
      </c>
      <c r="D55" s="85">
        <f>VLOOKUP($C$2,'[18]ERU-1'!$A$6:$BE$17,D$42,FALSE)</f>
        <v>7</v>
      </c>
      <c r="E55" s="85">
        <f>VLOOKUP($C$2,'[18]ERU-1'!$A$6:$BE$17,E$42,FALSE)</f>
        <v>203.471</v>
      </c>
      <c r="F55" s="85">
        <f>VLOOKUP($C$2,'[18]ERU-1'!$A$6:$BE$17,F$42,FALSE)</f>
        <v>106.404</v>
      </c>
      <c r="G55" s="85">
        <f>VLOOKUP($C$2,'[18]ERU-1'!$A$6:$BE$17,G$42,FALSE)</f>
        <v>35.408999999999999</v>
      </c>
      <c r="H55" s="85">
        <f>VLOOKUP($C$2,'[18]ERU-1'!$A$6:$BE$17,H$42,FALSE)</f>
        <v>294</v>
      </c>
      <c r="I55" s="85">
        <f>VLOOKUP($C$2,'[18]ERU-1'!$A$6:$BE$17,I$42,FALSE)</f>
        <v>0</v>
      </c>
      <c r="J55" s="85">
        <f>VLOOKUP($C$2,'[18]ERU-1'!$A$6:$BE$17,J$42,FALSE)</f>
        <v>0</v>
      </c>
      <c r="K55" s="85">
        <f>VLOOKUP($C$2,'[18]ERU-1'!$A$6:$BE$17,K$42,FALSE)</f>
        <v>294</v>
      </c>
      <c r="L55" s="85">
        <f>VLOOKUP($C$2,'[18]ERU-1'!$A$6:$BE$17,L$42,FALSE)</f>
        <v>0</v>
      </c>
      <c r="M55" s="85">
        <f>VLOOKUP($C$2,'[18]ERU-1'!$A$6:$BE$17,M$42,FALSE)</f>
        <v>294</v>
      </c>
      <c r="N55" s="85">
        <f>VLOOKUP($C$2,'[18]ERU-1'!$A$6:$BE$17,N$42,FALSE)</f>
        <v>0</v>
      </c>
      <c r="O55" s="85" t="s">
        <v>36</v>
      </c>
      <c r="P55" s="85">
        <f>VLOOKUP($C$2,'[18]ERU-1'!$A$6:$BE$17,P$42,FALSE)</f>
        <v>0</v>
      </c>
      <c r="Q55" s="85">
        <f>VLOOKUP($C$2,'[18]ERU-1'!$A$6:$BE$17,Q$42,FALSE)</f>
        <v>0</v>
      </c>
      <c r="R55" s="85">
        <f>VLOOKUP($C$2,'[18]ERU-1'!$A$6:$BE$17,R$42,FALSE)</f>
        <v>294</v>
      </c>
      <c r="S55" s="85">
        <f>VLOOKUP($C$2,'[18]ERU-1'!$A$6:$BE$17,S$42,FALSE)</f>
        <v>0</v>
      </c>
      <c r="T55" s="85">
        <f>VLOOKUP($C$2,'[18]ERU-1'!$A$6:$BE$17,T$42,FALSE)</f>
        <v>0</v>
      </c>
      <c r="U55" s="85">
        <f>VLOOKUP($C$2,'[18]ERU-1'!$A$6:$BE$17,U$42,FALSE)</f>
        <v>0</v>
      </c>
      <c r="V55" s="85">
        <f>VLOOKUP($C$2,'[18]ERU-1'!$A$6:$BE$17,V$42,FALSE)</f>
        <v>0</v>
      </c>
      <c r="W55" s="85">
        <f>VLOOKUP($C$2,'[18]ERU-1'!$A$6:$BE$17,W$42,FALSE)</f>
        <v>0</v>
      </c>
      <c r="X55" s="85">
        <f>VLOOKUP($C$2,'[18]ERU-1'!$A$6:$BE$17,X$42,FALSE)</f>
        <v>0</v>
      </c>
      <c r="Y55" s="85">
        <f>VLOOKUP($C$2,'[18]ERU-1'!$A$6:$BE$17,Y$42,FALSE)</f>
        <v>0</v>
      </c>
      <c r="Z55" s="85">
        <f>VLOOKUP($C$2,'[18]ERU-1'!$A$6:$BE$17,Z$42,FALSE)</f>
        <v>0</v>
      </c>
      <c r="AA55" s="85" t="str">
        <f>INDEX([16]Data!$BK$5:$BK$156,MATCH(A55,[16]Data!$A$5:$A$156,0))</f>
        <v>Zlínský</v>
      </c>
      <c r="AB55" s="86">
        <f>INDEX([16]Data!$BM$5:$BM$156,MATCH(A55,[16]Data!$A$5:$A$156,0))</f>
        <v>1.29</v>
      </c>
      <c r="AC55" s="12"/>
      <c r="AD55" s="39">
        <f t="shared" si="16"/>
        <v>0.76751500570154008</v>
      </c>
    </row>
    <row r="56" spans="1:30" x14ac:dyDescent="0.25">
      <c r="A56">
        <v>3520</v>
      </c>
      <c r="B56" s="84" t="str">
        <f>INDEX([16]Data!$C$5:$C$156,MATCH(A56,[16]Data!$A$5:$A$156,0))</f>
        <v>KJ - Bečov</v>
      </c>
      <c r="C56" s="85" t="str">
        <f>VLOOKUP($C$2,'[19]ERU-1'!$A$6:$BE$17,C$42,FALSE)</f>
        <v>Červenec</v>
      </c>
      <c r="D56" s="85">
        <f>VLOOKUP($C$2,'[19]ERU-1'!$A$6:$BE$17,D$42,FALSE)</f>
        <v>7</v>
      </c>
      <c r="E56" s="85">
        <f>VLOOKUP($C$2,'[19]ERU-1'!$A$6:$BE$17,E$42,FALSE)</f>
        <v>250.37700000000001</v>
      </c>
      <c r="F56" s="85">
        <f>VLOOKUP($C$2,'[19]ERU-1'!$A$6:$BE$17,F$42,FALSE)</f>
        <v>134.40899999999999</v>
      </c>
      <c r="G56" s="85">
        <f>VLOOKUP($C$2,'[19]ERU-1'!$A$6:$BE$17,G$42,FALSE)</f>
        <v>35.39</v>
      </c>
      <c r="H56" s="85">
        <f>VLOOKUP($C$2,'[19]ERU-1'!$A$6:$BE$17,H$42,FALSE)</f>
        <v>389</v>
      </c>
      <c r="I56" s="85">
        <f>VLOOKUP($C$2,'[19]ERU-1'!$A$6:$BE$17,I$42,FALSE)</f>
        <v>0</v>
      </c>
      <c r="J56" s="85">
        <f>VLOOKUP($C$2,'[19]ERU-1'!$A$6:$BE$17,J$42,FALSE)</f>
        <v>0</v>
      </c>
      <c r="K56" s="85">
        <f>VLOOKUP($C$2,'[19]ERU-1'!$A$6:$BE$17,K$42,FALSE)</f>
        <v>389</v>
      </c>
      <c r="L56" s="85">
        <f>VLOOKUP($C$2,'[19]ERU-1'!$A$6:$BE$17,L$42,FALSE)</f>
        <v>0</v>
      </c>
      <c r="M56" s="85">
        <f>VLOOKUP($C$2,'[19]ERU-1'!$A$6:$BE$17,M$42,FALSE)</f>
        <v>389</v>
      </c>
      <c r="N56" s="85">
        <f>VLOOKUP($C$2,'[19]ERU-1'!$A$6:$BE$17,N$42,FALSE)</f>
        <v>0</v>
      </c>
      <c r="O56" s="85" t="s">
        <v>36</v>
      </c>
      <c r="P56" s="85">
        <f>VLOOKUP($C$2,'[19]ERU-1'!$A$6:$BE$17,P$42,FALSE)</f>
        <v>0</v>
      </c>
      <c r="Q56" s="85">
        <f>VLOOKUP($C$2,'[19]ERU-1'!$A$6:$BE$17,Q$42,FALSE)</f>
        <v>0</v>
      </c>
      <c r="R56" s="85">
        <f>VLOOKUP($C$2,'[19]ERU-1'!$A$6:$BE$17,R$42,FALSE)</f>
        <v>389</v>
      </c>
      <c r="S56" s="85">
        <f>VLOOKUP($C$2,'[19]ERU-1'!$A$6:$BE$17,S$42,FALSE)</f>
        <v>0</v>
      </c>
      <c r="T56" s="85">
        <f>VLOOKUP($C$2,'[19]ERU-1'!$A$6:$BE$17,T$42,FALSE)</f>
        <v>0</v>
      </c>
      <c r="U56" s="85">
        <f>VLOOKUP($C$2,'[19]ERU-1'!$A$6:$BE$17,U$42,FALSE)</f>
        <v>0</v>
      </c>
      <c r="V56" s="85">
        <f>VLOOKUP($C$2,'[19]ERU-1'!$A$6:$BE$17,V$42,FALSE)</f>
        <v>0</v>
      </c>
      <c r="W56" s="85">
        <f>VLOOKUP($C$2,'[19]ERU-1'!$A$6:$BE$17,W$42,FALSE)</f>
        <v>0</v>
      </c>
      <c r="X56" s="85">
        <f>VLOOKUP($C$2,'[19]ERU-1'!$A$6:$BE$17,X$42,FALSE)</f>
        <v>0</v>
      </c>
      <c r="Y56" s="85">
        <f>VLOOKUP($C$2,'[19]ERU-1'!$A$6:$BE$17,Y$42,FALSE)</f>
        <v>0</v>
      </c>
      <c r="Z56" s="85">
        <f>VLOOKUP($C$2,'[19]ERU-1'!$A$6:$BE$17,Z$42,FALSE)</f>
        <v>0</v>
      </c>
      <c r="AA56" s="85" t="str">
        <f>INDEX([16]Data!$BK$5:$BK$156,MATCH(A56,[16]Data!$A$5:$A$156,0))</f>
        <v>Ústecký</v>
      </c>
      <c r="AB56" s="86">
        <f>INDEX([16]Data!$BM$5:$BM$156,MATCH(A56,[16]Data!$A$5:$A$156,0))</f>
        <v>1.29</v>
      </c>
      <c r="AC56" s="12"/>
      <c r="AD56" s="39">
        <f t="shared" si="16"/>
        <v>0.80393095369771039</v>
      </c>
    </row>
    <row r="57" spans="1:30" x14ac:dyDescent="0.25">
      <c r="A57">
        <v>3435</v>
      </c>
      <c r="B57" s="84" t="str">
        <f>INDEX([16]Data!$C$5:$C$156,MATCH(A57,[16]Data!$A$5:$A$156,0))</f>
        <v>KJ - Benešov</v>
      </c>
      <c r="C57" s="85" t="str">
        <f>VLOOKUP($C$2,'[20]ERU-1'!$A$6:$BE$17,C$42,FALSE)</f>
        <v>Červenec</v>
      </c>
      <c r="D57" s="85">
        <f>VLOOKUP($C$2,'[20]ERU-1'!$A$6:$BE$17,D$42,FALSE)</f>
        <v>7</v>
      </c>
      <c r="E57" s="85">
        <f>VLOOKUP($C$2,'[20]ERU-1'!$A$6:$BE$17,E$42,FALSE)</f>
        <v>0</v>
      </c>
      <c r="F57" s="85">
        <f>VLOOKUP($C$2,'[20]ERU-1'!$A$6:$BE$17,F$42,FALSE)</f>
        <v>0</v>
      </c>
      <c r="G57" s="85">
        <f>VLOOKUP($C$2,'[20]ERU-1'!$A$6:$BE$17,G$42,FALSE)</f>
        <v>34.667999999999999</v>
      </c>
      <c r="H57" s="85">
        <f>VLOOKUP($C$2,'[20]ERU-1'!$A$6:$BE$17,H$42,FALSE)</f>
        <v>0</v>
      </c>
      <c r="I57" s="85">
        <f>VLOOKUP($C$2,'[20]ERU-1'!$A$6:$BE$17,I$42,FALSE)</f>
        <v>0</v>
      </c>
      <c r="J57" s="85">
        <f>VLOOKUP($C$2,'[20]ERU-1'!$A$6:$BE$17,J$42,FALSE)</f>
        <v>0</v>
      </c>
      <c r="K57" s="85">
        <f>VLOOKUP($C$2,'[20]ERU-1'!$A$6:$BE$17,K$42,FALSE)</f>
        <v>0</v>
      </c>
      <c r="L57" s="85">
        <f>VLOOKUP($C$2,'[20]ERU-1'!$A$6:$BE$17,L$42,FALSE)</f>
        <v>0</v>
      </c>
      <c r="M57" s="85">
        <f>VLOOKUP($C$2,'[20]ERU-1'!$A$6:$BE$17,M$42,FALSE)</f>
        <v>0</v>
      </c>
      <c r="N57" s="85">
        <f>VLOOKUP($C$2,'[20]ERU-1'!$A$6:$BE$17,N$42,FALSE)</f>
        <v>0</v>
      </c>
      <c r="O57" s="85" t="s">
        <v>36</v>
      </c>
      <c r="P57" s="85">
        <f>VLOOKUP($C$2,'[20]ERU-1'!$A$6:$BE$17,P$42,FALSE)</f>
        <v>0</v>
      </c>
      <c r="Q57" s="85">
        <f>VLOOKUP($C$2,'[20]ERU-1'!$A$6:$BE$17,Q$42,FALSE)</f>
        <v>0</v>
      </c>
      <c r="R57" s="85">
        <f>VLOOKUP($C$2,'[20]ERU-1'!$A$6:$BE$17,R$42,FALSE)</f>
        <v>0</v>
      </c>
      <c r="S57" s="85">
        <f>VLOOKUP($C$2,'[20]ERU-1'!$A$6:$BE$17,S$42,FALSE)</f>
        <v>0</v>
      </c>
      <c r="T57" s="85">
        <f>VLOOKUP($C$2,'[20]ERU-1'!$A$6:$BE$17,T$42,FALSE)</f>
        <v>0</v>
      </c>
      <c r="U57" s="85">
        <f>VLOOKUP($C$2,'[20]ERU-1'!$A$6:$BE$17,U$42,FALSE)</f>
        <v>0</v>
      </c>
      <c r="V57" s="85">
        <f>VLOOKUP($C$2,'[20]ERU-1'!$A$6:$BE$17,V$42,FALSE)</f>
        <v>0</v>
      </c>
      <c r="W57" s="85">
        <f>VLOOKUP($C$2,'[20]ERU-1'!$A$6:$BE$17,W$42,FALSE)</f>
        <v>0</v>
      </c>
      <c r="X57" s="85">
        <f>VLOOKUP($C$2,'[20]ERU-1'!$A$6:$BE$17,X$42,FALSE)</f>
        <v>0</v>
      </c>
      <c r="Y57" s="85">
        <f>VLOOKUP($C$2,'[20]ERU-1'!$A$6:$BE$17,Y$42,FALSE)</f>
        <v>0</v>
      </c>
      <c r="Z57" s="85">
        <f>VLOOKUP($C$2,'[20]ERU-1'!$A$6:$BE$17,Z$42,FALSE)</f>
        <v>0</v>
      </c>
      <c r="AA57" s="85" t="str">
        <f>INDEX([16]Data!$BK$5:$BK$156,MATCH(A57,[16]Data!$A$5:$A$156,0))</f>
        <v>Středočeský</v>
      </c>
      <c r="AB57" s="86">
        <f>INDEX([16]Data!$BM$5:$BM$156,MATCH(A57,[16]Data!$A$5:$A$156,0))</f>
        <v>1.274</v>
      </c>
      <c r="AC57" s="12"/>
      <c r="AD57" s="39" t="e">
        <f t="shared" si="16"/>
        <v>#DIV/0!</v>
      </c>
    </row>
    <row r="58" spans="1:30" x14ac:dyDescent="0.25">
      <c r="A58">
        <v>2967</v>
      </c>
      <c r="B58" s="84" t="str">
        <f>INDEX([16]Data!$C$5:$C$156,MATCH(A58,[16]Data!$A$5:$A$156,0))</f>
        <v>KJ - Bojkovice</v>
      </c>
      <c r="C58" s="85" t="str">
        <f>VLOOKUP($C$2,'[21]ERU-1'!$A$6:$BE$17,C$42,FALSE)</f>
        <v>Červenec</v>
      </c>
      <c r="D58" s="85">
        <f>VLOOKUP($C$2,'[21]ERU-1'!$A$6:$BE$17,D$42,FALSE)</f>
        <v>7</v>
      </c>
      <c r="E58" s="85">
        <f>VLOOKUP($C$2,'[21]ERU-1'!$A$6:$BE$17,E$42,FALSE)</f>
        <v>0.995</v>
      </c>
      <c r="F58" s="85">
        <f>VLOOKUP($C$2,'[21]ERU-1'!$A$6:$BE$17,F$42,FALSE)</f>
        <v>0</v>
      </c>
      <c r="G58" s="85">
        <f>VLOOKUP($C$2,'[21]ERU-1'!$A$6:$BE$17,G$42,FALSE)</f>
        <v>35.436</v>
      </c>
      <c r="H58" s="85">
        <f>VLOOKUP($C$2,'[21]ERU-1'!$A$6:$BE$17,H$42,FALSE)</f>
        <v>0</v>
      </c>
      <c r="I58" s="85">
        <f>VLOOKUP($C$2,'[21]ERU-1'!$A$6:$BE$17,I$42,FALSE)</f>
        <v>0</v>
      </c>
      <c r="J58" s="85">
        <f>VLOOKUP($C$2,'[21]ERU-1'!$A$6:$BE$17,J$42,FALSE)</f>
        <v>0</v>
      </c>
      <c r="K58" s="85">
        <f>VLOOKUP($C$2,'[21]ERU-1'!$A$6:$BE$17,K$42,FALSE)</f>
        <v>0</v>
      </c>
      <c r="L58" s="85">
        <f>VLOOKUP($C$2,'[21]ERU-1'!$A$6:$BE$17,L$42,FALSE)</f>
        <v>0</v>
      </c>
      <c r="M58" s="85">
        <f>VLOOKUP($C$2,'[21]ERU-1'!$A$6:$BE$17,M$42,FALSE)</f>
        <v>0</v>
      </c>
      <c r="N58" s="85">
        <f>VLOOKUP($C$2,'[21]ERU-1'!$A$6:$BE$17,N$42,FALSE)</f>
        <v>0</v>
      </c>
      <c r="O58" s="85" t="s">
        <v>36</v>
      </c>
      <c r="P58" s="85">
        <f>VLOOKUP($C$2,'[21]ERU-1'!$A$6:$BE$17,P$42,FALSE)</f>
        <v>0</v>
      </c>
      <c r="Q58" s="85">
        <f>VLOOKUP($C$2,'[21]ERU-1'!$A$6:$BE$17,Q$42,FALSE)</f>
        <v>0</v>
      </c>
      <c r="R58" s="85">
        <f>VLOOKUP($C$2,'[21]ERU-1'!$A$6:$BE$17,R$42,FALSE)</f>
        <v>0</v>
      </c>
      <c r="S58" s="85">
        <f>VLOOKUP($C$2,'[21]ERU-1'!$A$6:$BE$17,S$42,FALSE)</f>
        <v>0</v>
      </c>
      <c r="T58" s="85">
        <f>VLOOKUP($C$2,'[21]ERU-1'!$A$6:$BE$17,T$42,FALSE)</f>
        <v>0</v>
      </c>
      <c r="U58" s="85">
        <f>VLOOKUP($C$2,'[21]ERU-1'!$A$6:$BE$17,U$42,FALSE)</f>
        <v>0</v>
      </c>
      <c r="V58" s="85">
        <f>VLOOKUP($C$2,'[21]ERU-1'!$A$6:$BE$17,V$42,FALSE)</f>
        <v>0</v>
      </c>
      <c r="W58" s="85">
        <f>VLOOKUP($C$2,'[21]ERU-1'!$A$6:$BE$17,W$42,FALSE)</f>
        <v>0</v>
      </c>
      <c r="X58" s="85">
        <f>VLOOKUP($C$2,'[21]ERU-1'!$A$6:$BE$17,X$42,FALSE)</f>
        <v>0</v>
      </c>
      <c r="Y58" s="85">
        <f>VLOOKUP($C$2,'[21]ERU-1'!$A$6:$BE$17,Y$42,FALSE)</f>
        <v>0</v>
      </c>
      <c r="Z58" s="85">
        <f>VLOOKUP($C$2,'[21]ERU-1'!$A$6:$BE$17,Z$42,FALSE)</f>
        <v>0</v>
      </c>
      <c r="AA58" s="85" t="str">
        <f>INDEX([16]Data!$BK$5:$BK$156,MATCH(A58,[16]Data!$A$5:$A$156,0))</f>
        <v>Zlínský</v>
      </c>
      <c r="AB58" s="86">
        <f>INDEX([16]Data!$BM$5:$BM$156,MATCH(A58,[16]Data!$A$5:$A$156,0))</f>
        <v>1.274</v>
      </c>
      <c r="AC58" s="12"/>
      <c r="AD58" s="39" t="e">
        <f t="shared" si="16"/>
        <v>#DIV/0!</v>
      </c>
    </row>
    <row r="59" spans="1:30" x14ac:dyDescent="0.25">
      <c r="A59">
        <v>2448</v>
      </c>
      <c r="B59" s="84" t="str">
        <f>INDEX([16]Data!$C$5:$C$156,MATCH(A59,[16]Data!$A$5:$A$156,0))</f>
        <v>KJ - Broumov</v>
      </c>
      <c r="C59" s="85" t="str">
        <f>VLOOKUP($C$2,'[22]ERU-1'!$A$6:$BE$17,C$42,FALSE)</f>
        <v>Červenec</v>
      </c>
      <c r="D59" s="85">
        <f>VLOOKUP($C$2,'[22]ERU-1'!$A$6:$BE$17,D$42,FALSE)</f>
        <v>7</v>
      </c>
      <c r="E59" s="85">
        <f>VLOOKUP($C$2,'[22]ERU-1'!$A$6:$BE$17,E$42,FALSE)</f>
        <v>195.048</v>
      </c>
      <c r="F59" s="85">
        <f>VLOOKUP($C$2,'[22]ERU-1'!$A$6:$BE$17,F$42,FALSE)</f>
        <v>106.38500000000001</v>
      </c>
      <c r="G59" s="85">
        <f>VLOOKUP($C$2,'[22]ERU-1'!$A$6:$BE$17,G$42,FALSE)</f>
        <v>35.314999999999998</v>
      </c>
      <c r="H59" s="85">
        <f>VLOOKUP($C$2,'[22]ERU-1'!$A$6:$BE$17,H$42,FALSE)</f>
        <v>306</v>
      </c>
      <c r="I59" s="85">
        <f>VLOOKUP($C$2,'[22]ERU-1'!$A$6:$BE$17,I$42,FALSE)</f>
        <v>0</v>
      </c>
      <c r="J59" s="85">
        <f>VLOOKUP($C$2,'[22]ERU-1'!$A$6:$BE$17,J$42,FALSE)</f>
        <v>0</v>
      </c>
      <c r="K59" s="85">
        <f>VLOOKUP($C$2,'[22]ERU-1'!$A$6:$BE$17,K$42,FALSE)</f>
        <v>306</v>
      </c>
      <c r="L59" s="85">
        <f>VLOOKUP($C$2,'[22]ERU-1'!$A$6:$BE$17,L$42,FALSE)</f>
        <v>0</v>
      </c>
      <c r="M59" s="85">
        <f>VLOOKUP($C$2,'[22]ERU-1'!$A$6:$BE$17,M$42,FALSE)</f>
        <v>306</v>
      </c>
      <c r="N59" s="85">
        <f>VLOOKUP($C$2,'[22]ERU-1'!$A$6:$BE$17,N$42,FALSE)</f>
        <v>0</v>
      </c>
      <c r="O59" s="85" t="s">
        <v>36</v>
      </c>
      <c r="P59" s="85">
        <f>VLOOKUP($C$2,'[22]ERU-1'!$A$6:$BE$17,P$42,FALSE)</f>
        <v>0</v>
      </c>
      <c r="Q59" s="85">
        <f>VLOOKUP($C$2,'[22]ERU-1'!$A$6:$BE$17,Q$42,FALSE)</f>
        <v>0</v>
      </c>
      <c r="R59" s="85">
        <f>VLOOKUP($C$2,'[22]ERU-1'!$A$6:$BE$17,R$42,FALSE)</f>
        <v>306</v>
      </c>
      <c r="S59" s="85">
        <f>VLOOKUP($C$2,'[22]ERU-1'!$A$6:$BE$17,S$42,FALSE)</f>
        <v>0</v>
      </c>
      <c r="T59" s="85">
        <f>VLOOKUP($C$2,'[22]ERU-1'!$A$6:$BE$17,T$42,FALSE)</f>
        <v>0</v>
      </c>
      <c r="U59" s="85">
        <f>VLOOKUP($C$2,'[22]ERU-1'!$A$6:$BE$17,U$42,FALSE)</f>
        <v>0</v>
      </c>
      <c r="V59" s="85">
        <f>VLOOKUP($C$2,'[22]ERU-1'!$A$6:$BE$17,V$42,FALSE)</f>
        <v>0</v>
      </c>
      <c r="W59" s="85">
        <f>VLOOKUP($C$2,'[22]ERU-1'!$A$6:$BE$17,W$42,FALSE)</f>
        <v>0</v>
      </c>
      <c r="X59" s="85">
        <f>VLOOKUP($C$2,'[22]ERU-1'!$A$6:$BE$17,X$42,FALSE)</f>
        <v>0</v>
      </c>
      <c r="Y59" s="85">
        <f>VLOOKUP($C$2,'[22]ERU-1'!$A$6:$BE$17,Y$42,FALSE)</f>
        <v>0</v>
      </c>
      <c r="Z59" s="85">
        <f>VLOOKUP($C$2,'[22]ERU-1'!$A$6:$BE$17,Z$42,FALSE)</f>
        <v>0</v>
      </c>
      <c r="AA59" s="85" t="str">
        <f>INDEX([16]Data!$BK$5:$BK$156,MATCH(A59,[16]Data!$A$5:$A$156,0))</f>
        <v>Královéhradecký</v>
      </c>
      <c r="AB59" s="86">
        <f>INDEX([16]Data!$BM$5:$BM$156,MATCH(A59,[16]Data!$A$5:$A$156,0))</f>
        <v>0.72299999999999998</v>
      </c>
      <c r="AC59" s="12"/>
      <c r="AD59" s="39">
        <f t="shared" si="16"/>
        <v>0.79898481928843346</v>
      </c>
    </row>
    <row r="60" spans="1:30" x14ac:dyDescent="0.25">
      <c r="A60">
        <v>540</v>
      </c>
      <c r="B60" s="84" t="str">
        <f>INDEX([16]Data!$C$5:$C$156,MATCH(A60,[16]Data!$A$5:$A$156,0))</f>
        <v>KJ - Brtnice</v>
      </c>
      <c r="C60" s="85" t="str">
        <f>VLOOKUP($C$2,'[23]ERU-1'!$A$6:$BE$17,C$42,FALSE)</f>
        <v>Červenec</v>
      </c>
      <c r="D60" s="85">
        <f>VLOOKUP($C$2,'[23]ERU-1'!$A$6:$BE$17,D$42,FALSE)</f>
        <v>7</v>
      </c>
      <c r="E60" s="85">
        <f>VLOOKUP($C$2,'[23]ERU-1'!$A$6:$BE$17,E$42,FALSE)</f>
        <v>108.76300000000001</v>
      </c>
      <c r="F60" s="85">
        <f>VLOOKUP($C$2,'[23]ERU-1'!$A$6:$BE$17,F$42,FALSE)</f>
        <v>65.864000000000004</v>
      </c>
      <c r="G60" s="85">
        <f>VLOOKUP($C$2,'[23]ERU-1'!$A$6:$BE$17,G$42,FALSE)</f>
        <v>35.415999999999997</v>
      </c>
      <c r="H60" s="85">
        <f>VLOOKUP($C$2,'[23]ERU-1'!$A$6:$BE$17,H$42,FALSE)</f>
        <v>184</v>
      </c>
      <c r="I60" s="85">
        <f>VLOOKUP($C$2,'[23]ERU-1'!$A$6:$BE$17,I$42,FALSE)</f>
        <v>0</v>
      </c>
      <c r="J60" s="85">
        <f>VLOOKUP($C$2,'[23]ERU-1'!$A$6:$BE$17,J$42,FALSE)</f>
        <v>0</v>
      </c>
      <c r="K60" s="85">
        <f>VLOOKUP($C$2,'[23]ERU-1'!$A$6:$BE$17,K$42,FALSE)</f>
        <v>184</v>
      </c>
      <c r="L60" s="85">
        <f>VLOOKUP($C$2,'[23]ERU-1'!$A$6:$BE$17,L$42,FALSE)</f>
        <v>0</v>
      </c>
      <c r="M60" s="85">
        <f>VLOOKUP($C$2,'[23]ERU-1'!$A$6:$BE$17,M$42,FALSE)</f>
        <v>184</v>
      </c>
      <c r="N60" s="85">
        <f>VLOOKUP($C$2,'[23]ERU-1'!$A$6:$BE$17,N$42,FALSE)</f>
        <v>0</v>
      </c>
      <c r="O60" s="85" t="s">
        <v>36</v>
      </c>
      <c r="P60" s="85">
        <f>VLOOKUP($C$2,'[23]ERU-1'!$A$6:$BE$17,P$42,FALSE)</f>
        <v>0</v>
      </c>
      <c r="Q60" s="85">
        <f>VLOOKUP($C$2,'[23]ERU-1'!$A$6:$BE$17,Q$42,FALSE)</f>
        <v>0</v>
      </c>
      <c r="R60" s="85">
        <f>VLOOKUP($C$2,'[23]ERU-1'!$A$6:$BE$17,R$42,FALSE)</f>
        <v>184</v>
      </c>
      <c r="S60" s="85">
        <f>VLOOKUP($C$2,'[23]ERU-1'!$A$6:$BE$17,S$42,FALSE)</f>
        <v>0</v>
      </c>
      <c r="T60" s="85">
        <f>VLOOKUP($C$2,'[23]ERU-1'!$A$6:$BE$17,T$42,FALSE)</f>
        <v>0</v>
      </c>
      <c r="U60" s="85">
        <f>VLOOKUP($C$2,'[23]ERU-1'!$A$6:$BE$17,U$42,FALSE)</f>
        <v>0</v>
      </c>
      <c r="V60" s="85">
        <f>VLOOKUP($C$2,'[23]ERU-1'!$A$6:$BE$17,V$42,FALSE)</f>
        <v>0</v>
      </c>
      <c r="W60" s="85">
        <f>VLOOKUP($C$2,'[23]ERU-1'!$A$6:$BE$17,W$42,FALSE)</f>
        <v>0</v>
      </c>
      <c r="X60" s="85">
        <f>VLOOKUP($C$2,'[23]ERU-1'!$A$6:$BE$17,X$42,FALSE)</f>
        <v>0</v>
      </c>
      <c r="Y60" s="85">
        <f>VLOOKUP($C$2,'[23]ERU-1'!$A$6:$BE$17,Y$42,FALSE)</f>
        <v>0</v>
      </c>
      <c r="Z60" s="85">
        <f>VLOOKUP($C$2,'[23]ERU-1'!$A$6:$BE$17,Z$42,FALSE)</f>
        <v>0</v>
      </c>
      <c r="AA60" s="85" t="str">
        <f>INDEX([16]Data!$BK$5:$BK$156,MATCH(A60,[16]Data!$A$5:$A$156,0))</f>
        <v>Vysočina</v>
      </c>
      <c r="AB60" s="86">
        <f>INDEX([16]Data!$BM$5:$BM$156,MATCH(A60,[16]Data!$A$5:$A$156,0))</f>
        <v>0.41699999999999998</v>
      </c>
      <c r="AC60" s="12"/>
      <c r="AD60" s="39">
        <f t="shared" si="16"/>
        <v>0.77600982495917503</v>
      </c>
    </row>
    <row r="61" spans="1:30" x14ac:dyDescent="0.25">
      <c r="A61">
        <v>2477</v>
      </c>
      <c r="B61" s="84" t="str">
        <f>INDEX([16]Data!$C$5:$C$156,MATCH(A61,[16]Data!$A$5:$A$156,0))</f>
        <v>KJ - Bystřice nad Pernštejnem</v>
      </c>
      <c r="C61" s="85" t="str">
        <f>VLOOKUP($C$2,'[24]ERU-1'!$A$6:$BE$17,C$42,FALSE)</f>
        <v>Červenec</v>
      </c>
      <c r="D61" s="85">
        <f>VLOOKUP($C$2,'[24]ERU-1'!$A$6:$BE$17,D$42,FALSE)</f>
        <v>7</v>
      </c>
      <c r="E61" s="85">
        <f>VLOOKUP($C$2,'[24]ERU-1'!$A$6:$BE$17,E$42,FALSE)</f>
        <v>1.8140000000000001</v>
      </c>
      <c r="F61" s="85">
        <f>VLOOKUP($C$2,'[24]ERU-1'!$A$6:$BE$17,F$42,FALSE)</f>
        <v>0</v>
      </c>
      <c r="G61" s="85">
        <f>VLOOKUP($C$2,'[24]ERU-1'!$A$6:$BE$17,G$42,FALSE)</f>
        <v>35.405999999999999</v>
      </c>
      <c r="H61" s="85">
        <f>VLOOKUP($C$2,'[24]ERU-1'!$A$6:$BE$17,H$42,FALSE)</f>
        <v>0</v>
      </c>
      <c r="I61" s="85">
        <f>VLOOKUP($C$2,'[24]ERU-1'!$A$6:$BE$17,I$42,FALSE)</f>
        <v>0</v>
      </c>
      <c r="J61" s="85">
        <f>VLOOKUP($C$2,'[24]ERU-1'!$A$6:$BE$17,J$42,FALSE)</f>
        <v>0</v>
      </c>
      <c r="K61" s="85">
        <f>VLOOKUP($C$2,'[24]ERU-1'!$A$6:$BE$17,K$42,FALSE)</f>
        <v>0</v>
      </c>
      <c r="L61" s="85">
        <f>VLOOKUP($C$2,'[24]ERU-1'!$A$6:$BE$17,L$42,FALSE)</f>
        <v>0</v>
      </c>
      <c r="M61" s="85">
        <f>VLOOKUP($C$2,'[24]ERU-1'!$A$6:$BE$17,M$42,FALSE)</f>
        <v>0</v>
      </c>
      <c r="N61" s="85">
        <f>VLOOKUP($C$2,'[24]ERU-1'!$A$6:$BE$17,N$42,FALSE)</f>
        <v>0</v>
      </c>
      <c r="O61" s="85" t="s">
        <v>36</v>
      </c>
      <c r="P61" s="85">
        <f>VLOOKUP($C$2,'[24]ERU-1'!$A$6:$BE$17,P$42,FALSE)</f>
        <v>0</v>
      </c>
      <c r="Q61" s="85">
        <f>VLOOKUP($C$2,'[24]ERU-1'!$A$6:$BE$17,Q$42,FALSE)</f>
        <v>0</v>
      </c>
      <c r="R61" s="85">
        <f>VLOOKUP($C$2,'[24]ERU-1'!$A$6:$BE$17,R$42,FALSE)</f>
        <v>0</v>
      </c>
      <c r="S61" s="85">
        <f>VLOOKUP($C$2,'[24]ERU-1'!$A$6:$BE$17,S$42,FALSE)</f>
        <v>0</v>
      </c>
      <c r="T61" s="85">
        <f>VLOOKUP($C$2,'[24]ERU-1'!$A$6:$BE$17,T$42,FALSE)</f>
        <v>0</v>
      </c>
      <c r="U61" s="85">
        <f>VLOOKUP($C$2,'[24]ERU-1'!$A$6:$BE$17,U$42,FALSE)</f>
        <v>0</v>
      </c>
      <c r="V61" s="85">
        <f>VLOOKUP($C$2,'[24]ERU-1'!$A$6:$BE$17,V$42,FALSE)</f>
        <v>0</v>
      </c>
      <c r="W61" s="85">
        <f>VLOOKUP($C$2,'[24]ERU-1'!$A$6:$BE$17,W$42,FALSE)</f>
        <v>0</v>
      </c>
      <c r="X61" s="85">
        <f>VLOOKUP($C$2,'[24]ERU-1'!$A$6:$BE$17,X$42,FALSE)</f>
        <v>0</v>
      </c>
      <c r="Y61" s="85">
        <f>VLOOKUP($C$2,'[24]ERU-1'!$A$6:$BE$17,Y$42,FALSE)</f>
        <v>0</v>
      </c>
      <c r="Z61" s="85">
        <f>VLOOKUP($C$2,'[24]ERU-1'!$A$6:$BE$17,Z$42,FALSE)</f>
        <v>0</v>
      </c>
      <c r="AA61" s="85" t="str">
        <f>INDEX([16]Data!$BK$5:$BK$156,MATCH(A61,[16]Data!$A$5:$A$156,0))</f>
        <v>Vysočina</v>
      </c>
      <c r="AB61" s="86">
        <f>INDEX([16]Data!$BM$5:$BM$156,MATCH(A61,[16]Data!$A$5:$A$156,0))</f>
        <v>2.254</v>
      </c>
      <c r="AC61" s="12"/>
      <c r="AD61" s="39" t="e">
        <f t="shared" si="16"/>
        <v>#DIV/0!</v>
      </c>
    </row>
    <row r="62" spans="1:30" x14ac:dyDescent="0.25">
      <c r="A62">
        <v>3124</v>
      </c>
      <c r="B62" s="84" t="str">
        <f>INDEX([16]Data!$C$5:$C$156,MATCH(A62,[16]Data!$A$5:$A$156,0))</f>
        <v>KJ - Česká Třebová, Křib</v>
      </c>
      <c r="C62" s="85" t="str">
        <f>VLOOKUP($C$2,'[25]ERU-1'!$A$6:$BE$17,C$42,FALSE)</f>
        <v>Červenec</v>
      </c>
      <c r="D62" s="85">
        <f>VLOOKUP($C$2,'[25]ERU-1'!$A$6:$BE$17,D$42,FALSE)</f>
        <v>7</v>
      </c>
      <c r="E62" s="85">
        <f>VLOOKUP($C$2,'[25]ERU-1'!$A$6:$BE$17,E$42,FALSE)</f>
        <v>74.281000000000006</v>
      </c>
      <c r="F62" s="85">
        <f>VLOOKUP($C$2,'[25]ERU-1'!$A$6:$BE$17,F$42,FALSE)</f>
        <v>42.301000000000002</v>
      </c>
      <c r="G62" s="85">
        <f>VLOOKUP($C$2,'[25]ERU-1'!$A$6:$BE$17,G$42,FALSE)</f>
        <v>35.314999999999998</v>
      </c>
      <c r="H62" s="85">
        <f>VLOOKUP($C$2,'[25]ERU-1'!$A$6:$BE$17,H$42,FALSE)</f>
        <v>120</v>
      </c>
      <c r="I62" s="85">
        <f>VLOOKUP($C$2,'[25]ERU-1'!$A$6:$BE$17,I$42,FALSE)</f>
        <v>0</v>
      </c>
      <c r="J62" s="85">
        <f>VLOOKUP($C$2,'[25]ERU-1'!$A$6:$BE$17,J$42,FALSE)</f>
        <v>0</v>
      </c>
      <c r="K62" s="85">
        <f>VLOOKUP($C$2,'[25]ERU-1'!$A$6:$BE$17,K$42,FALSE)</f>
        <v>120</v>
      </c>
      <c r="L62" s="85">
        <f>VLOOKUP($C$2,'[25]ERU-1'!$A$6:$BE$17,L$42,FALSE)</f>
        <v>0</v>
      </c>
      <c r="M62" s="85">
        <f>VLOOKUP($C$2,'[25]ERU-1'!$A$6:$BE$17,M$42,FALSE)</f>
        <v>120</v>
      </c>
      <c r="N62" s="85">
        <f>VLOOKUP($C$2,'[25]ERU-1'!$A$6:$BE$17,N$42,FALSE)</f>
        <v>0</v>
      </c>
      <c r="O62" s="85" t="s">
        <v>36</v>
      </c>
      <c r="P62" s="85">
        <f>VLOOKUP($C$2,'[25]ERU-1'!$A$6:$BE$17,P$42,FALSE)</f>
        <v>0</v>
      </c>
      <c r="Q62" s="85">
        <f>VLOOKUP($C$2,'[25]ERU-1'!$A$6:$BE$17,Q$42,FALSE)</f>
        <v>0</v>
      </c>
      <c r="R62" s="85">
        <f>VLOOKUP($C$2,'[25]ERU-1'!$A$6:$BE$17,R$42,FALSE)</f>
        <v>120</v>
      </c>
      <c r="S62" s="85">
        <f>VLOOKUP($C$2,'[25]ERU-1'!$A$6:$BE$17,S$42,FALSE)</f>
        <v>0</v>
      </c>
      <c r="T62" s="85">
        <f>VLOOKUP($C$2,'[25]ERU-1'!$A$6:$BE$17,T$42,FALSE)</f>
        <v>0</v>
      </c>
      <c r="U62" s="85">
        <f>VLOOKUP($C$2,'[25]ERU-1'!$A$6:$BE$17,U$42,FALSE)</f>
        <v>0</v>
      </c>
      <c r="V62" s="85">
        <f>VLOOKUP($C$2,'[25]ERU-1'!$A$6:$BE$17,V$42,FALSE)</f>
        <v>0</v>
      </c>
      <c r="W62" s="85">
        <f>VLOOKUP($C$2,'[25]ERU-1'!$A$6:$BE$17,W$42,FALSE)</f>
        <v>0</v>
      </c>
      <c r="X62" s="85">
        <f>VLOOKUP($C$2,'[25]ERU-1'!$A$6:$BE$17,X$42,FALSE)</f>
        <v>0</v>
      </c>
      <c r="Y62" s="85">
        <f>VLOOKUP($C$2,'[25]ERU-1'!$A$6:$BE$17,Y$42,FALSE)</f>
        <v>0</v>
      </c>
      <c r="Z62" s="85">
        <f>VLOOKUP($C$2,'[25]ERU-1'!$A$6:$BE$17,Z$42,FALSE)</f>
        <v>0</v>
      </c>
      <c r="AA62" s="85" t="str">
        <f>INDEX([16]Data!$BK$5:$BK$156,MATCH(A62,[16]Data!$A$5:$A$156,0))</f>
        <v>Pardubický</v>
      </c>
      <c r="AB62" s="86">
        <f>INDEX([16]Data!$BM$5:$BM$156,MATCH(A62,[16]Data!$A$5:$A$156,0))</f>
        <v>0.28599999999999998</v>
      </c>
      <c r="AC62" s="12"/>
      <c r="AD62" s="39">
        <f t="shared" si="16"/>
        <v>0.78800343569497955</v>
      </c>
    </row>
    <row r="63" spans="1:30" x14ac:dyDescent="0.25">
      <c r="A63">
        <v>3242</v>
      </c>
      <c r="B63" s="84" t="str">
        <f>INDEX([16]Data!$C$5:$C$156,MATCH(A63,[16]Data!$A$5:$A$156,0))</f>
        <v>KJ - Česká Třebová, Lhotka</v>
      </c>
      <c r="C63" s="85" t="str">
        <f>VLOOKUP($C$2,'[26]ERU-1'!$A$6:$BE$17,C$42,FALSE)</f>
        <v>Červenec</v>
      </c>
      <c r="D63" s="85">
        <f>VLOOKUP($C$2,'[26]ERU-1'!$A$6:$BE$17,D$42,FALSE)</f>
        <v>7</v>
      </c>
      <c r="E63" s="85">
        <f>VLOOKUP($C$2,'[26]ERU-1'!$A$6:$BE$17,E$42,FALSE)</f>
        <v>177.286</v>
      </c>
      <c r="F63" s="85">
        <f>VLOOKUP($C$2,'[26]ERU-1'!$A$6:$BE$17,F$42,FALSE)</f>
        <v>96.084000000000003</v>
      </c>
      <c r="G63" s="85">
        <f>VLOOKUP($C$2,'[26]ERU-1'!$A$6:$BE$17,G$42,FALSE)</f>
        <v>35.316000000000003</v>
      </c>
      <c r="H63" s="85">
        <f>VLOOKUP($C$2,'[26]ERU-1'!$A$6:$BE$17,H$42,FALSE)</f>
        <v>282</v>
      </c>
      <c r="I63" s="85">
        <f>VLOOKUP($C$2,'[26]ERU-1'!$A$6:$BE$17,I$42,FALSE)</f>
        <v>0</v>
      </c>
      <c r="J63" s="85">
        <f>VLOOKUP($C$2,'[26]ERU-1'!$A$6:$BE$17,J$42,FALSE)</f>
        <v>0</v>
      </c>
      <c r="K63" s="85">
        <f>VLOOKUP($C$2,'[26]ERU-1'!$A$6:$BE$17,K$42,FALSE)</f>
        <v>282</v>
      </c>
      <c r="L63" s="85">
        <f>VLOOKUP($C$2,'[26]ERU-1'!$A$6:$BE$17,L$42,FALSE)</f>
        <v>0</v>
      </c>
      <c r="M63" s="85">
        <f>VLOOKUP($C$2,'[26]ERU-1'!$A$6:$BE$17,M$42,FALSE)</f>
        <v>282</v>
      </c>
      <c r="N63" s="85">
        <f>VLOOKUP($C$2,'[26]ERU-1'!$A$6:$BE$17,N$42,FALSE)</f>
        <v>0</v>
      </c>
      <c r="O63" s="85" t="s">
        <v>36</v>
      </c>
      <c r="P63" s="85">
        <f>VLOOKUP($C$2,'[26]ERU-1'!$A$6:$BE$17,P$42,FALSE)</f>
        <v>0</v>
      </c>
      <c r="Q63" s="85">
        <f>VLOOKUP($C$2,'[26]ERU-1'!$A$6:$BE$17,Q$42,FALSE)</f>
        <v>0</v>
      </c>
      <c r="R63" s="85">
        <f>VLOOKUP($C$2,'[26]ERU-1'!$A$6:$BE$17,R$42,FALSE)</f>
        <v>282</v>
      </c>
      <c r="S63" s="85">
        <f>VLOOKUP($C$2,'[26]ERU-1'!$A$6:$BE$17,S$42,FALSE)</f>
        <v>0</v>
      </c>
      <c r="T63" s="85">
        <f>VLOOKUP($C$2,'[26]ERU-1'!$A$6:$BE$17,T$42,FALSE)</f>
        <v>0</v>
      </c>
      <c r="U63" s="85">
        <f>VLOOKUP($C$2,'[26]ERU-1'!$A$6:$BE$17,U$42,FALSE)</f>
        <v>0</v>
      </c>
      <c r="V63" s="85">
        <f>VLOOKUP($C$2,'[26]ERU-1'!$A$6:$BE$17,V$42,FALSE)</f>
        <v>0</v>
      </c>
      <c r="W63" s="85">
        <f>VLOOKUP($C$2,'[26]ERU-1'!$A$6:$BE$17,W$42,FALSE)</f>
        <v>0</v>
      </c>
      <c r="X63" s="85">
        <f>VLOOKUP($C$2,'[26]ERU-1'!$A$6:$BE$17,X$42,FALSE)</f>
        <v>0</v>
      </c>
      <c r="Y63" s="85">
        <f>VLOOKUP($C$2,'[26]ERU-1'!$A$6:$BE$17,Y$42,FALSE)</f>
        <v>0</v>
      </c>
      <c r="Z63" s="85">
        <f>VLOOKUP($C$2,'[26]ERU-1'!$A$6:$BE$17,Z$42,FALSE)</f>
        <v>0</v>
      </c>
      <c r="AA63" s="85" t="str">
        <f>INDEX([16]Data!$BK$5:$BK$156,MATCH(A63,[16]Data!$A$5:$A$156,0))</f>
        <v>Pardubický</v>
      </c>
      <c r="AB63" s="86">
        <f>INDEX([16]Data!$BM$5:$BM$156,MATCH(A63,[16]Data!$A$5:$A$156,0))</f>
        <v>1.046</v>
      </c>
      <c r="AC63" s="12"/>
      <c r="AD63" s="39">
        <f t="shared" si="16"/>
        <v>0.81525887071035064</v>
      </c>
    </row>
    <row r="64" spans="1:30" x14ac:dyDescent="0.25">
      <c r="A64">
        <v>3040</v>
      </c>
      <c r="B64" s="84" t="str">
        <f>INDEX([16]Data!$C$5:$C$156,MATCH(A64,[16]Data!$A$5:$A$156,0))</f>
        <v>KJ - Duchcov</v>
      </c>
      <c r="C64" s="85" t="str">
        <f>VLOOKUP($C$2,'[27]ERU-1'!$A$6:$BE$17,C$42,FALSE)</f>
        <v>Červenec</v>
      </c>
      <c r="D64" s="85">
        <f>VLOOKUP($C$2,'[27]ERU-1'!$A$6:$BE$17,D$42,FALSE)</f>
        <v>7</v>
      </c>
      <c r="E64" s="85">
        <f>VLOOKUP($C$2,'[27]ERU-1'!$A$6:$BE$17,E$42,FALSE)</f>
        <v>672.90599999999995</v>
      </c>
      <c r="F64" s="85">
        <f>VLOOKUP($C$2,'[27]ERU-1'!$A$6:$BE$17,F$42,FALSE)</f>
        <v>351.322</v>
      </c>
      <c r="G64" s="85">
        <f>VLOOKUP($C$2,'[27]ERU-1'!$A$6:$BE$17,G$42,FALSE)</f>
        <v>35.390999999999998</v>
      </c>
      <c r="H64" s="85">
        <f>VLOOKUP($C$2,'[27]ERU-1'!$A$6:$BE$17,H$42,FALSE)</f>
        <v>983</v>
      </c>
      <c r="I64" s="85">
        <f>VLOOKUP($C$2,'[27]ERU-1'!$A$6:$BE$17,I$42,FALSE)</f>
        <v>0</v>
      </c>
      <c r="J64" s="85">
        <f>VLOOKUP($C$2,'[27]ERU-1'!$A$6:$BE$17,J$42,FALSE)</f>
        <v>0</v>
      </c>
      <c r="K64" s="85">
        <f>VLOOKUP($C$2,'[27]ERU-1'!$A$6:$BE$17,K$42,FALSE)</f>
        <v>983</v>
      </c>
      <c r="L64" s="85">
        <f>VLOOKUP($C$2,'[27]ERU-1'!$A$6:$BE$17,L$42,FALSE)</f>
        <v>0</v>
      </c>
      <c r="M64" s="85">
        <f>VLOOKUP($C$2,'[27]ERU-1'!$A$6:$BE$17,M$42,FALSE)</f>
        <v>983</v>
      </c>
      <c r="N64" s="85">
        <f>VLOOKUP($C$2,'[27]ERU-1'!$A$6:$BE$17,N$42,FALSE)</f>
        <v>0</v>
      </c>
      <c r="O64" s="85" t="s">
        <v>36</v>
      </c>
      <c r="P64" s="85">
        <f>VLOOKUP($C$2,'[27]ERU-1'!$A$6:$BE$17,P$42,FALSE)</f>
        <v>0</v>
      </c>
      <c r="Q64" s="85">
        <f>VLOOKUP($C$2,'[27]ERU-1'!$A$6:$BE$17,Q$42,FALSE)</f>
        <v>0</v>
      </c>
      <c r="R64" s="85">
        <f>VLOOKUP($C$2,'[27]ERU-1'!$A$6:$BE$17,R$42,FALSE)</f>
        <v>983</v>
      </c>
      <c r="S64" s="85">
        <f>VLOOKUP($C$2,'[27]ERU-1'!$A$6:$BE$17,S$42,FALSE)</f>
        <v>0</v>
      </c>
      <c r="T64" s="85">
        <f>VLOOKUP($C$2,'[27]ERU-1'!$A$6:$BE$17,T$42,FALSE)</f>
        <v>0</v>
      </c>
      <c r="U64" s="85">
        <f>VLOOKUP($C$2,'[27]ERU-1'!$A$6:$BE$17,U$42,FALSE)</f>
        <v>0</v>
      </c>
      <c r="V64" s="85">
        <f>VLOOKUP($C$2,'[27]ERU-1'!$A$6:$BE$17,V$42,FALSE)</f>
        <v>0</v>
      </c>
      <c r="W64" s="85">
        <f>VLOOKUP($C$2,'[27]ERU-1'!$A$6:$BE$17,W$42,FALSE)</f>
        <v>0</v>
      </c>
      <c r="X64" s="85">
        <f>VLOOKUP($C$2,'[27]ERU-1'!$A$6:$BE$17,X$42,FALSE)</f>
        <v>0</v>
      </c>
      <c r="Y64" s="85">
        <f>VLOOKUP($C$2,'[27]ERU-1'!$A$6:$BE$17,Y$42,FALSE)</f>
        <v>0</v>
      </c>
      <c r="Z64" s="85">
        <f>VLOOKUP($C$2,'[27]ERU-1'!$A$6:$BE$17,Z$42,FALSE)</f>
        <v>0</v>
      </c>
      <c r="AA64" s="85" t="str">
        <f>INDEX([16]Data!$BK$5:$BK$156,MATCH(A64,[16]Data!$A$5:$A$156,0))</f>
        <v>Ústecký</v>
      </c>
      <c r="AB64" s="86">
        <f>INDEX([16]Data!$BM$5:$BM$156,MATCH(A64,[16]Data!$A$5:$A$156,0))</f>
        <v>2.5129999999999999</v>
      </c>
      <c r="AC64" s="12"/>
      <c r="AD64" s="39">
        <f t="shared" si="16"/>
        <v>0.77722304767579475</v>
      </c>
    </row>
    <row r="65" spans="1:30" x14ac:dyDescent="0.25">
      <c r="A65">
        <v>2479</v>
      </c>
      <c r="B65" s="84" t="str">
        <f>INDEX([16]Data!$C$5:$C$156,MATCH(A65,[16]Data!$A$5:$A$156,0))</f>
        <v>KJ - Fügnerova, Vrchlabí</v>
      </c>
      <c r="C65" s="85" t="str">
        <f>VLOOKUP($C$2,'[28]ERU-1'!$A$6:$BE$17,C$42,FALSE)</f>
        <v>Červenec</v>
      </c>
      <c r="D65" s="85">
        <f>VLOOKUP($C$2,'[28]ERU-1'!$A$6:$BE$17,D$42,FALSE)</f>
        <v>7</v>
      </c>
      <c r="E65" s="85" t="e">
        <f>VLOOKUP($C$2,'[28]ERU-1'!$A$6:$BE$17,E$42,FALSE)</f>
        <v>#N/A</v>
      </c>
      <c r="F65" s="85" t="e">
        <f>VLOOKUP($C$2,'[28]ERU-1'!$A$6:$BE$17,F$42,FALSE)</f>
        <v>#N/A</v>
      </c>
      <c r="G65" s="85" t="e">
        <f>VLOOKUP($C$2,'[28]ERU-1'!$A$6:$BE$17,G$42,FALSE)</f>
        <v>#N/A</v>
      </c>
      <c r="H65" s="85">
        <f>VLOOKUP($C$2,'[28]ERU-1'!$A$6:$BE$17,H$42,FALSE)</f>
        <v>0</v>
      </c>
      <c r="I65" s="85">
        <f>VLOOKUP($C$2,'[28]ERU-1'!$A$6:$BE$17,I$42,FALSE)</f>
        <v>0</v>
      </c>
      <c r="J65" s="85">
        <f>VLOOKUP($C$2,'[28]ERU-1'!$A$6:$BE$17,J$42,FALSE)</f>
        <v>0</v>
      </c>
      <c r="K65" s="85">
        <f>VLOOKUP($C$2,'[28]ERU-1'!$A$6:$BE$17,K$42,FALSE)</f>
        <v>0</v>
      </c>
      <c r="L65" s="85">
        <f>VLOOKUP($C$2,'[28]ERU-1'!$A$6:$BE$17,L$42,FALSE)</f>
        <v>0</v>
      </c>
      <c r="M65" s="85">
        <f>VLOOKUP($C$2,'[28]ERU-1'!$A$6:$BE$17,M$42,FALSE)</f>
        <v>0</v>
      </c>
      <c r="N65" s="85">
        <f>VLOOKUP($C$2,'[28]ERU-1'!$A$6:$BE$17,N$42,FALSE)</f>
        <v>0</v>
      </c>
      <c r="O65" s="85" t="s">
        <v>36</v>
      </c>
      <c r="P65" s="85">
        <f>VLOOKUP($C$2,'[28]ERU-1'!$A$6:$BE$17,P$42,FALSE)</f>
        <v>0</v>
      </c>
      <c r="Q65" s="85">
        <f>VLOOKUP($C$2,'[28]ERU-1'!$A$6:$BE$17,Q$42,FALSE)</f>
        <v>0</v>
      </c>
      <c r="R65" s="85">
        <f>VLOOKUP($C$2,'[28]ERU-1'!$A$6:$BE$17,R$42,FALSE)</f>
        <v>0</v>
      </c>
      <c r="S65" s="85">
        <f>VLOOKUP($C$2,'[28]ERU-1'!$A$6:$BE$17,S$42,FALSE)</f>
        <v>0</v>
      </c>
      <c r="T65" s="85">
        <f>VLOOKUP($C$2,'[28]ERU-1'!$A$6:$BE$17,T$42,FALSE)</f>
        <v>0</v>
      </c>
      <c r="U65" s="85">
        <f>VLOOKUP($C$2,'[28]ERU-1'!$A$6:$BE$17,U$42,FALSE)</f>
        <v>0</v>
      </c>
      <c r="V65" s="85">
        <f>VLOOKUP($C$2,'[28]ERU-1'!$A$6:$BE$17,V$42,FALSE)</f>
        <v>0</v>
      </c>
      <c r="W65" s="85">
        <f>VLOOKUP($C$2,'[28]ERU-1'!$A$6:$BE$17,W$42,FALSE)</f>
        <v>0</v>
      </c>
      <c r="X65" s="85">
        <f>VLOOKUP($C$2,'[28]ERU-1'!$A$6:$BE$17,X$42,FALSE)</f>
        <v>0</v>
      </c>
      <c r="Y65" s="85">
        <f>VLOOKUP($C$2,'[28]ERU-1'!$A$6:$BE$17,Y$42,FALSE)</f>
        <v>0</v>
      </c>
      <c r="Z65" s="85">
        <f>VLOOKUP($C$2,'[28]ERU-1'!$A$6:$BE$17,Z$42,FALSE)</f>
        <v>0</v>
      </c>
      <c r="AA65" s="85" t="str">
        <f>INDEX([16]Data!$BK$5:$BK$156,MATCH(A65,[16]Data!$A$5:$A$156,0))</f>
        <v>Královéhradecký</v>
      </c>
      <c r="AB65" s="86">
        <f>INDEX([16]Data!$BM$5:$BM$156,MATCH(A65,[16]Data!$A$5:$A$156,0))</f>
        <v>0.95199999999999996</v>
      </c>
      <c r="AC65" s="12"/>
      <c r="AD65" s="39" t="e">
        <f t="shared" si="16"/>
        <v>#N/A</v>
      </c>
    </row>
    <row r="66" spans="1:30" x14ac:dyDescent="0.25">
      <c r="A66">
        <v>3515</v>
      </c>
      <c r="B66" s="84" t="str">
        <f>INDEX([16]Data!$C$5:$C$156,MATCH(A66,[16]Data!$A$5:$A$156,0))</f>
        <v>KJ - Havlíčkův Brod, Rozkošská</v>
      </c>
      <c r="C66" s="85" t="str">
        <f>VLOOKUP($C$2,'[29]ERU-1'!$A$6:$BE$17,C$42,FALSE)</f>
        <v>Červenec</v>
      </c>
      <c r="D66" s="85">
        <f>VLOOKUP($C$2,'[29]ERU-1'!$A$6:$BE$17,D$42,FALSE)</f>
        <v>7</v>
      </c>
      <c r="E66" s="85">
        <f>VLOOKUP($C$2,'[29]ERU-1'!$A$6:$BE$17,E$42,FALSE)</f>
        <v>66.019000000000005</v>
      </c>
      <c r="F66" s="85">
        <f>VLOOKUP($C$2,'[29]ERU-1'!$A$6:$BE$17,F$42,FALSE)</f>
        <v>35.131999999999998</v>
      </c>
      <c r="G66" s="85">
        <f>VLOOKUP($C$2,'[29]ERU-1'!$A$6:$BE$17,G$42,FALSE)</f>
        <v>35.314999999999998</v>
      </c>
      <c r="H66" s="85">
        <f>VLOOKUP($C$2,'[29]ERU-1'!$A$6:$BE$17,H$42,FALSE)</f>
        <v>103</v>
      </c>
      <c r="I66" s="85">
        <f>VLOOKUP($C$2,'[29]ERU-1'!$A$6:$BE$17,I$42,FALSE)</f>
        <v>0</v>
      </c>
      <c r="J66" s="85">
        <f>VLOOKUP($C$2,'[29]ERU-1'!$A$6:$BE$17,J$42,FALSE)</f>
        <v>0</v>
      </c>
      <c r="K66" s="85">
        <f>VLOOKUP($C$2,'[29]ERU-1'!$A$6:$BE$17,K$42,FALSE)</f>
        <v>103</v>
      </c>
      <c r="L66" s="85">
        <f>VLOOKUP($C$2,'[29]ERU-1'!$A$6:$BE$17,L$42,FALSE)</f>
        <v>0</v>
      </c>
      <c r="M66" s="85">
        <f>VLOOKUP($C$2,'[29]ERU-1'!$A$6:$BE$17,M$42,FALSE)</f>
        <v>103</v>
      </c>
      <c r="N66" s="85">
        <f>VLOOKUP($C$2,'[29]ERU-1'!$A$6:$BE$17,N$42,FALSE)</f>
        <v>0</v>
      </c>
      <c r="O66" s="85" t="s">
        <v>36</v>
      </c>
      <c r="P66" s="85">
        <f>VLOOKUP($C$2,'[29]ERU-1'!$A$6:$BE$17,P$42,FALSE)</f>
        <v>0</v>
      </c>
      <c r="Q66" s="85">
        <f>VLOOKUP($C$2,'[29]ERU-1'!$A$6:$BE$17,Q$42,FALSE)</f>
        <v>0</v>
      </c>
      <c r="R66" s="85">
        <f>VLOOKUP($C$2,'[29]ERU-1'!$A$6:$BE$17,R$42,FALSE)</f>
        <v>0</v>
      </c>
      <c r="S66" s="85">
        <f>VLOOKUP($C$2,'[29]ERU-1'!$A$6:$BE$17,S$42,FALSE)</f>
        <v>0</v>
      </c>
      <c r="T66" s="85">
        <f>VLOOKUP($C$2,'[29]ERU-1'!$A$6:$BE$17,T$42,FALSE)</f>
        <v>0</v>
      </c>
      <c r="U66" s="85">
        <f>VLOOKUP($C$2,'[29]ERU-1'!$A$6:$BE$17,U$42,FALSE)</f>
        <v>0</v>
      </c>
      <c r="V66" s="85">
        <f>VLOOKUP($C$2,'[29]ERU-1'!$A$6:$BE$17,V$42,FALSE)</f>
        <v>0</v>
      </c>
      <c r="W66" s="85">
        <f>VLOOKUP($C$2,'[29]ERU-1'!$A$6:$BE$17,W$42,FALSE)</f>
        <v>0</v>
      </c>
      <c r="X66" s="85">
        <f>VLOOKUP($C$2,'[29]ERU-1'!$A$6:$BE$17,X$42,FALSE)</f>
        <v>103</v>
      </c>
      <c r="Y66" s="85">
        <f>VLOOKUP($C$2,'[29]ERU-1'!$A$6:$BE$17,Y$42,FALSE)</f>
        <v>0</v>
      </c>
      <c r="Z66" s="85">
        <f>VLOOKUP($C$2,'[29]ERU-1'!$A$6:$BE$17,Z$42,FALSE)</f>
        <v>0</v>
      </c>
      <c r="AA66" s="85" t="str">
        <f>INDEX([16]Data!$BK$5:$BK$156,MATCH(A66,[16]Data!$A$5:$A$156,0))</f>
        <v>Vysočina</v>
      </c>
      <c r="AB66" s="86">
        <f>INDEX([16]Data!$BM$5:$BM$156,MATCH(A66,[16]Data!$A$5:$A$156,0))</f>
        <v>0.28599999999999998</v>
      </c>
      <c r="AC66" s="12"/>
      <c r="AD66" s="39">
        <f t="shared" si="16"/>
        <v>0.81438890786494111</v>
      </c>
    </row>
    <row r="67" spans="1:30" x14ac:dyDescent="0.25">
      <c r="A67" s="34">
        <v>3503</v>
      </c>
      <c r="B67" s="84" t="str">
        <f>INDEX([16]Data!$C$5:$C$156,MATCH(A67,[16]Data!$A$5:$A$156,0))</f>
        <v>KJ - Havlíčkův Brod, Na Výšině</v>
      </c>
      <c r="C67" s="85" t="str">
        <f>VLOOKUP($C$2,'[30]ERU-1'!$A$6:$BE$17,C$42,FALSE)</f>
        <v>Červenec</v>
      </c>
      <c r="D67" s="85">
        <f>VLOOKUP($C$2,'[30]ERU-1'!$A$6:$BE$17,D$42,FALSE)</f>
        <v>7</v>
      </c>
      <c r="E67" s="85">
        <f>VLOOKUP($C$2,'[30]ERU-1'!$A$6:$BE$17,E$42,FALSE)</f>
        <v>201.39099999999999</v>
      </c>
      <c r="F67" s="85">
        <f>VLOOKUP($C$2,'[30]ERU-1'!$A$6:$BE$17,F$42,FALSE)</f>
        <v>107.886</v>
      </c>
      <c r="G67" s="85">
        <f>VLOOKUP($C$2,'[30]ERU-1'!$A$6:$BE$17,G$42,FALSE)</f>
        <v>35.273000000000003</v>
      </c>
      <c r="H67" s="85">
        <f>VLOOKUP($C$2,'[30]ERU-1'!$A$6:$BE$17,H$42,FALSE)</f>
        <v>297</v>
      </c>
      <c r="I67" s="85">
        <f>VLOOKUP($C$2,'[30]ERU-1'!$A$6:$BE$17,I$42,FALSE)</f>
        <v>0</v>
      </c>
      <c r="J67" s="85">
        <f>VLOOKUP($C$2,'[30]ERU-1'!$A$6:$BE$17,J$42,FALSE)</f>
        <v>0</v>
      </c>
      <c r="K67" s="85">
        <f>VLOOKUP($C$2,'[30]ERU-1'!$A$6:$BE$17,K$42,FALSE)</f>
        <v>297</v>
      </c>
      <c r="L67" s="85">
        <f>VLOOKUP($C$2,'[30]ERU-1'!$A$6:$BE$17,L$42,FALSE)</f>
        <v>0</v>
      </c>
      <c r="M67" s="85">
        <f>VLOOKUP($C$2,'[30]ERU-1'!$A$6:$BE$17,M$42,FALSE)</f>
        <v>297</v>
      </c>
      <c r="N67" s="85">
        <f>VLOOKUP($C$2,'[30]ERU-1'!$A$6:$BE$17,N$42,FALSE)</f>
        <v>0</v>
      </c>
      <c r="O67" s="85" t="s">
        <v>36</v>
      </c>
      <c r="P67" s="85">
        <f>VLOOKUP($C$2,'[30]ERU-1'!$A$6:$BE$17,P$42,FALSE)</f>
        <v>0</v>
      </c>
      <c r="Q67" s="85">
        <f>VLOOKUP($C$2,'[30]ERU-1'!$A$6:$BE$17,Q$42,FALSE)</f>
        <v>0</v>
      </c>
      <c r="R67" s="85">
        <f>VLOOKUP($C$2,'[30]ERU-1'!$A$6:$BE$17,R$42,FALSE)</f>
        <v>297</v>
      </c>
      <c r="S67" s="85">
        <f>VLOOKUP($C$2,'[30]ERU-1'!$A$6:$BE$17,S$42,FALSE)</f>
        <v>0</v>
      </c>
      <c r="T67" s="85">
        <f>VLOOKUP($C$2,'[30]ERU-1'!$A$6:$BE$17,T$42,FALSE)</f>
        <v>0</v>
      </c>
      <c r="U67" s="85">
        <f>VLOOKUP($C$2,'[30]ERU-1'!$A$6:$BE$17,U$42,FALSE)</f>
        <v>0</v>
      </c>
      <c r="V67" s="85">
        <f>VLOOKUP($C$2,'[30]ERU-1'!$A$6:$BE$17,V$42,FALSE)</f>
        <v>0</v>
      </c>
      <c r="W67" s="85">
        <f>VLOOKUP($C$2,'[30]ERU-1'!$A$6:$BE$17,W$42,FALSE)</f>
        <v>0</v>
      </c>
      <c r="X67" s="85">
        <f>VLOOKUP($C$2,'[30]ERU-1'!$A$6:$BE$17,X$42,FALSE)</f>
        <v>0</v>
      </c>
      <c r="Y67" s="85">
        <f>VLOOKUP($C$2,'[30]ERU-1'!$A$6:$BE$17,Y$42,FALSE)</f>
        <v>0</v>
      </c>
      <c r="Z67" s="85">
        <f>VLOOKUP($C$2,'[30]ERU-1'!$A$6:$BE$17,Z$42,FALSE)</f>
        <v>0</v>
      </c>
      <c r="AA67" s="85" t="str">
        <f>INDEX([16]Data!$BK$5:$BK$156,MATCH(A67,[16]Data!$A$5:$A$156,0))</f>
        <v>Vysočina</v>
      </c>
      <c r="AB67" s="86">
        <f>INDEX([16]Data!$BM$5:$BM$156,MATCH(A67,[16]Data!$A$5:$A$156,0))</f>
        <v>0.73499999999999999</v>
      </c>
      <c r="AC67" s="12"/>
      <c r="AD67" s="39">
        <f t="shared" si="16"/>
        <v>0.76469606807185364</v>
      </c>
    </row>
    <row r="68" spans="1:30" x14ac:dyDescent="0.25">
      <c r="A68">
        <v>2681</v>
      </c>
      <c r="B68" s="84" t="str">
        <f>INDEX([16]Data!$C$5:$C$156,MATCH(A68,[16]Data!$A$5:$A$156,0))</f>
        <v>KJ - Havlíčkův Brod, Smetanovo náměstí</v>
      </c>
      <c r="C68" s="85" t="str">
        <f>VLOOKUP($C$2,'[31]ERU-1'!$A$6:$BE$17,C$42,FALSE)</f>
        <v>Červenec</v>
      </c>
      <c r="D68" s="85">
        <f>VLOOKUP($C$2,'[31]ERU-1'!$A$6:$BE$17,D$42,FALSE)</f>
        <v>7</v>
      </c>
      <c r="E68" s="85">
        <f>VLOOKUP($C$2,'[31]ERU-1'!$A$6:$BE$17,E$42,FALSE)</f>
        <v>140.399</v>
      </c>
      <c r="F68" s="85">
        <f>VLOOKUP($C$2,'[31]ERU-1'!$A$6:$BE$17,F$42,FALSE)</f>
        <v>73.513000000000005</v>
      </c>
      <c r="G68" s="85">
        <f>VLOOKUP($C$2,'[31]ERU-1'!$A$6:$BE$17,G$42,FALSE)</f>
        <v>35.314999999999998</v>
      </c>
      <c r="H68" s="85">
        <f>VLOOKUP($C$2,'[31]ERU-1'!$A$6:$BE$17,H$42,FALSE)</f>
        <v>204</v>
      </c>
      <c r="I68" s="85">
        <f>VLOOKUP($C$2,'[31]ERU-1'!$A$6:$BE$17,I$42,FALSE)</f>
        <v>0</v>
      </c>
      <c r="J68" s="85">
        <f>VLOOKUP($C$2,'[31]ERU-1'!$A$6:$BE$17,J$42,FALSE)</f>
        <v>0</v>
      </c>
      <c r="K68" s="85">
        <f>VLOOKUP($C$2,'[31]ERU-1'!$A$6:$BE$17,K$42,FALSE)</f>
        <v>204</v>
      </c>
      <c r="L68" s="85">
        <f>VLOOKUP($C$2,'[31]ERU-1'!$A$6:$BE$17,L$42,FALSE)</f>
        <v>0</v>
      </c>
      <c r="M68" s="85">
        <f>VLOOKUP($C$2,'[31]ERU-1'!$A$6:$BE$17,M$42,FALSE)</f>
        <v>204</v>
      </c>
      <c r="N68" s="85">
        <f>VLOOKUP($C$2,'[31]ERU-1'!$A$6:$BE$17,N$42,FALSE)</f>
        <v>0</v>
      </c>
      <c r="O68" s="85" t="s">
        <v>36</v>
      </c>
      <c r="P68" s="85">
        <f>VLOOKUP($C$2,'[31]ERU-1'!$A$6:$BE$17,P$42,FALSE)</f>
        <v>0</v>
      </c>
      <c r="Q68" s="85">
        <f>VLOOKUP($C$2,'[31]ERU-1'!$A$6:$BE$17,Q$42,FALSE)</f>
        <v>0</v>
      </c>
      <c r="R68" s="85">
        <f>VLOOKUP($C$2,'[31]ERU-1'!$A$6:$BE$17,R$42,FALSE)</f>
        <v>204</v>
      </c>
      <c r="S68" s="85">
        <f>VLOOKUP($C$2,'[31]ERU-1'!$A$6:$BE$17,S$42,FALSE)</f>
        <v>0</v>
      </c>
      <c r="T68" s="85">
        <f>VLOOKUP($C$2,'[31]ERU-1'!$A$6:$BE$17,T$42,FALSE)</f>
        <v>0</v>
      </c>
      <c r="U68" s="85">
        <f>VLOOKUP($C$2,'[31]ERU-1'!$A$6:$BE$17,U$42,FALSE)</f>
        <v>0</v>
      </c>
      <c r="V68" s="85">
        <f>VLOOKUP($C$2,'[31]ERU-1'!$A$6:$BE$17,V$42,FALSE)</f>
        <v>0</v>
      </c>
      <c r="W68" s="85">
        <f>VLOOKUP($C$2,'[31]ERU-1'!$A$6:$BE$17,W$42,FALSE)</f>
        <v>0</v>
      </c>
      <c r="X68" s="85">
        <f>VLOOKUP($C$2,'[31]ERU-1'!$A$6:$BE$17,X$42,FALSE)</f>
        <v>0</v>
      </c>
      <c r="Y68" s="85">
        <f>VLOOKUP($C$2,'[31]ERU-1'!$A$6:$BE$17,Y$42,FALSE)</f>
        <v>0</v>
      </c>
      <c r="Z68" s="85">
        <f>VLOOKUP($C$2,'[31]ERU-1'!$A$6:$BE$17,Z$42,FALSE)</f>
        <v>0</v>
      </c>
      <c r="AA68" s="85" t="str">
        <f>INDEX([16]Data!$BK$5:$BK$156,MATCH(A68,[16]Data!$A$5:$A$156,0))</f>
        <v>Vysočina</v>
      </c>
      <c r="AB68" s="86">
        <f>INDEX([16]Data!$BM$5:$BM$156,MATCH(A68,[16]Data!$A$5:$A$156,0))</f>
        <v>0.47199999999999998</v>
      </c>
      <c r="AC68" s="12"/>
      <c r="AD68" s="39">
        <f t="shared" si="16"/>
        <v>0.77083871786849478</v>
      </c>
    </row>
    <row r="69" spans="1:30" x14ac:dyDescent="0.25">
      <c r="A69">
        <v>2683</v>
      </c>
      <c r="B69" s="84" t="str">
        <f>INDEX([16]Data!$C$5:$C$156,MATCH(A69,[16]Data!$A$5:$A$156,0))</f>
        <v>KJ - Havlíčkův Brod, Žižkov II</v>
      </c>
      <c r="C69" s="85" t="str">
        <f>VLOOKUP($C$2,'[32]ERU-1'!$A$6:$BE$17,C$42,FALSE)</f>
        <v>Červenec</v>
      </c>
      <c r="D69" s="85">
        <f>VLOOKUP($C$2,'[32]ERU-1'!$A$6:$BE$17,D$42,FALSE)</f>
        <v>7</v>
      </c>
      <c r="E69" s="85">
        <f>VLOOKUP($C$2,'[32]ERU-1'!$A$6:$BE$17,E$42,FALSE)</f>
        <v>149.239</v>
      </c>
      <c r="F69" s="85">
        <f>VLOOKUP($C$2,'[32]ERU-1'!$A$6:$BE$17,F$42,FALSE)</f>
        <v>75.200999999999993</v>
      </c>
      <c r="G69" s="85">
        <f>VLOOKUP($C$2,'[32]ERU-1'!$A$6:$BE$17,G$42,FALSE)</f>
        <v>35.314999999999998</v>
      </c>
      <c r="H69" s="85">
        <f>VLOOKUP($C$2,'[32]ERU-1'!$A$6:$BE$17,H$42,FALSE)</f>
        <v>201</v>
      </c>
      <c r="I69" s="85">
        <f>VLOOKUP($C$2,'[32]ERU-1'!$A$6:$BE$17,I$42,FALSE)</f>
        <v>0</v>
      </c>
      <c r="J69" s="85">
        <f>VLOOKUP($C$2,'[32]ERU-1'!$A$6:$BE$17,J$42,FALSE)</f>
        <v>0</v>
      </c>
      <c r="K69" s="85">
        <f>VLOOKUP($C$2,'[32]ERU-1'!$A$6:$BE$17,K$42,FALSE)</f>
        <v>201</v>
      </c>
      <c r="L69" s="85">
        <f>VLOOKUP($C$2,'[32]ERU-1'!$A$6:$BE$17,L$42,FALSE)</f>
        <v>0</v>
      </c>
      <c r="M69" s="85">
        <f>VLOOKUP($C$2,'[32]ERU-1'!$A$6:$BE$17,M$42,FALSE)</f>
        <v>201</v>
      </c>
      <c r="N69" s="85">
        <f>VLOOKUP($C$2,'[32]ERU-1'!$A$6:$BE$17,N$42,FALSE)</f>
        <v>0</v>
      </c>
      <c r="O69" s="85" t="s">
        <v>36</v>
      </c>
      <c r="P69" s="85">
        <f>VLOOKUP($C$2,'[32]ERU-1'!$A$6:$BE$17,P$42,FALSE)</f>
        <v>0</v>
      </c>
      <c r="Q69" s="85">
        <f>VLOOKUP($C$2,'[32]ERU-1'!$A$6:$BE$17,Q$42,FALSE)</f>
        <v>0</v>
      </c>
      <c r="R69" s="85">
        <f>VLOOKUP($C$2,'[32]ERU-1'!$A$6:$BE$17,R$42,FALSE)</f>
        <v>201</v>
      </c>
      <c r="S69" s="85">
        <f>VLOOKUP($C$2,'[32]ERU-1'!$A$6:$BE$17,S$42,FALSE)</f>
        <v>0</v>
      </c>
      <c r="T69" s="85">
        <f>VLOOKUP($C$2,'[32]ERU-1'!$A$6:$BE$17,T$42,FALSE)</f>
        <v>0</v>
      </c>
      <c r="U69" s="85">
        <f>VLOOKUP($C$2,'[32]ERU-1'!$A$6:$BE$17,U$42,FALSE)</f>
        <v>0</v>
      </c>
      <c r="V69" s="85">
        <f>VLOOKUP($C$2,'[32]ERU-1'!$A$6:$BE$17,V$42,FALSE)</f>
        <v>0</v>
      </c>
      <c r="W69" s="85">
        <f>VLOOKUP($C$2,'[32]ERU-1'!$A$6:$BE$17,W$42,FALSE)</f>
        <v>0</v>
      </c>
      <c r="X69" s="85">
        <f>VLOOKUP($C$2,'[32]ERU-1'!$A$6:$BE$17,X$42,FALSE)</f>
        <v>0</v>
      </c>
      <c r="Y69" s="85">
        <f>VLOOKUP($C$2,'[32]ERU-1'!$A$6:$BE$17,Y$42,FALSE)</f>
        <v>0</v>
      </c>
      <c r="Z69" s="85">
        <f>VLOOKUP($C$2,'[32]ERU-1'!$A$6:$BE$17,Z$42,FALSE)</f>
        <v>0</v>
      </c>
      <c r="AA69" s="85" t="str">
        <f>INDEX([16]Data!$BK$5:$BK$156,MATCH(A69,[16]Data!$A$5:$A$156,0))</f>
        <v>Vysočina</v>
      </c>
      <c r="AB69" s="86">
        <f>INDEX([16]Data!$BM$5:$BM$156,MATCH(A69,[16]Data!$A$5:$A$156,0))</f>
        <v>0.47199999999999998</v>
      </c>
      <c r="AC69" s="12"/>
      <c r="AD69" s="39">
        <f t="shared" si="16"/>
        <v>0.74245466593972609</v>
      </c>
    </row>
    <row r="70" spans="1:30" x14ac:dyDescent="0.25">
      <c r="A70">
        <v>2879</v>
      </c>
      <c r="B70" s="84" t="str">
        <f>INDEX([16]Data!$C$5:$C$156,MATCH(A70,[16]Data!$A$5:$A$156,0))</f>
        <v>KJ - Hlučín</v>
      </c>
      <c r="C70" s="85" t="str">
        <f>VLOOKUP($C$2,'[33]ERU-1'!$A$6:$BE$17,C$42,FALSE)</f>
        <v>Červenec</v>
      </c>
      <c r="D70" s="85">
        <f>VLOOKUP($C$2,'[33]ERU-1'!$A$6:$BE$17,D$42,FALSE)</f>
        <v>7</v>
      </c>
      <c r="E70" s="85">
        <f>VLOOKUP($C$2,'[33]ERU-1'!$A$6:$BE$17,E$42,FALSE)</f>
        <v>529.89200000000005</v>
      </c>
      <c r="F70" s="85">
        <f>VLOOKUP($C$2,'[33]ERU-1'!$A$6:$BE$17,F$42,FALSE)</f>
        <v>276.411</v>
      </c>
      <c r="G70" s="85">
        <f>VLOOKUP($C$2,'[33]ERU-1'!$A$6:$BE$17,G$42,FALSE)</f>
        <v>35.429000000000002</v>
      </c>
      <c r="H70" s="85">
        <f>VLOOKUP($C$2,'[33]ERU-1'!$A$6:$BE$17,H$42,FALSE)</f>
        <v>759</v>
      </c>
      <c r="I70" s="85">
        <f>VLOOKUP($C$2,'[33]ERU-1'!$A$6:$BE$17,I$42,FALSE)</f>
        <v>0</v>
      </c>
      <c r="J70" s="85">
        <f>VLOOKUP($C$2,'[33]ERU-1'!$A$6:$BE$17,J$42,FALSE)</f>
        <v>0</v>
      </c>
      <c r="K70" s="85">
        <f>VLOOKUP($C$2,'[33]ERU-1'!$A$6:$BE$17,K$42,FALSE)</f>
        <v>759</v>
      </c>
      <c r="L70" s="85">
        <f>VLOOKUP($C$2,'[33]ERU-1'!$A$6:$BE$17,L$42,FALSE)</f>
        <v>0</v>
      </c>
      <c r="M70" s="85">
        <f>VLOOKUP($C$2,'[33]ERU-1'!$A$6:$BE$17,M$42,FALSE)</f>
        <v>759</v>
      </c>
      <c r="N70" s="85">
        <f>VLOOKUP($C$2,'[33]ERU-1'!$A$6:$BE$17,N$42,FALSE)</f>
        <v>0</v>
      </c>
      <c r="O70" s="85" t="s">
        <v>36</v>
      </c>
      <c r="P70" s="85">
        <f>VLOOKUP($C$2,'[33]ERU-1'!$A$6:$BE$17,P$42,FALSE)</f>
        <v>0</v>
      </c>
      <c r="Q70" s="85">
        <f>VLOOKUP($C$2,'[33]ERU-1'!$A$6:$BE$17,Q$42,FALSE)</f>
        <v>0</v>
      </c>
      <c r="R70" s="85">
        <f>VLOOKUP($C$2,'[33]ERU-1'!$A$6:$BE$17,R$42,FALSE)</f>
        <v>759</v>
      </c>
      <c r="S70" s="85">
        <f>VLOOKUP($C$2,'[33]ERU-1'!$A$6:$BE$17,S$42,FALSE)</f>
        <v>0</v>
      </c>
      <c r="T70" s="85">
        <f>VLOOKUP($C$2,'[33]ERU-1'!$A$6:$BE$17,T$42,FALSE)</f>
        <v>0</v>
      </c>
      <c r="U70" s="85">
        <f>VLOOKUP($C$2,'[33]ERU-1'!$A$6:$BE$17,U$42,FALSE)</f>
        <v>0</v>
      </c>
      <c r="V70" s="85">
        <f>VLOOKUP($C$2,'[33]ERU-1'!$A$6:$BE$17,V$42,FALSE)</f>
        <v>0</v>
      </c>
      <c r="W70" s="85">
        <f>VLOOKUP($C$2,'[33]ERU-1'!$A$6:$BE$17,W$42,FALSE)</f>
        <v>0</v>
      </c>
      <c r="X70" s="85">
        <f>VLOOKUP($C$2,'[33]ERU-1'!$A$6:$BE$17,X$42,FALSE)</f>
        <v>0</v>
      </c>
      <c r="Y70" s="85">
        <f>VLOOKUP($C$2,'[33]ERU-1'!$A$6:$BE$17,Y$42,FALSE)</f>
        <v>0</v>
      </c>
      <c r="Z70" s="85">
        <f>VLOOKUP($C$2,'[33]ERU-1'!$A$6:$BE$17,Z$42,FALSE)</f>
        <v>0</v>
      </c>
      <c r="AA70" s="85" t="str">
        <f>INDEX([16]Data!$BK$5:$BK$156,MATCH(A70,[16]Data!$A$5:$A$156,0))</f>
        <v>Moravskoslezský</v>
      </c>
      <c r="AB70" s="86">
        <f>INDEX([16]Data!$BM$5:$BM$156,MATCH(A70,[16]Data!$A$5:$A$156,0))</f>
        <v>1.7909999999999999</v>
      </c>
      <c r="AC70" s="12"/>
      <c r="AD70" s="39">
        <f t="shared" si="16"/>
        <v>0.76275305010775019</v>
      </c>
    </row>
    <row r="71" spans="1:30" x14ac:dyDescent="0.25">
      <c r="A71">
        <v>2856</v>
      </c>
      <c r="B71" s="84" t="str">
        <f>INDEX([16]Data!$C$5:$C$156,MATCH(A71,[16]Data!$A$5:$A$156,0))</f>
        <v>KJ - Hodkovice nad Mohelkou</v>
      </c>
      <c r="C71" s="85" t="str">
        <f>VLOOKUP($C$2,'[34]ERU-1'!$A$6:$BE$17,C$42,FALSE)</f>
        <v>Červenec</v>
      </c>
      <c r="D71" s="85">
        <f>VLOOKUP($C$2,'[34]ERU-1'!$A$6:$BE$17,D$42,FALSE)</f>
        <v>7</v>
      </c>
      <c r="E71" s="85">
        <f>VLOOKUP($C$2,'[34]ERU-1'!$A$6:$BE$17,E$42,FALSE)</f>
        <v>315.85199999999998</v>
      </c>
      <c r="F71" s="85">
        <f>VLOOKUP($C$2,'[34]ERU-1'!$A$6:$BE$17,F$42,FALSE)</f>
        <v>159.92599999999999</v>
      </c>
      <c r="G71" s="85">
        <f>VLOOKUP($C$2,'[34]ERU-1'!$A$6:$BE$17,G$42,FALSE)</f>
        <v>35.39</v>
      </c>
      <c r="H71" s="85">
        <f>VLOOKUP($C$2,'[34]ERU-1'!$A$6:$BE$17,H$42,FALSE)</f>
        <v>437</v>
      </c>
      <c r="I71" s="85">
        <f>VLOOKUP($C$2,'[34]ERU-1'!$A$6:$BE$17,I$42,FALSE)</f>
        <v>0</v>
      </c>
      <c r="J71" s="85">
        <f>VLOOKUP($C$2,'[34]ERU-1'!$A$6:$BE$17,J$42,FALSE)</f>
        <v>0</v>
      </c>
      <c r="K71" s="85">
        <f>VLOOKUP($C$2,'[34]ERU-1'!$A$6:$BE$17,K$42,FALSE)</f>
        <v>437</v>
      </c>
      <c r="L71" s="85">
        <f>VLOOKUP($C$2,'[34]ERU-1'!$A$6:$BE$17,L$42,FALSE)</f>
        <v>0</v>
      </c>
      <c r="M71" s="85">
        <f>VLOOKUP($C$2,'[34]ERU-1'!$A$6:$BE$17,M$42,FALSE)</f>
        <v>437</v>
      </c>
      <c r="N71" s="85">
        <f>VLOOKUP($C$2,'[34]ERU-1'!$A$6:$BE$17,N$42,FALSE)</f>
        <v>0</v>
      </c>
      <c r="O71" s="85" t="s">
        <v>36</v>
      </c>
      <c r="P71" s="85">
        <f>VLOOKUP($C$2,'[34]ERU-1'!$A$6:$BE$17,P$42,FALSE)</f>
        <v>0</v>
      </c>
      <c r="Q71" s="85">
        <f>VLOOKUP($C$2,'[34]ERU-1'!$A$6:$BE$17,Q$42,FALSE)</f>
        <v>0</v>
      </c>
      <c r="R71" s="85">
        <f>VLOOKUP($C$2,'[34]ERU-1'!$A$6:$BE$17,R$42,FALSE)</f>
        <v>437</v>
      </c>
      <c r="S71" s="85">
        <f>VLOOKUP($C$2,'[34]ERU-1'!$A$6:$BE$17,S$42,FALSE)</f>
        <v>0</v>
      </c>
      <c r="T71" s="85">
        <f>VLOOKUP($C$2,'[34]ERU-1'!$A$6:$BE$17,T$42,FALSE)</f>
        <v>0</v>
      </c>
      <c r="U71" s="85">
        <f>VLOOKUP($C$2,'[34]ERU-1'!$A$6:$BE$17,U$42,FALSE)</f>
        <v>0</v>
      </c>
      <c r="V71" s="85">
        <f>VLOOKUP($C$2,'[34]ERU-1'!$A$6:$BE$17,V$42,FALSE)</f>
        <v>0</v>
      </c>
      <c r="W71" s="85">
        <f>VLOOKUP($C$2,'[34]ERU-1'!$A$6:$BE$17,W$42,FALSE)</f>
        <v>0</v>
      </c>
      <c r="X71" s="85">
        <f>VLOOKUP($C$2,'[34]ERU-1'!$A$6:$BE$17,X$42,FALSE)</f>
        <v>0</v>
      </c>
      <c r="Y71" s="85">
        <f>VLOOKUP($C$2,'[34]ERU-1'!$A$6:$BE$17,Y$42,FALSE)</f>
        <v>0</v>
      </c>
      <c r="Z71" s="85">
        <f>VLOOKUP($C$2,'[34]ERU-1'!$A$6:$BE$17,Z$42,FALSE)</f>
        <v>0</v>
      </c>
      <c r="AA71" s="85" t="str">
        <f>INDEX([16]Data!$BK$5:$BK$156,MATCH(A71,[16]Data!$A$5:$A$156,0))</f>
        <v>Liberecký</v>
      </c>
      <c r="AB71" s="86">
        <f>INDEX([16]Data!$BM$5:$BM$156,MATCH(A71,[16]Data!$A$5:$A$156,0))</f>
        <v>0.95199999999999996</v>
      </c>
      <c r="AC71" s="12"/>
      <c r="AD71" s="39">
        <f t="shared" si="16"/>
        <v>0.75903160767410482</v>
      </c>
    </row>
    <row r="72" spans="1:30" x14ac:dyDescent="0.25">
      <c r="A72" s="34">
        <v>3434</v>
      </c>
      <c r="B72" s="84" t="str">
        <f>INDEX([16]Data!$C$5:$C$156,MATCH(A72,[16]Data!$A$5:$A$156,0))</f>
        <v>KJ - Hodonice</v>
      </c>
      <c r="C72" s="85" t="str">
        <f>VLOOKUP($C$2,'[35]ERU-1'!$A$6:$BE$17,C$42,FALSE)</f>
        <v>Červenec</v>
      </c>
      <c r="D72" s="85">
        <f>VLOOKUP($C$2,'[35]ERU-1'!$A$6:$BE$17,D$42,FALSE)</f>
        <v>7</v>
      </c>
      <c r="E72" s="85">
        <f>VLOOKUP($C$2,'[35]ERU-1'!$A$6:$BE$17,E$42,FALSE)</f>
        <v>2604.7150000000001</v>
      </c>
      <c r="F72" s="85">
        <f>VLOOKUP($C$2,'[35]ERU-1'!$A$6:$BE$17,F$42,FALSE)</f>
        <v>1394.2170000000001</v>
      </c>
      <c r="G72" s="85">
        <f>VLOOKUP($C$2,'[35]ERU-1'!$A$6:$BE$17,G$42,FALSE)</f>
        <v>35.408999999999999</v>
      </c>
      <c r="H72" s="85">
        <f>VLOOKUP($C$2,'[35]ERU-1'!$A$6:$BE$17,H$42,FALSE)</f>
        <v>4070</v>
      </c>
      <c r="I72" s="85">
        <f>VLOOKUP($C$2,'[35]ERU-1'!$A$6:$BE$17,I$42,FALSE)</f>
        <v>0</v>
      </c>
      <c r="J72" s="85">
        <f>VLOOKUP($C$2,'[35]ERU-1'!$A$6:$BE$17,J$42,FALSE)</f>
        <v>0</v>
      </c>
      <c r="K72" s="85">
        <f>VLOOKUP($C$2,'[35]ERU-1'!$A$6:$BE$17,K$42,FALSE)</f>
        <v>4070</v>
      </c>
      <c r="L72" s="85">
        <f>VLOOKUP($C$2,'[35]ERU-1'!$A$6:$BE$17,L$42,FALSE)</f>
        <v>0</v>
      </c>
      <c r="M72" s="85">
        <f>VLOOKUP($C$2,'[35]ERU-1'!$A$6:$BE$17,M$42,FALSE)</f>
        <v>4070</v>
      </c>
      <c r="N72" s="85">
        <f>VLOOKUP($C$2,'[35]ERU-1'!$A$6:$BE$17,N$42,FALSE)</f>
        <v>0</v>
      </c>
      <c r="O72" s="85" t="s">
        <v>36</v>
      </c>
      <c r="P72" s="85">
        <f>VLOOKUP($C$2,'[35]ERU-1'!$A$6:$BE$17,P$42,FALSE)</f>
        <v>0</v>
      </c>
      <c r="Q72" s="85">
        <f>VLOOKUP($C$2,'[35]ERU-1'!$A$6:$BE$17,Q$42,FALSE)</f>
        <v>0</v>
      </c>
      <c r="R72" s="85">
        <f>VLOOKUP($C$2,'[35]ERU-1'!$A$6:$BE$17,R$42,FALSE)</f>
        <v>4070</v>
      </c>
      <c r="S72" s="85">
        <f>VLOOKUP($C$2,'[35]ERU-1'!$A$6:$BE$17,S$42,FALSE)</f>
        <v>0</v>
      </c>
      <c r="T72" s="85">
        <f>VLOOKUP($C$2,'[35]ERU-1'!$A$6:$BE$17,T$42,FALSE)</f>
        <v>0</v>
      </c>
      <c r="U72" s="85">
        <f>VLOOKUP($C$2,'[35]ERU-1'!$A$6:$BE$17,U$42,FALSE)</f>
        <v>0</v>
      </c>
      <c r="V72" s="85">
        <f>VLOOKUP($C$2,'[35]ERU-1'!$A$6:$BE$17,V$42,FALSE)</f>
        <v>0</v>
      </c>
      <c r="W72" s="85">
        <f>VLOOKUP($C$2,'[35]ERU-1'!$A$6:$BE$17,W$42,FALSE)</f>
        <v>0</v>
      </c>
      <c r="X72" s="85">
        <f>VLOOKUP($C$2,'[35]ERU-1'!$A$6:$BE$17,X$42,FALSE)</f>
        <v>0</v>
      </c>
      <c r="Y72" s="85">
        <f>VLOOKUP($C$2,'[35]ERU-1'!$A$6:$BE$17,Y$42,FALSE)</f>
        <v>0</v>
      </c>
      <c r="Z72" s="85">
        <f>VLOOKUP($C$2,'[35]ERU-1'!$A$6:$BE$17,Z$42,FALSE)</f>
        <v>0</v>
      </c>
      <c r="AA72" s="85" t="str">
        <f>INDEX([16]Data!$BK$5:$BK$156,MATCH(A72,[16]Data!$A$5:$A$156,0))</f>
        <v>Jihomoravský</v>
      </c>
      <c r="AB72" s="86">
        <f>INDEX([16]Data!$BM$5:$BM$156,MATCH(A72,[16]Data!$A$5:$A$156,0))</f>
        <v>4.9459999999999997</v>
      </c>
      <c r="AC72" s="12"/>
      <c r="AD72" s="39">
        <f t="shared" si="16"/>
        <v>0.81088923428387072</v>
      </c>
    </row>
    <row r="73" spans="1:30" x14ac:dyDescent="0.25">
      <c r="A73">
        <v>3333</v>
      </c>
      <c r="B73" s="84" t="str">
        <f>INDEX([16]Data!$C$5:$C$156,MATCH(A73,[16]Data!$A$5:$A$156,0))</f>
        <v>KJ - Horní Bříza</v>
      </c>
      <c r="C73" s="85" t="str">
        <f>VLOOKUP($C$2,'[36]ERU-1'!$A$6:$BE$17,C$42,FALSE)</f>
        <v>Červenec</v>
      </c>
      <c r="D73" s="85">
        <f>VLOOKUP($C$2,'[36]ERU-1'!$A$6:$BE$17,D$42,FALSE)</f>
        <v>7</v>
      </c>
      <c r="E73" s="85">
        <f>VLOOKUP($C$2,'[36]ERU-1'!$A$6:$BE$17,E$42,FALSE)</f>
        <v>279.06900000000002</v>
      </c>
      <c r="F73" s="85">
        <f>VLOOKUP($C$2,'[36]ERU-1'!$A$6:$BE$17,F$42,FALSE)</f>
        <v>154.25299999999999</v>
      </c>
      <c r="G73" s="85">
        <f>VLOOKUP($C$2,'[36]ERU-1'!$A$6:$BE$17,G$42,FALSE)</f>
        <v>35.32</v>
      </c>
      <c r="H73" s="85">
        <f>VLOOKUP($C$2,'[36]ERU-1'!$A$6:$BE$17,H$42,FALSE)</f>
        <v>428</v>
      </c>
      <c r="I73" s="85">
        <f>VLOOKUP($C$2,'[36]ERU-1'!$A$6:$BE$17,I$42,FALSE)</f>
        <v>0</v>
      </c>
      <c r="J73" s="85">
        <f>VLOOKUP($C$2,'[36]ERU-1'!$A$6:$BE$17,J$42,FALSE)</f>
        <v>0</v>
      </c>
      <c r="K73" s="85">
        <f>VLOOKUP($C$2,'[36]ERU-1'!$A$6:$BE$17,K$42,FALSE)</f>
        <v>428</v>
      </c>
      <c r="L73" s="85">
        <f>VLOOKUP($C$2,'[36]ERU-1'!$A$6:$BE$17,L$42,FALSE)</f>
        <v>0</v>
      </c>
      <c r="M73" s="85">
        <f>VLOOKUP($C$2,'[36]ERU-1'!$A$6:$BE$17,M$42,FALSE)</f>
        <v>428</v>
      </c>
      <c r="N73" s="85">
        <f>VLOOKUP($C$2,'[36]ERU-1'!$A$6:$BE$17,N$42,FALSE)</f>
        <v>0</v>
      </c>
      <c r="O73" s="85" t="s">
        <v>36</v>
      </c>
      <c r="P73" s="85">
        <f>VLOOKUP($C$2,'[36]ERU-1'!$A$6:$BE$17,P$42,FALSE)</f>
        <v>0</v>
      </c>
      <c r="Q73" s="85">
        <f>VLOOKUP($C$2,'[36]ERU-1'!$A$6:$BE$17,Q$42,FALSE)</f>
        <v>0</v>
      </c>
      <c r="R73" s="85">
        <f>VLOOKUP($C$2,'[36]ERU-1'!$A$6:$BE$17,R$42,FALSE)</f>
        <v>0</v>
      </c>
      <c r="S73" s="85">
        <f>VLOOKUP($C$2,'[36]ERU-1'!$A$6:$BE$17,S$42,FALSE)</f>
        <v>0</v>
      </c>
      <c r="T73" s="85">
        <f>VLOOKUP($C$2,'[36]ERU-1'!$A$6:$BE$17,T$42,FALSE)</f>
        <v>428</v>
      </c>
      <c r="U73" s="85">
        <f>VLOOKUP($C$2,'[36]ERU-1'!$A$6:$BE$17,U$42,FALSE)</f>
        <v>0</v>
      </c>
      <c r="V73" s="85">
        <f>VLOOKUP($C$2,'[36]ERU-1'!$A$6:$BE$17,V$42,FALSE)</f>
        <v>0</v>
      </c>
      <c r="W73" s="85">
        <f>VLOOKUP($C$2,'[36]ERU-1'!$A$6:$BE$17,W$42,FALSE)</f>
        <v>0</v>
      </c>
      <c r="X73" s="85">
        <f>VLOOKUP($C$2,'[36]ERU-1'!$A$6:$BE$17,X$42,FALSE)</f>
        <v>0</v>
      </c>
      <c r="Y73" s="85">
        <f>VLOOKUP($C$2,'[36]ERU-1'!$A$6:$BE$17,Y$42,FALSE)</f>
        <v>0</v>
      </c>
      <c r="Z73" s="85">
        <f>VLOOKUP($C$2,'[36]ERU-1'!$A$6:$BE$17,Z$42,FALSE)</f>
        <v>0</v>
      </c>
      <c r="AA73" s="85" t="str">
        <f>INDEX([16]Data!$BK$5:$BK$156,MATCH(A73,[16]Data!$A$5:$A$156,0))</f>
        <v>Plzeňský</v>
      </c>
      <c r="AB73" s="86">
        <f>INDEX([16]Data!$BM$5:$BM$156,MATCH(A73,[16]Data!$A$5:$A$156,0))</f>
        <v>1.9950000000000001</v>
      </c>
      <c r="AC73" s="12"/>
      <c r="AD73" s="39">
        <f t="shared" si="16"/>
        <v>0.77073955701924046</v>
      </c>
    </row>
    <row r="74" spans="1:30" x14ac:dyDescent="0.25">
      <c r="A74">
        <v>2883</v>
      </c>
      <c r="B74" s="84" t="str">
        <f>INDEX([16]Data!$C$5:$C$156,MATCH(A74,[16]Data!$A$5:$A$156,0))</f>
        <v>KJ - Hořovice</v>
      </c>
      <c r="C74" s="85" t="str">
        <f>VLOOKUP($C$2,'[37]ERU-1'!$A$6:$BE$17,C$42,FALSE)</f>
        <v>Červenec</v>
      </c>
      <c r="D74" s="85">
        <f>VLOOKUP($C$2,'[37]ERU-1'!$A$6:$BE$17,D$42,FALSE)</f>
        <v>7</v>
      </c>
      <c r="E74" s="85">
        <f>VLOOKUP($C$2,'[37]ERU-1'!$A$6:$BE$17,E$42,FALSE)</f>
        <v>244.232</v>
      </c>
      <c r="F74" s="85">
        <f>VLOOKUP($C$2,'[37]ERU-1'!$A$6:$BE$17,F$42,FALSE)</f>
        <v>128.07900000000001</v>
      </c>
      <c r="G74" s="85">
        <f>VLOOKUP($C$2,'[37]ERU-1'!$A$6:$BE$17,G$42,FALSE)</f>
        <v>35.405000000000001</v>
      </c>
      <c r="H74" s="85">
        <f>VLOOKUP($C$2,'[37]ERU-1'!$A$6:$BE$17,H$42,FALSE)</f>
        <v>354</v>
      </c>
      <c r="I74" s="85">
        <f>VLOOKUP($C$2,'[37]ERU-1'!$A$6:$BE$17,I$42,FALSE)</f>
        <v>0</v>
      </c>
      <c r="J74" s="85">
        <f>VLOOKUP($C$2,'[37]ERU-1'!$A$6:$BE$17,J$42,FALSE)</f>
        <v>0</v>
      </c>
      <c r="K74" s="85">
        <f>VLOOKUP($C$2,'[37]ERU-1'!$A$6:$BE$17,K$42,FALSE)</f>
        <v>354</v>
      </c>
      <c r="L74" s="85">
        <f>VLOOKUP($C$2,'[37]ERU-1'!$A$6:$BE$17,L$42,FALSE)</f>
        <v>0</v>
      </c>
      <c r="M74" s="85">
        <f>VLOOKUP($C$2,'[37]ERU-1'!$A$6:$BE$17,M$42,FALSE)</f>
        <v>354</v>
      </c>
      <c r="N74" s="85">
        <f>VLOOKUP($C$2,'[37]ERU-1'!$A$6:$BE$17,N$42,FALSE)</f>
        <v>0</v>
      </c>
      <c r="O74" s="85" t="s">
        <v>36</v>
      </c>
      <c r="P74" s="85">
        <f>VLOOKUP($C$2,'[37]ERU-1'!$A$6:$BE$17,P$42,FALSE)</f>
        <v>0</v>
      </c>
      <c r="Q74" s="85">
        <f>VLOOKUP($C$2,'[37]ERU-1'!$A$6:$BE$17,Q$42,FALSE)</f>
        <v>0</v>
      </c>
      <c r="R74" s="85">
        <f>VLOOKUP($C$2,'[37]ERU-1'!$A$6:$BE$17,R$42,FALSE)</f>
        <v>354</v>
      </c>
      <c r="S74" s="85">
        <f>VLOOKUP($C$2,'[37]ERU-1'!$A$6:$BE$17,S$42,FALSE)</f>
        <v>0</v>
      </c>
      <c r="T74" s="85">
        <f>VLOOKUP($C$2,'[37]ERU-1'!$A$6:$BE$17,T$42,FALSE)</f>
        <v>0</v>
      </c>
      <c r="U74" s="85">
        <f>VLOOKUP($C$2,'[37]ERU-1'!$A$6:$BE$17,U$42,FALSE)</f>
        <v>0</v>
      </c>
      <c r="V74" s="85">
        <f>VLOOKUP($C$2,'[37]ERU-1'!$A$6:$BE$17,V$42,FALSE)</f>
        <v>0</v>
      </c>
      <c r="W74" s="85">
        <f>VLOOKUP($C$2,'[37]ERU-1'!$A$6:$BE$17,W$42,FALSE)</f>
        <v>0</v>
      </c>
      <c r="X74" s="85">
        <f>VLOOKUP($C$2,'[37]ERU-1'!$A$6:$BE$17,X$42,FALSE)</f>
        <v>0</v>
      </c>
      <c r="Y74" s="85">
        <f>VLOOKUP($C$2,'[37]ERU-1'!$A$6:$BE$17,Y$42,FALSE)</f>
        <v>0</v>
      </c>
      <c r="Z74" s="85">
        <f>VLOOKUP($C$2,'[37]ERU-1'!$A$6:$BE$17,Z$42,FALSE)</f>
        <v>0</v>
      </c>
      <c r="AA74" s="85" t="str">
        <f>INDEX([16]Data!$BK$5:$BK$156,MATCH(A74,[16]Data!$A$5:$A$156,0))</f>
        <v>Středočeský</v>
      </c>
      <c r="AB74" s="86">
        <f>INDEX([16]Data!$BM$5:$BM$156,MATCH(A74,[16]Data!$A$5:$A$156,0))</f>
        <v>0.72299999999999998</v>
      </c>
      <c r="AC74" s="12"/>
      <c r="AD74" s="39">
        <f t="shared" si="16"/>
        <v>0.76775531768153504</v>
      </c>
    </row>
    <row r="75" spans="1:30" x14ac:dyDescent="0.25">
      <c r="A75">
        <v>3386</v>
      </c>
      <c r="B75" s="84" t="str">
        <f>INDEX([16]Data!$C$5:$C$156,MATCH(A75,[16]Data!$A$5:$A$156,0))</f>
        <v>KJ - Hrabyně (areál RÚ)</v>
      </c>
      <c r="C75" s="85" t="str">
        <f>VLOOKUP($C$2,'[38]ERU-1'!$A$6:$BE$17,C$42,FALSE)</f>
        <v>Červenec</v>
      </c>
      <c r="D75" s="85">
        <f>VLOOKUP($C$2,'[38]ERU-1'!$A$6:$BE$17,D$42,FALSE)</f>
        <v>7</v>
      </c>
      <c r="E75" s="85">
        <f>VLOOKUP($C$2,'[38]ERU-1'!$A$6:$BE$17,E$42,FALSE)</f>
        <v>392.96699999999998</v>
      </c>
      <c r="F75" s="85">
        <f>VLOOKUP($C$2,'[38]ERU-1'!$A$6:$BE$17,F$42,FALSE)</f>
        <v>194.31299999999999</v>
      </c>
      <c r="G75" s="85">
        <f>VLOOKUP($C$2,'[38]ERU-1'!$A$6:$BE$17,G$42,FALSE)</f>
        <v>35.429000000000002</v>
      </c>
      <c r="H75" s="85">
        <f>VLOOKUP($C$2,'[38]ERU-1'!$A$6:$BE$17,H$42,FALSE)</f>
        <v>502</v>
      </c>
      <c r="I75" s="85">
        <f>VLOOKUP($C$2,'[38]ERU-1'!$A$6:$BE$17,I$42,FALSE)</f>
        <v>0</v>
      </c>
      <c r="J75" s="85">
        <f>VLOOKUP($C$2,'[38]ERU-1'!$A$6:$BE$17,J$42,FALSE)</f>
        <v>0</v>
      </c>
      <c r="K75" s="85">
        <f>VLOOKUP($C$2,'[38]ERU-1'!$A$6:$BE$17,K$42,FALSE)</f>
        <v>502</v>
      </c>
      <c r="L75" s="85">
        <f>VLOOKUP($C$2,'[38]ERU-1'!$A$6:$BE$17,L$42,FALSE)</f>
        <v>0</v>
      </c>
      <c r="M75" s="85">
        <f>VLOOKUP($C$2,'[38]ERU-1'!$A$6:$BE$17,M$42,FALSE)</f>
        <v>502</v>
      </c>
      <c r="N75" s="85">
        <f>VLOOKUP($C$2,'[38]ERU-1'!$A$6:$BE$17,N$42,FALSE)</f>
        <v>0</v>
      </c>
      <c r="O75" s="85" t="s">
        <v>36</v>
      </c>
      <c r="P75" s="85">
        <f>VLOOKUP($C$2,'[38]ERU-1'!$A$6:$BE$17,P$42,FALSE)</f>
        <v>0</v>
      </c>
      <c r="Q75" s="85">
        <f>VLOOKUP($C$2,'[38]ERU-1'!$A$6:$BE$17,Q$42,FALSE)</f>
        <v>0</v>
      </c>
      <c r="R75" s="85">
        <f>VLOOKUP($C$2,'[38]ERU-1'!$A$6:$BE$17,R$42,FALSE)</f>
        <v>0</v>
      </c>
      <c r="S75" s="85">
        <f>VLOOKUP($C$2,'[38]ERU-1'!$A$6:$BE$17,S$42,FALSE)</f>
        <v>0</v>
      </c>
      <c r="T75" s="85">
        <f>VLOOKUP($C$2,'[38]ERU-1'!$A$6:$BE$17,T$42,FALSE)</f>
        <v>0</v>
      </c>
      <c r="U75" s="85">
        <f>VLOOKUP($C$2,'[38]ERU-1'!$A$6:$BE$17,U$42,FALSE)</f>
        <v>0</v>
      </c>
      <c r="V75" s="85">
        <f>VLOOKUP($C$2,'[38]ERU-1'!$A$6:$BE$17,V$42,FALSE)</f>
        <v>0</v>
      </c>
      <c r="W75" s="85">
        <f>VLOOKUP($C$2,'[38]ERU-1'!$A$6:$BE$17,W$42,FALSE)</f>
        <v>0</v>
      </c>
      <c r="X75" s="85">
        <f>VLOOKUP($C$2,'[38]ERU-1'!$A$6:$BE$17,X$42,FALSE)</f>
        <v>502</v>
      </c>
      <c r="Y75" s="85">
        <f>VLOOKUP($C$2,'[38]ERU-1'!$A$6:$BE$17,Y$42,FALSE)</f>
        <v>0</v>
      </c>
      <c r="Z75" s="85">
        <f>VLOOKUP($C$2,'[38]ERU-1'!$A$6:$BE$17,Z$42,FALSE)</f>
        <v>0</v>
      </c>
      <c r="AA75" s="85" t="str">
        <f>INDEX([16]Data!$BK$5:$BK$156,MATCH(A75,[16]Data!$A$5:$A$156,0))</f>
        <v>Moravskoslezský</v>
      </c>
      <c r="AB75" s="86">
        <f>INDEX([16]Data!$BM$5:$BM$156,MATCH(A75,[16]Data!$A$5:$A$156,0))</f>
        <v>2.0529999999999999</v>
      </c>
      <c r="AC75" s="12"/>
      <c r="AD75" s="39">
        <f t="shared" si="16"/>
        <v>0.71762797365304665</v>
      </c>
    </row>
    <row r="76" spans="1:30" x14ac:dyDescent="0.25">
      <c r="A76">
        <v>3546</v>
      </c>
      <c r="B76" s="84" t="str">
        <f>INDEX([16]Data!$C$5:$C$156,MATCH(A76,[16]Data!$A$5:$A$156,0))</f>
        <v>KJ - Humpolec, Lnářská</v>
      </c>
      <c r="C76" s="85" t="str">
        <f>VLOOKUP($C$2,'[39]ERU-1'!$A$6:$BE$17,C$42,FALSE)</f>
        <v>Červenec</v>
      </c>
      <c r="D76" s="85">
        <f>VLOOKUP($C$2,'[39]ERU-1'!$A$6:$BE$17,D$42,FALSE)</f>
        <v>7</v>
      </c>
      <c r="E76" s="85">
        <f>VLOOKUP($C$2,'[39]ERU-1'!$A$6:$BE$17,E$42,FALSE)</f>
        <v>79.19</v>
      </c>
      <c r="F76" s="85">
        <f>VLOOKUP($C$2,'[39]ERU-1'!$A$6:$BE$17,F$42,FALSE)</f>
        <v>42.127000000000002</v>
      </c>
      <c r="G76" s="85">
        <f>VLOOKUP($C$2,'[39]ERU-1'!$A$6:$BE$17,G$42,FALSE)</f>
        <v>35.341000000000001</v>
      </c>
      <c r="H76" s="85">
        <f>VLOOKUP($C$2,'[39]ERU-1'!$A$6:$BE$17,H$42,FALSE)</f>
        <v>113</v>
      </c>
      <c r="I76" s="85">
        <f>VLOOKUP($C$2,'[39]ERU-1'!$A$6:$BE$17,I$42,FALSE)</f>
        <v>0</v>
      </c>
      <c r="J76" s="85">
        <f>VLOOKUP($C$2,'[39]ERU-1'!$A$6:$BE$17,J$42,FALSE)</f>
        <v>0</v>
      </c>
      <c r="K76" s="85">
        <f>VLOOKUP($C$2,'[39]ERU-1'!$A$6:$BE$17,K$42,FALSE)</f>
        <v>113</v>
      </c>
      <c r="L76" s="85">
        <f>VLOOKUP($C$2,'[39]ERU-1'!$A$6:$BE$17,L$42,FALSE)</f>
        <v>0</v>
      </c>
      <c r="M76" s="85">
        <f>VLOOKUP($C$2,'[39]ERU-1'!$A$6:$BE$17,M$42,FALSE)</f>
        <v>113</v>
      </c>
      <c r="N76" s="85">
        <f>VLOOKUP($C$2,'[39]ERU-1'!$A$6:$BE$17,N$42,FALSE)</f>
        <v>0</v>
      </c>
      <c r="O76" s="85" t="s">
        <v>36</v>
      </c>
      <c r="P76" s="85">
        <f>VLOOKUP($C$2,'[39]ERU-1'!$A$6:$BE$17,P$42,FALSE)</f>
        <v>0</v>
      </c>
      <c r="Q76" s="85">
        <f>VLOOKUP($C$2,'[39]ERU-1'!$A$6:$BE$17,Q$42,FALSE)</f>
        <v>0</v>
      </c>
      <c r="R76" s="85">
        <f>VLOOKUP($C$2,'[39]ERU-1'!$A$6:$BE$17,R$42,FALSE)</f>
        <v>0</v>
      </c>
      <c r="S76" s="85">
        <f>VLOOKUP($C$2,'[39]ERU-1'!$A$6:$BE$17,S$42,FALSE)</f>
        <v>0</v>
      </c>
      <c r="T76" s="85">
        <f>VLOOKUP($C$2,'[39]ERU-1'!$A$6:$BE$17,T$42,FALSE)</f>
        <v>0</v>
      </c>
      <c r="U76" s="85">
        <f>VLOOKUP($C$2,'[39]ERU-1'!$A$6:$BE$17,U$42,FALSE)</f>
        <v>0</v>
      </c>
      <c r="V76" s="85">
        <f>VLOOKUP($C$2,'[39]ERU-1'!$A$6:$BE$17,V$42,FALSE)</f>
        <v>0</v>
      </c>
      <c r="W76" s="85">
        <f>VLOOKUP($C$2,'[39]ERU-1'!$A$6:$BE$17,W$42,FALSE)</f>
        <v>0</v>
      </c>
      <c r="X76" s="85">
        <f>VLOOKUP($C$2,'[39]ERU-1'!$A$6:$BE$17,X$42,FALSE)</f>
        <v>113</v>
      </c>
      <c r="Y76" s="85">
        <f>VLOOKUP($C$2,'[39]ERU-1'!$A$6:$BE$17,Y$42,FALSE)</f>
        <v>0</v>
      </c>
      <c r="Z76" s="85">
        <f>VLOOKUP($C$2,'[39]ERU-1'!$A$6:$BE$17,Z$42,FALSE)</f>
        <v>0</v>
      </c>
      <c r="AA76" s="85" t="str">
        <f>INDEX([16]Data!$BK$5:$BK$156,MATCH(A76,[16]Data!$A$5:$A$156,0))</f>
        <v>Vysočina</v>
      </c>
      <c r="AB76" s="86">
        <f>INDEX([16]Data!$BM$5:$BM$156,MATCH(A76,[16]Data!$A$5:$A$156,0))</f>
        <v>0.626</v>
      </c>
      <c r="AC76" s="12"/>
      <c r="AD76" s="39">
        <f t="shared" si="16"/>
        <v>0.74510145248626503</v>
      </c>
    </row>
    <row r="77" spans="1:30" x14ac:dyDescent="0.25">
      <c r="A77">
        <v>2806</v>
      </c>
      <c r="B77" s="84" t="str">
        <f>INDEX([16]Data!$C$5:$C$156,MATCH(A77,[16]Data!$A$5:$A$156,0))</f>
        <v>KJ - Humpolec, Na Rybníčku</v>
      </c>
      <c r="C77" s="85" t="str">
        <f>VLOOKUP($C$2,'[40]ERU-1'!$A$6:$BE$17,C$42,FALSE)</f>
        <v>Červenec</v>
      </c>
      <c r="D77" s="85">
        <f>VLOOKUP($C$2,'[40]ERU-1'!$A$6:$BE$17,D$42,FALSE)</f>
        <v>7</v>
      </c>
      <c r="E77" s="85">
        <f>VLOOKUP($C$2,'[40]ERU-1'!$A$6:$BE$17,E$42,FALSE)</f>
        <v>153.52500000000001</v>
      </c>
      <c r="F77" s="85">
        <f>VLOOKUP($C$2,'[40]ERU-1'!$A$6:$BE$17,F$42,FALSE)</f>
        <v>82.558000000000007</v>
      </c>
      <c r="G77" s="85">
        <f>VLOOKUP($C$2,'[40]ERU-1'!$A$6:$BE$17,G$42,FALSE)</f>
        <v>35.343000000000004</v>
      </c>
      <c r="H77" s="85">
        <f>VLOOKUP($C$2,'[40]ERU-1'!$A$6:$BE$17,H$42,FALSE)</f>
        <v>239</v>
      </c>
      <c r="I77" s="85">
        <f>VLOOKUP($C$2,'[40]ERU-1'!$A$6:$BE$17,I$42,FALSE)</f>
        <v>0</v>
      </c>
      <c r="J77" s="85">
        <f>VLOOKUP($C$2,'[40]ERU-1'!$A$6:$BE$17,J$42,FALSE)</f>
        <v>0</v>
      </c>
      <c r="K77" s="85">
        <f>VLOOKUP($C$2,'[40]ERU-1'!$A$6:$BE$17,K$42,FALSE)</f>
        <v>239</v>
      </c>
      <c r="L77" s="85">
        <f>VLOOKUP($C$2,'[40]ERU-1'!$A$6:$BE$17,L$42,FALSE)</f>
        <v>0</v>
      </c>
      <c r="M77" s="85">
        <f>VLOOKUP($C$2,'[40]ERU-1'!$A$6:$BE$17,M$42,FALSE)</f>
        <v>239</v>
      </c>
      <c r="N77" s="85">
        <f>VLOOKUP($C$2,'[40]ERU-1'!$A$6:$BE$17,N$42,FALSE)</f>
        <v>0</v>
      </c>
      <c r="O77" s="85" t="s">
        <v>36</v>
      </c>
      <c r="P77" s="85">
        <f>VLOOKUP($C$2,'[40]ERU-1'!$A$6:$BE$17,P$42,FALSE)</f>
        <v>0</v>
      </c>
      <c r="Q77" s="85">
        <f>VLOOKUP($C$2,'[40]ERU-1'!$A$6:$BE$17,Q$42,FALSE)</f>
        <v>0</v>
      </c>
      <c r="R77" s="85">
        <f>VLOOKUP($C$2,'[40]ERU-1'!$A$6:$BE$17,R$42,FALSE)</f>
        <v>239</v>
      </c>
      <c r="S77" s="85">
        <f>VLOOKUP($C$2,'[40]ERU-1'!$A$6:$BE$17,S$42,FALSE)</f>
        <v>0</v>
      </c>
      <c r="T77" s="85">
        <f>VLOOKUP($C$2,'[40]ERU-1'!$A$6:$BE$17,T$42,FALSE)</f>
        <v>0</v>
      </c>
      <c r="U77" s="85">
        <f>VLOOKUP($C$2,'[40]ERU-1'!$A$6:$BE$17,U$42,FALSE)</f>
        <v>0</v>
      </c>
      <c r="V77" s="85">
        <f>VLOOKUP($C$2,'[40]ERU-1'!$A$6:$BE$17,V$42,FALSE)</f>
        <v>0</v>
      </c>
      <c r="W77" s="85">
        <f>VLOOKUP($C$2,'[40]ERU-1'!$A$6:$BE$17,W$42,FALSE)</f>
        <v>0</v>
      </c>
      <c r="X77" s="85">
        <f>VLOOKUP($C$2,'[40]ERU-1'!$A$6:$BE$17,X$42,FALSE)</f>
        <v>0</v>
      </c>
      <c r="Y77" s="85">
        <f>VLOOKUP($C$2,'[40]ERU-1'!$A$6:$BE$17,Y$42,FALSE)</f>
        <v>0</v>
      </c>
      <c r="Z77" s="85">
        <f>VLOOKUP($C$2,'[40]ERU-1'!$A$6:$BE$17,Z$42,FALSE)</f>
        <v>0</v>
      </c>
      <c r="AA77" s="85" t="str">
        <f>INDEX([16]Data!$BK$5:$BK$156,MATCH(A77,[16]Data!$A$5:$A$156,0))</f>
        <v>Vysočina</v>
      </c>
      <c r="AB77" s="86">
        <f>INDEX([16]Data!$BM$5:$BM$156,MATCH(A77,[16]Data!$A$5:$A$156,0))</f>
        <v>0.80800000000000005</v>
      </c>
      <c r="AC77" s="12"/>
      <c r="AD77" s="39">
        <f t="shared" si="16"/>
        <v>0.80414846397549455</v>
      </c>
    </row>
    <row r="78" spans="1:30" x14ac:dyDescent="0.25">
      <c r="A78">
        <v>3941</v>
      </c>
      <c r="B78" s="84" t="str">
        <f>INDEX([16]Data!$C$5:$C$156,MATCH(A78,[16]Data!$A$5:$A$156,0))</f>
        <v>KJ - Jaroměř</v>
      </c>
      <c r="C78" s="85" t="str">
        <f>VLOOKUP($C$2,'[41]ERU-1'!$A$6:$BE$17,C$42,FALSE)</f>
        <v>Červenec</v>
      </c>
      <c r="D78" s="85">
        <f>VLOOKUP($C$2,'[41]ERU-1'!$A$6:$BE$17,D$42,FALSE)</f>
        <v>7</v>
      </c>
      <c r="E78" s="85">
        <f>VLOOKUP($C$2,'[41]ERU-1'!$A$6:$BE$17,E$42,FALSE)</f>
        <v>44.448999999999998</v>
      </c>
      <c r="F78" s="85">
        <f>VLOOKUP($C$2,'[41]ERU-1'!$A$6:$BE$17,F$42,FALSE)</f>
        <v>23.693999999999999</v>
      </c>
      <c r="G78" s="85">
        <f>VLOOKUP($C$2,'[41]ERU-1'!$A$6:$BE$17,G$42,FALSE)</f>
        <v>35.314999999999998</v>
      </c>
      <c r="H78" s="85">
        <f>VLOOKUP($C$2,'[41]ERU-1'!$A$6:$BE$17,H$42,FALSE)</f>
        <v>61</v>
      </c>
      <c r="I78" s="85">
        <f>VLOOKUP($C$2,'[41]ERU-1'!$A$6:$BE$17,I$42,FALSE)</f>
        <v>0</v>
      </c>
      <c r="J78" s="85">
        <f>VLOOKUP($C$2,'[41]ERU-1'!$A$6:$BE$17,J$42,FALSE)</f>
        <v>0</v>
      </c>
      <c r="K78" s="85">
        <f>VLOOKUP($C$2,'[41]ERU-1'!$A$6:$BE$17,K$42,FALSE)</f>
        <v>61</v>
      </c>
      <c r="L78" s="85">
        <f>VLOOKUP($C$2,'[41]ERU-1'!$A$6:$BE$17,L$42,FALSE)</f>
        <v>0</v>
      </c>
      <c r="M78" s="85">
        <f>VLOOKUP($C$2,'[41]ERU-1'!$A$6:$BE$17,M$42,FALSE)</f>
        <v>61</v>
      </c>
      <c r="N78" s="85">
        <f>VLOOKUP($C$2,'[41]ERU-1'!$A$6:$BE$17,N$42,FALSE)</f>
        <v>0</v>
      </c>
      <c r="O78" s="85" t="s">
        <v>36</v>
      </c>
      <c r="P78" s="85">
        <f>VLOOKUP($C$2,'[41]ERU-1'!$A$6:$BE$17,P$42,FALSE)</f>
        <v>0</v>
      </c>
      <c r="Q78" s="85">
        <f>VLOOKUP($C$2,'[41]ERU-1'!$A$6:$BE$17,Q$42,FALSE)</f>
        <v>0</v>
      </c>
      <c r="R78" s="85">
        <f>VLOOKUP($C$2,'[41]ERU-1'!$A$6:$BE$17,R$42,FALSE)</f>
        <v>61</v>
      </c>
      <c r="S78" s="85">
        <f>VLOOKUP($C$2,'[41]ERU-1'!$A$6:$BE$17,S$42,FALSE)</f>
        <v>0</v>
      </c>
      <c r="T78" s="85">
        <f>VLOOKUP($C$2,'[41]ERU-1'!$A$6:$BE$17,T$42,FALSE)</f>
        <v>0</v>
      </c>
      <c r="U78" s="85">
        <f>VLOOKUP($C$2,'[41]ERU-1'!$A$6:$BE$17,U$42,FALSE)</f>
        <v>0</v>
      </c>
      <c r="V78" s="85">
        <f>VLOOKUP($C$2,'[41]ERU-1'!$A$6:$BE$17,V$42,FALSE)</f>
        <v>0</v>
      </c>
      <c r="W78" s="85">
        <f>VLOOKUP($C$2,'[41]ERU-1'!$A$6:$BE$17,W$42,FALSE)</f>
        <v>0</v>
      </c>
      <c r="X78" s="85">
        <f>VLOOKUP($C$2,'[41]ERU-1'!$A$6:$BE$17,X$42,FALSE)</f>
        <v>0</v>
      </c>
      <c r="Y78" s="85">
        <f>VLOOKUP($C$2,'[41]ERU-1'!$A$6:$BE$17,Y$42,FALSE)</f>
        <v>0</v>
      </c>
      <c r="Z78" s="85">
        <f>VLOOKUP($C$2,'[41]ERU-1'!$A$6:$BE$17,Z$42,FALSE)</f>
        <v>0</v>
      </c>
      <c r="AA78" s="85" t="str">
        <f>INDEX([16]Data!$BK$5:$BK$156,MATCH(A78,[16]Data!$A$5:$A$156,0))</f>
        <v>Královéhradecký</v>
      </c>
      <c r="AB78" s="86">
        <f>INDEX([16]Data!$BM$5:$BM$156,MATCH(A78,[16]Data!$A$5:$A$156,0))</f>
        <v>0.28599999999999998</v>
      </c>
      <c r="AC78" s="12"/>
      <c r="AD78" s="39">
        <f t="shared" si="16"/>
        <v>0.71513650900837533</v>
      </c>
    </row>
    <row r="79" spans="1:30" x14ac:dyDescent="0.25">
      <c r="A79">
        <v>2042</v>
      </c>
      <c r="B79" s="84" t="str">
        <f>INDEX([16]Data!$C$5:$C$156,MATCH(A79,[16]Data!$A$5:$A$156,0))</f>
        <v>KJ - Jihlava, U Břízek</v>
      </c>
      <c r="C79" s="85" t="str">
        <f>VLOOKUP($C$2,'[42]ERU-1'!$A$6:$BE$17,C$42,FALSE)</f>
        <v>Červenec</v>
      </c>
      <c r="D79" s="85">
        <f>VLOOKUP($C$2,'[42]ERU-1'!$A$6:$BE$17,D$42,FALSE)</f>
        <v>7</v>
      </c>
      <c r="E79" s="85">
        <f>VLOOKUP($C$2,'[42]ERU-1'!$A$6:$BE$17,E$42,FALSE)</f>
        <v>1079.963</v>
      </c>
      <c r="F79" s="85">
        <f>VLOOKUP($C$2,'[42]ERU-1'!$A$6:$BE$17,F$42,FALSE)</f>
        <v>589.59699999999998</v>
      </c>
      <c r="G79" s="85">
        <f>VLOOKUP($C$2,'[42]ERU-1'!$A$6:$BE$17,G$42,FALSE)</f>
        <v>35.414000000000001</v>
      </c>
      <c r="H79" s="85">
        <f>VLOOKUP($C$2,'[42]ERU-1'!$A$6:$BE$17,H$42,FALSE)</f>
        <v>1685</v>
      </c>
      <c r="I79" s="85">
        <f>VLOOKUP($C$2,'[42]ERU-1'!$A$6:$BE$17,I$42,FALSE)</f>
        <v>0</v>
      </c>
      <c r="J79" s="85">
        <f>VLOOKUP($C$2,'[42]ERU-1'!$A$6:$BE$17,J$42,FALSE)</f>
        <v>0</v>
      </c>
      <c r="K79" s="85">
        <f>VLOOKUP($C$2,'[42]ERU-1'!$A$6:$BE$17,K$42,FALSE)</f>
        <v>1685</v>
      </c>
      <c r="L79" s="85">
        <f>VLOOKUP($C$2,'[42]ERU-1'!$A$6:$BE$17,L$42,FALSE)</f>
        <v>0</v>
      </c>
      <c r="M79" s="85">
        <f>VLOOKUP($C$2,'[42]ERU-1'!$A$6:$BE$17,M$42,FALSE)</f>
        <v>1685</v>
      </c>
      <c r="N79" s="85">
        <f>VLOOKUP($C$2,'[42]ERU-1'!$A$6:$BE$17,N$42,FALSE)</f>
        <v>0</v>
      </c>
      <c r="O79" s="85" t="s">
        <v>36</v>
      </c>
      <c r="P79" s="85">
        <f>VLOOKUP($C$2,'[42]ERU-1'!$A$6:$BE$17,P$42,FALSE)</f>
        <v>0</v>
      </c>
      <c r="Q79" s="85">
        <f>VLOOKUP($C$2,'[42]ERU-1'!$A$6:$BE$17,Q$42,FALSE)</f>
        <v>0</v>
      </c>
      <c r="R79" s="85">
        <f>VLOOKUP($C$2,'[42]ERU-1'!$A$6:$BE$17,R$42,FALSE)</f>
        <v>1685</v>
      </c>
      <c r="S79" s="85">
        <f>VLOOKUP($C$2,'[42]ERU-1'!$A$6:$BE$17,S$42,FALSE)</f>
        <v>0</v>
      </c>
      <c r="T79" s="85">
        <f>VLOOKUP($C$2,'[42]ERU-1'!$A$6:$BE$17,T$42,FALSE)</f>
        <v>0</v>
      </c>
      <c r="U79" s="85">
        <f>VLOOKUP($C$2,'[42]ERU-1'!$A$6:$BE$17,U$42,FALSE)</f>
        <v>0</v>
      </c>
      <c r="V79" s="85">
        <f>VLOOKUP($C$2,'[42]ERU-1'!$A$6:$BE$17,V$42,FALSE)</f>
        <v>0</v>
      </c>
      <c r="W79" s="85">
        <f>VLOOKUP($C$2,'[42]ERU-1'!$A$6:$BE$17,W$42,FALSE)</f>
        <v>0</v>
      </c>
      <c r="X79" s="85">
        <f>VLOOKUP($C$2,'[42]ERU-1'!$A$6:$BE$17,X$42,FALSE)</f>
        <v>0</v>
      </c>
      <c r="Y79" s="85">
        <f>VLOOKUP($C$2,'[42]ERU-1'!$A$6:$BE$17,Y$42,FALSE)</f>
        <v>0</v>
      </c>
      <c r="Z79" s="85">
        <f>VLOOKUP($C$2,'[42]ERU-1'!$A$6:$BE$17,Z$42,FALSE)</f>
        <v>0</v>
      </c>
      <c r="AA79" s="85" t="str">
        <f>INDEX([16]Data!$BK$5:$BK$156,MATCH(A79,[16]Data!$A$5:$A$156,0))</f>
        <v>Vysočina</v>
      </c>
      <c r="AB79" s="86">
        <f>INDEX([16]Data!$BM$5:$BM$156,MATCH(A79,[16]Data!$A$5:$A$156,0))</f>
        <v>2.4729999999999999</v>
      </c>
      <c r="AC79" s="12"/>
      <c r="AD79" s="39">
        <f t="shared" si="16"/>
        <v>0.79385674546436902</v>
      </c>
    </row>
    <row r="80" spans="1:30" x14ac:dyDescent="0.25">
      <c r="A80">
        <v>2884</v>
      </c>
      <c r="B80" s="84" t="str">
        <f>INDEX([16]Data!$C$5:$C$156,MATCH(A80,[16]Data!$A$5:$A$156,0))</f>
        <v>KJ - Kaznějov</v>
      </c>
      <c r="C80" s="85" t="str">
        <f>VLOOKUP($C$2,'[43]ERU-1'!$A$6:$BE$17,C$42,FALSE)</f>
        <v>Červenec</v>
      </c>
      <c r="D80" s="85">
        <f>VLOOKUP($C$2,'[43]ERU-1'!$A$6:$BE$17,D$42,FALSE)</f>
        <v>7</v>
      </c>
      <c r="E80" s="85">
        <f>VLOOKUP($C$2,'[43]ERU-1'!$A$6:$BE$17,E$42,FALSE)</f>
        <v>182.27699999999999</v>
      </c>
      <c r="F80" s="85">
        <f>VLOOKUP($C$2,'[43]ERU-1'!$A$6:$BE$17,F$42,FALSE)</f>
        <v>90.509</v>
      </c>
      <c r="G80" s="85">
        <f>VLOOKUP($C$2,'[43]ERU-1'!$A$6:$BE$17,G$42,FALSE)</f>
        <v>35.322000000000003</v>
      </c>
      <c r="H80" s="85">
        <f>VLOOKUP($C$2,'[43]ERU-1'!$A$6:$BE$17,H$42,FALSE)</f>
        <v>237</v>
      </c>
      <c r="I80" s="85">
        <f>VLOOKUP($C$2,'[43]ERU-1'!$A$6:$BE$17,I$42,FALSE)</f>
        <v>0</v>
      </c>
      <c r="J80" s="85">
        <f>VLOOKUP($C$2,'[43]ERU-1'!$A$6:$BE$17,J$42,FALSE)</f>
        <v>0</v>
      </c>
      <c r="K80" s="85">
        <f>VLOOKUP($C$2,'[43]ERU-1'!$A$6:$BE$17,K$42,FALSE)</f>
        <v>237</v>
      </c>
      <c r="L80" s="85">
        <f>VLOOKUP($C$2,'[43]ERU-1'!$A$6:$BE$17,L$42,FALSE)</f>
        <v>0</v>
      </c>
      <c r="M80" s="85">
        <f>VLOOKUP($C$2,'[43]ERU-1'!$A$6:$BE$17,M$42,FALSE)</f>
        <v>237</v>
      </c>
      <c r="N80" s="85">
        <f>VLOOKUP($C$2,'[43]ERU-1'!$A$6:$BE$17,N$42,FALSE)</f>
        <v>0</v>
      </c>
      <c r="O80" s="85" t="s">
        <v>36</v>
      </c>
      <c r="P80" s="85">
        <f>VLOOKUP($C$2,'[43]ERU-1'!$A$6:$BE$17,P$42,FALSE)</f>
        <v>0</v>
      </c>
      <c r="Q80" s="85">
        <f>VLOOKUP($C$2,'[43]ERU-1'!$A$6:$BE$17,Q$42,FALSE)</f>
        <v>0</v>
      </c>
      <c r="R80" s="85">
        <f>VLOOKUP($C$2,'[43]ERU-1'!$A$6:$BE$17,R$42,FALSE)</f>
        <v>237</v>
      </c>
      <c r="S80" s="85">
        <f>VLOOKUP($C$2,'[43]ERU-1'!$A$6:$BE$17,S$42,FALSE)</f>
        <v>0</v>
      </c>
      <c r="T80" s="85">
        <f>VLOOKUP($C$2,'[43]ERU-1'!$A$6:$BE$17,T$42,FALSE)</f>
        <v>0</v>
      </c>
      <c r="U80" s="85">
        <f>VLOOKUP($C$2,'[43]ERU-1'!$A$6:$BE$17,U$42,FALSE)</f>
        <v>0</v>
      </c>
      <c r="V80" s="85">
        <f>VLOOKUP($C$2,'[43]ERU-1'!$A$6:$BE$17,V$42,FALSE)</f>
        <v>0</v>
      </c>
      <c r="W80" s="85">
        <f>VLOOKUP($C$2,'[43]ERU-1'!$A$6:$BE$17,W$42,FALSE)</f>
        <v>0</v>
      </c>
      <c r="X80" s="85">
        <f>VLOOKUP($C$2,'[43]ERU-1'!$A$6:$BE$17,X$42,FALSE)</f>
        <v>0</v>
      </c>
      <c r="Y80" s="85">
        <f>VLOOKUP($C$2,'[43]ERU-1'!$A$6:$BE$17,Y$42,FALSE)</f>
        <v>0</v>
      </c>
      <c r="Z80" s="85">
        <f>VLOOKUP($C$2,'[43]ERU-1'!$A$6:$BE$17,Z$42,FALSE)</f>
        <v>0</v>
      </c>
      <c r="AA80" s="85" t="str">
        <f>INDEX([16]Data!$BK$5:$BK$156,MATCH(A80,[16]Data!$A$5:$A$156,0))</f>
        <v>Plzeňský</v>
      </c>
      <c r="AB80" s="86">
        <f>INDEX([16]Data!$BM$5:$BM$156,MATCH(A80,[16]Data!$A$5:$A$156,0))</f>
        <v>1.1619999999999999</v>
      </c>
      <c r="AC80" s="12"/>
      <c r="AD80" s="39">
        <f t="shared" si="16"/>
        <v>0.727367812409079</v>
      </c>
    </row>
    <row r="81" spans="1:30" x14ac:dyDescent="0.25">
      <c r="A81">
        <v>2447</v>
      </c>
      <c r="B81" s="84" t="str">
        <f>INDEX([16]Data!$C$5:$C$156,MATCH(A81,[16]Data!$A$5:$A$156,0))</f>
        <v>KJ - Kladruby (areál RÚ)</v>
      </c>
      <c r="C81" s="85" t="str">
        <f>VLOOKUP($C$2,'[44]ERU-1'!$A$6:$BE$17,C$42,FALSE)</f>
        <v>Červenec</v>
      </c>
      <c r="D81" s="85">
        <f>VLOOKUP($C$2,'[44]ERU-1'!$A$6:$BE$17,D$42,FALSE)</f>
        <v>7</v>
      </c>
      <c r="E81" s="85">
        <f>VLOOKUP($C$2,'[44]ERU-1'!$A$6:$BE$17,E$42,FALSE)</f>
        <v>241.10499999999999</v>
      </c>
      <c r="F81" s="85">
        <f>VLOOKUP($C$2,'[44]ERU-1'!$A$6:$BE$17,F$42,FALSE)</f>
        <v>126.976</v>
      </c>
      <c r="G81" s="85">
        <f>VLOOKUP($C$2,'[44]ERU-1'!$A$6:$BE$17,G$42,FALSE)</f>
        <v>35.408000000000001</v>
      </c>
      <c r="H81" s="85">
        <f>VLOOKUP($C$2,'[44]ERU-1'!$A$6:$BE$17,H$42,FALSE)</f>
        <v>350</v>
      </c>
      <c r="I81" s="85">
        <f>VLOOKUP($C$2,'[44]ERU-1'!$A$6:$BE$17,I$42,FALSE)</f>
        <v>0</v>
      </c>
      <c r="J81" s="85">
        <f>VLOOKUP($C$2,'[44]ERU-1'!$A$6:$BE$17,J$42,FALSE)</f>
        <v>0</v>
      </c>
      <c r="K81" s="85">
        <f>VLOOKUP($C$2,'[44]ERU-1'!$A$6:$BE$17,K$42,FALSE)</f>
        <v>350</v>
      </c>
      <c r="L81" s="85">
        <f>VLOOKUP($C$2,'[44]ERU-1'!$A$6:$BE$17,L$42,FALSE)</f>
        <v>0</v>
      </c>
      <c r="M81" s="85">
        <f>VLOOKUP($C$2,'[44]ERU-1'!$A$6:$BE$17,M$42,FALSE)</f>
        <v>350</v>
      </c>
      <c r="N81" s="85">
        <f>VLOOKUP($C$2,'[44]ERU-1'!$A$6:$BE$17,N$42,FALSE)</f>
        <v>0</v>
      </c>
      <c r="O81" s="85" t="s">
        <v>36</v>
      </c>
      <c r="P81" s="85">
        <f>VLOOKUP($C$2,'[44]ERU-1'!$A$6:$BE$17,P$42,FALSE)</f>
        <v>0</v>
      </c>
      <c r="Q81" s="85">
        <f>VLOOKUP($C$2,'[44]ERU-1'!$A$6:$BE$17,Q$42,FALSE)</f>
        <v>0</v>
      </c>
      <c r="R81" s="85">
        <f>VLOOKUP($C$2,'[44]ERU-1'!$A$6:$BE$17,R$42,FALSE)</f>
        <v>0</v>
      </c>
      <c r="S81" s="85">
        <f>VLOOKUP($C$2,'[44]ERU-1'!$A$6:$BE$17,S$42,FALSE)</f>
        <v>0</v>
      </c>
      <c r="T81" s="85">
        <f>VLOOKUP($C$2,'[44]ERU-1'!$A$6:$BE$17,T$42,FALSE)</f>
        <v>0</v>
      </c>
      <c r="U81" s="85">
        <f>VLOOKUP($C$2,'[44]ERU-1'!$A$6:$BE$17,U$42,FALSE)</f>
        <v>0</v>
      </c>
      <c r="V81" s="85">
        <f>VLOOKUP($C$2,'[44]ERU-1'!$A$6:$BE$17,V$42,FALSE)</f>
        <v>0</v>
      </c>
      <c r="W81" s="85">
        <f>VLOOKUP($C$2,'[44]ERU-1'!$A$6:$BE$17,W$42,FALSE)</f>
        <v>0</v>
      </c>
      <c r="X81" s="85">
        <f>VLOOKUP($C$2,'[44]ERU-1'!$A$6:$BE$17,X$42,FALSE)</f>
        <v>350</v>
      </c>
      <c r="Y81" s="85">
        <f>VLOOKUP($C$2,'[44]ERU-1'!$A$6:$BE$17,Y$42,FALSE)</f>
        <v>0</v>
      </c>
      <c r="Z81" s="85">
        <f>VLOOKUP($C$2,'[44]ERU-1'!$A$6:$BE$17,Z$42,FALSE)</f>
        <v>0</v>
      </c>
      <c r="AA81" s="85" t="str">
        <f>INDEX([16]Data!$BK$5:$BK$156,MATCH(A81,[16]Data!$A$5:$A$156,0))</f>
        <v>Středočeský</v>
      </c>
      <c r="AB81" s="86">
        <f>INDEX([16]Data!$BM$5:$BM$156,MATCH(A81,[16]Data!$A$5:$A$156,0))</f>
        <v>0.95199999999999996</v>
      </c>
      <c r="AC81" s="12"/>
      <c r="AD81" s="39">
        <f t="shared" si="16"/>
        <v>0.76567400313620071</v>
      </c>
    </row>
    <row r="82" spans="1:30" x14ac:dyDescent="0.25">
      <c r="A82">
        <v>3157</v>
      </c>
      <c r="B82" s="84" t="str">
        <f>INDEX([16]Data!$C$5:$C$156,MATCH(A82,[16]Data!$A$5:$A$156,0))</f>
        <v>KJ - Klimkovice (areál sanatoria)</v>
      </c>
      <c r="C82" s="85" t="str">
        <f>VLOOKUP($C$2,'[45]ERU-1'!$A$6:$BE$17,C$42,FALSE)</f>
        <v>Červenec</v>
      </c>
      <c r="D82" s="85">
        <f>VLOOKUP($C$2,'[45]ERU-1'!$A$6:$BE$17,D$42,FALSE)</f>
        <v>7</v>
      </c>
      <c r="E82" s="85">
        <f>VLOOKUP($C$2,'[45]ERU-1'!$A$6:$BE$17,E$42,FALSE)</f>
        <v>378.38499999999999</v>
      </c>
      <c r="F82" s="85">
        <f>VLOOKUP($C$2,'[45]ERU-1'!$A$6:$BE$17,F$42,FALSE)</f>
        <v>196.39699999999999</v>
      </c>
      <c r="G82" s="85">
        <f>VLOOKUP($C$2,'[45]ERU-1'!$A$6:$BE$17,G$42,FALSE)</f>
        <v>35.436</v>
      </c>
      <c r="H82" s="85">
        <f>VLOOKUP($C$2,'[45]ERU-1'!$A$6:$BE$17,H$42,FALSE)</f>
        <v>588</v>
      </c>
      <c r="I82" s="85">
        <f>VLOOKUP($C$2,'[45]ERU-1'!$A$6:$BE$17,I$42,FALSE)</f>
        <v>0</v>
      </c>
      <c r="J82" s="85">
        <f>VLOOKUP($C$2,'[45]ERU-1'!$A$6:$BE$17,J$42,FALSE)</f>
        <v>0</v>
      </c>
      <c r="K82" s="85">
        <f>VLOOKUP($C$2,'[45]ERU-1'!$A$6:$BE$17,K$42,FALSE)</f>
        <v>588</v>
      </c>
      <c r="L82" s="85">
        <f>VLOOKUP($C$2,'[45]ERU-1'!$A$6:$BE$17,L$42,FALSE)</f>
        <v>0</v>
      </c>
      <c r="M82" s="85">
        <f>VLOOKUP($C$2,'[45]ERU-1'!$A$6:$BE$17,M$42,FALSE)</f>
        <v>588</v>
      </c>
      <c r="N82" s="85">
        <f>VLOOKUP($C$2,'[45]ERU-1'!$A$6:$BE$17,N$42,FALSE)</f>
        <v>0</v>
      </c>
      <c r="O82" s="85" t="s">
        <v>36</v>
      </c>
      <c r="P82" s="85">
        <f>VLOOKUP($C$2,'[45]ERU-1'!$A$6:$BE$17,P$42,FALSE)</f>
        <v>0</v>
      </c>
      <c r="Q82" s="85">
        <f>VLOOKUP($C$2,'[45]ERU-1'!$A$6:$BE$17,Q$42,FALSE)</f>
        <v>0</v>
      </c>
      <c r="R82" s="85">
        <f>VLOOKUP($C$2,'[45]ERU-1'!$A$6:$BE$17,R$42,FALSE)</f>
        <v>0</v>
      </c>
      <c r="S82" s="85">
        <f>VLOOKUP($C$2,'[45]ERU-1'!$A$6:$BE$17,S$42,FALSE)</f>
        <v>0</v>
      </c>
      <c r="T82" s="85">
        <f>VLOOKUP($C$2,'[45]ERU-1'!$A$6:$BE$17,T$42,FALSE)</f>
        <v>0</v>
      </c>
      <c r="U82" s="85">
        <f>VLOOKUP($C$2,'[45]ERU-1'!$A$6:$BE$17,U$42,FALSE)</f>
        <v>0</v>
      </c>
      <c r="V82" s="85">
        <f>VLOOKUP($C$2,'[45]ERU-1'!$A$6:$BE$17,V$42,FALSE)</f>
        <v>0</v>
      </c>
      <c r="W82" s="85">
        <f>VLOOKUP($C$2,'[45]ERU-1'!$A$6:$BE$17,W$42,FALSE)</f>
        <v>0</v>
      </c>
      <c r="X82" s="85">
        <f>VLOOKUP($C$2,'[45]ERU-1'!$A$6:$BE$17,X$42,FALSE)</f>
        <v>588</v>
      </c>
      <c r="Y82" s="85">
        <f>VLOOKUP($C$2,'[45]ERU-1'!$A$6:$BE$17,Y$42,FALSE)</f>
        <v>0</v>
      </c>
      <c r="Z82" s="85">
        <f>VLOOKUP($C$2,'[45]ERU-1'!$A$6:$BE$17,Z$42,FALSE)</f>
        <v>0</v>
      </c>
      <c r="AA82" s="85" t="str">
        <f>INDEX([16]Data!$BK$5:$BK$156,MATCH(A82,[16]Data!$A$5:$A$156,0))</f>
        <v>Moravskoslezský</v>
      </c>
      <c r="AB82" s="86">
        <f>INDEX([16]Data!$BM$5:$BM$156,MATCH(A82,[16]Data!$A$5:$A$156,0))</f>
        <v>1.3360000000000001</v>
      </c>
      <c r="AC82" s="12"/>
      <c r="AD82" s="39">
        <f t="shared" si="16"/>
        <v>0.83164882016188302</v>
      </c>
    </row>
    <row r="83" spans="1:30" x14ac:dyDescent="0.25">
      <c r="A83">
        <v>3498</v>
      </c>
      <c r="B83" s="84" t="str">
        <f>INDEX([16]Data!$C$5:$C$156,MATCH(A83,[16]Data!$A$5:$A$156,0))</f>
        <v>KJ - Kamenický Šenov</v>
      </c>
      <c r="C83" s="85" t="str">
        <f>VLOOKUP($C$2,'[46]ERU-1'!$A$6:$BE$17,C$42,FALSE)</f>
        <v>Červenec</v>
      </c>
      <c r="D83" s="85">
        <f>VLOOKUP($C$2,'[46]ERU-1'!$A$6:$BE$17,D$42,FALSE)</f>
        <v>7</v>
      </c>
      <c r="E83" s="85">
        <f>VLOOKUP($C$2,'[46]ERU-1'!$A$6:$BE$17,E$42,FALSE)</f>
        <v>526.17200000000003</v>
      </c>
      <c r="F83" s="85">
        <f>VLOOKUP($C$2,'[46]ERU-1'!$A$6:$BE$17,F$42,FALSE)</f>
        <v>269.97500000000002</v>
      </c>
      <c r="G83" s="85">
        <f>VLOOKUP($C$2,'[46]ERU-1'!$A$6:$BE$17,G$42,FALSE)</f>
        <v>35.390999999999998</v>
      </c>
      <c r="H83" s="85">
        <f>VLOOKUP($C$2,'[46]ERU-1'!$A$6:$BE$17,H$42,FALSE)</f>
        <v>744</v>
      </c>
      <c r="I83" s="85">
        <f>VLOOKUP($C$2,'[46]ERU-1'!$A$6:$BE$17,I$42,FALSE)</f>
        <v>0</v>
      </c>
      <c r="J83" s="85">
        <f>VLOOKUP($C$2,'[46]ERU-1'!$A$6:$BE$17,J$42,FALSE)</f>
        <v>0</v>
      </c>
      <c r="K83" s="85">
        <f>VLOOKUP($C$2,'[46]ERU-1'!$A$6:$BE$17,K$42,FALSE)</f>
        <v>744</v>
      </c>
      <c r="L83" s="85">
        <f>VLOOKUP($C$2,'[46]ERU-1'!$A$6:$BE$17,L$42,FALSE)</f>
        <v>0</v>
      </c>
      <c r="M83" s="85">
        <f>VLOOKUP($C$2,'[46]ERU-1'!$A$6:$BE$17,M$42,FALSE)</f>
        <v>744</v>
      </c>
      <c r="N83" s="85">
        <f>VLOOKUP($C$2,'[46]ERU-1'!$A$6:$BE$17,N$42,FALSE)</f>
        <v>0</v>
      </c>
      <c r="O83" s="85" t="s">
        <v>36</v>
      </c>
      <c r="P83" s="85">
        <f>VLOOKUP($C$2,'[46]ERU-1'!$A$6:$BE$17,P$42,FALSE)</f>
        <v>0</v>
      </c>
      <c r="Q83" s="85">
        <f>VLOOKUP($C$2,'[46]ERU-1'!$A$6:$BE$17,Q$42,FALSE)</f>
        <v>0</v>
      </c>
      <c r="R83" s="85">
        <f>VLOOKUP($C$2,'[46]ERU-1'!$A$6:$BE$17,R$42,FALSE)</f>
        <v>744</v>
      </c>
      <c r="S83" s="85">
        <f>VLOOKUP($C$2,'[46]ERU-1'!$A$6:$BE$17,S$42,FALSE)</f>
        <v>0</v>
      </c>
      <c r="T83" s="85">
        <f>VLOOKUP($C$2,'[46]ERU-1'!$A$6:$BE$17,T$42,FALSE)</f>
        <v>0</v>
      </c>
      <c r="U83" s="85">
        <f>VLOOKUP($C$2,'[46]ERU-1'!$A$6:$BE$17,U$42,FALSE)</f>
        <v>0</v>
      </c>
      <c r="V83" s="85">
        <f>VLOOKUP($C$2,'[46]ERU-1'!$A$6:$BE$17,V$42,FALSE)</f>
        <v>0</v>
      </c>
      <c r="W83" s="85">
        <f>VLOOKUP($C$2,'[46]ERU-1'!$A$6:$BE$17,W$42,FALSE)</f>
        <v>0</v>
      </c>
      <c r="X83" s="85">
        <f>VLOOKUP($C$2,'[46]ERU-1'!$A$6:$BE$17,X$42,FALSE)</f>
        <v>0</v>
      </c>
      <c r="Y83" s="85">
        <f>VLOOKUP($C$2,'[46]ERU-1'!$A$6:$BE$17,Y$42,FALSE)</f>
        <v>0</v>
      </c>
      <c r="Z83" s="85">
        <f>VLOOKUP($C$2,'[46]ERU-1'!$A$6:$BE$17,Z$42,FALSE)</f>
        <v>0</v>
      </c>
      <c r="AA83" s="85" t="str">
        <f>INDEX([16]Data!$BK$5:$BK$156,MATCH(A83,[16]Data!$A$5:$A$156,0))</f>
        <v>Liberecký</v>
      </c>
      <c r="AB83" s="86">
        <f>INDEX([16]Data!$BM$5:$BM$156,MATCH(A83,[16]Data!$A$5:$A$156,0))</f>
        <v>2.4729999999999999</v>
      </c>
      <c r="AC83" s="12"/>
      <c r="AD83" s="39">
        <f t="shared" si="16"/>
        <v>0.76550297867086448</v>
      </c>
    </row>
    <row r="84" spans="1:30" x14ac:dyDescent="0.25">
      <c r="A84">
        <v>3608</v>
      </c>
      <c r="B84" s="84" t="str">
        <f>INDEX([16]Data!$C$5:$C$156,MATCH(A84,[16]Data!$A$5:$A$156,0))</f>
        <v>KJ - Kojetín</v>
      </c>
      <c r="C84" s="85" t="str">
        <f>VLOOKUP($C$2,'[47]ERU-1'!$A$6:$BE$17,C$42,FALSE)</f>
        <v>Červenec</v>
      </c>
      <c r="D84" s="85">
        <f>VLOOKUP($C$2,'[47]ERU-1'!$A$6:$BE$17,D$42,FALSE)</f>
        <v>7</v>
      </c>
      <c r="E84" s="85">
        <f>VLOOKUP($C$2,'[47]ERU-1'!$A$6:$BE$17,E$42,FALSE)</f>
        <v>62.555999999999997</v>
      </c>
      <c r="F84" s="85">
        <f>VLOOKUP($C$2,'[47]ERU-1'!$A$6:$BE$17,F$42,FALSE)</f>
        <v>34.081000000000003</v>
      </c>
      <c r="G84" s="85">
        <f>VLOOKUP($C$2,'[47]ERU-1'!$A$6:$BE$17,G$42,FALSE)</f>
        <v>35.433999999999997</v>
      </c>
      <c r="H84" s="85">
        <f>VLOOKUP($C$2,'[47]ERU-1'!$A$6:$BE$17,H$42,FALSE)</f>
        <v>91</v>
      </c>
      <c r="I84" s="85">
        <f>VLOOKUP($C$2,'[47]ERU-1'!$A$6:$BE$17,I$42,FALSE)</f>
        <v>0</v>
      </c>
      <c r="J84" s="85">
        <f>VLOOKUP($C$2,'[47]ERU-1'!$A$6:$BE$17,J$42,FALSE)</f>
        <v>0</v>
      </c>
      <c r="K84" s="85">
        <f>VLOOKUP($C$2,'[47]ERU-1'!$A$6:$BE$17,K$42,FALSE)</f>
        <v>91</v>
      </c>
      <c r="L84" s="85">
        <f>VLOOKUP($C$2,'[47]ERU-1'!$A$6:$BE$17,L$42,FALSE)</f>
        <v>0</v>
      </c>
      <c r="M84" s="85">
        <f>VLOOKUP($C$2,'[47]ERU-1'!$A$6:$BE$17,M$42,FALSE)</f>
        <v>91</v>
      </c>
      <c r="N84" s="85">
        <f>VLOOKUP($C$2,'[47]ERU-1'!$A$6:$BE$17,N$42,FALSE)</f>
        <v>0</v>
      </c>
      <c r="O84" s="85" t="s">
        <v>36</v>
      </c>
      <c r="P84" s="85">
        <f>VLOOKUP($C$2,'[47]ERU-1'!$A$6:$BE$17,P$42,FALSE)</f>
        <v>0</v>
      </c>
      <c r="Q84" s="85">
        <f>VLOOKUP($C$2,'[47]ERU-1'!$A$6:$BE$17,Q$42,FALSE)</f>
        <v>0</v>
      </c>
      <c r="R84" s="85">
        <f>VLOOKUP($C$2,'[47]ERU-1'!$A$6:$BE$17,R$42,FALSE)</f>
        <v>91</v>
      </c>
      <c r="S84" s="85">
        <f>VLOOKUP($C$2,'[47]ERU-1'!$A$6:$BE$17,S$42,FALSE)</f>
        <v>0</v>
      </c>
      <c r="T84" s="85">
        <f>VLOOKUP($C$2,'[47]ERU-1'!$A$6:$BE$17,T$42,FALSE)</f>
        <v>0</v>
      </c>
      <c r="U84" s="85">
        <f>VLOOKUP($C$2,'[47]ERU-1'!$A$6:$BE$17,U$42,FALSE)</f>
        <v>0</v>
      </c>
      <c r="V84" s="85">
        <f>VLOOKUP($C$2,'[47]ERU-1'!$A$6:$BE$17,V$42,FALSE)</f>
        <v>0</v>
      </c>
      <c r="W84" s="85">
        <f>VLOOKUP($C$2,'[47]ERU-1'!$A$6:$BE$17,W$42,FALSE)</f>
        <v>0</v>
      </c>
      <c r="X84" s="85">
        <f>VLOOKUP($C$2,'[47]ERU-1'!$A$6:$BE$17,X$42,FALSE)</f>
        <v>0</v>
      </c>
      <c r="Y84" s="85">
        <f>VLOOKUP($C$2,'[47]ERU-1'!$A$6:$BE$17,Y$42,FALSE)</f>
        <v>0</v>
      </c>
      <c r="Z84" s="85">
        <f>VLOOKUP($C$2,'[47]ERU-1'!$A$6:$BE$17,Z$42,FALSE)</f>
        <v>0</v>
      </c>
      <c r="AA84" s="85" t="str">
        <f>INDEX([16]Data!$BK$5:$BK$156,MATCH(A84,[16]Data!$A$5:$A$156,0))</f>
        <v>Olomoucký</v>
      </c>
      <c r="AB84" s="86">
        <f>INDEX([16]Data!$BM$5:$BM$156,MATCH(A84,[16]Data!$A$5:$A$156,0))</f>
        <v>0.28599999999999998</v>
      </c>
      <c r="AC84" s="12"/>
      <c r="AD84" s="39">
        <f t="shared" si="16"/>
        <v>0.74169706809594127</v>
      </c>
    </row>
    <row r="85" spans="1:30" x14ac:dyDescent="0.25">
      <c r="A85" s="34">
        <v>2698</v>
      </c>
      <c r="B85" s="84" t="str">
        <f>INDEX([16]Data!$C$5:$C$156,MATCH(A85,[16]Data!$A$5:$A$156,0))</f>
        <v>Kotelna Frýdlant</v>
      </c>
      <c r="C85" s="85" t="str">
        <f>VLOOKUP($C$2,'[48]ERU-1'!$A$6:$BE$17,C$42,FALSE)</f>
        <v>Červenec</v>
      </c>
      <c r="D85" s="85">
        <f>VLOOKUP($C$2,'[48]ERU-1'!$A$6:$BE$17,D$42,FALSE)</f>
        <v>7</v>
      </c>
      <c r="E85" s="85">
        <f>VLOOKUP($C$2,'[48]ERU-1'!$A$6:$BE$17,E$42,FALSE)</f>
        <v>816.42600000000004</v>
      </c>
      <c r="F85" s="85">
        <f>VLOOKUP($C$2,'[48]ERU-1'!$A$6:$BE$17,F$42,FALSE)</f>
        <v>421.084</v>
      </c>
      <c r="G85" s="85">
        <f>VLOOKUP($C$2,'[48]ERU-1'!$A$6:$BE$17,G$42,FALSE)</f>
        <v>35.418999999999997</v>
      </c>
      <c r="H85" s="85">
        <f>VLOOKUP($C$2,'[48]ERU-1'!$A$6:$BE$17,H$42,FALSE)</f>
        <v>1264</v>
      </c>
      <c r="I85" s="85">
        <f>VLOOKUP($C$2,'[48]ERU-1'!$A$6:$BE$17,I$42,FALSE)</f>
        <v>0</v>
      </c>
      <c r="J85" s="85">
        <f>VLOOKUP($C$2,'[48]ERU-1'!$A$6:$BE$17,J$42,FALSE)</f>
        <v>0</v>
      </c>
      <c r="K85" s="85">
        <f>VLOOKUP($C$2,'[48]ERU-1'!$A$6:$BE$17,K$42,FALSE)</f>
        <v>1264</v>
      </c>
      <c r="L85" s="85">
        <f>VLOOKUP($C$2,'[48]ERU-1'!$A$6:$BE$17,L$42,FALSE)</f>
        <v>0</v>
      </c>
      <c r="M85" s="85">
        <f>VLOOKUP($C$2,'[48]ERU-1'!$A$6:$BE$17,M$42,FALSE)</f>
        <v>1264</v>
      </c>
      <c r="N85" s="85">
        <f>VLOOKUP($C$2,'[48]ERU-1'!$A$6:$BE$17,N$42,FALSE)</f>
        <v>0</v>
      </c>
      <c r="O85" s="85" t="s">
        <v>36</v>
      </c>
      <c r="P85" s="85">
        <f>VLOOKUP($C$2,'[48]ERU-1'!$A$6:$BE$17,P$42,FALSE)</f>
        <v>0</v>
      </c>
      <c r="Q85" s="85">
        <f>VLOOKUP($C$2,'[48]ERU-1'!$A$6:$BE$17,Q$42,FALSE)</f>
        <v>0</v>
      </c>
      <c r="R85" s="85">
        <f>VLOOKUP($C$2,'[48]ERU-1'!$A$6:$BE$17,R$42,FALSE)</f>
        <v>1264</v>
      </c>
      <c r="S85" s="85">
        <f>VLOOKUP($C$2,'[48]ERU-1'!$A$6:$BE$17,S$42,FALSE)</f>
        <v>0</v>
      </c>
      <c r="T85" s="85">
        <f>VLOOKUP($C$2,'[48]ERU-1'!$A$6:$BE$17,T$42,FALSE)</f>
        <v>0</v>
      </c>
      <c r="U85" s="85">
        <f>VLOOKUP($C$2,'[48]ERU-1'!$A$6:$BE$17,U$42,FALSE)</f>
        <v>0</v>
      </c>
      <c r="V85" s="85">
        <f>VLOOKUP($C$2,'[48]ERU-1'!$A$6:$BE$17,V$42,FALSE)</f>
        <v>0</v>
      </c>
      <c r="W85" s="85">
        <f>VLOOKUP($C$2,'[48]ERU-1'!$A$6:$BE$17,W$42,FALSE)</f>
        <v>0</v>
      </c>
      <c r="X85" s="85">
        <f>VLOOKUP($C$2,'[48]ERU-1'!$A$6:$BE$17,X$42,FALSE)</f>
        <v>0</v>
      </c>
      <c r="Y85" s="85">
        <f>VLOOKUP($C$2,'[48]ERU-1'!$A$6:$BE$17,Y$42,FALSE)</f>
        <v>0</v>
      </c>
      <c r="Z85" s="85">
        <f>VLOOKUP($C$2,'[48]ERU-1'!$A$6:$BE$17,Z$42,FALSE)</f>
        <v>0</v>
      </c>
      <c r="AA85" s="85" t="str">
        <f>INDEX([16]Data!$BK$5:$BK$156,MATCH(A85,[16]Data!$A$5:$A$156,0))</f>
        <v>Liberecký</v>
      </c>
      <c r="AB85" s="86">
        <f>INDEX([16]Data!$BM$5:$BM$156,MATCH(A85,[16]Data!$A$5:$A$156,0))</f>
        <v>1.4970000000000001</v>
      </c>
      <c r="AC85" s="12"/>
      <c r="AD85" s="39">
        <f t="shared" si="16"/>
        <v>0.8338267687946137</v>
      </c>
    </row>
    <row r="86" spans="1:30" x14ac:dyDescent="0.25">
      <c r="A86">
        <v>2947</v>
      </c>
      <c r="B86" s="84" t="str">
        <f>INDEX([16]Data!$C$5:$C$156,MATCH(A86,[16]Data!$A$5:$A$156,0))</f>
        <v>Kotelna Humpolec</v>
      </c>
      <c r="C86" s="85" t="str">
        <f>VLOOKUP($C$2,'[49]ERU-1'!$A$6:$BE$17,C$42,FALSE)</f>
        <v>Červenec</v>
      </c>
      <c r="D86" s="85">
        <f>VLOOKUP($C$2,'[49]ERU-1'!$A$6:$BE$17,D$42,FALSE)</f>
        <v>7</v>
      </c>
      <c r="E86" s="85">
        <f>VLOOKUP($C$2,'[49]ERU-1'!$A$6:$BE$17,E$42,FALSE)</f>
        <v>57.451000000000001</v>
      </c>
      <c r="F86" s="85">
        <f>VLOOKUP($C$2,'[49]ERU-1'!$A$6:$BE$17,F$42,FALSE)</f>
        <v>34.840000000000003</v>
      </c>
      <c r="G86" s="85">
        <f>VLOOKUP($C$2,'[49]ERU-1'!$A$6:$BE$17,G$42,FALSE)</f>
        <v>35.347999999999999</v>
      </c>
      <c r="H86" s="85">
        <f>VLOOKUP($C$2,'[49]ERU-1'!$A$6:$BE$17,H$42,FALSE)</f>
        <v>96</v>
      </c>
      <c r="I86" s="85">
        <f>VLOOKUP($C$2,'[49]ERU-1'!$A$6:$BE$17,I$42,FALSE)</f>
        <v>0</v>
      </c>
      <c r="J86" s="85">
        <f>VLOOKUP($C$2,'[49]ERU-1'!$A$6:$BE$17,J$42,FALSE)</f>
        <v>0</v>
      </c>
      <c r="K86" s="85">
        <f>VLOOKUP($C$2,'[49]ERU-1'!$A$6:$BE$17,K$42,FALSE)</f>
        <v>96</v>
      </c>
      <c r="L86" s="85">
        <f>VLOOKUP($C$2,'[49]ERU-1'!$A$6:$BE$17,L$42,FALSE)</f>
        <v>0</v>
      </c>
      <c r="M86" s="85">
        <f>VLOOKUP($C$2,'[49]ERU-1'!$A$6:$BE$17,M$42,FALSE)</f>
        <v>96</v>
      </c>
      <c r="N86" s="85">
        <f>VLOOKUP($C$2,'[49]ERU-1'!$A$6:$BE$17,N$42,FALSE)</f>
        <v>0</v>
      </c>
      <c r="O86" s="85" t="s">
        <v>36</v>
      </c>
      <c r="P86" s="85">
        <f>VLOOKUP($C$2,'[49]ERU-1'!$A$6:$BE$17,P$42,FALSE)</f>
        <v>0</v>
      </c>
      <c r="Q86" s="85">
        <f>VLOOKUP($C$2,'[49]ERU-1'!$A$6:$BE$17,Q$42,FALSE)</f>
        <v>0</v>
      </c>
      <c r="R86" s="85">
        <f>VLOOKUP($C$2,'[49]ERU-1'!$A$6:$BE$17,R$42,FALSE)</f>
        <v>96</v>
      </c>
      <c r="S86" s="85">
        <f>VLOOKUP($C$2,'[49]ERU-1'!$A$6:$BE$17,S$42,FALSE)</f>
        <v>0</v>
      </c>
      <c r="T86" s="85">
        <f>VLOOKUP($C$2,'[49]ERU-1'!$A$6:$BE$17,T$42,FALSE)</f>
        <v>0</v>
      </c>
      <c r="U86" s="85">
        <f>VLOOKUP($C$2,'[49]ERU-1'!$A$6:$BE$17,U$42,FALSE)</f>
        <v>0</v>
      </c>
      <c r="V86" s="85">
        <f>VLOOKUP($C$2,'[49]ERU-1'!$A$6:$BE$17,V$42,FALSE)</f>
        <v>0</v>
      </c>
      <c r="W86" s="85">
        <f>VLOOKUP($C$2,'[49]ERU-1'!$A$6:$BE$17,W$42,FALSE)</f>
        <v>0</v>
      </c>
      <c r="X86" s="85">
        <f>VLOOKUP($C$2,'[49]ERU-1'!$A$6:$BE$17,X$42,FALSE)</f>
        <v>0</v>
      </c>
      <c r="Y86" s="85">
        <f>VLOOKUP($C$2,'[49]ERU-1'!$A$6:$BE$17,Y$42,FALSE)</f>
        <v>0</v>
      </c>
      <c r="Z86" s="85">
        <f>VLOOKUP($C$2,'[49]ERU-1'!$A$6:$BE$17,Z$42,FALSE)</f>
        <v>0</v>
      </c>
      <c r="AA86" s="85" t="str">
        <f>INDEX([16]Data!$BK$5:$BK$156,MATCH(A86,[16]Data!$A$5:$A$156,0))</f>
        <v>Vysočina</v>
      </c>
      <c r="AB86" s="86">
        <f>INDEX([16]Data!$BM$5:$BM$156,MATCH(A86,[16]Data!$A$5:$A$156,0))</f>
        <v>0.184</v>
      </c>
      <c r="AC86" s="12"/>
      <c r="AD86" s="39">
        <f t="shared" si="16"/>
        <v>0.76540375047837717</v>
      </c>
    </row>
    <row r="87" spans="1:30" x14ac:dyDescent="0.25">
      <c r="A87">
        <v>2381</v>
      </c>
      <c r="B87" s="84" t="str">
        <f>INDEX([16]Data!$C$5:$C$156,MATCH(A87,[16]Data!$A$5:$A$156,0))</f>
        <v>Kotelna - ZŠ Velká Chuchle</v>
      </c>
      <c r="C87" s="85" t="str">
        <f>VLOOKUP($C$2,'[9]ERU-1'!$A$6:$BE$17,C$42,FALSE)</f>
        <v>Červenec</v>
      </c>
      <c r="D87" s="85">
        <f>VLOOKUP($C$2,'[9]ERU-1'!$A$6:$BE$17,D$42,FALSE)</f>
        <v>7</v>
      </c>
      <c r="E87" s="85">
        <f>VLOOKUP($C$2,'[9]ERU-1'!$A$6:$BE$17,E$42,FALSE)</f>
        <v>0.94899999999999995</v>
      </c>
      <c r="F87" s="85">
        <f>VLOOKUP($C$2,'[9]ERU-1'!$A$6:$BE$17,F$42,FALSE)</f>
        <v>0.66600000000000004</v>
      </c>
      <c r="G87" s="85">
        <f>VLOOKUP($C$2,'[9]ERU-1'!$A$6:$BE$17,G$42,FALSE)</f>
        <v>35.353999999999999</v>
      </c>
      <c r="H87" s="85">
        <f>VLOOKUP($C$2,'[9]ERU-1'!$A$6:$BE$17,H$42,FALSE)</f>
        <v>2</v>
      </c>
      <c r="I87" s="85">
        <f>VLOOKUP($C$2,'[9]ERU-1'!$A$6:$BE$17,I$42,FALSE)</f>
        <v>0</v>
      </c>
      <c r="J87" s="85">
        <f>VLOOKUP($C$2,'[9]ERU-1'!$A$6:$BE$17,J$42,FALSE)</f>
        <v>0</v>
      </c>
      <c r="K87" s="85">
        <f>VLOOKUP($C$2,'[9]ERU-1'!$A$6:$BE$17,K$42,FALSE)</f>
        <v>2</v>
      </c>
      <c r="L87" s="85">
        <f>VLOOKUP($C$2,'[9]ERU-1'!$A$6:$BE$17,L$42,FALSE)</f>
        <v>0</v>
      </c>
      <c r="M87" s="85">
        <f>VLOOKUP($C$2,'[9]ERU-1'!$A$6:$BE$17,M$42,FALSE)</f>
        <v>2</v>
      </c>
      <c r="N87" s="85">
        <f>VLOOKUP($C$2,'[9]ERU-1'!$A$6:$BE$17,N$42,FALSE)</f>
        <v>0</v>
      </c>
      <c r="O87" s="85" t="s">
        <v>36</v>
      </c>
      <c r="P87" s="85">
        <f>VLOOKUP($C$2,'[9]ERU-1'!$A$6:$BE$17,P$42,FALSE)</f>
        <v>0</v>
      </c>
      <c r="Q87" s="85">
        <f>VLOOKUP($C$2,'[9]ERU-1'!$A$6:$BE$17,Q$42,FALSE)</f>
        <v>0</v>
      </c>
      <c r="R87" s="85">
        <f>VLOOKUP($C$2,'[9]ERU-1'!$A$6:$BE$17,R$42,FALSE)</f>
        <v>2</v>
      </c>
      <c r="S87" s="85">
        <f>VLOOKUP($C$2,'[9]ERU-1'!$A$6:$BE$17,S$42,FALSE)</f>
        <v>0</v>
      </c>
      <c r="T87" s="85">
        <f>VLOOKUP($C$2,'[9]ERU-1'!$A$6:$BE$17,T$42,FALSE)</f>
        <v>0</v>
      </c>
      <c r="U87" s="85">
        <f>VLOOKUP($C$2,'[9]ERU-1'!$A$6:$BE$17,U$42,FALSE)</f>
        <v>0</v>
      </c>
      <c r="V87" s="85">
        <f>VLOOKUP($C$2,'[9]ERU-1'!$A$6:$BE$17,V$42,FALSE)</f>
        <v>0</v>
      </c>
      <c r="W87" s="85">
        <f>VLOOKUP($C$2,'[9]ERU-1'!$A$6:$BE$17,W$42,FALSE)</f>
        <v>0</v>
      </c>
      <c r="X87" s="85">
        <f>VLOOKUP($C$2,'[9]ERU-1'!$A$6:$BE$17,X$42,FALSE)</f>
        <v>0</v>
      </c>
      <c r="Y87" s="85">
        <f>VLOOKUP($C$2,'[9]ERU-1'!$A$6:$BE$17,Y$42,FALSE)</f>
        <v>0</v>
      </c>
      <c r="Z87" s="85">
        <f>VLOOKUP($C$2,'[9]ERU-1'!$A$6:$BE$17,Z$42,FALSE)</f>
        <v>0</v>
      </c>
      <c r="AA87" s="85" t="str">
        <f>INDEX([16]Data!$BK$5:$BK$156,MATCH(A87,[16]Data!$A$5:$A$156,0))</f>
        <v>Hlavní město Praha</v>
      </c>
      <c r="AB87" s="86">
        <f>INDEX([16]Data!$BM$5:$BM$156,MATCH(A87,[16]Data!$A$5:$A$156,0))</f>
        <v>6.2E-2</v>
      </c>
      <c r="AC87" s="12"/>
      <c r="AD87" s="39">
        <f t="shared" si="16"/>
        <v>0.83416750083416746</v>
      </c>
    </row>
    <row r="88" spans="1:30" x14ac:dyDescent="0.25">
      <c r="A88">
        <v>3522</v>
      </c>
      <c r="B88" s="84" t="str">
        <f>INDEX([16]Data!$C$5:$C$156,MATCH(A88,[16]Data!$A$5:$A$156,0))</f>
        <v>KJ - Kraslice, Školní</v>
      </c>
      <c r="C88" s="85" t="str">
        <f>VLOOKUP($C$2,'[50]ERU-1'!$A$6:$BE$17,C$42,FALSE)</f>
        <v>Červenec</v>
      </c>
      <c r="D88" s="85">
        <f>VLOOKUP($C$2,'[50]ERU-1'!$A$6:$BE$17,D$42,FALSE)</f>
        <v>7</v>
      </c>
      <c r="E88" s="85">
        <f>VLOOKUP($C$2,'[50]ERU-1'!$A$6:$BE$17,E$42,FALSE)</f>
        <v>217.506</v>
      </c>
      <c r="F88" s="85">
        <f>VLOOKUP($C$2,'[50]ERU-1'!$A$6:$BE$17,F$42,FALSE)</f>
        <v>121.048</v>
      </c>
      <c r="G88" s="85">
        <f>VLOOKUP($C$2,'[50]ERU-1'!$A$6:$BE$17,G$42,FALSE)</f>
        <v>35.323</v>
      </c>
      <c r="H88" s="85">
        <f>VLOOKUP($C$2,'[50]ERU-1'!$A$6:$BE$17,H$42,FALSE)</f>
        <v>356</v>
      </c>
      <c r="I88" s="85">
        <f>VLOOKUP($C$2,'[50]ERU-1'!$A$6:$BE$17,I$42,FALSE)</f>
        <v>0</v>
      </c>
      <c r="J88" s="85">
        <f>VLOOKUP($C$2,'[50]ERU-1'!$A$6:$BE$17,J$42,FALSE)</f>
        <v>0</v>
      </c>
      <c r="K88" s="85">
        <f>VLOOKUP($C$2,'[50]ERU-1'!$A$6:$BE$17,K$42,FALSE)</f>
        <v>356</v>
      </c>
      <c r="L88" s="85">
        <f>VLOOKUP($C$2,'[50]ERU-1'!$A$6:$BE$17,L$42,FALSE)</f>
        <v>0</v>
      </c>
      <c r="M88" s="85">
        <f>VLOOKUP($C$2,'[50]ERU-1'!$A$6:$BE$17,M$42,FALSE)</f>
        <v>356</v>
      </c>
      <c r="N88" s="85">
        <f>VLOOKUP($C$2,'[50]ERU-1'!$A$6:$BE$17,N$42,FALSE)</f>
        <v>0</v>
      </c>
      <c r="O88" s="85" t="s">
        <v>36</v>
      </c>
      <c r="P88" s="85">
        <f>VLOOKUP($C$2,'[50]ERU-1'!$A$6:$BE$17,P$42,FALSE)</f>
        <v>0</v>
      </c>
      <c r="Q88" s="85">
        <f>VLOOKUP($C$2,'[50]ERU-1'!$A$6:$BE$17,Q$42,FALSE)</f>
        <v>0</v>
      </c>
      <c r="R88" s="85">
        <f>VLOOKUP($C$2,'[50]ERU-1'!$A$6:$BE$17,R$42,FALSE)</f>
        <v>356</v>
      </c>
      <c r="S88" s="85">
        <f>VLOOKUP($C$2,'[50]ERU-1'!$A$6:$BE$17,S$42,FALSE)</f>
        <v>0</v>
      </c>
      <c r="T88" s="85">
        <f>VLOOKUP($C$2,'[50]ERU-1'!$A$6:$BE$17,T$42,FALSE)</f>
        <v>0</v>
      </c>
      <c r="U88" s="85">
        <f>VLOOKUP($C$2,'[50]ERU-1'!$A$6:$BE$17,U$42,FALSE)</f>
        <v>0</v>
      </c>
      <c r="V88" s="85">
        <f>VLOOKUP($C$2,'[50]ERU-1'!$A$6:$BE$17,V$42,FALSE)</f>
        <v>0</v>
      </c>
      <c r="W88" s="85">
        <f>VLOOKUP($C$2,'[50]ERU-1'!$A$6:$BE$17,W$42,FALSE)</f>
        <v>0</v>
      </c>
      <c r="X88" s="85">
        <f>VLOOKUP($C$2,'[50]ERU-1'!$A$6:$BE$17,X$42,FALSE)</f>
        <v>0</v>
      </c>
      <c r="Y88" s="85">
        <f>VLOOKUP($C$2,'[50]ERU-1'!$A$6:$BE$17,Y$42,FALSE)</f>
        <v>0</v>
      </c>
      <c r="Z88" s="85">
        <f>VLOOKUP($C$2,'[50]ERU-1'!$A$6:$BE$17,Z$42,FALSE)</f>
        <v>0</v>
      </c>
      <c r="AA88" s="85" t="str">
        <f>INDEX([16]Data!$BK$5:$BK$156,MATCH(A88,[16]Data!$A$5:$A$156,0))</f>
        <v>Karlovarský</v>
      </c>
      <c r="AB88" s="86">
        <f>INDEX([16]Data!$BM$5:$BM$156,MATCH(A88,[16]Data!$A$5:$A$156,0))</f>
        <v>1.046</v>
      </c>
      <c r="AC88" s="12"/>
      <c r="AD88" s="39">
        <f t="shared" si="16"/>
        <v>0.81693946937486683</v>
      </c>
    </row>
    <row r="89" spans="1:30" x14ac:dyDescent="0.25">
      <c r="A89">
        <v>3521</v>
      </c>
      <c r="B89" s="84" t="str">
        <f>INDEX([16]Data!$C$5:$C$156,MATCH(A89,[16]Data!$A$5:$A$156,0))</f>
        <v>KJ - Kraslice, Pohraniční stráže</v>
      </c>
      <c r="C89" s="85" t="str">
        <f>VLOOKUP($C$2,'[51]ERU-1'!$A$6:$BE$17,C$42,FALSE)</f>
        <v>Červenec</v>
      </c>
      <c r="D89" s="85">
        <f>VLOOKUP($C$2,'[51]ERU-1'!$A$6:$BE$17,D$42,FALSE)</f>
        <v>7</v>
      </c>
      <c r="E89" s="85">
        <f>VLOOKUP($C$2,'[51]ERU-1'!$A$6:$BE$17,E$42,FALSE)</f>
        <v>266.01499999999999</v>
      </c>
      <c r="F89" s="85">
        <f>VLOOKUP($C$2,'[51]ERU-1'!$A$6:$BE$17,F$42,FALSE)</f>
        <v>146.22</v>
      </c>
      <c r="G89" s="85">
        <f>VLOOKUP($C$2,'[51]ERU-1'!$A$6:$BE$17,G$42,FALSE)</f>
        <v>35.322000000000003</v>
      </c>
      <c r="H89" s="85">
        <f>VLOOKUP($C$2,'[51]ERU-1'!$A$6:$BE$17,H$42,FALSE)</f>
        <v>425</v>
      </c>
      <c r="I89" s="85">
        <f>VLOOKUP($C$2,'[51]ERU-1'!$A$6:$BE$17,I$42,FALSE)</f>
        <v>0</v>
      </c>
      <c r="J89" s="85">
        <f>VLOOKUP($C$2,'[51]ERU-1'!$A$6:$BE$17,J$42,FALSE)</f>
        <v>0</v>
      </c>
      <c r="K89" s="85">
        <f>VLOOKUP($C$2,'[51]ERU-1'!$A$6:$BE$17,K$42,FALSE)</f>
        <v>425</v>
      </c>
      <c r="L89" s="85">
        <f>VLOOKUP($C$2,'[51]ERU-1'!$A$6:$BE$17,L$42,FALSE)</f>
        <v>0</v>
      </c>
      <c r="M89" s="85">
        <f>VLOOKUP($C$2,'[51]ERU-1'!$A$6:$BE$17,M$42,FALSE)</f>
        <v>425</v>
      </c>
      <c r="N89" s="85">
        <f>VLOOKUP($C$2,'[51]ERU-1'!$A$6:$BE$17,N$42,FALSE)</f>
        <v>0</v>
      </c>
      <c r="O89" s="85" t="s">
        <v>36</v>
      </c>
      <c r="P89" s="85">
        <f>VLOOKUP($C$2,'[51]ERU-1'!$A$6:$BE$17,P$42,FALSE)</f>
        <v>0</v>
      </c>
      <c r="Q89" s="85">
        <f>VLOOKUP($C$2,'[51]ERU-1'!$A$6:$BE$17,Q$42,FALSE)</f>
        <v>0</v>
      </c>
      <c r="R89" s="85">
        <f>VLOOKUP($C$2,'[51]ERU-1'!$A$6:$BE$17,R$42,FALSE)</f>
        <v>425</v>
      </c>
      <c r="S89" s="85">
        <f>VLOOKUP($C$2,'[51]ERU-1'!$A$6:$BE$17,S$42,FALSE)</f>
        <v>0</v>
      </c>
      <c r="T89" s="85">
        <f>VLOOKUP($C$2,'[51]ERU-1'!$A$6:$BE$17,T$42,FALSE)</f>
        <v>0</v>
      </c>
      <c r="U89" s="85">
        <f>VLOOKUP($C$2,'[51]ERU-1'!$A$6:$BE$17,U$42,FALSE)</f>
        <v>0</v>
      </c>
      <c r="V89" s="85">
        <f>VLOOKUP($C$2,'[51]ERU-1'!$A$6:$BE$17,V$42,FALSE)</f>
        <v>0</v>
      </c>
      <c r="W89" s="85">
        <f>VLOOKUP($C$2,'[51]ERU-1'!$A$6:$BE$17,W$42,FALSE)</f>
        <v>0</v>
      </c>
      <c r="X89" s="85">
        <f>VLOOKUP($C$2,'[51]ERU-1'!$A$6:$BE$17,X$42,FALSE)</f>
        <v>0</v>
      </c>
      <c r="Y89" s="85">
        <f>VLOOKUP($C$2,'[51]ERU-1'!$A$6:$BE$17,Y$42,FALSE)</f>
        <v>0</v>
      </c>
      <c r="Z89" s="85">
        <f>VLOOKUP($C$2,'[51]ERU-1'!$A$6:$BE$17,Z$42,FALSE)</f>
        <v>0</v>
      </c>
      <c r="AA89" s="85" t="str">
        <f>INDEX([16]Data!$BK$5:$BK$156,MATCH(A89,[16]Data!$A$5:$A$156,0))</f>
        <v>Karlovarský</v>
      </c>
      <c r="AB89" s="86">
        <f>INDEX([16]Data!$BM$5:$BM$156,MATCH(A89,[16]Data!$A$5:$A$156,0))</f>
        <v>1.274</v>
      </c>
      <c r="AC89" s="12"/>
      <c r="AD89" s="39">
        <f t="shared" si="16"/>
        <v>0.80738309092843352</v>
      </c>
    </row>
    <row r="90" spans="1:30" x14ac:dyDescent="0.25">
      <c r="A90">
        <v>3034</v>
      </c>
      <c r="B90" s="84" t="str">
        <f>INDEX([16]Data!$C$5:$C$156,MATCH(A90,[16]Data!$A$5:$A$156,0))</f>
        <v>KJ - Krupka</v>
      </c>
      <c r="C90" s="85" t="str">
        <f>VLOOKUP($C$2,'[52]ERU-1'!$A$6:$BE$17,C$42,FALSE)</f>
        <v>Červenec</v>
      </c>
      <c r="D90" s="85">
        <f>VLOOKUP($C$2,'[52]ERU-1'!$A$6:$BE$17,D$42,FALSE)</f>
        <v>7</v>
      </c>
      <c r="E90" s="85">
        <f>VLOOKUP($C$2,'[52]ERU-1'!$A$6:$BE$17,E$42,FALSE)</f>
        <v>430.86399999999998</v>
      </c>
      <c r="F90" s="85">
        <f>VLOOKUP($C$2,'[52]ERU-1'!$A$6:$BE$17,F$42,FALSE)</f>
        <v>229.33</v>
      </c>
      <c r="G90" s="85">
        <f>VLOOKUP($C$2,'[52]ERU-1'!$A$6:$BE$17,G$42,FALSE)</f>
        <v>35.389000000000003</v>
      </c>
      <c r="H90" s="85">
        <f>VLOOKUP($C$2,'[52]ERU-1'!$A$6:$BE$17,H$42,FALSE)</f>
        <v>659</v>
      </c>
      <c r="I90" s="85">
        <f>VLOOKUP($C$2,'[52]ERU-1'!$A$6:$BE$17,I$42,FALSE)</f>
        <v>0</v>
      </c>
      <c r="J90" s="85">
        <f>VLOOKUP($C$2,'[52]ERU-1'!$A$6:$BE$17,J$42,FALSE)</f>
        <v>0</v>
      </c>
      <c r="K90" s="85">
        <f>VLOOKUP($C$2,'[52]ERU-1'!$A$6:$BE$17,K$42,FALSE)</f>
        <v>659</v>
      </c>
      <c r="L90" s="85">
        <f>VLOOKUP($C$2,'[52]ERU-1'!$A$6:$BE$17,L$42,FALSE)</f>
        <v>0</v>
      </c>
      <c r="M90" s="85">
        <f>VLOOKUP($C$2,'[52]ERU-1'!$A$6:$BE$17,M$42,FALSE)</f>
        <v>659</v>
      </c>
      <c r="N90" s="85">
        <f>VLOOKUP($C$2,'[52]ERU-1'!$A$6:$BE$17,N$42,FALSE)</f>
        <v>0</v>
      </c>
      <c r="O90" s="85" t="s">
        <v>36</v>
      </c>
      <c r="P90" s="85">
        <f>VLOOKUP($C$2,'[52]ERU-1'!$A$6:$BE$17,P$42,FALSE)</f>
        <v>0</v>
      </c>
      <c r="Q90" s="85">
        <f>VLOOKUP($C$2,'[52]ERU-1'!$A$6:$BE$17,Q$42,FALSE)</f>
        <v>0</v>
      </c>
      <c r="R90" s="85">
        <f>VLOOKUP($C$2,'[52]ERU-1'!$A$6:$BE$17,R$42,FALSE)</f>
        <v>659</v>
      </c>
      <c r="S90" s="85">
        <f>VLOOKUP($C$2,'[52]ERU-1'!$A$6:$BE$17,S$42,FALSE)</f>
        <v>0</v>
      </c>
      <c r="T90" s="85">
        <f>VLOOKUP($C$2,'[52]ERU-1'!$A$6:$BE$17,T$42,FALSE)</f>
        <v>0</v>
      </c>
      <c r="U90" s="85">
        <f>VLOOKUP($C$2,'[52]ERU-1'!$A$6:$BE$17,U$42,FALSE)</f>
        <v>0</v>
      </c>
      <c r="V90" s="85">
        <f>VLOOKUP($C$2,'[52]ERU-1'!$A$6:$BE$17,V$42,FALSE)</f>
        <v>0</v>
      </c>
      <c r="W90" s="85">
        <f>VLOOKUP($C$2,'[52]ERU-1'!$A$6:$BE$17,W$42,FALSE)</f>
        <v>0</v>
      </c>
      <c r="X90" s="85">
        <f>VLOOKUP($C$2,'[52]ERU-1'!$A$6:$BE$17,X$42,FALSE)</f>
        <v>0</v>
      </c>
      <c r="Y90" s="85">
        <f>VLOOKUP($C$2,'[52]ERU-1'!$A$6:$BE$17,Y$42,FALSE)</f>
        <v>0</v>
      </c>
      <c r="Z90" s="85">
        <f>VLOOKUP($C$2,'[52]ERU-1'!$A$6:$BE$17,Z$42,FALSE)</f>
        <v>0</v>
      </c>
      <c r="AA90" s="85" t="str">
        <f>INDEX([16]Data!$BK$5:$BK$156,MATCH(A90,[16]Data!$A$5:$A$156,0))</f>
        <v>Ústecký</v>
      </c>
      <c r="AB90" s="86">
        <f>INDEX([16]Data!$BM$5:$BM$156,MATCH(A90,[16]Data!$A$5:$A$156,0))</f>
        <v>1.9950000000000001</v>
      </c>
      <c r="AC90" s="12"/>
      <c r="AD90" s="39">
        <f t="shared" si="16"/>
        <v>0.79821896636094514</v>
      </c>
    </row>
    <row r="91" spans="1:30" x14ac:dyDescent="0.25">
      <c r="A91">
        <v>2927</v>
      </c>
      <c r="B91" s="84" t="str">
        <f>INDEX([16]Data!$C$5:$C$156,MATCH(A91,[16]Data!$A$5:$A$156,0))</f>
        <v>KJ - Lipník nad Bečvou, ul. Hranická</v>
      </c>
      <c r="C91" s="85" t="str">
        <f>VLOOKUP($C$2,'[53]ERU-1'!$A$6:$BE$17,C$42,FALSE)</f>
        <v>Červenec</v>
      </c>
      <c r="D91" s="85">
        <f>VLOOKUP($C$2,'[53]ERU-1'!$A$6:$BE$17,D$42,FALSE)</f>
        <v>7</v>
      </c>
      <c r="E91" s="85">
        <f>VLOOKUP($C$2,'[53]ERU-1'!$A$6:$BE$17,E$42,FALSE)</f>
        <v>11.907999999999999</v>
      </c>
      <c r="F91" s="85">
        <f>VLOOKUP($C$2,'[53]ERU-1'!$A$6:$BE$17,F$42,FALSE)</f>
        <v>7.5570000000000004</v>
      </c>
      <c r="G91" s="85">
        <f>VLOOKUP($C$2,'[53]ERU-1'!$A$6:$BE$17,G$42,FALSE)</f>
        <v>35.427</v>
      </c>
      <c r="H91" s="85">
        <f>VLOOKUP($C$2,'[53]ERU-1'!$A$6:$BE$17,H$42,FALSE)</f>
        <v>20</v>
      </c>
      <c r="I91" s="85">
        <f>VLOOKUP($C$2,'[53]ERU-1'!$A$6:$BE$17,I$42,FALSE)</f>
        <v>0</v>
      </c>
      <c r="J91" s="85">
        <f>VLOOKUP($C$2,'[53]ERU-1'!$A$6:$BE$17,J$42,FALSE)</f>
        <v>0</v>
      </c>
      <c r="K91" s="85">
        <f>VLOOKUP($C$2,'[53]ERU-1'!$A$6:$BE$17,K$42,FALSE)</f>
        <v>20</v>
      </c>
      <c r="L91" s="85">
        <f>VLOOKUP($C$2,'[53]ERU-1'!$A$6:$BE$17,L$42,FALSE)</f>
        <v>0</v>
      </c>
      <c r="M91" s="85">
        <f>VLOOKUP($C$2,'[53]ERU-1'!$A$6:$BE$17,M$42,FALSE)</f>
        <v>20</v>
      </c>
      <c r="N91" s="85">
        <f>VLOOKUP($C$2,'[53]ERU-1'!$A$6:$BE$17,N$42,FALSE)</f>
        <v>0</v>
      </c>
      <c r="O91" s="85" t="s">
        <v>36</v>
      </c>
      <c r="P91" s="85">
        <f>VLOOKUP($C$2,'[53]ERU-1'!$A$6:$BE$17,P$42,FALSE)</f>
        <v>0</v>
      </c>
      <c r="Q91" s="85">
        <f>VLOOKUP($C$2,'[53]ERU-1'!$A$6:$BE$17,Q$42,FALSE)</f>
        <v>0</v>
      </c>
      <c r="R91" s="85">
        <f>VLOOKUP($C$2,'[53]ERU-1'!$A$6:$BE$17,R$42,FALSE)</f>
        <v>20</v>
      </c>
      <c r="S91" s="85">
        <f>VLOOKUP($C$2,'[53]ERU-1'!$A$6:$BE$17,S$42,FALSE)</f>
        <v>0</v>
      </c>
      <c r="T91" s="85">
        <f>VLOOKUP($C$2,'[53]ERU-1'!$A$6:$BE$17,T$42,FALSE)</f>
        <v>0</v>
      </c>
      <c r="U91" s="85">
        <f>VLOOKUP($C$2,'[53]ERU-1'!$A$6:$BE$17,U$42,FALSE)</f>
        <v>0</v>
      </c>
      <c r="V91" s="85">
        <f>VLOOKUP($C$2,'[53]ERU-1'!$A$6:$BE$17,V$42,FALSE)</f>
        <v>0</v>
      </c>
      <c r="W91" s="85">
        <f>VLOOKUP($C$2,'[53]ERU-1'!$A$6:$BE$17,W$42,FALSE)</f>
        <v>0</v>
      </c>
      <c r="X91" s="85">
        <f>VLOOKUP($C$2,'[53]ERU-1'!$A$6:$BE$17,X$42,FALSE)</f>
        <v>0</v>
      </c>
      <c r="Y91" s="85">
        <f>VLOOKUP($C$2,'[53]ERU-1'!$A$6:$BE$17,Y$42,FALSE)</f>
        <v>0</v>
      </c>
      <c r="Z91" s="85">
        <f>VLOOKUP($C$2,'[53]ERU-1'!$A$6:$BE$17,Z$42,FALSE)</f>
        <v>0</v>
      </c>
      <c r="AA91" s="85" t="str">
        <f>INDEX([16]Data!$BK$5:$BK$156,MATCH(A91,[16]Data!$A$5:$A$156,0))</f>
        <v>Olomoucký</v>
      </c>
      <c r="AB91" s="86">
        <f>INDEX([16]Data!$BM$5:$BM$156,MATCH(A91,[16]Data!$A$5:$A$156,0))</f>
        <v>6.2E-2</v>
      </c>
      <c r="AC91" s="12"/>
      <c r="AD91" s="39">
        <f t="shared" si="16"/>
        <v>0.73515357358152111</v>
      </c>
    </row>
    <row r="92" spans="1:30" x14ac:dyDescent="0.25">
      <c r="A92">
        <v>2848</v>
      </c>
      <c r="B92" s="84" t="str">
        <f>INDEX([16]Data!$C$5:$C$156,MATCH(A92,[16]Data!$A$5:$A$156,0))</f>
        <v>KJ - Lipník nad Bečvou, ul. Na Bečvě</v>
      </c>
      <c r="C92" s="85" t="str">
        <f>VLOOKUP($C$2,'[54]ERU-1'!$A$6:$BE$17,C$42,FALSE)</f>
        <v>Červenec</v>
      </c>
      <c r="D92" s="85">
        <f>VLOOKUP($C$2,'[54]ERU-1'!$A$6:$BE$17,D$42,FALSE)</f>
        <v>7</v>
      </c>
      <c r="E92" s="85">
        <f>VLOOKUP($C$2,'[54]ERU-1'!$A$6:$BE$17,E$42,FALSE)</f>
        <v>221.785</v>
      </c>
      <c r="F92" s="85">
        <f>VLOOKUP($C$2,'[54]ERU-1'!$A$6:$BE$17,F$42,FALSE)</f>
        <v>117.02200000000001</v>
      </c>
      <c r="G92" s="85">
        <f>VLOOKUP($C$2,'[54]ERU-1'!$A$6:$BE$17,G$42,FALSE)</f>
        <v>35.43</v>
      </c>
      <c r="H92" s="85">
        <f>VLOOKUP($C$2,'[54]ERU-1'!$A$6:$BE$17,H$42,FALSE)</f>
        <v>318</v>
      </c>
      <c r="I92" s="85">
        <f>VLOOKUP($C$2,'[54]ERU-1'!$A$6:$BE$17,I$42,FALSE)</f>
        <v>0</v>
      </c>
      <c r="J92" s="85">
        <f>VLOOKUP($C$2,'[54]ERU-1'!$A$6:$BE$17,J$42,FALSE)</f>
        <v>0</v>
      </c>
      <c r="K92" s="85">
        <f>VLOOKUP($C$2,'[54]ERU-1'!$A$6:$BE$17,K$42,FALSE)</f>
        <v>318</v>
      </c>
      <c r="L92" s="85">
        <f>VLOOKUP($C$2,'[54]ERU-1'!$A$6:$BE$17,L$42,FALSE)</f>
        <v>0</v>
      </c>
      <c r="M92" s="85">
        <f>VLOOKUP($C$2,'[54]ERU-1'!$A$6:$BE$17,M$42,FALSE)</f>
        <v>318</v>
      </c>
      <c r="N92" s="85">
        <f>VLOOKUP($C$2,'[54]ERU-1'!$A$6:$BE$17,N$42,FALSE)</f>
        <v>0</v>
      </c>
      <c r="O92" s="85" t="s">
        <v>36</v>
      </c>
      <c r="P92" s="85">
        <f>VLOOKUP($C$2,'[54]ERU-1'!$A$6:$BE$17,P$42,FALSE)</f>
        <v>0</v>
      </c>
      <c r="Q92" s="85">
        <f>VLOOKUP($C$2,'[54]ERU-1'!$A$6:$BE$17,Q$42,FALSE)</f>
        <v>0</v>
      </c>
      <c r="R92" s="85">
        <f>VLOOKUP($C$2,'[54]ERU-1'!$A$6:$BE$17,R$42,FALSE)</f>
        <v>318</v>
      </c>
      <c r="S92" s="85">
        <f>VLOOKUP($C$2,'[54]ERU-1'!$A$6:$BE$17,S$42,FALSE)</f>
        <v>0</v>
      </c>
      <c r="T92" s="85">
        <f>VLOOKUP($C$2,'[54]ERU-1'!$A$6:$BE$17,T$42,FALSE)</f>
        <v>0</v>
      </c>
      <c r="U92" s="85">
        <f>VLOOKUP($C$2,'[54]ERU-1'!$A$6:$BE$17,U$42,FALSE)</f>
        <v>0</v>
      </c>
      <c r="V92" s="85">
        <f>VLOOKUP($C$2,'[54]ERU-1'!$A$6:$BE$17,V$42,FALSE)</f>
        <v>0</v>
      </c>
      <c r="W92" s="85">
        <f>VLOOKUP($C$2,'[54]ERU-1'!$A$6:$BE$17,W$42,FALSE)</f>
        <v>0</v>
      </c>
      <c r="X92" s="85">
        <f>VLOOKUP($C$2,'[54]ERU-1'!$A$6:$BE$17,X$42,FALSE)</f>
        <v>0</v>
      </c>
      <c r="Y92" s="85">
        <f>VLOOKUP($C$2,'[54]ERU-1'!$A$6:$BE$17,Y$42,FALSE)</f>
        <v>0</v>
      </c>
      <c r="Z92" s="85">
        <f>VLOOKUP($C$2,'[54]ERU-1'!$A$6:$BE$17,Z$42,FALSE)</f>
        <v>0</v>
      </c>
      <c r="AA92" s="85" t="str">
        <f>INDEX([16]Data!$BK$5:$BK$156,MATCH(A92,[16]Data!$A$5:$A$156,0))</f>
        <v>Olomoucký</v>
      </c>
      <c r="AB92" s="86">
        <f>INDEX([16]Data!$BM$5:$BM$156,MATCH(A92,[16]Data!$A$5:$A$156,0))</f>
        <v>1.1619999999999999</v>
      </c>
      <c r="AC92" s="12"/>
      <c r="AD92" s="39">
        <f t="shared" si="16"/>
        <v>0.75484381854124294</v>
      </c>
    </row>
    <row r="93" spans="1:30" x14ac:dyDescent="0.25">
      <c r="A93">
        <v>3942</v>
      </c>
      <c r="B93" s="84" t="str">
        <f>INDEX([16]Data!$C$5:$C$156,MATCH(A93,[16]Data!$A$5:$A$156,0))</f>
        <v>KJ - Litomyšl</v>
      </c>
      <c r="C93" s="85" t="str">
        <f>VLOOKUP($C$2,'[55]ERU-1'!$A$6:$BE$17,C$42,FALSE)</f>
        <v>Červenec</v>
      </c>
      <c r="D93" s="85">
        <f>VLOOKUP($C$2,'[55]ERU-1'!$A$6:$BE$17,D$42,FALSE)</f>
        <v>7</v>
      </c>
      <c r="E93" s="85">
        <f>VLOOKUP($C$2,'[55]ERU-1'!$A$6:$BE$17,E$42,FALSE)</f>
        <v>92.358999999999995</v>
      </c>
      <c r="F93" s="85">
        <f>VLOOKUP($C$2,'[55]ERU-1'!$A$6:$BE$17,F$42,FALSE)</f>
        <v>52.045999999999999</v>
      </c>
      <c r="G93" s="85">
        <f>VLOOKUP($C$2,'[55]ERU-1'!$A$6:$BE$17,G$42,FALSE)</f>
        <v>35.316000000000003</v>
      </c>
      <c r="H93" s="85">
        <f>VLOOKUP($C$2,'[55]ERU-1'!$A$6:$BE$17,H$42,FALSE)</f>
        <v>161</v>
      </c>
      <c r="I93" s="85">
        <f>VLOOKUP($C$2,'[55]ERU-1'!$A$6:$BE$17,I$42,FALSE)</f>
        <v>0</v>
      </c>
      <c r="J93" s="85">
        <f>VLOOKUP($C$2,'[55]ERU-1'!$A$6:$BE$17,J$42,FALSE)</f>
        <v>0</v>
      </c>
      <c r="K93" s="85">
        <f>VLOOKUP($C$2,'[55]ERU-1'!$A$6:$BE$17,K$42,FALSE)</f>
        <v>161</v>
      </c>
      <c r="L93" s="85">
        <f>VLOOKUP($C$2,'[55]ERU-1'!$A$6:$BE$17,L$42,FALSE)</f>
        <v>0</v>
      </c>
      <c r="M93" s="85">
        <f>VLOOKUP($C$2,'[55]ERU-1'!$A$6:$BE$17,M$42,FALSE)</f>
        <v>161</v>
      </c>
      <c r="N93" s="85">
        <f>VLOOKUP($C$2,'[55]ERU-1'!$A$6:$BE$17,N$42,FALSE)</f>
        <v>0</v>
      </c>
      <c r="O93" s="85" t="s">
        <v>36</v>
      </c>
      <c r="P93" s="85">
        <f>VLOOKUP($C$2,'[55]ERU-1'!$A$6:$BE$17,P$42,FALSE)</f>
        <v>0</v>
      </c>
      <c r="Q93" s="85">
        <f>VLOOKUP($C$2,'[55]ERU-1'!$A$6:$BE$17,Q$42,FALSE)</f>
        <v>0</v>
      </c>
      <c r="R93" s="85">
        <f>VLOOKUP($C$2,'[55]ERU-1'!$A$6:$BE$17,R$42,FALSE)</f>
        <v>161</v>
      </c>
      <c r="S93" s="85">
        <f>VLOOKUP($C$2,'[55]ERU-1'!$A$6:$BE$17,S$42,FALSE)</f>
        <v>0</v>
      </c>
      <c r="T93" s="85">
        <f>VLOOKUP($C$2,'[55]ERU-1'!$A$6:$BE$17,T$42,FALSE)</f>
        <v>0</v>
      </c>
      <c r="U93" s="85">
        <f>VLOOKUP($C$2,'[55]ERU-1'!$A$6:$BE$17,U$42,FALSE)</f>
        <v>0</v>
      </c>
      <c r="V93" s="85">
        <f>VLOOKUP($C$2,'[55]ERU-1'!$A$6:$BE$17,V$42,FALSE)</f>
        <v>0</v>
      </c>
      <c r="W93" s="85">
        <f>VLOOKUP($C$2,'[55]ERU-1'!$A$6:$BE$17,W$42,FALSE)</f>
        <v>0</v>
      </c>
      <c r="X93" s="85">
        <f>VLOOKUP($C$2,'[55]ERU-1'!$A$6:$BE$17,X$42,FALSE)</f>
        <v>0</v>
      </c>
      <c r="Y93" s="85">
        <f>VLOOKUP($C$2,'[55]ERU-1'!$A$6:$BE$17,Y$42,FALSE)</f>
        <v>0</v>
      </c>
      <c r="Z93" s="85">
        <f>VLOOKUP($C$2,'[55]ERU-1'!$A$6:$BE$17,Z$42,FALSE)</f>
        <v>0</v>
      </c>
      <c r="AA93" s="85" t="str">
        <f>INDEX([16]Data!$BK$5:$BK$156,MATCH(A93,[16]Data!$A$5:$A$156,0))</f>
        <v>Pardubický</v>
      </c>
      <c r="AB93" s="86">
        <f>INDEX([16]Data!$BM$5:$BM$156,MATCH(A93,[16]Data!$A$5:$A$156,0))</f>
        <v>0.28599999999999998</v>
      </c>
      <c r="AC93" s="12"/>
      <c r="AD93" s="39">
        <f t="shared" si="16"/>
        <v>0.85928260043465821</v>
      </c>
    </row>
    <row r="94" spans="1:30" x14ac:dyDescent="0.25">
      <c r="A94">
        <v>3691</v>
      </c>
      <c r="B94" s="84" t="str">
        <f>INDEX([16]Data!$C$5:$C$156,MATCH(A94,[16]Data!$A$5:$A$156,0))</f>
        <v>KJ - Luhačovice (areál lázní)</v>
      </c>
      <c r="C94" s="85" t="str">
        <f>VLOOKUP($C$2,'[56]ERU-1'!$A$6:$BE$17,C$42,FALSE)</f>
        <v>Červenec</v>
      </c>
      <c r="D94" s="85">
        <f>VLOOKUP($C$2,'[56]ERU-1'!$A$6:$BE$17,D$42,FALSE)</f>
        <v>7</v>
      </c>
      <c r="E94" s="85">
        <f>VLOOKUP($C$2,'[56]ERU-1'!$A$6:$BE$17,E$42,FALSE)</f>
        <v>369.49799999999999</v>
      </c>
      <c r="F94" s="85">
        <f>VLOOKUP($C$2,'[56]ERU-1'!$A$6:$BE$17,F$42,FALSE)</f>
        <v>190.23400000000001</v>
      </c>
      <c r="G94" s="85">
        <f>VLOOKUP($C$2,'[56]ERU-1'!$A$6:$BE$17,G$42,FALSE)</f>
        <v>35.418999999999997</v>
      </c>
      <c r="H94" s="85">
        <f>VLOOKUP($C$2,'[56]ERU-1'!$A$6:$BE$17,H$42,FALSE)</f>
        <v>523</v>
      </c>
      <c r="I94" s="85">
        <f>VLOOKUP($C$2,'[56]ERU-1'!$A$6:$BE$17,I$42,FALSE)</f>
        <v>0</v>
      </c>
      <c r="J94" s="85">
        <f>VLOOKUP($C$2,'[56]ERU-1'!$A$6:$BE$17,J$42,FALSE)</f>
        <v>0</v>
      </c>
      <c r="K94" s="85">
        <f>VLOOKUP($C$2,'[56]ERU-1'!$A$6:$BE$17,K$42,FALSE)</f>
        <v>523</v>
      </c>
      <c r="L94" s="85">
        <f>VLOOKUP($C$2,'[56]ERU-1'!$A$6:$BE$17,L$42,FALSE)</f>
        <v>0</v>
      </c>
      <c r="M94" s="85">
        <f>VLOOKUP($C$2,'[56]ERU-1'!$A$6:$BE$17,M$42,FALSE)</f>
        <v>523</v>
      </c>
      <c r="N94" s="85">
        <f>VLOOKUP($C$2,'[56]ERU-1'!$A$6:$BE$17,N$42,FALSE)</f>
        <v>0</v>
      </c>
      <c r="O94" s="85" t="s">
        <v>36</v>
      </c>
      <c r="P94" s="85">
        <f>VLOOKUP($C$2,'[56]ERU-1'!$A$6:$BE$17,P$42,FALSE)</f>
        <v>0</v>
      </c>
      <c r="Q94" s="85">
        <f>VLOOKUP($C$2,'[56]ERU-1'!$A$6:$BE$17,Q$42,FALSE)</f>
        <v>0</v>
      </c>
      <c r="R94" s="85">
        <f>VLOOKUP($C$2,'[56]ERU-1'!$A$6:$BE$17,R$42,FALSE)</f>
        <v>0</v>
      </c>
      <c r="S94" s="85">
        <f>VLOOKUP($C$2,'[56]ERU-1'!$A$6:$BE$17,S$42,FALSE)</f>
        <v>0</v>
      </c>
      <c r="T94" s="85">
        <f>VLOOKUP($C$2,'[56]ERU-1'!$A$6:$BE$17,T$42,FALSE)</f>
        <v>523</v>
      </c>
      <c r="U94" s="85">
        <f>VLOOKUP($C$2,'[56]ERU-1'!$A$6:$BE$17,U$42,FALSE)</f>
        <v>0</v>
      </c>
      <c r="V94" s="85">
        <f>VLOOKUP($C$2,'[56]ERU-1'!$A$6:$BE$17,V$42,FALSE)</f>
        <v>0</v>
      </c>
      <c r="W94" s="85">
        <f>VLOOKUP($C$2,'[56]ERU-1'!$A$6:$BE$17,W$42,FALSE)</f>
        <v>0</v>
      </c>
      <c r="X94" s="85">
        <f>VLOOKUP($C$2,'[56]ERU-1'!$A$6:$BE$17,X$42,FALSE)</f>
        <v>0</v>
      </c>
      <c r="Y94" s="85">
        <f>VLOOKUP($C$2,'[56]ERU-1'!$A$6:$BE$17,Y$42,FALSE)</f>
        <v>0</v>
      </c>
      <c r="Z94" s="85">
        <f>VLOOKUP($C$2,'[56]ERU-1'!$A$6:$BE$17,Z$42,FALSE)</f>
        <v>0</v>
      </c>
      <c r="AA94" s="85" t="str">
        <f>INDEX([16]Data!$BK$5:$BK$156,MATCH(A94,[16]Data!$A$5:$A$156,0))</f>
        <v>Zlínský</v>
      </c>
      <c r="AB94" s="86">
        <f>INDEX([16]Data!$BM$5:$BM$156,MATCH(A94,[16]Data!$A$5:$A$156,0))</f>
        <v>1.274</v>
      </c>
      <c r="AC94" s="12"/>
      <c r="AD94" s="39">
        <f t="shared" si="16"/>
        <v>0.76367935162892953</v>
      </c>
    </row>
    <row r="95" spans="1:30" x14ac:dyDescent="0.25">
      <c r="A95">
        <v>2478</v>
      </c>
      <c r="B95" s="84" t="str">
        <f>INDEX([16]Data!$C$5:$C$156,MATCH(A95,[16]Data!$A$5:$A$156,0))</f>
        <v>Kotelna Votice</v>
      </c>
      <c r="C95" s="85" t="str">
        <f>VLOOKUP($C$2,'[57]ERU-1'!$A$6:$BE$17,C$42,FALSE)</f>
        <v>Červenec</v>
      </c>
      <c r="D95" s="85">
        <f>VLOOKUP($C$2,'[57]ERU-1'!$A$6:$BE$17,D$42,FALSE)</f>
        <v>7</v>
      </c>
      <c r="E95" s="85">
        <f>VLOOKUP($C$2,'[57]ERU-1'!$A$6:$BE$17,E$42,FALSE)</f>
        <v>203.20400000000001</v>
      </c>
      <c r="F95" s="85">
        <f>VLOOKUP($C$2,'[57]ERU-1'!$A$6:$BE$17,F$42,FALSE)</f>
        <v>106.834</v>
      </c>
      <c r="G95" s="85">
        <f>VLOOKUP($C$2,'[57]ERU-1'!$A$6:$BE$17,G$42,FALSE)</f>
        <v>35.398000000000003</v>
      </c>
      <c r="H95" s="85">
        <f>VLOOKUP($C$2,'[57]ERU-1'!$A$6:$BE$17,H$42,FALSE)</f>
        <v>290</v>
      </c>
      <c r="I95" s="85">
        <f>VLOOKUP($C$2,'[57]ERU-1'!$A$6:$BE$17,I$42,FALSE)</f>
        <v>0</v>
      </c>
      <c r="J95" s="85">
        <f>VLOOKUP($C$2,'[57]ERU-1'!$A$6:$BE$17,J$42,FALSE)</f>
        <v>0</v>
      </c>
      <c r="K95" s="85">
        <f>VLOOKUP($C$2,'[57]ERU-1'!$A$6:$BE$17,K$42,FALSE)</f>
        <v>290</v>
      </c>
      <c r="L95" s="85">
        <f>VLOOKUP($C$2,'[57]ERU-1'!$A$6:$BE$17,L$42,FALSE)</f>
        <v>0</v>
      </c>
      <c r="M95" s="85">
        <f>VLOOKUP($C$2,'[57]ERU-1'!$A$6:$BE$17,M$42,FALSE)</f>
        <v>290</v>
      </c>
      <c r="N95" s="85">
        <f>VLOOKUP($C$2,'[57]ERU-1'!$A$6:$BE$17,N$42,FALSE)</f>
        <v>0</v>
      </c>
      <c r="O95" s="85" t="s">
        <v>36</v>
      </c>
      <c r="P95" s="85">
        <f>VLOOKUP($C$2,'[57]ERU-1'!$A$6:$BE$17,P$42,FALSE)</f>
        <v>0</v>
      </c>
      <c r="Q95" s="85">
        <f>VLOOKUP($C$2,'[57]ERU-1'!$A$6:$BE$17,Q$42,FALSE)</f>
        <v>0</v>
      </c>
      <c r="R95" s="85">
        <f>VLOOKUP($C$2,'[57]ERU-1'!$A$6:$BE$17,R$42,FALSE)</f>
        <v>290</v>
      </c>
      <c r="S95" s="85">
        <f>VLOOKUP($C$2,'[57]ERU-1'!$A$6:$BE$17,S$42,FALSE)</f>
        <v>0</v>
      </c>
      <c r="T95" s="85">
        <f>VLOOKUP($C$2,'[57]ERU-1'!$A$6:$BE$17,T$42,FALSE)</f>
        <v>0</v>
      </c>
      <c r="U95" s="85">
        <f>VLOOKUP($C$2,'[57]ERU-1'!$A$6:$BE$17,U$42,FALSE)</f>
        <v>0</v>
      </c>
      <c r="V95" s="85">
        <f>VLOOKUP($C$2,'[57]ERU-1'!$A$6:$BE$17,V$42,FALSE)</f>
        <v>0</v>
      </c>
      <c r="W95" s="85">
        <f>VLOOKUP($C$2,'[57]ERU-1'!$A$6:$BE$17,W$42,FALSE)</f>
        <v>0</v>
      </c>
      <c r="X95" s="85">
        <f>VLOOKUP($C$2,'[57]ERU-1'!$A$6:$BE$17,X$42,FALSE)</f>
        <v>0</v>
      </c>
      <c r="Y95" s="85">
        <f>VLOOKUP($C$2,'[57]ERU-1'!$A$6:$BE$17,Y$42,FALSE)</f>
        <v>0</v>
      </c>
      <c r="Z95" s="85">
        <f>VLOOKUP($C$2,'[57]ERU-1'!$A$6:$BE$17,Z$42,FALSE)</f>
        <v>0</v>
      </c>
      <c r="AA95" s="85" t="str">
        <f>INDEX([16]Data!$BK$5:$BK$156,MATCH(A95,[16]Data!$A$5:$A$156,0))</f>
        <v>Středočeský</v>
      </c>
      <c r="AB95" s="86">
        <f>INDEX([16]Data!$BM$5:$BM$156,MATCH(A95,[16]Data!$A$5:$A$156,0))</f>
        <v>0.28000000000000003</v>
      </c>
      <c r="AC95" s="12"/>
      <c r="AD95" s="39">
        <f t="shared" si="16"/>
        <v>0.75402545589939107</v>
      </c>
    </row>
    <row r="96" spans="1:30" x14ac:dyDescent="0.25">
      <c r="A96">
        <v>3339</v>
      </c>
      <c r="B96" s="84" t="str">
        <f>INDEX([16]Data!$C$5:$C$156,MATCH(A96,[16]Data!$A$5:$A$156,0))</f>
        <v>KJ - Meziboří</v>
      </c>
      <c r="C96" s="85" t="str">
        <f>VLOOKUP($C$2,'[58]ERU-1'!$A$6:$BE$17,C$42,FALSE)</f>
        <v>Červenec</v>
      </c>
      <c r="D96" s="85">
        <f>VLOOKUP($C$2,'[58]ERU-1'!$A$6:$BE$17,D$42,FALSE)</f>
        <v>7</v>
      </c>
      <c r="E96" s="85">
        <f>VLOOKUP($C$2,'[58]ERU-1'!$A$6:$BE$17,E$42,FALSE)</f>
        <v>695.66200000000003</v>
      </c>
      <c r="F96" s="85">
        <f>VLOOKUP($C$2,'[58]ERU-1'!$A$6:$BE$17,F$42,FALSE)</f>
        <v>369.976</v>
      </c>
      <c r="G96" s="85">
        <f>VLOOKUP($C$2,'[58]ERU-1'!$A$6:$BE$17,G$42,FALSE)</f>
        <v>35.418999999999997</v>
      </c>
      <c r="H96" s="85">
        <f>VLOOKUP($C$2,'[58]ERU-1'!$A$6:$BE$17,H$42,FALSE)</f>
        <v>1043</v>
      </c>
      <c r="I96" s="85">
        <f>VLOOKUP($C$2,'[58]ERU-1'!$A$6:$BE$17,I$42,FALSE)</f>
        <v>0</v>
      </c>
      <c r="J96" s="85">
        <f>VLOOKUP($C$2,'[58]ERU-1'!$A$6:$BE$17,J$42,FALSE)</f>
        <v>0</v>
      </c>
      <c r="K96" s="85">
        <f>VLOOKUP($C$2,'[58]ERU-1'!$A$6:$BE$17,K$42,FALSE)</f>
        <v>1043</v>
      </c>
      <c r="L96" s="85">
        <f>VLOOKUP($C$2,'[58]ERU-1'!$A$6:$BE$17,L$42,FALSE)</f>
        <v>0</v>
      </c>
      <c r="M96" s="85">
        <f>VLOOKUP($C$2,'[58]ERU-1'!$A$6:$BE$17,M$42,FALSE)</f>
        <v>1043</v>
      </c>
      <c r="N96" s="85">
        <f>VLOOKUP($C$2,'[58]ERU-1'!$A$6:$BE$17,N$42,FALSE)</f>
        <v>0</v>
      </c>
      <c r="O96" s="85" t="s">
        <v>36</v>
      </c>
      <c r="P96" s="85">
        <f>VLOOKUP($C$2,'[58]ERU-1'!$A$6:$BE$17,P$42,FALSE)</f>
        <v>0</v>
      </c>
      <c r="Q96" s="85">
        <f>VLOOKUP($C$2,'[58]ERU-1'!$A$6:$BE$17,Q$42,FALSE)</f>
        <v>0</v>
      </c>
      <c r="R96" s="85">
        <f>VLOOKUP($C$2,'[58]ERU-1'!$A$6:$BE$17,R$42,FALSE)</f>
        <v>1043</v>
      </c>
      <c r="S96" s="85">
        <f>VLOOKUP($C$2,'[58]ERU-1'!$A$6:$BE$17,S$42,FALSE)</f>
        <v>0</v>
      </c>
      <c r="T96" s="85">
        <f>VLOOKUP($C$2,'[58]ERU-1'!$A$6:$BE$17,T$42,FALSE)</f>
        <v>0</v>
      </c>
      <c r="U96" s="85">
        <f>VLOOKUP($C$2,'[58]ERU-1'!$A$6:$BE$17,U$42,FALSE)</f>
        <v>0</v>
      </c>
      <c r="V96" s="85">
        <f>VLOOKUP($C$2,'[58]ERU-1'!$A$6:$BE$17,V$42,FALSE)</f>
        <v>0</v>
      </c>
      <c r="W96" s="85">
        <f>VLOOKUP($C$2,'[58]ERU-1'!$A$6:$BE$17,W$42,FALSE)</f>
        <v>0</v>
      </c>
      <c r="X96" s="85">
        <f>VLOOKUP($C$2,'[58]ERU-1'!$A$6:$BE$17,X$42,FALSE)</f>
        <v>0</v>
      </c>
      <c r="Y96" s="85">
        <f>VLOOKUP($C$2,'[58]ERU-1'!$A$6:$BE$17,Y$42,FALSE)</f>
        <v>0</v>
      </c>
      <c r="Z96" s="85">
        <f>VLOOKUP($C$2,'[58]ERU-1'!$A$6:$BE$17,Z$42,FALSE)</f>
        <v>0</v>
      </c>
      <c r="AA96" s="85" t="str">
        <f>INDEX([16]Data!$BK$5:$BK$156,MATCH(A96,[16]Data!$A$5:$A$156,0))</f>
        <v>Ústecký</v>
      </c>
      <c r="AB96" s="86">
        <f>INDEX([16]Data!$BM$5:$BM$156,MATCH(A96,[16]Data!$A$5:$A$156,0))</f>
        <v>3.99</v>
      </c>
      <c r="AC96" s="12"/>
      <c r="AD96" s="39">
        <f t="shared" si="16"/>
        <v>0.78308382765969198</v>
      </c>
    </row>
    <row r="97" spans="1:30" x14ac:dyDescent="0.25">
      <c r="A97">
        <v>3144</v>
      </c>
      <c r="B97" s="84" t="str">
        <f>INDEX([16]Data!$C$5:$C$156,MATCH(A97,[16]Data!$A$5:$A$156,0))</f>
        <v>KJ - Mohelnice</v>
      </c>
      <c r="C97" s="85" t="str">
        <f>VLOOKUP($C$2,'[59]ERU-1'!$A$6:$BE$17,C$42,FALSE)</f>
        <v>Červenec</v>
      </c>
      <c r="D97" s="85">
        <f>VLOOKUP($C$2,'[59]ERU-1'!$A$6:$BE$17,D$42,FALSE)</f>
        <v>7</v>
      </c>
      <c r="E97" s="85">
        <f>VLOOKUP($C$2,'[59]ERU-1'!$A$6:$BE$17,E$42,FALSE)</f>
        <v>1333.404</v>
      </c>
      <c r="F97" s="85">
        <f>VLOOKUP($C$2,'[59]ERU-1'!$A$6:$BE$17,F$42,FALSE)</f>
        <v>720.42200000000003</v>
      </c>
      <c r="G97" s="85">
        <f>VLOOKUP($C$2,'[59]ERU-1'!$A$6:$BE$17,G$42,FALSE)</f>
        <v>35.435000000000002</v>
      </c>
      <c r="H97" s="85">
        <f>VLOOKUP($C$2,'[59]ERU-1'!$A$6:$BE$17,H$42,FALSE)</f>
        <v>2067</v>
      </c>
      <c r="I97" s="85">
        <f>VLOOKUP($C$2,'[59]ERU-1'!$A$6:$BE$17,I$42,FALSE)</f>
        <v>0</v>
      </c>
      <c r="J97" s="85">
        <f>VLOOKUP($C$2,'[59]ERU-1'!$A$6:$BE$17,J$42,FALSE)</f>
        <v>0</v>
      </c>
      <c r="K97" s="85">
        <f>VLOOKUP($C$2,'[59]ERU-1'!$A$6:$BE$17,K$42,FALSE)</f>
        <v>2067</v>
      </c>
      <c r="L97" s="85">
        <f>VLOOKUP($C$2,'[59]ERU-1'!$A$6:$BE$17,L$42,FALSE)</f>
        <v>0</v>
      </c>
      <c r="M97" s="85">
        <f>VLOOKUP($C$2,'[59]ERU-1'!$A$6:$BE$17,M$42,FALSE)</f>
        <v>2067</v>
      </c>
      <c r="N97" s="85">
        <f>VLOOKUP($C$2,'[59]ERU-1'!$A$6:$BE$17,N$42,FALSE)</f>
        <v>0</v>
      </c>
      <c r="O97" s="85" t="s">
        <v>36</v>
      </c>
      <c r="P97" s="85">
        <f>VLOOKUP($C$2,'[59]ERU-1'!$A$6:$BE$17,P$42,FALSE)</f>
        <v>0</v>
      </c>
      <c r="Q97" s="85">
        <f>VLOOKUP($C$2,'[59]ERU-1'!$A$6:$BE$17,Q$42,FALSE)</f>
        <v>0</v>
      </c>
      <c r="R97" s="85">
        <f>VLOOKUP($C$2,'[59]ERU-1'!$A$6:$BE$17,R$42,FALSE)</f>
        <v>2067</v>
      </c>
      <c r="S97" s="85">
        <f>VLOOKUP($C$2,'[59]ERU-1'!$A$6:$BE$17,S$42,FALSE)</f>
        <v>0</v>
      </c>
      <c r="T97" s="85">
        <f>VLOOKUP($C$2,'[59]ERU-1'!$A$6:$BE$17,T$42,FALSE)</f>
        <v>0</v>
      </c>
      <c r="U97" s="85">
        <f>VLOOKUP($C$2,'[59]ERU-1'!$A$6:$BE$17,U$42,FALSE)</f>
        <v>0</v>
      </c>
      <c r="V97" s="85">
        <f>VLOOKUP($C$2,'[59]ERU-1'!$A$6:$BE$17,V$42,FALSE)</f>
        <v>0</v>
      </c>
      <c r="W97" s="85">
        <f>VLOOKUP($C$2,'[59]ERU-1'!$A$6:$BE$17,W$42,FALSE)</f>
        <v>0</v>
      </c>
      <c r="X97" s="85">
        <f>VLOOKUP($C$2,'[59]ERU-1'!$A$6:$BE$17,X$42,FALSE)</f>
        <v>0</v>
      </c>
      <c r="Y97" s="85">
        <f>VLOOKUP($C$2,'[59]ERU-1'!$A$6:$BE$17,Y$42,FALSE)</f>
        <v>0</v>
      </c>
      <c r="Z97" s="85">
        <f>VLOOKUP($C$2,'[59]ERU-1'!$A$6:$BE$17,Z$42,FALSE)</f>
        <v>0</v>
      </c>
      <c r="AA97" s="85" t="str">
        <f>INDEX([16]Data!$BK$5:$BK$156,MATCH(A97,[16]Data!$A$5:$A$156,0))</f>
        <v>Olomoucký</v>
      </c>
      <c r="AB97" s="86">
        <f>INDEX([16]Data!$BM$5:$BM$156,MATCH(A97,[16]Data!$A$5:$A$156,0))</f>
        <v>2.3580000000000001</v>
      </c>
      <c r="AC97" s="12"/>
      <c r="AD97" s="39">
        <f t="shared" si="16"/>
        <v>0.79698658101316533</v>
      </c>
    </row>
    <row r="98" spans="1:30" x14ac:dyDescent="0.25">
      <c r="A98">
        <v>3882</v>
      </c>
      <c r="B98" s="84" t="str">
        <f>INDEX([16]Data!$C$5:$C$156,MATCH(A98,[16]Data!$A$5:$A$156,0))</f>
        <v>KJ - Moravský Beroun</v>
      </c>
      <c r="C98" s="85" t="str">
        <f>VLOOKUP($C$2,'[60]ERU-1'!$A$6:$BE$17,C$42,FALSE)</f>
        <v>Červenec</v>
      </c>
      <c r="D98" s="85">
        <f>VLOOKUP($C$2,'[60]ERU-1'!$A$6:$BE$17,D$42,FALSE)</f>
        <v>7</v>
      </c>
      <c r="E98" s="85">
        <f>VLOOKUP($C$2,'[60]ERU-1'!$A$6:$BE$17,E$42,FALSE)</f>
        <v>149.91999999999999</v>
      </c>
      <c r="F98" s="85">
        <f>VLOOKUP($C$2,'[60]ERU-1'!$A$6:$BE$17,F$42,FALSE)</f>
        <v>81.941999999999993</v>
      </c>
      <c r="G98" s="85">
        <f>VLOOKUP($C$2,'[60]ERU-1'!$A$6:$BE$17,G$42,FALSE)</f>
        <v>35.414000000000001</v>
      </c>
      <c r="H98" s="85">
        <f>VLOOKUP($C$2,'[60]ERU-1'!$A$6:$BE$17,H$42,FALSE)</f>
        <v>228</v>
      </c>
      <c r="I98" s="85">
        <f>VLOOKUP($C$2,'[60]ERU-1'!$A$6:$BE$17,I$42,FALSE)</f>
        <v>0</v>
      </c>
      <c r="J98" s="85">
        <f>VLOOKUP($C$2,'[60]ERU-1'!$A$6:$BE$17,J$42,FALSE)</f>
        <v>0</v>
      </c>
      <c r="K98" s="85">
        <f>VLOOKUP($C$2,'[60]ERU-1'!$A$6:$BE$17,K$42,FALSE)</f>
        <v>228</v>
      </c>
      <c r="L98" s="85">
        <f>VLOOKUP($C$2,'[60]ERU-1'!$A$6:$BE$17,L$42,FALSE)</f>
        <v>0</v>
      </c>
      <c r="M98" s="85">
        <f>VLOOKUP($C$2,'[60]ERU-1'!$A$6:$BE$17,M$42,FALSE)</f>
        <v>228</v>
      </c>
      <c r="N98" s="85">
        <f>VLOOKUP($C$2,'[60]ERU-1'!$A$6:$BE$17,N$42,FALSE)</f>
        <v>0</v>
      </c>
      <c r="O98" s="85" t="s">
        <v>36</v>
      </c>
      <c r="P98" s="85">
        <f>VLOOKUP($C$2,'[60]ERU-1'!$A$6:$BE$17,P$42,FALSE)</f>
        <v>0</v>
      </c>
      <c r="Q98" s="85">
        <f>VLOOKUP($C$2,'[60]ERU-1'!$A$6:$BE$17,Q$42,FALSE)</f>
        <v>0</v>
      </c>
      <c r="R98" s="85">
        <f>VLOOKUP($C$2,'[60]ERU-1'!$A$6:$BE$17,R$42,FALSE)</f>
        <v>228</v>
      </c>
      <c r="S98" s="85">
        <f>VLOOKUP($C$2,'[60]ERU-1'!$A$6:$BE$17,S$42,FALSE)</f>
        <v>0</v>
      </c>
      <c r="T98" s="85">
        <f>VLOOKUP($C$2,'[60]ERU-1'!$A$6:$BE$17,T$42,FALSE)</f>
        <v>0</v>
      </c>
      <c r="U98" s="85">
        <f>VLOOKUP($C$2,'[60]ERU-1'!$A$6:$BE$17,U$42,FALSE)</f>
        <v>0</v>
      </c>
      <c r="V98" s="85">
        <f>VLOOKUP($C$2,'[60]ERU-1'!$A$6:$BE$17,V$42,FALSE)</f>
        <v>0</v>
      </c>
      <c r="W98" s="85">
        <f>VLOOKUP($C$2,'[60]ERU-1'!$A$6:$BE$17,W$42,FALSE)</f>
        <v>0</v>
      </c>
      <c r="X98" s="85">
        <f>VLOOKUP($C$2,'[60]ERU-1'!$A$6:$BE$17,X$42,FALSE)</f>
        <v>0</v>
      </c>
      <c r="Y98" s="85">
        <f>VLOOKUP($C$2,'[60]ERU-1'!$A$6:$BE$17,Y$42,FALSE)</f>
        <v>0</v>
      </c>
      <c r="Z98" s="85">
        <f>VLOOKUP($C$2,'[60]ERU-1'!$A$6:$BE$17,Z$42,FALSE)</f>
        <v>0</v>
      </c>
      <c r="AA98" s="85" t="str">
        <f>INDEX([16]Data!$BK$5:$BK$156,MATCH(A98,[16]Data!$A$5:$A$156,0))</f>
        <v>Olomoucký</v>
      </c>
      <c r="AB98" s="86">
        <f>INDEX([16]Data!$BM$5:$BM$156,MATCH(A98,[16]Data!$A$5:$A$156,0))</f>
        <v>1.2450000000000001</v>
      </c>
      <c r="AC98" s="12"/>
      <c r="AD98" s="39">
        <f t="shared" si="16"/>
        <v>0.77290441206381755</v>
      </c>
    </row>
    <row r="99" spans="1:30" x14ac:dyDescent="0.25">
      <c r="A99">
        <v>2598</v>
      </c>
      <c r="B99" s="84" t="str">
        <f>INDEX([16]Data!$C$5:$C$156,MATCH(A99,[16]Data!$A$5:$A$156,0))</f>
        <v>KJ - Moravský Krumlov</v>
      </c>
      <c r="C99" s="85" t="str">
        <f>VLOOKUP($C$2,'[61]ERU-1'!$A$6:$BE$17,C$42,FALSE)</f>
        <v>Červenec</v>
      </c>
      <c r="D99" s="85">
        <f>VLOOKUP($C$2,'[61]ERU-1'!$A$6:$BE$17,D$42,FALSE)</f>
        <v>7</v>
      </c>
      <c r="E99" s="85">
        <f>VLOOKUP($C$2,'[61]ERU-1'!$A$6:$BE$17,E$42,FALSE)</f>
        <v>190.215</v>
      </c>
      <c r="F99" s="85">
        <f>VLOOKUP($C$2,'[61]ERU-1'!$A$6:$BE$17,F$42,FALSE)</f>
        <v>99.105999999999995</v>
      </c>
      <c r="G99" s="85">
        <f>VLOOKUP($C$2,'[61]ERU-1'!$A$6:$BE$17,G$42,FALSE)</f>
        <v>35.418999999999997</v>
      </c>
      <c r="H99" s="85">
        <f>VLOOKUP($C$2,'[61]ERU-1'!$A$6:$BE$17,H$42,FALSE)</f>
        <v>276</v>
      </c>
      <c r="I99" s="85">
        <f>VLOOKUP($C$2,'[61]ERU-1'!$A$6:$BE$17,I$42,FALSE)</f>
        <v>0</v>
      </c>
      <c r="J99" s="85">
        <f>VLOOKUP($C$2,'[61]ERU-1'!$A$6:$BE$17,J$42,FALSE)</f>
        <v>0</v>
      </c>
      <c r="K99" s="85">
        <f>VLOOKUP($C$2,'[61]ERU-1'!$A$6:$BE$17,K$42,FALSE)</f>
        <v>276</v>
      </c>
      <c r="L99" s="85">
        <f>VLOOKUP($C$2,'[61]ERU-1'!$A$6:$BE$17,L$42,FALSE)</f>
        <v>0</v>
      </c>
      <c r="M99" s="85">
        <f>VLOOKUP($C$2,'[61]ERU-1'!$A$6:$BE$17,M$42,FALSE)</f>
        <v>276</v>
      </c>
      <c r="N99" s="85">
        <f>VLOOKUP($C$2,'[61]ERU-1'!$A$6:$BE$17,N$42,FALSE)</f>
        <v>0</v>
      </c>
      <c r="O99" s="85" t="s">
        <v>36</v>
      </c>
      <c r="P99" s="85">
        <f>VLOOKUP($C$2,'[61]ERU-1'!$A$6:$BE$17,P$42,FALSE)</f>
        <v>0</v>
      </c>
      <c r="Q99" s="85">
        <f>VLOOKUP($C$2,'[61]ERU-1'!$A$6:$BE$17,Q$42,FALSE)</f>
        <v>0</v>
      </c>
      <c r="R99" s="85">
        <f>VLOOKUP($C$2,'[61]ERU-1'!$A$6:$BE$17,R$42,FALSE)</f>
        <v>276</v>
      </c>
      <c r="S99" s="85">
        <f>VLOOKUP($C$2,'[61]ERU-1'!$A$6:$BE$17,S$42,FALSE)</f>
        <v>0</v>
      </c>
      <c r="T99" s="85">
        <f>VLOOKUP($C$2,'[61]ERU-1'!$A$6:$BE$17,T$42,FALSE)</f>
        <v>0</v>
      </c>
      <c r="U99" s="85">
        <f>VLOOKUP($C$2,'[61]ERU-1'!$A$6:$BE$17,U$42,FALSE)</f>
        <v>0</v>
      </c>
      <c r="V99" s="85">
        <f>VLOOKUP($C$2,'[61]ERU-1'!$A$6:$BE$17,V$42,FALSE)</f>
        <v>0</v>
      </c>
      <c r="W99" s="85">
        <f>VLOOKUP($C$2,'[61]ERU-1'!$A$6:$BE$17,W$42,FALSE)</f>
        <v>0</v>
      </c>
      <c r="X99" s="85">
        <f>VLOOKUP($C$2,'[61]ERU-1'!$A$6:$BE$17,X$42,FALSE)</f>
        <v>0</v>
      </c>
      <c r="Y99" s="85">
        <f>VLOOKUP($C$2,'[61]ERU-1'!$A$6:$BE$17,Y$42,FALSE)</f>
        <v>0</v>
      </c>
      <c r="Z99" s="85">
        <f>VLOOKUP($C$2,'[61]ERU-1'!$A$6:$BE$17,Z$42,FALSE)</f>
        <v>0</v>
      </c>
      <c r="AA99" s="85" t="str">
        <f>INDEX([16]Data!$BK$5:$BK$156,MATCH(A99,[16]Data!$A$5:$A$156,0))</f>
        <v>Jihomoravský</v>
      </c>
      <c r="AB99" s="86">
        <f>INDEX([16]Data!$BM$5:$BM$156,MATCH(A99,[16]Data!$A$5:$A$156,0))</f>
        <v>0.95199999999999996</v>
      </c>
      <c r="AC99" s="12"/>
      <c r="AD99" s="39">
        <f t="shared" si="16"/>
        <v>0.77358249416449731</v>
      </c>
    </row>
    <row r="100" spans="1:30" x14ac:dyDescent="0.25">
      <c r="A100">
        <v>3106</v>
      </c>
      <c r="B100" s="84" t="str">
        <f>INDEX([16]Data!$C$5:$C$156,MATCH(A100,[16]Data!$A$5:$A$156,0))</f>
        <v>KJ - Nové Hrady</v>
      </c>
      <c r="C100" s="85" t="str">
        <f>VLOOKUP($C$2,'[62]ERU-1'!$A$6:$BE$17,C$42,FALSE)</f>
        <v>Červenec</v>
      </c>
      <c r="D100" s="85">
        <f>VLOOKUP($C$2,'[62]ERU-1'!$A$6:$BE$17,D$42,FALSE)</f>
        <v>7</v>
      </c>
      <c r="E100" s="85">
        <f>VLOOKUP($C$2,'[62]ERU-1'!$A$6:$BE$17,E$42,FALSE)</f>
        <v>63.073999999999998</v>
      </c>
      <c r="F100" s="85">
        <f>VLOOKUP($C$2,'[62]ERU-1'!$A$6:$BE$17,F$42,FALSE)</f>
        <v>37.186</v>
      </c>
      <c r="G100" s="85">
        <f>VLOOKUP($C$2,'[62]ERU-1'!$A$6:$BE$17,G$42,FALSE)</f>
        <v>35.344000000000001</v>
      </c>
      <c r="H100" s="85">
        <f>VLOOKUP($C$2,'[62]ERU-1'!$A$6:$BE$17,H$42,FALSE)</f>
        <v>98</v>
      </c>
      <c r="I100" s="85">
        <f>VLOOKUP($C$2,'[62]ERU-1'!$A$6:$BE$17,I$42,FALSE)</f>
        <v>0</v>
      </c>
      <c r="J100" s="85">
        <f>VLOOKUP($C$2,'[62]ERU-1'!$A$6:$BE$17,J$42,FALSE)</f>
        <v>0</v>
      </c>
      <c r="K100" s="85">
        <f>VLOOKUP($C$2,'[62]ERU-1'!$A$6:$BE$17,K$42,FALSE)</f>
        <v>98</v>
      </c>
      <c r="L100" s="85">
        <f>VLOOKUP($C$2,'[62]ERU-1'!$A$6:$BE$17,L$42,FALSE)</f>
        <v>0</v>
      </c>
      <c r="M100" s="85">
        <f>VLOOKUP($C$2,'[62]ERU-1'!$A$6:$BE$17,M$42,FALSE)</f>
        <v>98</v>
      </c>
      <c r="N100" s="85">
        <f>VLOOKUP($C$2,'[62]ERU-1'!$A$6:$BE$17,N$42,FALSE)</f>
        <v>0</v>
      </c>
      <c r="O100" s="85" t="s">
        <v>36</v>
      </c>
      <c r="P100" s="85">
        <f>VLOOKUP($C$2,'[62]ERU-1'!$A$6:$BE$17,P$42,FALSE)</f>
        <v>0</v>
      </c>
      <c r="Q100" s="85">
        <f>VLOOKUP($C$2,'[62]ERU-1'!$A$6:$BE$17,Q$42,FALSE)</f>
        <v>0</v>
      </c>
      <c r="R100" s="85">
        <f>VLOOKUP($C$2,'[62]ERU-1'!$A$6:$BE$17,R$42,FALSE)</f>
        <v>98</v>
      </c>
      <c r="S100" s="85">
        <f>VLOOKUP($C$2,'[62]ERU-1'!$A$6:$BE$17,S$42,FALSE)</f>
        <v>0</v>
      </c>
      <c r="T100" s="85">
        <f>VLOOKUP($C$2,'[62]ERU-1'!$A$6:$BE$17,T$42,FALSE)</f>
        <v>0</v>
      </c>
      <c r="U100" s="85">
        <f>VLOOKUP($C$2,'[62]ERU-1'!$A$6:$BE$17,U$42,FALSE)</f>
        <v>0</v>
      </c>
      <c r="V100" s="85">
        <f>VLOOKUP($C$2,'[62]ERU-1'!$A$6:$BE$17,V$42,FALSE)</f>
        <v>0</v>
      </c>
      <c r="W100" s="85">
        <f>VLOOKUP($C$2,'[62]ERU-1'!$A$6:$BE$17,W$42,FALSE)</f>
        <v>0</v>
      </c>
      <c r="X100" s="85">
        <f>VLOOKUP($C$2,'[62]ERU-1'!$A$6:$BE$17,X$42,FALSE)</f>
        <v>0</v>
      </c>
      <c r="Y100" s="85">
        <f>VLOOKUP($C$2,'[62]ERU-1'!$A$6:$BE$17,Y$42,FALSE)</f>
        <v>0</v>
      </c>
      <c r="Z100" s="85">
        <f>VLOOKUP($C$2,'[62]ERU-1'!$A$6:$BE$17,Z$42,FALSE)</f>
        <v>0</v>
      </c>
      <c r="AA100" s="85" t="str">
        <f>INDEX([16]Data!$BK$5:$BK$156,MATCH(A100,[16]Data!$A$5:$A$156,0))</f>
        <v>Jihočeský</v>
      </c>
      <c r="AB100" s="86">
        <f>INDEX([16]Data!$BM$5:$BM$156,MATCH(A100,[16]Data!$A$5:$A$156,0))</f>
        <v>0.16400000000000001</v>
      </c>
      <c r="AC100" s="12"/>
      <c r="AD100" s="39">
        <f t="shared" si="16"/>
        <v>0.73205567208686662</v>
      </c>
    </row>
    <row r="101" spans="1:30" x14ac:dyDescent="0.25">
      <c r="A101">
        <v>2672</v>
      </c>
      <c r="B101" s="84" t="str">
        <f>INDEX([16]Data!$C$5:$C$156,MATCH(A101,[16]Data!$A$5:$A$156,0))</f>
        <v>KJ - Nové Město nad Metují, Sokolská</v>
      </c>
      <c r="C101" s="85" t="str">
        <f>VLOOKUP($C$2,'[63]ERU-1'!$A$6:$BE$17,C$42,FALSE)</f>
        <v>Červenec</v>
      </c>
      <c r="D101" s="85">
        <f>VLOOKUP($C$2,'[63]ERU-1'!$A$6:$BE$17,D$42,FALSE)</f>
        <v>7</v>
      </c>
      <c r="E101" s="85">
        <f>VLOOKUP($C$2,'[63]ERU-1'!$A$6:$BE$17,E$42,FALSE)</f>
        <v>114.652</v>
      </c>
      <c r="F101" s="85">
        <f>VLOOKUP($C$2,'[63]ERU-1'!$A$6:$BE$17,F$42,FALSE)</f>
        <v>61.180999999999997</v>
      </c>
      <c r="G101" s="85">
        <f>VLOOKUP($C$2,'[63]ERU-1'!$A$6:$BE$17,G$42,FALSE)</f>
        <v>35.311</v>
      </c>
      <c r="H101" s="85">
        <f>VLOOKUP($C$2,'[63]ERU-1'!$A$6:$BE$17,H$42,FALSE)</f>
        <v>170</v>
      </c>
      <c r="I101" s="85">
        <f>VLOOKUP($C$2,'[63]ERU-1'!$A$6:$BE$17,I$42,FALSE)</f>
        <v>0</v>
      </c>
      <c r="J101" s="85">
        <f>VLOOKUP($C$2,'[63]ERU-1'!$A$6:$BE$17,J$42,FALSE)</f>
        <v>0</v>
      </c>
      <c r="K101" s="85">
        <f>VLOOKUP($C$2,'[63]ERU-1'!$A$6:$BE$17,K$42,FALSE)</f>
        <v>170</v>
      </c>
      <c r="L101" s="85">
        <f>VLOOKUP($C$2,'[63]ERU-1'!$A$6:$BE$17,L$42,FALSE)</f>
        <v>0</v>
      </c>
      <c r="M101" s="85">
        <f>VLOOKUP($C$2,'[63]ERU-1'!$A$6:$BE$17,M$42,FALSE)</f>
        <v>170</v>
      </c>
      <c r="N101" s="85">
        <f>VLOOKUP($C$2,'[63]ERU-1'!$A$6:$BE$17,N$42,FALSE)</f>
        <v>0</v>
      </c>
      <c r="O101" s="85" t="s">
        <v>36</v>
      </c>
      <c r="P101" s="85">
        <f>VLOOKUP($C$2,'[63]ERU-1'!$A$6:$BE$17,P$42,FALSE)</f>
        <v>0</v>
      </c>
      <c r="Q101" s="85">
        <f>VLOOKUP($C$2,'[63]ERU-1'!$A$6:$BE$17,Q$42,FALSE)</f>
        <v>0</v>
      </c>
      <c r="R101" s="85">
        <f>VLOOKUP($C$2,'[63]ERU-1'!$A$6:$BE$17,R$42,FALSE)</f>
        <v>170</v>
      </c>
      <c r="S101" s="85">
        <f>VLOOKUP($C$2,'[63]ERU-1'!$A$6:$BE$17,S$42,FALSE)</f>
        <v>0</v>
      </c>
      <c r="T101" s="85">
        <f>VLOOKUP($C$2,'[63]ERU-1'!$A$6:$BE$17,T$42,FALSE)</f>
        <v>0</v>
      </c>
      <c r="U101" s="85">
        <f>VLOOKUP($C$2,'[63]ERU-1'!$A$6:$BE$17,U$42,FALSE)</f>
        <v>0</v>
      </c>
      <c r="V101" s="85">
        <f>VLOOKUP($C$2,'[63]ERU-1'!$A$6:$BE$17,V$42,FALSE)</f>
        <v>0</v>
      </c>
      <c r="W101" s="85">
        <f>VLOOKUP($C$2,'[63]ERU-1'!$A$6:$BE$17,W$42,FALSE)</f>
        <v>0</v>
      </c>
      <c r="X101" s="85">
        <f>VLOOKUP($C$2,'[63]ERU-1'!$A$6:$BE$17,X$42,FALSE)</f>
        <v>0</v>
      </c>
      <c r="Y101" s="85">
        <f>VLOOKUP($C$2,'[63]ERU-1'!$A$6:$BE$17,Y$42,FALSE)</f>
        <v>0</v>
      </c>
      <c r="Z101" s="85">
        <f>VLOOKUP($C$2,'[63]ERU-1'!$A$6:$BE$17,Z$42,FALSE)</f>
        <v>0</v>
      </c>
      <c r="AA101" s="85" t="str">
        <f>INDEX([16]Data!$BK$5:$BK$156,MATCH(A101,[16]Data!$A$5:$A$156,0))</f>
        <v>Královéhradecký</v>
      </c>
      <c r="AB101" s="86">
        <f>INDEX([16]Data!$BM$5:$BM$156,MATCH(A101,[16]Data!$A$5:$A$156,0))</f>
        <v>0.47199999999999998</v>
      </c>
      <c r="AC101" s="12"/>
      <c r="AD101" s="39">
        <f t="shared" si="16"/>
        <v>0.7718445632177019</v>
      </c>
    </row>
    <row r="102" spans="1:30" x14ac:dyDescent="0.25">
      <c r="A102">
        <v>2673</v>
      </c>
      <c r="B102" s="84" t="str">
        <f>INDEX([16]Data!$C$5:$C$156,MATCH(A102,[16]Data!$A$5:$A$156,0))</f>
        <v>KJ - Nové Město nad Metují, Družstevní</v>
      </c>
      <c r="C102" s="85" t="str">
        <f>VLOOKUP($C$2,'[64]ERU-1'!$A$6:$BE$17,C$42,FALSE)</f>
        <v>Červenec</v>
      </c>
      <c r="D102" s="85">
        <f>VLOOKUP($C$2,'[64]ERU-1'!$A$6:$BE$17,D$42,FALSE)</f>
        <v>7</v>
      </c>
      <c r="E102" s="85">
        <f>VLOOKUP($C$2,'[64]ERU-1'!$A$6:$BE$17,E$42,FALSE)</f>
        <v>297.899</v>
      </c>
      <c r="F102" s="85">
        <f>VLOOKUP($C$2,'[64]ERU-1'!$A$6:$BE$17,F$42,FALSE)</f>
        <v>156.601</v>
      </c>
      <c r="G102" s="85">
        <f>VLOOKUP($C$2,'[64]ERU-1'!$A$6:$BE$17,G$42,FALSE)</f>
        <v>35.314</v>
      </c>
      <c r="H102" s="85">
        <f>VLOOKUP($C$2,'[64]ERU-1'!$A$6:$BE$17,H$42,FALSE)</f>
        <v>439</v>
      </c>
      <c r="I102" s="85">
        <f>VLOOKUP($C$2,'[64]ERU-1'!$A$6:$BE$17,I$42,FALSE)</f>
        <v>0</v>
      </c>
      <c r="J102" s="85">
        <f>VLOOKUP($C$2,'[64]ERU-1'!$A$6:$BE$17,J$42,FALSE)</f>
        <v>0</v>
      </c>
      <c r="K102" s="85">
        <f>VLOOKUP($C$2,'[64]ERU-1'!$A$6:$BE$17,K$42,FALSE)</f>
        <v>439</v>
      </c>
      <c r="L102" s="85">
        <f>VLOOKUP($C$2,'[64]ERU-1'!$A$6:$BE$17,L$42,FALSE)</f>
        <v>0</v>
      </c>
      <c r="M102" s="85">
        <f>VLOOKUP($C$2,'[64]ERU-1'!$A$6:$BE$17,M$42,FALSE)</f>
        <v>439</v>
      </c>
      <c r="N102" s="85">
        <f>VLOOKUP($C$2,'[64]ERU-1'!$A$6:$BE$17,N$42,FALSE)</f>
        <v>0</v>
      </c>
      <c r="O102" s="85" t="s">
        <v>36</v>
      </c>
      <c r="P102" s="85">
        <f>VLOOKUP($C$2,'[64]ERU-1'!$A$6:$BE$17,P$42,FALSE)</f>
        <v>0</v>
      </c>
      <c r="Q102" s="85">
        <f>VLOOKUP($C$2,'[64]ERU-1'!$A$6:$BE$17,Q$42,FALSE)</f>
        <v>0</v>
      </c>
      <c r="R102" s="85">
        <f>VLOOKUP($C$2,'[64]ERU-1'!$A$6:$BE$17,R$42,FALSE)</f>
        <v>439</v>
      </c>
      <c r="S102" s="85">
        <f>VLOOKUP($C$2,'[64]ERU-1'!$A$6:$BE$17,S$42,FALSE)</f>
        <v>0</v>
      </c>
      <c r="T102" s="85">
        <f>VLOOKUP($C$2,'[64]ERU-1'!$A$6:$BE$17,T$42,FALSE)</f>
        <v>0</v>
      </c>
      <c r="U102" s="85">
        <f>VLOOKUP($C$2,'[64]ERU-1'!$A$6:$BE$17,U$42,FALSE)</f>
        <v>0</v>
      </c>
      <c r="V102" s="85">
        <f>VLOOKUP($C$2,'[64]ERU-1'!$A$6:$BE$17,V$42,FALSE)</f>
        <v>0</v>
      </c>
      <c r="W102" s="85">
        <f>VLOOKUP($C$2,'[64]ERU-1'!$A$6:$BE$17,W$42,FALSE)</f>
        <v>0</v>
      </c>
      <c r="X102" s="85">
        <f>VLOOKUP($C$2,'[64]ERU-1'!$A$6:$BE$17,X$42,FALSE)</f>
        <v>0</v>
      </c>
      <c r="Y102" s="85">
        <f>VLOOKUP($C$2,'[64]ERU-1'!$A$6:$BE$17,Y$42,FALSE)</f>
        <v>0</v>
      </c>
      <c r="Z102" s="85">
        <f>VLOOKUP($C$2,'[64]ERU-1'!$A$6:$BE$17,Z$42,FALSE)</f>
        <v>0</v>
      </c>
      <c r="AA102" s="85" t="str">
        <f>INDEX([16]Data!$BK$5:$BK$156,MATCH(A102,[16]Data!$A$5:$A$156,0))</f>
        <v>Královéhradecký</v>
      </c>
      <c r="AB102" s="86">
        <f>INDEX([16]Data!$BM$5:$BM$156,MATCH(A102,[16]Data!$A$5:$A$156,0))</f>
        <v>0.47199999999999998</v>
      </c>
      <c r="AC102" s="12"/>
      <c r="AD102" s="39">
        <f t="shared" si="16"/>
        <v>0.77869518358404122</v>
      </c>
    </row>
    <row r="103" spans="1:30" x14ac:dyDescent="0.25">
      <c r="A103">
        <v>2449</v>
      </c>
      <c r="B103" s="84" t="str">
        <f>INDEX([16]Data!$C$5:$C$156,MATCH(A103,[16]Data!$A$5:$A$156,0))</f>
        <v>KJ - Nové Strašecí</v>
      </c>
      <c r="C103" s="85" t="str">
        <f>VLOOKUP($C$2,'[65]ERU-1'!$A$6:$BE$17,C$42,FALSE)</f>
        <v>Červenec</v>
      </c>
      <c r="D103" s="85">
        <f>VLOOKUP($C$2,'[65]ERU-1'!$A$6:$BE$17,D$42,FALSE)</f>
        <v>7</v>
      </c>
      <c r="E103" s="85">
        <f>VLOOKUP($C$2,'[65]ERU-1'!$A$6:$BE$17,E$42,FALSE)</f>
        <v>264.81</v>
      </c>
      <c r="F103" s="85">
        <f>VLOOKUP($C$2,'[65]ERU-1'!$A$6:$BE$17,F$42,FALSE)</f>
        <v>142.19</v>
      </c>
      <c r="G103" s="85">
        <f>VLOOKUP($C$2,'[65]ERU-1'!$A$6:$BE$17,G$42,FALSE)</f>
        <v>35.366</v>
      </c>
      <c r="H103" s="85">
        <f>VLOOKUP($C$2,'[65]ERU-1'!$A$6:$BE$17,H$42,FALSE)</f>
        <v>397</v>
      </c>
      <c r="I103" s="85">
        <f>VLOOKUP($C$2,'[65]ERU-1'!$A$6:$BE$17,I$42,FALSE)</f>
        <v>0</v>
      </c>
      <c r="J103" s="85">
        <f>VLOOKUP($C$2,'[65]ERU-1'!$A$6:$BE$17,J$42,FALSE)</f>
        <v>0</v>
      </c>
      <c r="K103" s="85">
        <f>VLOOKUP($C$2,'[65]ERU-1'!$A$6:$BE$17,K$42,FALSE)</f>
        <v>397</v>
      </c>
      <c r="L103" s="85">
        <f>VLOOKUP($C$2,'[65]ERU-1'!$A$6:$BE$17,L$42,FALSE)</f>
        <v>0</v>
      </c>
      <c r="M103" s="85">
        <f>VLOOKUP($C$2,'[65]ERU-1'!$A$6:$BE$17,M$42,FALSE)</f>
        <v>397</v>
      </c>
      <c r="N103" s="85">
        <f>VLOOKUP($C$2,'[65]ERU-1'!$A$6:$BE$17,N$42,FALSE)</f>
        <v>0</v>
      </c>
      <c r="O103" s="85" t="s">
        <v>36</v>
      </c>
      <c r="P103" s="85">
        <f>VLOOKUP($C$2,'[65]ERU-1'!$A$6:$BE$17,P$42,FALSE)</f>
        <v>0</v>
      </c>
      <c r="Q103" s="85">
        <f>VLOOKUP($C$2,'[65]ERU-1'!$A$6:$BE$17,Q$42,FALSE)</f>
        <v>0</v>
      </c>
      <c r="R103" s="85">
        <f>VLOOKUP($C$2,'[65]ERU-1'!$A$6:$BE$17,R$42,FALSE)</f>
        <v>397</v>
      </c>
      <c r="S103" s="85">
        <f>VLOOKUP($C$2,'[65]ERU-1'!$A$6:$BE$17,S$42,FALSE)</f>
        <v>0</v>
      </c>
      <c r="T103" s="85">
        <f>VLOOKUP($C$2,'[65]ERU-1'!$A$6:$BE$17,T$42,FALSE)</f>
        <v>0</v>
      </c>
      <c r="U103" s="85">
        <f>VLOOKUP($C$2,'[65]ERU-1'!$A$6:$BE$17,U$42,FALSE)</f>
        <v>0</v>
      </c>
      <c r="V103" s="85">
        <f>VLOOKUP($C$2,'[65]ERU-1'!$A$6:$BE$17,V$42,FALSE)</f>
        <v>0</v>
      </c>
      <c r="W103" s="85">
        <f>VLOOKUP($C$2,'[65]ERU-1'!$A$6:$BE$17,W$42,FALSE)</f>
        <v>0</v>
      </c>
      <c r="X103" s="85">
        <f>VLOOKUP($C$2,'[65]ERU-1'!$A$6:$BE$17,X$42,FALSE)</f>
        <v>0</v>
      </c>
      <c r="Y103" s="85">
        <f>VLOOKUP($C$2,'[65]ERU-1'!$A$6:$BE$17,Y$42,FALSE)</f>
        <v>0</v>
      </c>
      <c r="Z103" s="85">
        <f>VLOOKUP($C$2,'[65]ERU-1'!$A$6:$BE$17,Z$42,FALSE)</f>
        <v>0</v>
      </c>
      <c r="AA103" s="85" t="str">
        <f>INDEX([16]Data!$BK$5:$BK$156,MATCH(A103,[16]Data!$A$5:$A$156,0))</f>
        <v>Středočeský</v>
      </c>
      <c r="AB103" s="86">
        <f>INDEX([16]Data!$BM$5:$BM$156,MATCH(A103,[16]Data!$A$5:$A$156,0))</f>
        <v>0.72299999999999998</v>
      </c>
      <c r="AC103" s="12"/>
      <c r="AD103" s="39">
        <f t="shared" si="16"/>
        <v>0.77556633924873597</v>
      </c>
    </row>
    <row r="104" spans="1:30" x14ac:dyDescent="0.25">
      <c r="A104">
        <v>3940</v>
      </c>
      <c r="B104" s="84" t="str">
        <f>INDEX([16]Data!$C$5:$C$156,MATCH(A104,[16]Data!$A$5:$A$156,0))</f>
        <v>KJ - Nový Bor, Rumburských hrdinů</v>
      </c>
      <c r="C104" s="85" t="str">
        <f>VLOOKUP($C$2,'[66]ERU-1'!$A$6:$BE$17,C$42,FALSE)</f>
        <v>Červenec</v>
      </c>
      <c r="D104" s="85">
        <f>VLOOKUP($C$2,'[66]ERU-1'!$A$6:$BE$17,D$42,FALSE)</f>
        <v>7</v>
      </c>
      <c r="E104" s="85">
        <f>VLOOKUP($C$2,'[66]ERU-1'!$A$6:$BE$17,E$42,FALSE)</f>
        <v>121.154</v>
      </c>
      <c r="F104" s="85">
        <f>VLOOKUP($C$2,'[66]ERU-1'!$A$6:$BE$17,F$42,FALSE)</f>
        <v>67.674999999999997</v>
      </c>
      <c r="G104" s="85">
        <f>VLOOKUP($C$2,'[66]ERU-1'!$A$6:$BE$17,G$42,FALSE)</f>
        <v>35.389000000000003</v>
      </c>
      <c r="H104" s="85">
        <f>VLOOKUP($C$2,'[66]ERU-1'!$A$6:$BE$17,H$42,FALSE)</f>
        <v>184</v>
      </c>
      <c r="I104" s="85">
        <f>VLOOKUP($C$2,'[66]ERU-1'!$A$6:$BE$17,I$42,FALSE)</f>
        <v>0</v>
      </c>
      <c r="J104" s="85">
        <f>VLOOKUP($C$2,'[66]ERU-1'!$A$6:$BE$17,J$42,FALSE)</f>
        <v>0</v>
      </c>
      <c r="K104" s="85">
        <f>VLOOKUP($C$2,'[66]ERU-1'!$A$6:$BE$17,K$42,FALSE)</f>
        <v>184</v>
      </c>
      <c r="L104" s="85">
        <f>VLOOKUP($C$2,'[66]ERU-1'!$A$6:$BE$17,L$42,FALSE)</f>
        <v>0</v>
      </c>
      <c r="M104" s="85">
        <f>VLOOKUP($C$2,'[66]ERU-1'!$A$6:$BE$17,M$42,FALSE)</f>
        <v>184</v>
      </c>
      <c r="N104" s="85">
        <f>VLOOKUP($C$2,'[66]ERU-1'!$A$6:$BE$17,N$42,FALSE)</f>
        <v>0</v>
      </c>
      <c r="O104" s="85" t="s">
        <v>36</v>
      </c>
      <c r="P104" s="85">
        <f>VLOOKUP($C$2,'[66]ERU-1'!$A$6:$BE$17,P$42,FALSE)</f>
        <v>0</v>
      </c>
      <c r="Q104" s="85">
        <f>VLOOKUP($C$2,'[66]ERU-1'!$A$6:$BE$17,Q$42,FALSE)</f>
        <v>0</v>
      </c>
      <c r="R104" s="85">
        <f>VLOOKUP($C$2,'[66]ERU-1'!$A$6:$BE$17,R$42,FALSE)</f>
        <v>184</v>
      </c>
      <c r="S104" s="85">
        <f>VLOOKUP($C$2,'[66]ERU-1'!$A$6:$BE$17,S$42,FALSE)</f>
        <v>0</v>
      </c>
      <c r="T104" s="85">
        <f>VLOOKUP($C$2,'[66]ERU-1'!$A$6:$BE$17,T$42,FALSE)</f>
        <v>0</v>
      </c>
      <c r="U104" s="85">
        <f>VLOOKUP($C$2,'[66]ERU-1'!$A$6:$BE$17,U$42,FALSE)</f>
        <v>0</v>
      </c>
      <c r="V104" s="85">
        <f>VLOOKUP($C$2,'[66]ERU-1'!$A$6:$BE$17,V$42,FALSE)</f>
        <v>0</v>
      </c>
      <c r="W104" s="85">
        <f>VLOOKUP($C$2,'[66]ERU-1'!$A$6:$BE$17,W$42,FALSE)</f>
        <v>0</v>
      </c>
      <c r="X104" s="85">
        <f>VLOOKUP($C$2,'[66]ERU-1'!$A$6:$BE$17,X$42,FALSE)</f>
        <v>0</v>
      </c>
      <c r="Y104" s="85">
        <f>VLOOKUP($C$2,'[66]ERU-1'!$A$6:$BE$17,Y$42,FALSE)</f>
        <v>0</v>
      </c>
      <c r="Z104" s="85">
        <f>VLOOKUP($C$2,'[66]ERU-1'!$A$6:$BE$17,Z$42,FALSE)</f>
        <v>0</v>
      </c>
      <c r="AA104" s="85" t="str">
        <f>INDEX([16]Data!$BK$5:$BK$156,MATCH(A104,[16]Data!$A$5:$A$156,0))</f>
        <v>Liberecký</v>
      </c>
      <c r="AB104" s="86">
        <f>INDEX([16]Data!$BM$5:$BM$156,MATCH(A104,[16]Data!$A$5:$A$156,0))</f>
        <v>0.28599999999999998</v>
      </c>
      <c r="AC104" s="12"/>
      <c r="AD104" s="39">
        <f t="shared" si="16"/>
        <v>0.75524360710914096</v>
      </c>
    </row>
    <row r="105" spans="1:30" x14ac:dyDescent="0.25">
      <c r="A105">
        <v>3977</v>
      </c>
      <c r="B105" s="84" t="str">
        <f>INDEX([16]Data!$C$5:$C$156,MATCH(A105,[16]Data!$A$5:$A$156,0))</f>
        <v>KJ - Nový Bor, Wolkerova</v>
      </c>
      <c r="C105" s="85" t="str">
        <f>VLOOKUP($C$2,'[67]ERU-1'!$A$6:$BE$17,C$42,FALSE)</f>
        <v>Červenec</v>
      </c>
      <c r="D105" s="85">
        <f>VLOOKUP($C$2,'[67]ERU-1'!$A$6:$BE$17,D$42,FALSE)</f>
        <v>7</v>
      </c>
      <c r="E105" s="85">
        <f>VLOOKUP($C$2,'[67]ERU-1'!$A$6:$BE$17,E$42,FALSE)</f>
        <v>624.46699999999998</v>
      </c>
      <c r="F105" s="85">
        <f>VLOOKUP($C$2,'[67]ERU-1'!$A$6:$BE$17,F$42,FALSE)</f>
        <v>318.24700000000001</v>
      </c>
      <c r="G105" s="85">
        <f>VLOOKUP($C$2,'[67]ERU-1'!$A$6:$BE$17,G$42,FALSE)</f>
        <v>35.39</v>
      </c>
      <c r="H105" s="85">
        <f>VLOOKUP($C$2,'[67]ERU-1'!$A$6:$BE$17,H$42,FALSE)</f>
        <v>901</v>
      </c>
      <c r="I105" s="85">
        <f>VLOOKUP($C$2,'[67]ERU-1'!$A$6:$BE$17,I$42,FALSE)</f>
        <v>0</v>
      </c>
      <c r="J105" s="85">
        <f>VLOOKUP($C$2,'[67]ERU-1'!$A$6:$BE$17,J$42,FALSE)</f>
        <v>0</v>
      </c>
      <c r="K105" s="85">
        <f>VLOOKUP($C$2,'[67]ERU-1'!$A$6:$BE$17,K$42,FALSE)</f>
        <v>901</v>
      </c>
      <c r="L105" s="85">
        <f>VLOOKUP($C$2,'[67]ERU-1'!$A$6:$BE$17,L$42,FALSE)</f>
        <v>0</v>
      </c>
      <c r="M105" s="85">
        <f>VLOOKUP($C$2,'[67]ERU-1'!$A$6:$BE$17,M$42,FALSE)</f>
        <v>901</v>
      </c>
      <c r="N105" s="85">
        <f>VLOOKUP($C$2,'[67]ERU-1'!$A$6:$BE$17,N$42,FALSE)</f>
        <v>0</v>
      </c>
      <c r="O105" s="85" t="s">
        <v>36</v>
      </c>
      <c r="P105" s="85">
        <f>VLOOKUP($C$2,'[67]ERU-1'!$A$6:$BE$17,P$42,FALSE)</f>
        <v>0</v>
      </c>
      <c r="Q105" s="85">
        <f>VLOOKUP($C$2,'[67]ERU-1'!$A$6:$BE$17,Q$42,FALSE)</f>
        <v>0</v>
      </c>
      <c r="R105" s="85">
        <f>VLOOKUP($C$2,'[67]ERU-1'!$A$6:$BE$17,R$42,FALSE)</f>
        <v>901</v>
      </c>
      <c r="S105" s="85">
        <f>VLOOKUP($C$2,'[67]ERU-1'!$A$6:$BE$17,S$42,FALSE)</f>
        <v>0</v>
      </c>
      <c r="T105" s="85">
        <f>VLOOKUP($C$2,'[67]ERU-1'!$A$6:$BE$17,T$42,FALSE)</f>
        <v>0</v>
      </c>
      <c r="U105" s="85">
        <f>VLOOKUP($C$2,'[67]ERU-1'!$A$6:$BE$17,U$42,FALSE)</f>
        <v>0</v>
      </c>
      <c r="V105" s="85">
        <f>VLOOKUP($C$2,'[67]ERU-1'!$A$6:$BE$17,V$42,FALSE)</f>
        <v>0</v>
      </c>
      <c r="W105" s="85">
        <f>VLOOKUP($C$2,'[67]ERU-1'!$A$6:$BE$17,W$42,FALSE)</f>
        <v>0</v>
      </c>
      <c r="X105" s="85">
        <f>VLOOKUP($C$2,'[67]ERU-1'!$A$6:$BE$17,X$42,FALSE)</f>
        <v>0</v>
      </c>
      <c r="Y105" s="85">
        <f>VLOOKUP($C$2,'[67]ERU-1'!$A$6:$BE$17,Y$42,FALSE)</f>
        <v>0</v>
      </c>
      <c r="Z105" s="85">
        <f>VLOOKUP($C$2,'[67]ERU-1'!$A$6:$BE$17,Z$42,FALSE)</f>
        <v>0</v>
      </c>
      <c r="AA105" s="85" t="str">
        <f>INDEX([16]Data!$BK$5:$BK$156,MATCH(A105,[16]Data!$A$5:$A$156,0))</f>
        <v>Liberecký</v>
      </c>
      <c r="AB105" s="86">
        <f>INDEX([16]Data!$BM$5:$BM$156,MATCH(A105,[16]Data!$A$5:$A$156,0))</f>
        <v>2.4</v>
      </c>
      <c r="AC105" s="12"/>
      <c r="AD105" s="39">
        <f t="shared" si="16"/>
        <v>0.78642619656360557</v>
      </c>
    </row>
    <row r="106" spans="1:30" x14ac:dyDescent="0.25">
      <c r="A106" s="34">
        <v>2644</v>
      </c>
      <c r="B106" s="84" t="str">
        <f>INDEX([16]Data!$C$5:$C$156,MATCH(A106,[16]Data!$A$5:$A$156,0))</f>
        <v>KJ - Nymburk</v>
      </c>
      <c r="C106" s="85" t="str">
        <f>VLOOKUP($C$2,'[68]ERU-1'!$A$6:$BE$17,C$42,FALSE)</f>
        <v>Červenec</v>
      </c>
      <c r="D106" s="85">
        <f>VLOOKUP($C$2,'[68]ERU-1'!$A$6:$BE$17,D$42,FALSE)</f>
        <v>7</v>
      </c>
      <c r="E106" s="85">
        <f>VLOOKUP($C$2,'[68]ERU-1'!$A$6:$BE$17,E$42,FALSE)</f>
        <v>2154.9630000000002</v>
      </c>
      <c r="F106" s="85">
        <f>VLOOKUP($C$2,'[68]ERU-1'!$A$6:$BE$17,F$42,FALSE)</f>
        <v>1205.5920000000001</v>
      </c>
      <c r="G106" s="85">
        <f>VLOOKUP($C$2,'[68]ERU-1'!$A$6:$BE$17,G$42,FALSE)</f>
        <v>35.366999999999997</v>
      </c>
      <c r="H106" s="85">
        <f>VLOOKUP($C$2,'[68]ERU-1'!$A$6:$BE$17,H$42,FALSE)</f>
        <v>3642</v>
      </c>
      <c r="I106" s="85">
        <f>VLOOKUP($C$2,'[68]ERU-1'!$A$6:$BE$17,I$42,FALSE)</f>
        <v>0</v>
      </c>
      <c r="J106" s="85">
        <f>VLOOKUP($C$2,'[68]ERU-1'!$A$6:$BE$17,J$42,FALSE)</f>
        <v>0</v>
      </c>
      <c r="K106" s="85">
        <f>VLOOKUP($C$2,'[68]ERU-1'!$A$6:$BE$17,K$42,FALSE)</f>
        <v>3642</v>
      </c>
      <c r="L106" s="85">
        <f>VLOOKUP($C$2,'[68]ERU-1'!$A$6:$BE$17,L$42,FALSE)</f>
        <v>0</v>
      </c>
      <c r="M106" s="85">
        <f>VLOOKUP($C$2,'[68]ERU-1'!$A$6:$BE$17,M$42,FALSE)</f>
        <v>3642</v>
      </c>
      <c r="N106" s="85">
        <f>VLOOKUP($C$2,'[68]ERU-1'!$A$6:$BE$17,N$42,FALSE)</f>
        <v>0</v>
      </c>
      <c r="O106" s="85" t="s">
        <v>36</v>
      </c>
      <c r="P106" s="85">
        <f>VLOOKUP($C$2,'[68]ERU-1'!$A$6:$BE$17,P$42,FALSE)</f>
        <v>0</v>
      </c>
      <c r="Q106" s="85">
        <f>VLOOKUP($C$2,'[68]ERU-1'!$A$6:$BE$17,Q$42,FALSE)</f>
        <v>0</v>
      </c>
      <c r="R106" s="85">
        <f>VLOOKUP($C$2,'[68]ERU-1'!$A$6:$BE$17,R$42,FALSE)</f>
        <v>3642</v>
      </c>
      <c r="S106" s="85">
        <f>VLOOKUP($C$2,'[68]ERU-1'!$A$6:$BE$17,S$42,FALSE)</f>
        <v>0</v>
      </c>
      <c r="T106" s="85">
        <f>VLOOKUP($C$2,'[68]ERU-1'!$A$6:$BE$17,T$42,FALSE)</f>
        <v>0</v>
      </c>
      <c r="U106" s="85">
        <f>VLOOKUP($C$2,'[68]ERU-1'!$A$6:$BE$17,U$42,FALSE)</f>
        <v>0</v>
      </c>
      <c r="V106" s="85">
        <f>VLOOKUP($C$2,'[68]ERU-1'!$A$6:$BE$17,V$42,FALSE)</f>
        <v>0</v>
      </c>
      <c r="W106" s="85">
        <f>VLOOKUP($C$2,'[68]ERU-1'!$A$6:$BE$17,W$42,FALSE)</f>
        <v>0</v>
      </c>
      <c r="X106" s="85">
        <f>VLOOKUP($C$2,'[68]ERU-1'!$A$6:$BE$17,X$42,FALSE)</f>
        <v>0</v>
      </c>
      <c r="Y106" s="85">
        <f>VLOOKUP($C$2,'[68]ERU-1'!$A$6:$BE$17,Y$42,FALSE)</f>
        <v>0</v>
      </c>
      <c r="Z106" s="85">
        <f>VLOOKUP($C$2,'[68]ERU-1'!$A$6:$BE$17,Z$42,FALSE)</f>
        <v>0</v>
      </c>
      <c r="AA106" s="85" t="str">
        <f>INDEX([16]Data!$BK$5:$BK$156,MATCH(A106,[16]Data!$A$5:$A$156,0))</f>
        <v>Středočeský</v>
      </c>
      <c r="AB106" s="86">
        <f>INDEX([16]Data!$BM$5:$BM$156,MATCH(A106,[16]Data!$A$5:$A$156,0))</f>
        <v>5.3280000000000003</v>
      </c>
      <c r="AC106" s="12"/>
      <c r="AD106" s="39">
        <f t="shared" si="16"/>
        <v>0.83914513920685152</v>
      </c>
    </row>
    <row r="107" spans="1:30" x14ac:dyDescent="0.25">
      <c r="A107">
        <v>2802</v>
      </c>
      <c r="B107" s="84" t="str">
        <f>INDEX([16]Data!$C$5:$C$156,MATCH(A107,[16]Data!$A$5:$A$156,0))</f>
        <v>KJ - Nýřany, Komenského</v>
      </c>
      <c r="C107" s="85" t="str">
        <f>VLOOKUP($C$2,'[69]ERU-1'!$A$6:$BE$17,C$42,FALSE)</f>
        <v>Červenec</v>
      </c>
      <c r="D107" s="85">
        <f>VLOOKUP($C$2,'[69]ERU-1'!$A$6:$BE$17,D$42,FALSE)</f>
        <v>7</v>
      </c>
      <c r="E107" s="85">
        <f>VLOOKUP($C$2,'[69]ERU-1'!$A$6:$BE$17,E$42,FALSE)</f>
        <v>233.52199999999999</v>
      </c>
      <c r="F107" s="85">
        <f>VLOOKUP($C$2,'[69]ERU-1'!$A$6:$BE$17,F$42,FALSE)</f>
        <v>119.572</v>
      </c>
      <c r="G107" s="85">
        <f>VLOOKUP($C$2,'[69]ERU-1'!$A$6:$BE$17,G$42,FALSE)</f>
        <v>35.323</v>
      </c>
      <c r="H107" s="85">
        <f>VLOOKUP($C$2,'[69]ERU-1'!$A$6:$BE$17,H$42,FALSE)</f>
        <v>320</v>
      </c>
      <c r="I107" s="85">
        <f>VLOOKUP($C$2,'[69]ERU-1'!$A$6:$BE$17,I$42,FALSE)</f>
        <v>0</v>
      </c>
      <c r="J107" s="85">
        <f>VLOOKUP($C$2,'[69]ERU-1'!$A$6:$BE$17,J$42,FALSE)</f>
        <v>0</v>
      </c>
      <c r="K107" s="85">
        <f>VLOOKUP($C$2,'[69]ERU-1'!$A$6:$BE$17,K$42,FALSE)</f>
        <v>320</v>
      </c>
      <c r="L107" s="85">
        <f>VLOOKUP($C$2,'[69]ERU-1'!$A$6:$BE$17,L$42,FALSE)</f>
        <v>0</v>
      </c>
      <c r="M107" s="85">
        <f>VLOOKUP($C$2,'[69]ERU-1'!$A$6:$BE$17,M$42,FALSE)</f>
        <v>320</v>
      </c>
      <c r="N107" s="85">
        <f>VLOOKUP($C$2,'[69]ERU-1'!$A$6:$BE$17,N$42,FALSE)</f>
        <v>0</v>
      </c>
      <c r="O107" s="85" t="s">
        <v>36</v>
      </c>
      <c r="P107" s="85">
        <f>VLOOKUP($C$2,'[69]ERU-1'!$A$6:$BE$17,P$42,FALSE)</f>
        <v>0</v>
      </c>
      <c r="Q107" s="85">
        <f>VLOOKUP($C$2,'[69]ERU-1'!$A$6:$BE$17,Q$42,FALSE)</f>
        <v>0</v>
      </c>
      <c r="R107" s="85">
        <f>VLOOKUP($C$2,'[69]ERU-1'!$A$6:$BE$17,R$42,FALSE)</f>
        <v>320</v>
      </c>
      <c r="S107" s="85">
        <f>VLOOKUP($C$2,'[69]ERU-1'!$A$6:$BE$17,S$42,FALSE)</f>
        <v>0</v>
      </c>
      <c r="T107" s="85">
        <f>VLOOKUP($C$2,'[69]ERU-1'!$A$6:$BE$17,T$42,FALSE)</f>
        <v>0</v>
      </c>
      <c r="U107" s="85">
        <f>VLOOKUP($C$2,'[69]ERU-1'!$A$6:$BE$17,U$42,FALSE)</f>
        <v>0</v>
      </c>
      <c r="V107" s="85">
        <f>VLOOKUP($C$2,'[69]ERU-1'!$A$6:$BE$17,V$42,FALSE)</f>
        <v>0</v>
      </c>
      <c r="W107" s="85">
        <f>VLOOKUP($C$2,'[69]ERU-1'!$A$6:$BE$17,W$42,FALSE)</f>
        <v>0</v>
      </c>
      <c r="X107" s="85">
        <f>VLOOKUP($C$2,'[69]ERU-1'!$A$6:$BE$17,X$42,FALSE)</f>
        <v>0</v>
      </c>
      <c r="Y107" s="85">
        <f>VLOOKUP($C$2,'[69]ERU-1'!$A$6:$BE$17,Y$42,FALSE)</f>
        <v>0</v>
      </c>
      <c r="Z107" s="85">
        <f>VLOOKUP($C$2,'[69]ERU-1'!$A$6:$BE$17,Z$42,FALSE)</f>
        <v>0</v>
      </c>
      <c r="AA107" s="85" t="str">
        <f>INDEX([16]Data!$BK$5:$BK$156,MATCH(A107,[16]Data!$A$5:$A$156,0))</f>
        <v>Plzeňský</v>
      </c>
      <c r="AB107" s="86">
        <f>INDEX([16]Data!$BM$5:$BM$156,MATCH(A107,[16]Data!$A$5:$A$156,0))</f>
        <v>0.72299999999999998</v>
      </c>
      <c r="AC107" s="12"/>
      <c r="AD107" s="39">
        <f t="shared" si="16"/>
        <v>0.74339217282381231</v>
      </c>
    </row>
    <row r="108" spans="1:30" x14ac:dyDescent="0.25">
      <c r="A108">
        <v>2803</v>
      </c>
      <c r="B108" s="84" t="str">
        <f>INDEX([16]Data!$C$5:$C$156,MATCH(A108,[16]Data!$A$5:$A$156,0))</f>
        <v>KJ - Nýřany, Luční</v>
      </c>
      <c r="C108" s="85" t="str">
        <f>VLOOKUP($C$2,'[70]ERU-1'!$A$6:$BE$17,C$42,FALSE)</f>
        <v>Červenec</v>
      </c>
      <c r="D108" s="85">
        <f>VLOOKUP($C$2,'[70]ERU-1'!$A$6:$BE$17,D$42,FALSE)</f>
        <v>7</v>
      </c>
      <c r="E108" s="85">
        <f>VLOOKUP($C$2,'[70]ERU-1'!$A$6:$BE$17,E$42,FALSE)</f>
        <v>218.59800000000001</v>
      </c>
      <c r="F108" s="85">
        <f>VLOOKUP($C$2,'[70]ERU-1'!$A$6:$BE$17,F$42,FALSE)</f>
        <v>115.298</v>
      </c>
      <c r="G108" s="85">
        <f>VLOOKUP($C$2,'[70]ERU-1'!$A$6:$BE$17,G$42,FALSE)</f>
        <v>35.320999999999998</v>
      </c>
      <c r="H108" s="85">
        <f>VLOOKUP($C$2,'[70]ERU-1'!$A$6:$BE$17,H$42,FALSE)</f>
        <v>321</v>
      </c>
      <c r="I108" s="85">
        <f>VLOOKUP($C$2,'[70]ERU-1'!$A$6:$BE$17,I$42,FALSE)</f>
        <v>0</v>
      </c>
      <c r="J108" s="85">
        <f>VLOOKUP($C$2,'[70]ERU-1'!$A$6:$BE$17,J$42,FALSE)</f>
        <v>0</v>
      </c>
      <c r="K108" s="85">
        <f>VLOOKUP($C$2,'[70]ERU-1'!$A$6:$BE$17,K$42,FALSE)</f>
        <v>321</v>
      </c>
      <c r="L108" s="85">
        <f>VLOOKUP($C$2,'[70]ERU-1'!$A$6:$BE$17,L$42,FALSE)</f>
        <v>0</v>
      </c>
      <c r="M108" s="85">
        <f>VLOOKUP($C$2,'[70]ERU-1'!$A$6:$BE$17,M$42,FALSE)</f>
        <v>321</v>
      </c>
      <c r="N108" s="85">
        <f>VLOOKUP($C$2,'[70]ERU-1'!$A$6:$BE$17,N$42,FALSE)</f>
        <v>0</v>
      </c>
      <c r="O108" s="85" t="s">
        <v>36</v>
      </c>
      <c r="P108" s="85">
        <f>VLOOKUP($C$2,'[70]ERU-1'!$A$6:$BE$17,P$42,FALSE)</f>
        <v>0</v>
      </c>
      <c r="Q108" s="85">
        <f>VLOOKUP($C$2,'[70]ERU-1'!$A$6:$BE$17,Q$42,FALSE)</f>
        <v>0</v>
      </c>
      <c r="R108" s="85">
        <f>VLOOKUP($C$2,'[70]ERU-1'!$A$6:$BE$17,R$42,FALSE)</f>
        <v>321</v>
      </c>
      <c r="S108" s="85">
        <f>VLOOKUP($C$2,'[70]ERU-1'!$A$6:$BE$17,S$42,FALSE)</f>
        <v>0</v>
      </c>
      <c r="T108" s="85">
        <f>VLOOKUP($C$2,'[70]ERU-1'!$A$6:$BE$17,T$42,FALSE)</f>
        <v>0</v>
      </c>
      <c r="U108" s="85">
        <f>VLOOKUP($C$2,'[70]ERU-1'!$A$6:$BE$17,U$42,FALSE)</f>
        <v>0</v>
      </c>
      <c r="V108" s="85">
        <f>VLOOKUP($C$2,'[70]ERU-1'!$A$6:$BE$17,V$42,FALSE)</f>
        <v>0</v>
      </c>
      <c r="W108" s="85">
        <f>VLOOKUP($C$2,'[70]ERU-1'!$A$6:$BE$17,W$42,FALSE)</f>
        <v>0</v>
      </c>
      <c r="X108" s="85">
        <f>VLOOKUP($C$2,'[70]ERU-1'!$A$6:$BE$17,X$42,FALSE)</f>
        <v>0</v>
      </c>
      <c r="Y108" s="85">
        <f>VLOOKUP($C$2,'[70]ERU-1'!$A$6:$BE$17,Y$42,FALSE)</f>
        <v>0</v>
      </c>
      <c r="Z108" s="85">
        <f>VLOOKUP($C$2,'[70]ERU-1'!$A$6:$BE$17,Z$42,FALSE)</f>
        <v>0</v>
      </c>
      <c r="AA108" s="85" t="str">
        <f>INDEX([16]Data!$BK$5:$BK$156,MATCH(A108,[16]Data!$A$5:$A$156,0))</f>
        <v>Plzeňský</v>
      </c>
      <c r="AB108" s="86">
        <f>INDEX([16]Data!$BM$5:$BM$156,MATCH(A108,[16]Data!$A$5:$A$156,0))</f>
        <v>0.95199999999999996</v>
      </c>
      <c r="AC108" s="12"/>
      <c r="AD108" s="39">
        <f t="shared" si="16"/>
        <v>0.77335831208404882</v>
      </c>
    </row>
    <row r="109" spans="1:30" x14ac:dyDescent="0.25">
      <c r="A109">
        <v>3560</v>
      </c>
      <c r="B109" s="84" t="str">
        <f>INDEX([16]Data!$C$5:$C$156,MATCH(A109,[16]Data!$A$5:$A$156,0))</f>
        <v>KJ - Odolena Voda (areál AERO Vodochody)</v>
      </c>
      <c r="C109" s="85" t="str">
        <f>VLOOKUP($C$2,'[71]ERU-1'!$A$6:$BE$17,C$42,FALSE)</f>
        <v>Červenec</v>
      </c>
      <c r="D109" s="85">
        <f>VLOOKUP($C$2,'[71]ERU-1'!$A$6:$BE$17,D$42,FALSE)</f>
        <v>7</v>
      </c>
      <c r="E109" s="85">
        <f>VLOOKUP($C$2,'[71]ERU-1'!$A$6:$BE$17,E$42,FALSE)</f>
        <v>0</v>
      </c>
      <c r="F109" s="85">
        <f>VLOOKUP($C$2,'[71]ERU-1'!$A$6:$BE$17,F$42,FALSE)</f>
        <v>0</v>
      </c>
      <c r="G109" s="85">
        <f>VLOOKUP($C$2,'[71]ERU-1'!$A$6:$BE$17,G$42,FALSE)</f>
        <v>35.353999999999999</v>
      </c>
      <c r="H109" s="85">
        <f>VLOOKUP($C$2,'[71]ERU-1'!$A$6:$BE$17,H$42,FALSE)</f>
        <v>0</v>
      </c>
      <c r="I109" s="85">
        <f>VLOOKUP($C$2,'[71]ERU-1'!$A$6:$BE$17,I$42,FALSE)</f>
        <v>0</v>
      </c>
      <c r="J109" s="85">
        <f>VLOOKUP($C$2,'[71]ERU-1'!$A$6:$BE$17,J$42,FALSE)</f>
        <v>0</v>
      </c>
      <c r="K109" s="85">
        <f>VLOOKUP($C$2,'[71]ERU-1'!$A$6:$BE$17,K$42,FALSE)</f>
        <v>0</v>
      </c>
      <c r="L109" s="85">
        <f>VLOOKUP($C$2,'[71]ERU-1'!$A$6:$BE$17,L$42,FALSE)</f>
        <v>0</v>
      </c>
      <c r="M109" s="85">
        <f>VLOOKUP($C$2,'[71]ERU-1'!$A$6:$BE$17,M$42,FALSE)</f>
        <v>0</v>
      </c>
      <c r="N109" s="85">
        <f>VLOOKUP($C$2,'[71]ERU-1'!$A$6:$BE$17,N$42,FALSE)</f>
        <v>0</v>
      </c>
      <c r="O109" s="85" t="s">
        <v>36</v>
      </c>
      <c r="P109" s="85">
        <f>VLOOKUP($C$2,'[71]ERU-1'!$A$6:$BE$17,P$42,FALSE)</f>
        <v>0</v>
      </c>
      <c r="Q109" s="85">
        <f>VLOOKUP($C$2,'[71]ERU-1'!$A$6:$BE$17,Q$42,FALSE)</f>
        <v>0</v>
      </c>
      <c r="R109" s="85">
        <f>VLOOKUP($C$2,'[71]ERU-1'!$A$6:$BE$17,R$42,FALSE)</f>
        <v>0</v>
      </c>
      <c r="S109" s="85">
        <f>VLOOKUP($C$2,'[71]ERU-1'!$A$6:$BE$17,S$42,FALSE)</f>
        <v>0</v>
      </c>
      <c r="T109" s="85">
        <f>VLOOKUP($C$2,'[71]ERU-1'!$A$6:$BE$17,T$42,FALSE)</f>
        <v>0</v>
      </c>
      <c r="U109" s="85">
        <f>VLOOKUP($C$2,'[71]ERU-1'!$A$6:$BE$17,U$42,FALSE)</f>
        <v>0</v>
      </c>
      <c r="V109" s="85">
        <f>VLOOKUP($C$2,'[71]ERU-1'!$A$6:$BE$17,V$42,FALSE)</f>
        <v>0</v>
      </c>
      <c r="W109" s="85">
        <f>VLOOKUP($C$2,'[71]ERU-1'!$A$6:$BE$17,W$42,FALSE)</f>
        <v>0</v>
      </c>
      <c r="X109" s="85">
        <f>VLOOKUP($C$2,'[71]ERU-1'!$A$6:$BE$17,X$42,FALSE)</f>
        <v>0</v>
      </c>
      <c r="Y109" s="85">
        <f>VLOOKUP($C$2,'[71]ERU-1'!$A$6:$BE$17,Y$42,FALSE)</f>
        <v>0</v>
      </c>
      <c r="Z109" s="85">
        <f>VLOOKUP($C$2,'[71]ERU-1'!$A$6:$BE$17,Z$42,FALSE)</f>
        <v>0</v>
      </c>
      <c r="AA109" s="85" t="str">
        <f>INDEX([16]Data!$BK$5:$BK$156,MATCH(A109,[16]Data!$A$5:$A$156,0))</f>
        <v>Středočeský</v>
      </c>
      <c r="AB109" s="86">
        <f>INDEX([16]Data!$BM$5:$BM$156,MATCH(A109,[16]Data!$A$5:$A$156,0))</f>
        <v>2.4729999999999999</v>
      </c>
      <c r="AC109" s="12"/>
      <c r="AD109" s="39" t="e">
        <f t="shared" ref="AD109:AD171" si="17">H109/(F109*3.6)</f>
        <v>#DIV/0!</v>
      </c>
    </row>
    <row r="110" spans="1:30" x14ac:dyDescent="0.25">
      <c r="A110" s="34">
        <v>4507</v>
      </c>
      <c r="B110" s="84" t="str">
        <f>INDEX([16]Data!$C$5:$C$156,MATCH(A110,[16]Data!$A$5:$A$156,0))</f>
        <v>KJ - Osek</v>
      </c>
      <c r="C110" s="85" t="str">
        <f>VLOOKUP($C$2,'[10]ERU-1'!$A$6:$BE$17,C$42,FALSE)</f>
        <v>Červenec</v>
      </c>
      <c r="D110" s="85">
        <f>VLOOKUP($C$2,'[10]ERU-1'!$A$6:$BE$17,D$42,FALSE)</f>
        <v>7</v>
      </c>
      <c r="E110" s="85">
        <f>VLOOKUP($C$2,'[10]ERU-1'!$A$6:$BE$17,E$42,FALSE)</f>
        <v>35.703000000000003</v>
      </c>
      <c r="F110" s="85">
        <f>VLOOKUP($C$2,'[10]ERU-1'!$A$6:$BE$17,F$42,FALSE)</f>
        <v>20.420000000000002</v>
      </c>
      <c r="G110" s="85">
        <f>VLOOKUP($C$2,'[10]ERU-1'!$A$6:$BE$17,G$42,FALSE)</f>
        <v>35.39</v>
      </c>
      <c r="H110" s="85">
        <f>VLOOKUP($C$2,'[10]ERU-1'!$A$6:$BE$17,H$42,FALSE)</f>
        <v>63</v>
      </c>
      <c r="I110" s="85">
        <f>VLOOKUP($C$2,'[10]ERU-1'!$A$6:$BE$17,I$42,FALSE)</f>
        <v>0</v>
      </c>
      <c r="J110" s="85">
        <f>VLOOKUP($C$2,'[10]ERU-1'!$A$6:$BE$17,J$42,FALSE)</f>
        <v>0</v>
      </c>
      <c r="K110" s="85">
        <f>VLOOKUP($C$2,'[10]ERU-1'!$A$6:$BE$17,K$42,FALSE)</f>
        <v>63</v>
      </c>
      <c r="L110" s="85">
        <f>VLOOKUP($C$2,'[10]ERU-1'!$A$6:$BE$17,L$42,FALSE)</f>
        <v>0</v>
      </c>
      <c r="M110" s="85">
        <f>VLOOKUP($C$2,'[10]ERU-1'!$A$6:$BE$17,M$42,FALSE)</f>
        <v>63</v>
      </c>
      <c r="N110" s="85">
        <f>VLOOKUP($C$2,'[10]ERU-1'!$A$6:$BE$17,N$42,FALSE)</f>
        <v>0</v>
      </c>
      <c r="O110" s="85" t="s">
        <v>36</v>
      </c>
      <c r="P110" s="85">
        <f>VLOOKUP($C$2,'[10]ERU-1'!$A$6:$BE$17,P$42,FALSE)</f>
        <v>0</v>
      </c>
      <c r="Q110" s="85">
        <f>VLOOKUP($C$2,'[10]ERU-1'!$A$6:$BE$17,Q$42,FALSE)</f>
        <v>0</v>
      </c>
      <c r="R110" s="85">
        <f>VLOOKUP($C$2,'[10]ERU-1'!$A$6:$BE$17,R$42,FALSE)</f>
        <v>63</v>
      </c>
      <c r="S110" s="85">
        <f>VLOOKUP($C$2,'[10]ERU-1'!$A$6:$BE$17,S$42,FALSE)</f>
        <v>0</v>
      </c>
      <c r="T110" s="85">
        <f>VLOOKUP($C$2,'[10]ERU-1'!$A$6:$BE$17,T$42,FALSE)</f>
        <v>0</v>
      </c>
      <c r="U110" s="85">
        <f>VLOOKUP($C$2,'[10]ERU-1'!$A$6:$BE$17,U$42,FALSE)</f>
        <v>0</v>
      </c>
      <c r="V110" s="85">
        <f>VLOOKUP($C$2,'[10]ERU-1'!$A$6:$BE$17,V$42,FALSE)</f>
        <v>0</v>
      </c>
      <c r="W110" s="85">
        <f>VLOOKUP($C$2,'[10]ERU-1'!$A$6:$BE$17,W$42,FALSE)</f>
        <v>0</v>
      </c>
      <c r="X110" s="85">
        <f>VLOOKUP($C$2,'[10]ERU-1'!$A$6:$BE$17,X$42,FALSE)</f>
        <v>0</v>
      </c>
      <c r="Y110" s="85">
        <f>VLOOKUP($C$2,'[10]ERU-1'!$A$6:$BE$17,Y$42,FALSE)</f>
        <v>0</v>
      </c>
      <c r="Z110" s="85">
        <f>VLOOKUP($C$2,'[10]ERU-1'!$A$6:$BE$17,Z$42,FALSE)</f>
        <v>0</v>
      </c>
      <c r="AA110" s="85" t="str">
        <f>INDEX([16]Data!$BK$5:$BK$156,MATCH(A110,[16]Data!$A$5:$A$156,0))</f>
        <v>Ústecký</v>
      </c>
      <c r="AB110" s="86">
        <f>INDEX([16]Data!$BM$5:$BM$156,MATCH(A110,[16]Data!$A$5:$A$156,0))</f>
        <v>0.24199999999999999</v>
      </c>
      <c r="AC110" s="12"/>
      <c r="AD110" s="39">
        <f t="shared" si="17"/>
        <v>0.85700293829578822</v>
      </c>
    </row>
    <row r="111" spans="1:30" x14ac:dyDescent="0.25">
      <c r="A111" s="34">
        <v>3934</v>
      </c>
      <c r="B111" s="84" t="str">
        <f>INDEX([16]Data!$C$5:$C$156,MATCH(A111,[16]Data!$A$5:$A$156,0))</f>
        <v>Kotelna Vítkovice</v>
      </c>
      <c r="C111" s="85" t="str">
        <f>VLOOKUP($C$2,'[11]ERU-1'!$A$6:$BE$17,C$42,FALSE)</f>
        <v>Červenec</v>
      </c>
      <c r="D111" s="85">
        <f>VLOOKUP($C$2,'[11]ERU-1'!$A$6:$BE$17,D$42,FALSE)</f>
        <v>7</v>
      </c>
      <c r="E111" s="85">
        <f>VLOOKUP($C$2,'[11]ERU-1'!$A$6:$BE$17,E$42,FALSE)</f>
        <v>2207.7809999999999</v>
      </c>
      <c r="F111" s="85">
        <f>VLOOKUP($C$2,'[11]ERU-1'!$A$6:$BE$17,F$42,FALSE)</f>
        <v>1185.2819999999999</v>
      </c>
      <c r="G111" s="85">
        <f>VLOOKUP($C$2,'[11]ERU-1'!$A$6:$BE$17,G$42,FALSE)</f>
        <v>35.430999999999997</v>
      </c>
      <c r="H111" s="85">
        <f>VLOOKUP($C$2,'[11]ERU-1'!$A$6:$BE$17,H$42,FALSE)</f>
        <v>3257</v>
      </c>
      <c r="I111" s="85">
        <f>VLOOKUP($C$2,'[11]ERU-1'!$A$6:$BE$17,I$42,FALSE)</f>
        <v>0</v>
      </c>
      <c r="J111" s="85">
        <f>VLOOKUP($C$2,'[11]ERU-1'!$A$6:$BE$17,J$42,FALSE)</f>
        <v>0</v>
      </c>
      <c r="K111" s="85">
        <f>VLOOKUP($C$2,'[11]ERU-1'!$A$6:$BE$17,K$42,FALSE)</f>
        <v>3257</v>
      </c>
      <c r="L111" s="85">
        <f>VLOOKUP($C$2,'[11]ERU-1'!$A$6:$BE$17,L$42,FALSE)</f>
        <v>0</v>
      </c>
      <c r="M111" s="85">
        <f>VLOOKUP($C$2,'[11]ERU-1'!$A$6:$BE$17,M$42,FALSE)</f>
        <v>3257</v>
      </c>
      <c r="N111" s="85">
        <f>VLOOKUP($C$2,'[11]ERU-1'!$A$6:$BE$17,N$42,FALSE)</f>
        <v>0</v>
      </c>
      <c r="O111" s="85" t="s">
        <v>36</v>
      </c>
      <c r="P111" s="85">
        <f>VLOOKUP($C$2,'[11]ERU-1'!$A$6:$BE$17,P$42,FALSE)</f>
        <v>0</v>
      </c>
      <c r="Q111" s="85">
        <f>VLOOKUP($C$2,'[11]ERU-1'!$A$6:$BE$17,Q$42,FALSE)</f>
        <v>0</v>
      </c>
      <c r="R111" s="85">
        <f>VLOOKUP($C$2,'[11]ERU-1'!$A$6:$BE$17,R$42,FALSE)</f>
        <v>3257</v>
      </c>
      <c r="S111" s="85">
        <f>VLOOKUP($C$2,'[11]ERU-1'!$A$6:$BE$17,S$42,FALSE)</f>
        <v>0</v>
      </c>
      <c r="T111" s="85">
        <f>VLOOKUP($C$2,'[11]ERU-1'!$A$6:$BE$17,T$42,FALSE)</f>
        <v>0</v>
      </c>
      <c r="U111" s="85">
        <f>VLOOKUP($C$2,'[11]ERU-1'!$A$6:$BE$17,U$42,FALSE)</f>
        <v>0</v>
      </c>
      <c r="V111" s="85">
        <f>VLOOKUP($C$2,'[11]ERU-1'!$A$6:$BE$17,V$42,FALSE)</f>
        <v>0</v>
      </c>
      <c r="W111" s="85">
        <f>VLOOKUP($C$2,'[11]ERU-1'!$A$6:$BE$17,W$42,FALSE)</f>
        <v>0</v>
      </c>
      <c r="X111" s="85">
        <f>VLOOKUP($C$2,'[11]ERU-1'!$A$6:$BE$17,X$42,FALSE)</f>
        <v>0</v>
      </c>
      <c r="Y111" s="85">
        <f>VLOOKUP($C$2,'[11]ERU-1'!$A$6:$BE$17,Y$42,FALSE)</f>
        <v>0</v>
      </c>
      <c r="Z111" s="85">
        <f>VLOOKUP($C$2,'[11]ERU-1'!$A$6:$BE$17,Z$42,FALSE)</f>
        <v>0</v>
      </c>
      <c r="AA111" s="85" t="str">
        <f>INDEX([16]Data!$BK$5:$BK$156,MATCH(A111,[16]Data!$A$5:$A$156,0))</f>
        <v>Moravskoslezský</v>
      </c>
      <c r="AB111" s="86">
        <f>INDEX([16]Data!$BM$5:$BM$156,MATCH(A111,[16]Data!$A$5:$A$156,0))</f>
        <v>4.99</v>
      </c>
      <c r="AC111" s="12"/>
      <c r="AD111" s="39">
        <f t="shared" si="17"/>
        <v>0.7632970231744195</v>
      </c>
    </row>
    <row r="112" spans="1:30" x14ac:dyDescent="0.25">
      <c r="A112">
        <v>2886</v>
      </c>
      <c r="B112" s="84" t="str">
        <f>INDEX([16]Data!$C$5:$C$156,MATCH(A112,[16]Data!$A$5:$A$156,0))</f>
        <v>KJ - Polička, Hegerova</v>
      </c>
      <c r="C112" s="85" t="str">
        <f>VLOOKUP($C$2,'[72]ERU-1'!$A$6:$BE$17,C$42,FALSE)</f>
        <v>Červenec</v>
      </c>
      <c r="D112" s="85">
        <f>VLOOKUP($C$2,'[72]ERU-1'!$A$6:$BE$17,D$42,FALSE)</f>
        <v>7</v>
      </c>
      <c r="E112" s="85">
        <f>VLOOKUP($C$2,'[72]ERU-1'!$A$6:$BE$17,E$42,FALSE)</f>
        <v>145.524</v>
      </c>
      <c r="F112" s="85">
        <f>VLOOKUP($C$2,'[72]ERU-1'!$A$6:$BE$17,F$42,FALSE)</f>
        <v>75.625</v>
      </c>
      <c r="G112" s="85">
        <f>VLOOKUP($C$2,'[72]ERU-1'!$A$6:$BE$17,G$42,FALSE)</f>
        <v>35.314999999999998</v>
      </c>
      <c r="H112" s="85">
        <f>VLOOKUP($C$2,'[72]ERU-1'!$A$6:$BE$17,H$42,FALSE)</f>
        <v>208</v>
      </c>
      <c r="I112" s="85">
        <f>VLOOKUP($C$2,'[72]ERU-1'!$A$6:$BE$17,I$42,FALSE)</f>
        <v>0</v>
      </c>
      <c r="J112" s="85">
        <f>VLOOKUP($C$2,'[72]ERU-1'!$A$6:$BE$17,J$42,FALSE)</f>
        <v>0</v>
      </c>
      <c r="K112" s="85">
        <f>VLOOKUP($C$2,'[72]ERU-1'!$A$6:$BE$17,K$42,FALSE)</f>
        <v>208</v>
      </c>
      <c r="L112" s="85">
        <f>VLOOKUP($C$2,'[72]ERU-1'!$A$6:$BE$17,L$42,FALSE)</f>
        <v>0</v>
      </c>
      <c r="M112" s="85">
        <f>VLOOKUP($C$2,'[72]ERU-1'!$A$6:$BE$17,M$42,FALSE)</f>
        <v>208</v>
      </c>
      <c r="N112" s="85">
        <f>VLOOKUP($C$2,'[72]ERU-1'!$A$6:$BE$17,N$42,FALSE)</f>
        <v>0</v>
      </c>
      <c r="O112" s="85" t="s">
        <v>36</v>
      </c>
      <c r="P112" s="85">
        <f>VLOOKUP($C$2,'[72]ERU-1'!$A$6:$BE$17,P$42,FALSE)</f>
        <v>0</v>
      </c>
      <c r="Q112" s="85">
        <f>VLOOKUP($C$2,'[72]ERU-1'!$A$6:$BE$17,Q$42,FALSE)</f>
        <v>0</v>
      </c>
      <c r="R112" s="85">
        <f>VLOOKUP($C$2,'[72]ERU-1'!$A$6:$BE$17,R$42,FALSE)</f>
        <v>208</v>
      </c>
      <c r="S112" s="85">
        <f>VLOOKUP($C$2,'[72]ERU-1'!$A$6:$BE$17,S$42,FALSE)</f>
        <v>0</v>
      </c>
      <c r="T112" s="85">
        <f>VLOOKUP($C$2,'[72]ERU-1'!$A$6:$BE$17,T$42,FALSE)</f>
        <v>0</v>
      </c>
      <c r="U112" s="85">
        <f>VLOOKUP($C$2,'[72]ERU-1'!$A$6:$BE$17,U$42,FALSE)</f>
        <v>0</v>
      </c>
      <c r="V112" s="85">
        <f>VLOOKUP($C$2,'[72]ERU-1'!$A$6:$BE$17,V$42,FALSE)</f>
        <v>0</v>
      </c>
      <c r="W112" s="85">
        <f>VLOOKUP($C$2,'[72]ERU-1'!$A$6:$BE$17,W$42,FALSE)</f>
        <v>0</v>
      </c>
      <c r="X112" s="85">
        <f>VLOOKUP($C$2,'[72]ERU-1'!$A$6:$BE$17,X$42,FALSE)</f>
        <v>0</v>
      </c>
      <c r="Y112" s="85">
        <f>VLOOKUP($C$2,'[72]ERU-1'!$A$6:$BE$17,Y$42,FALSE)</f>
        <v>0</v>
      </c>
      <c r="Z112" s="85">
        <f>VLOOKUP($C$2,'[72]ERU-1'!$A$6:$BE$17,Z$42,FALSE)</f>
        <v>0</v>
      </c>
      <c r="AA112" s="85" t="str">
        <f>INDEX([16]Data!$BK$5:$BK$156,MATCH(A112,[16]Data!$A$5:$A$156,0))</f>
        <v>Pardubický</v>
      </c>
      <c r="AB112" s="86">
        <f>INDEX([16]Data!$BM$5:$BM$156,MATCH(A112,[16]Data!$A$5:$A$156,0))</f>
        <v>0.47199999999999998</v>
      </c>
      <c r="AC112" s="12"/>
      <c r="AD112" s="39">
        <f t="shared" si="17"/>
        <v>0.76400367309458217</v>
      </c>
    </row>
    <row r="113" spans="1:30" x14ac:dyDescent="0.25">
      <c r="A113">
        <v>3280</v>
      </c>
      <c r="B113" s="84" t="str">
        <f>INDEX([16]Data!$C$5:$C$156,MATCH(A113,[16]Data!$A$5:$A$156,0))</f>
        <v>KJ - Polička, Jiráskova</v>
      </c>
      <c r="C113" s="85" t="str">
        <f>VLOOKUP($C$2,'[73]ERU-1'!$A$6:$BE$17,C$42,FALSE)</f>
        <v>Červenec</v>
      </c>
      <c r="D113" s="85">
        <f>VLOOKUP($C$2,'[73]ERU-1'!$A$6:$BE$17,D$42,FALSE)</f>
        <v>7</v>
      </c>
      <c r="E113" s="85">
        <f>VLOOKUP($C$2,'[73]ERU-1'!$A$6:$BE$17,E$42,FALSE)</f>
        <v>119.66800000000001</v>
      </c>
      <c r="F113" s="85">
        <f>VLOOKUP($C$2,'[73]ERU-1'!$A$6:$BE$17,F$42,FALSE)</f>
        <v>68.066000000000003</v>
      </c>
      <c r="G113" s="85">
        <f>VLOOKUP($C$2,'[73]ERU-1'!$A$6:$BE$17,G$42,FALSE)</f>
        <v>35.314999999999998</v>
      </c>
      <c r="H113" s="85">
        <f>VLOOKUP($C$2,'[73]ERU-1'!$A$6:$BE$17,H$42,FALSE)</f>
        <v>190</v>
      </c>
      <c r="I113" s="85">
        <f>VLOOKUP($C$2,'[73]ERU-1'!$A$6:$BE$17,I$42,FALSE)</f>
        <v>0</v>
      </c>
      <c r="J113" s="85">
        <f>VLOOKUP($C$2,'[73]ERU-1'!$A$6:$BE$17,J$42,FALSE)</f>
        <v>0</v>
      </c>
      <c r="K113" s="85">
        <f>VLOOKUP($C$2,'[73]ERU-1'!$A$6:$BE$17,K$42,FALSE)</f>
        <v>190</v>
      </c>
      <c r="L113" s="85">
        <f>VLOOKUP($C$2,'[73]ERU-1'!$A$6:$BE$17,L$42,FALSE)</f>
        <v>0</v>
      </c>
      <c r="M113" s="85">
        <f>VLOOKUP($C$2,'[73]ERU-1'!$A$6:$BE$17,M$42,FALSE)</f>
        <v>190</v>
      </c>
      <c r="N113" s="85">
        <f>VLOOKUP($C$2,'[73]ERU-1'!$A$6:$BE$17,N$42,FALSE)</f>
        <v>0</v>
      </c>
      <c r="O113" s="85" t="s">
        <v>36</v>
      </c>
      <c r="P113" s="85">
        <f>VLOOKUP($C$2,'[73]ERU-1'!$A$6:$BE$17,P$42,FALSE)</f>
        <v>0</v>
      </c>
      <c r="Q113" s="85">
        <f>VLOOKUP($C$2,'[73]ERU-1'!$A$6:$BE$17,Q$42,FALSE)</f>
        <v>0</v>
      </c>
      <c r="R113" s="85">
        <f>VLOOKUP($C$2,'[73]ERU-1'!$A$6:$BE$17,R$42,FALSE)</f>
        <v>190</v>
      </c>
      <c r="S113" s="85">
        <f>VLOOKUP($C$2,'[73]ERU-1'!$A$6:$BE$17,S$42,FALSE)</f>
        <v>0</v>
      </c>
      <c r="T113" s="85">
        <f>VLOOKUP($C$2,'[73]ERU-1'!$A$6:$BE$17,T$42,FALSE)</f>
        <v>0</v>
      </c>
      <c r="U113" s="85">
        <f>VLOOKUP($C$2,'[73]ERU-1'!$A$6:$BE$17,U$42,FALSE)</f>
        <v>0</v>
      </c>
      <c r="V113" s="85">
        <f>VLOOKUP($C$2,'[73]ERU-1'!$A$6:$BE$17,V$42,FALSE)</f>
        <v>0</v>
      </c>
      <c r="W113" s="85">
        <f>VLOOKUP($C$2,'[73]ERU-1'!$A$6:$BE$17,W$42,FALSE)</f>
        <v>0</v>
      </c>
      <c r="X113" s="85">
        <f>VLOOKUP($C$2,'[73]ERU-1'!$A$6:$BE$17,X$42,FALSE)</f>
        <v>0</v>
      </c>
      <c r="Y113" s="85">
        <f>VLOOKUP($C$2,'[73]ERU-1'!$A$6:$BE$17,Y$42,FALSE)</f>
        <v>0</v>
      </c>
      <c r="Z113" s="85">
        <f>VLOOKUP($C$2,'[73]ERU-1'!$A$6:$BE$17,Z$42,FALSE)</f>
        <v>0</v>
      </c>
      <c r="AA113" s="85" t="str">
        <f>INDEX([16]Data!$BK$5:$BK$156,MATCH(A113,[16]Data!$A$5:$A$156,0))</f>
        <v>Pardubický</v>
      </c>
      <c r="AB113" s="86">
        <f>INDEX([16]Data!$BM$5:$BM$156,MATCH(A113,[16]Data!$A$5:$A$156,0))</f>
        <v>0.29099999999999998</v>
      </c>
      <c r="AC113" s="12"/>
      <c r="AD113" s="39">
        <f t="shared" si="17"/>
        <v>0.77539120526808936</v>
      </c>
    </row>
    <row r="114" spans="1:30" x14ac:dyDescent="0.25">
      <c r="A114">
        <v>2885</v>
      </c>
      <c r="B114" s="84" t="str">
        <f>INDEX([16]Data!$C$5:$C$156,MATCH(A114,[16]Data!$A$5:$A$156,0))</f>
        <v>KJ - Polička, Svépomoc</v>
      </c>
      <c r="C114" s="85" t="str">
        <f>VLOOKUP($C$2,'[74]ERU-1'!$A$6:$BE$17,C$42,FALSE)</f>
        <v>Červenec</v>
      </c>
      <c r="D114" s="85">
        <f>VLOOKUP($C$2,'[74]ERU-1'!$A$6:$BE$17,D$42,FALSE)</f>
        <v>7</v>
      </c>
      <c r="E114" s="85">
        <f>VLOOKUP($C$2,'[74]ERU-1'!$A$6:$BE$17,E$42,FALSE)</f>
        <v>179.733</v>
      </c>
      <c r="F114" s="85">
        <f>VLOOKUP($C$2,'[74]ERU-1'!$A$6:$BE$17,F$42,FALSE)</f>
        <v>93.917000000000002</v>
      </c>
      <c r="G114" s="85">
        <f>VLOOKUP($C$2,'[74]ERU-1'!$A$6:$BE$17,G$42,FALSE)</f>
        <v>35.31</v>
      </c>
      <c r="H114" s="85">
        <f>VLOOKUP($C$2,'[74]ERU-1'!$A$6:$BE$17,H$42,FALSE)</f>
        <v>261</v>
      </c>
      <c r="I114" s="85">
        <f>VLOOKUP($C$2,'[74]ERU-1'!$A$6:$BE$17,I$42,FALSE)</f>
        <v>0</v>
      </c>
      <c r="J114" s="85">
        <f>VLOOKUP($C$2,'[74]ERU-1'!$A$6:$BE$17,J$42,FALSE)</f>
        <v>0</v>
      </c>
      <c r="K114" s="85">
        <f>VLOOKUP($C$2,'[74]ERU-1'!$A$6:$BE$17,K$42,FALSE)</f>
        <v>261</v>
      </c>
      <c r="L114" s="85">
        <f>VLOOKUP($C$2,'[74]ERU-1'!$A$6:$BE$17,L$42,FALSE)</f>
        <v>0</v>
      </c>
      <c r="M114" s="85">
        <f>VLOOKUP($C$2,'[74]ERU-1'!$A$6:$BE$17,M$42,FALSE)</f>
        <v>261</v>
      </c>
      <c r="N114" s="85">
        <f>VLOOKUP($C$2,'[74]ERU-1'!$A$6:$BE$17,N$42,FALSE)</f>
        <v>0</v>
      </c>
      <c r="O114" s="85" t="s">
        <v>36</v>
      </c>
      <c r="P114" s="85">
        <f>VLOOKUP($C$2,'[74]ERU-1'!$A$6:$BE$17,P$42,FALSE)</f>
        <v>0</v>
      </c>
      <c r="Q114" s="85">
        <f>VLOOKUP($C$2,'[74]ERU-1'!$A$6:$BE$17,Q$42,FALSE)</f>
        <v>0</v>
      </c>
      <c r="R114" s="85">
        <f>VLOOKUP($C$2,'[74]ERU-1'!$A$6:$BE$17,R$42,FALSE)</f>
        <v>261</v>
      </c>
      <c r="S114" s="85">
        <f>VLOOKUP($C$2,'[74]ERU-1'!$A$6:$BE$17,S$42,FALSE)</f>
        <v>0</v>
      </c>
      <c r="T114" s="85">
        <f>VLOOKUP($C$2,'[74]ERU-1'!$A$6:$BE$17,T$42,FALSE)</f>
        <v>0</v>
      </c>
      <c r="U114" s="85">
        <f>VLOOKUP($C$2,'[74]ERU-1'!$A$6:$BE$17,U$42,FALSE)</f>
        <v>0</v>
      </c>
      <c r="V114" s="85">
        <f>VLOOKUP($C$2,'[74]ERU-1'!$A$6:$BE$17,V$42,FALSE)</f>
        <v>0</v>
      </c>
      <c r="W114" s="85">
        <f>VLOOKUP($C$2,'[74]ERU-1'!$A$6:$BE$17,W$42,FALSE)</f>
        <v>0</v>
      </c>
      <c r="X114" s="85">
        <f>VLOOKUP($C$2,'[74]ERU-1'!$A$6:$BE$17,X$42,FALSE)</f>
        <v>0</v>
      </c>
      <c r="Y114" s="85">
        <f>VLOOKUP($C$2,'[74]ERU-1'!$A$6:$BE$17,Y$42,FALSE)</f>
        <v>0</v>
      </c>
      <c r="Z114" s="85">
        <f>VLOOKUP($C$2,'[74]ERU-1'!$A$6:$BE$17,Z$42,FALSE)</f>
        <v>0</v>
      </c>
      <c r="AA114" s="85" t="str">
        <f>INDEX([16]Data!$BK$5:$BK$156,MATCH(A114,[16]Data!$A$5:$A$156,0))</f>
        <v>Pardubický</v>
      </c>
      <c r="AB114" s="86">
        <f>INDEX([16]Data!$BM$5:$BM$156,MATCH(A114,[16]Data!$A$5:$A$156,0))</f>
        <v>0.47199999999999998</v>
      </c>
      <c r="AC114" s="12"/>
      <c r="AD114" s="39">
        <f t="shared" si="17"/>
        <v>0.77195821842690882</v>
      </c>
    </row>
    <row r="115" spans="1:30" x14ac:dyDescent="0.25">
      <c r="A115">
        <v>2696</v>
      </c>
      <c r="B115" s="84" t="str">
        <f>INDEX([16]Data!$C$5:$C$156,MATCH(A115,[16]Data!$A$5:$A$156,0))</f>
        <v>KJ - Postoloprty, Draguš</v>
      </c>
      <c r="C115" s="85" t="str">
        <f>VLOOKUP($C$2,'[75]ERU-1'!$A$6:$BE$17,C$42,FALSE)</f>
        <v>Červenec</v>
      </c>
      <c r="D115" s="85">
        <f>VLOOKUP($C$2,'[75]ERU-1'!$A$6:$BE$17,D$42,FALSE)</f>
        <v>7</v>
      </c>
      <c r="E115" s="85">
        <f>VLOOKUP($C$2,'[75]ERU-1'!$A$6:$BE$17,E$42,FALSE)</f>
        <v>87.632999999999996</v>
      </c>
      <c r="F115" s="85">
        <f>VLOOKUP($C$2,'[75]ERU-1'!$A$6:$BE$17,F$42,FALSE)</f>
        <v>49.866999999999997</v>
      </c>
      <c r="G115" s="85">
        <f>VLOOKUP($C$2,'[75]ERU-1'!$A$6:$BE$17,G$42,FALSE)</f>
        <v>35.381</v>
      </c>
      <c r="H115" s="85">
        <f>VLOOKUP($C$2,'[75]ERU-1'!$A$6:$BE$17,H$42,FALSE)</f>
        <v>131</v>
      </c>
      <c r="I115" s="85">
        <f>VLOOKUP($C$2,'[75]ERU-1'!$A$6:$BE$17,I$42,FALSE)</f>
        <v>0</v>
      </c>
      <c r="J115" s="85">
        <f>VLOOKUP($C$2,'[75]ERU-1'!$A$6:$BE$17,J$42,FALSE)</f>
        <v>0</v>
      </c>
      <c r="K115" s="85">
        <f>VLOOKUP($C$2,'[75]ERU-1'!$A$6:$BE$17,K$42,FALSE)</f>
        <v>131</v>
      </c>
      <c r="L115" s="85">
        <f>VLOOKUP($C$2,'[75]ERU-1'!$A$6:$BE$17,L$42,FALSE)</f>
        <v>0</v>
      </c>
      <c r="M115" s="85">
        <f>VLOOKUP($C$2,'[75]ERU-1'!$A$6:$BE$17,M$42,FALSE)</f>
        <v>131</v>
      </c>
      <c r="N115" s="85">
        <f>VLOOKUP($C$2,'[75]ERU-1'!$A$6:$BE$17,N$42,FALSE)</f>
        <v>0</v>
      </c>
      <c r="O115" s="85" t="s">
        <v>36</v>
      </c>
      <c r="P115" s="85">
        <f>VLOOKUP($C$2,'[75]ERU-1'!$A$6:$BE$17,P$42,FALSE)</f>
        <v>0</v>
      </c>
      <c r="Q115" s="85">
        <f>VLOOKUP($C$2,'[75]ERU-1'!$A$6:$BE$17,Q$42,FALSE)</f>
        <v>0</v>
      </c>
      <c r="R115" s="85">
        <f>VLOOKUP($C$2,'[75]ERU-1'!$A$6:$BE$17,R$42,FALSE)</f>
        <v>131</v>
      </c>
      <c r="S115" s="85">
        <f>VLOOKUP($C$2,'[75]ERU-1'!$A$6:$BE$17,S$42,FALSE)</f>
        <v>0</v>
      </c>
      <c r="T115" s="85">
        <f>VLOOKUP($C$2,'[75]ERU-1'!$A$6:$BE$17,T$42,FALSE)</f>
        <v>0</v>
      </c>
      <c r="U115" s="85">
        <f>VLOOKUP($C$2,'[75]ERU-1'!$A$6:$BE$17,U$42,FALSE)</f>
        <v>0</v>
      </c>
      <c r="V115" s="85">
        <f>VLOOKUP($C$2,'[75]ERU-1'!$A$6:$BE$17,V$42,FALSE)</f>
        <v>0</v>
      </c>
      <c r="W115" s="85">
        <f>VLOOKUP($C$2,'[75]ERU-1'!$A$6:$BE$17,W$42,FALSE)</f>
        <v>0</v>
      </c>
      <c r="X115" s="85">
        <f>VLOOKUP($C$2,'[75]ERU-1'!$A$6:$BE$17,X$42,FALSE)</f>
        <v>0</v>
      </c>
      <c r="Y115" s="85">
        <f>VLOOKUP($C$2,'[75]ERU-1'!$A$6:$BE$17,Y$42,FALSE)</f>
        <v>0</v>
      </c>
      <c r="Z115" s="85">
        <f>VLOOKUP($C$2,'[75]ERU-1'!$A$6:$BE$17,Z$42,FALSE)</f>
        <v>0</v>
      </c>
      <c r="AA115" s="85" t="str">
        <f>INDEX([16]Data!$BK$5:$BK$156,MATCH(A115,[16]Data!$A$5:$A$156,0))</f>
        <v>Ústecký</v>
      </c>
      <c r="AB115" s="86">
        <f>INDEX([16]Data!$BM$5:$BM$156,MATCH(A115,[16]Data!$A$5:$A$156,0))</f>
        <v>0.28599999999999998</v>
      </c>
      <c r="AC115" s="12"/>
      <c r="AD115" s="39">
        <f t="shared" si="17"/>
        <v>0.7297188298652193</v>
      </c>
    </row>
    <row r="116" spans="1:30" x14ac:dyDescent="0.25">
      <c r="A116">
        <v>2804</v>
      </c>
      <c r="B116" s="84" t="str">
        <f>INDEX([16]Data!$C$5:$C$156,MATCH(A116,[16]Data!$A$5:$A$156,0))</f>
        <v>KJ - Postoloprty, Dvořákova</v>
      </c>
      <c r="C116" s="85" t="str">
        <f>VLOOKUP($C$2,'[76]ERU-1'!$A$6:$BE$17,C$42,FALSE)</f>
        <v>Červenec</v>
      </c>
      <c r="D116" s="85">
        <f>VLOOKUP($C$2,'[76]ERU-1'!$A$6:$BE$17,D$42,FALSE)</f>
        <v>7</v>
      </c>
      <c r="E116" s="85">
        <f>VLOOKUP($C$2,'[76]ERU-1'!$A$6:$BE$17,E$42,FALSE)</f>
        <v>105.673</v>
      </c>
      <c r="F116" s="85">
        <f>VLOOKUP($C$2,'[76]ERU-1'!$A$6:$BE$17,F$42,FALSE)</f>
        <v>54.835000000000001</v>
      </c>
      <c r="G116" s="85">
        <f>VLOOKUP($C$2,'[76]ERU-1'!$A$6:$BE$17,G$42,FALSE)</f>
        <v>35.381</v>
      </c>
      <c r="H116" s="85">
        <f>VLOOKUP($C$2,'[76]ERU-1'!$A$6:$BE$17,H$42,FALSE)</f>
        <v>151</v>
      </c>
      <c r="I116" s="85">
        <f>VLOOKUP($C$2,'[76]ERU-1'!$A$6:$BE$17,I$42,FALSE)</f>
        <v>0</v>
      </c>
      <c r="J116" s="85">
        <f>VLOOKUP($C$2,'[76]ERU-1'!$A$6:$BE$17,J$42,FALSE)</f>
        <v>0</v>
      </c>
      <c r="K116" s="85">
        <f>VLOOKUP($C$2,'[76]ERU-1'!$A$6:$BE$17,K$42,FALSE)</f>
        <v>151</v>
      </c>
      <c r="L116" s="85">
        <f>VLOOKUP($C$2,'[76]ERU-1'!$A$6:$BE$17,L$42,FALSE)</f>
        <v>0</v>
      </c>
      <c r="M116" s="85">
        <f>VLOOKUP($C$2,'[76]ERU-1'!$A$6:$BE$17,M$42,FALSE)</f>
        <v>151</v>
      </c>
      <c r="N116" s="85">
        <f>VLOOKUP($C$2,'[76]ERU-1'!$A$6:$BE$17,N$42,FALSE)</f>
        <v>0</v>
      </c>
      <c r="O116" s="85" t="s">
        <v>36</v>
      </c>
      <c r="P116" s="85">
        <f>VLOOKUP($C$2,'[76]ERU-1'!$A$6:$BE$17,P$42,FALSE)</f>
        <v>0</v>
      </c>
      <c r="Q116" s="85">
        <f>VLOOKUP($C$2,'[76]ERU-1'!$A$6:$BE$17,Q$42,FALSE)</f>
        <v>0</v>
      </c>
      <c r="R116" s="85">
        <f>VLOOKUP($C$2,'[76]ERU-1'!$A$6:$BE$17,R$42,FALSE)</f>
        <v>151</v>
      </c>
      <c r="S116" s="85">
        <f>VLOOKUP($C$2,'[76]ERU-1'!$A$6:$BE$17,S$42,FALSE)</f>
        <v>0</v>
      </c>
      <c r="T116" s="85">
        <f>VLOOKUP($C$2,'[76]ERU-1'!$A$6:$BE$17,T$42,FALSE)</f>
        <v>0</v>
      </c>
      <c r="U116" s="85">
        <f>VLOOKUP($C$2,'[76]ERU-1'!$A$6:$BE$17,U$42,FALSE)</f>
        <v>0</v>
      </c>
      <c r="V116" s="85">
        <f>VLOOKUP($C$2,'[76]ERU-1'!$A$6:$BE$17,V$42,FALSE)</f>
        <v>0</v>
      </c>
      <c r="W116" s="85">
        <f>VLOOKUP($C$2,'[76]ERU-1'!$A$6:$BE$17,W$42,FALSE)</f>
        <v>0</v>
      </c>
      <c r="X116" s="85">
        <f>VLOOKUP($C$2,'[76]ERU-1'!$A$6:$BE$17,X$42,FALSE)</f>
        <v>0</v>
      </c>
      <c r="Y116" s="85">
        <f>VLOOKUP($C$2,'[76]ERU-1'!$A$6:$BE$17,Y$42,FALSE)</f>
        <v>0</v>
      </c>
      <c r="Z116" s="85">
        <f>VLOOKUP($C$2,'[76]ERU-1'!$A$6:$BE$17,Z$42,FALSE)</f>
        <v>0</v>
      </c>
      <c r="AA116" s="85" t="str">
        <f>INDEX([16]Data!$BK$5:$BK$156,MATCH(A116,[16]Data!$A$5:$A$156,0))</f>
        <v>Ústecký</v>
      </c>
      <c r="AB116" s="86">
        <f>INDEX([16]Data!$BM$5:$BM$156,MATCH(A116,[16]Data!$A$5:$A$156,0))</f>
        <v>1.0629999999999999</v>
      </c>
      <c r="AC116" s="12"/>
      <c r="AD116" s="39">
        <f t="shared" si="17"/>
        <v>0.76492102570337273</v>
      </c>
    </row>
    <row r="117" spans="1:30" x14ac:dyDescent="0.25">
      <c r="A117">
        <v>3614</v>
      </c>
      <c r="B117" s="84" t="str">
        <f>INDEX([16]Data!$C$5:$C$156,MATCH(A117,[16]Data!$A$5:$A$156,0))</f>
        <v>KJ - Prostějov, B. Šmerala</v>
      </c>
      <c r="C117" s="85" t="str">
        <f>VLOOKUP($C$2,'[77]ERU-1'!$A$6:$BE$17,C$42,FALSE)</f>
        <v>Červenec</v>
      </c>
      <c r="D117" s="85">
        <f>VLOOKUP($C$2,'[77]ERU-1'!$A$6:$BE$17,D$42,FALSE)</f>
        <v>7</v>
      </c>
      <c r="E117" s="85">
        <f>VLOOKUP($C$2,'[77]ERU-1'!$A$6:$BE$17,E$42,FALSE)</f>
        <v>450.84</v>
      </c>
      <c r="F117" s="85">
        <f>VLOOKUP($C$2,'[77]ERU-1'!$A$6:$BE$17,F$42,FALSE)</f>
        <v>241.99299999999999</v>
      </c>
      <c r="G117" s="85">
        <f>VLOOKUP($C$2,'[77]ERU-1'!$A$6:$BE$17,G$42,FALSE)</f>
        <v>35.42</v>
      </c>
      <c r="H117" s="85">
        <f>VLOOKUP($C$2,'[77]ERU-1'!$A$6:$BE$17,H$42,FALSE)</f>
        <v>704</v>
      </c>
      <c r="I117" s="85">
        <f>VLOOKUP($C$2,'[77]ERU-1'!$A$6:$BE$17,I$42,FALSE)</f>
        <v>0</v>
      </c>
      <c r="J117" s="85">
        <f>VLOOKUP($C$2,'[77]ERU-1'!$A$6:$BE$17,J$42,FALSE)</f>
        <v>0</v>
      </c>
      <c r="K117" s="85">
        <f>VLOOKUP($C$2,'[77]ERU-1'!$A$6:$BE$17,K$42,FALSE)</f>
        <v>704</v>
      </c>
      <c r="L117" s="85">
        <f>VLOOKUP($C$2,'[77]ERU-1'!$A$6:$BE$17,L$42,FALSE)</f>
        <v>0</v>
      </c>
      <c r="M117" s="85">
        <f>VLOOKUP($C$2,'[77]ERU-1'!$A$6:$BE$17,M$42,FALSE)</f>
        <v>704</v>
      </c>
      <c r="N117" s="85">
        <f>VLOOKUP($C$2,'[77]ERU-1'!$A$6:$BE$17,N$42,FALSE)</f>
        <v>0</v>
      </c>
      <c r="O117" s="85" t="s">
        <v>36</v>
      </c>
      <c r="P117" s="85">
        <f>VLOOKUP($C$2,'[77]ERU-1'!$A$6:$BE$17,P$42,FALSE)</f>
        <v>0</v>
      </c>
      <c r="Q117" s="85">
        <f>VLOOKUP($C$2,'[77]ERU-1'!$A$6:$BE$17,Q$42,FALSE)</f>
        <v>0</v>
      </c>
      <c r="R117" s="85">
        <f>VLOOKUP($C$2,'[77]ERU-1'!$A$6:$BE$17,R$42,FALSE)</f>
        <v>704</v>
      </c>
      <c r="S117" s="85">
        <f>VLOOKUP($C$2,'[77]ERU-1'!$A$6:$BE$17,S$42,FALSE)</f>
        <v>0</v>
      </c>
      <c r="T117" s="85">
        <f>VLOOKUP($C$2,'[77]ERU-1'!$A$6:$BE$17,T$42,FALSE)</f>
        <v>0</v>
      </c>
      <c r="U117" s="85">
        <f>VLOOKUP($C$2,'[77]ERU-1'!$A$6:$BE$17,U$42,FALSE)</f>
        <v>0</v>
      </c>
      <c r="V117" s="85">
        <f>VLOOKUP($C$2,'[77]ERU-1'!$A$6:$BE$17,V$42,FALSE)</f>
        <v>0</v>
      </c>
      <c r="W117" s="85">
        <f>VLOOKUP($C$2,'[77]ERU-1'!$A$6:$BE$17,W$42,FALSE)</f>
        <v>0</v>
      </c>
      <c r="X117" s="85">
        <f>VLOOKUP($C$2,'[77]ERU-1'!$A$6:$BE$17,X$42,FALSE)</f>
        <v>0</v>
      </c>
      <c r="Y117" s="85">
        <f>VLOOKUP($C$2,'[77]ERU-1'!$A$6:$BE$17,Y$42,FALSE)</f>
        <v>0</v>
      </c>
      <c r="Z117" s="85">
        <f>VLOOKUP($C$2,'[77]ERU-1'!$A$6:$BE$17,Z$42,FALSE)</f>
        <v>0</v>
      </c>
      <c r="AA117" s="85" t="str">
        <f>INDEX([16]Data!$BK$5:$BK$156,MATCH(A117,[16]Data!$A$5:$A$156,0))</f>
        <v>Olomoucký</v>
      </c>
      <c r="AB117" s="86">
        <f>INDEX([16]Data!$BM$5:$BM$156,MATCH(A117,[16]Data!$A$5:$A$156,0))</f>
        <v>1.964</v>
      </c>
      <c r="AC117" s="12"/>
      <c r="AD117" s="39">
        <f t="shared" si="17"/>
        <v>0.80810418299519227</v>
      </c>
    </row>
    <row r="118" spans="1:30" x14ac:dyDescent="0.25">
      <c r="A118">
        <v>3613</v>
      </c>
      <c r="B118" s="84" t="str">
        <f>INDEX([16]Data!$C$5:$C$156,MATCH(A118,[16]Data!$A$5:$A$156,0))</f>
        <v>KJ - Prostějov, S. Manharda</v>
      </c>
      <c r="C118" s="85" t="str">
        <f>VLOOKUP($C$2,'[78]ERU-1'!$A$6:$BE$17,C$42,FALSE)</f>
        <v>Červenec</v>
      </c>
      <c r="D118" s="85">
        <f>VLOOKUP($C$2,'[78]ERU-1'!$A$6:$BE$17,D$42,FALSE)</f>
        <v>7</v>
      </c>
      <c r="E118" s="85">
        <f>VLOOKUP($C$2,'[78]ERU-1'!$A$6:$BE$17,E$42,FALSE)</f>
        <v>428.815</v>
      </c>
      <c r="F118" s="85">
        <f>VLOOKUP($C$2,'[78]ERU-1'!$A$6:$BE$17,F$42,FALSE)</f>
        <v>232.61799999999999</v>
      </c>
      <c r="G118" s="85">
        <f>VLOOKUP($C$2,'[78]ERU-1'!$A$6:$BE$17,G$42,FALSE)</f>
        <v>35.418999999999997</v>
      </c>
      <c r="H118" s="85">
        <f>VLOOKUP($C$2,'[78]ERU-1'!$A$6:$BE$17,H$42,FALSE)</f>
        <v>686</v>
      </c>
      <c r="I118" s="85">
        <f>VLOOKUP($C$2,'[78]ERU-1'!$A$6:$BE$17,I$42,FALSE)</f>
        <v>0</v>
      </c>
      <c r="J118" s="85">
        <f>VLOOKUP($C$2,'[78]ERU-1'!$A$6:$BE$17,J$42,FALSE)</f>
        <v>0</v>
      </c>
      <c r="K118" s="85">
        <f>VLOOKUP($C$2,'[78]ERU-1'!$A$6:$BE$17,K$42,FALSE)</f>
        <v>686</v>
      </c>
      <c r="L118" s="85">
        <f>VLOOKUP($C$2,'[78]ERU-1'!$A$6:$BE$17,L$42,FALSE)</f>
        <v>0</v>
      </c>
      <c r="M118" s="85">
        <f>VLOOKUP($C$2,'[78]ERU-1'!$A$6:$BE$17,M$42,FALSE)</f>
        <v>686</v>
      </c>
      <c r="N118" s="85">
        <f>VLOOKUP($C$2,'[78]ERU-1'!$A$6:$BE$17,N$42,FALSE)</f>
        <v>0</v>
      </c>
      <c r="O118" s="85" t="s">
        <v>36</v>
      </c>
      <c r="P118" s="85">
        <f>VLOOKUP($C$2,'[78]ERU-1'!$A$6:$BE$17,P$42,FALSE)</f>
        <v>0</v>
      </c>
      <c r="Q118" s="85">
        <f>VLOOKUP($C$2,'[78]ERU-1'!$A$6:$BE$17,Q$42,FALSE)</f>
        <v>0</v>
      </c>
      <c r="R118" s="85">
        <f>VLOOKUP($C$2,'[78]ERU-1'!$A$6:$BE$17,R$42,FALSE)</f>
        <v>686</v>
      </c>
      <c r="S118" s="85">
        <f>VLOOKUP($C$2,'[78]ERU-1'!$A$6:$BE$17,S$42,FALSE)</f>
        <v>0</v>
      </c>
      <c r="T118" s="85">
        <f>VLOOKUP($C$2,'[78]ERU-1'!$A$6:$BE$17,T$42,FALSE)</f>
        <v>0</v>
      </c>
      <c r="U118" s="85">
        <f>VLOOKUP($C$2,'[78]ERU-1'!$A$6:$BE$17,U$42,FALSE)</f>
        <v>0</v>
      </c>
      <c r="V118" s="85">
        <f>VLOOKUP($C$2,'[78]ERU-1'!$A$6:$BE$17,V$42,FALSE)</f>
        <v>0</v>
      </c>
      <c r="W118" s="85">
        <f>VLOOKUP($C$2,'[78]ERU-1'!$A$6:$BE$17,W$42,FALSE)</f>
        <v>0</v>
      </c>
      <c r="X118" s="85">
        <f>VLOOKUP($C$2,'[78]ERU-1'!$A$6:$BE$17,X$42,FALSE)</f>
        <v>0</v>
      </c>
      <c r="Y118" s="85">
        <f>VLOOKUP($C$2,'[78]ERU-1'!$A$6:$BE$17,Y$42,FALSE)</f>
        <v>0</v>
      </c>
      <c r="Z118" s="85">
        <f>VLOOKUP($C$2,'[78]ERU-1'!$A$6:$BE$17,Z$42,FALSE)</f>
        <v>0</v>
      </c>
      <c r="AA118" s="85" t="str">
        <f>INDEX([16]Data!$BK$5:$BK$156,MATCH(A118,[16]Data!$A$5:$A$156,0))</f>
        <v>Olomoucký</v>
      </c>
      <c r="AB118" s="86">
        <f>INDEX([16]Data!$BM$5:$BM$156,MATCH(A118,[16]Data!$A$5:$A$156,0))</f>
        <v>1.964</v>
      </c>
      <c r="AC118" s="12"/>
      <c r="AD118" s="39">
        <f t="shared" si="17"/>
        <v>0.81917803246333287</v>
      </c>
    </row>
    <row r="119" spans="1:30" x14ac:dyDescent="0.25">
      <c r="A119">
        <v>3611</v>
      </c>
      <c r="B119" s="84" t="str">
        <f>INDEX([16]Data!$C$5:$C$156,MATCH(A119,[16]Data!$A$5:$A$156,0))</f>
        <v>KJ - Prostějov, Moravská</v>
      </c>
      <c r="C119" s="85" t="str">
        <f>VLOOKUP($C$2,'[79]ERU-1'!$A$6:$BE$17,C$42,FALSE)</f>
        <v>Červenec</v>
      </c>
      <c r="D119" s="85">
        <f>VLOOKUP($C$2,'[79]ERU-1'!$A$6:$BE$17,D$42,FALSE)</f>
        <v>7</v>
      </c>
      <c r="E119" s="85">
        <f>VLOOKUP($C$2,'[79]ERU-1'!$A$6:$BE$17,E$42,FALSE)</f>
        <v>201.244</v>
      </c>
      <c r="F119" s="85">
        <f>VLOOKUP($C$2,'[79]ERU-1'!$A$6:$BE$17,F$42,FALSE)</f>
        <v>107.333</v>
      </c>
      <c r="G119" s="85">
        <f>VLOOKUP($C$2,'[79]ERU-1'!$A$6:$BE$17,G$42,FALSE)</f>
        <v>35.420999999999999</v>
      </c>
      <c r="H119" s="85">
        <f>VLOOKUP($C$2,'[79]ERU-1'!$A$6:$BE$17,H$42,FALSE)</f>
        <v>296</v>
      </c>
      <c r="I119" s="85">
        <f>VLOOKUP($C$2,'[79]ERU-1'!$A$6:$BE$17,I$42,FALSE)</f>
        <v>0</v>
      </c>
      <c r="J119" s="85">
        <f>VLOOKUP($C$2,'[79]ERU-1'!$A$6:$BE$17,J$42,FALSE)</f>
        <v>0</v>
      </c>
      <c r="K119" s="85">
        <f>VLOOKUP($C$2,'[79]ERU-1'!$A$6:$BE$17,K$42,FALSE)</f>
        <v>296</v>
      </c>
      <c r="L119" s="85">
        <f>VLOOKUP($C$2,'[79]ERU-1'!$A$6:$BE$17,L$42,FALSE)</f>
        <v>0</v>
      </c>
      <c r="M119" s="85">
        <f>VLOOKUP($C$2,'[79]ERU-1'!$A$6:$BE$17,M$42,FALSE)</f>
        <v>296</v>
      </c>
      <c r="N119" s="85">
        <f>VLOOKUP($C$2,'[79]ERU-1'!$A$6:$BE$17,N$42,FALSE)</f>
        <v>0</v>
      </c>
      <c r="O119" s="85" t="s">
        <v>36</v>
      </c>
      <c r="P119" s="85">
        <f>VLOOKUP($C$2,'[79]ERU-1'!$A$6:$BE$17,P$42,FALSE)</f>
        <v>0</v>
      </c>
      <c r="Q119" s="85">
        <f>VLOOKUP($C$2,'[79]ERU-1'!$A$6:$BE$17,Q$42,FALSE)</f>
        <v>0</v>
      </c>
      <c r="R119" s="85">
        <f>VLOOKUP($C$2,'[79]ERU-1'!$A$6:$BE$17,R$42,FALSE)</f>
        <v>296</v>
      </c>
      <c r="S119" s="85">
        <f>VLOOKUP($C$2,'[79]ERU-1'!$A$6:$BE$17,S$42,FALSE)</f>
        <v>0</v>
      </c>
      <c r="T119" s="85">
        <f>VLOOKUP($C$2,'[79]ERU-1'!$A$6:$BE$17,T$42,FALSE)</f>
        <v>0</v>
      </c>
      <c r="U119" s="85">
        <f>VLOOKUP($C$2,'[79]ERU-1'!$A$6:$BE$17,U$42,FALSE)</f>
        <v>0</v>
      </c>
      <c r="V119" s="85">
        <f>VLOOKUP($C$2,'[79]ERU-1'!$A$6:$BE$17,V$42,FALSE)</f>
        <v>0</v>
      </c>
      <c r="W119" s="85">
        <f>VLOOKUP($C$2,'[79]ERU-1'!$A$6:$BE$17,W$42,FALSE)</f>
        <v>0</v>
      </c>
      <c r="X119" s="85">
        <f>VLOOKUP($C$2,'[79]ERU-1'!$A$6:$BE$17,X$42,FALSE)</f>
        <v>0</v>
      </c>
      <c r="Y119" s="85">
        <f>VLOOKUP($C$2,'[79]ERU-1'!$A$6:$BE$17,Y$42,FALSE)</f>
        <v>0</v>
      </c>
      <c r="Z119" s="85">
        <f>VLOOKUP($C$2,'[79]ERU-1'!$A$6:$BE$17,Z$42,FALSE)</f>
        <v>0</v>
      </c>
      <c r="AA119" s="85" t="str">
        <f>INDEX([16]Data!$BK$5:$BK$156,MATCH(A119,[16]Data!$A$5:$A$156,0))</f>
        <v>Olomoucký</v>
      </c>
      <c r="AB119" s="86">
        <f>INDEX([16]Data!$BM$5:$BM$156,MATCH(A119,[16]Data!$A$5:$A$156,0))</f>
        <v>0.79700000000000004</v>
      </c>
      <c r="AC119" s="12"/>
      <c r="AD119" s="39">
        <f t="shared" si="17"/>
        <v>0.76604792768507568</v>
      </c>
    </row>
    <row r="120" spans="1:30" x14ac:dyDescent="0.25">
      <c r="A120">
        <v>3314</v>
      </c>
      <c r="B120" s="84" t="str">
        <f>INDEX([16]Data!$C$5:$C$156,MATCH(A120,[16]Data!$A$5:$A$156,0))</f>
        <v>KJ - Prostějov nemocnice</v>
      </c>
      <c r="C120" s="85" t="str">
        <f>VLOOKUP($C$2,'[80]ERU-1'!$A$6:$BE$17,C$42,FALSE)</f>
        <v>Červenec</v>
      </c>
      <c r="D120" s="85">
        <f>VLOOKUP($C$2,'[80]ERU-1'!$A$6:$BE$17,D$42,FALSE)</f>
        <v>7</v>
      </c>
      <c r="E120" s="85">
        <f>VLOOKUP($C$2,'[80]ERU-1'!$A$6:$BE$17,E$42,FALSE)</f>
        <v>437.35899999999998</v>
      </c>
      <c r="F120" s="85">
        <f>VLOOKUP($C$2,'[80]ERU-1'!$A$6:$BE$17,F$42,FALSE)</f>
        <v>224.202</v>
      </c>
      <c r="G120" s="85">
        <f>VLOOKUP($C$2,'[80]ERU-1'!$A$6:$BE$17,G$42,FALSE)</f>
        <v>35.418999999999997</v>
      </c>
      <c r="H120" s="85">
        <f>VLOOKUP($C$2,'[80]ERU-1'!$A$6:$BE$17,H$42,FALSE)</f>
        <v>613</v>
      </c>
      <c r="I120" s="85">
        <f>VLOOKUP($C$2,'[80]ERU-1'!$A$6:$BE$17,I$42,FALSE)</f>
        <v>0</v>
      </c>
      <c r="J120" s="85">
        <f>VLOOKUP($C$2,'[80]ERU-1'!$A$6:$BE$17,J$42,FALSE)</f>
        <v>0</v>
      </c>
      <c r="K120" s="85">
        <f>VLOOKUP($C$2,'[80]ERU-1'!$A$6:$BE$17,K$42,FALSE)</f>
        <v>613</v>
      </c>
      <c r="L120" s="85">
        <f>VLOOKUP($C$2,'[80]ERU-1'!$A$6:$BE$17,L$42,FALSE)</f>
        <v>0</v>
      </c>
      <c r="M120" s="85">
        <f>VLOOKUP($C$2,'[80]ERU-1'!$A$6:$BE$17,M$42,FALSE)</f>
        <v>613</v>
      </c>
      <c r="N120" s="85">
        <f>VLOOKUP($C$2,'[80]ERU-1'!$A$6:$BE$17,N$42,FALSE)</f>
        <v>0</v>
      </c>
      <c r="O120" s="85" t="s">
        <v>36</v>
      </c>
      <c r="P120" s="85">
        <f>VLOOKUP($C$2,'[80]ERU-1'!$A$6:$BE$17,P$42,FALSE)</f>
        <v>0</v>
      </c>
      <c r="Q120" s="85">
        <f>VLOOKUP($C$2,'[80]ERU-1'!$A$6:$BE$17,Q$42,FALSE)</f>
        <v>0</v>
      </c>
      <c r="R120" s="85">
        <f>VLOOKUP($C$2,'[80]ERU-1'!$A$6:$BE$17,R$42,FALSE)</f>
        <v>613</v>
      </c>
      <c r="S120" s="85">
        <f>VLOOKUP($C$2,'[80]ERU-1'!$A$6:$BE$17,S$42,FALSE)</f>
        <v>0</v>
      </c>
      <c r="T120" s="85">
        <f>VLOOKUP($C$2,'[80]ERU-1'!$A$6:$BE$17,T$42,FALSE)</f>
        <v>0</v>
      </c>
      <c r="U120" s="85">
        <f>VLOOKUP($C$2,'[80]ERU-1'!$A$6:$BE$17,U$42,FALSE)</f>
        <v>0</v>
      </c>
      <c r="V120" s="85">
        <f>VLOOKUP($C$2,'[80]ERU-1'!$A$6:$BE$17,V$42,FALSE)</f>
        <v>0</v>
      </c>
      <c r="W120" s="85">
        <f>VLOOKUP($C$2,'[80]ERU-1'!$A$6:$BE$17,W$42,FALSE)</f>
        <v>0</v>
      </c>
      <c r="X120" s="85">
        <f>VLOOKUP($C$2,'[80]ERU-1'!$A$6:$BE$17,X$42,FALSE)</f>
        <v>0</v>
      </c>
      <c r="Y120" s="85">
        <f>VLOOKUP($C$2,'[80]ERU-1'!$A$6:$BE$17,Y$42,FALSE)</f>
        <v>0</v>
      </c>
      <c r="Z120" s="85">
        <f>VLOOKUP($C$2,'[80]ERU-1'!$A$6:$BE$17,Z$42,FALSE)</f>
        <v>0</v>
      </c>
      <c r="AA120" s="85" t="str">
        <f>INDEX([16]Data!$BK$5:$BK$156,MATCH(A120,[16]Data!$A$5:$A$156,0))</f>
        <v>Olomoucký</v>
      </c>
      <c r="AB120" s="86">
        <f>INDEX([16]Data!$BM$5:$BM$156,MATCH(A120,[16]Data!$A$5:$A$156,0))</f>
        <v>1.9950000000000001</v>
      </c>
      <c r="AC120" s="12"/>
      <c r="AD120" s="39">
        <f t="shared" si="17"/>
        <v>0.75948375918938182</v>
      </c>
    </row>
    <row r="121" spans="1:30" x14ac:dyDescent="0.25">
      <c r="A121">
        <v>3315</v>
      </c>
      <c r="B121" s="84" t="str">
        <f>INDEX([16]Data!$C$5:$C$156,MATCH(A121,[16]Data!$A$5:$A$156,0))</f>
        <v>KJ - Prostějov sladovny</v>
      </c>
      <c r="C121" s="85" t="str">
        <f>VLOOKUP($C$2,'[81]ERU-1'!$A$6:$BE$17,C$42,FALSE)</f>
        <v>Červenec</v>
      </c>
      <c r="D121" s="85">
        <f>VLOOKUP($C$2,'[81]ERU-1'!$A$6:$BE$17,D$42,FALSE)</f>
        <v>7</v>
      </c>
      <c r="E121" s="85">
        <f>VLOOKUP($C$2,'[81]ERU-1'!$A$6:$BE$17,E$42,FALSE)</f>
        <v>1006.1609999999999</v>
      </c>
      <c r="F121" s="85">
        <f>VLOOKUP($C$2,'[81]ERU-1'!$A$6:$BE$17,F$42,FALSE)</f>
        <v>546.25400000000002</v>
      </c>
      <c r="G121" s="85">
        <f>VLOOKUP($C$2,'[81]ERU-1'!$A$6:$BE$17,G$42,FALSE)</f>
        <v>35.418999999999997</v>
      </c>
      <c r="H121" s="85">
        <f>VLOOKUP($C$2,'[81]ERU-1'!$A$6:$BE$17,H$42,FALSE)</f>
        <v>1618</v>
      </c>
      <c r="I121" s="85">
        <f>VLOOKUP($C$2,'[81]ERU-1'!$A$6:$BE$17,I$42,FALSE)</f>
        <v>0</v>
      </c>
      <c r="J121" s="85">
        <f>VLOOKUP($C$2,'[81]ERU-1'!$A$6:$BE$17,J$42,FALSE)</f>
        <v>0</v>
      </c>
      <c r="K121" s="85">
        <f>VLOOKUP($C$2,'[81]ERU-1'!$A$6:$BE$17,K$42,FALSE)</f>
        <v>1618</v>
      </c>
      <c r="L121" s="85">
        <f>VLOOKUP($C$2,'[81]ERU-1'!$A$6:$BE$17,L$42,FALSE)</f>
        <v>0</v>
      </c>
      <c r="M121" s="85">
        <f>VLOOKUP($C$2,'[81]ERU-1'!$A$6:$BE$17,M$42,FALSE)</f>
        <v>1618</v>
      </c>
      <c r="N121" s="85">
        <f>VLOOKUP($C$2,'[81]ERU-1'!$A$6:$BE$17,N$42,FALSE)</f>
        <v>0</v>
      </c>
      <c r="O121" s="85" t="s">
        <v>36</v>
      </c>
      <c r="P121" s="85">
        <f>VLOOKUP($C$2,'[81]ERU-1'!$A$6:$BE$17,P$42,FALSE)</f>
        <v>0</v>
      </c>
      <c r="Q121" s="85">
        <f>VLOOKUP($C$2,'[81]ERU-1'!$A$6:$BE$17,Q$42,FALSE)</f>
        <v>0</v>
      </c>
      <c r="R121" s="85">
        <f>VLOOKUP($C$2,'[81]ERU-1'!$A$6:$BE$17,R$42,FALSE)</f>
        <v>1618</v>
      </c>
      <c r="S121" s="85">
        <f>VLOOKUP($C$2,'[81]ERU-1'!$A$6:$BE$17,S$42,FALSE)</f>
        <v>0</v>
      </c>
      <c r="T121" s="85">
        <f>VLOOKUP($C$2,'[81]ERU-1'!$A$6:$BE$17,T$42,FALSE)</f>
        <v>0</v>
      </c>
      <c r="U121" s="85">
        <f>VLOOKUP($C$2,'[81]ERU-1'!$A$6:$BE$17,U$42,FALSE)</f>
        <v>0</v>
      </c>
      <c r="V121" s="85">
        <f>VLOOKUP($C$2,'[81]ERU-1'!$A$6:$BE$17,V$42,FALSE)</f>
        <v>0</v>
      </c>
      <c r="W121" s="85">
        <f>VLOOKUP($C$2,'[81]ERU-1'!$A$6:$BE$17,W$42,FALSE)</f>
        <v>0</v>
      </c>
      <c r="X121" s="85">
        <f>VLOOKUP($C$2,'[81]ERU-1'!$A$6:$BE$17,X$42,FALSE)</f>
        <v>0</v>
      </c>
      <c r="Y121" s="85">
        <f>VLOOKUP($C$2,'[81]ERU-1'!$A$6:$BE$17,Y$42,FALSE)</f>
        <v>0</v>
      </c>
      <c r="Z121" s="85">
        <f>VLOOKUP($C$2,'[81]ERU-1'!$A$6:$BE$17,Z$42,FALSE)</f>
        <v>0</v>
      </c>
      <c r="AA121" s="85" t="str">
        <f>INDEX([16]Data!$BK$5:$BK$156,MATCH(A121,[16]Data!$A$5:$A$156,0))</f>
        <v>Olomoucký</v>
      </c>
      <c r="AB121" s="86">
        <f>INDEX([16]Data!$BM$5:$BM$156,MATCH(A121,[16]Data!$A$5:$A$156,0))</f>
        <v>2.5129999999999999</v>
      </c>
      <c r="AC121" s="12"/>
      <c r="AD121" s="39">
        <f t="shared" si="17"/>
        <v>0.82277556675913488</v>
      </c>
    </row>
    <row r="122" spans="1:30" x14ac:dyDescent="0.25">
      <c r="A122">
        <v>3612</v>
      </c>
      <c r="B122" s="84" t="str">
        <f>INDEX([16]Data!$C$5:$C$156,MATCH(A122,[16]Data!$A$5:$A$156,0))</f>
        <v>KJ - Prostějov, Tylova</v>
      </c>
      <c r="C122" s="85" t="str">
        <f>VLOOKUP($C$2,'[82]ERU-1'!$A$6:$BE$17,C$42,FALSE)</f>
        <v>Červenec</v>
      </c>
      <c r="D122" s="85">
        <f>VLOOKUP($C$2,'[82]ERU-1'!$A$6:$BE$17,D$42,FALSE)</f>
        <v>7</v>
      </c>
      <c r="E122" s="85">
        <f>VLOOKUP($C$2,'[82]ERU-1'!$A$6:$BE$17,E$42,FALSE)</f>
        <v>367.63900000000001</v>
      </c>
      <c r="F122" s="85">
        <f>VLOOKUP($C$2,'[82]ERU-1'!$A$6:$BE$17,F$42,FALSE)</f>
        <v>190.77099999999999</v>
      </c>
      <c r="G122" s="85">
        <f>VLOOKUP($C$2,'[82]ERU-1'!$A$6:$BE$17,G$42,FALSE)</f>
        <v>35.42</v>
      </c>
      <c r="H122" s="85">
        <f>VLOOKUP($C$2,'[82]ERU-1'!$A$6:$BE$17,H$42,FALSE)</f>
        <v>531</v>
      </c>
      <c r="I122" s="85">
        <f>VLOOKUP($C$2,'[82]ERU-1'!$A$6:$BE$17,I$42,FALSE)</f>
        <v>0</v>
      </c>
      <c r="J122" s="85">
        <f>VLOOKUP($C$2,'[82]ERU-1'!$A$6:$BE$17,J$42,FALSE)</f>
        <v>0</v>
      </c>
      <c r="K122" s="85">
        <f>VLOOKUP($C$2,'[82]ERU-1'!$A$6:$BE$17,K$42,FALSE)</f>
        <v>531</v>
      </c>
      <c r="L122" s="85">
        <f>VLOOKUP($C$2,'[82]ERU-1'!$A$6:$BE$17,L$42,FALSE)</f>
        <v>0</v>
      </c>
      <c r="M122" s="85">
        <f>VLOOKUP($C$2,'[82]ERU-1'!$A$6:$BE$17,M$42,FALSE)</f>
        <v>531</v>
      </c>
      <c r="N122" s="85">
        <f>VLOOKUP($C$2,'[82]ERU-1'!$A$6:$BE$17,N$42,FALSE)</f>
        <v>0</v>
      </c>
      <c r="O122" s="85" t="s">
        <v>36</v>
      </c>
      <c r="P122" s="85">
        <f>VLOOKUP($C$2,'[82]ERU-1'!$A$6:$BE$17,P$42,FALSE)</f>
        <v>0</v>
      </c>
      <c r="Q122" s="85">
        <f>VLOOKUP($C$2,'[82]ERU-1'!$A$6:$BE$17,Q$42,FALSE)</f>
        <v>0</v>
      </c>
      <c r="R122" s="85">
        <f>VLOOKUP($C$2,'[82]ERU-1'!$A$6:$BE$17,R$42,FALSE)</f>
        <v>531</v>
      </c>
      <c r="S122" s="85">
        <f>VLOOKUP($C$2,'[82]ERU-1'!$A$6:$BE$17,S$42,FALSE)</f>
        <v>0</v>
      </c>
      <c r="T122" s="85">
        <f>VLOOKUP($C$2,'[82]ERU-1'!$A$6:$BE$17,T$42,FALSE)</f>
        <v>0</v>
      </c>
      <c r="U122" s="85">
        <f>VLOOKUP($C$2,'[82]ERU-1'!$A$6:$BE$17,U$42,FALSE)</f>
        <v>0</v>
      </c>
      <c r="V122" s="85">
        <f>VLOOKUP($C$2,'[82]ERU-1'!$A$6:$BE$17,V$42,FALSE)</f>
        <v>0</v>
      </c>
      <c r="W122" s="85">
        <f>VLOOKUP($C$2,'[82]ERU-1'!$A$6:$BE$17,W$42,FALSE)</f>
        <v>0</v>
      </c>
      <c r="X122" s="85">
        <f>VLOOKUP($C$2,'[82]ERU-1'!$A$6:$BE$17,X$42,FALSE)</f>
        <v>0</v>
      </c>
      <c r="Y122" s="85">
        <f>VLOOKUP($C$2,'[82]ERU-1'!$A$6:$BE$17,Y$42,FALSE)</f>
        <v>0</v>
      </c>
      <c r="Z122" s="85">
        <f>VLOOKUP($C$2,'[82]ERU-1'!$A$6:$BE$17,Z$42,FALSE)</f>
        <v>0</v>
      </c>
      <c r="AA122" s="85" t="str">
        <f>INDEX([16]Data!$BK$5:$BK$156,MATCH(A122,[16]Data!$A$5:$A$156,0))</f>
        <v>Olomoucký</v>
      </c>
      <c r="AB122" s="86">
        <f>INDEX([16]Data!$BM$5:$BM$156,MATCH(A122,[16]Data!$A$5:$A$156,0))</f>
        <v>1.274</v>
      </c>
      <c r="AC122" s="12"/>
      <c r="AD122" s="39">
        <f t="shared" si="17"/>
        <v>0.77317831326564312</v>
      </c>
    </row>
    <row r="123" spans="1:30" x14ac:dyDescent="0.25">
      <c r="A123">
        <v>2882</v>
      </c>
      <c r="B123" s="84" t="str">
        <f>INDEX([16]Data!$C$5:$C$156,MATCH(A123,[16]Data!$A$5:$A$156,0))</f>
        <v>KJ - Rokycany</v>
      </c>
      <c r="C123" s="85" t="str">
        <f>VLOOKUP($C$2,'[83]ERU-1'!$A$6:$BE$17,C$42,FALSE)</f>
        <v>Červenec</v>
      </c>
      <c r="D123" s="85">
        <f>VLOOKUP($C$2,'[83]ERU-1'!$A$6:$BE$17,D$42,FALSE)</f>
        <v>7</v>
      </c>
      <c r="E123" s="85">
        <f>VLOOKUP($C$2,'[83]ERU-1'!$A$6:$BE$17,E$42,FALSE)</f>
        <v>409.85</v>
      </c>
      <c r="F123" s="85">
        <f>VLOOKUP($C$2,'[83]ERU-1'!$A$6:$BE$17,F$42,FALSE)</f>
        <v>216.422</v>
      </c>
      <c r="G123" s="85">
        <f>VLOOKUP($C$2,'[83]ERU-1'!$A$6:$BE$17,G$42,FALSE)</f>
        <v>35.323</v>
      </c>
      <c r="H123" s="85">
        <f>VLOOKUP($C$2,'[83]ERU-1'!$A$6:$BE$17,H$42,FALSE)</f>
        <v>602</v>
      </c>
      <c r="I123" s="85">
        <f>VLOOKUP($C$2,'[83]ERU-1'!$A$6:$BE$17,I$42,FALSE)</f>
        <v>0</v>
      </c>
      <c r="J123" s="85">
        <f>VLOOKUP($C$2,'[83]ERU-1'!$A$6:$BE$17,J$42,FALSE)</f>
        <v>0</v>
      </c>
      <c r="K123" s="85">
        <f>VLOOKUP($C$2,'[83]ERU-1'!$A$6:$BE$17,K$42,FALSE)</f>
        <v>602</v>
      </c>
      <c r="L123" s="85">
        <f>VLOOKUP($C$2,'[83]ERU-1'!$A$6:$BE$17,L$42,FALSE)</f>
        <v>0</v>
      </c>
      <c r="M123" s="85">
        <f>VLOOKUP($C$2,'[83]ERU-1'!$A$6:$BE$17,M$42,FALSE)</f>
        <v>602</v>
      </c>
      <c r="N123" s="85">
        <f>VLOOKUP($C$2,'[83]ERU-1'!$A$6:$BE$17,N$42,FALSE)</f>
        <v>0</v>
      </c>
      <c r="O123" s="85" t="s">
        <v>36</v>
      </c>
      <c r="P123" s="85">
        <f>VLOOKUP($C$2,'[83]ERU-1'!$A$6:$BE$17,P$42,FALSE)</f>
        <v>0</v>
      </c>
      <c r="Q123" s="85">
        <f>VLOOKUP($C$2,'[83]ERU-1'!$A$6:$BE$17,Q$42,FALSE)</f>
        <v>0</v>
      </c>
      <c r="R123" s="85">
        <f>VLOOKUP($C$2,'[83]ERU-1'!$A$6:$BE$17,R$42,FALSE)</f>
        <v>602</v>
      </c>
      <c r="S123" s="85">
        <f>VLOOKUP($C$2,'[83]ERU-1'!$A$6:$BE$17,S$42,FALSE)</f>
        <v>0</v>
      </c>
      <c r="T123" s="85">
        <f>VLOOKUP($C$2,'[83]ERU-1'!$A$6:$BE$17,T$42,FALSE)</f>
        <v>0</v>
      </c>
      <c r="U123" s="85">
        <f>VLOOKUP($C$2,'[83]ERU-1'!$A$6:$BE$17,U$42,FALSE)</f>
        <v>0</v>
      </c>
      <c r="V123" s="85">
        <f>VLOOKUP($C$2,'[83]ERU-1'!$A$6:$BE$17,V$42,FALSE)</f>
        <v>0</v>
      </c>
      <c r="W123" s="85">
        <f>VLOOKUP($C$2,'[83]ERU-1'!$A$6:$BE$17,W$42,FALSE)</f>
        <v>0</v>
      </c>
      <c r="X123" s="85">
        <f>VLOOKUP($C$2,'[83]ERU-1'!$A$6:$BE$17,X$42,FALSE)</f>
        <v>0</v>
      </c>
      <c r="Y123" s="85">
        <f>VLOOKUP($C$2,'[83]ERU-1'!$A$6:$BE$17,Y$42,FALSE)</f>
        <v>0</v>
      </c>
      <c r="Z123" s="85">
        <f>VLOOKUP($C$2,'[83]ERU-1'!$A$6:$BE$17,Z$42,FALSE)</f>
        <v>0</v>
      </c>
      <c r="AA123" s="85" t="str">
        <f>INDEX([16]Data!$BK$5:$BK$156,MATCH(A123,[16]Data!$A$5:$A$156,0))</f>
        <v>Plzeňský</v>
      </c>
      <c r="AB123" s="86">
        <f>INDEX([16]Data!$BM$5:$BM$156,MATCH(A123,[16]Data!$A$5:$A$156,0))</f>
        <v>1.7909999999999999</v>
      </c>
      <c r="AC123" s="12"/>
      <c r="AD123" s="39">
        <f t="shared" si="17"/>
        <v>0.77266739158783404</v>
      </c>
    </row>
    <row r="124" spans="1:30" x14ac:dyDescent="0.25">
      <c r="A124">
        <v>3221</v>
      </c>
      <c r="B124" s="84" t="str">
        <f>INDEX([16]Data!$C$5:$C$156,MATCH(A124,[16]Data!$A$5:$A$156,0))</f>
        <v>KJ - Roudnice nad Labem</v>
      </c>
      <c r="C124" s="85" t="str">
        <f>VLOOKUP($C$2,'[84]ERU-1'!$A$6:$BE$17,C$42,FALSE)</f>
        <v>Červenec</v>
      </c>
      <c r="D124" s="85">
        <f>VLOOKUP($C$2,'[84]ERU-1'!$A$6:$BE$17,D$42,FALSE)</f>
        <v>7</v>
      </c>
      <c r="E124" s="85">
        <f>VLOOKUP($C$2,'[84]ERU-1'!$A$6:$BE$17,E$42,FALSE)</f>
        <v>108.554</v>
      </c>
      <c r="F124" s="85">
        <f>VLOOKUP($C$2,'[84]ERU-1'!$A$6:$BE$17,F$42,FALSE)</f>
        <v>61.204999999999998</v>
      </c>
      <c r="G124" s="85">
        <f>VLOOKUP($C$2,'[84]ERU-1'!$A$6:$BE$17,G$42,FALSE)</f>
        <v>35.390999999999998</v>
      </c>
      <c r="H124" s="85">
        <f>VLOOKUP($C$2,'[84]ERU-1'!$A$6:$BE$17,H$42,FALSE)</f>
        <v>168</v>
      </c>
      <c r="I124" s="85">
        <f>VLOOKUP($C$2,'[84]ERU-1'!$A$6:$BE$17,I$42,FALSE)</f>
        <v>0</v>
      </c>
      <c r="J124" s="85">
        <f>VLOOKUP($C$2,'[84]ERU-1'!$A$6:$BE$17,J$42,FALSE)</f>
        <v>0</v>
      </c>
      <c r="K124" s="85">
        <f>VLOOKUP($C$2,'[84]ERU-1'!$A$6:$BE$17,K$42,FALSE)</f>
        <v>168</v>
      </c>
      <c r="L124" s="85">
        <f>VLOOKUP($C$2,'[84]ERU-1'!$A$6:$BE$17,L$42,FALSE)</f>
        <v>0</v>
      </c>
      <c r="M124" s="85">
        <f>VLOOKUP($C$2,'[84]ERU-1'!$A$6:$BE$17,M$42,FALSE)</f>
        <v>168</v>
      </c>
      <c r="N124" s="85">
        <f>VLOOKUP($C$2,'[84]ERU-1'!$A$6:$BE$17,N$42,FALSE)</f>
        <v>0</v>
      </c>
      <c r="O124" s="85" t="s">
        <v>36</v>
      </c>
      <c r="P124" s="85">
        <f>VLOOKUP($C$2,'[84]ERU-1'!$A$6:$BE$17,P$42,FALSE)</f>
        <v>0</v>
      </c>
      <c r="Q124" s="85">
        <f>VLOOKUP($C$2,'[84]ERU-1'!$A$6:$BE$17,Q$42,FALSE)</f>
        <v>0</v>
      </c>
      <c r="R124" s="85">
        <f>VLOOKUP($C$2,'[84]ERU-1'!$A$6:$BE$17,R$42,FALSE)</f>
        <v>168</v>
      </c>
      <c r="S124" s="85">
        <f>VLOOKUP($C$2,'[84]ERU-1'!$A$6:$BE$17,S$42,FALSE)</f>
        <v>0</v>
      </c>
      <c r="T124" s="85">
        <f>VLOOKUP($C$2,'[84]ERU-1'!$A$6:$BE$17,T$42,FALSE)</f>
        <v>0</v>
      </c>
      <c r="U124" s="85">
        <f>VLOOKUP($C$2,'[84]ERU-1'!$A$6:$BE$17,U$42,FALSE)</f>
        <v>0</v>
      </c>
      <c r="V124" s="85">
        <f>VLOOKUP($C$2,'[84]ERU-1'!$A$6:$BE$17,V$42,FALSE)</f>
        <v>0</v>
      </c>
      <c r="W124" s="85">
        <f>VLOOKUP($C$2,'[84]ERU-1'!$A$6:$BE$17,W$42,FALSE)</f>
        <v>0</v>
      </c>
      <c r="X124" s="85">
        <f>VLOOKUP($C$2,'[84]ERU-1'!$A$6:$BE$17,X$42,FALSE)</f>
        <v>0</v>
      </c>
      <c r="Y124" s="85">
        <f>VLOOKUP($C$2,'[84]ERU-1'!$A$6:$BE$17,Y$42,FALSE)</f>
        <v>0</v>
      </c>
      <c r="Z124" s="85">
        <f>VLOOKUP($C$2,'[84]ERU-1'!$A$6:$BE$17,Z$42,FALSE)</f>
        <v>0</v>
      </c>
      <c r="AA124" s="85" t="str">
        <f>INDEX([16]Data!$BK$5:$BK$156,MATCH(A124,[16]Data!$A$5:$A$156,0))</f>
        <v>Ústecký</v>
      </c>
      <c r="AB124" s="86">
        <f>INDEX([16]Data!$BM$5:$BM$156,MATCH(A124,[16]Data!$A$5:$A$156,0))</f>
        <v>0.29099999999999998</v>
      </c>
      <c r="AC124" s="12"/>
      <c r="AD124" s="39">
        <f t="shared" si="17"/>
        <v>0.76246494022819489</v>
      </c>
    </row>
    <row r="125" spans="1:30" x14ac:dyDescent="0.25">
      <c r="A125">
        <v>3867</v>
      </c>
      <c r="B125" s="84" t="str">
        <f>INDEX([16]Data!$C$5:$C$156,MATCH(A125,[16]Data!$A$5:$A$156,0))</f>
        <v>KJ - Sedlčany, Na Severním sídlišti</v>
      </c>
      <c r="C125" s="85" t="str">
        <f>VLOOKUP($C$2,'[85]ERU-1'!$A$6:$BE$17,C$42,FALSE)</f>
        <v>Červenec</v>
      </c>
      <c r="D125" s="85">
        <f>VLOOKUP($C$2,'[85]ERU-1'!$A$6:$BE$17,D$42,FALSE)</f>
        <v>7</v>
      </c>
      <c r="E125" s="85">
        <f>VLOOKUP($C$2,'[85]ERU-1'!$A$6:$BE$17,E$42,FALSE)</f>
        <v>231.78299999999999</v>
      </c>
      <c r="F125" s="85">
        <f>VLOOKUP($C$2,'[85]ERU-1'!$A$6:$BE$17,F$42,FALSE)</f>
        <v>122.232</v>
      </c>
      <c r="G125" s="85">
        <f>VLOOKUP($C$2,'[85]ERU-1'!$A$6:$BE$17,G$42,FALSE)</f>
        <v>35.408000000000001</v>
      </c>
      <c r="H125" s="85">
        <f>VLOOKUP($C$2,'[85]ERU-1'!$A$6:$BE$17,H$42,FALSE)</f>
        <v>337</v>
      </c>
      <c r="I125" s="85">
        <f>VLOOKUP($C$2,'[85]ERU-1'!$A$6:$BE$17,I$42,FALSE)</f>
        <v>0</v>
      </c>
      <c r="J125" s="85">
        <f>VLOOKUP($C$2,'[85]ERU-1'!$A$6:$BE$17,J$42,FALSE)</f>
        <v>0</v>
      </c>
      <c r="K125" s="85">
        <f>VLOOKUP($C$2,'[85]ERU-1'!$A$6:$BE$17,K$42,FALSE)</f>
        <v>337</v>
      </c>
      <c r="L125" s="85">
        <f>VLOOKUP($C$2,'[85]ERU-1'!$A$6:$BE$17,L$42,FALSE)</f>
        <v>0</v>
      </c>
      <c r="M125" s="85">
        <f>VLOOKUP($C$2,'[85]ERU-1'!$A$6:$BE$17,M$42,FALSE)</f>
        <v>337</v>
      </c>
      <c r="N125" s="85">
        <f>VLOOKUP($C$2,'[85]ERU-1'!$A$6:$BE$17,N$42,FALSE)</f>
        <v>0</v>
      </c>
      <c r="O125" s="85" t="s">
        <v>36</v>
      </c>
      <c r="P125" s="85">
        <f>VLOOKUP($C$2,'[85]ERU-1'!$A$6:$BE$17,P$42,FALSE)</f>
        <v>0</v>
      </c>
      <c r="Q125" s="85">
        <f>VLOOKUP($C$2,'[85]ERU-1'!$A$6:$BE$17,Q$42,FALSE)</f>
        <v>0</v>
      </c>
      <c r="R125" s="85">
        <f>VLOOKUP($C$2,'[85]ERU-1'!$A$6:$BE$17,R$42,FALSE)</f>
        <v>337</v>
      </c>
      <c r="S125" s="85">
        <f>VLOOKUP($C$2,'[85]ERU-1'!$A$6:$BE$17,S$42,FALSE)</f>
        <v>0</v>
      </c>
      <c r="T125" s="85">
        <f>VLOOKUP($C$2,'[85]ERU-1'!$A$6:$BE$17,T$42,FALSE)</f>
        <v>0</v>
      </c>
      <c r="U125" s="85">
        <f>VLOOKUP($C$2,'[85]ERU-1'!$A$6:$BE$17,U$42,FALSE)</f>
        <v>0</v>
      </c>
      <c r="V125" s="85">
        <f>VLOOKUP($C$2,'[85]ERU-1'!$A$6:$BE$17,V$42,FALSE)</f>
        <v>0</v>
      </c>
      <c r="W125" s="85">
        <f>VLOOKUP($C$2,'[85]ERU-1'!$A$6:$BE$17,W$42,FALSE)</f>
        <v>0</v>
      </c>
      <c r="X125" s="85">
        <f>VLOOKUP($C$2,'[85]ERU-1'!$A$6:$BE$17,X$42,FALSE)</f>
        <v>0</v>
      </c>
      <c r="Y125" s="85">
        <f>VLOOKUP($C$2,'[85]ERU-1'!$A$6:$BE$17,Y$42,FALSE)</f>
        <v>0</v>
      </c>
      <c r="Z125" s="85">
        <f>VLOOKUP($C$2,'[85]ERU-1'!$A$6:$BE$17,Z$42,FALSE)</f>
        <v>0</v>
      </c>
      <c r="AA125" s="85" t="str">
        <f>INDEX([16]Data!$BK$5:$BK$156,MATCH(A125,[16]Data!$A$5:$A$156,0))</f>
        <v>Středočeský</v>
      </c>
      <c r="AB125" s="86">
        <f>INDEX([16]Data!$BM$5:$BM$156,MATCH(A125,[16]Data!$A$5:$A$156,0))</f>
        <v>0.77300000000000002</v>
      </c>
      <c r="AC125" s="12"/>
      <c r="AD125" s="39">
        <f t="shared" si="17"/>
        <v>0.76584782308324417</v>
      </c>
    </row>
    <row r="126" spans="1:30" x14ac:dyDescent="0.25">
      <c r="A126" s="34">
        <v>4582</v>
      </c>
      <c r="B126" s="84" t="str">
        <f>INDEX([16]Data!$C$5:$C$156,MATCH(A126,[16]Data!$A$5:$A$156,0))</f>
        <v>KJ - Sušice, Kaštanová</v>
      </c>
      <c r="C126" s="85" t="str">
        <f>VLOOKUP($C$2,'[86]ERU-1'!$A$6:$BE$17,C$42,FALSE)</f>
        <v>Červenec</v>
      </c>
      <c r="D126" s="85">
        <f>VLOOKUP($C$2,'[86]ERU-1'!$A$6:$BE$17,D$42,FALSE)</f>
        <v>7</v>
      </c>
      <c r="E126" s="85">
        <f>VLOOKUP($C$2,'[86]ERU-1'!$A$6:$BE$17,E$42,FALSE)</f>
        <v>158.31100000000001</v>
      </c>
      <c r="F126" s="85">
        <f>VLOOKUP($C$2,'[86]ERU-1'!$A$6:$BE$17,F$42,FALSE)</f>
        <v>88.492000000000004</v>
      </c>
      <c r="G126" s="85">
        <f>VLOOKUP($C$2,'[86]ERU-1'!$A$6:$BE$17,G$42,FALSE)</f>
        <v>35.323</v>
      </c>
      <c r="H126" s="85">
        <f>VLOOKUP($C$2,'[86]ERU-1'!$A$6:$BE$17,H$42,FALSE)</f>
        <v>262</v>
      </c>
      <c r="I126" s="85">
        <f>VLOOKUP($C$2,'[86]ERU-1'!$A$6:$BE$17,I$42,FALSE)</f>
        <v>0</v>
      </c>
      <c r="J126" s="85">
        <f>VLOOKUP($C$2,'[86]ERU-1'!$A$6:$BE$17,J$42,FALSE)</f>
        <v>0</v>
      </c>
      <c r="K126" s="85">
        <f>VLOOKUP($C$2,'[86]ERU-1'!$A$6:$BE$17,K$42,FALSE)</f>
        <v>262</v>
      </c>
      <c r="L126" s="85">
        <f>VLOOKUP($C$2,'[86]ERU-1'!$A$6:$BE$17,L$42,FALSE)</f>
        <v>0</v>
      </c>
      <c r="M126" s="85">
        <f>VLOOKUP($C$2,'[86]ERU-1'!$A$6:$BE$17,M$42,FALSE)</f>
        <v>262</v>
      </c>
      <c r="N126" s="85">
        <f>VLOOKUP($C$2,'[86]ERU-1'!$A$6:$BE$17,N$42,FALSE)</f>
        <v>0</v>
      </c>
      <c r="O126" s="85" t="s">
        <v>36</v>
      </c>
      <c r="P126" s="85">
        <f>VLOOKUP($C$2,'[86]ERU-1'!$A$6:$BE$17,P$42,FALSE)</f>
        <v>0</v>
      </c>
      <c r="Q126" s="85">
        <f>VLOOKUP($C$2,'[86]ERU-1'!$A$6:$BE$17,Q$42,FALSE)</f>
        <v>0</v>
      </c>
      <c r="R126" s="85">
        <f>VLOOKUP($C$2,'[86]ERU-1'!$A$6:$BE$17,R$42,FALSE)</f>
        <v>262</v>
      </c>
      <c r="S126" s="85">
        <f>VLOOKUP($C$2,'[86]ERU-1'!$A$6:$BE$17,S$42,FALSE)</f>
        <v>0</v>
      </c>
      <c r="T126" s="85">
        <f>VLOOKUP($C$2,'[86]ERU-1'!$A$6:$BE$17,T$42,FALSE)</f>
        <v>0</v>
      </c>
      <c r="U126" s="85">
        <f>VLOOKUP($C$2,'[86]ERU-1'!$A$6:$BE$17,U$42,FALSE)</f>
        <v>0</v>
      </c>
      <c r="V126" s="85">
        <f>VLOOKUP($C$2,'[86]ERU-1'!$A$6:$BE$17,V$42,FALSE)</f>
        <v>0</v>
      </c>
      <c r="W126" s="85">
        <f>VLOOKUP($C$2,'[86]ERU-1'!$A$6:$BE$17,W$42,FALSE)</f>
        <v>0</v>
      </c>
      <c r="X126" s="85">
        <f>VLOOKUP($C$2,'[86]ERU-1'!$A$6:$BE$17,X$42,FALSE)</f>
        <v>0</v>
      </c>
      <c r="Y126" s="85">
        <f>VLOOKUP($C$2,'[86]ERU-1'!$A$6:$BE$17,Y$42,FALSE)</f>
        <v>0</v>
      </c>
      <c r="Z126" s="85">
        <f>VLOOKUP($C$2,'[86]ERU-1'!$A$6:$BE$17,Z$42,FALSE)</f>
        <v>0</v>
      </c>
      <c r="AA126" s="85" t="str">
        <f>INDEX([16]Data!$BK$5:$BK$156,MATCH(A126,[16]Data!$A$5:$A$156,0))</f>
        <v>Plzeňský</v>
      </c>
      <c r="AB126" s="86">
        <f>INDEX([16]Data!$BM$5:$BM$156,MATCH(A126,[16]Data!$A$5:$A$156,0))</f>
        <v>0.66300000000000003</v>
      </c>
      <c r="AC126" s="12"/>
      <c r="AD126" s="39">
        <f t="shared" si="17"/>
        <v>0.82242211474232441</v>
      </c>
    </row>
    <row r="127" spans="1:30" x14ac:dyDescent="0.25">
      <c r="A127">
        <v>3631</v>
      </c>
      <c r="B127" s="84" t="str">
        <f>INDEX([16]Data!$C$5:$C$156,MATCH(A127,[16]Data!$A$5:$A$156,0))</f>
        <v>KJ - Sušice, Studentská</v>
      </c>
      <c r="C127" s="85" t="str">
        <f>VLOOKUP($C$2,'[87]ERU-1'!$A$6:$BE$17,C$42,FALSE)</f>
        <v>Červenec</v>
      </c>
      <c r="D127" s="85">
        <f>VLOOKUP($C$2,'[87]ERU-1'!$A$6:$BE$17,D$42,FALSE)</f>
        <v>7</v>
      </c>
      <c r="E127" s="85">
        <f>VLOOKUP($C$2,'[87]ERU-1'!$A$6:$BE$17,E$42,FALSE)</f>
        <v>0.17399999999999999</v>
      </c>
      <c r="F127" s="85">
        <f>VLOOKUP($C$2,'[87]ERU-1'!$A$6:$BE$17,F$42,FALSE)</f>
        <v>0</v>
      </c>
      <c r="G127" s="85">
        <f>VLOOKUP($C$2,'[87]ERU-1'!$A$6:$BE$17,G$42,FALSE)</f>
        <v>35.311999999999998</v>
      </c>
      <c r="H127" s="85">
        <f>VLOOKUP($C$2,'[87]ERU-1'!$A$6:$BE$17,H$42,FALSE)</f>
        <v>0</v>
      </c>
      <c r="I127" s="85">
        <f>VLOOKUP($C$2,'[87]ERU-1'!$A$6:$BE$17,I$42,FALSE)</f>
        <v>0</v>
      </c>
      <c r="J127" s="85">
        <f>VLOOKUP($C$2,'[87]ERU-1'!$A$6:$BE$17,J$42,FALSE)</f>
        <v>0</v>
      </c>
      <c r="K127" s="85">
        <f>VLOOKUP($C$2,'[87]ERU-1'!$A$6:$BE$17,K$42,FALSE)</f>
        <v>0</v>
      </c>
      <c r="L127" s="85">
        <f>VLOOKUP($C$2,'[87]ERU-1'!$A$6:$BE$17,L$42,FALSE)</f>
        <v>0</v>
      </c>
      <c r="M127" s="85">
        <f>VLOOKUP($C$2,'[87]ERU-1'!$A$6:$BE$17,M$42,FALSE)</f>
        <v>0</v>
      </c>
      <c r="N127" s="85">
        <f>VLOOKUP($C$2,'[87]ERU-1'!$A$6:$BE$17,N$42,FALSE)</f>
        <v>0</v>
      </c>
      <c r="O127" s="85" t="s">
        <v>36</v>
      </c>
      <c r="P127" s="85">
        <f>VLOOKUP($C$2,'[87]ERU-1'!$A$6:$BE$17,P$42,FALSE)</f>
        <v>0</v>
      </c>
      <c r="Q127" s="85">
        <f>VLOOKUP($C$2,'[87]ERU-1'!$A$6:$BE$17,Q$42,FALSE)</f>
        <v>0</v>
      </c>
      <c r="R127" s="85">
        <f>VLOOKUP($C$2,'[87]ERU-1'!$A$6:$BE$17,R$42,FALSE)</f>
        <v>0</v>
      </c>
      <c r="S127" s="85">
        <f>VLOOKUP($C$2,'[87]ERU-1'!$A$6:$BE$17,S$42,FALSE)</f>
        <v>0</v>
      </c>
      <c r="T127" s="85">
        <f>VLOOKUP($C$2,'[87]ERU-1'!$A$6:$BE$17,T$42,FALSE)</f>
        <v>0</v>
      </c>
      <c r="U127" s="85">
        <f>VLOOKUP($C$2,'[87]ERU-1'!$A$6:$BE$17,U$42,FALSE)</f>
        <v>0</v>
      </c>
      <c r="V127" s="85">
        <f>VLOOKUP($C$2,'[87]ERU-1'!$A$6:$BE$17,V$42,FALSE)</f>
        <v>0</v>
      </c>
      <c r="W127" s="85">
        <f>VLOOKUP($C$2,'[87]ERU-1'!$A$6:$BE$17,W$42,FALSE)</f>
        <v>0</v>
      </c>
      <c r="X127" s="85">
        <f>VLOOKUP($C$2,'[87]ERU-1'!$A$6:$BE$17,X$42,FALSE)</f>
        <v>0</v>
      </c>
      <c r="Y127" s="85">
        <f>VLOOKUP($C$2,'[87]ERU-1'!$A$6:$BE$17,Y$42,FALSE)</f>
        <v>0</v>
      </c>
      <c r="Z127" s="85">
        <f>VLOOKUP($C$2,'[87]ERU-1'!$A$6:$BE$17,Z$42,FALSE)</f>
        <v>0</v>
      </c>
      <c r="AA127" s="85" t="str">
        <f>INDEX([16]Data!$BK$5:$BK$156,MATCH(A127,[16]Data!$A$5:$A$156,0))</f>
        <v>Plzeňský</v>
      </c>
      <c r="AB127" s="86">
        <f>INDEX([16]Data!$BM$5:$BM$156,MATCH(A127,[16]Data!$A$5:$A$156,0))</f>
        <v>0.28599999999999998</v>
      </c>
      <c r="AC127" s="12"/>
      <c r="AD127" s="39" t="e">
        <f t="shared" si="17"/>
        <v>#DIV/0!</v>
      </c>
    </row>
    <row r="128" spans="1:30" x14ac:dyDescent="0.25">
      <c r="A128" s="34">
        <v>4581</v>
      </c>
      <c r="B128" s="84" t="str">
        <f>INDEX([16]Data!$C$5:$C$156,MATCH(A128,[16]Data!$A$5:$A$156,0))</f>
        <v>KJ - Sušice, Na Hrázi</v>
      </c>
      <c r="C128" s="85" t="str">
        <f>VLOOKUP($C$2,'[88]ERU-1'!$A$6:$BE$17,C$42,FALSE)</f>
        <v>Červenec</v>
      </c>
      <c r="D128" s="85">
        <f>VLOOKUP($C$2,'[88]ERU-1'!$A$6:$BE$17,D$42,FALSE)</f>
        <v>7</v>
      </c>
      <c r="E128" s="85">
        <f>VLOOKUP($C$2,'[88]ERU-1'!$A$6:$BE$17,E$42,FALSE)</f>
        <v>260.98599999999999</v>
      </c>
      <c r="F128" s="85">
        <f>VLOOKUP($C$2,'[88]ERU-1'!$A$6:$BE$17,F$42,FALSE)</f>
        <v>141.43199999999999</v>
      </c>
      <c r="G128" s="85">
        <f>VLOOKUP($C$2,'[88]ERU-1'!$A$6:$BE$17,G$42,FALSE)</f>
        <v>35.323</v>
      </c>
      <c r="H128" s="85">
        <f>VLOOKUP($C$2,'[88]ERU-1'!$A$6:$BE$17,H$42,FALSE)</f>
        <v>376</v>
      </c>
      <c r="I128" s="85">
        <f>VLOOKUP($C$2,'[88]ERU-1'!$A$6:$BE$17,I$42,FALSE)</f>
        <v>0</v>
      </c>
      <c r="J128" s="85">
        <f>VLOOKUP($C$2,'[88]ERU-1'!$A$6:$BE$17,J$42,FALSE)</f>
        <v>0</v>
      </c>
      <c r="K128" s="85">
        <f>VLOOKUP($C$2,'[88]ERU-1'!$A$6:$BE$17,K$42,FALSE)</f>
        <v>376</v>
      </c>
      <c r="L128" s="85">
        <f>VLOOKUP($C$2,'[88]ERU-1'!$A$6:$BE$17,L$42,FALSE)</f>
        <v>0</v>
      </c>
      <c r="M128" s="85">
        <f>VLOOKUP($C$2,'[88]ERU-1'!$A$6:$BE$17,M$42,FALSE)</f>
        <v>376</v>
      </c>
      <c r="N128" s="85">
        <f>VLOOKUP($C$2,'[88]ERU-1'!$A$6:$BE$17,N$42,FALSE)</f>
        <v>0</v>
      </c>
      <c r="O128" s="85" t="s">
        <v>36</v>
      </c>
      <c r="P128" s="85">
        <f>VLOOKUP($C$2,'[88]ERU-1'!$A$6:$BE$17,P$42,FALSE)</f>
        <v>0</v>
      </c>
      <c r="Q128" s="85">
        <f>VLOOKUP($C$2,'[88]ERU-1'!$A$6:$BE$17,Q$42,FALSE)</f>
        <v>0</v>
      </c>
      <c r="R128" s="85">
        <f>VLOOKUP($C$2,'[88]ERU-1'!$A$6:$BE$17,R$42,FALSE)</f>
        <v>376</v>
      </c>
      <c r="S128" s="85">
        <f>VLOOKUP($C$2,'[88]ERU-1'!$A$6:$BE$17,S$42,FALSE)</f>
        <v>0</v>
      </c>
      <c r="T128" s="85">
        <f>VLOOKUP($C$2,'[88]ERU-1'!$A$6:$BE$17,T$42,FALSE)</f>
        <v>0</v>
      </c>
      <c r="U128" s="85">
        <f>VLOOKUP($C$2,'[88]ERU-1'!$A$6:$BE$17,U$42,FALSE)</f>
        <v>0</v>
      </c>
      <c r="V128" s="85">
        <f>VLOOKUP($C$2,'[88]ERU-1'!$A$6:$BE$17,V$42,FALSE)</f>
        <v>0</v>
      </c>
      <c r="W128" s="85">
        <f>VLOOKUP($C$2,'[88]ERU-1'!$A$6:$BE$17,W$42,FALSE)</f>
        <v>0</v>
      </c>
      <c r="X128" s="85">
        <f>VLOOKUP($C$2,'[88]ERU-1'!$A$6:$BE$17,X$42,FALSE)</f>
        <v>0</v>
      </c>
      <c r="Y128" s="85">
        <f>VLOOKUP($C$2,'[88]ERU-1'!$A$6:$BE$17,Y$42,FALSE)</f>
        <v>0</v>
      </c>
      <c r="Z128" s="85">
        <f>VLOOKUP($C$2,'[88]ERU-1'!$A$6:$BE$17,Z$42,FALSE)</f>
        <v>0</v>
      </c>
      <c r="AA128" s="85" t="str">
        <f>INDEX([16]Data!$BK$5:$BK$156,MATCH(A128,[16]Data!$A$5:$A$156,0))</f>
        <v>Plzeňský</v>
      </c>
      <c r="AB128" s="86">
        <f>INDEX([16]Data!$BM$5:$BM$156,MATCH(A128,[16]Data!$A$5:$A$156,0))</f>
        <v>1.0389999999999999</v>
      </c>
      <c r="AC128" s="12"/>
      <c r="AD128" s="39">
        <f t="shared" si="17"/>
        <v>0.73847816932833055</v>
      </c>
    </row>
    <row r="129" spans="1:30" x14ac:dyDescent="0.25">
      <c r="A129" s="34">
        <v>4583</v>
      </c>
      <c r="B129" s="84" t="str">
        <f>INDEX([16]Data!$C$5:$C$156,MATCH(A129,[16]Data!$A$5:$A$156,0))</f>
        <v>KJ - Sušice, Pravdova</v>
      </c>
      <c r="C129" s="85" t="str">
        <f>VLOOKUP($C$2,'[89]ERU-1'!$A$6:$BE$17,C$42,FALSE)</f>
        <v>Červenec</v>
      </c>
      <c r="D129" s="85">
        <f>VLOOKUP($C$2,'[89]ERU-1'!$A$6:$BE$17,D$42,FALSE)</f>
        <v>7</v>
      </c>
      <c r="E129" s="85">
        <f>VLOOKUP($C$2,'[89]ERU-1'!$A$6:$BE$17,E$42,FALSE)</f>
        <v>158.73599999999999</v>
      </c>
      <c r="F129" s="85">
        <f>VLOOKUP($C$2,'[89]ERU-1'!$A$6:$BE$17,F$42,FALSE)</f>
        <v>88.566999999999993</v>
      </c>
      <c r="G129" s="85">
        <f>VLOOKUP($C$2,'[89]ERU-1'!$A$6:$BE$17,G$42,FALSE)</f>
        <v>35.323</v>
      </c>
      <c r="H129" s="85">
        <f>VLOOKUP($C$2,'[89]ERU-1'!$A$6:$BE$17,H$42,FALSE)</f>
        <v>262</v>
      </c>
      <c r="I129" s="85">
        <f>VLOOKUP($C$2,'[89]ERU-1'!$A$6:$BE$17,I$42,FALSE)</f>
        <v>0</v>
      </c>
      <c r="J129" s="85">
        <f>VLOOKUP($C$2,'[89]ERU-1'!$A$6:$BE$17,J$42,FALSE)</f>
        <v>0</v>
      </c>
      <c r="K129" s="85">
        <f>VLOOKUP($C$2,'[89]ERU-1'!$A$6:$BE$17,K$42,FALSE)</f>
        <v>262</v>
      </c>
      <c r="L129" s="85">
        <f>VLOOKUP($C$2,'[89]ERU-1'!$A$6:$BE$17,L$42,FALSE)</f>
        <v>0</v>
      </c>
      <c r="M129" s="85">
        <f>VLOOKUP($C$2,'[89]ERU-1'!$A$6:$BE$17,M$42,FALSE)</f>
        <v>262</v>
      </c>
      <c r="N129" s="85">
        <f>VLOOKUP($C$2,'[89]ERU-1'!$A$6:$BE$17,N$42,FALSE)</f>
        <v>0</v>
      </c>
      <c r="O129" s="85" t="s">
        <v>36</v>
      </c>
      <c r="P129" s="85">
        <f>VLOOKUP($C$2,'[89]ERU-1'!$A$6:$BE$17,P$42,FALSE)</f>
        <v>0</v>
      </c>
      <c r="Q129" s="85">
        <f>VLOOKUP($C$2,'[89]ERU-1'!$A$6:$BE$17,Q$42,FALSE)</f>
        <v>0</v>
      </c>
      <c r="R129" s="85">
        <f>VLOOKUP($C$2,'[89]ERU-1'!$A$6:$BE$17,R$42,FALSE)</f>
        <v>262</v>
      </c>
      <c r="S129" s="85">
        <f>VLOOKUP($C$2,'[89]ERU-1'!$A$6:$BE$17,S$42,FALSE)</f>
        <v>0</v>
      </c>
      <c r="T129" s="85">
        <f>VLOOKUP($C$2,'[89]ERU-1'!$A$6:$BE$17,T$42,FALSE)</f>
        <v>0</v>
      </c>
      <c r="U129" s="85">
        <f>VLOOKUP($C$2,'[89]ERU-1'!$A$6:$BE$17,U$42,FALSE)</f>
        <v>0</v>
      </c>
      <c r="V129" s="85">
        <f>VLOOKUP($C$2,'[89]ERU-1'!$A$6:$BE$17,V$42,FALSE)</f>
        <v>0</v>
      </c>
      <c r="W129" s="85">
        <f>VLOOKUP($C$2,'[89]ERU-1'!$A$6:$BE$17,W$42,FALSE)</f>
        <v>0</v>
      </c>
      <c r="X129" s="85">
        <f>VLOOKUP($C$2,'[89]ERU-1'!$A$6:$BE$17,X$42,FALSE)</f>
        <v>0</v>
      </c>
      <c r="Y129" s="85">
        <f>VLOOKUP($C$2,'[89]ERU-1'!$A$6:$BE$17,Y$42,FALSE)</f>
        <v>0</v>
      </c>
      <c r="Z129" s="85">
        <f>VLOOKUP($C$2,'[89]ERU-1'!$A$6:$BE$17,Z$42,FALSE)</f>
        <v>0</v>
      </c>
      <c r="AA129" s="85" t="str">
        <f>INDEX([16]Data!$BK$5:$BK$156,MATCH(A129,[16]Data!$A$5:$A$156,0))</f>
        <v>Plzeňský</v>
      </c>
      <c r="AB129" s="86">
        <f>INDEX([16]Data!$BM$5:$BM$156,MATCH(A129,[16]Data!$A$5:$A$156,0))</f>
        <v>0.66300000000000003</v>
      </c>
      <c r="AC129" s="12"/>
      <c r="AD129" s="39">
        <f t="shared" si="17"/>
        <v>0.821725674097325</v>
      </c>
    </row>
    <row r="130" spans="1:30" x14ac:dyDescent="0.25">
      <c r="A130" s="34">
        <v>4580</v>
      </c>
      <c r="B130" s="84" t="str">
        <f>INDEX([16]Data!$C$5:$C$156,MATCH(A130,[16]Data!$A$5:$A$156,0))</f>
        <v>KJ - Sušice, Sirkařská</v>
      </c>
      <c r="C130" s="85" t="str">
        <f>VLOOKUP($C$2,'[90]ERU-1'!$A$6:$BE$17,C$42,FALSE)</f>
        <v>Červenec</v>
      </c>
      <c r="D130" s="85">
        <f>VLOOKUP($C$2,'[90]ERU-1'!$A$6:$BE$17,D$42,FALSE)</f>
        <v>7</v>
      </c>
      <c r="E130" s="85">
        <f>VLOOKUP($C$2,'[90]ERU-1'!$A$6:$BE$17,E$42,FALSE)</f>
        <v>179.46799999999999</v>
      </c>
      <c r="F130" s="85">
        <f>VLOOKUP($C$2,'[90]ERU-1'!$A$6:$BE$17,F$42,FALSE)</f>
        <v>100.19</v>
      </c>
      <c r="G130" s="85">
        <f>VLOOKUP($C$2,'[90]ERU-1'!$A$6:$BE$17,G$42,FALSE)</f>
        <v>35.322000000000003</v>
      </c>
      <c r="H130" s="85">
        <f>VLOOKUP($C$2,'[90]ERU-1'!$A$6:$BE$17,H$42,FALSE)</f>
        <v>299</v>
      </c>
      <c r="I130" s="85">
        <f>VLOOKUP($C$2,'[90]ERU-1'!$A$6:$BE$17,I$42,FALSE)</f>
        <v>0</v>
      </c>
      <c r="J130" s="85">
        <f>VLOOKUP($C$2,'[90]ERU-1'!$A$6:$BE$17,J$42,FALSE)</f>
        <v>0</v>
      </c>
      <c r="K130" s="85">
        <f>VLOOKUP($C$2,'[90]ERU-1'!$A$6:$BE$17,K$42,FALSE)</f>
        <v>299</v>
      </c>
      <c r="L130" s="85">
        <f>VLOOKUP($C$2,'[90]ERU-1'!$A$6:$BE$17,L$42,FALSE)</f>
        <v>0</v>
      </c>
      <c r="M130" s="85">
        <f>VLOOKUP($C$2,'[90]ERU-1'!$A$6:$BE$17,M$42,FALSE)</f>
        <v>299</v>
      </c>
      <c r="N130" s="85">
        <f>VLOOKUP($C$2,'[90]ERU-1'!$A$6:$BE$17,N$42,FALSE)</f>
        <v>0</v>
      </c>
      <c r="O130" s="85" t="s">
        <v>36</v>
      </c>
      <c r="P130" s="85">
        <f>VLOOKUP($C$2,'[90]ERU-1'!$A$6:$BE$17,P$42,FALSE)</f>
        <v>0</v>
      </c>
      <c r="Q130" s="85">
        <f>VLOOKUP($C$2,'[90]ERU-1'!$A$6:$BE$17,Q$42,FALSE)</f>
        <v>0</v>
      </c>
      <c r="R130" s="85">
        <f>VLOOKUP($C$2,'[90]ERU-1'!$A$6:$BE$17,R$42,FALSE)</f>
        <v>299</v>
      </c>
      <c r="S130" s="85">
        <f>VLOOKUP($C$2,'[90]ERU-1'!$A$6:$BE$17,S$42,FALSE)</f>
        <v>0</v>
      </c>
      <c r="T130" s="85">
        <f>VLOOKUP($C$2,'[90]ERU-1'!$A$6:$BE$17,T$42,FALSE)</f>
        <v>0</v>
      </c>
      <c r="U130" s="85">
        <f>VLOOKUP($C$2,'[90]ERU-1'!$A$6:$BE$17,U$42,FALSE)</f>
        <v>0</v>
      </c>
      <c r="V130" s="85">
        <f>VLOOKUP($C$2,'[90]ERU-1'!$A$6:$BE$17,V$42,FALSE)</f>
        <v>0</v>
      </c>
      <c r="W130" s="85">
        <f>VLOOKUP($C$2,'[90]ERU-1'!$A$6:$BE$17,W$42,FALSE)</f>
        <v>0</v>
      </c>
      <c r="X130" s="85">
        <f>VLOOKUP($C$2,'[90]ERU-1'!$A$6:$BE$17,X$42,FALSE)</f>
        <v>0</v>
      </c>
      <c r="Y130" s="85">
        <f>VLOOKUP($C$2,'[90]ERU-1'!$A$6:$BE$17,Y$42,FALSE)</f>
        <v>0</v>
      </c>
      <c r="Z130" s="85">
        <f>VLOOKUP($C$2,'[90]ERU-1'!$A$6:$BE$17,Z$42,FALSE)</f>
        <v>0</v>
      </c>
      <c r="AA130" s="85" t="str">
        <f>INDEX([16]Data!$BK$5:$BK$156,MATCH(A130,[16]Data!$A$5:$A$156,0))</f>
        <v>Plzeňský</v>
      </c>
      <c r="AB130" s="86">
        <f>INDEX([16]Data!$BM$5:$BM$156,MATCH(A130,[16]Data!$A$5:$A$156,0))</f>
        <v>0.748</v>
      </c>
      <c r="AC130" s="12"/>
      <c r="AD130" s="39">
        <f t="shared" si="17"/>
        <v>0.82898049261957829</v>
      </c>
    </row>
    <row r="131" spans="1:30" x14ac:dyDescent="0.25">
      <c r="A131">
        <v>3868</v>
      </c>
      <c r="B131" s="84" t="str">
        <f>INDEX([16]Data!$C$5:$C$156,MATCH(A131,[16]Data!$A$5:$A$156,0))</f>
        <v>KJ - Světlá nad Sázavou, Zámecká (areál sklárny)</v>
      </c>
      <c r="C131" s="85" t="str">
        <f>VLOOKUP($C$2,'[13]ERU-1'!$A$6:$BE$17,C$42,FALSE)</f>
        <v>Červenec</v>
      </c>
      <c r="D131" s="85">
        <f>VLOOKUP($C$2,'[13]ERU-1'!$A$6:$BE$17,D$42,FALSE)</f>
        <v>7</v>
      </c>
      <c r="E131" s="85">
        <f>VLOOKUP($C$2,'[13]ERU-1'!$A$6:$BE$17,E$42,FALSE)</f>
        <v>19.576000000000001</v>
      </c>
      <c r="F131" s="85">
        <f>VLOOKUP($C$2,'[13]ERU-1'!$A$6:$BE$17,F$42,FALSE)</f>
        <v>10.226000000000001</v>
      </c>
      <c r="G131" s="85">
        <f>VLOOKUP($C$2,'[13]ERU-1'!$A$6:$BE$17,G$42,FALSE)</f>
        <v>35.316000000000003</v>
      </c>
      <c r="H131" s="85">
        <f>VLOOKUP($C$2,'[13]ERU-1'!$A$6:$BE$17,H$42,FALSE)</f>
        <v>30</v>
      </c>
      <c r="I131" s="85">
        <f>VLOOKUP($C$2,'[13]ERU-1'!$A$6:$BE$17,I$42,FALSE)</f>
        <v>0</v>
      </c>
      <c r="J131" s="85">
        <f>VLOOKUP($C$2,'[13]ERU-1'!$A$6:$BE$17,J$42,FALSE)</f>
        <v>0</v>
      </c>
      <c r="K131" s="85">
        <f>VLOOKUP($C$2,'[13]ERU-1'!$A$6:$BE$17,K$42,FALSE)</f>
        <v>30</v>
      </c>
      <c r="L131" s="85">
        <f>VLOOKUP($C$2,'[13]ERU-1'!$A$6:$BE$17,L$42,FALSE)</f>
        <v>0</v>
      </c>
      <c r="M131" s="85">
        <f>VLOOKUP($C$2,'[13]ERU-1'!$A$6:$BE$17,M$42,FALSE)</f>
        <v>30</v>
      </c>
      <c r="N131" s="85">
        <f>VLOOKUP($C$2,'[13]ERU-1'!$A$6:$BE$17,N$42,FALSE)</f>
        <v>0</v>
      </c>
      <c r="O131" s="85" t="s">
        <v>36</v>
      </c>
      <c r="P131" s="85">
        <f>VLOOKUP($C$2,'[13]ERU-1'!$A$6:$BE$17,P$42,FALSE)</f>
        <v>0</v>
      </c>
      <c r="Q131" s="85">
        <f>VLOOKUP($C$2,'[13]ERU-1'!$A$6:$BE$17,Q$42,FALSE)</f>
        <v>0</v>
      </c>
      <c r="R131" s="85">
        <f>VLOOKUP($C$2,'[13]ERU-1'!$A$6:$BE$17,R$42,FALSE)</f>
        <v>30</v>
      </c>
      <c r="S131" s="85">
        <f>VLOOKUP($C$2,'[13]ERU-1'!$A$6:$BE$17,S$42,FALSE)</f>
        <v>0</v>
      </c>
      <c r="T131" s="85">
        <f>VLOOKUP($C$2,'[13]ERU-1'!$A$6:$BE$17,T$42,FALSE)</f>
        <v>0</v>
      </c>
      <c r="U131" s="85">
        <f>VLOOKUP($C$2,'[13]ERU-1'!$A$6:$BE$17,U$42,FALSE)</f>
        <v>0</v>
      </c>
      <c r="V131" s="85">
        <f>VLOOKUP($C$2,'[13]ERU-1'!$A$6:$BE$17,V$42,FALSE)</f>
        <v>0</v>
      </c>
      <c r="W131" s="85">
        <f>VLOOKUP($C$2,'[13]ERU-1'!$A$6:$BE$17,W$42,FALSE)</f>
        <v>0</v>
      </c>
      <c r="X131" s="85">
        <f>VLOOKUP($C$2,'[13]ERU-1'!$A$6:$BE$17,X$42,FALSE)</f>
        <v>0</v>
      </c>
      <c r="Y131" s="85">
        <f>VLOOKUP($C$2,'[13]ERU-1'!$A$6:$BE$17,Y$42,FALSE)</f>
        <v>0</v>
      </c>
      <c r="Z131" s="85">
        <f>VLOOKUP($C$2,'[13]ERU-1'!$A$6:$BE$17,Z$42,FALSE)</f>
        <v>0</v>
      </c>
      <c r="AA131" s="85" t="str">
        <f>INDEX([16]Data!$BK$5:$BK$156,MATCH(A131,[16]Data!$A$5:$A$156,0))</f>
        <v>Vysočina</v>
      </c>
      <c r="AB131" s="86">
        <f>INDEX([16]Data!$BM$5:$BM$156,MATCH(A131,[16]Data!$A$5:$A$156,0))</f>
        <v>1.2450000000000001</v>
      </c>
      <c r="AC131" s="12"/>
      <c r="AD131" s="39">
        <f t="shared" si="17"/>
        <v>0.81491622661190433</v>
      </c>
    </row>
    <row r="132" spans="1:30" x14ac:dyDescent="0.25">
      <c r="A132">
        <v>3531</v>
      </c>
      <c r="B132" s="84" t="str">
        <f>INDEX([16]Data!$C$5:$C$156,MATCH(A132,[16]Data!$A$5:$A$156,0))</f>
        <v>KJ - Šternberk</v>
      </c>
      <c r="C132" s="85" t="str">
        <f>VLOOKUP($C$2,'[91]ERU-1'!$A$6:$BE$17,C$42,FALSE)</f>
        <v>Červenec</v>
      </c>
      <c r="D132" s="85">
        <f>VLOOKUP($C$2,'[91]ERU-1'!$A$6:$BE$17,D$42,FALSE)</f>
        <v>7</v>
      </c>
      <c r="E132" s="85">
        <f>VLOOKUP($C$2,'[91]ERU-1'!$A$6:$BE$17,E$42,FALSE)</f>
        <v>177.59100000000001</v>
      </c>
      <c r="F132" s="85">
        <f>VLOOKUP($C$2,'[91]ERU-1'!$A$6:$BE$17,F$42,FALSE)</f>
        <v>92.117999999999995</v>
      </c>
      <c r="G132" s="85">
        <f>VLOOKUP($C$2,'[91]ERU-1'!$A$6:$BE$17,G$42,FALSE)</f>
        <v>35.427999999999997</v>
      </c>
      <c r="H132" s="85">
        <f>VLOOKUP($C$2,'[91]ERU-1'!$A$6:$BE$17,H$42,FALSE)</f>
        <v>252</v>
      </c>
      <c r="I132" s="85">
        <f>VLOOKUP($C$2,'[91]ERU-1'!$A$6:$BE$17,I$42,FALSE)</f>
        <v>0</v>
      </c>
      <c r="J132" s="85">
        <f>VLOOKUP($C$2,'[91]ERU-1'!$A$6:$BE$17,J$42,FALSE)</f>
        <v>0</v>
      </c>
      <c r="K132" s="85">
        <f>VLOOKUP($C$2,'[91]ERU-1'!$A$6:$BE$17,K$42,FALSE)</f>
        <v>252</v>
      </c>
      <c r="L132" s="85">
        <f>VLOOKUP($C$2,'[91]ERU-1'!$A$6:$BE$17,L$42,FALSE)</f>
        <v>0</v>
      </c>
      <c r="M132" s="85">
        <f>VLOOKUP($C$2,'[91]ERU-1'!$A$6:$BE$17,M$42,FALSE)</f>
        <v>252</v>
      </c>
      <c r="N132" s="85">
        <f>VLOOKUP($C$2,'[91]ERU-1'!$A$6:$BE$17,N$42,FALSE)</f>
        <v>0</v>
      </c>
      <c r="O132" s="85" t="s">
        <v>36</v>
      </c>
      <c r="P132" s="85">
        <f>VLOOKUP($C$2,'[91]ERU-1'!$A$6:$BE$17,P$42,FALSE)</f>
        <v>0</v>
      </c>
      <c r="Q132" s="85">
        <f>VLOOKUP($C$2,'[91]ERU-1'!$A$6:$BE$17,Q$42,FALSE)</f>
        <v>0</v>
      </c>
      <c r="R132" s="85">
        <f>VLOOKUP($C$2,'[91]ERU-1'!$A$6:$BE$17,R$42,FALSE)</f>
        <v>252</v>
      </c>
      <c r="S132" s="85">
        <f>VLOOKUP($C$2,'[91]ERU-1'!$A$6:$BE$17,S$42,FALSE)</f>
        <v>0</v>
      </c>
      <c r="T132" s="85">
        <f>VLOOKUP($C$2,'[91]ERU-1'!$A$6:$BE$17,T$42,FALSE)</f>
        <v>0</v>
      </c>
      <c r="U132" s="85">
        <f>VLOOKUP($C$2,'[91]ERU-1'!$A$6:$BE$17,U$42,FALSE)</f>
        <v>0</v>
      </c>
      <c r="V132" s="85">
        <f>VLOOKUP($C$2,'[91]ERU-1'!$A$6:$BE$17,V$42,FALSE)</f>
        <v>0</v>
      </c>
      <c r="W132" s="85">
        <f>VLOOKUP($C$2,'[91]ERU-1'!$A$6:$BE$17,W$42,FALSE)</f>
        <v>0</v>
      </c>
      <c r="X132" s="85">
        <f>VLOOKUP($C$2,'[91]ERU-1'!$A$6:$BE$17,X$42,FALSE)</f>
        <v>0</v>
      </c>
      <c r="Y132" s="85">
        <f>VLOOKUP($C$2,'[91]ERU-1'!$A$6:$BE$17,Y$42,FALSE)</f>
        <v>0</v>
      </c>
      <c r="Z132" s="85">
        <f>VLOOKUP($C$2,'[91]ERU-1'!$A$6:$BE$17,Z$42,FALSE)</f>
        <v>0</v>
      </c>
      <c r="AA132" s="85" t="str">
        <f>INDEX([16]Data!$BK$5:$BK$156,MATCH(A132,[16]Data!$A$5:$A$156,0))</f>
        <v>Olomoucký</v>
      </c>
      <c r="AB132" s="86">
        <f>INDEX([16]Data!$BM$5:$BM$156,MATCH(A132,[16]Data!$A$5:$A$156,0))</f>
        <v>0.72299999999999998</v>
      </c>
      <c r="AD132" s="39">
        <f t="shared" si="17"/>
        <v>0.75989491738856685</v>
      </c>
    </row>
    <row r="133" spans="1:30" x14ac:dyDescent="0.25">
      <c r="A133">
        <v>2857</v>
      </c>
      <c r="B133" s="84" t="str">
        <f>INDEX([16]Data!$C$5:$C$156,MATCH(A133,[16]Data!$A$5:$A$156,0))</f>
        <v>KJ - Šumperk</v>
      </c>
      <c r="C133" s="85" t="str">
        <f>VLOOKUP($C$2,'[92]ERU-1'!$A$6:$BE$17,C$42,FALSE)</f>
        <v>Červenec</v>
      </c>
      <c r="D133" s="85">
        <f>VLOOKUP($C$2,'[92]ERU-1'!$A$6:$BE$17,D$42,FALSE)</f>
        <v>7</v>
      </c>
      <c r="E133" s="85">
        <f>VLOOKUP($C$2,'[92]ERU-1'!$A$6:$BE$17,E$42,FALSE)</f>
        <v>289.291</v>
      </c>
      <c r="F133" s="85">
        <f>VLOOKUP($C$2,'[92]ERU-1'!$A$6:$BE$17,F$42,FALSE)</f>
        <v>152.92599999999999</v>
      </c>
      <c r="G133" s="85">
        <f>VLOOKUP($C$2,'[92]ERU-1'!$A$6:$BE$17,G$42,FALSE)</f>
        <v>35.427</v>
      </c>
      <c r="H133" s="85">
        <f>VLOOKUP($C$2,'[92]ERU-1'!$A$6:$BE$17,H$42,FALSE)</f>
        <v>421</v>
      </c>
      <c r="I133" s="85">
        <f>VLOOKUP($C$2,'[92]ERU-1'!$A$6:$BE$17,I$42,FALSE)</f>
        <v>0</v>
      </c>
      <c r="J133" s="85">
        <f>VLOOKUP($C$2,'[92]ERU-1'!$A$6:$BE$17,J$42,FALSE)</f>
        <v>0</v>
      </c>
      <c r="K133" s="85">
        <f>VLOOKUP($C$2,'[92]ERU-1'!$A$6:$BE$17,K$42,FALSE)</f>
        <v>421</v>
      </c>
      <c r="L133" s="85">
        <f>VLOOKUP($C$2,'[92]ERU-1'!$A$6:$BE$17,L$42,FALSE)</f>
        <v>0</v>
      </c>
      <c r="M133" s="85">
        <f>VLOOKUP($C$2,'[92]ERU-1'!$A$6:$BE$17,M$42,FALSE)</f>
        <v>421</v>
      </c>
      <c r="N133" s="85">
        <f>VLOOKUP($C$2,'[92]ERU-1'!$A$6:$BE$17,N$42,FALSE)</f>
        <v>0</v>
      </c>
      <c r="O133" s="85" t="s">
        <v>36</v>
      </c>
      <c r="P133" s="85">
        <f>VLOOKUP($C$2,'[92]ERU-1'!$A$6:$BE$17,P$42,FALSE)</f>
        <v>0</v>
      </c>
      <c r="Q133" s="85">
        <f>VLOOKUP($C$2,'[92]ERU-1'!$A$6:$BE$17,Q$42,FALSE)</f>
        <v>0</v>
      </c>
      <c r="R133" s="85">
        <f>VLOOKUP($C$2,'[92]ERU-1'!$A$6:$BE$17,R$42,FALSE)</f>
        <v>421</v>
      </c>
      <c r="S133" s="85">
        <f>VLOOKUP($C$2,'[92]ERU-1'!$A$6:$BE$17,S$42,FALSE)</f>
        <v>0</v>
      </c>
      <c r="T133" s="85">
        <f>VLOOKUP($C$2,'[92]ERU-1'!$A$6:$BE$17,T$42,FALSE)</f>
        <v>0</v>
      </c>
      <c r="U133" s="85">
        <f>VLOOKUP($C$2,'[92]ERU-1'!$A$6:$BE$17,U$42,FALSE)</f>
        <v>0</v>
      </c>
      <c r="V133" s="85">
        <f>VLOOKUP($C$2,'[92]ERU-1'!$A$6:$BE$17,V$42,FALSE)</f>
        <v>0</v>
      </c>
      <c r="W133" s="85">
        <f>VLOOKUP($C$2,'[92]ERU-1'!$A$6:$BE$17,W$42,FALSE)</f>
        <v>0</v>
      </c>
      <c r="X133" s="85">
        <f>VLOOKUP($C$2,'[92]ERU-1'!$A$6:$BE$17,X$42,FALSE)</f>
        <v>0</v>
      </c>
      <c r="Y133" s="85">
        <f>VLOOKUP($C$2,'[92]ERU-1'!$A$6:$BE$17,Y$42,FALSE)</f>
        <v>0</v>
      </c>
      <c r="Z133" s="85">
        <f>VLOOKUP($C$2,'[92]ERU-1'!$A$6:$BE$17,Z$42,FALSE)</f>
        <v>0</v>
      </c>
      <c r="AA133" s="85" t="str">
        <f>INDEX([16]Data!$BK$5:$BK$156,MATCH(A133,[16]Data!$A$5:$A$156,0))</f>
        <v>Olomoucký</v>
      </c>
      <c r="AB133" s="86">
        <f>INDEX([16]Data!$BM$5:$BM$156,MATCH(A133,[16]Data!$A$5:$A$156,0))</f>
        <v>1.1619999999999999</v>
      </c>
      <c r="AD133" s="39">
        <f t="shared" si="17"/>
        <v>0.76471263515977961</v>
      </c>
    </row>
    <row r="134" spans="1:30" x14ac:dyDescent="0.25">
      <c r="A134">
        <v>3082</v>
      </c>
      <c r="B134" s="84" t="str">
        <f>INDEX([16]Data!$C$5:$C$156,MATCH(A134,[16]Data!$A$5:$A$156,0))</f>
        <v>KJ - Tanvald</v>
      </c>
      <c r="C134" s="85" t="str">
        <f>VLOOKUP($C$2,'[93]ERU-1'!$A$6:$BE$17,C$42,FALSE)</f>
        <v>Červenec</v>
      </c>
      <c r="D134" s="85">
        <f>VLOOKUP($C$2,'[93]ERU-1'!$A$6:$BE$17,D$42,FALSE)</f>
        <v>7</v>
      </c>
      <c r="E134" s="85">
        <f>VLOOKUP($C$2,'[93]ERU-1'!$A$6:$BE$17,E$42,FALSE)</f>
        <v>697.02099999999996</v>
      </c>
      <c r="F134" s="85">
        <f>VLOOKUP($C$2,'[93]ERU-1'!$A$6:$BE$17,F$42,FALSE)</f>
        <v>368.06799999999998</v>
      </c>
      <c r="G134" s="85">
        <f>VLOOKUP($C$2,'[93]ERU-1'!$A$6:$BE$17,G$42,FALSE)</f>
        <v>35.39</v>
      </c>
      <c r="H134" s="85">
        <f>VLOOKUP($C$2,'[93]ERU-1'!$A$6:$BE$17,H$42,FALSE)</f>
        <v>1033</v>
      </c>
      <c r="I134" s="85">
        <f>VLOOKUP($C$2,'[93]ERU-1'!$A$6:$BE$17,I$42,FALSE)</f>
        <v>0</v>
      </c>
      <c r="J134" s="85">
        <f>VLOOKUP($C$2,'[93]ERU-1'!$A$6:$BE$17,J$42,FALSE)</f>
        <v>0</v>
      </c>
      <c r="K134" s="85">
        <f>VLOOKUP($C$2,'[93]ERU-1'!$A$6:$BE$17,K$42,FALSE)</f>
        <v>1033</v>
      </c>
      <c r="L134" s="85">
        <f>VLOOKUP($C$2,'[93]ERU-1'!$A$6:$BE$17,L$42,FALSE)</f>
        <v>0</v>
      </c>
      <c r="M134" s="85">
        <f>VLOOKUP($C$2,'[93]ERU-1'!$A$6:$BE$17,M$42,FALSE)</f>
        <v>1033</v>
      </c>
      <c r="N134" s="85">
        <f>VLOOKUP($C$2,'[93]ERU-1'!$A$6:$BE$17,N$42,FALSE)</f>
        <v>0</v>
      </c>
      <c r="O134" s="85" t="s">
        <v>36</v>
      </c>
      <c r="P134" s="85">
        <f>VLOOKUP($C$2,'[93]ERU-1'!$A$6:$BE$17,P$42,FALSE)</f>
        <v>0</v>
      </c>
      <c r="Q134" s="85">
        <f>VLOOKUP($C$2,'[93]ERU-1'!$A$6:$BE$17,Q$42,FALSE)</f>
        <v>0</v>
      </c>
      <c r="R134" s="85">
        <f>VLOOKUP($C$2,'[93]ERU-1'!$A$6:$BE$17,R$42,FALSE)</f>
        <v>1033</v>
      </c>
      <c r="S134" s="85">
        <f>VLOOKUP($C$2,'[93]ERU-1'!$A$6:$BE$17,S$42,FALSE)</f>
        <v>0</v>
      </c>
      <c r="T134" s="85">
        <f>VLOOKUP($C$2,'[93]ERU-1'!$A$6:$BE$17,T$42,FALSE)</f>
        <v>0</v>
      </c>
      <c r="U134" s="85">
        <f>VLOOKUP($C$2,'[93]ERU-1'!$A$6:$BE$17,U$42,FALSE)</f>
        <v>0</v>
      </c>
      <c r="V134" s="85">
        <f>VLOOKUP($C$2,'[93]ERU-1'!$A$6:$BE$17,V$42,FALSE)</f>
        <v>0</v>
      </c>
      <c r="W134" s="85">
        <f>VLOOKUP($C$2,'[93]ERU-1'!$A$6:$BE$17,W$42,FALSE)</f>
        <v>0</v>
      </c>
      <c r="X134" s="85">
        <f>VLOOKUP($C$2,'[93]ERU-1'!$A$6:$BE$17,X$42,FALSE)</f>
        <v>0</v>
      </c>
      <c r="Y134" s="85">
        <f>VLOOKUP($C$2,'[93]ERU-1'!$A$6:$BE$17,Y$42,FALSE)</f>
        <v>0</v>
      </c>
      <c r="Z134" s="85">
        <f>VLOOKUP($C$2,'[93]ERU-1'!$A$6:$BE$17,Z$42,FALSE)</f>
        <v>0</v>
      </c>
      <c r="AA134" s="85" t="str">
        <f>INDEX([16]Data!$BK$5:$BK$156,MATCH(A134,[16]Data!$A$5:$A$156,0))</f>
        <v>Liberecký</v>
      </c>
      <c r="AB134" s="86">
        <f>INDEX([16]Data!$BM$5:$BM$156,MATCH(A134,[16]Data!$A$5:$A$156,0))</f>
        <v>2.254</v>
      </c>
      <c r="AD134" s="39">
        <f t="shared" si="17"/>
        <v>0.77959628232947298</v>
      </c>
    </row>
    <row r="135" spans="1:30" x14ac:dyDescent="0.25">
      <c r="A135">
        <v>2881</v>
      </c>
      <c r="B135" s="84" t="str">
        <f>INDEX([16]Data!$C$5:$C$156,MATCH(A135,[16]Data!$A$5:$A$156,0))</f>
        <v>KJ - Ústí nad Orlicí</v>
      </c>
      <c r="C135" s="85" t="str">
        <f>VLOOKUP($C$2,'[94]ERU-1'!$A$6:$BE$17,C$42,FALSE)</f>
        <v>Červenec</v>
      </c>
      <c r="D135" s="85">
        <f>VLOOKUP($C$2,'[94]ERU-1'!$A$6:$BE$17,D$42,FALSE)</f>
        <v>7</v>
      </c>
      <c r="E135" s="85">
        <f>VLOOKUP($C$2,'[94]ERU-1'!$A$6:$BE$17,E$42,FALSE)</f>
        <v>626.23099999999999</v>
      </c>
      <c r="F135" s="85">
        <f>VLOOKUP($C$2,'[94]ERU-1'!$A$6:$BE$17,F$42,FALSE)</f>
        <v>328.34800000000001</v>
      </c>
      <c r="G135" s="85">
        <f>VLOOKUP($C$2,'[94]ERU-1'!$A$6:$BE$17,G$42,FALSE)</f>
        <v>35.314</v>
      </c>
      <c r="H135" s="85">
        <f>VLOOKUP($C$2,'[94]ERU-1'!$A$6:$BE$17,H$42,FALSE)</f>
        <v>923</v>
      </c>
      <c r="I135" s="85">
        <f>VLOOKUP($C$2,'[94]ERU-1'!$A$6:$BE$17,I$42,FALSE)</f>
        <v>0</v>
      </c>
      <c r="J135" s="85">
        <f>VLOOKUP($C$2,'[94]ERU-1'!$A$6:$BE$17,J$42,FALSE)</f>
        <v>0</v>
      </c>
      <c r="K135" s="85">
        <f>VLOOKUP($C$2,'[94]ERU-1'!$A$6:$BE$17,K$42,FALSE)</f>
        <v>923</v>
      </c>
      <c r="L135" s="85">
        <f>VLOOKUP($C$2,'[94]ERU-1'!$A$6:$BE$17,L$42,FALSE)</f>
        <v>0</v>
      </c>
      <c r="M135" s="85">
        <f>VLOOKUP($C$2,'[94]ERU-1'!$A$6:$BE$17,M$42,FALSE)</f>
        <v>923</v>
      </c>
      <c r="N135" s="85">
        <f>VLOOKUP($C$2,'[94]ERU-1'!$A$6:$BE$17,N$42,FALSE)</f>
        <v>0</v>
      </c>
      <c r="O135" s="85" t="s">
        <v>36</v>
      </c>
      <c r="P135" s="85">
        <f>VLOOKUP($C$2,'[94]ERU-1'!$A$6:$BE$17,P$42,FALSE)</f>
        <v>0</v>
      </c>
      <c r="Q135" s="85">
        <f>VLOOKUP($C$2,'[94]ERU-1'!$A$6:$BE$17,Q$42,FALSE)</f>
        <v>0</v>
      </c>
      <c r="R135" s="85">
        <f>VLOOKUP($C$2,'[94]ERU-1'!$A$6:$BE$17,R$42,FALSE)</f>
        <v>923</v>
      </c>
      <c r="S135" s="85">
        <f>VLOOKUP($C$2,'[94]ERU-1'!$A$6:$BE$17,S$42,FALSE)</f>
        <v>0</v>
      </c>
      <c r="T135" s="85">
        <f>VLOOKUP($C$2,'[94]ERU-1'!$A$6:$BE$17,T$42,FALSE)</f>
        <v>0</v>
      </c>
      <c r="U135" s="85">
        <f>VLOOKUP($C$2,'[94]ERU-1'!$A$6:$BE$17,U$42,FALSE)</f>
        <v>0</v>
      </c>
      <c r="V135" s="85">
        <f>VLOOKUP($C$2,'[94]ERU-1'!$A$6:$BE$17,V$42,FALSE)</f>
        <v>0</v>
      </c>
      <c r="W135" s="85">
        <f>VLOOKUP($C$2,'[94]ERU-1'!$A$6:$BE$17,W$42,FALSE)</f>
        <v>0</v>
      </c>
      <c r="X135" s="85">
        <f>VLOOKUP($C$2,'[94]ERU-1'!$A$6:$BE$17,X$42,FALSE)</f>
        <v>0</v>
      </c>
      <c r="Y135" s="85">
        <f>VLOOKUP($C$2,'[94]ERU-1'!$A$6:$BE$17,Y$42,FALSE)</f>
        <v>0</v>
      </c>
      <c r="Z135" s="85">
        <f>VLOOKUP($C$2,'[94]ERU-1'!$A$6:$BE$17,Z$42,FALSE)</f>
        <v>0</v>
      </c>
      <c r="AA135" s="85" t="str">
        <f>INDEX([16]Data!$BK$5:$BK$156,MATCH(A135,[16]Data!$A$5:$A$156,0))</f>
        <v>Pardubický</v>
      </c>
      <c r="AB135" s="86">
        <f>INDEX([16]Data!$BM$5:$BM$156,MATCH(A135,[16]Data!$A$5:$A$156,0))</f>
        <v>1.7909999999999999</v>
      </c>
      <c r="AD135" s="39">
        <f t="shared" si="17"/>
        <v>0.78084498425112636</v>
      </c>
    </row>
    <row r="136" spans="1:30" x14ac:dyDescent="0.25">
      <c r="A136">
        <v>3081</v>
      </c>
      <c r="B136" s="84" t="str">
        <f>INDEX([16]Data!$C$5:$C$156,MATCH(A136,[16]Data!$A$5:$A$156,0))</f>
        <v>KJ - Ústí nad Orlicí, Okružní</v>
      </c>
      <c r="C136" s="85" t="str">
        <f>VLOOKUP($C$2,'[95]ERU-1'!$A$6:$BE$17,C$42,FALSE)</f>
        <v>Červenec</v>
      </c>
      <c r="D136" s="85">
        <f>VLOOKUP($C$2,'[95]ERU-1'!$A$6:$BE$17,D$42,FALSE)</f>
        <v>7</v>
      </c>
      <c r="E136" s="85">
        <f>VLOOKUP($C$2,'[95]ERU-1'!$A$6:$BE$17,E$42,FALSE)</f>
        <v>163.03899999999999</v>
      </c>
      <c r="F136" s="85">
        <f>VLOOKUP($C$2,'[95]ERU-1'!$A$6:$BE$17,F$42,FALSE)</f>
        <v>85.822000000000003</v>
      </c>
      <c r="G136" s="85">
        <f>VLOOKUP($C$2,'[95]ERU-1'!$A$6:$BE$17,G$42,FALSE)</f>
        <v>35.314999999999998</v>
      </c>
      <c r="H136" s="85">
        <f>VLOOKUP($C$2,'[95]ERU-1'!$A$6:$BE$17,H$42,FALSE)</f>
        <v>238</v>
      </c>
      <c r="I136" s="85">
        <f>VLOOKUP($C$2,'[95]ERU-1'!$A$6:$BE$17,I$42,FALSE)</f>
        <v>0</v>
      </c>
      <c r="J136" s="85">
        <f>VLOOKUP($C$2,'[95]ERU-1'!$A$6:$BE$17,J$42,FALSE)</f>
        <v>0</v>
      </c>
      <c r="K136" s="85">
        <f>VLOOKUP($C$2,'[95]ERU-1'!$A$6:$BE$17,K$42,FALSE)</f>
        <v>238</v>
      </c>
      <c r="L136" s="85">
        <f>VLOOKUP($C$2,'[95]ERU-1'!$A$6:$BE$17,L$42,FALSE)</f>
        <v>0</v>
      </c>
      <c r="M136" s="85">
        <f>VLOOKUP($C$2,'[95]ERU-1'!$A$6:$BE$17,M$42,FALSE)</f>
        <v>238</v>
      </c>
      <c r="N136" s="85">
        <f>VLOOKUP($C$2,'[95]ERU-1'!$A$6:$BE$17,N$42,FALSE)</f>
        <v>0</v>
      </c>
      <c r="O136" s="85" t="s">
        <v>36</v>
      </c>
      <c r="P136" s="85">
        <f>VLOOKUP($C$2,'[95]ERU-1'!$A$6:$BE$17,P$42,FALSE)</f>
        <v>0</v>
      </c>
      <c r="Q136" s="85">
        <f>VLOOKUP($C$2,'[95]ERU-1'!$A$6:$BE$17,Q$42,FALSE)</f>
        <v>0</v>
      </c>
      <c r="R136" s="85">
        <f>VLOOKUP($C$2,'[95]ERU-1'!$A$6:$BE$17,R$42,FALSE)</f>
        <v>238</v>
      </c>
      <c r="S136" s="85">
        <f>VLOOKUP($C$2,'[95]ERU-1'!$A$6:$BE$17,S$42,FALSE)</f>
        <v>0</v>
      </c>
      <c r="T136" s="85">
        <f>VLOOKUP($C$2,'[95]ERU-1'!$A$6:$BE$17,T$42,FALSE)</f>
        <v>0</v>
      </c>
      <c r="U136" s="85">
        <f>VLOOKUP($C$2,'[95]ERU-1'!$A$6:$BE$17,U$42,FALSE)</f>
        <v>0</v>
      </c>
      <c r="V136" s="85">
        <f>VLOOKUP($C$2,'[95]ERU-1'!$A$6:$BE$17,V$42,FALSE)</f>
        <v>0</v>
      </c>
      <c r="W136" s="85">
        <f>VLOOKUP($C$2,'[95]ERU-1'!$A$6:$BE$17,W$42,FALSE)</f>
        <v>0</v>
      </c>
      <c r="X136" s="85">
        <f>VLOOKUP($C$2,'[95]ERU-1'!$A$6:$BE$17,X$42,FALSE)</f>
        <v>0</v>
      </c>
      <c r="Y136" s="85">
        <f>VLOOKUP($C$2,'[95]ERU-1'!$A$6:$BE$17,Y$42,FALSE)</f>
        <v>0</v>
      </c>
      <c r="Z136" s="85">
        <f>VLOOKUP($C$2,'[95]ERU-1'!$A$6:$BE$17,Z$42,FALSE)</f>
        <v>0</v>
      </c>
      <c r="AA136" s="85" t="str">
        <f>INDEX([16]Data!$BK$5:$BK$156,MATCH(A136,[16]Data!$A$5:$A$156,0))</f>
        <v>Pardubický</v>
      </c>
      <c r="AB136" s="86">
        <f>INDEX([16]Data!$BM$5:$BM$156,MATCH(A136,[16]Data!$A$5:$A$156,0))</f>
        <v>0.72299999999999998</v>
      </c>
      <c r="AD136" s="39">
        <f t="shared" si="17"/>
        <v>0.77032825046154962</v>
      </c>
    </row>
    <row r="137" spans="1:30" x14ac:dyDescent="0.25">
      <c r="A137">
        <v>2880</v>
      </c>
      <c r="B137" s="84" t="str">
        <f>INDEX([16]Data!$C$5:$C$156,MATCH(A137,[16]Data!$A$5:$A$156,0))</f>
        <v>KJ - Vamberk</v>
      </c>
      <c r="C137" s="85" t="str">
        <f>VLOOKUP($C$2,'[96]ERU-1'!$A$6:$BE$17,C$42,FALSE)</f>
        <v>Červenec</v>
      </c>
      <c r="D137" s="85">
        <f>VLOOKUP($C$2,'[96]ERU-1'!$A$6:$BE$17,D$42,FALSE)</f>
        <v>7</v>
      </c>
      <c r="E137" s="85">
        <f>VLOOKUP($C$2,'[96]ERU-1'!$A$6:$BE$17,E$42,FALSE)</f>
        <v>502.24599999999998</v>
      </c>
      <c r="F137" s="85">
        <f>VLOOKUP($C$2,'[96]ERU-1'!$A$6:$BE$17,F$42,FALSE)</f>
        <v>262.60399999999998</v>
      </c>
      <c r="G137" s="85">
        <f>VLOOKUP($C$2,'[96]ERU-1'!$A$6:$BE$17,G$42,FALSE)</f>
        <v>35.314</v>
      </c>
      <c r="H137" s="85">
        <f>VLOOKUP($C$2,'[96]ERU-1'!$A$6:$BE$17,H$42,FALSE)</f>
        <v>723</v>
      </c>
      <c r="I137" s="85">
        <f>VLOOKUP($C$2,'[96]ERU-1'!$A$6:$BE$17,I$42,FALSE)</f>
        <v>0</v>
      </c>
      <c r="J137" s="85">
        <f>VLOOKUP($C$2,'[96]ERU-1'!$A$6:$BE$17,J$42,FALSE)</f>
        <v>0</v>
      </c>
      <c r="K137" s="85">
        <f>VLOOKUP($C$2,'[96]ERU-1'!$A$6:$BE$17,K$42,FALSE)</f>
        <v>723</v>
      </c>
      <c r="L137" s="85">
        <f>VLOOKUP($C$2,'[96]ERU-1'!$A$6:$BE$17,L$42,FALSE)</f>
        <v>0</v>
      </c>
      <c r="M137" s="85">
        <f>VLOOKUP($C$2,'[96]ERU-1'!$A$6:$BE$17,M$42,FALSE)</f>
        <v>723</v>
      </c>
      <c r="N137" s="85">
        <f>VLOOKUP($C$2,'[96]ERU-1'!$A$6:$BE$17,N$42,FALSE)</f>
        <v>0</v>
      </c>
      <c r="O137" s="85" t="s">
        <v>36</v>
      </c>
      <c r="P137" s="85">
        <f>VLOOKUP($C$2,'[96]ERU-1'!$A$6:$BE$17,P$42,FALSE)</f>
        <v>0</v>
      </c>
      <c r="Q137" s="85">
        <f>VLOOKUP($C$2,'[96]ERU-1'!$A$6:$BE$17,Q$42,FALSE)</f>
        <v>0</v>
      </c>
      <c r="R137" s="85">
        <f>VLOOKUP($C$2,'[96]ERU-1'!$A$6:$BE$17,R$42,FALSE)</f>
        <v>723</v>
      </c>
      <c r="S137" s="85">
        <f>VLOOKUP($C$2,'[96]ERU-1'!$A$6:$BE$17,S$42,FALSE)</f>
        <v>0</v>
      </c>
      <c r="T137" s="85">
        <f>VLOOKUP($C$2,'[96]ERU-1'!$A$6:$BE$17,T$42,FALSE)</f>
        <v>0</v>
      </c>
      <c r="U137" s="85">
        <f>VLOOKUP($C$2,'[96]ERU-1'!$A$6:$BE$17,U$42,FALSE)</f>
        <v>0</v>
      </c>
      <c r="V137" s="85">
        <f>VLOOKUP($C$2,'[96]ERU-1'!$A$6:$BE$17,V$42,FALSE)</f>
        <v>0</v>
      </c>
      <c r="W137" s="85">
        <f>VLOOKUP($C$2,'[96]ERU-1'!$A$6:$BE$17,W$42,FALSE)</f>
        <v>0</v>
      </c>
      <c r="X137" s="85">
        <f>VLOOKUP($C$2,'[96]ERU-1'!$A$6:$BE$17,X$42,FALSE)</f>
        <v>0</v>
      </c>
      <c r="Y137" s="85">
        <f>VLOOKUP($C$2,'[96]ERU-1'!$A$6:$BE$17,Y$42,FALSE)</f>
        <v>0</v>
      </c>
      <c r="Z137" s="85">
        <f>VLOOKUP($C$2,'[96]ERU-1'!$A$6:$BE$17,Z$42,FALSE)</f>
        <v>0</v>
      </c>
      <c r="AA137" s="85" t="str">
        <f>INDEX([16]Data!$BK$5:$BK$156,MATCH(A137,[16]Data!$A$5:$A$156,0))</f>
        <v>Královéhradecký</v>
      </c>
      <c r="AB137" s="86">
        <f>INDEX([16]Data!$BM$5:$BM$156,MATCH(A137,[16]Data!$A$5:$A$156,0))</f>
        <v>1.7909999999999999</v>
      </c>
      <c r="AD137" s="39">
        <f t="shared" si="17"/>
        <v>0.76477636796596149</v>
      </c>
    </row>
    <row r="138" spans="1:30" x14ac:dyDescent="0.25">
      <c r="A138">
        <v>2478</v>
      </c>
      <c r="B138" s="84" t="str">
        <f>INDEX([16]Data!$C$5:$C$156,MATCH(A138,[16]Data!$A$5:$A$156,0))</f>
        <v>Kotelna Votice</v>
      </c>
      <c r="C138" s="85" t="str">
        <f>VLOOKUP($C$2,'[57]ERU-1'!$A$6:$BE$17,C$42,FALSE)</f>
        <v>Červenec</v>
      </c>
      <c r="D138" s="85">
        <f>VLOOKUP($C$2,'[57]ERU-1'!$A$6:$BE$17,D$42,FALSE)</f>
        <v>7</v>
      </c>
      <c r="E138" s="85">
        <f>VLOOKUP($C$2,'[57]ERU-1'!$A$6:$BE$17,E$42,FALSE)</f>
        <v>203.20400000000001</v>
      </c>
      <c r="F138" s="85">
        <f>VLOOKUP($C$2,'[57]ERU-1'!$A$6:$BE$17,F$42,FALSE)</f>
        <v>106.834</v>
      </c>
      <c r="G138" s="85">
        <f>VLOOKUP($C$2,'[57]ERU-1'!$A$6:$BE$17,G$42,FALSE)</f>
        <v>35.398000000000003</v>
      </c>
      <c r="H138" s="85">
        <f>VLOOKUP($C$2,'[57]ERU-1'!$A$6:$BE$17,H$42,FALSE)</f>
        <v>290</v>
      </c>
      <c r="I138" s="85">
        <f>VLOOKUP($C$2,'[57]ERU-1'!$A$6:$BE$17,I$42,FALSE)</f>
        <v>0</v>
      </c>
      <c r="J138" s="85">
        <f>VLOOKUP($C$2,'[57]ERU-1'!$A$6:$BE$17,J$42,FALSE)</f>
        <v>0</v>
      </c>
      <c r="K138" s="85">
        <f>VLOOKUP($C$2,'[57]ERU-1'!$A$6:$BE$17,K$42,FALSE)</f>
        <v>290</v>
      </c>
      <c r="L138" s="85">
        <f>VLOOKUP($C$2,'[57]ERU-1'!$A$6:$BE$17,L$42,FALSE)</f>
        <v>0</v>
      </c>
      <c r="M138" s="85">
        <f>VLOOKUP($C$2,'[57]ERU-1'!$A$6:$BE$17,M$42,FALSE)</f>
        <v>290</v>
      </c>
      <c r="N138" s="85">
        <f>VLOOKUP($C$2,'[57]ERU-1'!$A$6:$BE$17,N$42,FALSE)</f>
        <v>0</v>
      </c>
      <c r="O138" s="85" t="s">
        <v>36</v>
      </c>
      <c r="P138" s="85">
        <f>VLOOKUP($C$2,'[57]ERU-1'!$A$6:$BE$17,P$42,FALSE)</f>
        <v>0</v>
      </c>
      <c r="Q138" s="85">
        <f>VLOOKUP($C$2,'[57]ERU-1'!$A$6:$BE$17,Q$42,FALSE)</f>
        <v>0</v>
      </c>
      <c r="R138" s="85">
        <f>VLOOKUP($C$2,'[57]ERU-1'!$A$6:$BE$17,R$42,FALSE)</f>
        <v>290</v>
      </c>
      <c r="S138" s="85">
        <f>VLOOKUP($C$2,'[57]ERU-1'!$A$6:$BE$17,S$42,FALSE)</f>
        <v>0</v>
      </c>
      <c r="T138" s="85">
        <f>VLOOKUP($C$2,'[57]ERU-1'!$A$6:$BE$17,T$42,FALSE)</f>
        <v>0</v>
      </c>
      <c r="U138" s="85">
        <f>VLOOKUP($C$2,'[57]ERU-1'!$A$6:$BE$17,U$42,FALSE)</f>
        <v>0</v>
      </c>
      <c r="V138" s="85">
        <f>VLOOKUP($C$2,'[57]ERU-1'!$A$6:$BE$17,V$42,FALSE)</f>
        <v>0</v>
      </c>
      <c r="W138" s="85">
        <f>VLOOKUP($C$2,'[57]ERU-1'!$A$6:$BE$17,W$42,FALSE)</f>
        <v>0</v>
      </c>
      <c r="X138" s="85">
        <f>VLOOKUP($C$2,'[57]ERU-1'!$A$6:$BE$17,X$42,FALSE)</f>
        <v>0</v>
      </c>
      <c r="Y138" s="85">
        <f>VLOOKUP($C$2,'[57]ERU-1'!$A$6:$BE$17,Y$42,FALSE)</f>
        <v>0</v>
      </c>
      <c r="Z138" s="85">
        <f>VLOOKUP($C$2,'[57]ERU-1'!$A$6:$BE$17,Z$42,FALSE)</f>
        <v>0</v>
      </c>
      <c r="AA138" s="85" t="str">
        <f>INDEX([16]Data!$BK$5:$BK$156,MATCH(A138,[16]Data!$A$5:$A$156,0))</f>
        <v>Středočeský</v>
      </c>
      <c r="AB138" s="86">
        <f>INDEX([16]Data!$BM$5:$BM$156,MATCH(A138,[16]Data!$A$5:$A$156,0))</f>
        <v>0.28000000000000003</v>
      </c>
      <c r="AD138" s="39">
        <f t="shared" si="17"/>
        <v>0.75402545589939107</v>
      </c>
    </row>
    <row r="139" spans="1:30" x14ac:dyDescent="0.25">
      <c r="A139">
        <v>2641</v>
      </c>
      <c r="B139" s="84" t="str">
        <f>INDEX([16]Data!$C$5:$C$156,MATCH(A139,[16]Data!$A$5:$A$156,0))</f>
        <v>KJ - Vrchlabí, Žižkova NKTC</v>
      </c>
      <c r="C139" s="85" t="str">
        <f>VLOOKUP($C$2,'[12]ERU-1'!$A$28:$BE$39,C$42,FALSE)</f>
        <v>Červenec</v>
      </c>
      <c r="D139" s="85">
        <f>VLOOKUP($C$2,'[12]ERU-1'!$A$6:$BE$17,D$42,FALSE)</f>
        <v>7</v>
      </c>
      <c r="E139" s="85">
        <f>VLOOKUP($C$2,'[12]ERU-1'!$A$28:$BE$39,E$42,FALSE)</f>
        <v>604.78800000000001</v>
      </c>
      <c r="F139" s="85">
        <f>VLOOKUP($C$2,'[12]ERU-1'!$A$28:$BE$39,F$42,FALSE)</f>
        <v>321.28699999999998</v>
      </c>
      <c r="G139" s="85">
        <f>VLOOKUP($C$2,'[12]ERU-1'!$A$28:$BE$39,G$42,FALSE)</f>
        <v>35.313000000000002</v>
      </c>
      <c r="H139" s="85">
        <f>VLOOKUP($C$2,'[12]ERU-1'!$A$28:$BE$39,H$42,FALSE)</f>
        <v>924</v>
      </c>
      <c r="I139" s="85">
        <f>VLOOKUP($C$2,'[12]ERU-1'!$A$28:$BE$39,I$42,FALSE)</f>
        <v>0</v>
      </c>
      <c r="J139" s="85">
        <f>VLOOKUP($C$2,'[12]ERU-1'!$A$28:$BE$39,J$42,FALSE)</f>
        <v>0</v>
      </c>
      <c r="K139" s="85">
        <f>VLOOKUP($C$2,'[12]ERU-1'!$A$28:$BE$39,K$42,FALSE)</f>
        <v>924</v>
      </c>
      <c r="L139" s="85">
        <f>VLOOKUP($C$2,'[12]ERU-1'!$A$28:$BE$39,L$42,FALSE)</f>
        <v>0</v>
      </c>
      <c r="M139" s="85">
        <f>VLOOKUP($C$2,'[12]ERU-1'!$A$28:$BE$39,M$42,FALSE)</f>
        <v>924</v>
      </c>
      <c r="N139" s="85">
        <f>VLOOKUP($C$2,'[12]ERU-1'!$A$28:$BE$39,N$42,FALSE)</f>
        <v>0</v>
      </c>
      <c r="O139" s="85" t="s">
        <v>36</v>
      </c>
      <c r="P139" s="85">
        <f>VLOOKUP($C$2,'[12]ERU-1'!$A$28:$BE$39,P$42,FALSE)</f>
        <v>0</v>
      </c>
      <c r="Q139" s="85">
        <f>VLOOKUP($C$2,'[12]ERU-1'!$A$28:$BE$39,Q$42,FALSE)</f>
        <v>0</v>
      </c>
      <c r="R139" s="85">
        <f>VLOOKUP($C$2,'[12]ERU-1'!$A$28:$BE$39,R$42,FALSE)</f>
        <v>924</v>
      </c>
      <c r="S139" s="85">
        <f>VLOOKUP($C$2,'[12]ERU-1'!$A$28:$BE$39,S$42,FALSE)</f>
        <v>0</v>
      </c>
      <c r="T139" s="85">
        <f>VLOOKUP($C$2,'[12]ERU-1'!$A$28:$BE$39,T$42,FALSE)</f>
        <v>0</v>
      </c>
      <c r="U139" s="85">
        <f>VLOOKUP($C$2,'[12]ERU-1'!$A$28:$BE$39,U$42,FALSE)</f>
        <v>0</v>
      </c>
      <c r="V139" s="85">
        <f>VLOOKUP($C$2,'[12]ERU-1'!$A$28:$BE$39,V$42,FALSE)</f>
        <v>0</v>
      </c>
      <c r="W139" s="85">
        <f>VLOOKUP($C$2,'[12]ERU-1'!$A$28:$BE$39,W$42,FALSE)</f>
        <v>0</v>
      </c>
      <c r="X139" s="85">
        <f>VLOOKUP($C$2,'[12]ERU-1'!$A$28:$BE$39,X$42,FALSE)</f>
        <v>0</v>
      </c>
      <c r="Y139" s="85">
        <f>VLOOKUP($C$2,'[12]ERU-1'!$A$28:$BE$39,Y$42,FALSE)</f>
        <v>0</v>
      </c>
      <c r="Z139" s="85">
        <f>VLOOKUP($C$2,'[12]ERU-1'!$A$28:$BE$39,Z$42,FALSE)</f>
        <v>0</v>
      </c>
      <c r="AA139" s="85" t="str">
        <f>INDEX([16]Data!$BK$5:$BK$156,MATCH(A139,[16]Data!$A$5:$A$156,0))</f>
        <v>Královéhradecký</v>
      </c>
      <c r="AB139" s="86">
        <f>INDEX([16]Data!$BM$5:$BM$156,MATCH(A139,[16]Data!$A$5:$A$156,0))</f>
        <v>1.9950000000000001</v>
      </c>
      <c r="AD139" s="39">
        <f t="shared" si="17"/>
        <v>0.79887037653769577</v>
      </c>
    </row>
    <row r="140" spans="1:30" x14ac:dyDescent="0.25">
      <c r="A140">
        <v>2642</v>
      </c>
      <c r="B140" s="84" t="str">
        <f>INDEX([16]Data!$C$5:$C$156,MATCH(A140,[16]Data!$A$5:$A$156,0))</f>
        <v>KJ - Vrchlabí, připojení Liščí kopec</v>
      </c>
      <c r="C140" s="85" t="str">
        <f>VLOOKUP($C$2,'[12]ERU-1'!$A$28:$BE$39,C$42,FALSE)</f>
        <v>Červenec</v>
      </c>
      <c r="D140" s="85">
        <f>VLOOKUP($C$2,'[12]ERU-1'!$A$6:$BE$17,D$42,FALSE)</f>
        <v>7</v>
      </c>
      <c r="E140" s="85">
        <f>VLOOKUP($C$2,'[12]ERU-1'!$A$6:$BE$17,E$42,FALSE)</f>
        <v>307.53300000000002</v>
      </c>
      <c r="F140" s="85">
        <f>VLOOKUP($C$2,'[12]ERU-1'!$A$6:$BE$17,F$42,FALSE)</f>
        <v>166.708</v>
      </c>
      <c r="G140" s="85">
        <f>VLOOKUP($C$2,'[12]ERU-1'!$A$6:$BE$17,G$42,FALSE)</f>
        <v>35.313000000000002</v>
      </c>
      <c r="H140" s="85">
        <f>VLOOKUP($C$2,'[12]ERU-1'!$A$6:$BE$17,H$42,FALSE)</f>
        <v>479</v>
      </c>
      <c r="I140" s="85">
        <f>VLOOKUP($C$2,'[12]ERU-1'!$A$6:$BE$17,I$42,FALSE)</f>
        <v>0</v>
      </c>
      <c r="J140" s="85">
        <f>VLOOKUP($C$2,'[12]ERU-1'!$A$6:$BE$17,J$42,FALSE)</f>
        <v>0</v>
      </c>
      <c r="K140" s="85">
        <f>VLOOKUP($C$2,'[12]ERU-1'!$A$6:$BE$17,K$42,FALSE)</f>
        <v>479</v>
      </c>
      <c r="L140" s="85">
        <f>VLOOKUP($C$2,'[12]ERU-1'!$A$6:$BE$17,L$42,FALSE)</f>
        <v>0</v>
      </c>
      <c r="M140" s="85">
        <f>VLOOKUP($C$2,'[12]ERU-1'!$A$6:$BE$17,M$42,FALSE)</f>
        <v>479</v>
      </c>
      <c r="N140" s="85">
        <f>VLOOKUP($C$2,'[12]ERU-1'!$A$6:$BE$17,N$42,FALSE)</f>
        <v>0</v>
      </c>
      <c r="O140" s="85" t="s">
        <v>36</v>
      </c>
      <c r="P140" s="85">
        <f>VLOOKUP($C$2,'[12]ERU-1'!$A$6:$BE$17,P$42,FALSE)</f>
        <v>0</v>
      </c>
      <c r="Q140" s="85">
        <f>VLOOKUP($C$2,'[12]ERU-1'!$A$6:$BE$17,Q$42,FALSE)</f>
        <v>0</v>
      </c>
      <c r="R140" s="85">
        <f>VLOOKUP($C$2,'[12]ERU-1'!$A$6:$BE$17,R$42,FALSE)</f>
        <v>479</v>
      </c>
      <c r="S140" s="85">
        <f>VLOOKUP($C$2,'[12]ERU-1'!$A$6:$BE$17,S$42,FALSE)</f>
        <v>0</v>
      </c>
      <c r="T140" s="85">
        <f>VLOOKUP($C$2,'[12]ERU-1'!$A$6:$BE$17,T$42,FALSE)</f>
        <v>0</v>
      </c>
      <c r="U140" s="85">
        <f>VLOOKUP($C$2,'[12]ERU-1'!$A$6:$BE$17,U$42,FALSE)</f>
        <v>0</v>
      </c>
      <c r="V140" s="85">
        <f>VLOOKUP($C$2,'[12]ERU-1'!$A$6:$BE$17,V$42,FALSE)</f>
        <v>0</v>
      </c>
      <c r="W140" s="85">
        <f>VLOOKUP($C$2,'[12]ERU-1'!$A$6:$BE$17,W$42,FALSE)</f>
        <v>0</v>
      </c>
      <c r="X140" s="85">
        <f>VLOOKUP($C$2,'[12]ERU-1'!$A$6:$BE$17,X$42,FALSE)</f>
        <v>0</v>
      </c>
      <c r="Y140" s="85">
        <f>VLOOKUP($C$2,'[12]ERU-1'!$A$6:$BE$17,Y$42,FALSE)</f>
        <v>0</v>
      </c>
      <c r="Z140" s="85">
        <f>VLOOKUP($C$2,'[12]ERU-1'!$A$6:$BE$17,Z$42,FALSE)</f>
        <v>0</v>
      </c>
      <c r="AA140" s="85" t="str">
        <f>INDEX([16]Data!$BK$5:$BK$156,MATCH(A140,[16]Data!$A$5:$A$156,0))</f>
        <v>Královéhradecký</v>
      </c>
      <c r="AB140" s="86">
        <f>INDEX([16]Data!$BM$5:$BM$156,MATCH(A140,[16]Data!$A$5:$A$156,0))</f>
        <v>1.7909999999999999</v>
      </c>
      <c r="AD140" s="39">
        <f t="shared" si="17"/>
        <v>0.79813539575518599</v>
      </c>
    </row>
    <row r="141" spans="1:30" x14ac:dyDescent="0.25">
      <c r="A141">
        <v>2703</v>
      </c>
      <c r="B141" s="84" t="str">
        <f>INDEX([16]Data!$C$5:$C$156,MATCH(A141,[16]Data!$A$5:$A$156,0))</f>
        <v>KJ - Vysoké Mýto, Generála Svatoně (kotelna Vanice)</v>
      </c>
      <c r="C141" s="85" t="str">
        <f>VLOOKUP($C$2,'[97]ERU-1'!$A$6:$BE$17,C$42,FALSE)</f>
        <v>Červenec</v>
      </c>
      <c r="D141" s="85">
        <f>VLOOKUP($C$2,'[97]ERU-1'!$A$6:$BE$17,D$42,FALSE)</f>
        <v>7</v>
      </c>
      <c r="E141" s="85">
        <f>VLOOKUP($C$2,'[97]ERU-1'!$A$6:$BE$17,E$42,FALSE)</f>
        <v>278.73200000000003</v>
      </c>
      <c r="F141" s="85">
        <f>VLOOKUP($C$2,'[97]ERU-1'!$A$6:$BE$17,F$42,FALSE)</f>
        <v>155.74</v>
      </c>
      <c r="G141" s="85">
        <f>VLOOKUP($C$2,'[97]ERU-1'!$A$6:$BE$17,G$42,FALSE)</f>
        <v>35.311</v>
      </c>
      <c r="H141" s="85">
        <f>VLOOKUP($C$2,'[97]ERU-1'!$A$6:$BE$17,H$42,FALSE)</f>
        <v>460</v>
      </c>
      <c r="I141" s="85">
        <f>VLOOKUP($C$2,'[97]ERU-1'!$A$6:$BE$17,I$42,FALSE)</f>
        <v>0</v>
      </c>
      <c r="J141" s="85">
        <f>VLOOKUP($C$2,'[97]ERU-1'!$A$6:$BE$17,J$42,FALSE)</f>
        <v>0</v>
      </c>
      <c r="K141" s="85">
        <f>VLOOKUP($C$2,'[97]ERU-1'!$A$6:$BE$17,K$42,FALSE)</f>
        <v>460</v>
      </c>
      <c r="L141" s="85">
        <f>VLOOKUP($C$2,'[97]ERU-1'!$A$6:$BE$17,L$42,FALSE)</f>
        <v>0</v>
      </c>
      <c r="M141" s="85">
        <f>VLOOKUP($C$2,'[97]ERU-1'!$A$6:$BE$17,M$42,FALSE)</f>
        <v>460</v>
      </c>
      <c r="N141" s="85">
        <f>VLOOKUP($C$2,'[97]ERU-1'!$A$6:$BE$17,N$42,FALSE)</f>
        <v>0</v>
      </c>
      <c r="O141" s="85" t="s">
        <v>36</v>
      </c>
      <c r="P141" s="85">
        <f>VLOOKUP($C$2,'[97]ERU-1'!$A$6:$BE$17,P$42,FALSE)</f>
        <v>0</v>
      </c>
      <c r="Q141" s="85">
        <f>VLOOKUP($C$2,'[97]ERU-1'!$A$6:$BE$17,Q$42,FALSE)</f>
        <v>0</v>
      </c>
      <c r="R141" s="85">
        <f>VLOOKUP($C$2,'[97]ERU-1'!$A$6:$BE$17,R$42,FALSE)</f>
        <v>460</v>
      </c>
      <c r="S141" s="85">
        <f>VLOOKUP($C$2,'[97]ERU-1'!$A$6:$BE$17,S$42,FALSE)</f>
        <v>0</v>
      </c>
      <c r="T141" s="85">
        <f>VLOOKUP($C$2,'[97]ERU-1'!$A$6:$BE$17,T$42,FALSE)</f>
        <v>0</v>
      </c>
      <c r="U141" s="85">
        <f>VLOOKUP($C$2,'[97]ERU-1'!$A$6:$BE$17,U$42,FALSE)</f>
        <v>0</v>
      </c>
      <c r="V141" s="85">
        <f>VLOOKUP($C$2,'[97]ERU-1'!$A$6:$BE$17,V$42,FALSE)</f>
        <v>0</v>
      </c>
      <c r="W141" s="85">
        <f>VLOOKUP($C$2,'[97]ERU-1'!$A$6:$BE$17,W$42,FALSE)</f>
        <v>0</v>
      </c>
      <c r="X141" s="85">
        <f>VLOOKUP($C$2,'[97]ERU-1'!$A$6:$BE$17,X$42,FALSE)</f>
        <v>0</v>
      </c>
      <c r="Y141" s="85">
        <f>VLOOKUP($C$2,'[97]ERU-1'!$A$6:$BE$17,Y$42,FALSE)</f>
        <v>0</v>
      </c>
      <c r="Z141" s="85">
        <f>VLOOKUP($C$2,'[97]ERU-1'!$A$6:$BE$17,Z$42,FALSE)</f>
        <v>0</v>
      </c>
      <c r="AA141" s="85" t="str">
        <f>INDEX([16]Data!$BK$5:$BK$156,MATCH(A141,[16]Data!$A$5:$A$156,0))</f>
        <v>Pardubický</v>
      </c>
      <c r="AB141" s="86">
        <f>INDEX([16]Data!$BM$5:$BM$156,MATCH(A141,[16]Data!$A$5:$A$156,0))</f>
        <v>0.80800000000000005</v>
      </c>
      <c r="AD141" s="39">
        <f t="shared" si="17"/>
        <v>0.82045574533053656</v>
      </c>
    </row>
    <row r="142" spans="1:30" x14ac:dyDescent="0.25">
      <c r="A142">
        <v>2704</v>
      </c>
      <c r="B142" s="84" t="str">
        <f>INDEX([16]Data!$C$5:$C$156,MATCH(A142,[16]Data!$A$5:$A$156,0))</f>
        <v>KJ - Vysoké Mýto, Prokopa Velikého (kotelna Družba)</v>
      </c>
      <c r="C142" s="85" t="str">
        <f>VLOOKUP($C$2,'[98]ERU-1'!$A$6:$BE$17,C$42,FALSE)</f>
        <v>Červenec</v>
      </c>
      <c r="D142" s="85">
        <f>VLOOKUP($C$2,'[98]ERU-1'!$A$6:$BE$17,D$42,FALSE)</f>
        <v>7</v>
      </c>
      <c r="E142" s="85">
        <f>VLOOKUP($C$2,'[98]ERU-1'!$A$6:$BE$17,E$42,FALSE)</f>
        <v>144.33099999999999</v>
      </c>
      <c r="F142" s="85">
        <f>VLOOKUP($C$2,'[98]ERU-1'!$A$6:$BE$17,F$42,FALSE)</f>
        <v>74.224000000000004</v>
      </c>
      <c r="G142" s="85">
        <f>VLOOKUP($C$2,'[98]ERU-1'!$A$6:$BE$17,G$42,FALSE)</f>
        <v>35.314</v>
      </c>
      <c r="H142" s="85">
        <f>VLOOKUP($C$2,'[98]ERU-1'!$A$6:$BE$17,H$42,FALSE)</f>
        <v>204</v>
      </c>
      <c r="I142" s="85">
        <f>VLOOKUP($C$2,'[98]ERU-1'!$A$6:$BE$17,I$42,FALSE)</f>
        <v>0</v>
      </c>
      <c r="J142" s="85">
        <f>VLOOKUP($C$2,'[98]ERU-1'!$A$6:$BE$17,J$42,FALSE)</f>
        <v>0</v>
      </c>
      <c r="K142" s="85">
        <f>VLOOKUP($C$2,'[98]ERU-1'!$A$6:$BE$17,K$42,FALSE)</f>
        <v>204</v>
      </c>
      <c r="L142" s="85">
        <f>VLOOKUP($C$2,'[98]ERU-1'!$A$6:$BE$17,L$42,FALSE)</f>
        <v>0</v>
      </c>
      <c r="M142" s="85">
        <f>VLOOKUP($C$2,'[98]ERU-1'!$A$6:$BE$17,M$42,FALSE)</f>
        <v>204</v>
      </c>
      <c r="N142" s="85">
        <f>VLOOKUP($C$2,'[98]ERU-1'!$A$6:$BE$17,N$42,FALSE)</f>
        <v>0</v>
      </c>
      <c r="O142" s="85" t="s">
        <v>36</v>
      </c>
      <c r="P142" s="85">
        <f>VLOOKUP($C$2,'[98]ERU-1'!$A$6:$BE$17,P$42,FALSE)</f>
        <v>0</v>
      </c>
      <c r="Q142" s="85">
        <f>VLOOKUP($C$2,'[98]ERU-1'!$A$6:$BE$17,Q$42,FALSE)</f>
        <v>0</v>
      </c>
      <c r="R142" s="85">
        <f>VLOOKUP($C$2,'[98]ERU-1'!$A$6:$BE$17,R$42,FALSE)</f>
        <v>204</v>
      </c>
      <c r="S142" s="85">
        <f>VLOOKUP($C$2,'[98]ERU-1'!$A$6:$BE$17,S$42,FALSE)</f>
        <v>0</v>
      </c>
      <c r="T142" s="85">
        <f>VLOOKUP($C$2,'[98]ERU-1'!$A$6:$BE$17,T$42,FALSE)</f>
        <v>0</v>
      </c>
      <c r="U142" s="85">
        <f>VLOOKUP($C$2,'[98]ERU-1'!$A$6:$BE$17,U$42,FALSE)</f>
        <v>0</v>
      </c>
      <c r="V142" s="85">
        <f>VLOOKUP($C$2,'[98]ERU-1'!$A$6:$BE$17,V$42,FALSE)</f>
        <v>0</v>
      </c>
      <c r="W142" s="85">
        <f>VLOOKUP($C$2,'[98]ERU-1'!$A$6:$BE$17,W$42,FALSE)</f>
        <v>0</v>
      </c>
      <c r="X142" s="85">
        <f>VLOOKUP($C$2,'[98]ERU-1'!$A$6:$BE$17,X$42,FALSE)</f>
        <v>0</v>
      </c>
      <c r="Y142" s="85">
        <f>VLOOKUP($C$2,'[98]ERU-1'!$A$6:$BE$17,Y$42,FALSE)</f>
        <v>0</v>
      </c>
      <c r="Z142" s="85">
        <f>VLOOKUP($C$2,'[98]ERU-1'!$A$6:$BE$17,Z$42,FALSE)</f>
        <v>0</v>
      </c>
      <c r="AA142" s="85" t="str">
        <f>INDEX([16]Data!$BK$5:$BK$156,MATCH(A142,[16]Data!$A$5:$A$156,0))</f>
        <v>Pardubický</v>
      </c>
      <c r="AB142" s="86">
        <f>INDEX([16]Data!$BM$5:$BM$156,MATCH(A142,[16]Data!$A$5:$A$156,0))</f>
        <v>0.52900000000000003</v>
      </c>
      <c r="AD142" s="39">
        <f t="shared" si="17"/>
        <v>0.7634547675504777</v>
      </c>
    </row>
    <row r="143" spans="1:30" x14ac:dyDescent="0.25">
      <c r="A143">
        <v>3939</v>
      </c>
      <c r="B143" s="84" t="str">
        <f>INDEX([16]Data!$C$5:$C$156,MATCH(A143,[16]Data!$A$5:$A$156,0))</f>
        <v>KJ - Zákupy</v>
      </c>
      <c r="C143" s="85" t="str">
        <f>VLOOKUP($C$2,'[99]ERU-1'!$A$6:$BE$17,C$42,FALSE)</f>
        <v>Červenec</v>
      </c>
      <c r="D143" s="85">
        <f>VLOOKUP($C$2,'[99]ERU-1'!$A$6:$BE$17,D$42,FALSE)</f>
        <v>7</v>
      </c>
      <c r="E143" s="85">
        <f>VLOOKUP($C$2,'[99]ERU-1'!$A$6:$BE$17,E$42,FALSE)</f>
        <v>115.565</v>
      </c>
      <c r="F143" s="85">
        <f>VLOOKUP($C$2,'[99]ERU-1'!$A$6:$BE$17,F$42,FALSE)</f>
        <v>64.281000000000006</v>
      </c>
      <c r="G143" s="85">
        <f>VLOOKUP($C$2,'[99]ERU-1'!$A$6:$BE$17,G$42,FALSE)</f>
        <v>35.390999999999998</v>
      </c>
      <c r="H143" s="85">
        <f>VLOOKUP($C$2,'[99]ERU-1'!$A$6:$BE$17,H$42,FALSE)</f>
        <v>176</v>
      </c>
      <c r="I143" s="85">
        <f>VLOOKUP($C$2,'[99]ERU-1'!$A$6:$BE$17,I$42,FALSE)</f>
        <v>0</v>
      </c>
      <c r="J143" s="85">
        <f>VLOOKUP($C$2,'[99]ERU-1'!$A$6:$BE$17,J$42,FALSE)</f>
        <v>0</v>
      </c>
      <c r="K143" s="85">
        <f>VLOOKUP($C$2,'[99]ERU-1'!$A$6:$BE$17,K$42,FALSE)</f>
        <v>176</v>
      </c>
      <c r="L143" s="85">
        <f>VLOOKUP($C$2,'[99]ERU-1'!$A$6:$BE$17,L$42,FALSE)</f>
        <v>0</v>
      </c>
      <c r="M143" s="85">
        <f>VLOOKUP($C$2,'[99]ERU-1'!$A$6:$BE$17,M$42,FALSE)</f>
        <v>176</v>
      </c>
      <c r="N143" s="85">
        <f>VLOOKUP($C$2,'[99]ERU-1'!$A$6:$BE$17,N$42,FALSE)</f>
        <v>0</v>
      </c>
      <c r="O143" s="85" t="s">
        <v>36</v>
      </c>
      <c r="P143" s="85">
        <f>VLOOKUP($C$2,'[99]ERU-1'!$A$6:$BE$17,P$42,FALSE)</f>
        <v>0</v>
      </c>
      <c r="Q143" s="85">
        <f>VLOOKUP($C$2,'[99]ERU-1'!$A$6:$BE$17,Q$42,FALSE)</f>
        <v>0</v>
      </c>
      <c r="R143" s="85">
        <f>VLOOKUP($C$2,'[99]ERU-1'!$A$6:$BE$17,R$42,FALSE)</f>
        <v>176</v>
      </c>
      <c r="S143" s="85">
        <f>VLOOKUP($C$2,'[99]ERU-1'!$A$6:$BE$17,S$42,FALSE)</f>
        <v>0</v>
      </c>
      <c r="T143" s="85">
        <f>VLOOKUP($C$2,'[99]ERU-1'!$A$6:$BE$17,T$42,FALSE)</f>
        <v>0</v>
      </c>
      <c r="U143" s="85">
        <f>VLOOKUP($C$2,'[99]ERU-1'!$A$6:$BE$17,U$42,FALSE)</f>
        <v>0</v>
      </c>
      <c r="V143" s="85">
        <f>VLOOKUP($C$2,'[99]ERU-1'!$A$6:$BE$17,V$42,FALSE)</f>
        <v>0</v>
      </c>
      <c r="W143" s="85">
        <f>VLOOKUP($C$2,'[99]ERU-1'!$A$6:$BE$17,W$42,FALSE)</f>
        <v>0</v>
      </c>
      <c r="X143" s="85">
        <f>VLOOKUP($C$2,'[99]ERU-1'!$A$6:$BE$17,X$42,FALSE)</f>
        <v>0</v>
      </c>
      <c r="Y143" s="85">
        <f>VLOOKUP($C$2,'[99]ERU-1'!$A$6:$BE$17,Y$42,FALSE)</f>
        <v>0</v>
      </c>
      <c r="Z143" s="85">
        <f>VLOOKUP($C$2,'[99]ERU-1'!$A$6:$BE$17,Z$42,FALSE)</f>
        <v>0</v>
      </c>
      <c r="AA143" s="85" t="str">
        <f>INDEX([16]Data!$BK$5:$BK$156,MATCH(A143,[16]Data!$A$5:$A$156,0))</f>
        <v>Liberecký</v>
      </c>
      <c r="AB143" s="86">
        <f>INDEX([16]Data!$BM$5:$BM$156,MATCH(A143,[16]Data!$A$5:$A$156,0))</f>
        <v>0.28599999999999998</v>
      </c>
      <c r="AD143" s="39">
        <f t="shared" si="17"/>
        <v>0.76054960079788558</v>
      </c>
    </row>
    <row r="144" spans="1:30" x14ac:dyDescent="0.25">
      <c r="A144">
        <v>3943</v>
      </c>
      <c r="B144" s="84" t="str">
        <f>INDEX([16]Data!$C$5:$C$156,MATCH(A144,[16]Data!$A$5:$A$156,0))</f>
        <v>KJ - Bochov</v>
      </c>
      <c r="C144" s="85" t="str">
        <f>VLOOKUP($C$2,'[100]ERU-1'!$A$6:$BE$17,C$42,FALSE)</f>
        <v>Červenec</v>
      </c>
      <c r="D144" s="85">
        <f>VLOOKUP($C$2,'[100]ERU-1'!$A$6:$BE$17,D$42,FALSE)</f>
        <v>7</v>
      </c>
      <c r="E144" s="85">
        <f>VLOOKUP($C$2,'[100]ERU-1'!$A$6:$BE$17,E$42,FALSE)</f>
        <v>121.95</v>
      </c>
      <c r="F144" s="85">
        <f>VLOOKUP($C$2,'[100]ERU-1'!$A$6:$BE$17,F$42,FALSE)</f>
        <v>68.602000000000004</v>
      </c>
      <c r="G144" s="85">
        <f>VLOOKUP($C$2,'[100]ERU-1'!$A$6:$BE$17,G$42,FALSE)</f>
        <v>35.322000000000003</v>
      </c>
      <c r="H144" s="85">
        <f>VLOOKUP($C$2,'[100]ERU-1'!$A$6:$BE$17,H$42,FALSE)</f>
        <v>188</v>
      </c>
      <c r="I144" s="85">
        <f>VLOOKUP($C$2,'[100]ERU-1'!$A$6:$BE$17,I$42,FALSE)</f>
        <v>0</v>
      </c>
      <c r="J144" s="85">
        <f>VLOOKUP($C$2,'[100]ERU-1'!$A$6:$BE$17,J$42,FALSE)</f>
        <v>0</v>
      </c>
      <c r="K144" s="85">
        <f>VLOOKUP($C$2,'[100]ERU-1'!$A$6:$BE$17,K$42,FALSE)</f>
        <v>188</v>
      </c>
      <c r="L144" s="85">
        <f>VLOOKUP($C$2,'[100]ERU-1'!$A$6:$BE$17,L$42,FALSE)</f>
        <v>0</v>
      </c>
      <c r="M144" s="85">
        <f>VLOOKUP($C$2,'[100]ERU-1'!$A$6:$BE$17,M$42,FALSE)</f>
        <v>188</v>
      </c>
      <c r="N144" s="85">
        <f>VLOOKUP($C$2,'[100]ERU-1'!$A$6:$BE$17,N$42,FALSE)</f>
        <v>0</v>
      </c>
      <c r="O144" s="85" t="s">
        <v>36</v>
      </c>
      <c r="P144" s="85">
        <f>VLOOKUP($C$2,'[100]ERU-1'!$A$6:$BE$17,P$42,FALSE)</f>
        <v>0</v>
      </c>
      <c r="Q144" s="85">
        <f>VLOOKUP($C$2,'[100]ERU-1'!$A$6:$BE$17,Q$42,FALSE)</f>
        <v>0</v>
      </c>
      <c r="R144" s="85">
        <f>VLOOKUP($C$2,'[100]ERU-1'!$A$6:$BE$17,R$42,FALSE)</f>
        <v>188</v>
      </c>
      <c r="S144" s="85">
        <f>VLOOKUP($C$2,'[100]ERU-1'!$A$6:$BE$17,S$42,FALSE)</f>
        <v>0</v>
      </c>
      <c r="T144" s="85">
        <f>VLOOKUP($C$2,'[100]ERU-1'!$A$6:$BE$17,T$42,FALSE)</f>
        <v>0</v>
      </c>
      <c r="U144" s="85">
        <f>VLOOKUP($C$2,'[100]ERU-1'!$A$6:$BE$17,U$42,FALSE)</f>
        <v>0</v>
      </c>
      <c r="V144" s="85">
        <f>VLOOKUP($C$2,'[100]ERU-1'!$A$6:$BE$17,V$42,FALSE)</f>
        <v>0</v>
      </c>
      <c r="W144" s="85">
        <f>VLOOKUP($C$2,'[100]ERU-1'!$A$6:$BE$17,W$42,FALSE)</f>
        <v>0</v>
      </c>
      <c r="X144" s="85">
        <f>VLOOKUP($C$2,'[100]ERU-1'!$A$6:$BE$17,X$42,FALSE)</f>
        <v>0</v>
      </c>
      <c r="Y144" s="85">
        <f>VLOOKUP($C$2,'[100]ERU-1'!$A$6:$BE$17,Y$42,FALSE)</f>
        <v>0</v>
      </c>
      <c r="Z144" s="85">
        <f>VLOOKUP($C$2,'[100]ERU-1'!$A$6:$BE$17,Z$42,FALSE)</f>
        <v>0</v>
      </c>
      <c r="AA144" s="85" t="str">
        <f>INDEX([16]Data!$BK$5:$BK$156,MATCH(A144,[16]Data!$A$5:$A$156,0))</f>
        <v>Karlovarský</v>
      </c>
      <c r="AB144" s="86">
        <f>INDEX([16]Data!$BM$5:$BM$156,MATCH(A144,[16]Data!$A$5:$A$156,0))</f>
        <v>0.28599999999999998</v>
      </c>
      <c r="AD144" s="39">
        <f t="shared" si="17"/>
        <v>0.76123469027465984</v>
      </c>
    </row>
    <row r="145" spans="1:30" x14ac:dyDescent="0.25">
      <c r="A145" s="34">
        <v>4078</v>
      </c>
      <c r="B145" s="84" t="str">
        <f>INDEX([16]Data!$C$5:$C$156,MATCH(A145,[16]Data!$A$5:$A$156,0))</f>
        <v>KJ - Horní Slavkov</v>
      </c>
      <c r="C145" s="85" t="str">
        <f>VLOOKUP($C$2,'[101]ERU-1'!$A$6:$BE$17,C$42,FALSE)</f>
        <v>Červenec</v>
      </c>
      <c r="D145" s="85">
        <f>VLOOKUP($C$2,'[101]ERU-1'!$A$6:$BE$17,D$42,FALSE)</f>
        <v>7</v>
      </c>
      <c r="E145" s="85">
        <f>VLOOKUP($C$2,'[101]ERU-1'!$A$6:$BE$17,E$42,FALSE)</f>
        <v>1744.38</v>
      </c>
      <c r="F145" s="85">
        <f>VLOOKUP($C$2,'[101]ERU-1'!$A$6:$BE$17,F$42,FALSE)</f>
        <v>903.86199999999997</v>
      </c>
      <c r="G145" s="85">
        <f>VLOOKUP($C$2,'[101]ERU-1'!$A$6:$BE$17,G$42,FALSE)</f>
        <v>35.323</v>
      </c>
      <c r="H145" s="85">
        <f>VLOOKUP($C$2,'[101]ERU-1'!$A$6:$BE$17,H$42,FALSE)</f>
        <v>2581</v>
      </c>
      <c r="I145" s="85">
        <f>VLOOKUP($C$2,'[101]ERU-1'!$A$6:$BE$17,I$42,FALSE)</f>
        <v>0</v>
      </c>
      <c r="J145" s="85">
        <f>VLOOKUP($C$2,'[101]ERU-1'!$A$6:$BE$17,J$42,FALSE)</f>
        <v>0</v>
      </c>
      <c r="K145" s="85">
        <f>VLOOKUP($C$2,'[101]ERU-1'!$A$6:$BE$17,K$42,FALSE)</f>
        <v>2581</v>
      </c>
      <c r="L145" s="85">
        <f>VLOOKUP($C$2,'[101]ERU-1'!$A$6:$BE$17,L$42,FALSE)</f>
        <v>0</v>
      </c>
      <c r="M145" s="85">
        <f>VLOOKUP($C$2,'[101]ERU-1'!$A$6:$BE$17,M$42,FALSE)</f>
        <v>2581</v>
      </c>
      <c r="N145" s="85">
        <f>VLOOKUP($C$2,'[101]ERU-1'!$A$6:$BE$17,N$42,FALSE)</f>
        <v>0</v>
      </c>
      <c r="O145" s="85" t="s">
        <v>36</v>
      </c>
      <c r="P145" s="85">
        <f>VLOOKUP($C$2,'[101]ERU-1'!$A$6:$BE$17,P$42,FALSE)</f>
        <v>0</v>
      </c>
      <c r="Q145" s="85">
        <f>VLOOKUP($C$2,'[101]ERU-1'!$A$6:$BE$17,Q$42,FALSE)</f>
        <v>0</v>
      </c>
      <c r="R145" s="85">
        <f>VLOOKUP($C$2,'[101]ERU-1'!$A$6:$BE$17,R$42,FALSE)</f>
        <v>2581</v>
      </c>
      <c r="S145" s="85">
        <f>VLOOKUP($C$2,'[101]ERU-1'!$A$6:$BE$17,S$42,FALSE)</f>
        <v>0</v>
      </c>
      <c r="T145" s="85">
        <f>VLOOKUP($C$2,'[101]ERU-1'!$A$6:$BE$17,T$42,FALSE)</f>
        <v>0</v>
      </c>
      <c r="U145" s="85">
        <f>VLOOKUP($C$2,'[101]ERU-1'!$A$6:$BE$17,U$42,FALSE)</f>
        <v>0</v>
      </c>
      <c r="V145" s="85">
        <f>VLOOKUP($C$2,'[101]ERU-1'!$A$6:$BE$17,V$42,FALSE)</f>
        <v>0</v>
      </c>
      <c r="W145" s="85">
        <f>VLOOKUP($C$2,'[101]ERU-1'!$A$6:$BE$17,W$42,FALSE)</f>
        <v>0</v>
      </c>
      <c r="X145" s="85">
        <f>VLOOKUP($C$2,'[101]ERU-1'!$A$6:$BE$17,X$42,FALSE)</f>
        <v>0</v>
      </c>
      <c r="Y145" s="85">
        <f>VLOOKUP($C$2,'[101]ERU-1'!$A$6:$BE$17,Y$42,FALSE)</f>
        <v>0</v>
      </c>
      <c r="Z145" s="85">
        <f>VLOOKUP($C$2,'[101]ERU-1'!$A$6:$BE$17,Z$42,FALSE)</f>
        <v>0</v>
      </c>
      <c r="AA145" s="85" t="str">
        <f>INDEX([16]Data!$BK$5:$BK$156,MATCH(A145,[16]Data!$A$5:$A$156,0))</f>
        <v>Karlovarský</v>
      </c>
      <c r="AB145" s="86">
        <f>INDEX([16]Data!$BM$5:$BM$156,MATCH(A145,[16]Data!$A$5:$A$156,0))</f>
        <v>4.8</v>
      </c>
      <c r="AD145" s="39">
        <f t="shared" si="17"/>
        <v>0.79320122368729351</v>
      </c>
    </row>
    <row r="146" spans="1:30" x14ac:dyDescent="0.25">
      <c r="A146">
        <v>4108</v>
      </c>
      <c r="B146" s="84" t="str">
        <f>INDEX([16]Data!$C$5:$C$156,MATCH(A146,[16]Data!$A$5:$A$156,0))</f>
        <v>KJ - Jáchymov</v>
      </c>
      <c r="C146" s="85" t="str">
        <f>VLOOKUP($C$2,'[102]ERU-1'!$A$6:$BE$17,C$42,FALSE)</f>
        <v>Červenec</v>
      </c>
      <c r="D146" s="85">
        <f>VLOOKUP($C$2,'[102]ERU-1'!$A$6:$BE$17,D$42,FALSE)</f>
        <v>7</v>
      </c>
      <c r="E146" s="85">
        <f>VLOOKUP($C$2,'[102]ERU-1'!$A$6:$BE$17,E$42,FALSE)</f>
        <v>288.35700000000003</v>
      </c>
      <c r="F146" s="85">
        <f>VLOOKUP($C$2,'[102]ERU-1'!$A$6:$BE$17,F$42,FALSE)</f>
        <v>154.17500000000001</v>
      </c>
      <c r="G146" s="85">
        <f>VLOOKUP($C$2,'[102]ERU-1'!$A$6:$BE$17,G$42,FALSE)</f>
        <v>35.320999999999998</v>
      </c>
      <c r="H146" s="85">
        <f>VLOOKUP($C$2,'[102]ERU-1'!$A$6:$BE$17,H$42,FALSE)</f>
        <v>421</v>
      </c>
      <c r="I146" s="85">
        <f>VLOOKUP($C$2,'[102]ERU-1'!$A$6:$BE$17,I$42,FALSE)</f>
        <v>0</v>
      </c>
      <c r="J146" s="85">
        <f>VLOOKUP($C$2,'[102]ERU-1'!$A$6:$BE$17,J$42,FALSE)</f>
        <v>0</v>
      </c>
      <c r="K146" s="85">
        <f>VLOOKUP($C$2,'[102]ERU-1'!$A$6:$BE$17,K$42,FALSE)</f>
        <v>421</v>
      </c>
      <c r="L146" s="85">
        <f>VLOOKUP($C$2,'[102]ERU-1'!$A$6:$BE$17,L$42,FALSE)</f>
        <v>0</v>
      </c>
      <c r="M146" s="85">
        <f>VLOOKUP($C$2,'[102]ERU-1'!$A$6:$BE$17,M$42,FALSE)</f>
        <v>421</v>
      </c>
      <c r="N146" s="85">
        <f>VLOOKUP($C$2,'[102]ERU-1'!$A$6:$BE$17,N$42,FALSE)</f>
        <v>0</v>
      </c>
      <c r="O146" s="85" t="s">
        <v>36</v>
      </c>
      <c r="P146" s="85">
        <f>VLOOKUP($C$2,'[102]ERU-1'!$A$6:$BE$17,P$42,FALSE)</f>
        <v>0</v>
      </c>
      <c r="Q146" s="85">
        <f>VLOOKUP($C$2,'[102]ERU-1'!$A$6:$BE$17,Q$42,FALSE)</f>
        <v>0</v>
      </c>
      <c r="R146" s="85">
        <f>VLOOKUP($C$2,'[102]ERU-1'!$A$6:$BE$17,R$42,FALSE)</f>
        <v>421</v>
      </c>
      <c r="S146" s="85">
        <f>VLOOKUP($C$2,'[102]ERU-1'!$A$6:$BE$17,S$42,FALSE)</f>
        <v>0</v>
      </c>
      <c r="T146" s="85">
        <f>VLOOKUP($C$2,'[102]ERU-1'!$A$6:$BE$17,T$42,FALSE)</f>
        <v>0</v>
      </c>
      <c r="U146" s="85">
        <f>VLOOKUP($C$2,'[102]ERU-1'!$A$6:$BE$17,U$42,FALSE)</f>
        <v>0</v>
      </c>
      <c r="V146" s="85">
        <f>VLOOKUP($C$2,'[102]ERU-1'!$A$6:$BE$17,V$42,FALSE)</f>
        <v>0</v>
      </c>
      <c r="W146" s="85">
        <f>VLOOKUP($C$2,'[102]ERU-1'!$A$6:$BE$17,W$42,FALSE)</f>
        <v>0</v>
      </c>
      <c r="X146" s="85">
        <f>VLOOKUP($C$2,'[102]ERU-1'!$A$6:$BE$17,X$42,FALSE)</f>
        <v>0</v>
      </c>
      <c r="Y146" s="85">
        <f>VLOOKUP($C$2,'[102]ERU-1'!$A$6:$BE$17,Y$42,FALSE)</f>
        <v>0</v>
      </c>
      <c r="Z146" s="85">
        <f>VLOOKUP($C$2,'[102]ERU-1'!$A$6:$BE$17,Z$42,FALSE)</f>
        <v>0</v>
      </c>
      <c r="AA146" s="85" t="str">
        <f>INDEX([16]Data!$BK$5:$BK$156,MATCH(A146,[16]Data!$A$5:$A$156,0))</f>
        <v>Karlovarský</v>
      </c>
      <c r="AB146" s="86">
        <f>INDEX([16]Data!$BM$5:$BM$156,MATCH(A146,[16]Data!$A$5:$A$156,0))</f>
        <v>0.748</v>
      </c>
      <c r="AD146" s="39">
        <f t="shared" si="17"/>
        <v>0.75851755760949846</v>
      </c>
    </row>
    <row r="147" spans="1:30" x14ac:dyDescent="0.25">
      <c r="A147">
        <v>4153</v>
      </c>
      <c r="B147" s="84" t="str">
        <f>INDEX([16]Data!$C$5:$C$156,MATCH(A147,[16]Data!$A$5:$A$156,0))</f>
        <v>KJ - Kdyně</v>
      </c>
      <c r="C147" s="85" t="str">
        <f>VLOOKUP($C$2,'[103]ERU-1'!$A$6:$BE$17,C$42,FALSE)</f>
        <v>Červenec</v>
      </c>
      <c r="D147" s="85">
        <f>VLOOKUP($C$2,'[103]ERU-1'!$A$6:$BE$17,D$42,FALSE)</f>
        <v>7</v>
      </c>
      <c r="E147" s="85">
        <f>VLOOKUP($C$2,'[103]ERU-1'!$A$6:$BE$17,E$42,FALSE)</f>
        <v>351.68400000000003</v>
      </c>
      <c r="F147" s="85">
        <f>VLOOKUP($C$2,'[103]ERU-1'!$A$6:$BE$17,F$42,FALSE)</f>
        <v>187.00200000000001</v>
      </c>
      <c r="G147" s="85">
        <f>VLOOKUP($C$2,'[103]ERU-1'!$A$6:$BE$17,G$42,FALSE)</f>
        <v>35.322000000000003</v>
      </c>
      <c r="H147" s="85">
        <f>VLOOKUP($C$2,'[103]ERU-1'!$A$6:$BE$17,H$42,FALSE)</f>
        <v>517</v>
      </c>
      <c r="I147" s="85">
        <f>VLOOKUP($C$2,'[103]ERU-1'!$A$6:$BE$17,I$42,FALSE)</f>
        <v>0</v>
      </c>
      <c r="J147" s="85">
        <f>VLOOKUP($C$2,'[103]ERU-1'!$A$6:$BE$17,J$42,FALSE)</f>
        <v>0</v>
      </c>
      <c r="K147" s="85">
        <f>VLOOKUP($C$2,'[103]ERU-1'!$A$6:$BE$17,K$42,FALSE)</f>
        <v>517</v>
      </c>
      <c r="L147" s="85">
        <f>VLOOKUP($C$2,'[103]ERU-1'!$A$6:$BE$17,L$42,FALSE)</f>
        <v>0</v>
      </c>
      <c r="M147" s="85">
        <f>VLOOKUP($C$2,'[103]ERU-1'!$A$6:$BE$17,M$42,FALSE)</f>
        <v>517</v>
      </c>
      <c r="N147" s="85">
        <f>VLOOKUP($C$2,'[103]ERU-1'!$A$6:$BE$17,N$42,FALSE)</f>
        <v>0</v>
      </c>
      <c r="O147" s="85" t="s">
        <v>36</v>
      </c>
      <c r="P147" s="85">
        <f>VLOOKUP($C$2,'[103]ERU-1'!$A$6:$BE$17,P$42,FALSE)</f>
        <v>0</v>
      </c>
      <c r="Q147" s="85">
        <f>VLOOKUP($C$2,'[103]ERU-1'!$A$6:$BE$17,Q$42,FALSE)</f>
        <v>0</v>
      </c>
      <c r="R147" s="85">
        <f>VLOOKUP($C$2,'[103]ERU-1'!$A$6:$BE$17,R$42,FALSE)</f>
        <v>517</v>
      </c>
      <c r="S147" s="85">
        <f>VLOOKUP($C$2,'[103]ERU-1'!$A$6:$BE$17,S$42,FALSE)</f>
        <v>0</v>
      </c>
      <c r="T147" s="85">
        <f>VLOOKUP($C$2,'[103]ERU-1'!$A$6:$BE$17,T$42,FALSE)</f>
        <v>0</v>
      </c>
      <c r="U147" s="85">
        <f>VLOOKUP($C$2,'[103]ERU-1'!$A$6:$BE$17,U$42,FALSE)</f>
        <v>0</v>
      </c>
      <c r="V147" s="85">
        <f>VLOOKUP($C$2,'[103]ERU-1'!$A$6:$BE$17,V$42,FALSE)</f>
        <v>0</v>
      </c>
      <c r="W147" s="85">
        <f>VLOOKUP($C$2,'[103]ERU-1'!$A$6:$BE$17,W$42,FALSE)</f>
        <v>0</v>
      </c>
      <c r="X147" s="85">
        <f>VLOOKUP($C$2,'[103]ERU-1'!$A$6:$BE$17,X$42,FALSE)</f>
        <v>0</v>
      </c>
      <c r="Y147" s="85">
        <f>VLOOKUP($C$2,'[103]ERU-1'!$A$6:$BE$17,Y$42,FALSE)</f>
        <v>0</v>
      </c>
      <c r="Z147" s="85">
        <f>VLOOKUP($C$2,'[103]ERU-1'!$A$6:$BE$17,Z$42,FALSE)</f>
        <v>0</v>
      </c>
      <c r="AA147" s="85" t="str">
        <f>INDEX([16]Data!$BK$5:$BK$156,MATCH(A147,[16]Data!$A$5:$A$156,0))</f>
        <v>Plzeňský</v>
      </c>
      <c r="AB147" s="86">
        <f>INDEX([16]Data!$BM$5:$BM$156,MATCH(A147,[16]Data!$A$5:$A$156,0))</f>
        <v>1.2070000000000001</v>
      </c>
      <c r="AD147" s="39">
        <f t="shared" si="17"/>
        <v>0.76796564267286505</v>
      </c>
    </row>
    <row r="148" spans="1:30" x14ac:dyDescent="0.25">
      <c r="A148">
        <v>3849</v>
      </c>
      <c r="B148" s="84" t="str">
        <f>INDEX([16]Data!$C$5:$C$156,MATCH(A148,[16]Data!$A$5:$A$156,0))</f>
        <v>KJ - Krásná Lípa</v>
      </c>
      <c r="C148" s="85" t="str">
        <f>VLOOKUP($C$2,'[104]ERU-1'!$A$6:$BE$17,C$42,FALSE)</f>
        <v>Červenec</v>
      </c>
      <c r="D148" s="85">
        <f>VLOOKUP($C$2,'[104]ERU-1'!$A$6:$BE$17,D$42,FALSE)</f>
        <v>7</v>
      </c>
      <c r="E148" s="85">
        <f>VLOOKUP($C$2,'[104]ERU-1'!$A$6:$BE$17,E$42,FALSE)</f>
        <v>96.975999999999999</v>
      </c>
      <c r="F148" s="85">
        <f>VLOOKUP($C$2,'[104]ERU-1'!$A$6:$BE$17,F$42,FALSE)</f>
        <v>54.968000000000004</v>
      </c>
      <c r="G148" s="85">
        <f>VLOOKUP($C$2,'[104]ERU-1'!$A$6:$BE$17,G$42,FALSE)</f>
        <v>35.390999999999998</v>
      </c>
      <c r="H148" s="85">
        <f>VLOOKUP($C$2,'[104]ERU-1'!$A$6:$BE$17,H$42,FALSE)</f>
        <v>150</v>
      </c>
      <c r="I148" s="85">
        <f>VLOOKUP($C$2,'[104]ERU-1'!$A$6:$BE$17,I$42,FALSE)</f>
        <v>0</v>
      </c>
      <c r="J148" s="85">
        <f>VLOOKUP($C$2,'[104]ERU-1'!$A$6:$BE$17,J$42,FALSE)</f>
        <v>0</v>
      </c>
      <c r="K148" s="85">
        <f>VLOOKUP($C$2,'[104]ERU-1'!$A$6:$BE$17,K$42,FALSE)</f>
        <v>150</v>
      </c>
      <c r="L148" s="85">
        <f>VLOOKUP($C$2,'[104]ERU-1'!$A$6:$BE$17,L$42,FALSE)</f>
        <v>0</v>
      </c>
      <c r="M148" s="85">
        <f>VLOOKUP($C$2,'[104]ERU-1'!$A$6:$BE$17,M$42,FALSE)</f>
        <v>150</v>
      </c>
      <c r="N148" s="85">
        <f>VLOOKUP($C$2,'[104]ERU-1'!$A$6:$BE$17,N$42,FALSE)</f>
        <v>0</v>
      </c>
      <c r="O148" s="85" t="s">
        <v>36</v>
      </c>
      <c r="P148" s="85">
        <f>VLOOKUP($C$2,'[104]ERU-1'!$A$6:$BE$17,P$42,FALSE)</f>
        <v>0</v>
      </c>
      <c r="Q148" s="85">
        <f>VLOOKUP($C$2,'[104]ERU-1'!$A$6:$BE$17,Q$42,FALSE)</f>
        <v>0</v>
      </c>
      <c r="R148" s="85">
        <f>VLOOKUP($C$2,'[104]ERU-1'!$A$6:$BE$17,R$42,FALSE)</f>
        <v>150</v>
      </c>
      <c r="S148" s="85">
        <f>VLOOKUP($C$2,'[104]ERU-1'!$A$6:$BE$17,S$42,FALSE)</f>
        <v>0</v>
      </c>
      <c r="T148" s="85">
        <f>VLOOKUP($C$2,'[104]ERU-1'!$A$6:$BE$17,T$42,FALSE)</f>
        <v>0</v>
      </c>
      <c r="U148" s="85">
        <f>VLOOKUP($C$2,'[104]ERU-1'!$A$6:$BE$17,U$42,FALSE)</f>
        <v>0</v>
      </c>
      <c r="V148" s="85">
        <f>VLOOKUP($C$2,'[104]ERU-1'!$A$6:$BE$17,V$42,FALSE)</f>
        <v>0</v>
      </c>
      <c r="W148" s="85">
        <f>VLOOKUP($C$2,'[104]ERU-1'!$A$6:$BE$17,W$42,FALSE)</f>
        <v>0</v>
      </c>
      <c r="X148" s="85">
        <f>VLOOKUP($C$2,'[104]ERU-1'!$A$6:$BE$17,X$42,FALSE)</f>
        <v>0</v>
      </c>
      <c r="Y148" s="85">
        <f>VLOOKUP($C$2,'[104]ERU-1'!$A$6:$BE$17,Y$42,FALSE)</f>
        <v>0</v>
      </c>
      <c r="Z148" s="85">
        <f>VLOOKUP($C$2,'[104]ERU-1'!$A$6:$BE$17,Z$42,FALSE)</f>
        <v>0</v>
      </c>
      <c r="AA148" s="85" t="str">
        <f>INDEX([16]Data!$BK$5:$BK$156,MATCH(A148,[16]Data!$A$5:$A$156,0))</f>
        <v>Ústecký</v>
      </c>
      <c r="AB148" s="86">
        <f>INDEX([16]Data!$BM$5:$BM$156,MATCH(A148,[16]Data!$A$5:$A$156,0))</f>
        <v>0.28000000000000003</v>
      </c>
      <c r="AD148" s="39">
        <f t="shared" si="17"/>
        <v>0.75801678552369856</v>
      </c>
    </row>
    <row r="149" spans="1:30" x14ac:dyDescent="0.25">
      <c r="A149">
        <v>4109</v>
      </c>
      <c r="B149" s="84" t="str">
        <f>INDEX([16]Data!$C$5:$C$156,MATCH(A149,[16]Data!$A$5:$A$156,0))</f>
        <v>KJ - Příbor</v>
      </c>
      <c r="C149" s="85" t="str">
        <f>VLOOKUP($C$2,'[105]ERU-1'!$A$6:$BE$17,C$42,FALSE)</f>
        <v>Červenec</v>
      </c>
      <c r="D149" s="85">
        <f>VLOOKUP($C$2,'[105]ERU-1'!$A$6:$BE$17,D$42,FALSE)</f>
        <v>7</v>
      </c>
      <c r="E149" s="85">
        <f>VLOOKUP($C$2,'[105]ERU-1'!$A$6:$BE$17,E$42,FALSE)</f>
        <v>309.34699999999998</v>
      </c>
      <c r="F149" s="85">
        <f>VLOOKUP($C$2,'[105]ERU-1'!$A$6:$BE$17,F$42,FALSE)</f>
        <v>170.613</v>
      </c>
      <c r="G149" s="85">
        <f>VLOOKUP($C$2,'[105]ERU-1'!$A$6:$BE$17,G$42,FALSE)</f>
        <v>34.784999999999997</v>
      </c>
      <c r="H149" s="85">
        <f>VLOOKUP($C$2,'[105]ERU-1'!$A$6:$BE$17,H$42,FALSE)</f>
        <v>463</v>
      </c>
      <c r="I149" s="85">
        <f>VLOOKUP($C$2,'[105]ERU-1'!$A$6:$BE$17,I$42,FALSE)</f>
        <v>0</v>
      </c>
      <c r="J149" s="85">
        <f>VLOOKUP($C$2,'[105]ERU-1'!$A$6:$BE$17,J$42,FALSE)</f>
        <v>0</v>
      </c>
      <c r="K149" s="85">
        <f>VLOOKUP($C$2,'[105]ERU-1'!$A$6:$BE$17,K$42,FALSE)</f>
        <v>463</v>
      </c>
      <c r="L149" s="85">
        <f>VLOOKUP($C$2,'[105]ERU-1'!$A$6:$BE$17,L$42,FALSE)</f>
        <v>0</v>
      </c>
      <c r="M149" s="85">
        <f>VLOOKUP($C$2,'[105]ERU-1'!$A$6:$BE$17,M$42,FALSE)</f>
        <v>463</v>
      </c>
      <c r="N149" s="85">
        <f>VLOOKUP($C$2,'[105]ERU-1'!$A$6:$BE$17,N$42,FALSE)</f>
        <v>0</v>
      </c>
      <c r="O149" s="85" t="s">
        <v>36</v>
      </c>
      <c r="P149" s="85">
        <f>VLOOKUP($C$2,'[105]ERU-1'!$A$6:$BE$17,P$42,FALSE)</f>
        <v>0</v>
      </c>
      <c r="Q149" s="85">
        <f>VLOOKUP($C$2,'[105]ERU-1'!$A$6:$BE$17,Q$42,FALSE)</f>
        <v>0</v>
      </c>
      <c r="R149" s="85">
        <f>VLOOKUP($C$2,'[105]ERU-1'!$A$6:$BE$17,R$42,FALSE)</f>
        <v>463</v>
      </c>
      <c r="S149" s="85">
        <f>VLOOKUP($C$2,'[105]ERU-1'!$A$6:$BE$17,S$42,FALSE)</f>
        <v>0</v>
      </c>
      <c r="T149" s="85">
        <f>VLOOKUP($C$2,'[105]ERU-1'!$A$6:$BE$17,T$42,FALSE)</f>
        <v>0</v>
      </c>
      <c r="U149" s="85">
        <f>VLOOKUP($C$2,'[105]ERU-1'!$A$6:$BE$17,U$42,FALSE)</f>
        <v>0</v>
      </c>
      <c r="V149" s="85">
        <f>VLOOKUP($C$2,'[105]ERU-1'!$A$6:$BE$17,V$42,FALSE)</f>
        <v>0</v>
      </c>
      <c r="W149" s="85">
        <f>VLOOKUP($C$2,'[105]ERU-1'!$A$6:$BE$17,W$42,FALSE)</f>
        <v>0</v>
      </c>
      <c r="X149" s="85">
        <f>VLOOKUP($C$2,'[105]ERU-1'!$A$6:$BE$17,X$42,FALSE)</f>
        <v>0</v>
      </c>
      <c r="Y149" s="85">
        <f>VLOOKUP($C$2,'[105]ERU-1'!$A$6:$BE$17,Y$42,FALSE)</f>
        <v>0</v>
      </c>
      <c r="Z149" s="85">
        <f>VLOOKUP($C$2,'[105]ERU-1'!$A$6:$BE$17,Z$42,FALSE)</f>
        <v>0</v>
      </c>
      <c r="AA149" s="85" t="str">
        <f>INDEX([16]Data!$BK$5:$BK$156,MATCH(A149,[16]Data!$A$5:$A$156,0))</f>
        <v>Moravskoslezský</v>
      </c>
      <c r="AB149" s="86">
        <f>INDEX([16]Data!$BM$5:$BM$156,MATCH(A149,[16]Data!$A$5:$A$156,0))</f>
        <v>0.80100000000000005</v>
      </c>
      <c r="AD149" s="39">
        <f t="shared" si="17"/>
        <v>0.7538177695199727</v>
      </c>
    </row>
    <row r="150" spans="1:30" x14ac:dyDescent="0.25">
      <c r="A150">
        <v>4110</v>
      </c>
      <c r="B150" s="84" t="str">
        <f>INDEX([16]Data!$C$5:$C$156,MATCH(A150,[16]Data!$A$5:$A$156,0))</f>
        <v>KJ - Rakovník</v>
      </c>
      <c r="C150" s="85" t="str">
        <f>VLOOKUP($C$2,'[106]ERU-1'!$A$6:$BE$17,C$42,FALSE)</f>
        <v>Červenec</v>
      </c>
      <c r="D150" s="85">
        <f>VLOOKUP($C$2,'[106]ERU-1'!$A$6:$BE$17,D$42,FALSE)</f>
        <v>7</v>
      </c>
      <c r="E150" s="85">
        <f>VLOOKUP($C$2,'[106]ERU-1'!$A$6:$BE$17,E$42,FALSE)</f>
        <v>215.08600000000001</v>
      </c>
      <c r="F150" s="85">
        <f>VLOOKUP($C$2,'[106]ERU-1'!$A$6:$BE$17,F$42,FALSE)</f>
        <v>113.96599999999999</v>
      </c>
      <c r="G150" s="85">
        <f>VLOOKUP($C$2,'[106]ERU-1'!$A$6:$BE$17,G$42,FALSE)</f>
        <v>35.365000000000002</v>
      </c>
      <c r="H150" s="85">
        <f>VLOOKUP($C$2,'[106]ERU-1'!$A$6:$BE$17,H$42,FALSE)</f>
        <v>354</v>
      </c>
      <c r="I150" s="85">
        <f>VLOOKUP($C$2,'[106]ERU-1'!$A$6:$BE$17,I$42,FALSE)</f>
        <v>0</v>
      </c>
      <c r="J150" s="85">
        <f>VLOOKUP($C$2,'[106]ERU-1'!$A$6:$BE$17,J$42,FALSE)</f>
        <v>0</v>
      </c>
      <c r="K150" s="85">
        <f>VLOOKUP($C$2,'[106]ERU-1'!$A$6:$BE$17,K$42,FALSE)</f>
        <v>354</v>
      </c>
      <c r="L150" s="85">
        <f>VLOOKUP($C$2,'[106]ERU-1'!$A$6:$BE$17,L$42,FALSE)</f>
        <v>0</v>
      </c>
      <c r="M150" s="85">
        <f>VLOOKUP($C$2,'[106]ERU-1'!$A$6:$BE$17,M$42,FALSE)</f>
        <v>354</v>
      </c>
      <c r="N150" s="85">
        <f>VLOOKUP($C$2,'[106]ERU-1'!$A$6:$BE$17,N$42,FALSE)</f>
        <v>0</v>
      </c>
      <c r="O150" s="85" t="s">
        <v>36</v>
      </c>
      <c r="P150" s="85">
        <f>VLOOKUP($C$2,'[106]ERU-1'!$A$6:$BE$17,P$42,FALSE)</f>
        <v>0</v>
      </c>
      <c r="Q150" s="85">
        <f>VLOOKUP($C$2,'[106]ERU-1'!$A$6:$BE$17,Q$42,FALSE)</f>
        <v>0</v>
      </c>
      <c r="R150" s="85">
        <f>VLOOKUP($C$2,'[106]ERU-1'!$A$6:$BE$17,R$42,FALSE)</f>
        <v>354</v>
      </c>
      <c r="S150" s="85">
        <f>VLOOKUP($C$2,'[106]ERU-1'!$A$6:$BE$17,S$42,FALSE)</f>
        <v>0</v>
      </c>
      <c r="T150" s="85">
        <f>VLOOKUP($C$2,'[106]ERU-1'!$A$6:$BE$17,T$42,FALSE)</f>
        <v>0</v>
      </c>
      <c r="U150" s="85">
        <f>VLOOKUP($C$2,'[106]ERU-1'!$A$6:$BE$17,U$42,FALSE)</f>
        <v>0</v>
      </c>
      <c r="V150" s="85">
        <f>VLOOKUP($C$2,'[106]ERU-1'!$A$6:$BE$17,V$42,FALSE)</f>
        <v>0</v>
      </c>
      <c r="W150" s="85">
        <f>VLOOKUP($C$2,'[106]ERU-1'!$A$6:$BE$17,W$42,FALSE)</f>
        <v>0</v>
      </c>
      <c r="X150" s="85">
        <f>VLOOKUP($C$2,'[106]ERU-1'!$A$6:$BE$17,X$42,FALSE)</f>
        <v>0</v>
      </c>
      <c r="Y150" s="85">
        <f>VLOOKUP($C$2,'[106]ERU-1'!$A$6:$BE$17,Y$42,FALSE)</f>
        <v>0</v>
      </c>
      <c r="Z150" s="85">
        <f>VLOOKUP($C$2,'[106]ERU-1'!$A$6:$BE$17,Z$42,FALSE)</f>
        <v>0</v>
      </c>
      <c r="AA150" s="85" t="str">
        <f>INDEX([16]Data!$BK$5:$BK$156,MATCH(A150,[16]Data!$A$5:$A$156,0))</f>
        <v>Středočeský</v>
      </c>
      <c r="AB150" s="86">
        <f>INDEX([16]Data!$BM$5:$BM$156,MATCH(A150,[16]Data!$A$5:$A$156,0))</f>
        <v>1.268</v>
      </c>
      <c r="AD150" s="39">
        <f t="shared" si="17"/>
        <v>0.86283043480804211</v>
      </c>
    </row>
    <row r="151" spans="1:30" x14ac:dyDescent="0.25">
      <c r="A151">
        <v>3869</v>
      </c>
      <c r="B151" s="84" t="str">
        <f>INDEX([16]Data!$C$5:$C$156,MATCH(A151,[16]Data!$A$5:$A$156,0))</f>
        <v>KJ - Sedlčany, Žižkova</v>
      </c>
      <c r="C151" s="85" t="str">
        <f>VLOOKUP($C$2,'[107]ERU-1'!$A$6:$BE$17,C$42,FALSE)</f>
        <v>Červenec</v>
      </c>
      <c r="D151" s="85">
        <f>VLOOKUP($C$2,'[107]ERU-1'!$A$6:$BE$17,D$42,FALSE)</f>
        <v>7</v>
      </c>
      <c r="E151" s="85">
        <f>VLOOKUP($C$2,'[107]ERU-1'!$A$6:$BE$17,E$42,FALSE)</f>
        <v>223.23699999999999</v>
      </c>
      <c r="F151" s="85">
        <f>VLOOKUP($C$2,'[107]ERU-1'!$A$6:$BE$17,F$42,FALSE)</f>
        <v>118.268</v>
      </c>
      <c r="G151" s="85">
        <f>VLOOKUP($C$2,'[107]ERU-1'!$A$6:$BE$17,G$42,FALSE)</f>
        <v>35.406999999999996</v>
      </c>
      <c r="H151" s="85">
        <f>VLOOKUP($C$2,'[107]ERU-1'!$A$6:$BE$17,H$42,FALSE)</f>
        <v>324</v>
      </c>
      <c r="I151" s="85">
        <f>VLOOKUP($C$2,'[107]ERU-1'!$A$6:$BE$17,I$42,FALSE)</f>
        <v>0</v>
      </c>
      <c r="J151" s="85">
        <f>VLOOKUP($C$2,'[107]ERU-1'!$A$6:$BE$17,J$42,FALSE)</f>
        <v>0</v>
      </c>
      <c r="K151" s="85">
        <f>VLOOKUP($C$2,'[107]ERU-1'!$A$6:$BE$17,K$42,FALSE)</f>
        <v>324</v>
      </c>
      <c r="L151" s="85">
        <f>VLOOKUP($C$2,'[107]ERU-1'!$A$6:$BE$17,L$42,FALSE)</f>
        <v>0</v>
      </c>
      <c r="M151" s="85">
        <f>VLOOKUP($C$2,'[107]ERU-1'!$A$6:$BE$17,M$42,FALSE)</f>
        <v>324</v>
      </c>
      <c r="N151" s="85">
        <f>VLOOKUP($C$2,'[107]ERU-1'!$A$6:$BE$17,N$42,FALSE)</f>
        <v>0</v>
      </c>
      <c r="O151" s="85" t="s">
        <v>36</v>
      </c>
      <c r="P151" s="85">
        <f>VLOOKUP($C$2,'[107]ERU-1'!$A$6:$BE$17,P$42,FALSE)</f>
        <v>0</v>
      </c>
      <c r="Q151" s="85">
        <f>VLOOKUP($C$2,'[107]ERU-1'!$A$6:$BE$17,Q$42,FALSE)</f>
        <v>0</v>
      </c>
      <c r="R151" s="85">
        <f>VLOOKUP($C$2,'[107]ERU-1'!$A$6:$BE$17,R$42,FALSE)</f>
        <v>324</v>
      </c>
      <c r="S151" s="85">
        <f>VLOOKUP($C$2,'[107]ERU-1'!$A$6:$BE$17,S$42,FALSE)</f>
        <v>0</v>
      </c>
      <c r="T151" s="85">
        <f>VLOOKUP($C$2,'[107]ERU-1'!$A$6:$BE$17,T$42,FALSE)</f>
        <v>0</v>
      </c>
      <c r="U151" s="85">
        <f>VLOOKUP($C$2,'[107]ERU-1'!$A$6:$BE$17,U$42,FALSE)</f>
        <v>0</v>
      </c>
      <c r="V151" s="85">
        <f>VLOOKUP($C$2,'[107]ERU-1'!$A$6:$BE$17,V$42,FALSE)</f>
        <v>0</v>
      </c>
      <c r="W151" s="85">
        <f>VLOOKUP($C$2,'[107]ERU-1'!$A$6:$BE$17,W$42,FALSE)</f>
        <v>0</v>
      </c>
      <c r="X151" s="85">
        <f>VLOOKUP($C$2,'[107]ERU-1'!$A$6:$BE$17,X$42,FALSE)</f>
        <v>0</v>
      </c>
      <c r="Y151" s="85">
        <f>VLOOKUP($C$2,'[107]ERU-1'!$A$6:$BE$17,Y$42,FALSE)</f>
        <v>0</v>
      </c>
      <c r="Z151" s="85">
        <f>VLOOKUP($C$2,'[107]ERU-1'!$A$6:$BE$17,Z$42,FALSE)</f>
        <v>0</v>
      </c>
      <c r="AA151" s="85" t="str">
        <f>INDEX([16]Data!$BK$5:$BK$156,MATCH(A151,[16]Data!$A$5:$A$156,0))</f>
        <v>Středočeský</v>
      </c>
      <c r="AB151" s="86">
        <f>INDEX([16]Data!$BM$5:$BM$156,MATCH(A151,[16]Data!$A$5:$A$156,0))</f>
        <v>0.80100000000000005</v>
      </c>
      <c r="AD151" s="39">
        <f t="shared" si="17"/>
        <v>0.76098352893428478</v>
      </c>
    </row>
    <row r="152" spans="1:30" x14ac:dyDescent="0.25">
      <c r="A152">
        <v>3928</v>
      </c>
      <c r="B152" s="84" t="str">
        <f>INDEX([16]Data!$C$5:$C$156,MATCH(A152,[16]Data!$A$5:$A$156,0))</f>
        <v>KJ - Tanvald ul. Vítězná</v>
      </c>
      <c r="C152" s="85" t="str">
        <f>VLOOKUP($C$2,'[108]ERU-1'!$A$6:$BE$17,C$42,FALSE)</f>
        <v>Červenec</v>
      </c>
      <c r="D152" s="85">
        <f>VLOOKUP($C$2,'[108]ERU-1'!$A$6:$BE$17,D$42,FALSE)</f>
        <v>7</v>
      </c>
      <c r="E152" s="85">
        <f>VLOOKUP($C$2,'[108]ERU-1'!$A$6:$BE$17,E$42,FALSE)</f>
        <v>93.018000000000001</v>
      </c>
      <c r="F152" s="85">
        <f>VLOOKUP($C$2,'[108]ERU-1'!$A$6:$BE$17,F$42,FALSE)</f>
        <v>53.509</v>
      </c>
      <c r="G152" s="85">
        <f>VLOOKUP($C$2,'[108]ERU-1'!$A$6:$BE$17,G$42,FALSE)</f>
        <v>35.39</v>
      </c>
      <c r="H152" s="85">
        <f>VLOOKUP($C$2,'[108]ERU-1'!$A$6:$BE$17,H$42,FALSE)</f>
        <v>154</v>
      </c>
      <c r="I152" s="85">
        <f>VLOOKUP($C$2,'[108]ERU-1'!$A$6:$BE$17,I$42,FALSE)</f>
        <v>0</v>
      </c>
      <c r="J152" s="85">
        <f>VLOOKUP($C$2,'[108]ERU-1'!$A$6:$BE$17,J$42,FALSE)</f>
        <v>0</v>
      </c>
      <c r="K152" s="85">
        <f>VLOOKUP($C$2,'[108]ERU-1'!$A$6:$BE$17,K$42,FALSE)</f>
        <v>154</v>
      </c>
      <c r="L152" s="85">
        <f>VLOOKUP($C$2,'[108]ERU-1'!$A$6:$BE$17,L$42,FALSE)</f>
        <v>0</v>
      </c>
      <c r="M152" s="85">
        <f>VLOOKUP($C$2,'[108]ERU-1'!$A$6:$BE$17,M$42,FALSE)</f>
        <v>154</v>
      </c>
      <c r="N152" s="85">
        <f>VLOOKUP($C$2,'[108]ERU-1'!$A$6:$BE$17,N$42,FALSE)</f>
        <v>0</v>
      </c>
      <c r="O152" s="85" t="s">
        <v>36</v>
      </c>
      <c r="P152" s="85">
        <f>VLOOKUP($C$2,'[108]ERU-1'!$A$6:$BE$17,P$42,FALSE)</f>
        <v>0</v>
      </c>
      <c r="Q152" s="85">
        <f>VLOOKUP($C$2,'[108]ERU-1'!$A$6:$BE$17,Q$42,FALSE)</f>
        <v>0</v>
      </c>
      <c r="R152" s="85">
        <f>VLOOKUP($C$2,'[108]ERU-1'!$A$6:$BE$17,R$42,FALSE)</f>
        <v>154</v>
      </c>
      <c r="S152" s="85">
        <f>VLOOKUP($C$2,'[108]ERU-1'!$A$6:$BE$17,S$42,FALSE)</f>
        <v>0</v>
      </c>
      <c r="T152" s="85">
        <f>VLOOKUP($C$2,'[108]ERU-1'!$A$6:$BE$17,T$42,FALSE)</f>
        <v>0</v>
      </c>
      <c r="U152" s="85">
        <f>VLOOKUP($C$2,'[108]ERU-1'!$A$6:$BE$17,U$42,FALSE)</f>
        <v>0</v>
      </c>
      <c r="V152" s="85">
        <f>VLOOKUP($C$2,'[108]ERU-1'!$A$6:$BE$17,V$42,FALSE)</f>
        <v>0</v>
      </c>
      <c r="W152" s="85">
        <f>VLOOKUP($C$2,'[108]ERU-1'!$A$6:$BE$17,W$42,FALSE)</f>
        <v>0</v>
      </c>
      <c r="X152" s="85">
        <f>VLOOKUP($C$2,'[108]ERU-1'!$A$6:$BE$17,X$42,FALSE)</f>
        <v>0</v>
      </c>
      <c r="Y152" s="85">
        <f>VLOOKUP($C$2,'[108]ERU-1'!$A$6:$BE$17,Y$42,FALSE)</f>
        <v>0</v>
      </c>
      <c r="Z152" s="85">
        <f>VLOOKUP($C$2,'[108]ERU-1'!$A$6:$BE$17,Z$42,FALSE)</f>
        <v>0</v>
      </c>
      <c r="AA152" s="85" t="str">
        <f>INDEX([16]Data!$BK$5:$BK$156,MATCH(A152,[16]Data!$A$5:$A$156,0))</f>
        <v>Liberecký</v>
      </c>
      <c r="AB152" s="86">
        <f>INDEX([16]Data!$BM$5:$BM$156,MATCH(A152,[16]Data!$A$5:$A$156,0))</f>
        <v>0.3</v>
      </c>
      <c r="AD152" s="39">
        <f t="shared" si="17"/>
        <v>0.79945014442014939</v>
      </c>
    </row>
    <row r="153" spans="1:30" x14ac:dyDescent="0.25">
      <c r="A153">
        <v>3974</v>
      </c>
      <c r="B153" s="84" t="str">
        <f>INDEX([16]Data!$C$5:$C$156,MATCH(A153,[16]Data!$A$5:$A$156,0))</f>
        <v>KJ - Energocentrum Vítkovice III</v>
      </c>
      <c r="C153" s="85" t="str">
        <f>VLOOKUP($C$2,'[109]ERU-1'!$A$6:$BE$17,C$42,FALSE)</f>
        <v>Červenec</v>
      </c>
      <c r="D153" s="85">
        <f>VLOOKUP($C$2,'[109]ERU-1'!$A$6:$BE$17,D$42,FALSE)</f>
        <v>7</v>
      </c>
      <c r="E153" s="85">
        <f>VLOOKUP($C$2,'[109]ERU-1'!$A$6:$BE$17,E$42,FALSE)</f>
        <v>842.97199999999998</v>
      </c>
      <c r="F153" s="85">
        <f>VLOOKUP($C$2,'[109]ERU-1'!$A$6:$BE$17,F$42,FALSE)</f>
        <v>454.779</v>
      </c>
      <c r="G153" s="85">
        <f>VLOOKUP($C$2,'[109]ERU-1'!$A$6:$BE$17,G$42,FALSE)</f>
        <v>35.430999999999997</v>
      </c>
      <c r="H153" s="85">
        <f>VLOOKUP($C$2,'[109]ERU-1'!$A$6:$BE$17,H$42,FALSE)</f>
        <v>1286</v>
      </c>
      <c r="I153" s="85">
        <f>VLOOKUP($C$2,'[109]ERU-1'!$A$6:$BE$17,I$42,FALSE)</f>
        <v>0</v>
      </c>
      <c r="J153" s="85">
        <f>VLOOKUP($C$2,'[109]ERU-1'!$A$6:$BE$17,J$42,FALSE)</f>
        <v>0</v>
      </c>
      <c r="K153" s="85">
        <f>VLOOKUP($C$2,'[109]ERU-1'!$A$6:$BE$17,K$42,FALSE)</f>
        <v>1286</v>
      </c>
      <c r="L153" s="85">
        <f>VLOOKUP($C$2,'[109]ERU-1'!$A$6:$BE$17,L$42,FALSE)</f>
        <v>0</v>
      </c>
      <c r="M153" s="85">
        <f>VLOOKUP($C$2,'[109]ERU-1'!$A$6:$BE$17,M$42,FALSE)</f>
        <v>1286</v>
      </c>
      <c r="N153" s="85">
        <f>VLOOKUP($C$2,'[109]ERU-1'!$A$6:$BE$17,N$42,FALSE)</f>
        <v>0</v>
      </c>
      <c r="O153" s="85" t="s">
        <v>36</v>
      </c>
      <c r="P153" s="85">
        <f>VLOOKUP($C$2,'[109]ERU-1'!$A$6:$BE$17,P$42,FALSE)</f>
        <v>0</v>
      </c>
      <c r="Q153" s="85">
        <f>VLOOKUP($C$2,'[109]ERU-1'!$A$6:$BE$17,Q$42,FALSE)</f>
        <v>0</v>
      </c>
      <c r="R153" s="85">
        <f>VLOOKUP($C$2,'[109]ERU-1'!$A$6:$BE$17,R$42,FALSE)</f>
        <v>0</v>
      </c>
      <c r="S153" s="85">
        <f>VLOOKUP($C$2,'[109]ERU-1'!$A$6:$BE$17,S$42,FALSE)</f>
        <v>0</v>
      </c>
      <c r="T153" s="85">
        <f>VLOOKUP($C$2,'[109]ERU-1'!$A$6:$BE$17,T$42,FALSE)</f>
        <v>1286</v>
      </c>
      <c r="U153" s="85">
        <f>VLOOKUP($C$2,'[109]ERU-1'!$A$6:$BE$17,U$42,FALSE)</f>
        <v>0</v>
      </c>
      <c r="V153" s="85">
        <f>VLOOKUP($C$2,'[109]ERU-1'!$A$6:$BE$17,V$42,FALSE)</f>
        <v>0</v>
      </c>
      <c r="W153" s="85">
        <f>VLOOKUP($C$2,'[109]ERU-1'!$A$6:$BE$17,W$42,FALSE)</f>
        <v>0</v>
      </c>
      <c r="X153" s="85">
        <f>VLOOKUP($C$2,'[109]ERU-1'!$A$6:$BE$17,X$42,FALSE)</f>
        <v>0</v>
      </c>
      <c r="Y153" s="85">
        <f>VLOOKUP($C$2,'[109]ERU-1'!$A$6:$BE$17,Y$42,FALSE)</f>
        <v>0</v>
      </c>
      <c r="Z153" s="85">
        <f>VLOOKUP($C$2,'[109]ERU-1'!$A$6:$BE$17,Z$42,FALSE)</f>
        <v>0</v>
      </c>
      <c r="AA153" s="85" t="str">
        <f>INDEX([16]Data!$BK$5:$BK$156,MATCH(A153,[16]Data!$A$5:$A$156,0))</f>
        <v>Moravskoslezský</v>
      </c>
      <c r="AB153" s="86">
        <f>INDEX([16]Data!$BM$5:$BM$156,MATCH(A153,[16]Data!$A$5:$A$156,0))</f>
        <v>1.966</v>
      </c>
      <c r="AD153" s="39">
        <f t="shared" si="17"/>
        <v>0.78548530653838944</v>
      </c>
    </row>
    <row r="154" spans="1:30" x14ac:dyDescent="0.25">
      <c r="A154">
        <v>3929</v>
      </c>
      <c r="B154" s="84" t="str">
        <f>INDEX([16]Data!$C$5:$C$156,MATCH(A154,[16]Data!$A$5:$A$156,0))</f>
        <v>KJ - Česká Třebová na Milíři</v>
      </c>
      <c r="C154" s="85" t="str">
        <f>VLOOKUP($C$2,'[110]ERU-1'!$A$6:$BE$17,C$42,FALSE)</f>
        <v>Červenec</v>
      </c>
      <c r="D154" s="85">
        <f>VLOOKUP($C$2,'[110]ERU-1'!$A$6:$BE$17,D$42,FALSE)</f>
        <v>7</v>
      </c>
      <c r="E154" s="85">
        <f>VLOOKUP($C$2,'[110]ERU-1'!$A$6:$BE$17,E$42,FALSE)</f>
        <v>73.977000000000004</v>
      </c>
      <c r="F154" s="85">
        <f>VLOOKUP($C$2,'[110]ERU-1'!$A$6:$BE$17,F$42,FALSE)</f>
        <v>41.040999999999997</v>
      </c>
      <c r="G154" s="85">
        <f>VLOOKUP($C$2,'[110]ERU-1'!$A$6:$BE$17,G$42,FALSE)</f>
        <v>35.314999999999998</v>
      </c>
      <c r="H154" s="85">
        <f>VLOOKUP($C$2,'[110]ERU-1'!$A$6:$BE$17,H$42,FALSE)</f>
        <v>113</v>
      </c>
      <c r="I154" s="85">
        <f>VLOOKUP($C$2,'[110]ERU-1'!$A$6:$BE$17,I$42,FALSE)</f>
        <v>0</v>
      </c>
      <c r="J154" s="85">
        <f>VLOOKUP($C$2,'[110]ERU-1'!$A$6:$BE$17,J$42,FALSE)</f>
        <v>0</v>
      </c>
      <c r="K154" s="85">
        <f>VLOOKUP($C$2,'[110]ERU-1'!$A$6:$BE$17,K$42,FALSE)</f>
        <v>113</v>
      </c>
      <c r="L154" s="85">
        <f>VLOOKUP($C$2,'[110]ERU-1'!$A$6:$BE$17,L$42,FALSE)</f>
        <v>0</v>
      </c>
      <c r="M154" s="85">
        <f>VLOOKUP($C$2,'[110]ERU-1'!$A$6:$BE$17,M$42,FALSE)</f>
        <v>113</v>
      </c>
      <c r="N154" s="85">
        <f>VLOOKUP($C$2,'[110]ERU-1'!$A$6:$BE$17,N$42,FALSE)</f>
        <v>0</v>
      </c>
      <c r="O154" s="85" t="s">
        <v>36</v>
      </c>
      <c r="P154" s="85">
        <f>VLOOKUP($C$2,'[110]ERU-1'!$A$6:$BE$17,P$42,FALSE)</f>
        <v>0</v>
      </c>
      <c r="Q154" s="85">
        <f>VLOOKUP($C$2,'[110]ERU-1'!$A$6:$BE$17,Q$42,FALSE)</f>
        <v>0</v>
      </c>
      <c r="R154" s="85">
        <f>VLOOKUP($C$2,'[110]ERU-1'!$A$6:$BE$17,R$42,FALSE)</f>
        <v>113</v>
      </c>
      <c r="S154" s="85">
        <f>VLOOKUP($C$2,'[110]ERU-1'!$A$6:$BE$17,S$42,FALSE)</f>
        <v>0</v>
      </c>
      <c r="T154" s="85">
        <f>VLOOKUP($C$2,'[110]ERU-1'!$A$6:$BE$17,T$42,FALSE)</f>
        <v>0</v>
      </c>
      <c r="U154" s="85">
        <f>VLOOKUP($C$2,'[110]ERU-1'!$A$6:$BE$17,U$42,FALSE)</f>
        <v>0</v>
      </c>
      <c r="V154" s="85">
        <f>VLOOKUP($C$2,'[110]ERU-1'!$A$6:$BE$17,V$42,FALSE)</f>
        <v>0</v>
      </c>
      <c r="W154" s="85">
        <f>VLOOKUP($C$2,'[110]ERU-1'!$A$6:$BE$17,W$42,FALSE)</f>
        <v>0</v>
      </c>
      <c r="X154" s="85">
        <f>VLOOKUP($C$2,'[110]ERU-1'!$A$6:$BE$17,X$42,FALSE)</f>
        <v>0</v>
      </c>
      <c r="Y154" s="85">
        <f>VLOOKUP($C$2,'[110]ERU-1'!$A$6:$BE$17,Y$42,FALSE)</f>
        <v>0</v>
      </c>
      <c r="Z154" s="85">
        <f>VLOOKUP($C$2,'[110]ERU-1'!$A$6:$BE$17,Z$42,FALSE)</f>
        <v>0</v>
      </c>
      <c r="AA154" s="85" t="str">
        <f>INDEX([16]Data!$BK$5:$BK$156,MATCH(A154,[16]Data!$A$5:$A$156,0))</f>
        <v>Pardubický</v>
      </c>
      <c r="AB154" s="86">
        <f>INDEX([16]Data!$BM$5:$BM$156,MATCH(A154,[16]Data!$A$5:$A$156,0))</f>
        <v>0.28000000000000003</v>
      </c>
      <c r="AD154" s="39">
        <f t="shared" si="17"/>
        <v>0.76481783798856962</v>
      </c>
    </row>
    <row r="155" spans="1:30" x14ac:dyDescent="0.25">
      <c r="A155">
        <v>4026</v>
      </c>
      <c r="B155" s="84" t="str">
        <f>INDEX([16]Data!$C$5:$C$156,MATCH(A155,[16]Data!$A$5:$A$156,0))</f>
        <v>KJ - Řež ÚJV</v>
      </c>
      <c r="C155" s="85" t="str">
        <f>VLOOKUP($C$2,'[111]ERU-1'!$A$6:$BE$17,C$42,FALSE)</f>
        <v>Červenec</v>
      </c>
      <c r="D155" s="85">
        <f>VLOOKUP($C$2,'[111]ERU-1'!$A$6:$BE$17,D$42,FALSE)</f>
        <v>7</v>
      </c>
      <c r="E155" s="85">
        <f>VLOOKUP($C$2,'[111]ERU-1'!$A$6:$BE$17,E$42,FALSE)</f>
        <v>169.05</v>
      </c>
      <c r="F155" s="85">
        <f>VLOOKUP($C$2,'[111]ERU-1'!$A$6:$BE$17,F$42,FALSE)</f>
        <v>90.272000000000006</v>
      </c>
      <c r="G155" s="85">
        <f>VLOOKUP($C$2,'[111]ERU-1'!$A$6:$BE$17,G$42,FALSE)</f>
        <v>35.366999999999997</v>
      </c>
      <c r="H155" s="85">
        <f>VLOOKUP($C$2,'[111]ERU-1'!$A$6:$BE$17,H$42,FALSE)</f>
        <v>245</v>
      </c>
      <c r="I155" s="85">
        <f>VLOOKUP($C$2,'[111]ERU-1'!$A$6:$BE$17,I$42,FALSE)</f>
        <v>0</v>
      </c>
      <c r="J155" s="85">
        <f>VLOOKUP($C$2,'[111]ERU-1'!$A$6:$BE$17,J$42,FALSE)</f>
        <v>0</v>
      </c>
      <c r="K155" s="85">
        <f>VLOOKUP($C$2,'[111]ERU-1'!$A$6:$BE$17,K$42,FALSE)</f>
        <v>245</v>
      </c>
      <c r="L155" s="85">
        <f>VLOOKUP($C$2,'[111]ERU-1'!$A$6:$BE$17,L$42,FALSE)</f>
        <v>0</v>
      </c>
      <c r="M155" s="85">
        <f>VLOOKUP($C$2,'[111]ERU-1'!$A$6:$BE$17,M$42,FALSE)</f>
        <v>245</v>
      </c>
      <c r="N155" s="85">
        <f>VLOOKUP($C$2,'[111]ERU-1'!$A$6:$BE$17,N$42,FALSE)</f>
        <v>0</v>
      </c>
      <c r="O155" s="85" t="s">
        <v>36</v>
      </c>
      <c r="P155" s="85">
        <f>VLOOKUP($C$2,'[111]ERU-1'!$A$6:$BE$17,P$42,FALSE)</f>
        <v>0</v>
      </c>
      <c r="Q155" s="85">
        <f>VLOOKUP($C$2,'[111]ERU-1'!$A$6:$BE$17,Q$42,FALSE)</f>
        <v>0</v>
      </c>
      <c r="R155" s="85">
        <f>VLOOKUP($C$2,'[111]ERU-1'!$A$6:$BE$17,R$42,FALSE)</f>
        <v>245</v>
      </c>
      <c r="S155" s="85">
        <f>VLOOKUP($C$2,'[111]ERU-1'!$A$6:$BE$17,S$42,FALSE)</f>
        <v>0</v>
      </c>
      <c r="T155" s="85">
        <f>VLOOKUP($C$2,'[111]ERU-1'!$A$6:$BE$17,T$42,FALSE)</f>
        <v>0</v>
      </c>
      <c r="U155" s="85">
        <f>VLOOKUP($C$2,'[111]ERU-1'!$A$6:$BE$17,U$42,FALSE)</f>
        <v>0</v>
      </c>
      <c r="V155" s="85">
        <f>VLOOKUP($C$2,'[111]ERU-1'!$A$6:$BE$17,V$42,FALSE)</f>
        <v>0</v>
      </c>
      <c r="W155" s="85">
        <f>VLOOKUP($C$2,'[111]ERU-1'!$A$6:$BE$17,W$42,FALSE)</f>
        <v>0</v>
      </c>
      <c r="X155" s="85">
        <f>VLOOKUP($C$2,'[111]ERU-1'!$A$6:$BE$17,X$42,FALSE)</f>
        <v>0</v>
      </c>
      <c r="Y155" s="85">
        <f>VLOOKUP($C$2,'[111]ERU-1'!$A$6:$BE$17,Y$42,FALSE)</f>
        <v>0</v>
      </c>
      <c r="Z155" s="85">
        <f>VLOOKUP($C$2,'[111]ERU-1'!$A$6:$BE$17,Z$42,FALSE)</f>
        <v>0</v>
      </c>
      <c r="AA155" s="85" t="str">
        <f>INDEX([16]Data!$BK$5:$BK$156,MATCH(A155,[16]Data!$A$5:$A$156,0))</f>
        <v>Středočeský</v>
      </c>
      <c r="AB155" s="86">
        <f>INDEX([16]Data!$BM$5:$BM$156,MATCH(A155,[16]Data!$A$5:$A$156,0))</f>
        <v>1.268</v>
      </c>
      <c r="AD155" s="39">
        <f t="shared" si="17"/>
        <v>0.75389440308795141</v>
      </c>
    </row>
    <row r="156" spans="1:30" x14ac:dyDescent="0.25">
      <c r="A156">
        <v>4027</v>
      </c>
      <c r="B156" s="84" t="str">
        <f>INDEX([16]Data!$C$5:$C$156,MATCH(A156,[16]Data!$A$5:$A$156,0))</f>
        <v>KJ - ŠumerkK2</v>
      </c>
      <c r="C156" s="85" t="str">
        <f>VLOOKUP($C$2,'[112]ERU-1'!$A$6:$BE$17,C$42,FALSE)</f>
        <v>Červenec</v>
      </c>
      <c r="D156" s="85">
        <f>VLOOKUP($C$2,'[112]ERU-1'!$A$6:$BE$17,D$42,FALSE)</f>
        <v>7</v>
      </c>
      <c r="E156" s="85">
        <f>VLOOKUP($C$2,'[112]ERU-1'!$A$6:$BE$17,E$42,FALSE)</f>
        <v>160.27600000000001</v>
      </c>
      <c r="F156" s="85">
        <f>VLOOKUP($C$2,'[112]ERU-1'!$A$6:$BE$17,F$42,FALSE)</f>
        <v>84.620999999999995</v>
      </c>
      <c r="G156" s="85">
        <f>VLOOKUP($C$2,'[112]ERU-1'!$A$6:$BE$17,G$42,FALSE)</f>
        <v>35.427</v>
      </c>
      <c r="H156" s="85">
        <f>VLOOKUP($C$2,'[112]ERU-1'!$A$6:$BE$17,H$42,FALSE)</f>
        <v>224</v>
      </c>
      <c r="I156" s="85">
        <f>VLOOKUP($C$2,'[112]ERU-1'!$A$6:$BE$17,I$42,FALSE)</f>
        <v>0</v>
      </c>
      <c r="J156" s="85">
        <f>VLOOKUP($C$2,'[112]ERU-1'!$A$6:$BE$17,J$42,FALSE)</f>
        <v>0</v>
      </c>
      <c r="K156" s="85">
        <f>VLOOKUP($C$2,'[112]ERU-1'!$A$6:$BE$17,K$42,FALSE)</f>
        <v>224</v>
      </c>
      <c r="L156" s="85">
        <f>VLOOKUP($C$2,'[112]ERU-1'!$A$6:$BE$17,L$42,FALSE)</f>
        <v>0</v>
      </c>
      <c r="M156" s="85">
        <f>VLOOKUP($C$2,'[112]ERU-1'!$A$6:$BE$17,M$42,FALSE)</f>
        <v>224</v>
      </c>
      <c r="N156" s="85">
        <f>VLOOKUP($C$2,'[112]ERU-1'!$A$6:$BE$17,N$42,FALSE)</f>
        <v>0</v>
      </c>
      <c r="O156" s="85" t="s">
        <v>36</v>
      </c>
      <c r="P156" s="85">
        <f>VLOOKUP($C$2,'[112]ERU-1'!$A$6:$BE$17,P$42,FALSE)</f>
        <v>0</v>
      </c>
      <c r="Q156" s="85">
        <f>VLOOKUP($C$2,'[112]ERU-1'!$A$6:$BE$17,Q$42,FALSE)</f>
        <v>0</v>
      </c>
      <c r="R156" s="85">
        <f>VLOOKUP($C$2,'[112]ERU-1'!$A$6:$BE$17,R$42,FALSE)</f>
        <v>224</v>
      </c>
      <c r="S156" s="85">
        <f>VLOOKUP($C$2,'[112]ERU-1'!$A$6:$BE$17,S$42,FALSE)</f>
        <v>0</v>
      </c>
      <c r="T156" s="85">
        <f>VLOOKUP($C$2,'[112]ERU-1'!$A$6:$BE$17,T$42,FALSE)</f>
        <v>0</v>
      </c>
      <c r="U156" s="85">
        <f>VLOOKUP($C$2,'[112]ERU-1'!$A$6:$BE$17,U$42,FALSE)</f>
        <v>0</v>
      </c>
      <c r="V156" s="85">
        <f>VLOOKUP($C$2,'[112]ERU-1'!$A$6:$BE$17,V$42,FALSE)</f>
        <v>0</v>
      </c>
      <c r="W156" s="85">
        <f>VLOOKUP($C$2,'[112]ERU-1'!$A$6:$BE$17,W$42,FALSE)</f>
        <v>0</v>
      </c>
      <c r="X156" s="85">
        <f>VLOOKUP($C$2,'[112]ERU-1'!$A$6:$BE$17,X$42,FALSE)</f>
        <v>0</v>
      </c>
      <c r="Y156" s="85">
        <f>VLOOKUP($C$2,'[112]ERU-1'!$A$6:$BE$17,Y$42,FALSE)</f>
        <v>0</v>
      </c>
      <c r="Z156" s="85">
        <f>VLOOKUP($C$2,'[112]ERU-1'!$A$6:$BE$17,Z$42,FALSE)</f>
        <v>0</v>
      </c>
      <c r="AA156" s="85" t="str">
        <f>INDEX([16]Data!$BK$5:$BK$156,MATCH(A156,[16]Data!$A$5:$A$156,0))</f>
        <v>Olomoucký</v>
      </c>
      <c r="AB156" s="86">
        <f>INDEX([16]Data!$BM$5:$BM$156,MATCH(A156,[16]Data!$A$5:$A$156,0))</f>
        <v>1.268</v>
      </c>
      <c r="AD156" s="39">
        <f t="shared" si="17"/>
        <v>0.73530473785729566</v>
      </c>
    </row>
    <row r="157" spans="1:30" x14ac:dyDescent="0.25">
      <c r="A157">
        <v>4028</v>
      </c>
      <c r="B157" s="84" t="str">
        <f>INDEX([16]Data!$C$5:$C$156,MATCH(A157,[16]Data!$A$5:$A$156,0))</f>
        <v>KJ - Šumerk K3</v>
      </c>
      <c r="C157" s="85" t="str">
        <f>VLOOKUP($C$2,'[113]ERU-1'!$A$6:$BE$17,C$42,FALSE)</f>
        <v>Červenec</v>
      </c>
      <c r="D157" s="85">
        <f>VLOOKUP($C$2,'[113]ERU-1'!$A$6:$BE$17,D$42,FALSE)</f>
        <v>7</v>
      </c>
      <c r="E157" s="85">
        <f>VLOOKUP($C$2,'[113]ERU-1'!$A$6:$BE$17,E$42,FALSE)</f>
        <v>102.926</v>
      </c>
      <c r="F157" s="85">
        <f>VLOOKUP($C$2,'[113]ERU-1'!$A$6:$BE$17,F$42,FALSE)</f>
        <v>54.179000000000002</v>
      </c>
      <c r="G157" s="85">
        <f>VLOOKUP($C$2,'[113]ERU-1'!$A$6:$BE$17,G$42,FALSE)</f>
        <v>35.42</v>
      </c>
      <c r="H157" s="85">
        <f>VLOOKUP($C$2,'[113]ERU-1'!$A$6:$BE$17,H$42,FALSE)</f>
        <v>147</v>
      </c>
      <c r="I157" s="85">
        <f>VLOOKUP($C$2,'[113]ERU-1'!$A$6:$BE$17,I$42,FALSE)</f>
        <v>0</v>
      </c>
      <c r="J157" s="85">
        <f>VLOOKUP($C$2,'[113]ERU-1'!$A$6:$BE$17,J$42,FALSE)</f>
        <v>0</v>
      </c>
      <c r="K157" s="85">
        <f>VLOOKUP($C$2,'[113]ERU-1'!$A$6:$BE$17,K$42,FALSE)</f>
        <v>147</v>
      </c>
      <c r="L157" s="85">
        <f>VLOOKUP($C$2,'[113]ERU-1'!$A$6:$BE$17,L$42,FALSE)</f>
        <v>0</v>
      </c>
      <c r="M157" s="85">
        <f>VLOOKUP($C$2,'[113]ERU-1'!$A$6:$BE$17,M$42,FALSE)</f>
        <v>147</v>
      </c>
      <c r="N157" s="85">
        <f>VLOOKUP($C$2,'[113]ERU-1'!$A$6:$BE$17,N$42,FALSE)</f>
        <v>0</v>
      </c>
      <c r="O157" s="85" t="s">
        <v>36</v>
      </c>
      <c r="P157" s="85">
        <f>VLOOKUP($C$2,'[113]ERU-1'!$A$6:$BE$17,P$42,FALSE)</f>
        <v>0</v>
      </c>
      <c r="Q157" s="85">
        <f>VLOOKUP($C$2,'[113]ERU-1'!$A$6:$BE$17,Q$42,FALSE)</f>
        <v>0</v>
      </c>
      <c r="R157" s="85">
        <f>VLOOKUP($C$2,'[113]ERU-1'!$A$6:$BE$17,R$42,FALSE)</f>
        <v>147</v>
      </c>
      <c r="S157" s="85">
        <f>VLOOKUP($C$2,'[113]ERU-1'!$A$6:$BE$17,S$42,FALSE)</f>
        <v>0</v>
      </c>
      <c r="T157" s="85">
        <f>VLOOKUP($C$2,'[113]ERU-1'!$A$6:$BE$17,T$42,FALSE)</f>
        <v>0</v>
      </c>
      <c r="U157" s="85">
        <f>VLOOKUP($C$2,'[113]ERU-1'!$A$6:$BE$17,U$42,FALSE)</f>
        <v>0</v>
      </c>
      <c r="V157" s="85">
        <f>VLOOKUP($C$2,'[113]ERU-1'!$A$6:$BE$17,V$42,FALSE)</f>
        <v>0</v>
      </c>
      <c r="W157" s="85">
        <f>VLOOKUP($C$2,'[113]ERU-1'!$A$6:$BE$17,W$42,FALSE)</f>
        <v>0</v>
      </c>
      <c r="X157" s="85">
        <f>VLOOKUP($C$2,'[113]ERU-1'!$A$6:$BE$17,X$42,FALSE)</f>
        <v>0</v>
      </c>
      <c r="Y157" s="85">
        <f>VLOOKUP($C$2,'[113]ERU-1'!$A$6:$BE$17,Y$42,FALSE)</f>
        <v>0</v>
      </c>
      <c r="Z157" s="85">
        <f>VLOOKUP($C$2,'[113]ERU-1'!$A$6:$BE$17,Z$42,FALSE)</f>
        <v>0</v>
      </c>
      <c r="AA157" s="85" t="str">
        <f>INDEX([16]Data!$BK$5:$BK$156,MATCH(A157,[16]Data!$A$5:$A$156,0))</f>
        <v>Olomoucký</v>
      </c>
      <c r="AB157" s="86">
        <f>INDEX([16]Data!$BM$5:$BM$156,MATCH(A157,[16]Data!$A$5:$A$156,0))</f>
        <v>1.268</v>
      </c>
      <c r="AD157" s="39">
        <f t="shared" si="17"/>
        <v>0.75367454794908229</v>
      </c>
    </row>
    <row r="158" spans="1:30" x14ac:dyDescent="0.25">
      <c r="A158">
        <v>4278</v>
      </c>
      <c r="B158" s="84" t="str">
        <f>INDEX([16]Data!$C$5:$C$156,MATCH(A158,[16]Data!$A$5:$A$156,0))</f>
        <v>KJ - Helvikovice</v>
      </c>
      <c r="C158" s="85" t="str">
        <f>VLOOKUP($C$2,'[114]ERU-1'!$A$6:$BE$17,C$42,FALSE)</f>
        <v>Červenec</v>
      </c>
      <c r="D158" s="85">
        <f>VLOOKUP($C$2,'[114]ERU-1'!$A$6:$BE$17,D$42,FALSE)</f>
        <v>7</v>
      </c>
      <c r="E158" s="85">
        <f>VLOOKUP($C$2,'[114]ERU-1'!$A$6:$BE$17,E$42,FALSE)</f>
        <v>101.65900000000001</v>
      </c>
      <c r="F158" s="85">
        <f>VLOOKUP($C$2,'[114]ERU-1'!$A$6:$BE$17,F$42,FALSE)</f>
        <v>57.87</v>
      </c>
      <c r="G158" s="85">
        <f>VLOOKUP($C$2,'[114]ERU-1'!$A$6:$BE$17,G$42,FALSE)</f>
        <v>35.317999999999998</v>
      </c>
      <c r="H158" s="85">
        <f>VLOOKUP($C$2,'[114]ERU-1'!$A$6:$BE$17,H$42,FALSE)</f>
        <v>156</v>
      </c>
      <c r="I158" s="85">
        <f>VLOOKUP($C$2,'[114]ERU-1'!$A$6:$BE$17,I$42,FALSE)</f>
        <v>0</v>
      </c>
      <c r="J158" s="85">
        <f>VLOOKUP($C$2,'[114]ERU-1'!$A$6:$BE$17,J$42,FALSE)</f>
        <v>0</v>
      </c>
      <c r="K158" s="85">
        <f>VLOOKUP($C$2,'[114]ERU-1'!$A$6:$BE$17,K$42,FALSE)</f>
        <v>156</v>
      </c>
      <c r="L158" s="85">
        <f>VLOOKUP($C$2,'[114]ERU-1'!$A$6:$BE$17,L$42,FALSE)</f>
        <v>0</v>
      </c>
      <c r="M158" s="85">
        <f>VLOOKUP($C$2,'[114]ERU-1'!$A$6:$BE$17,M$42,FALSE)</f>
        <v>156</v>
      </c>
      <c r="N158" s="85">
        <f>VLOOKUP($C$2,'[114]ERU-1'!$A$6:$BE$17,N$42,FALSE)</f>
        <v>0</v>
      </c>
      <c r="O158" s="85" t="s">
        <v>36</v>
      </c>
      <c r="P158" s="85">
        <f>VLOOKUP($C$2,'[114]ERU-1'!$A$6:$BE$17,P$42,FALSE)</f>
        <v>0</v>
      </c>
      <c r="Q158" s="85">
        <f>VLOOKUP($C$2,'[114]ERU-1'!$A$6:$BE$17,Q$42,FALSE)</f>
        <v>0</v>
      </c>
      <c r="R158" s="85">
        <f>VLOOKUP($C$2,'[114]ERU-1'!$A$6:$BE$17,R$42,FALSE)</f>
        <v>156</v>
      </c>
      <c r="S158" s="85">
        <f>VLOOKUP($C$2,'[114]ERU-1'!$A$6:$BE$17,S$42,FALSE)</f>
        <v>0</v>
      </c>
      <c r="T158" s="85">
        <f>VLOOKUP($C$2,'[114]ERU-1'!$A$6:$BE$17,T$42,FALSE)</f>
        <v>0</v>
      </c>
      <c r="U158" s="85">
        <f>VLOOKUP($C$2,'[114]ERU-1'!$A$6:$BE$17,U$42,FALSE)</f>
        <v>0</v>
      </c>
      <c r="V158" s="85">
        <f>VLOOKUP($C$2,'[114]ERU-1'!$A$6:$BE$17,V$42,FALSE)</f>
        <v>0</v>
      </c>
      <c r="W158" s="85">
        <f>VLOOKUP($C$2,'[114]ERU-1'!$A$6:$BE$17,W$42,FALSE)</f>
        <v>0</v>
      </c>
      <c r="X158" s="85">
        <f>VLOOKUP($C$2,'[114]ERU-1'!$A$6:$BE$17,X$42,FALSE)</f>
        <v>0</v>
      </c>
      <c r="Y158" s="85">
        <f>VLOOKUP($C$2,'[114]ERU-1'!$A$6:$BE$17,Y$42,FALSE)</f>
        <v>0</v>
      </c>
      <c r="Z158" s="85">
        <f>VLOOKUP($C$2,'[114]ERU-1'!$A$6:$BE$17,Z$42,FALSE)</f>
        <v>0</v>
      </c>
      <c r="AA158" s="85" t="str">
        <f>INDEX([16]Data!$BK$5:$BK$156,MATCH(A158,[16]Data!$A$5:$A$156,0))</f>
        <v>Pardubický</v>
      </c>
      <c r="AB158" s="86">
        <f>INDEX([16]Data!$BM$5:$BM$156,MATCH(A158,[16]Data!$A$5:$A$156,0))</f>
        <v>0.3</v>
      </c>
      <c r="AD158" s="39">
        <f t="shared" si="17"/>
        <v>0.7488047923506711</v>
      </c>
    </row>
    <row r="159" spans="1:30" x14ac:dyDescent="0.25">
      <c r="A159">
        <v>3971</v>
      </c>
      <c r="B159" s="84" t="str">
        <f>INDEX([16]Data!$C$5:$C$156,MATCH(A159,[16]Data!$A$5:$A$156,0))</f>
        <v>KJ - Luby ul. Tovární</v>
      </c>
      <c r="C159" s="85" t="str">
        <f>VLOOKUP($C$2,'[115]ERU-1'!$A$6:$BE$17,C$42,FALSE)</f>
        <v>Červenec</v>
      </c>
      <c r="D159" s="85">
        <f>VLOOKUP($C$2,'[115]ERU-1'!$A$6:$BE$17,D$42,FALSE)</f>
        <v>7</v>
      </c>
      <c r="E159" s="85">
        <f>VLOOKUP($C$2,'[115]ERU-1'!$A$6:$BE$17,E$42,FALSE)</f>
        <v>91.251000000000005</v>
      </c>
      <c r="F159" s="85">
        <f>VLOOKUP($C$2,'[115]ERU-1'!$A$6:$BE$17,F$42,FALSE)</f>
        <v>50.658999999999999</v>
      </c>
      <c r="G159" s="85">
        <f>VLOOKUP($C$2,'[115]ERU-1'!$A$6:$BE$17,G$42,FALSE)</f>
        <v>35.323</v>
      </c>
      <c r="H159" s="85">
        <f>VLOOKUP($C$2,'[115]ERU-1'!$A$6:$BE$17,H$42,FALSE)</f>
        <v>136</v>
      </c>
      <c r="I159" s="85">
        <f>VLOOKUP($C$2,'[115]ERU-1'!$A$6:$BE$17,I$42,FALSE)</f>
        <v>0</v>
      </c>
      <c r="J159" s="85">
        <f>VLOOKUP($C$2,'[115]ERU-1'!$A$6:$BE$17,J$42,FALSE)</f>
        <v>0</v>
      </c>
      <c r="K159" s="85">
        <f>VLOOKUP($C$2,'[115]ERU-1'!$A$6:$BE$17,K$42,FALSE)</f>
        <v>136</v>
      </c>
      <c r="L159" s="85">
        <f>VLOOKUP($C$2,'[115]ERU-1'!$A$6:$BE$17,L$42,FALSE)</f>
        <v>0</v>
      </c>
      <c r="M159" s="85">
        <f>VLOOKUP($C$2,'[115]ERU-1'!$A$6:$BE$17,M$42,FALSE)</f>
        <v>136</v>
      </c>
      <c r="N159" s="85">
        <f>VLOOKUP($C$2,'[115]ERU-1'!$A$6:$BE$17,N$42,FALSE)</f>
        <v>0</v>
      </c>
      <c r="O159" s="85" t="s">
        <v>36</v>
      </c>
      <c r="P159" s="85">
        <f>VLOOKUP($C$2,'[115]ERU-1'!$A$6:$BE$17,P$42,FALSE)</f>
        <v>0</v>
      </c>
      <c r="Q159" s="85">
        <f>VLOOKUP($C$2,'[115]ERU-1'!$A$6:$BE$17,Q$42,FALSE)</f>
        <v>0</v>
      </c>
      <c r="R159" s="85">
        <f>VLOOKUP($C$2,'[115]ERU-1'!$A$6:$BE$17,R$42,FALSE)</f>
        <v>136</v>
      </c>
      <c r="S159" s="85">
        <f>VLOOKUP($C$2,'[115]ERU-1'!$A$6:$BE$17,S$42,FALSE)</f>
        <v>0</v>
      </c>
      <c r="T159" s="85">
        <f>VLOOKUP($C$2,'[115]ERU-1'!$A$6:$BE$17,T$42,FALSE)</f>
        <v>0</v>
      </c>
      <c r="U159" s="85">
        <f>VLOOKUP($C$2,'[115]ERU-1'!$A$6:$BE$17,U$42,FALSE)</f>
        <v>0</v>
      </c>
      <c r="V159" s="85">
        <f>VLOOKUP($C$2,'[115]ERU-1'!$A$6:$BE$17,V$42,FALSE)</f>
        <v>0</v>
      </c>
      <c r="W159" s="85">
        <f>VLOOKUP($C$2,'[115]ERU-1'!$A$6:$BE$17,W$42,FALSE)</f>
        <v>0</v>
      </c>
      <c r="X159" s="85">
        <f>VLOOKUP($C$2,'[115]ERU-1'!$A$6:$BE$17,X$42,FALSE)</f>
        <v>0</v>
      </c>
      <c r="Y159" s="85">
        <f>VLOOKUP($C$2,'[115]ERU-1'!$A$6:$BE$17,Y$42,FALSE)</f>
        <v>0</v>
      </c>
      <c r="Z159" s="85">
        <f>VLOOKUP($C$2,'[115]ERU-1'!$A$6:$BE$17,Z$42,FALSE)</f>
        <v>0</v>
      </c>
      <c r="AA159" s="85" t="str">
        <f>INDEX([16]Data!$BK$5:$BK$156,MATCH(A159,[16]Data!$A$5:$A$156,0))</f>
        <v>Karlovarský</v>
      </c>
      <c r="AB159" s="86">
        <f>INDEX([16]Data!$BM$5:$BM$156,MATCH(A159,[16]Data!$A$5:$A$156,0))</f>
        <v>0.28599999999999998</v>
      </c>
      <c r="AD159" s="39">
        <f t="shared" si="17"/>
        <v>0.74572687533859294</v>
      </c>
    </row>
    <row r="160" spans="1:30" x14ac:dyDescent="0.25">
      <c r="A160">
        <v>3972</v>
      </c>
      <c r="B160" s="84" t="str">
        <f>INDEX([16]Data!$C$5:$C$156,MATCH(A160,[16]Data!$A$5:$A$156,0))</f>
        <v>KJ - Luby U Pily</v>
      </c>
      <c r="C160" s="85" t="str">
        <f>VLOOKUP($C$2,'[116]ERU-1'!$A$6:$BE$17,C$42,FALSE)</f>
        <v>Červenec</v>
      </c>
      <c r="D160" s="85">
        <f>VLOOKUP($C$2,'[116]ERU-1'!$A$6:$BE$17,D$42,FALSE)</f>
        <v>7</v>
      </c>
      <c r="E160" s="85">
        <f>VLOOKUP($C$2,'[116]ERU-1'!$A$6:$BE$17,E$42,FALSE)</f>
        <v>130.12700000000001</v>
      </c>
      <c r="F160" s="85">
        <f>VLOOKUP($C$2,'[116]ERU-1'!$A$6:$BE$17,F$42,FALSE)</f>
        <v>70.165000000000006</v>
      </c>
      <c r="G160" s="85">
        <f>VLOOKUP($C$2,'[116]ERU-1'!$A$6:$BE$17,G$42,FALSE)</f>
        <v>35.323</v>
      </c>
      <c r="H160" s="85">
        <f>VLOOKUP($C$2,'[116]ERU-1'!$A$6:$BE$17,H$42,FALSE)</f>
        <v>191</v>
      </c>
      <c r="I160" s="85">
        <f>VLOOKUP($C$2,'[116]ERU-1'!$A$6:$BE$17,I$42,FALSE)</f>
        <v>0</v>
      </c>
      <c r="J160" s="85">
        <f>VLOOKUP($C$2,'[116]ERU-1'!$A$6:$BE$17,J$42,FALSE)</f>
        <v>0</v>
      </c>
      <c r="K160" s="85">
        <f>VLOOKUP($C$2,'[116]ERU-1'!$A$6:$BE$17,K$42,FALSE)</f>
        <v>191</v>
      </c>
      <c r="L160" s="85">
        <f>VLOOKUP($C$2,'[116]ERU-1'!$A$6:$BE$17,L$42,FALSE)</f>
        <v>0</v>
      </c>
      <c r="M160" s="85">
        <f>VLOOKUP($C$2,'[116]ERU-1'!$A$6:$BE$17,M$42,FALSE)</f>
        <v>191</v>
      </c>
      <c r="N160" s="85">
        <f>VLOOKUP($C$2,'[116]ERU-1'!$A$6:$BE$17,N$42,FALSE)</f>
        <v>0</v>
      </c>
      <c r="O160" s="85" t="s">
        <v>36</v>
      </c>
      <c r="P160" s="85">
        <f>VLOOKUP($C$2,'[116]ERU-1'!$A$6:$BE$17,P$42,FALSE)</f>
        <v>0</v>
      </c>
      <c r="Q160" s="85">
        <f>VLOOKUP($C$2,'[116]ERU-1'!$A$6:$BE$17,Q$42,FALSE)</f>
        <v>0</v>
      </c>
      <c r="R160" s="85">
        <f>VLOOKUP($C$2,'[116]ERU-1'!$A$6:$BE$17,R$42,FALSE)</f>
        <v>191</v>
      </c>
      <c r="S160" s="85">
        <f>VLOOKUP($C$2,'[116]ERU-1'!$A$6:$BE$17,S$42,FALSE)</f>
        <v>0</v>
      </c>
      <c r="T160" s="85">
        <f>VLOOKUP($C$2,'[116]ERU-1'!$A$6:$BE$17,T$42,FALSE)</f>
        <v>0</v>
      </c>
      <c r="U160" s="85">
        <f>VLOOKUP($C$2,'[116]ERU-1'!$A$6:$BE$17,U$42,FALSE)</f>
        <v>0</v>
      </c>
      <c r="V160" s="85">
        <f>VLOOKUP($C$2,'[116]ERU-1'!$A$6:$BE$17,V$42,FALSE)</f>
        <v>0</v>
      </c>
      <c r="W160" s="85">
        <f>VLOOKUP($C$2,'[116]ERU-1'!$A$6:$BE$17,W$42,FALSE)</f>
        <v>0</v>
      </c>
      <c r="X160" s="85">
        <f>VLOOKUP($C$2,'[116]ERU-1'!$A$6:$BE$17,X$42,FALSE)</f>
        <v>0</v>
      </c>
      <c r="Y160" s="85">
        <f>VLOOKUP($C$2,'[116]ERU-1'!$A$6:$BE$17,Y$42,FALSE)</f>
        <v>0</v>
      </c>
      <c r="Z160" s="85">
        <f>VLOOKUP($C$2,'[116]ERU-1'!$A$6:$BE$17,Z$42,FALSE)</f>
        <v>0</v>
      </c>
      <c r="AA160" s="85" t="str">
        <f>INDEX([16]Data!$BK$5:$BK$156,MATCH(A160,[16]Data!$A$5:$A$156,0))</f>
        <v>Karlovarský</v>
      </c>
      <c r="AB160" s="86">
        <f>INDEX([16]Data!$BM$5:$BM$156,MATCH(A160,[16]Data!$A$5:$A$156,0))</f>
        <v>0.28599999999999998</v>
      </c>
      <c r="AD160" s="39">
        <f t="shared" si="17"/>
        <v>0.7561541445956752</v>
      </c>
    </row>
    <row r="161" spans="1:30" x14ac:dyDescent="0.25">
      <c r="A161">
        <v>4295</v>
      </c>
      <c r="B161" s="84" t="str">
        <f>INDEX([16]Data!$C$5:$C$156,MATCH(A161,[16]Data!$A$5:$A$156,0))</f>
        <v>KJ - Mondelez Opava</v>
      </c>
      <c r="C161" s="85" t="str">
        <f>VLOOKUP($C$2,'[14]ERU-1'!$A$6:$BE$17,C$42,FALSE)</f>
        <v>Červenec</v>
      </c>
      <c r="D161" s="85">
        <f>VLOOKUP($C$2,'[14]ERU-1'!$A$6:$BE$17,D$42,FALSE)</f>
        <v>7</v>
      </c>
      <c r="E161" s="85">
        <f>VLOOKUP($C$2,'[14]ERU-1'!$A$6:$BE$17,E$42,FALSE)</f>
        <v>254.84800000000001</v>
      </c>
      <c r="F161" s="85">
        <f>VLOOKUP($C$2,'[14]ERU-1'!$A$6:$BE$17,F$42,FALSE)</f>
        <v>138.55500000000001</v>
      </c>
      <c r="G161" s="85">
        <f>VLOOKUP($C$2,'[14]ERU-1'!$A$6:$BE$17,G$42,FALSE)</f>
        <v>35.427</v>
      </c>
      <c r="H161" s="85">
        <f>VLOOKUP($C$2,'[14]ERU-1'!$A$6:$BE$17,H$42,FALSE)</f>
        <v>407</v>
      </c>
      <c r="I161" s="85">
        <f>VLOOKUP($C$2,'[14]ERU-1'!$A$6:$BE$17,I$42,FALSE)</f>
        <v>0</v>
      </c>
      <c r="J161" s="85">
        <f>VLOOKUP($C$2,'[14]ERU-1'!$A$6:$BE$17,J$42,FALSE)</f>
        <v>0</v>
      </c>
      <c r="K161" s="85">
        <f>VLOOKUP($C$2,'[14]ERU-1'!$A$6:$BE$17,K$42,FALSE)</f>
        <v>407</v>
      </c>
      <c r="L161" s="85">
        <f>VLOOKUP($C$2,'[14]ERU-1'!$A$6:$BE$17,L$42,FALSE)</f>
        <v>0</v>
      </c>
      <c r="M161" s="85">
        <f>VLOOKUP($C$2,'[14]ERU-1'!$A$6:$BE$17,M$42,FALSE)</f>
        <v>407</v>
      </c>
      <c r="N161" s="85">
        <f>VLOOKUP($C$2,'[14]ERU-1'!$A$6:$BE$17,N$42,FALSE)</f>
        <v>0</v>
      </c>
      <c r="O161" s="85" t="s">
        <v>36</v>
      </c>
      <c r="P161" s="85">
        <f>VLOOKUP($C$2,'[14]ERU-1'!$A$6:$BE$17,P$42,FALSE)</f>
        <v>0</v>
      </c>
      <c r="Q161" s="85">
        <f>VLOOKUP($C$2,'[14]ERU-1'!$A$6:$BE$17,Q$42,FALSE)</f>
        <v>0</v>
      </c>
      <c r="R161" s="85">
        <f>VLOOKUP($C$2,'[14]ERU-1'!$A$6:$BE$17,R$42,FALSE)</f>
        <v>407</v>
      </c>
      <c r="S161" s="85">
        <f>VLOOKUP($C$2,'[14]ERU-1'!$A$6:$BE$17,S$42,FALSE)</f>
        <v>0</v>
      </c>
      <c r="T161" s="85">
        <f>VLOOKUP($C$2,'[14]ERU-1'!$A$6:$BE$17,T$42,FALSE)</f>
        <v>0</v>
      </c>
      <c r="U161" s="85">
        <f>VLOOKUP($C$2,'[14]ERU-1'!$A$6:$BE$17,U$42,FALSE)</f>
        <v>0</v>
      </c>
      <c r="V161" s="85">
        <f>VLOOKUP($C$2,'[14]ERU-1'!$A$6:$BE$17,V$42,FALSE)</f>
        <v>0</v>
      </c>
      <c r="W161" s="85">
        <f>VLOOKUP($C$2,'[14]ERU-1'!$A$6:$BE$17,W$42,FALSE)</f>
        <v>0</v>
      </c>
      <c r="X161" s="85">
        <f>VLOOKUP($C$2,'[14]ERU-1'!$A$6:$BE$17,X$42,FALSE)</f>
        <v>0</v>
      </c>
      <c r="Y161" s="85">
        <f>VLOOKUP($C$2,'[14]ERU-1'!$A$6:$BE$17,Y$42,FALSE)</f>
        <v>0</v>
      </c>
      <c r="Z161" s="85">
        <f>VLOOKUP($C$2,'[14]ERU-1'!$A$6:$BE$17,Z$42,FALSE)</f>
        <v>0</v>
      </c>
      <c r="AA161" s="85" t="str">
        <f>INDEX([16]Data!$BK$5:$BK$156,MATCH(A161,[16]Data!$A$5:$A$156,0))</f>
        <v>Moravskoslezský</v>
      </c>
      <c r="AB161" s="86">
        <f>INDEX([16]Data!$BM$5:$BM$156,MATCH(A161,[16]Data!$A$5:$A$156,0))</f>
        <v>1.2070000000000001</v>
      </c>
      <c r="AD161" s="39">
        <f t="shared" si="17"/>
        <v>0.81596157161816996</v>
      </c>
    </row>
    <row r="162" spans="1:30" x14ac:dyDescent="0.25">
      <c r="A162">
        <v>4296</v>
      </c>
      <c r="B162" s="84" t="str">
        <f>INDEX([16]Data!$C$5:$C$156,MATCH(A162,[16]Data!$A$5:$A$156,0))</f>
        <v>KJ - Rýmařov</v>
      </c>
      <c r="C162" s="85" t="str">
        <f>VLOOKUP($C$2,'[117]ERU-1'!$A$6:$BE$17,C$42,FALSE)</f>
        <v>Červenec</v>
      </c>
      <c r="D162" s="85">
        <f>VLOOKUP($C$2,'[117]ERU-1'!$A$6:$BE$17,D$42,FALSE)</f>
        <v>7</v>
      </c>
      <c r="E162" s="85">
        <f>VLOOKUP($C$2,'[117]ERU-1'!$A$6:$BE$17,E$42,FALSE)</f>
        <v>197.333</v>
      </c>
      <c r="F162" s="85">
        <f>VLOOKUP($C$2,'[117]ERU-1'!$A$6:$BE$17,F$42,FALSE)</f>
        <v>106.62</v>
      </c>
      <c r="G162" s="85">
        <f>VLOOKUP($C$2,'[117]ERU-1'!$A$6:$BE$17,G$42,FALSE)</f>
        <v>35.427</v>
      </c>
      <c r="H162" s="85">
        <f>VLOOKUP($C$2,'[117]ERU-1'!$A$6:$BE$17,H$42,FALSE)</f>
        <v>303</v>
      </c>
      <c r="I162" s="85">
        <f>VLOOKUP($C$2,'[117]ERU-1'!$A$6:$BE$17,I$42,FALSE)</f>
        <v>0</v>
      </c>
      <c r="J162" s="85">
        <f>VLOOKUP($C$2,'[117]ERU-1'!$A$6:$BE$17,J$42,FALSE)</f>
        <v>0</v>
      </c>
      <c r="K162" s="85">
        <f>VLOOKUP($C$2,'[117]ERU-1'!$A$6:$BE$17,K$42,FALSE)</f>
        <v>303</v>
      </c>
      <c r="L162" s="85">
        <f>VLOOKUP($C$2,'[117]ERU-1'!$A$6:$BE$17,L$42,FALSE)</f>
        <v>0</v>
      </c>
      <c r="M162" s="85">
        <f>VLOOKUP($C$2,'[117]ERU-1'!$A$6:$BE$17,M$42,FALSE)</f>
        <v>303</v>
      </c>
      <c r="N162" s="85">
        <f>VLOOKUP($C$2,'[117]ERU-1'!$A$6:$BE$17,N$42,FALSE)</f>
        <v>0</v>
      </c>
      <c r="O162" s="85" t="s">
        <v>36</v>
      </c>
      <c r="P162" s="85">
        <f>VLOOKUP($C$2,'[117]ERU-1'!$A$6:$BE$17,P$42,FALSE)</f>
        <v>0</v>
      </c>
      <c r="Q162" s="85">
        <f>VLOOKUP($C$2,'[117]ERU-1'!$A$6:$BE$17,Q$42,FALSE)</f>
        <v>0</v>
      </c>
      <c r="R162" s="85">
        <f>VLOOKUP($C$2,'[117]ERU-1'!$A$6:$BE$17,R$42,FALSE)</f>
        <v>303</v>
      </c>
      <c r="S162" s="85">
        <f>VLOOKUP($C$2,'[117]ERU-1'!$A$6:$BE$17,S$42,FALSE)</f>
        <v>0</v>
      </c>
      <c r="T162" s="85">
        <f>VLOOKUP($C$2,'[117]ERU-1'!$A$6:$BE$17,T$42,FALSE)</f>
        <v>0</v>
      </c>
      <c r="U162" s="85">
        <f>VLOOKUP($C$2,'[117]ERU-1'!$A$6:$BE$17,U$42,FALSE)</f>
        <v>0</v>
      </c>
      <c r="V162" s="85">
        <f>VLOOKUP($C$2,'[117]ERU-1'!$A$6:$BE$17,V$42,FALSE)</f>
        <v>0</v>
      </c>
      <c r="W162" s="85">
        <f>VLOOKUP($C$2,'[117]ERU-1'!$A$6:$BE$17,W$42,FALSE)</f>
        <v>0</v>
      </c>
      <c r="X162" s="85">
        <f>VLOOKUP($C$2,'[117]ERU-1'!$A$6:$BE$17,X$42,FALSE)</f>
        <v>0</v>
      </c>
      <c r="Y162" s="85">
        <f>VLOOKUP($C$2,'[117]ERU-1'!$A$6:$BE$17,Y$42,FALSE)</f>
        <v>0</v>
      </c>
      <c r="Z162" s="85">
        <f>VLOOKUP($C$2,'[117]ERU-1'!$A$6:$BE$17,Z$42,FALSE)</f>
        <v>0</v>
      </c>
      <c r="AA162" s="85" t="str">
        <f>INDEX([16]Data!$BK$5:$BK$156,MATCH(A162,[16]Data!$A$5:$A$156,0))</f>
        <v>Moravskoslezský</v>
      </c>
      <c r="AB162" s="86">
        <f>INDEX([16]Data!$BM$5:$BM$156,MATCH(A162,[16]Data!$A$5:$A$156,0))</f>
        <v>1.2689999999999999</v>
      </c>
      <c r="AD162" s="39">
        <f t="shared" si="17"/>
        <v>0.78940786594134926</v>
      </c>
    </row>
    <row r="163" spans="1:30" x14ac:dyDescent="0.25">
      <c r="A163">
        <v>4243</v>
      </c>
      <c r="B163" s="84" t="str">
        <f>INDEX([16]Data!$C$5:$C$156,MATCH(A163,[16]Data!$A$5:$A$156,0))</f>
        <v>KJ - Veselí nad Lužnicí</v>
      </c>
      <c r="C163" s="85" t="str">
        <f>VLOOKUP($C$2,'[118]ERU-1'!$A$6:$BE$17,C$42,FALSE)</f>
        <v>Červenec</v>
      </c>
      <c r="D163" s="85">
        <f>VLOOKUP($C$2,'[118]ERU-1'!$A$6:$BE$17,D$42,FALSE)</f>
        <v>7</v>
      </c>
      <c r="E163" s="85">
        <f>VLOOKUP($C$2,'[118]ERU-1'!$A$6:$BE$17,E$42,FALSE)</f>
        <v>257.846</v>
      </c>
      <c r="F163" s="85">
        <f>VLOOKUP($C$2,'[118]ERU-1'!$A$6:$BE$17,F$42,FALSE)</f>
        <v>141.34299999999999</v>
      </c>
      <c r="G163" s="85">
        <f>VLOOKUP($C$2,'[118]ERU-1'!$A$6:$BE$17,G$42,FALSE)</f>
        <v>35.338999999999999</v>
      </c>
      <c r="H163" s="85">
        <f>VLOOKUP($C$2,'[118]ERU-1'!$A$6:$BE$17,H$42,FALSE)</f>
        <v>404</v>
      </c>
      <c r="I163" s="85">
        <f>VLOOKUP($C$2,'[118]ERU-1'!$A$6:$BE$17,I$42,FALSE)</f>
        <v>0</v>
      </c>
      <c r="J163" s="85">
        <f>VLOOKUP($C$2,'[118]ERU-1'!$A$6:$BE$17,J$42,FALSE)</f>
        <v>0</v>
      </c>
      <c r="K163" s="85">
        <f>VLOOKUP($C$2,'[118]ERU-1'!$A$6:$BE$17,K$42,FALSE)</f>
        <v>404</v>
      </c>
      <c r="L163" s="85">
        <f>VLOOKUP($C$2,'[118]ERU-1'!$A$6:$BE$17,L$42,FALSE)</f>
        <v>0</v>
      </c>
      <c r="M163" s="85">
        <f>VLOOKUP($C$2,'[118]ERU-1'!$A$6:$BE$17,M$42,FALSE)</f>
        <v>404</v>
      </c>
      <c r="N163" s="85">
        <f>VLOOKUP($C$2,'[118]ERU-1'!$A$6:$BE$17,N$42,FALSE)</f>
        <v>0</v>
      </c>
      <c r="O163" s="85" t="s">
        <v>36</v>
      </c>
      <c r="P163" s="85">
        <f>VLOOKUP($C$2,'[118]ERU-1'!$A$6:$BE$17,P$42,FALSE)</f>
        <v>0</v>
      </c>
      <c r="Q163" s="85">
        <f>VLOOKUP($C$2,'[118]ERU-1'!$A$6:$BE$17,Q$42,FALSE)</f>
        <v>0</v>
      </c>
      <c r="R163" s="85">
        <f>VLOOKUP($C$2,'[118]ERU-1'!$A$6:$BE$17,R$42,FALSE)</f>
        <v>0</v>
      </c>
      <c r="S163" s="85">
        <f>VLOOKUP($C$2,'[118]ERU-1'!$A$6:$BE$17,S$42,FALSE)</f>
        <v>0</v>
      </c>
      <c r="T163" s="85">
        <f>VLOOKUP($C$2,'[118]ERU-1'!$A$6:$BE$17,T$42,FALSE)</f>
        <v>0</v>
      </c>
      <c r="U163" s="85">
        <f>VLOOKUP($C$2,'[118]ERU-1'!$A$6:$BE$17,U$42,FALSE)</f>
        <v>0</v>
      </c>
      <c r="V163" s="85">
        <f>VLOOKUP($C$2,'[118]ERU-1'!$A$6:$BE$17,V$42,FALSE)</f>
        <v>0</v>
      </c>
      <c r="W163" s="85">
        <f>VLOOKUP($C$2,'[118]ERU-1'!$A$6:$BE$17,W$42,FALSE)</f>
        <v>0</v>
      </c>
      <c r="X163" s="85">
        <f>VLOOKUP($C$2,'[118]ERU-1'!$A$6:$BE$17,X$42,FALSE)</f>
        <v>404</v>
      </c>
      <c r="Y163" s="85">
        <f>VLOOKUP($C$2,'[118]ERU-1'!$A$6:$BE$17,Y$42,FALSE)</f>
        <v>0</v>
      </c>
      <c r="Z163" s="85">
        <f>VLOOKUP($C$2,'[118]ERU-1'!$A$6:$BE$17,Z$42,FALSE)</f>
        <v>0</v>
      </c>
      <c r="AA163" s="85" t="str">
        <f>INDEX([16]Data!$BK$5:$BK$156,MATCH(A163,[16]Data!$A$5:$A$156,0))</f>
        <v>Jihočeský</v>
      </c>
      <c r="AB163" s="86">
        <f>INDEX([16]Data!$BM$5:$BM$156,MATCH(A163,[16]Data!$A$5:$A$156,0))</f>
        <v>0.94499999999999995</v>
      </c>
      <c r="AD163" s="39">
        <f t="shared" si="17"/>
        <v>0.79397085262250144</v>
      </c>
    </row>
    <row r="164" spans="1:30" x14ac:dyDescent="0.25">
      <c r="A164">
        <v>4316</v>
      </c>
      <c r="B164" s="84" t="str">
        <f>INDEX([16]Data!$C$5:$C$156,MATCH(A164,[16]Data!$A$5:$A$156,0))</f>
        <v>KJ- Modelárna Třinec</v>
      </c>
      <c r="C164" s="85" t="str">
        <f>VLOOKUP($C$2,'[119]ERU-1'!$A$6:$BE$17,C$42,FALSE)</f>
        <v>Červenec</v>
      </c>
      <c r="D164" s="85">
        <f>VLOOKUP($C$2,'[119]ERU-1'!$A$6:$BE$17,D$42,FALSE)</f>
        <v>7</v>
      </c>
      <c r="E164" s="85">
        <f>VLOOKUP($C$2,'[119]ERU-1'!$A$6:$BE$17,E$42,FALSE)</f>
        <v>19.901</v>
      </c>
      <c r="F164" s="85">
        <f>VLOOKUP($C$2,'[119]ERU-1'!$A$6:$BE$17,F$42,FALSE)</f>
        <v>11.269</v>
      </c>
      <c r="G164" s="85">
        <f>VLOOKUP($C$2,'[119]ERU-1'!$A$6:$BE$17,G$42,FALSE)</f>
        <v>35.427</v>
      </c>
      <c r="H164" s="85">
        <f>VLOOKUP($C$2,'[119]ERU-1'!$A$6:$BE$17,H$42,FALSE)</f>
        <v>29</v>
      </c>
      <c r="I164" s="85">
        <f>VLOOKUP($C$2,'[119]ERU-1'!$A$6:$BE$17,I$42,FALSE)</f>
        <v>0</v>
      </c>
      <c r="J164" s="85">
        <f>VLOOKUP($C$2,'[119]ERU-1'!$A$6:$BE$17,J$42,FALSE)</f>
        <v>0</v>
      </c>
      <c r="K164" s="85">
        <f>VLOOKUP($C$2,'[119]ERU-1'!$A$6:$BE$17,K$42,FALSE)</f>
        <v>29</v>
      </c>
      <c r="L164" s="85">
        <f>VLOOKUP($C$2,'[119]ERU-1'!$A$6:$BE$17,L$42,FALSE)</f>
        <v>0</v>
      </c>
      <c r="M164" s="85">
        <f>VLOOKUP($C$2,'[119]ERU-1'!$A$6:$BE$17,M$42,FALSE)</f>
        <v>29</v>
      </c>
      <c r="N164" s="85">
        <f>VLOOKUP($C$2,'[119]ERU-1'!$A$6:$BE$17,N$42,FALSE)</f>
        <v>0</v>
      </c>
      <c r="O164" s="85" t="s">
        <v>36</v>
      </c>
      <c r="P164" s="85">
        <f>VLOOKUP($C$2,'[119]ERU-1'!$A$6:$BE$17,P$42,FALSE)</f>
        <v>0</v>
      </c>
      <c r="Q164" s="85">
        <f>VLOOKUP($C$2,'[119]ERU-1'!$A$6:$BE$17,Q$42,FALSE)</f>
        <v>0</v>
      </c>
      <c r="R164" s="85">
        <f>VLOOKUP($C$2,'[119]ERU-1'!$A$6:$BE$17,R$42,FALSE)</f>
        <v>29</v>
      </c>
      <c r="S164" s="85">
        <f>VLOOKUP($C$2,'[119]ERU-1'!$A$6:$BE$17,S$42,FALSE)</f>
        <v>0</v>
      </c>
      <c r="T164" s="85">
        <f>VLOOKUP($C$2,'[119]ERU-1'!$A$6:$BE$17,T$42,FALSE)</f>
        <v>0</v>
      </c>
      <c r="U164" s="85">
        <f>VLOOKUP($C$2,'[119]ERU-1'!$A$6:$BE$17,U$42,FALSE)</f>
        <v>0</v>
      </c>
      <c r="V164" s="85">
        <f>VLOOKUP($C$2,'[119]ERU-1'!$A$6:$BE$17,V$42,FALSE)</f>
        <v>0</v>
      </c>
      <c r="W164" s="85">
        <f>VLOOKUP($C$2,'[119]ERU-1'!$A$6:$BE$17,W$42,FALSE)</f>
        <v>0</v>
      </c>
      <c r="X164" s="85">
        <f>VLOOKUP($C$2,'[119]ERU-1'!$A$6:$BE$17,X$42,FALSE)</f>
        <v>0</v>
      </c>
      <c r="Y164" s="85">
        <f>VLOOKUP($C$2,'[119]ERU-1'!$A$6:$BE$17,Y$42,FALSE)</f>
        <v>0</v>
      </c>
      <c r="Z164" s="85">
        <f>VLOOKUP($C$2,'[119]ERU-1'!$A$6:$BE$17,Z$42,FALSE)</f>
        <v>0</v>
      </c>
      <c r="AA164" s="85" t="str">
        <f>INDEX([16]Data!$BK$5:$BK$156,MATCH(A164,[16]Data!$A$5:$A$156,0))</f>
        <v>Moravskoslezský</v>
      </c>
      <c r="AB164" s="86">
        <f>INDEX([16]Data!$BM$5:$BM$156,MATCH(A164,[16]Data!$A$5:$A$156,0))</f>
        <v>0.27800000000000002</v>
      </c>
      <c r="AD164" s="39">
        <f t="shared" si="17"/>
        <v>0.71484209384644204</v>
      </c>
    </row>
    <row r="165" spans="1:30" x14ac:dyDescent="0.25">
      <c r="A165">
        <v>4276</v>
      </c>
      <c r="B165" s="84" t="str">
        <f>INDEX([16]Data!$C$5:$C$156,MATCH(A165,[16]Data!$A$5:$A$156,0))</f>
        <v>KJ - Jablonec – Boženy Němcové</v>
      </c>
      <c r="C165" s="85" t="str">
        <f>VLOOKUP($C$2,'[120]ERU-1'!$A$6:$BE$17,C$42,FALSE)</f>
        <v>Červenec</v>
      </c>
      <c r="D165" s="85">
        <f>VLOOKUP($C$2,'[120]ERU-1'!$A$6:$BE$17,D$42,FALSE)</f>
        <v>7</v>
      </c>
      <c r="E165" s="85">
        <f>VLOOKUP($C$2,'[120]ERU-1'!$A$6:$BE$17,E$42,FALSE)</f>
        <v>151.79599999999999</v>
      </c>
      <c r="F165" s="85">
        <f>VLOOKUP($C$2,'[120]ERU-1'!$A$6:$BE$17,F$42,FALSE)</f>
        <v>89.185000000000002</v>
      </c>
      <c r="G165" s="85">
        <f>VLOOKUP($C$2,'[120]ERU-1'!$A$6:$BE$17,G$42,FALSE)</f>
        <v>35.39</v>
      </c>
      <c r="H165" s="85">
        <f>VLOOKUP($C$2,'[120]ERU-1'!$A$6:$BE$17,H$42,FALSE)</f>
        <v>255</v>
      </c>
      <c r="I165" s="85">
        <f>VLOOKUP($C$2,'[120]ERU-1'!$A$6:$BE$17,I$42,FALSE)</f>
        <v>0</v>
      </c>
      <c r="J165" s="85">
        <f>VLOOKUP($C$2,'[120]ERU-1'!$A$6:$BE$17,J$42,FALSE)</f>
        <v>0</v>
      </c>
      <c r="K165" s="85">
        <f>VLOOKUP($C$2,'[120]ERU-1'!$A$6:$BE$17,K$42,FALSE)</f>
        <v>255</v>
      </c>
      <c r="L165" s="85">
        <f>VLOOKUP($C$2,'[120]ERU-1'!$A$6:$BE$17,L$42,FALSE)</f>
        <v>0</v>
      </c>
      <c r="M165" s="85">
        <f>VLOOKUP($C$2,'[120]ERU-1'!$A$6:$BE$17,M$42,FALSE)</f>
        <v>255</v>
      </c>
      <c r="N165" s="85">
        <f>VLOOKUP($C$2,'[120]ERU-1'!$A$6:$BE$17,N$42,FALSE)</f>
        <v>0</v>
      </c>
      <c r="O165" s="85" t="s">
        <v>36</v>
      </c>
      <c r="P165" s="85">
        <f>VLOOKUP($C$2,'[120]ERU-1'!$A$6:$BE$17,P$42,FALSE)</f>
        <v>0</v>
      </c>
      <c r="Q165" s="85">
        <f>VLOOKUP($C$2,'[120]ERU-1'!$A$6:$BE$17,Q$42,FALSE)</f>
        <v>0</v>
      </c>
      <c r="R165" s="85">
        <f>VLOOKUP($C$2,'[120]ERU-1'!$A$6:$BE$17,R$42,FALSE)</f>
        <v>255</v>
      </c>
      <c r="S165" s="85">
        <f>VLOOKUP($C$2,'[120]ERU-1'!$A$6:$BE$17,S$42,FALSE)</f>
        <v>0</v>
      </c>
      <c r="T165" s="85">
        <f>VLOOKUP($C$2,'[120]ERU-1'!$A$6:$BE$17,T$42,FALSE)</f>
        <v>0</v>
      </c>
      <c r="U165" s="85">
        <f>VLOOKUP($C$2,'[120]ERU-1'!$A$6:$BE$17,U$42,FALSE)</f>
        <v>0</v>
      </c>
      <c r="V165" s="85">
        <f>VLOOKUP($C$2,'[120]ERU-1'!$A$6:$BE$17,V$42,FALSE)</f>
        <v>0</v>
      </c>
      <c r="W165" s="85">
        <f>VLOOKUP($C$2,'[120]ERU-1'!$A$6:$BE$17,W$42,FALSE)</f>
        <v>0</v>
      </c>
      <c r="X165" s="85">
        <f>VLOOKUP($C$2,'[120]ERU-1'!$A$6:$BE$17,X$42,FALSE)</f>
        <v>0</v>
      </c>
      <c r="Y165" s="85">
        <f>VLOOKUP($C$2,'[120]ERU-1'!$A$6:$BE$17,Y$42,FALSE)</f>
        <v>0</v>
      </c>
      <c r="Z165" s="85">
        <f>VLOOKUP($C$2,'[120]ERU-1'!$A$6:$BE$17,Z$42,FALSE)</f>
        <v>0</v>
      </c>
      <c r="AA165" s="85" t="str">
        <f>INDEX([16]Data!$BK$5:$BK$156,MATCH(A165,[16]Data!$A$5:$A$156,0))</f>
        <v>Liberecký</v>
      </c>
      <c r="AB165" s="86">
        <f>INDEX([16]Data!$BM$5:$BM$156,MATCH(A165,[16]Data!$A$5:$A$156,0))</f>
        <v>0.6</v>
      </c>
      <c r="AD165" s="39">
        <f t="shared" si="17"/>
        <v>0.79422922389789008</v>
      </c>
    </row>
    <row r="166" spans="1:30" x14ac:dyDescent="0.25">
      <c r="A166">
        <v>4274</v>
      </c>
      <c r="B166" s="84" t="str">
        <f>INDEX([16]Data!$C$5:$C$156,MATCH(A166,[16]Data!$A$5:$A$156,0))</f>
        <v>KJ - Jablonec – Josefa Hory</v>
      </c>
      <c r="C166" s="85" t="str">
        <f>VLOOKUP($C$2,'[121]ERU-1'!$A$6:$BE$17,C$42,FALSE)</f>
        <v>Červenec</v>
      </c>
      <c r="D166" s="85">
        <f>VLOOKUP($C$2,'[121]ERU-1'!$A$6:$BE$17,D$42,FALSE)</f>
        <v>7</v>
      </c>
      <c r="E166" s="85">
        <f>VLOOKUP($C$2,'[121]ERU-1'!$A$6:$BE$17,E$42,FALSE)</f>
        <v>0</v>
      </c>
      <c r="F166" s="85">
        <f>VLOOKUP($C$2,'[121]ERU-1'!$A$6:$BE$17,F$42,FALSE)</f>
        <v>0</v>
      </c>
      <c r="G166" s="85">
        <f>VLOOKUP($C$2,'[121]ERU-1'!$A$6:$BE$17,G$42,FALSE)</f>
        <v>34.667999999999999</v>
      </c>
      <c r="H166" s="85">
        <f>VLOOKUP($C$2,'[121]ERU-1'!$A$6:$BE$17,H$42,FALSE)</f>
        <v>0</v>
      </c>
      <c r="I166" s="85">
        <f>VLOOKUP($C$2,'[121]ERU-1'!$A$6:$BE$17,I$42,FALSE)</f>
        <v>0</v>
      </c>
      <c r="J166" s="85">
        <f>VLOOKUP($C$2,'[121]ERU-1'!$A$6:$BE$17,J$42,FALSE)</f>
        <v>0</v>
      </c>
      <c r="K166" s="85">
        <f>VLOOKUP($C$2,'[121]ERU-1'!$A$6:$BE$17,K$42,FALSE)</f>
        <v>0</v>
      </c>
      <c r="L166" s="85">
        <f>VLOOKUP($C$2,'[121]ERU-1'!$A$6:$BE$17,L$42,FALSE)</f>
        <v>0</v>
      </c>
      <c r="M166" s="85">
        <f>VLOOKUP($C$2,'[121]ERU-1'!$A$6:$BE$17,M$42,FALSE)</f>
        <v>0</v>
      </c>
      <c r="N166" s="85">
        <f>VLOOKUP($C$2,'[121]ERU-1'!$A$6:$BE$17,N$42,FALSE)</f>
        <v>0</v>
      </c>
      <c r="O166" s="85" t="s">
        <v>36</v>
      </c>
      <c r="P166" s="85">
        <f>VLOOKUP($C$2,'[121]ERU-1'!$A$6:$BE$17,P$42,FALSE)</f>
        <v>0</v>
      </c>
      <c r="Q166" s="85">
        <f>VLOOKUP($C$2,'[121]ERU-1'!$A$6:$BE$17,Q$42,FALSE)</f>
        <v>0</v>
      </c>
      <c r="R166" s="85">
        <f>VLOOKUP($C$2,'[121]ERU-1'!$A$6:$BE$17,R$42,FALSE)</f>
        <v>0</v>
      </c>
      <c r="S166" s="85">
        <f>VLOOKUP($C$2,'[121]ERU-1'!$A$6:$BE$17,S$42,FALSE)</f>
        <v>0</v>
      </c>
      <c r="T166" s="85">
        <f>VLOOKUP($C$2,'[121]ERU-1'!$A$6:$BE$17,T$42,FALSE)</f>
        <v>0</v>
      </c>
      <c r="U166" s="85">
        <f>VLOOKUP($C$2,'[121]ERU-1'!$A$6:$BE$17,U$42,FALSE)</f>
        <v>0</v>
      </c>
      <c r="V166" s="85">
        <f>VLOOKUP($C$2,'[121]ERU-1'!$A$6:$BE$17,V$42,FALSE)</f>
        <v>0</v>
      </c>
      <c r="W166" s="85">
        <f>VLOOKUP($C$2,'[121]ERU-1'!$A$6:$BE$17,W$42,FALSE)</f>
        <v>0</v>
      </c>
      <c r="X166" s="85">
        <f>VLOOKUP($C$2,'[121]ERU-1'!$A$6:$BE$17,X$42,FALSE)</f>
        <v>0</v>
      </c>
      <c r="Y166" s="85">
        <f>VLOOKUP($C$2,'[121]ERU-1'!$A$6:$BE$17,Y$42,FALSE)</f>
        <v>0</v>
      </c>
      <c r="Z166" s="85">
        <f>VLOOKUP($C$2,'[121]ERU-1'!$A$6:$BE$17,Z$42,FALSE)</f>
        <v>0</v>
      </c>
      <c r="AA166" s="85" t="str">
        <f>INDEX([16]Data!$BK$5:$BK$156,MATCH(A166,[16]Data!$A$5:$A$156,0))</f>
        <v>Liberecký</v>
      </c>
      <c r="AB166" s="86">
        <f>INDEX([16]Data!$BM$5:$BM$156,MATCH(A166,[16]Data!$A$5:$A$156,0))</f>
        <v>0.28000000000000003</v>
      </c>
      <c r="AD166" s="39" t="e">
        <f t="shared" si="17"/>
        <v>#DIV/0!</v>
      </c>
    </row>
    <row r="167" spans="1:30" x14ac:dyDescent="0.25">
      <c r="A167">
        <v>4154</v>
      </c>
      <c r="B167" s="84" t="str">
        <f>INDEX([16]Data!$C$5:$C$156,MATCH(A167,[16]Data!$A$5:$A$156,0))</f>
        <v>KJ - Jablonec – Liberecká</v>
      </c>
      <c r="C167" s="85" t="str">
        <f>VLOOKUP($C$2,'[122]ERU-1'!$A$6:$BE$17,C$42,FALSE)</f>
        <v>Červenec</v>
      </c>
      <c r="D167" s="85">
        <f>VLOOKUP($C$2,'[122]ERU-1'!$A$6:$BE$17,D$42,FALSE)</f>
        <v>7</v>
      </c>
      <c r="E167" s="85">
        <f>VLOOKUP($C$2,'[122]ERU-1'!$A$6:$BE$17,E$42,FALSE)</f>
        <v>398.03500000000003</v>
      </c>
      <c r="F167" s="85">
        <f>VLOOKUP($C$2,'[122]ERU-1'!$A$6:$BE$17,F$42,FALSE)</f>
        <v>221.065</v>
      </c>
      <c r="G167" s="85">
        <f>VLOOKUP($C$2,'[122]ERU-1'!$A$6:$BE$17,G$42,FALSE)</f>
        <v>35.389000000000003</v>
      </c>
      <c r="H167" s="85">
        <f>VLOOKUP($C$2,'[122]ERU-1'!$A$6:$BE$17,H$42,FALSE)</f>
        <v>633</v>
      </c>
      <c r="I167" s="85">
        <f>VLOOKUP($C$2,'[122]ERU-1'!$A$6:$BE$17,I$42,FALSE)</f>
        <v>0</v>
      </c>
      <c r="J167" s="85">
        <f>VLOOKUP($C$2,'[122]ERU-1'!$A$6:$BE$17,J$42,FALSE)</f>
        <v>0</v>
      </c>
      <c r="K167" s="85">
        <f>VLOOKUP($C$2,'[122]ERU-1'!$A$6:$BE$17,K$42,FALSE)</f>
        <v>633</v>
      </c>
      <c r="L167" s="85">
        <f>VLOOKUP($C$2,'[122]ERU-1'!$A$6:$BE$17,L$42,FALSE)</f>
        <v>0</v>
      </c>
      <c r="M167" s="85">
        <f>VLOOKUP($C$2,'[122]ERU-1'!$A$6:$BE$17,M$42,FALSE)</f>
        <v>633</v>
      </c>
      <c r="N167" s="85">
        <f>VLOOKUP($C$2,'[122]ERU-1'!$A$6:$BE$17,N$42,FALSE)</f>
        <v>0</v>
      </c>
      <c r="O167" s="85" t="s">
        <v>36</v>
      </c>
      <c r="P167" s="85">
        <f>VLOOKUP($C$2,'[122]ERU-1'!$A$6:$BE$17,P$42,FALSE)</f>
        <v>0</v>
      </c>
      <c r="Q167" s="85">
        <f>VLOOKUP($C$2,'[122]ERU-1'!$A$6:$BE$17,Q$42,FALSE)</f>
        <v>0</v>
      </c>
      <c r="R167" s="85">
        <f>VLOOKUP($C$2,'[122]ERU-1'!$A$6:$BE$17,R$42,FALSE)</f>
        <v>633</v>
      </c>
      <c r="S167" s="85">
        <f>VLOOKUP($C$2,'[122]ERU-1'!$A$6:$BE$17,S$42,FALSE)</f>
        <v>0</v>
      </c>
      <c r="T167" s="85">
        <f>VLOOKUP($C$2,'[122]ERU-1'!$A$6:$BE$17,T$42,FALSE)</f>
        <v>0</v>
      </c>
      <c r="U167" s="85">
        <f>VLOOKUP($C$2,'[122]ERU-1'!$A$6:$BE$17,U$42,FALSE)</f>
        <v>0</v>
      </c>
      <c r="V167" s="85">
        <f>VLOOKUP($C$2,'[122]ERU-1'!$A$6:$BE$17,V$42,FALSE)</f>
        <v>0</v>
      </c>
      <c r="W167" s="85">
        <f>VLOOKUP($C$2,'[122]ERU-1'!$A$6:$BE$17,W$42,FALSE)</f>
        <v>0</v>
      </c>
      <c r="X167" s="85">
        <f>VLOOKUP($C$2,'[122]ERU-1'!$A$6:$BE$17,X$42,FALSE)</f>
        <v>0</v>
      </c>
      <c r="Y167" s="85">
        <f>VLOOKUP($C$2,'[122]ERU-1'!$A$6:$BE$17,Y$42,FALSE)</f>
        <v>0</v>
      </c>
      <c r="Z167" s="85">
        <f>VLOOKUP($C$2,'[122]ERU-1'!$A$6:$BE$17,Z$42,FALSE)</f>
        <v>0</v>
      </c>
      <c r="AA167" s="85" t="str">
        <f>INDEX([16]Data!$BK$5:$BK$156,MATCH(A167,[16]Data!$A$5:$A$156,0))</f>
        <v>Liberecký</v>
      </c>
      <c r="AB167" s="86">
        <f>INDEX([16]Data!$BM$5:$BM$156,MATCH(A167,[16]Data!$A$5:$A$156,0))</f>
        <v>1.268</v>
      </c>
      <c r="AD167" s="39">
        <f t="shared" si="17"/>
        <v>0.79539200386010145</v>
      </c>
    </row>
    <row r="168" spans="1:30" x14ac:dyDescent="0.25">
      <c r="A168">
        <v>4277</v>
      </c>
      <c r="B168" s="84" t="str">
        <f>INDEX([16]Data!$C$5:$C$156,MATCH(A168,[16]Data!$A$5:$A$156,0))</f>
        <v>KJ - Hanušovice</v>
      </c>
      <c r="C168" s="85" t="str">
        <f>VLOOKUP($C$2,'[123]ERU-1'!$A$6:$BE$17,C$42,FALSE)</f>
        <v>Červenec</v>
      </c>
      <c r="D168" s="85">
        <f>VLOOKUP($C$2,'[123]ERU-1'!$A$6:$BE$17,D$42,FALSE)</f>
        <v>7</v>
      </c>
      <c r="E168" s="85">
        <f>VLOOKUP($C$2,'[123]ERU-1'!$A$6:$BE$17,E$42,FALSE)</f>
        <v>84.037999999999997</v>
      </c>
      <c r="F168" s="85">
        <f>VLOOKUP($C$2,'[123]ERU-1'!$A$6:$BE$17,F$42,FALSE)</f>
        <v>48.756999999999998</v>
      </c>
      <c r="G168" s="85">
        <f>VLOOKUP($C$2,'[123]ERU-1'!$A$6:$BE$17,G$42,FALSE)</f>
        <v>34.667999999999999</v>
      </c>
      <c r="H168" s="85">
        <f>VLOOKUP($C$2,'[123]ERU-1'!$A$6:$BE$17,H$42,FALSE)</f>
        <v>139</v>
      </c>
      <c r="I168" s="85">
        <f>VLOOKUP($C$2,'[123]ERU-1'!$A$6:$BE$17,I$42,FALSE)</f>
        <v>0</v>
      </c>
      <c r="J168" s="85">
        <f>VLOOKUP($C$2,'[123]ERU-1'!$A$6:$BE$17,J$42,FALSE)</f>
        <v>0</v>
      </c>
      <c r="K168" s="85">
        <f>VLOOKUP($C$2,'[123]ERU-1'!$A$6:$BE$17,K$42,FALSE)</f>
        <v>139</v>
      </c>
      <c r="L168" s="85">
        <f>VLOOKUP($C$2,'[123]ERU-1'!$A$6:$BE$17,L$42,FALSE)</f>
        <v>0</v>
      </c>
      <c r="M168" s="85">
        <f>VLOOKUP($C$2,'[123]ERU-1'!$A$6:$BE$17,M$42,FALSE)</f>
        <v>139</v>
      </c>
      <c r="N168" s="85">
        <f>VLOOKUP($C$2,'[123]ERU-1'!$A$6:$BE$17,N$42,FALSE)</f>
        <v>0</v>
      </c>
      <c r="O168" s="85" t="s">
        <v>36</v>
      </c>
      <c r="P168" s="85">
        <f>VLOOKUP($C$2,'[123]ERU-1'!$A$6:$BE$17,P$42,FALSE)</f>
        <v>0</v>
      </c>
      <c r="Q168" s="85">
        <f>VLOOKUP($C$2,'[123]ERU-1'!$A$6:$BE$17,Q$42,FALSE)</f>
        <v>0</v>
      </c>
      <c r="R168" s="85">
        <f>VLOOKUP($C$2,'[123]ERU-1'!$A$6:$BE$17,R$42,FALSE)</f>
        <v>139</v>
      </c>
      <c r="S168" s="85">
        <f>VLOOKUP($C$2,'[123]ERU-1'!$A$6:$BE$17,S$42,FALSE)</f>
        <v>0</v>
      </c>
      <c r="T168" s="85">
        <f>VLOOKUP($C$2,'[123]ERU-1'!$A$6:$BE$17,T$42,FALSE)</f>
        <v>0</v>
      </c>
      <c r="U168" s="85">
        <f>VLOOKUP($C$2,'[123]ERU-1'!$A$6:$BE$17,U$42,FALSE)</f>
        <v>0</v>
      </c>
      <c r="V168" s="85">
        <f>VLOOKUP($C$2,'[123]ERU-1'!$A$6:$BE$17,V$42,FALSE)</f>
        <v>0</v>
      </c>
      <c r="W168" s="85">
        <f>VLOOKUP($C$2,'[123]ERU-1'!$A$6:$BE$17,W$42,FALSE)</f>
        <v>0</v>
      </c>
      <c r="X168" s="85">
        <f>VLOOKUP($C$2,'[123]ERU-1'!$A$6:$BE$17,X$42,FALSE)</f>
        <v>0</v>
      </c>
      <c r="Y168" s="85">
        <f>VLOOKUP($C$2,'[123]ERU-1'!$A$6:$BE$17,Y$42,FALSE)</f>
        <v>0</v>
      </c>
      <c r="Z168" s="85">
        <f>VLOOKUP($C$2,'[123]ERU-1'!$A$6:$BE$17,Z$42,FALSE)</f>
        <v>0</v>
      </c>
      <c r="AA168" s="85" t="str">
        <f>INDEX([16]Data!$BK$5:$BK$156,MATCH(A168,[16]Data!$A$5:$A$156,0))</f>
        <v>Olomoucký</v>
      </c>
      <c r="AB168" s="86">
        <f>INDEX([16]Data!$BM$5:$BM$156,MATCH(A168,[16]Data!$A$5:$A$156,0))</f>
        <v>0.28399999999999997</v>
      </c>
      <c r="AD168" s="39">
        <f t="shared" si="17"/>
        <v>0.79190908200076127</v>
      </c>
    </row>
    <row r="169" spans="1:30" x14ac:dyDescent="0.25">
      <c r="A169">
        <v>4265</v>
      </c>
      <c r="B169" s="84" t="str">
        <f>INDEX([16]Data!$C$5:$C$156,MATCH(A169,[16]Data!$A$5:$A$156,0))</f>
        <v>KJ - Jablonec - Březová</v>
      </c>
      <c r="C169" s="85" t="str">
        <f>VLOOKUP($C$2,'[124]ERU-1'!$A$6:$BE$17,C$42,FALSE)</f>
        <v>Červenec</v>
      </c>
      <c r="D169" s="85">
        <f>VLOOKUP($C$2,'[124]ERU-1'!$A$6:$BE$17,D$42,FALSE)</f>
        <v>7</v>
      </c>
      <c r="E169" s="85">
        <f>VLOOKUP($C$2,'[124]ERU-1'!$A$6:$BE$17,E$42,FALSE)</f>
        <v>411.15100000000001</v>
      </c>
      <c r="F169" s="85">
        <f>VLOOKUP($C$2,'[124]ERU-1'!$A$6:$BE$17,F$42,FALSE)</f>
        <v>223.297</v>
      </c>
      <c r="G169" s="85">
        <f>VLOOKUP($C$2,'[124]ERU-1'!$A$6:$BE$17,G$42,FALSE)</f>
        <v>35.387999999999998</v>
      </c>
      <c r="H169" s="85">
        <f>VLOOKUP($C$2,'[124]ERU-1'!$A$6:$BE$17,H$42,FALSE)</f>
        <v>632</v>
      </c>
      <c r="I169" s="85">
        <f>VLOOKUP($C$2,'[124]ERU-1'!$A$6:$BE$17,I$42,FALSE)</f>
        <v>0</v>
      </c>
      <c r="J169" s="85">
        <f>VLOOKUP($C$2,'[124]ERU-1'!$A$6:$BE$17,J$42,FALSE)</f>
        <v>0</v>
      </c>
      <c r="K169" s="85">
        <f>VLOOKUP($C$2,'[124]ERU-1'!$A$6:$BE$17,K$42,FALSE)</f>
        <v>632</v>
      </c>
      <c r="L169" s="85">
        <f>VLOOKUP($C$2,'[124]ERU-1'!$A$6:$BE$17,L$42,FALSE)</f>
        <v>0</v>
      </c>
      <c r="M169" s="85">
        <f>VLOOKUP($C$2,'[124]ERU-1'!$A$6:$BE$17,M$42,FALSE)</f>
        <v>632</v>
      </c>
      <c r="N169" s="85">
        <f>VLOOKUP($C$2,'[124]ERU-1'!$A$6:$BE$17,N$42,FALSE)</f>
        <v>0</v>
      </c>
      <c r="O169" s="85" t="s">
        <v>36</v>
      </c>
      <c r="P169" s="85">
        <f>VLOOKUP($C$2,'[124]ERU-1'!$A$6:$BE$17,P$42,FALSE)</f>
        <v>0</v>
      </c>
      <c r="Q169" s="85">
        <f>VLOOKUP($C$2,'[124]ERU-1'!$A$6:$BE$17,Q$42,FALSE)</f>
        <v>0</v>
      </c>
      <c r="R169" s="85">
        <f>VLOOKUP($C$2,'[124]ERU-1'!$A$6:$BE$17,R$42,FALSE)</f>
        <v>632</v>
      </c>
      <c r="S169" s="85">
        <f>VLOOKUP($C$2,'[124]ERU-1'!$A$6:$BE$17,S$42,FALSE)</f>
        <v>0</v>
      </c>
      <c r="T169" s="85">
        <f>VLOOKUP($C$2,'[124]ERU-1'!$A$6:$BE$17,T$42,FALSE)</f>
        <v>0</v>
      </c>
      <c r="U169" s="85">
        <f>VLOOKUP($C$2,'[124]ERU-1'!$A$6:$BE$17,U$42,FALSE)</f>
        <v>0</v>
      </c>
      <c r="V169" s="85">
        <f>VLOOKUP($C$2,'[124]ERU-1'!$A$6:$BE$17,V$42,FALSE)</f>
        <v>0</v>
      </c>
      <c r="W169" s="85">
        <f>VLOOKUP($C$2,'[124]ERU-1'!$A$6:$BE$17,W$42,FALSE)</f>
        <v>0</v>
      </c>
      <c r="X169" s="85">
        <f>VLOOKUP($C$2,'[124]ERU-1'!$A$6:$BE$17,X$42,FALSE)</f>
        <v>0</v>
      </c>
      <c r="Y169" s="85">
        <f>VLOOKUP($C$2,'[124]ERU-1'!$A$6:$BE$17,Y$42,FALSE)</f>
        <v>0</v>
      </c>
      <c r="Z169" s="85">
        <f>VLOOKUP($C$2,'[124]ERU-1'!$A$6:$BE$17,Z$42,FALSE)</f>
        <v>0</v>
      </c>
      <c r="AA169" s="85" t="str">
        <f>INDEX([16]Data!$BK$5:$BK$156,MATCH(A169,[16]Data!$A$5:$A$156,0))</f>
        <v>Liberecký</v>
      </c>
      <c r="AB169" s="86">
        <f>INDEX([16]Data!$BM$5:$BM$156,MATCH(A169,[16]Data!$A$5:$A$156,0))</f>
        <v>1.268</v>
      </c>
      <c r="AD169" s="39">
        <f t="shared" si="17"/>
        <v>0.78619755552271442</v>
      </c>
    </row>
    <row r="170" spans="1:30" x14ac:dyDescent="0.25">
      <c r="A170">
        <v>4349</v>
      </c>
      <c r="B170" s="84" t="str">
        <f>INDEX([16]Data!$C$5:$C$156,MATCH(A170,[16]Data!$A$5:$A$156,0))</f>
        <v>KJ - nemocnice Pelhřimov</v>
      </c>
      <c r="C170" s="85" t="str">
        <f>VLOOKUP($C$2,'[125]ERU-1'!$A$6:$BE$17,C$42,FALSE)</f>
        <v>Červenec</v>
      </c>
      <c r="D170" s="85">
        <f>VLOOKUP($C$2,'[125]ERU-1'!$A$6:$BE$17,D$42,FALSE)</f>
        <v>7</v>
      </c>
      <c r="E170" s="85">
        <f>VLOOKUP($C$2,'[125]ERU-1'!$A$6:$BE$17,E$42,FALSE)</f>
        <v>363.959</v>
      </c>
      <c r="F170" s="85">
        <f>VLOOKUP($C$2,'[125]ERU-1'!$A$6:$BE$17,F$42,FALSE)</f>
        <v>196.24700000000001</v>
      </c>
      <c r="G170" s="85">
        <f>VLOOKUP($C$2,'[125]ERU-1'!$A$6:$BE$17,G$42,FALSE)</f>
        <v>35.341999999999999</v>
      </c>
      <c r="H170" s="85">
        <f>VLOOKUP($C$2,'[125]ERU-1'!$A$6:$BE$17,H$42,FALSE)</f>
        <v>559</v>
      </c>
      <c r="I170" s="85">
        <f>VLOOKUP($C$2,'[125]ERU-1'!$A$6:$BE$17,I$42,FALSE)</f>
        <v>0</v>
      </c>
      <c r="J170" s="85">
        <f>VLOOKUP($C$2,'[125]ERU-1'!$A$6:$BE$17,J$42,FALSE)</f>
        <v>0</v>
      </c>
      <c r="K170" s="85">
        <f>VLOOKUP($C$2,'[125]ERU-1'!$A$6:$BE$17,K$42,FALSE)</f>
        <v>559</v>
      </c>
      <c r="L170" s="85">
        <f>VLOOKUP($C$2,'[125]ERU-1'!$A$6:$BE$17,L$42,FALSE)</f>
        <v>0</v>
      </c>
      <c r="M170" s="85">
        <f>VLOOKUP($C$2,'[125]ERU-1'!$A$6:$BE$17,M$42,FALSE)</f>
        <v>559</v>
      </c>
      <c r="N170" s="85">
        <f>VLOOKUP($C$2,'[125]ERU-1'!$A$6:$BE$17,N$42,FALSE)</f>
        <v>0</v>
      </c>
      <c r="O170" s="85" t="s">
        <v>36</v>
      </c>
      <c r="P170" s="85">
        <f>VLOOKUP($C$2,'[125]ERU-1'!$A$6:$BE$17,P$42,FALSE)</f>
        <v>0</v>
      </c>
      <c r="Q170" s="85">
        <f>VLOOKUP($C$2,'[125]ERU-1'!$A$6:$BE$17,Q$42,FALSE)</f>
        <v>0</v>
      </c>
      <c r="R170" s="85">
        <f>VLOOKUP($C$2,'[125]ERU-1'!$A$6:$BE$17,R$42,FALSE)</f>
        <v>0</v>
      </c>
      <c r="S170" s="85">
        <f>VLOOKUP($C$2,'[125]ERU-1'!$A$6:$BE$17,S$42,FALSE)</f>
        <v>0</v>
      </c>
      <c r="T170" s="85">
        <f>VLOOKUP($C$2,'[125]ERU-1'!$A$6:$BE$17,T$42,FALSE)</f>
        <v>0</v>
      </c>
      <c r="U170" s="85">
        <f>VLOOKUP($C$2,'[125]ERU-1'!$A$6:$BE$17,U$42,FALSE)</f>
        <v>0</v>
      </c>
      <c r="V170" s="85">
        <f>VLOOKUP($C$2,'[125]ERU-1'!$A$6:$BE$17,V$42,FALSE)</f>
        <v>0</v>
      </c>
      <c r="W170" s="85">
        <f>VLOOKUP($C$2,'[125]ERU-1'!$A$6:$BE$17,W$42,FALSE)</f>
        <v>0</v>
      </c>
      <c r="X170" s="85">
        <f>VLOOKUP($C$2,'[125]ERU-1'!$A$6:$BE$17,X$42,FALSE)</f>
        <v>559</v>
      </c>
      <c r="Y170" s="85">
        <f>VLOOKUP($C$2,'[125]ERU-1'!$A$6:$BE$17,Y$42,FALSE)</f>
        <v>0</v>
      </c>
      <c r="Z170" s="85">
        <f>VLOOKUP($C$2,'[125]ERU-1'!$A$6:$BE$17,Z$42,FALSE)</f>
        <v>0</v>
      </c>
      <c r="AA170" s="85" t="str">
        <f>INDEX([16]Data!$BK$5:$BK$156,MATCH(A170,[16]Data!$A$5:$A$156,0))</f>
        <v>Vysočina</v>
      </c>
      <c r="AB170" s="86">
        <f>INDEX([16]Data!$BM$5:$BM$156,MATCH(A170,[16]Data!$A$5:$A$156,0))</f>
        <v>1.268</v>
      </c>
      <c r="AD170" s="39">
        <f t="shared" si="17"/>
        <v>0.791236440698598</v>
      </c>
    </row>
    <row r="171" spans="1:30" x14ac:dyDescent="0.25">
      <c r="A171">
        <v>4352</v>
      </c>
      <c r="B171" s="84" t="str">
        <f>INDEX([16]Data!$C$5:$C$156,MATCH(A171,[16]Data!$A$5:$A$156,0))</f>
        <v>KJ - nemocnice HB</v>
      </c>
      <c r="C171" s="85" t="str">
        <f>VLOOKUP($C$2,'[126]ERU-1'!$A$6:$BE$17,C$42,FALSE)</f>
        <v>Červenec</v>
      </c>
      <c r="D171" s="85">
        <f>VLOOKUP($C$2,'[126]ERU-1'!$A$6:$BE$17,D$42,FALSE)</f>
        <v>7</v>
      </c>
      <c r="E171" s="85">
        <f>VLOOKUP($C$2,'[126]ERU-1'!$A$6:$BE$17,E$42,FALSE)</f>
        <v>254.86500000000001</v>
      </c>
      <c r="F171" s="85">
        <f>VLOOKUP($C$2,'[126]ERU-1'!$A$6:$BE$17,F$42,FALSE)</f>
        <v>136.28299999999999</v>
      </c>
      <c r="G171" s="85">
        <f>VLOOKUP($C$2,'[126]ERU-1'!$A$6:$BE$17,G$42,FALSE)</f>
        <v>35.316000000000003</v>
      </c>
      <c r="H171" s="85">
        <f>VLOOKUP($C$2,'[126]ERU-1'!$A$6:$BE$17,H$42,FALSE)</f>
        <v>383</v>
      </c>
      <c r="I171" s="85">
        <f>VLOOKUP($C$2,'[126]ERU-1'!$A$6:$BE$17,I$42,FALSE)</f>
        <v>0</v>
      </c>
      <c r="J171" s="85">
        <f>VLOOKUP($C$2,'[126]ERU-1'!$A$6:$BE$17,J$42,FALSE)</f>
        <v>0</v>
      </c>
      <c r="K171" s="85">
        <f>VLOOKUP($C$2,'[126]ERU-1'!$A$6:$BE$17,K$42,FALSE)</f>
        <v>383</v>
      </c>
      <c r="L171" s="85">
        <f>VLOOKUP($C$2,'[126]ERU-1'!$A$6:$BE$17,L$42,FALSE)</f>
        <v>0</v>
      </c>
      <c r="M171" s="85">
        <f>VLOOKUP($C$2,'[126]ERU-1'!$A$6:$BE$17,M$42,FALSE)</f>
        <v>383</v>
      </c>
      <c r="N171" s="85">
        <f>VLOOKUP($C$2,'[126]ERU-1'!$A$6:$BE$17,N$42,FALSE)</f>
        <v>0</v>
      </c>
      <c r="O171" s="85" t="s">
        <v>36</v>
      </c>
      <c r="P171" s="85">
        <f>VLOOKUP($C$2,'[126]ERU-1'!$A$6:$BE$17,P$42,FALSE)</f>
        <v>0</v>
      </c>
      <c r="Q171" s="85">
        <f>VLOOKUP($C$2,'[126]ERU-1'!$A$6:$BE$17,Q$42,FALSE)</f>
        <v>0</v>
      </c>
      <c r="R171" s="85">
        <f>VLOOKUP($C$2,'[126]ERU-1'!$A$6:$BE$17,R$42,FALSE)</f>
        <v>383</v>
      </c>
      <c r="S171" s="85">
        <f>VLOOKUP($C$2,'[126]ERU-1'!$A$6:$BE$17,S$42,FALSE)</f>
        <v>0</v>
      </c>
      <c r="T171" s="85">
        <f>VLOOKUP($C$2,'[126]ERU-1'!$A$6:$BE$17,T$42,FALSE)</f>
        <v>0</v>
      </c>
      <c r="U171" s="85">
        <f>VLOOKUP($C$2,'[126]ERU-1'!$A$6:$BE$17,U$42,FALSE)</f>
        <v>0</v>
      </c>
      <c r="V171" s="85">
        <f>VLOOKUP($C$2,'[126]ERU-1'!$A$6:$BE$17,V$42,FALSE)</f>
        <v>0</v>
      </c>
      <c r="W171" s="85">
        <f>VLOOKUP($C$2,'[126]ERU-1'!$A$6:$BE$17,W$42,FALSE)</f>
        <v>0</v>
      </c>
      <c r="X171" s="85">
        <f>VLOOKUP($C$2,'[126]ERU-1'!$A$6:$BE$17,X$42,FALSE)</f>
        <v>0</v>
      </c>
      <c r="Y171" s="85">
        <f>VLOOKUP($C$2,'[126]ERU-1'!$A$6:$BE$17,Y$42,FALSE)</f>
        <v>0</v>
      </c>
      <c r="Z171" s="85">
        <f>VLOOKUP($C$2,'[126]ERU-1'!$A$6:$BE$17,Z$42,FALSE)</f>
        <v>0</v>
      </c>
      <c r="AA171" s="85" t="str">
        <f>INDEX([16]Data!$BK$5:$BK$156,MATCH(A171,[16]Data!$A$5:$A$156,0))</f>
        <v>Vysočina</v>
      </c>
      <c r="AB171" s="86">
        <f>INDEX([16]Data!$BM$5:$BM$156,MATCH(A171,[16]Data!$A$5:$A$156,0))</f>
        <v>1.268</v>
      </c>
      <c r="AD171" s="39">
        <f t="shared" si="17"/>
        <v>0.78064680766411731</v>
      </c>
    </row>
    <row r="172" spans="1:30" x14ac:dyDescent="0.25">
      <c r="A172">
        <v>4406</v>
      </c>
      <c r="B172" s="84" t="str">
        <f>INDEX([16]Data!$C$5:$C$156,MATCH(A172,[16]Data!$A$5:$A$156,0))</f>
        <v>KJ - Česká Třebová ul. Semanínská</v>
      </c>
      <c r="C172" s="85" t="str">
        <f>VLOOKUP($C$2,'[127]ERU-1'!$A$6:$BE$17,C$42,FALSE)</f>
        <v>Červenec</v>
      </c>
      <c r="D172" s="85">
        <f>VLOOKUP($C$2,'[127]ERU-1'!$A$6:$BE$17,D$42,FALSE)</f>
        <v>7</v>
      </c>
      <c r="E172" s="85">
        <f>VLOOKUP($C$2,'[127]ERU-1'!$A$6:$BE$17,E$42,FALSE)</f>
        <v>132.82400000000001</v>
      </c>
      <c r="F172" s="85">
        <f>VLOOKUP($C$2,'[127]ERU-1'!$A$6:$BE$17,F$42,FALSE)</f>
        <v>77.992999999999995</v>
      </c>
      <c r="G172" s="85">
        <f>VLOOKUP($C$2,'[127]ERU-1'!$A$6:$BE$17,G$42,FALSE)</f>
        <v>35.314999999999998</v>
      </c>
      <c r="H172" s="85">
        <f>VLOOKUP($C$2,'[127]ERU-1'!$A$6:$BE$17,H$42,FALSE)</f>
        <v>229</v>
      </c>
      <c r="I172" s="85">
        <f>VLOOKUP($C$2,'[127]ERU-1'!$A$6:$BE$17,I$42,FALSE)</f>
        <v>0</v>
      </c>
      <c r="J172" s="85">
        <f>VLOOKUP($C$2,'[127]ERU-1'!$A$6:$BE$17,J$42,FALSE)</f>
        <v>0</v>
      </c>
      <c r="K172" s="85">
        <f>VLOOKUP($C$2,'[127]ERU-1'!$A$6:$BE$17,K$42,FALSE)</f>
        <v>229</v>
      </c>
      <c r="L172" s="85">
        <f>VLOOKUP($C$2,'[127]ERU-1'!$A$6:$BE$17,L$42,FALSE)</f>
        <v>0</v>
      </c>
      <c r="M172" s="85">
        <f>VLOOKUP($C$2,'[127]ERU-1'!$A$6:$BE$17,M$42,FALSE)</f>
        <v>229</v>
      </c>
      <c r="N172" s="85">
        <f>VLOOKUP($C$2,'[127]ERU-1'!$A$6:$BE$17,N$42,FALSE)</f>
        <v>0</v>
      </c>
      <c r="O172" s="85" t="s">
        <v>36</v>
      </c>
      <c r="P172" s="85">
        <f>VLOOKUP($C$2,'[127]ERU-1'!$A$6:$BE$17,P$42,FALSE)</f>
        <v>0</v>
      </c>
      <c r="Q172" s="85">
        <f>VLOOKUP($C$2,'[127]ERU-1'!$A$6:$BE$17,Q$42,FALSE)</f>
        <v>0</v>
      </c>
      <c r="R172" s="85">
        <f>VLOOKUP($C$2,'[127]ERU-1'!$A$6:$BE$17,R$42,FALSE)</f>
        <v>229</v>
      </c>
      <c r="S172" s="85">
        <f>VLOOKUP($C$2,'[127]ERU-1'!$A$6:$BE$17,S$42,FALSE)</f>
        <v>0</v>
      </c>
      <c r="T172" s="85">
        <f>VLOOKUP($C$2,'[127]ERU-1'!$A$6:$BE$17,T$42,FALSE)</f>
        <v>0</v>
      </c>
      <c r="U172" s="85">
        <f>VLOOKUP($C$2,'[127]ERU-1'!$A$6:$BE$17,U$42,FALSE)</f>
        <v>0</v>
      </c>
      <c r="V172" s="85">
        <f>VLOOKUP($C$2,'[127]ERU-1'!$A$6:$BE$17,V$42,FALSE)</f>
        <v>0</v>
      </c>
      <c r="W172" s="85">
        <f>VLOOKUP($C$2,'[127]ERU-1'!$A$6:$BE$17,W$42,FALSE)</f>
        <v>0</v>
      </c>
      <c r="X172" s="85">
        <f>VLOOKUP($C$2,'[127]ERU-1'!$A$6:$BE$17,X$42,FALSE)</f>
        <v>0</v>
      </c>
      <c r="Y172" s="85">
        <f>VLOOKUP($C$2,'[127]ERU-1'!$A$6:$BE$17,Y$42,FALSE)</f>
        <v>0</v>
      </c>
      <c r="Z172" s="85">
        <f>VLOOKUP($C$2,'[127]ERU-1'!$A$6:$BE$17,Z$42,FALSE)</f>
        <v>0</v>
      </c>
      <c r="AA172" s="85" t="str">
        <f>INDEX([16]Data!$BK$5:$BK$156,MATCH(A172,[16]Data!$A$5:$A$156,0))</f>
        <v>Pardubický</v>
      </c>
      <c r="AB172" s="86">
        <f>INDEX([16]Data!$BM$5:$BM$156,MATCH(A172,[16]Data!$A$5:$A$156,0))</f>
        <v>0.28000000000000003</v>
      </c>
      <c r="AD172" s="39">
        <f t="shared" ref="AD172:AD182" si="18">H172/(F172*3.6)</f>
        <v>0.81560026042223166</v>
      </c>
    </row>
    <row r="173" spans="1:30" x14ac:dyDescent="0.25">
      <c r="A173">
        <v>4405</v>
      </c>
      <c r="B173" s="84" t="str">
        <f>INDEX([16]Data!$C$5:$C$156,MATCH(A173,[16]Data!$A$5:$A$156,0))</f>
        <v>KJ - FRUTA Kunovice</v>
      </c>
      <c r="C173" s="85" t="str">
        <f>VLOOKUP($C$2,'[128]ERU-1'!$A$6:$BE$17,C$42,FALSE)</f>
        <v>Červenec</v>
      </c>
      <c r="D173" s="85">
        <f>VLOOKUP($C$2,'[128]ERU-1'!$A$6:$BE$17,D$42,FALSE)</f>
        <v>7</v>
      </c>
      <c r="E173" s="85">
        <f>VLOOKUP($C$2,'[128]ERU-1'!$A$6:$BE$17,E$42,FALSE)</f>
        <v>112.542</v>
      </c>
      <c r="F173" s="85">
        <f>VLOOKUP($C$2,'[128]ERU-1'!$A$6:$BE$17,F$42,FALSE)</f>
        <v>65.569999999999993</v>
      </c>
      <c r="G173" s="85">
        <f>VLOOKUP($C$2,'[128]ERU-1'!$A$6:$BE$17,G$42,FALSE)</f>
        <v>35.418999999999997</v>
      </c>
      <c r="H173" s="85">
        <f>VLOOKUP($C$2,'[128]ERU-1'!$A$6:$BE$17,H$42,FALSE)</f>
        <v>188</v>
      </c>
      <c r="I173" s="85">
        <f>VLOOKUP($C$2,'[128]ERU-1'!$A$6:$BE$17,I$42,FALSE)</f>
        <v>0</v>
      </c>
      <c r="J173" s="85">
        <f>VLOOKUP($C$2,'[128]ERU-1'!$A$6:$BE$17,J$42,FALSE)</f>
        <v>0</v>
      </c>
      <c r="K173" s="85">
        <f>VLOOKUP($C$2,'[128]ERU-1'!$A$6:$BE$17,K$42,FALSE)</f>
        <v>188</v>
      </c>
      <c r="L173" s="85">
        <f>VLOOKUP($C$2,'[128]ERU-1'!$A$6:$BE$17,L$42,FALSE)</f>
        <v>0</v>
      </c>
      <c r="M173" s="85">
        <f>VLOOKUP($C$2,'[128]ERU-1'!$A$6:$BE$17,M$42,FALSE)</f>
        <v>188</v>
      </c>
      <c r="N173" s="85">
        <f>VLOOKUP($C$2,'[128]ERU-1'!$A$6:$BE$17,N$42,FALSE)</f>
        <v>0</v>
      </c>
      <c r="O173" s="85" t="s">
        <v>36</v>
      </c>
      <c r="P173" s="85">
        <f>VLOOKUP($C$2,'[128]ERU-1'!$A$6:$BE$17,P$42,FALSE)</f>
        <v>0</v>
      </c>
      <c r="Q173" s="85">
        <f>VLOOKUP($C$2,'[128]ERU-1'!$A$6:$BE$17,Q$42,FALSE)</f>
        <v>0</v>
      </c>
      <c r="R173" s="85">
        <f>VLOOKUP($C$2,'[128]ERU-1'!$A$6:$BE$17,R$42,FALSE)</f>
        <v>188</v>
      </c>
      <c r="S173" s="85">
        <f>VLOOKUP($C$2,'[128]ERU-1'!$A$6:$BE$17,S$42,FALSE)</f>
        <v>0</v>
      </c>
      <c r="T173" s="85">
        <f>VLOOKUP($C$2,'[128]ERU-1'!$A$6:$BE$17,T$42,FALSE)</f>
        <v>0</v>
      </c>
      <c r="U173" s="85">
        <f>VLOOKUP($C$2,'[128]ERU-1'!$A$6:$BE$17,U$42,FALSE)</f>
        <v>0</v>
      </c>
      <c r="V173" s="85">
        <f>VLOOKUP($C$2,'[128]ERU-1'!$A$6:$BE$17,V$42,FALSE)</f>
        <v>0</v>
      </c>
      <c r="W173" s="85">
        <f>VLOOKUP($C$2,'[128]ERU-1'!$A$6:$BE$17,W$42,FALSE)</f>
        <v>0</v>
      </c>
      <c r="X173" s="85">
        <f>VLOOKUP($C$2,'[128]ERU-1'!$A$6:$BE$17,X$42,FALSE)</f>
        <v>0</v>
      </c>
      <c r="Y173" s="85">
        <f>VLOOKUP($C$2,'[128]ERU-1'!$A$6:$BE$17,Y$42,FALSE)</f>
        <v>0</v>
      </c>
      <c r="Z173" s="85">
        <f>VLOOKUP($C$2,'[128]ERU-1'!$A$6:$BE$17,Z$42,FALSE)</f>
        <v>0</v>
      </c>
      <c r="AA173" s="85" t="str">
        <f>INDEX([16]Data!$BK$5:$BK$156,MATCH(A173,[16]Data!$A$5:$A$156,0))</f>
        <v>Zlínský</v>
      </c>
      <c r="AB173" s="86">
        <f>INDEX([16]Data!$BM$5:$BM$156,MATCH(A173,[16]Data!$A$5:$A$156,0))</f>
        <v>0.28000000000000003</v>
      </c>
      <c r="AD173" s="39">
        <f t="shared" si="18"/>
        <v>0.79643468388321215</v>
      </c>
    </row>
    <row r="174" spans="1:30" x14ac:dyDescent="0.25">
      <c r="A174">
        <v>4404</v>
      </c>
      <c r="B174" s="84" t="str">
        <f>INDEX([16]Data!$C$5:$C$156,MATCH(A174,[16]Data!$A$5:$A$156,0))</f>
        <v>KJ - Špindlerův mlýn</v>
      </c>
      <c r="C174" s="85" t="str">
        <f>VLOOKUP($C$2,'[129]ERU-1'!$A$6:$BE$17,C$42,FALSE)</f>
        <v>Červenec</v>
      </c>
      <c r="D174" s="85">
        <f>VLOOKUP($C$2,'[129]ERU-1'!$A$6:$BE$17,D$42,FALSE)</f>
        <v>7</v>
      </c>
      <c r="E174" s="85">
        <f>VLOOKUP($C$2,'[129]ERU-1'!$A$6:$BE$17,E$42,FALSE)</f>
        <v>143.614</v>
      </c>
      <c r="F174" s="85">
        <f>VLOOKUP($C$2,'[129]ERU-1'!$A$6:$BE$17,F$42,FALSE)</f>
        <v>84.200999999999993</v>
      </c>
      <c r="G174" s="85">
        <f>VLOOKUP($C$2,'[129]ERU-1'!$A$6:$BE$17,G$42,FALSE)</f>
        <v>35.311999999999998</v>
      </c>
      <c r="H174" s="85">
        <f>VLOOKUP($C$2,'[129]ERU-1'!$A$6:$BE$17,H$42,FALSE)</f>
        <v>246</v>
      </c>
      <c r="I174" s="85">
        <f>VLOOKUP($C$2,'[129]ERU-1'!$A$6:$BE$17,I$42,FALSE)</f>
        <v>0</v>
      </c>
      <c r="J174" s="85">
        <f>VLOOKUP($C$2,'[129]ERU-1'!$A$6:$BE$17,J$42,FALSE)</f>
        <v>0</v>
      </c>
      <c r="K174" s="85">
        <f>VLOOKUP($C$2,'[129]ERU-1'!$A$6:$BE$17,K$42,FALSE)</f>
        <v>246</v>
      </c>
      <c r="L174" s="85">
        <f>VLOOKUP($C$2,'[129]ERU-1'!$A$6:$BE$17,L$42,FALSE)</f>
        <v>0</v>
      </c>
      <c r="M174" s="85">
        <f>VLOOKUP($C$2,'[129]ERU-1'!$A$6:$BE$17,M$42,FALSE)</f>
        <v>246</v>
      </c>
      <c r="N174" s="85">
        <f>VLOOKUP($C$2,'[129]ERU-1'!$A$6:$BE$17,N$42,FALSE)</f>
        <v>0</v>
      </c>
      <c r="O174" s="85" t="s">
        <v>36</v>
      </c>
      <c r="P174" s="85">
        <f>VLOOKUP($C$2,'[129]ERU-1'!$A$6:$BE$17,P$42,FALSE)</f>
        <v>0</v>
      </c>
      <c r="Q174" s="85">
        <f>VLOOKUP($C$2,'[129]ERU-1'!$A$6:$BE$17,Q$42,FALSE)</f>
        <v>0</v>
      </c>
      <c r="R174" s="85">
        <f>VLOOKUP($C$2,'[129]ERU-1'!$A$6:$BE$17,R$42,FALSE)</f>
        <v>246</v>
      </c>
      <c r="S174" s="85">
        <f>VLOOKUP($C$2,'[129]ERU-1'!$A$6:$BE$17,S$42,FALSE)</f>
        <v>0</v>
      </c>
      <c r="T174" s="85">
        <f>VLOOKUP($C$2,'[129]ERU-1'!$A$6:$BE$17,T$42,FALSE)</f>
        <v>0</v>
      </c>
      <c r="U174" s="85">
        <f>VLOOKUP($C$2,'[129]ERU-1'!$A$6:$BE$17,U$42,FALSE)</f>
        <v>0</v>
      </c>
      <c r="V174" s="85">
        <f>VLOOKUP($C$2,'[129]ERU-1'!$A$6:$BE$17,V$42,FALSE)</f>
        <v>0</v>
      </c>
      <c r="W174" s="85">
        <f>VLOOKUP($C$2,'[129]ERU-1'!$A$6:$BE$17,W$42,FALSE)</f>
        <v>0</v>
      </c>
      <c r="X174" s="85">
        <f>VLOOKUP($C$2,'[129]ERU-1'!$A$6:$BE$17,X$42,FALSE)</f>
        <v>0</v>
      </c>
      <c r="Y174" s="85">
        <f>VLOOKUP($C$2,'[129]ERU-1'!$A$6:$BE$17,Y$42,FALSE)</f>
        <v>0</v>
      </c>
      <c r="Z174" s="85">
        <f>VLOOKUP($C$2,'[129]ERU-1'!$A$6:$BE$17,Z$42,FALSE)</f>
        <v>0</v>
      </c>
      <c r="AA174" s="85" t="str">
        <f>INDEX([16]Data!$BK$5:$BK$156,MATCH(A174,[16]Data!$A$5:$A$156,0))</f>
        <v>Královéhradecký</v>
      </c>
      <c r="AB174" s="86">
        <f>INDEX([16]Data!$BM$5:$BM$156,MATCH(A174,[16]Data!$A$5:$A$156,0))</f>
        <v>0.28299999999999997</v>
      </c>
      <c r="AD174" s="39">
        <f t="shared" si="18"/>
        <v>0.81155013994291436</v>
      </c>
    </row>
    <row r="175" spans="1:30" x14ac:dyDescent="0.25">
      <c r="A175">
        <v>4381</v>
      </c>
      <c r="B175" s="84" t="str">
        <f>INDEX([16]Data!$C$5:$C$156,MATCH(A175,[16]Data!$A$5:$A$156,0))</f>
        <v>KJ - Lysá nad Labem</v>
      </c>
      <c r="C175" s="85" t="str">
        <f>VLOOKUP($C$2,'[130]ERU-1'!$A$6:$BE$17,C$42,FALSE)</f>
        <v>Červenec</v>
      </c>
      <c r="D175" s="85">
        <f>VLOOKUP($C$2,'[130]ERU-1'!$A$6:$BE$17,D$42,FALSE)</f>
        <v>7</v>
      </c>
      <c r="E175" s="85">
        <f>VLOOKUP($C$2,'[130]ERU-1'!$A$6:$BE$17,E$42,FALSE)</f>
        <v>148.69900000000001</v>
      </c>
      <c r="F175" s="85">
        <f>VLOOKUP($C$2,'[130]ERU-1'!$A$6:$BE$17,F$42,FALSE)</f>
        <v>82.326999999999998</v>
      </c>
      <c r="G175" s="85">
        <f>VLOOKUP($C$2,'[130]ERU-1'!$A$6:$BE$17,G$42,FALSE)</f>
        <v>35.366</v>
      </c>
      <c r="H175" s="85">
        <f>VLOOKUP($C$2,'[130]ERU-1'!$A$6:$BE$17,H$42,FALSE)</f>
        <v>241</v>
      </c>
      <c r="I175" s="85">
        <f>VLOOKUP($C$2,'[130]ERU-1'!$A$6:$BE$17,I$42,FALSE)</f>
        <v>0</v>
      </c>
      <c r="J175" s="85">
        <f>VLOOKUP($C$2,'[130]ERU-1'!$A$6:$BE$17,J$42,FALSE)</f>
        <v>0</v>
      </c>
      <c r="K175" s="85">
        <f>VLOOKUP($C$2,'[130]ERU-1'!$A$6:$BE$17,K$42,FALSE)</f>
        <v>241</v>
      </c>
      <c r="L175" s="85">
        <f>VLOOKUP($C$2,'[130]ERU-1'!$A$6:$BE$17,L$42,FALSE)</f>
        <v>0</v>
      </c>
      <c r="M175" s="85">
        <f>VLOOKUP($C$2,'[130]ERU-1'!$A$6:$BE$17,M$42,FALSE)</f>
        <v>241</v>
      </c>
      <c r="N175" s="85">
        <f>VLOOKUP($C$2,'[130]ERU-1'!$A$6:$BE$17,N$42,FALSE)</f>
        <v>0</v>
      </c>
      <c r="O175" s="85" t="s">
        <v>36</v>
      </c>
      <c r="P175" s="85">
        <f>VLOOKUP($C$2,'[130]ERU-1'!$A$6:$BE$17,P$42,FALSE)</f>
        <v>0</v>
      </c>
      <c r="Q175" s="85">
        <f>VLOOKUP($C$2,'[130]ERU-1'!$A$6:$BE$17,Q$42,FALSE)</f>
        <v>0</v>
      </c>
      <c r="R175" s="85">
        <f>VLOOKUP($C$2,'[130]ERU-1'!$A$6:$BE$17,R$42,FALSE)</f>
        <v>241</v>
      </c>
      <c r="S175" s="85">
        <f>VLOOKUP($C$2,'[130]ERU-1'!$A$6:$BE$17,S$42,FALSE)</f>
        <v>0</v>
      </c>
      <c r="T175" s="85">
        <f>VLOOKUP($C$2,'[130]ERU-1'!$A$6:$BE$17,T$42,FALSE)</f>
        <v>0</v>
      </c>
      <c r="U175" s="85">
        <f>VLOOKUP($C$2,'[130]ERU-1'!$A$6:$BE$17,U$42,FALSE)</f>
        <v>0</v>
      </c>
      <c r="V175" s="85">
        <f>VLOOKUP($C$2,'[130]ERU-1'!$A$6:$BE$17,V$42,FALSE)</f>
        <v>0</v>
      </c>
      <c r="W175" s="85">
        <f>VLOOKUP($C$2,'[130]ERU-1'!$A$6:$BE$17,W$42,FALSE)</f>
        <v>0</v>
      </c>
      <c r="X175" s="85">
        <f>VLOOKUP($C$2,'[130]ERU-1'!$A$6:$BE$17,X$42,FALSE)</f>
        <v>0</v>
      </c>
      <c r="Y175" s="85">
        <f>VLOOKUP($C$2,'[130]ERU-1'!$A$6:$BE$17,Y$42,FALSE)</f>
        <v>0</v>
      </c>
      <c r="Z175" s="85">
        <f>VLOOKUP($C$2,'[130]ERU-1'!$A$6:$BE$17,Z$42,FALSE)</f>
        <v>0</v>
      </c>
      <c r="AA175" s="85" t="str">
        <f>INDEX([16]Data!$BK$5:$BK$156,MATCH(A175,[16]Data!$A$5:$A$156,0))</f>
        <v>Středočeský</v>
      </c>
      <c r="AB175" s="86">
        <f>INDEX([16]Data!$BM$5:$BM$156,MATCH(A175,[16]Data!$A$5:$A$156,0))</f>
        <v>0.99299999999999999</v>
      </c>
      <c r="AD175" s="39">
        <f t="shared" si="18"/>
        <v>0.81315296858192865</v>
      </c>
    </row>
    <row r="176" spans="1:30" x14ac:dyDescent="0.25">
      <c r="A176">
        <v>4410</v>
      </c>
      <c r="B176" s="84" t="str">
        <f>INDEX([16]Data!$C$5:$C$156,MATCH(A176,[16]Data!$A$5:$A$156,0))</f>
        <v>KJ - JOB AIR TECHNIC</v>
      </c>
      <c r="C176" s="85" t="str">
        <f>VLOOKUP($C$2,'[131]ERU-1'!$A$6:$BE$17,C$42,FALSE)</f>
        <v>Červenec</v>
      </c>
      <c r="D176" s="85">
        <f>VLOOKUP($C$2,'[131]ERU-1'!$A$6:$BE$17,D$42,FALSE)</f>
        <v>7</v>
      </c>
      <c r="E176" s="85">
        <f>VLOOKUP($C$2,'[131]ERU-1'!$A$6:$BE$17,E$42,FALSE)</f>
        <v>34.307000000000002</v>
      </c>
      <c r="F176" s="85">
        <f>VLOOKUP($C$2,'[131]ERU-1'!$A$6:$BE$17,F$42,FALSE)</f>
        <v>18.170000000000002</v>
      </c>
      <c r="G176" s="85">
        <f>VLOOKUP($C$2,'[131]ERU-1'!$A$6:$BE$17,G$42,FALSE)</f>
        <v>35.421999999999997</v>
      </c>
      <c r="H176" s="85">
        <f>VLOOKUP($C$2,'[131]ERU-1'!$A$6:$BE$17,H$42,FALSE)</f>
        <v>44</v>
      </c>
      <c r="I176" s="85">
        <f>VLOOKUP($C$2,'[131]ERU-1'!$A$6:$BE$17,I$42,FALSE)</f>
        <v>0</v>
      </c>
      <c r="J176" s="85">
        <f>VLOOKUP($C$2,'[131]ERU-1'!$A$6:$BE$17,J$42,FALSE)</f>
        <v>0</v>
      </c>
      <c r="K176" s="85">
        <f>VLOOKUP($C$2,'[131]ERU-1'!$A$6:$BE$17,K$42,FALSE)</f>
        <v>44</v>
      </c>
      <c r="L176" s="85">
        <f>VLOOKUP($C$2,'[131]ERU-1'!$A$6:$BE$17,L$42,FALSE)</f>
        <v>0</v>
      </c>
      <c r="M176" s="85">
        <f>VLOOKUP($C$2,'[131]ERU-1'!$A$6:$BE$17,M$42,FALSE)</f>
        <v>44</v>
      </c>
      <c r="N176" s="85">
        <f>VLOOKUP($C$2,'[131]ERU-1'!$A$6:$BE$17,N$42,FALSE)</f>
        <v>0</v>
      </c>
      <c r="O176" s="85" t="s">
        <v>36</v>
      </c>
      <c r="P176" s="85">
        <f>VLOOKUP($C$2,'[131]ERU-1'!$A$6:$BE$17,P$42,FALSE)</f>
        <v>0</v>
      </c>
      <c r="Q176" s="85">
        <f>VLOOKUP($C$2,'[131]ERU-1'!$A$6:$BE$17,Q$42,FALSE)</f>
        <v>0</v>
      </c>
      <c r="R176" s="85">
        <f>VLOOKUP($C$2,'[131]ERU-1'!$A$6:$BE$17,R$42,FALSE)</f>
        <v>44</v>
      </c>
      <c r="S176" s="85">
        <f>VLOOKUP($C$2,'[131]ERU-1'!$A$6:$BE$17,S$42,FALSE)</f>
        <v>0</v>
      </c>
      <c r="T176" s="85">
        <f>VLOOKUP($C$2,'[131]ERU-1'!$A$6:$BE$17,T$42,FALSE)</f>
        <v>0</v>
      </c>
      <c r="U176" s="85">
        <f>VLOOKUP($C$2,'[131]ERU-1'!$A$6:$BE$17,U$42,FALSE)</f>
        <v>0</v>
      </c>
      <c r="V176" s="85">
        <f>VLOOKUP($C$2,'[131]ERU-1'!$A$6:$BE$17,V$42,FALSE)</f>
        <v>0</v>
      </c>
      <c r="W176" s="85">
        <f>VLOOKUP($C$2,'[131]ERU-1'!$A$6:$BE$17,W$42,FALSE)</f>
        <v>0</v>
      </c>
      <c r="X176" s="85">
        <f>VLOOKUP($C$2,'[131]ERU-1'!$A$6:$BE$17,X$42,FALSE)</f>
        <v>0</v>
      </c>
      <c r="Y176" s="85">
        <f>VLOOKUP($C$2,'[131]ERU-1'!$A$6:$BE$17,Y$42,FALSE)</f>
        <v>0</v>
      </c>
      <c r="Z176" s="85">
        <f>VLOOKUP($C$2,'[131]ERU-1'!$A$6:$BE$17,Z$42,FALSE)</f>
        <v>0</v>
      </c>
      <c r="AA176" s="85" t="str">
        <f>INDEX([16]Data!$BK$5:$BK$156,MATCH(A176,[16]Data!$A$5:$A$156,0))</f>
        <v>Moravskoslezský</v>
      </c>
      <c r="AB176" s="86">
        <f>INDEX([16]Data!$BM$5:$BM$156,MATCH(A176,[16]Data!$A$5:$A$156,0))</f>
        <v>0.3</v>
      </c>
      <c r="AD176" s="39">
        <f t="shared" si="18"/>
        <v>0.67265945086528456</v>
      </c>
    </row>
    <row r="177" spans="1:30" x14ac:dyDescent="0.25">
      <c r="A177">
        <v>4492</v>
      </c>
      <c r="B177" s="84" t="str">
        <f>INDEX([16]Data!$C$5:$C$156,MATCH(A177,[16]Data!$A$5:$A$156,0))</f>
        <v>KJ - Prostějov Anglická</v>
      </c>
      <c r="C177" s="85" t="str">
        <f>VLOOKUP($C$2,'[132]ERU-1'!$A$6:$BE$17,C$42,FALSE)</f>
        <v>Červenec</v>
      </c>
      <c r="D177" s="85">
        <f>VLOOKUP($C$2,'[132]ERU-1'!$A$6:$BE$17,D$42,FALSE)</f>
        <v>7</v>
      </c>
      <c r="E177" s="85">
        <f>VLOOKUP($C$2,'[132]ERU-1'!$A$6:$BE$17,E$42,FALSE)</f>
        <v>154.49199999999999</v>
      </c>
      <c r="F177" s="85">
        <f>VLOOKUP($C$2,'[132]ERU-1'!$A$6:$BE$17,F$42,FALSE)</f>
        <v>89.111999999999995</v>
      </c>
      <c r="G177" s="85">
        <f>VLOOKUP($C$2,'[132]ERU-1'!$A$6:$BE$17,G$42,FALSE)</f>
        <v>35.42</v>
      </c>
      <c r="H177" s="85">
        <f>VLOOKUP($C$2,'[132]ERU-1'!$A$6:$BE$17,H$42,FALSE)</f>
        <v>266</v>
      </c>
      <c r="I177" s="85">
        <f>VLOOKUP($C$2,'[132]ERU-1'!$A$6:$BE$17,I$42,FALSE)</f>
        <v>0</v>
      </c>
      <c r="J177" s="85">
        <f>VLOOKUP($C$2,'[132]ERU-1'!$A$6:$BE$17,J$42,FALSE)</f>
        <v>0</v>
      </c>
      <c r="K177" s="85">
        <f>VLOOKUP($C$2,'[132]ERU-1'!$A$6:$BE$17,K$42,FALSE)</f>
        <v>266</v>
      </c>
      <c r="L177" s="85">
        <f>VLOOKUP($C$2,'[132]ERU-1'!$A$6:$BE$17,L$42,FALSE)</f>
        <v>0</v>
      </c>
      <c r="M177" s="85">
        <f>VLOOKUP($C$2,'[132]ERU-1'!$A$6:$BE$17,M$42,FALSE)</f>
        <v>266</v>
      </c>
      <c r="N177" s="85">
        <f>VLOOKUP($C$2,'[132]ERU-1'!$A$6:$BE$17,N$42,FALSE)</f>
        <v>0</v>
      </c>
      <c r="O177" s="85" t="s">
        <v>36</v>
      </c>
      <c r="P177" s="85">
        <f>VLOOKUP($C$2,'[132]ERU-1'!$A$6:$BE$17,P$42,FALSE)</f>
        <v>0</v>
      </c>
      <c r="Q177" s="85">
        <f>VLOOKUP($C$2,'[132]ERU-1'!$A$6:$BE$17,Q$42,FALSE)</f>
        <v>0</v>
      </c>
      <c r="R177" s="85">
        <f>VLOOKUP($C$2,'[132]ERU-1'!$A$6:$BE$17,R$42,FALSE)</f>
        <v>266</v>
      </c>
      <c r="S177" s="85">
        <f>VLOOKUP($C$2,'[132]ERU-1'!$A$6:$BE$17,S$42,FALSE)</f>
        <v>0</v>
      </c>
      <c r="T177" s="85">
        <f>VLOOKUP($C$2,'[132]ERU-1'!$A$6:$BE$17,T$42,FALSE)</f>
        <v>0</v>
      </c>
      <c r="U177" s="85">
        <f>VLOOKUP($C$2,'[132]ERU-1'!$A$6:$BE$17,U$42,FALSE)</f>
        <v>0</v>
      </c>
      <c r="V177" s="85">
        <f>VLOOKUP($C$2,'[132]ERU-1'!$A$6:$BE$17,V$42,FALSE)</f>
        <v>0</v>
      </c>
      <c r="W177" s="85">
        <f>VLOOKUP($C$2,'[132]ERU-1'!$A$6:$BE$17,W$42,FALSE)</f>
        <v>0</v>
      </c>
      <c r="X177" s="85">
        <f>VLOOKUP($C$2,'[132]ERU-1'!$A$6:$BE$17,X$42,FALSE)</f>
        <v>0</v>
      </c>
      <c r="Y177" s="85">
        <f>VLOOKUP($C$2,'[132]ERU-1'!$A$6:$BE$17,Y$42,FALSE)</f>
        <v>0</v>
      </c>
      <c r="Z177" s="85">
        <f>VLOOKUP($C$2,'[132]ERU-1'!$A$6:$BE$17,Z$42,FALSE)</f>
        <v>0</v>
      </c>
      <c r="AA177" s="85" t="str">
        <f>INDEX([16]Data!$BK$5:$BK$156,MATCH(A177,[16]Data!$A$5:$A$156,0))</f>
        <v>Olomoucký</v>
      </c>
      <c r="AB177" s="86">
        <f>INDEX([16]Data!$BM$5:$BM$156,MATCH(A177,[16]Data!$A$5:$A$156,0))</f>
        <v>0.46500000000000002</v>
      </c>
      <c r="AD177" s="39">
        <f t="shared" si="18"/>
        <v>0.82916878634627089</v>
      </c>
    </row>
    <row r="178" spans="1:30" x14ac:dyDescent="0.25">
      <c r="A178">
        <v>4536</v>
      </c>
      <c r="B178" s="84" t="str">
        <f>INDEX([16]Data!$C$5:$C$156,MATCH(A178,[16]Data!$A$5:$A$156,0))</f>
        <v>KJ - Police nad Metují</v>
      </c>
      <c r="C178" s="85" t="str">
        <f>VLOOKUP($C$2,'[132]ERU-1'!$A$6:$BE$17,C$42,FALSE)</f>
        <v>Červenec</v>
      </c>
      <c r="D178" s="85">
        <f>VLOOKUP($C$2,'[132]ERU-1'!$A$6:$BE$17,D$42,FALSE)</f>
        <v>7</v>
      </c>
      <c r="E178" s="85">
        <f>VLOOKUP($C$2,'[133]ERU-1'!$A$6:$BE$17,E$42,FALSE)</f>
        <v>104.346</v>
      </c>
      <c r="F178" s="85">
        <f>VLOOKUP($C$2,'[133]ERU-1'!$A$6:$BE$17,F$42,FALSE)</f>
        <v>57.6</v>
      </c>
      <c r="G178" s="85">
        <f>VLOOKUP($C$2,'[133]ERU-1'!$A$6:$BE$17,G$42,FALSE)</f>
        <v>35.316000000000003</v>
      </c>
      <c r="H178" s="85">
        <f>VLOOKUP($C$2,'[133]ERU-1'!$A$6:$BE$17,H$42,FALSE)</f>
        <v>169</v>
      </c>
      <c r="I178" s="85">
        <f>VLOOKUP($C$2,'[133]ERU-1'!$A$6:$BE$17,I$42,FALSE)</f>
        <v>0</v>
      </c>
      <c r="J178" s="85">
        <f>VLOOKUP($C$2,'[133]ERU-1'!$A$6:$BE$17,J$42,FALSE)</f>
        <v>0</v>
      </c>
      <c r="K178" s="85">
        <f>VLOOKUP($C$2,'[133]ERU-1'!$A$6:$BE$17,K$42,FALSE)</f>
        <v>169</v>
      </c>
      <c r="L178" s="85">
        <f>VLOOKUP($C$2,'[133]ERU-1'!$A$6:$BE$17,L$42,FALSE)</f>
        <v>0</v>
      </c>
      <c r="M178" s="85">
        <f>VLOOKUP($C$2,'[133]ERU-1'!$A$6:$BE$17,M$42,FALSE)</f>
        <v>169</v>
      </c>
      <c r="N178" s="85">
        <f>VLOOKUP($C$2,'[133]ERU-1'!$A$6:$BE$17,N$42,FALSE)</f>
        <v>0</v>
      </c>
      <c r="O178" s="85" t="s">
        <v>36</v>
      </c>
      <c r="P178" s="85">
        <f>VLOOKUP($C$2,'[133]ERU-1'!$A$6:$BE$17,P$42,FALSE)</f>
        <v>0</v>
      </c>
      <c r="Q178" s="85">
        <f>VLOOKUP($C$2,'[133]ERU-1'!$A$6:$BE$17,Q$42,FALSE)</f>
        <v>0</v>
      </c>
      <c r="R178" s="85">
        <f>VLOOKUP($C$2,'[133]ERU-1'!$A$6:$BE$17,R$42,FALSE)</f>
        <v>169</v>
      </c>
      <c r="S178" s="85">
        <f>VLOOKUP($C$2,'[133]ERU-1'!$A$6:$BE$17,S$42,FALSE)</f>
        <v>0</v>
      </c>
      <c r="T178" s="85">
        <f>VLOOKUP($C$2,'[133]ERU-1'!$A$6:$BE$17,T$42,FALSE)</f>
        <v>0</v>
      </c>
      <c r="U178" s="85">
        <f>VLOOKUP($C$2,'[133]ERU-1'!$A$6:$BE$17,U$42,FALSE)</f>
        <v>0</v>
      </c>
      <c r="V178" s="85">
        <f>VLOOKUP($C$2,'[133]ERU-1'!$A$6:$BE$17,V$42,FALSE)</f>
        <v>0</v>
      </c>
      <c r="W178" s="85">
        <f>VLOOKUP($C$2,'[133]ERU-1'!$A$6:$BE$17,W$42,FALSE)</f>
        <v>0</v>
      </c>
      <c r="X178" s="85">
        <f>VLOOKUP($C$2,'[133]ERU-1'!$A$6:$BE$17,X$42,FALSE)</f>
        <v>0</v>
      </c>
      <c r="Y178" s="85">
        <f>VLOOKUP($C$2,'[133]ERU-1'!$A$6:$BE$17,Y$42,FALSE)</f>
        <v>0</v>
      </c>
      <c r="Z178" s="85">
        <f>VLOOKUP($C$2,'[133]ERU-1'!$A$6:$BE$17,Z$42,FALSE)</f>
        <v>0</v>
      </c>
      <c r="AA178" s="85" t="str">
        <f>INDEX([16]Data!$BK$5:$BK$156,MATCH(A178,[16]Data!$A$5:$A$156,0))</f>
        <v>Královéhradecký</v>
      </c>
      <c r="AB178" s="86">
        <f>INDEX([16]Data!$BM$5:$BM$156,MATCH(A178,[16]Data!$A$5:$A$156,0))</f>
        <v>0.47799999999999998</v>
      </c>
      <c r="AD178" s="39">
        <f t="shared" si="18"/>
        <v>0.81500771604938271</v>
      </c>
    </row>
    <row r="179" spans="1:30" x14ac:dyDescent="0.25">
      <c r="A179">
        <v>4524</v>
      </c>
      <c r="B179" s="84" t="str">
        <f>INDEX([16]Data!$C$5:$C$156,MATCH(A179,[16]Data!$A$5:$A$156,0))</f>
        <v>KJ - Poděbrady</v>
      </c>
      <c r="C179" s="85" t="str">
        <f>VLOOKUP($C$2,'[132]ERU-1'!$A$6:$BE$17,C$42,FALSE)</f>
        <v>Červenec</v>
      </c>
      <c r="D179" s="85">
        <f>VLOOKUP($C$2,'[132]ERU-1'!$A$6:$BE$17,D$42,FALSE)</f>
        <v>7</v>
      </c>
      <c r="E179" s="85">
        <f>VLOOKUP($C$2,'[134]ERU-1'!$A$6:$BE$17,E$42,FALSE)</f>
        <v>115.129</v>
      </c>
      <c r="F179" s="85">
        <f>VLOOKUP($C$2,'[134]ERU-1'!$A$6:$BE$17,F$42,FALSE)</f>
        <v>60.704999999999998</v>
      </c>
      <c r="G179" s="85">
        <f>VLOOKUP($C$2,'[134]ERU-1'!$A$6:$BE$17,G$42,FALSE)</f>
        <v>35.363999999999997</v>
      </c>
      <c r="H179" s="85">
        <f>VLOOKUP($C$2,'[134]ERU-1'!$A$6:$BE$17,H$42,FALSE)</f>
        <v>177</v>
      </c>
      <c r="I179" s="85">
        <f>VLOOKUP($C$2,'[134]ERU-1'!$A$6:$BE$17,I$42,FALSE)</f>
        <v>0</v>
      </c>
      <c r="J179" s="85">
        <f>VLOOKUP($C$2,'[134]ERU-1'!$A$6:$BE$17,J$42,FALSE)</f>
        <v>0</v>
      </c>
      <c r="K179" s="85">
        <f>VLOOKUP($C$2,'[134]ERU-1'!$A$6:$BE$17,K$42,FALSE)</f>
        <v>177</v>
      </c>
      <c r="L179" s="85">
        <f>VLOOKUP($C$2,'[134]ERU-1'!$A$6:$BE$17,L$42,FALSE)</f>
        <v>0</v>
      </c>
      <c r="M179" s="85">
        <f>VLOOKUP($C$2,'[134]ERU-1'!$A$6:$BE$17,M$42,FALSE)</f>
        <v>177</v>
      </c>
      <c r="N179" s="85">
        <f>VLOOKUP($C$2,'[134]ERU-1'!$A$6:$BE$17,N$42,FALSE)</f>
        <v>0</v>
      </c>
      <c r="O179" s="85" t="s">
        <v>36</v>
      </c>
      <c r="P179" s="85">
        <f>VLOOKUP($C$2,'[134]ERU-1'!$A$6:$BE$17,P$42,FALSE)</f>
        <v>0</v>
      </c>
      <c r="Q179" s="85">
        <f>VLOOKUP($C$2,'[134]ERU-1'!$A$6:$BE$17,Q$42,FALSE)</f>
        <v>0</v>
      </c>
      <c r="R179" s="85">
        <f>VLOOKUP($C$2,'[134]ERU-1'!$A$6:$BE$17,R$42,FALSE)</f>
        <v>177</v>
      </c>
      <c r="S179" s="85">
        <f>VLOOKUP($C$2,'[134]ERU-1'!$A$6:$BE$17,S$42,FALSE)</f>
        <v>0</v>
      </c>
      <c r="T179" s="85">
        <f>VLOOKUP($C$2,'[134]ERU-1'!$A$6:$BE$17,T$42,FALSE)</f>
        <v>0</v>
      </c>
      <c r="U179" s="85">
        <f>VLOOKUP($C$2,'[134]ERU-1'!$A$6:$BE$17,U$42,FALSE)</f>
        <v>0</v>
      </c>
      <c r="V179" s="85">
        <f>VLOOKUP($C$2,'[134]ERU-1'!$A$6:$BE$17,V$42,FALSE)</f>
        <v>0</v>
      </c>
      <c r="W179" s="85">
        <f>VLOOKUP($C$2,'[134]ERU-1'!$A$6:$BE$17,W$42,FALSE)</f>
        <v>0</v>
      </c>
      <c r="X179" s="85">
        <f>VLOOKUP($C$2,'[134]ERU-1'!$A$6:$BE$17,X$42,FALSE)</f>
        <v>0</v>
      </c>
      <c r="Y179" s="85">
        <f>VLOOKUP($C$2,'[134]ERU-1'!$A$6:$BE$17,Y$42,FALSE)</f>
        <v>0</v>
      </c>
      <c r="Z179" s="85">
        <f>VLOOKUP($C$2,'[134]ERU-1'!$A$6:$BE$17,Z$42,FALSE)</f>
        <v>0</v>
      </c>
      <c r="AA179" s="85" t="str">
        <f>INDEX([16]Data!$BK$5:$BK$156,MATCH(A179,[16]Data!$A$5:$A$156,0))</f>
        <v>Středočeský</v>
      </c>
      <c r="AB179" s="86">
        <f>INDEX([16]Data!$BM$5:$BM$156,MATCH(A179,[16]Data!$A$5:$A$156,0))</f>
        <v>0.47799999999999998</v>
      </c>
      <c r="AD179" s="39">
        <f t="shared" si="18"/>
        <v>0.80992779287812644</v>
      </c>
    </row>
    <row r="180" spans="1:30" x14ac:dyDescent="0.25">
      <c r="A180">
        <v>4629</v>
      </c>
      <c r="B180" s="84" t="str">
        <f>INDEX([16]Data!$C$5:$C$156,MATCH(A180,[16]Data!$A$5:$A$156,0))</f>
        <v>KJ - Heřmanův Městec V Lukách</v>
      </c>
      <c r="C180" s="85" t="str">
        <f>VLOOKUP($C$2,'[132]ERU-1'!$A$6:$BE$17,C$42,FALSE)</f>
        <v>Červenec</v>
      </c>
      <c r="D180" s="85">
        <f>VLOOKUP($C$2,'[132]ERU-1'!$A$6:$BE$17,D$42,FALSE)</f>
        <v>7</v>
      </c>
      <c r="E180" s="85">
        <f>VLOOKUP($C$2,'[135]ERU-1'!$A$6:$BE$17,E$42,FALSE)</f>
        <v>92.762</v>
      </c>
      <c r="F180" s="85">
        <f>VLOOKUP($C$2,'[135]ERU-1'!$A$6:$BE$17,F$42,FALSE)</f>
        <v>51.417999999999999</v>
      </c>
      <c r="G180" s="85">
        <f>VLOOKUP($C$2,'[135]ERU-1'!$A$6:$BE$17,G$42,FALSE)</f>
        <v>35.313000000000002</v>
      </c>
      <c r="H180" s="85">
        <f>VLOOKUP($C$2,'[135]ERU-1'!$A$6:$BE$17,H$42,FALSE)</f>
        <v>140</v>
      </c>
      <c r="I180" s="85">
        <f>VLOOKUP($C$2,'[135]ERU-1'!$A$6:$BE$17,I$42,FALSE)</f>
        <v>0</v>
      </c>
      <c r="J180" s="85">
        <f>VLOOKUP($C$2,'[135]ERU-1'!$A$6:$BE$17,J$42,FALSE)</f>
        <v>0</v>
      </c>
      <c r="K180" s="85">
        <f>VLOOKUP($C$2,'[135]ERU-1'!$A$6:$BE$17,K$42,FALSE)</f>
        <v>140</v>
      </c>
      <c r="L180" s="85">
        <f>VLOOKUP($C$2,'[135]ERU-1'!$A$6:$BE$17,L$42,FALSE)</f>
        <v>0</v>
      </c>
      <c r="M180" s="85">
        <f>VLOOKUP($C$2,'[135]ERU-1'!$A$6:$BE$17,M$42,FALSE)</f>
        <v>140</v>
      </c>
      <c r="N180" s="85">
        <f>VLOOKUP($C$2,'[135]ERU-1'!$A$6:$BE$17,N$42,FALSE)</f>
        <v>0</v>
      </c>
      <c r="O180" s="85" t="s">
        <v>36</v>
      </c>
      <c r="P180" s="85">
        <f>VLOOKUP($C$2,'[135]ERU-1'!$A$6:$BE$17,P$42,FALSE)</f>
        <v>0</v>
      </c>
      <c r="Q180" s="85">
        <f>VLOOKUP($C$2,'[135]ERU-1'!$A$6:$BE$17,Q$42,FALSE)</f>
        <v>0</v>
      </c>
      <c r="R180" s="85">
        <f>VLOOKUP($C$2,'[135]ERU-1'!$A$6:$BE$17,R$42,FALSE)</f>
        <v>140</v>
      </c>
      <c r="S180" s="85">
        <f>VLOOKUP($C$2,'[135]ERU-1'!$A$6:$BE$17,S$42,FALSE)</f>
        <v>0</v>
      </c>
      <c r="T180" s="85">
        <f>VLOOKUP($C$2,'[135]ERU-1'!$A$6:$BE$17,T$42,FALSE)</f>
        <v>0</v>
      </c>
      <c r="U180" s="85">
        <f>VLOOKUP($C$2,'[135]ERU-1'!$A$6:$BE$17,U$42,FALSE)</f>
        <v>0</v>
      </c>
      <c r="V180" s="85">
        <f>VLOOKUP($C$2,'[135]ERU-1'!$A$6:$BE$17,V$42,FALSE)</f>
        <v>0</v>
      </c>
      <c r="W180" s="85">
        <f>VLOOKUP($C$2,'[135]ERU-1'!$A$6:$BE$17,W$42,FALSE)</f>
        <v>0</v>
      </c>
      <c r="X180" s="85">
        <f>VLOOKUP($C$2,'[135]ERU-1'!$A$6:$BE$17,X$42,FALSE)</f>
        <v>0</v>
      </c>
      <c r="Y180" s="85">
        <f>VLOOKUP($C$2,'[135]ERU-1'!$A$6:$BE$17,Y$42,FALSE)</f>
        <v>0</v>
      </c>
      <c r="Z180" s="85">
        <f>VLOOKUP($C$2,'[135]ERU-1'!$A$6:$BE$17,Z$42,FALSE)</f>
        <v>0</v>
      </c>
      <c r="AA180" s="85" t="str">
        <f>INDEX([16]Data!$BK$5:$BK$156,MATCH(A180,[16]Data!$A$5:$A$156,0))</f>
        <v>Pardubický</v>
      </c>
      <c r="AB180" s="86">
        <f>INDEX([16]Data!$BM$5:$BM$156,MATCH(A180,[16]Data!$A$5:$A$156,0))</f>
        <v>0.28000000000000003</v>
      </c>
      <c r="AD180" s="39">
        <f t="shared" si="18"/>
        <v>0.75632830699149878</v>
      </c>
    </row>
    <row r="181" spans="1:30" x14ac:dyDescent="0.25">
      <c r="A181">
        <v>4631</v>
      </c>
      <c r="B181" s="84" t="str">
        <f>INDEX([16]Data!$C$5:$C$156,MATCH(A181,[16]Data!$A$5:$A$156,0))</f>
        <v>KJ - Heřmanův Městec U Bažantnice</v>
      </c>
      <c r="C181" s="85" t="str">
        <f>VLOOKUP($C$2,'[132]ERU-1'!$A$6:$BE$17,C$42,FALSE)</f>
        <v>Červenec</v>
      </c>
      <c r="D181" s="85">
        <f>VLOOKUP($C$2,'[132]ERU-1'!$A$6:$BE$17,D$42,FALSE)</f>
        <v>7</v>
      </c>
      <c r="E181" s="85">
        <f>VLOOKUP($C$2,'[136]ERU-1'!$A$6:$BE$17,E$42,FALSE)</f>
        <v>89.533000000000001</v>
      </c>
      <c r="F181" s="85">
        <f>VLOOKUP($C$2,'[136]ERU-1'!$A$6:$BE$17,F$42,FALSE)</f>
        <v>49.808</v>
      </c>
      <c r="G181" s="85">
        <f>VLOOKUP($C$2,'[136]ERU-1'!$A$6:$BE$17,G$42,FALSE)</f>
        <v>35.316000000000003</v>
      </c>
      <c r="H181" s="85">
        <f>VLOOKUP($C$2,'[136]ERU-1'!$A$6:$BE$17,H$42,FALSE)</f>
        <v>136</v>
      </c>
      <c r="I181" s="85">
        <f>VLOOKUP($C$2,'[136]ERU-1'!$A$6:$BE$17,I$42,FALSE)</f>
        <v>0</v>
      </c>
      <c r="J181" s="85">
        <f>VLOOKUP($C$2,'[136]ERU-1'!$A$6:$BE$17,J$42,FALSE)</f>
        <v>0</v>
      </c>
      <c r="K181" s="85">
        <f>VLOOKUP($C$2,'[136]ERU-1'!$A$6:$BE$17,K$42,FALSE)</f>
        <v>136</v>
      </c>
      <c r="L181" s="85">
        <f>VLOOKUP($C$2,'[136]ERU-1'!$A$6:$BE$17,L$42,FALSE)</f>
        <v>0</v>
      </c>
      <c r="M181" s="85">
        <f>VLOOKUP($C$2,'[136]ERU-1'!$A$6:$BE$17,M$42,FALSE)</f>
        <v>136</v>
      </c>
      <c r="N181" s="85">
        <f>VLOOKUP($C$2,'[136]ERU-1'!$A$6:$BE$17,N$42,FALSE)</f>
        <v>0</v>
      </c>
      <c r="O181" s="85" t="s">
        <v>36</v>
      </c>
      <c r="P181" s="85">
        <f>VLOOKUP($C$2,'[136]ERU-1'!$A$6:$BE$17,P$42,FALSE)</f>
        <v>0</v>
      </c>
      <c r="Q181" s="85">
        <f>VLOOKUP($C$2,'[136]ERU-1'!$A$6:$BE$17,Q$42,FALSE)</f>
        <v>0</v>
      </c>
      <c r="R181" s="85">
        <f>VLOOKUP($C$2,'[136]ERU-1'!$A$6:$BE$17,R$42,FALSE)</f>
        <v>136</v>
      </c>
      <c r="S181" s="85">
        <f>VLOOKUP($C$2,'[136]ERU-1'!$A$6:$BE$17,S$42,FALSE)</f>
        <v>0</v>
      </c>
      <c r="T181" s="85">
        <f>VLOOKUP($C$2,'[136]ERU-1'!$A$6:$BE$17,T$42,FALSE)</f>
        <v>0</v>
      </c>
      <c r="U181" s="85">
        <f>VLOOKUP($C$2,'[136]ERU-1'!$A$6:$BE$17,U$42,FALSE)</f>
        <v>0</v>
      </c>
      <c r="V181" s="85">
        <f>VLOOKUP($C$2,'[136]ERU-1'!$A$6:$BE$17,V$42,FALSE)</f>
        <v>0</v>
      </c>
      <c r="W181" s="85">
        <f>VLOOKUP($C$2,'[136]ERU-1'!$A$6:$BE$17,W$42,FALSE)</f>
        <v>0</v>
      </c>
      <c r="X181" s="85">
        <f>VLOOKUP($C$2,'[136]ERU-1'!$A$6:$BE$17,X$42,FALSE)</f>
        <v>0</v>
      </c>
      <c r="Y181" s="85">
        <f>VLOOKUP($C$2,'[136]ERU-1'!$A$6:$BE$17,Y$42,FALSE)</f>
        <v>0</v>
      </c>
      <c r="Z181" s="85">
        <f>VLOOKUP($C$2,'[136]ERU-1'!$A$6:$BE$17,Z$42,FALSE)</f>
        <v>0</v>
      </c>
      <c r="AA181" s="85" t="str">
        <f>INDEX([16]Data!$BK$5:$BK$156,MATCH(A181,[16]Data!$A$5:$A$156,0))</f>
        <v>Pardubický</v>
      </c>
      <c r="AB181" s="86">
        <f>INDEX([16]Data!$BM$5:$BM$156,MATCH(A181,[16]Data!$A$5:$A$156,0))</f>
        <v>0.28000000000000003</v>
      </c>
      <c r="AD181" s="39">
        <f t="shared" si="18"/>
        <v>0.75846807295570551</v>
      </c>
    </row>
    <row r="182" spans="1:30" x14ac:dyDescent="0.25">
      <c r="A182">
        <v>4632</v>
      </c>
      <c r="B182" s="84" t="str">
        <f>INDEX([16]Data!$C$5:$C$156,MATCH(A182,[16]Data!$A$5:$A$156,0))</f>
        <v>KJ - Nové Zákupy</v>
      </c>
      <c r="C182" s="85" t="str">
        <f>VLOOKUP($C$2,'[132]ERU-1'!$A$6:$BE$17,C$42,FALSE)</f>
        <v>Červenec</v>
      </c>
      <c r="D182" s="85">
        <f>VLOOKUP($C$2,'[132]ERU-1'!$A$6:$BE$17,D$42,FALSE)</f>
        <v>7</v>
      </c>
      <c r="E182" s="85">
        <f>VLOOKUP($C$2,'[137]ERU-1'!$A$6:$BE$17,E$42,FALSE)</f>
        <v>54.933999999999997</v>
      </c>
      <c r="F182" s="85">
        <f>VLOOKUP($C$2,'[137]ERU-1'!$A$6:$BE$17,F$42,FALSE)</f>
        <v>31.488</v>
      </c>
      <c r="G182" s="85">
        <f>VLOOKUP($C$2,'[137]ERU-1'!$A$6:$BE$17,G$42,FALSE)</f>
        <v>34.667999999999999</v>
      </c>
      <c r="H182" s="85">
        <f>VLOOKUP($C$2,'[137]ERU-1'!$A$6:$BE$17,H$42,FALSE)</f>
        <v>91</v>
      </c>
      <c r="I182" s="85">
        <f>VLOOKUP($C$2,'[137]ERU-1'!$A$6:$BE$17,I$42,FALSE)</f>
        <v>0</v>
      </c>
      <c r="J182" s="85">
        <f>VLOOKUP($C$2,'[137]ERU-1'!$A$6:$BE$17,J$42,FALSE)</f>
        <v>0</v>
      </c>
      <c r="K182" s="85">
        <f>VLOOKUP($C$2,'[137]ERU-1'!$A$6:$BE$17,K$42,FALSE)</f>
        <v>91</v>
      </c>
      <c r="L182" s="85">
        <f>VLOOKUP($C$2,'[137]ERU-1'!$A$6:$BE$17,L$42,FALSE)</f>
        <v>0</v>
      </c>
      <c r="M182" s="85">
        <f>VLOOKUP($C$2,'[137]ERU-1'!$A$6:$BE$17,M$42,FALSE)</f>
        <v>91</v>
      </c>
      <c r="N182" s="85">
        <f>VLOOKUP($C$2,'[137]ERU-1'!$A$6:$BE$17,N$42,FALSE)</f>
        <v>0</v>
      </c>
      <c r="O182" s="85" t="s">
        <v>36</v>
      </c>
      <c r="P182" s="85">
        <f>VLOOKUP($C$2,'[137]ERU-1'!$A$6:$BE$17,P$42,FALSE)</f>
        <v>0</v>
      </c>
      <c r="Q182" s="85">
        <f>VLOOKUP($C$2,'[137]ERU-1'!$A$6:$BE$17,Q$42,FALSE)</f>
        <v>0</v>
      </c>
      <c r="R182" s="85">
        <f>VLOOKUP($C$2,'[137]ERU-1'!$A$6:$BE$17,R$42,FALSE)</f>
        <v>91</v>
      </c>
      <c r="S182" s="85">
        <f>VLOOKUP($C$2,'[137]ERU-1'!$A$6:$BE$17,S$42,FALSE)</f>
        <v>0</v>
      </c>
      <c r="T182" s="85">
        <f>VLOOKUP($C$2,'[137]ERU-1'!$A$6:$BE$17,T$42,FALSE)</f>
        <v>0</v>
      </c>
      <c r="U182" s="85">
        <f>VLOOKUP($C$2,'[137]ERU-1'!$A$6:$BE$17,U$42,FALSE)</f>
        <v>0</v>
      </c>
      <c r="V182" s="85">
        <f>VLOOKUP($C$2,'[137]ERU-1'!$A$6:$BE$17,V$42,FALSE)</f>
        <v>0</v>
      </c>
      <c r="W182" s="85">
        <f>VLOOKUP($C$2,'[137]ERU-1'!$A$6:$BE$17,W$42,FALSE)</f>
        <v>0</v>
      </c>
      <c r="X182" s="85">
        <f>VLOOKUP($C$2,'[137]ERU-1'!$A$6:$BE$17,X$42,FALSE)</f>
        <v>0</v>
      </c>
      <c r="Y182" s="85">
        <f>VLOOKUP($C$2,'[137]ERU-1'!$A$6:$BE$17,Y$42,FALSE)</f>
        <v>0</v>
      </c>
      <c r="Z182" s="85">
        <f>VLOOKUP($C$2,'[137]ERU-1'!$A$6:$BE$17,Z$42,FALSE)</f>
        <v>0</v>
      </c>
      <c r="AA182" s="85" t="str">
        <f>INDEX([16]Data!$BK$5:$BK$156,MATCH(A182,[16]Data!$A$5:$A$156,0))</f>
        <v>Liberecký</v>
      </c>
      <c r="AB182" s="86">
        <f>INDEX([16]Data!$BM$5:$BM$156,MATCH(A182,[16]Data!$A$5:$A$156,0))</f>
        <v>0.3</v>
      </c>
      <c r="AD182" s="39">
        <f t="shared" si="18"/>
        <v>0.80277495483288164</v>
      </c>
    </row>
    <row r="183" spans="1:30" x14ac:dyDescent="0.25">
      <c r="A183">
        <v>4589</v>
      </c>
      <c r="B183" s="84" t="str">
        <f>INDEX([16]Data!$C$5:$C$156,MATCH(A183,[16]Data!$A$5:$A$156,0))</f>
        <v>KJ - Klatovy</v>
      </c>
      <c r="C183" s="85" t="str">
        <f>VLOOKUP($C$2,'[132]ERU-1'!$A$6:$BE$17,C$42,FALSE)</f>
        <v>Červenec</v>
      </c>
      <c r="D183" s="85">
        <f>VLOOKUP($C$2,'[132]ERU-1'!$A$6:$BE$17,D$42,FALSE)</f>
        <v>7</v>
      </c>
      <c r="E183" s="85">
        <f>VLOOKUP($C$2,'[138]ERU-1'!$A$6:$BE$17,E$42,FALSE)</f>
        <v>281.447</v>
      </c>
      <c r="F183" s="85">
        <f>VLOOKUP($C$2,'[138]ERU-1'!$A$6:$BE$17,F$42,FALSE)</f>
        <v>147.49600000000001</v>
      </c>
      <c r="G183" s="85">
        <f>VLOOKUP($C$2,'[138]ERU-1'!$A$6:$BE$17,G$42,FALSE)</f>
        <v>35.323</v>
      </c>
      <c r="H183" s="85">
        <f>VLOOKUP($C$2,'[138]ERU-1'!$A$6:$BE$17,H$42,FALSE)</f>
        <v>408</v>
      </c>
      <c r="I183" s="85">
        <f>VLOOKUP($C$2,'[138]ERU-1'!$A$6:$BE$17,I$42,FALSE)</f>
        <v>0</v>
      </c>
      <c r="J183" s="85">
        <f>VLOOKUP($C$2,'[138]ERU-1'!$A$6:$BE$17,J$42,FALSE)</f>
        <v>0</v>
      </c>
      <c r="K183" s="85">
        <f>VLOOKUP($C$2,'[138]ERU-1'!$A$6:$BE$17,K$42,FALSE)</f>
        <v>408</v>
      </c>
      <c r="L183" s="85">
        <f>VLOOKUP($C$2,'[138]ERU-1'!$A$6:$BE$17,L$42,FALSE)</f>
        <v>0</v>
      </c>
      <c r="M183" s="85">
        <f>VLOOKUP($C$2,'[138]ERU-1'!$A$6:$BE$17,M$42,FALSE)</f>
        <v>408</v>
      </c>
      <c r="N183" s="85">
        <f>VLOOKUP($C$2,'[138]ERU-1'!$A$6:$BE$17,N$42,FALSE)</f>
        <v>0</v>
      </c>
      <c r="O183" s="85" t="s">
        <v>36</v>
      </c>
      <c r="P183" s="85">
        <f>VLOOKUP($C$2,'[138]ERU-1'!$A$6:$BE$17,P$42,FALSE)</f>
        <v>0</v>
      </c>
      <c r="Q183" s="85">
        <f>VLOOKUP($C$2,'[138]ERU-1'!$A$6:$BE$17,Q$42,FALSE)</f>
        <v>0</v>
      </c>
      <c r="R183" s="85">
        <f>VLOOKUP($C$2,'[138]ERU-1'!$A$6:$BE$17,R$42,FALSE)</f>
        <v>408</v>
      </c>
      <c r="S183" s="85">
        <f>VLOOKUP($C$2,'[138]ERU-1'!$A$6:$BE$17,S$42,FALSE)</f>
        <v>0</v>
      </c>
      <c r="T183" s="85">
        <f>VLOOKUP($C$2,'[138]ERU-1'!$A$6:$BE$17,T$42,FALSE)</f>
        <v>0</v>
      </c>
      <c r="U183" s="85">
        <f>VLOOKUP($C$2,'[138]ERU-1'!$A$6:$BE$17,U$42,FALSE)</f>
        <v>0</v>
      </c>
      <c r="V183" s="85">
        <f>VLOOKUP($C$2,'[138]ERU-1'!$A$6:$BE$17,V$42,FALSE)</f>
        <v>0</v>
      </c>
      <c r="W183" s="85">
        <f>VLOOKUP($C$2,'[138]ERU-1'!$A$6:$BE$17,W$42,FALSE)</f>
        <v>0</v>
      </c>
      <c r="X183" s="85">
        <f>VLOOKUP($C$2,'[138]ERU-1'!$A$6:$BE$17,X$42,FALSE)</f>
        <v>0</v>
      </c>
      <c r="Y183" s="85">
        <f>VLOOKUP($C$2,'[138]ERU-1'!$A$6:$BE$17,Y$42,FALSE)</f>
        <v>0</v>
      </c>
      <c r="Z183" s="85">
        <f>VLOOKUP($C$2,'[138]ERU-1'!$A$6:$BE$17,Z$42,FALSE)</f>
        <v>0</v>
      </c>
      <c r="AA183" s="85" t="str">
        <f>INDEX([16]Data!$BK$5:$BK$156,MATCH(A183,[16]Data!$A$5:$A$156,0))</f>
        <v>Plzeňský</v>
      </c>
      <c r="AB183" s="86">
        <f>INDEX([16]Data!$BM$5:$BM$156,MATCH(A183,[16]Data!$A$5:$A$156,0))</f>
        <v>0.99299999999999999</v>
      </c>
    </row>
    <row r="184" spans="1:30" x14ac:dyDescent="0.25">
      <c r="A184">
        <v>4630</v>
      </c>
      <c r="B184" s="84" t="str">
        <f>INDEX([16]Data!$C$5:$C$156,MATCH(A184,[16]Data!$A$5:$A$156,0))</f>
        <v>KJ - Jihlava SAPELI</v>
      </c>
      <c r="C184" s="85" t="str">
        <f>VLOOKUP($C$2,'[139]ERU-1'!$A$6:$BE$17,C$42,FALSE)</f>
        <v>Červenec</v>
      </c>
      <c r="D184" s="85">
        <f>ROUND(VLOOKUP($C$2,'[139]ERU-1'!$A$6:$BE$17,D$42,FALSE),3)</f>
        <v>7</v>
      </c>
      <c r="E184" s="85">
        <f>ROUND(VLOOKUP($C$2,'[139]ERU-1'!$A$6:$BE$17,E$42,FALSE),3)</f>
        <v>3.7250000000000001</v>
      </c>
      <c r="F184" s="85">
        <f>ROUND(VLOOKUP($C$2,'[139]ERU-1'!$A$6:$BE$17,F$42,FALSE),3)</f>
        <v>1.98</v>
      </c>
      <c r="G184" s="85">
        <f>ROUND(VLOOKUP($C$2,'[139]ERU-1'!$A$6:$BE$17,G$42,FALSE),3)</f>
        <v>35.396000000000001</v>
      </c>
      <c r="H184" s="85">
        <f>ROUND(VLOOKUP($C$2,'[139]ERU-1'!$A$6:$BE$17,H$42,FALSE),3)</f>
        <v>5</v>
      </c>
      <c r="I184" s="85">
        <f>ROUND(VLOOKUP($C$2,'[139]ERU-1'!$A$6:$BE$17,I$42,FALSE),3)</f>
        <v>0</v>
      </c>
      <c r="J184" s="85">
        <f>ROUND(VLOOKUP($C$2,'[139]ERU-1'!$A$6:$BE$17,J$42,FALSE),3)</f>
        <v>0</v>
      </c>
      <c r="K184" s="85">
        <f>ROUND(VLOOKUP($C$2,'[139]ERU-1'!$A$6:$BE$17,K$42,FALSE),3)</f>
        <v>5</v>
      </c>
      <c r="L184" s="85">
        <f>ROUND(VLOOKUP($C$2,'[139]ERU-1'!$A$6:$BE$17,L$42,FALSE),3)</f>
        <v>0</v>
      </c>
      <c r="M184" s="85">
        <f>ROUND(VLOOKUP($C$2,'[139]ERU-1'!$A$6:$BE$17,M$42,FALSE),3)</f>
        <v>5</v>
      </c>
      <c r="N184" s="85">
        <f>ROUND(VLOOKUP($C$2,'[139]ERU-1'!$A$6:$BE$17,N$42,FALSE),3)</f>
        <v>0</v>
      </c>
      <c r="O184" s="85" t="s">
        <v>36</v>
      </c>
      <c r="P184" s="85">
        <f>ROUND(VLOOKUP($C$2,'[139]ERU-1'!$A$6:$BE$17,P$42,FALSE),3)</f>
        <v>0</v>
      </c>
      <c r="Q184" s="85">
        <f>ROUND(VLOOKUP($C$2,'[139]ERU-1'!$A$6:$BE$17,Q$42,FALSE),3)</f>
        <v>0</v>
      </c>
      <c r="R184" s="85">
        <f>ROUND(VLOOKUP($C$2,'[139]ERU-1'!$A$6:$BE$17,R$42,FALSE),3)</f>
        <v>5</v>
      </c>
      <c r="S184" s="85">
        <f>ROUND(VLOOKUP($C$2,'[139]ERU-1'!$A$6:$BE$17,S$42,FALSE),3)</f>
        <v>0</v>
      </c>
      <c r="T184" s="85">
        <f>ROUND(VLOOKUP($C$2,'[139]ERU-1'!$A$6:$BE$17,T$42,FALSE),3)</f>
        <v>0</v>
      </c>
      <c r="U184" s="85">
        <f>ROUND(VLOOKUP($C$2,'[139]ERU-1'!$A$6:$BE$17,U$42,FALSE),3)</f>
        <v>0</v>
      </c>
      <c r="V184" s="85">
        <f>ROUND(VLOOKUP($C$2,'[139]ERU-1'!$A$6:$BE$17,V$42,FALSE),3)</f>
        <v>0</v>
      </c>
      <c r="W184" s="85">
        <f>ROUND(VLOOKUP($C$2,'[139]ERU-1'!$A$6:$BE$17,W$42,FALSE),3)</f>
        <v>0</v>
      </c>
      <c r="X184" s="85">
        <f>ROUND(VLOOKUP($C$2,'[139]ERU-1'!$A$6:$BE$17,X$42,FALSE),3)</f>
        <v>0</v>
      </c>
      <c r="Y184" s="85">
        <f>ROUND(VLOOKUP($C$2,'[139]ERU-1'!$A$6:$BE$17,Y$42,FALSE),3)</f>
        <v>0</v>
      </c>
      <c r="Z184" s="85">
        <f>ROUND(VLOOKUP($C$2,'[139]ERU-1'!$A$6:$BE$17,Z$42,FALSE),3)</f>
        <v>0</v>
      </c>
      <c r="AA184" s="85" t="str">
        <f>INDEX([16]Data!$BK$5:$BK$156,MATCH(A184,[16]Data!$A$5:$A$156,0))</f>
        <v>Vysočina</v>
      </c>
      <c r="AB184" s="86">
        <f>INDEX([16]Data!$BM$5:$BM$156,MATCH(A184,[16]Data!$A$5:$A$156,0))</f>
        <v>0.28000000000000003</v>
      </c>
    </row>
    <row r="185" spans="1:30" x14ac:dyDescent="0.25">
      <c r="A185">
        <v>4475</v>
      </c>
      <c r="B185" s="84" t="str">
        <f>INDEX([16]Data!$C$5:$C$156,MATCH(A185,[16]Data!$A$5:$A$156,0))</f>
        <v>KJ - Rokycany, na Pátku</v>
      </c>
      <c r="C185" s="85" t="str">
        <f>VLOOKUP($C$2,'[139]ERU-1'!$A$6:$BE$17,C$42,FALSE)</f>
        <v>Červenec</v>
      </c>
      <c r="D185" s="85">
        <f>ROUND(VLOOKUP($C$2,'[140]ERU-1'!$A$6:$BE$17,D$42,FALSE),3)</f>
        <v>7</v>
      </c>
      <c r="E185" s="85">
        <f>ROUND(VLOOKUP($C$2,'[140]ERU-1'!$A$6:$BE$17,E$42,FALSE),3)</f>
        <v>156.94800000000001</v>
      </c>
      <c r="F185" s="85">
        <f>ROUND(VLOOKUP($C$2,'[140]ERU-1'!$A$6:$BE$17,F$42,FALSE),3)</f>
        <v>82.777000000000001</v>
      </c>
      <c r="G185" s="85">
        <f>ROUND(VLOOKUP($C$2,'[140]ERU-1'!$A$6:$BE$17,G$42,FALSE),3)</f>
        <v>35.322000000000003</v>
      </c>
      <c r="H185" s="85">
        <f>ROUND(VLOOKUP($C$2,'[140]ERU-1'!$A$6:$BE$17,H$42,FALSE),3)</f>
        <v>259</v>
      </c>
      <c r="I185" s="85">
        <f>ROUND(VLOOKUP($C$2,'[140]ERU-1'!$A$6:$BE$17,I$42,FALSE),3)</f>
        <v>0</v>
      </c>
      <c r="J185" s="85">
        <f>ROUND(VLOOKUP($C$2,'[140]ERU-1'!$A$6:$BE$17,J$42,FALSE),3)</f>
        <v>0</v>
      </c>
      <c r="K185" s="85">
        <f>ROUND(VLOOKUP($C$2,'[140]ERU-1'!$A$6:$BE$17,K$42,FALSE),3)</f>
        <v>259</v>
      </c>
      <c r="L185" s="85">
        <f>ROUND(VLOOKUP($C$2,'[140]ERU-1'!$A$6:$BE$17,L$42,FALSE),3)</f>
        <v>0</v>
      </c>
      <c r="M185" s="85">
        <f>ROUND(VLOOKUP($C$2,'[140]ERU-1'!$A$6:$BE$17,M$42,FALSE),3)</f>
        <v>259</v>
      </c>
      <c r="N185" s="85">
        <f>ROUND(VLOOKUP($C$2,'[140]ERU-1'!$A$6:$BE$17,N$42,FALSE),3)</f>
        <v>0</v>
      </c>
      <c r="O185" s="85" t="s">
        <v>36</v>
      </c>
      <c r="P185" s="85">
        <f>ROUND(VLOOKUP($C$2,'[140]ERU-1'!$A$6:$BE$17,P$42,FALSE),3)</f>
        <v>0</v>
      </c>
      <c r="Q185" s="85">
        <f>ROUND(VLOOKUP($C$2,'[140]ERU-1'!$A$6:$BE$17,Q$42,FALSE),3)</f>
        <v>0</v>
      </c>
      <c r="R185" s="85">
        <f>ROUND(VLOOKUP($C$2,'[140]ERU-1'!$A$6:$BE$17,R$42,FALSE),3)</f>
        <v>259</v>
      </c>
      <c r="S185" s="85">
        <f>ROUND(VLOOKUP($C$2,'[140]ERU-1'!$A$6:$BE$17,S$42,FALSE),3)</f>
        <v>0</v>
      </c>
      <c r="T185" s="85">
        <f>ROUND(VLOOKUP($C$2,'[140]ERU-1'!$A$6:$BE$17,T$42,FALSE),3)</f>
        <v>0</v>
      </c>
      <c r="U185" s="85">
        <f>ROUND(VLOOKUP($C$2,'[140]ERU-1'!$A$6:$BE$17,U$42,FALSE),3)</f>
        <v>0</v>
      </c>
      <c r="V185" s="85">
        <f>ROUND(VLOOKUP($C$2,'[140]ERU-1'!$A$6:$BE$17,V$42,FALSE),3)</f>
        <v>0</v>
      </c>
      <c r="W185" s="85">
        <f>ROUND(VLOOKUP($C$2,'[140]ERU-1'!$A$6:$BE$17,W$42,FALSE),3)</f>
        <v>0</v>
      </c>
      <c r="X185" s="85">
        <f>ROUND(VLOOKUP($C$2,'[140]ERU-1'!$A$6:$BE$17,X$42,FALSE),3)</f>
        <v>0</v>
      </c>
      <c r="Y185" s="85">
        <f>ROUND(VLOOKUP($C$2,'[140]ERU-1'!$A$6:$BE$17,Y$42,FALSE),3)</f>
        <v>0</v>
      </c>
      <c r="Z185" s="85">
        <f>ROUND(VLOOKUP($C$2,'[140]ERU-1'!$A$6:$BE$17,Z$42,FALSE),3)</f>
        <v>0</v>
      </c>
      <c r="AA185" s="85" t="str">
        <f>INDEX([16]Data!$BK$5:$BK$156,MATCH(A185,[16]Data!$A$5:$A$156,0))</f>
        <v>Plzeňský</v>
      </c>
      <c r="AB185" s="86">
        <f>INDEX([16]Data!$BM$5:$BM$156,MATCH(A185,[16]Data!$A$5:$A$156,0))</f>
        <v>0.47799999999999998</v>
      </c>
    </row>
    <row r="186" spans="1:30" x14ac:dyDescent="0.25">
      <c r="A186">
        <v>4579</v>
      </c>
      <c r="B186" s="84" t="str">
        <f>INDEX([16]Data!$C$5:$C$156,MATCH(A186,[16]Data!$A$5:$A$156,0))</f>
        <v>KJ - COLORLAK</v>
      </c>
      <c r="C186" s="85" t="str">
        <f>VLOOKUP($C$2,'[139]ERU-1'!$A$6:$BE$17,C$42,FALSE)</f>
        <v>Červenec</v>
      </c>
      <c r="D186" s="85">
        <f>ROUND(VLOOKUP($C$2,'[141]ERU-1'!$A$6:$BE$17,D$42,FALSE),3)</f>
        <v>7</v>
      </c>
      <c r="E186" s="85">
        <f>ROUND(VLOOKUP($C$2,'[141]ERU-1'!$A$6:$BE$17,E$42,FALSE),3)</f>
        <v>42.134999999999998</v>
      </c>
      <c r="F186" s="85">
        <f>ROUND(VLOOKUP($C$2,'[141]ERU-1'!$A$6:$BE$17,F$42,FALSE),3)</f>
        <v>22.234000000000002</v>
      </c>
      <c r="G186" s="85">
        <f>ROUND(VLOOKUP($C$2,'[141]ERU-1'!$A$6:$BE$17,G$42,FALSE),3)</f>
        <v>35.421999999999997</v>
      </c>
      <c r="H186" s="85">
        <f>ROUND(VLOOKUP($C$2,'[141]ERU-1'!$A$6:$BE$17,H$42,FALSE),3)</f>
        <v>62</v>
      </c>
      <c r="I186" s="85">
        <f>ROUND(VLOOKUP($C$2,'[141]ERU-1'!$A$6:$BE$17,I$42,FALSE),3)</f>
        <v>0</v>
      </c>
      <c r="J186" s="85">
        <f>ROUND(VLOOKUP($C$2,'[141]ERU-1'!$A$6:$BE$17,J$42,FALSE),3)</f>
        <v>0</v>
      </c>
      <c r="K186" s="85">
        <f>ROUND(VLOOKUP($C$2,'[141]ERU-1'!$A$6:$BE$17,K$42,FALSE),3)</f>
        <v>62</v>
      </c>
      <c r="L186" s="85">
        <f>ROUND(VLOOKUP($C$2,'[141]ERU-1'!$A$6:$BE$17,L$42,FALSE),3)</f>
        <v>0</v>
      </c>
      <c r="M186" s="85">
        <f>ROUND(VLOOKUP($C$2,'[141]ERU-1'!$A$6:$BE$17,M$42,FALSE),3)</f>
        <v>62</v>
      </c>
      <c r="N186" s="85">
        <f>ROUND(VLOOKUP($C$2,'[141]ERU-1'!$A$6:$BE$17,N$42,FALSE),3)</f>
        <v>0</v>
      </c>
      <c r="O186" s="85" t="s">
        <v>36</v>
      </c>
      <c r="P186" s="85">
        <f>ROUND(VLOOKUP($C$2,'[141]ERU-1'!$A$6:$BE$17,P$42,FALSE),3)</f>
        <v>0</v>
      </c>
      <c r="Q186" s="85">
        <f>ROUND(VLOOKUP($C$2,'[141]ERU-1'!$A$6:$BE$17,Q$42,FALSE),3)</f>
        <v>0</v>
      </c>
      <c r="R186" s="85">
        <f>ROUND(VLOOKUP($C$2,'[141]ERU-1'!$A$6:$BE$17,R$42,FALSE),3)</f>
        <v>62</v>
      </c>
      <c r="S186" s="85">
        <f>ROUND(VLOOKUP($C$2,'[141]ERU-1'!$A$6:$BE$17,S$42,FALSE),3)</f>
        <v>0</v>
      </c>
      <c r="T186" s="85">
        <f>ROUND(VLOOKUP($C$2,'[141]ERU-1'!$A$6:$BE$17,T$42,FALSE),3)</f>
        <v>0</v>
      </c>
      <c r="U186" s="85">
        <f>ROUND(VLOOKUP($C$2,'[141]ERU-1'!$A$6:$BE$17,U$42,FALSE),3)</f>
        <v>0</v>
      </c>
      <c r="V186" s="85">
        <f>ROUND(VLOOKUP($C$2,'[141]ERU-1'!$A$6:$BE$17,V$42,FALSE),3)</f>
        <v>0</v>
      </c>
      <c r="W186" s="85">
        <f>ROUND(VLOOKUP($C$2,'[141]ERU-1'!$A$6:$BE$17,W$42,FALSE),3)</f>
        <v>0</v>
      </c>
      <c r="X186" s="85">
        <f>ROUND(VLOOKUP($C$2,'[141]ERU-1'!$A$6:$BE$17,X$42,FALSE),3)</f>
        <v>0</v>
      </c>
      <c r="Y186" s="85">
        <f>ROUND(VLOOKUP($C$2,'[141]ERU-1'!$A$6:$BE$17,Y$42,FALSE),3)</f>
        <v>0</v>
      </c>
      <c r="Z186" s="85">
        <f>ROUND(VLOOKUP($C$2,'[141]ERU-1'!$A$6:$BE$17,Z$42,FALSE),3)</f>
        <v>0</v>
      </c>
      <c r="AA186" s="85" t="str">
        <f>INDEX([16]Data!$BK$5:$BK$156,MATCH(A186,[16]Data!$A$5:$A$156,0))</f>
        <v>Zlínský</v>
      </c>
      <c r="AB186" s="86">
        <f>INDEX([16]Data!$BM$5:$BM$156,MATCH(A186,[16]Data!$A$5:$A$156,0))</f>
        <v>0.47799999999999998</v>
      </c>
    </row>
    <row r="187" spans="1:30" x14ac:dyDescent="0.25">
      <c r="A187">
        <v>4928</v>
      </c>
      <c r="B187" s="84" t="str">
        <f>INDEX([16]Data!$C$5:$C$156,MATCH(A187,[16]Data!$A$5:$A$156,0))</f>
        <v>KJ - Horaždovice ul. Okružní</v>
      </c>
      <c r="C187" s="85" t="str">
        <f>VLOOKUP($C$2,'[139]ERU-1'!$A$6:$BE$17,C$42,FALSE)</f>
        <v>Červenec</v>
      </c>
      <c r="D187" s="85">
        <f>ROUND(VLOOKUP($C$2,'[142]ERU-1'!$A$6:$BE$17,D$42,FALSE),3)</f>
        <v>7</v>
      </c>
      <c r="E187" s="85">
        <f>ROUND(VLOOKUP($C$2,'[142]ERU-1'!$A$6:$BE$17,E$42,FALSE),3)</f>
        <v>233.88800000000001</v>
      </c>
      <c r="F187" s="85">
        <f>ROUND(VLOOKUP($C$2,'[142]ERU-1'!$A$6:$BE$17,F$42,FALSE),3)</f>
        <v>130.00700000000001</v>
      </c>
      <c r="G187" s="85">
        <f>ROUND(VLOOKUP($C$2,'[142]ERU-1'!$A$6:$BE$17,G$42,FALSE),3)</f>
        <v>35.322000000000003</v>
      </c>
      <c r="H187" s="85">
        <f>ROUND(VLOOKUP($C$2,'[142]ERU-1'!$A$6:$BE$17,H$42,FALSE),3)</f>
        <v>394</v>
      </c>
      <c r="I187" s="85">
        <f>ROUND(VLOOKUP($C$2,'[142]ERU-1'!$A$6:$BE$17,I$42,FALSE),3)</f>
        <v>0</v>
      </c>
      <c r="J187" s="85">
        <f>ROUND(VLOOKUP($C$2,'[142]ERU-1'!$A$6:$BE$17,J$42,FALSE),3)</f>
        <v>0</v>
      </c>
      <c r="K187" s="85">
        <f>ROUND(VLOOKUP($C$2,'[142]ERU-1'!$A$6:$BE$17,K$42,FALSE),3)</f>
        <v>394</v>
      </c>
      <c r="L187" s="85">
        <f>ROUND(VLOOKUP($C$2,'[142]ERU-1'!$A$6:$BE$17,L$42,FALSE),3)</f>
        <v>0</v>
      </c>
      <c r="M187" s="85">
        <f>ROUND(VLOOKUP($C$2,'[142]ERU-1'!$A$6:$BE$17,M$42,FALSE),3)</f>
        <v>394</v>
      </c>
      <c r="N187" s="85">
        <f>ROUND(VLOOKUP($C$2,'[142]ERU-1'!$A$6:$BE$17,N$42,FALSE),3)</f>
        <v>0</v>
      </c>
      <c r="O187" s="85" t="s">
        <v>36</v>
      </c>
      <c r="P187" s="85">
        <f>ROUND(VLOOKUP($C$2,'[142]ERU-1'!$A$6:$BE$17,P$42,FALSE),3)</f>
        <v>0</v>
      </c>
      <c r="Q187" s="85">
        <f>ROUND(VLOOKUP($C$2,'[142]ERU-1'!$A$6:$BE$17,Q$42,FALSE),3)</f>
        <v>0</v>
      </c>
      <c r="R187" s="85">
        <f>ROUND(VLOOKUP($C$2,'[142]ERU-1'!$A$6:$BE$17,R$42,FALSE),3)</f>
        <v>0</v>
      </c>
      <c r="S187" s="85">
        <f>ROUND(VLOOKUP($C$2,'[142]ERU-1'!$A$6:$BE$17,S$42,FALSE),3)</f>
        <v>0</v>
      </c>
      <c r="T187" s="85">
        <f>ROUND(VLOOKUP($C$2,'[142]ERU-1'!$A$6:$BE$17,T$42,FALSE),3)</f>
        <v>0</v>
      </c>
      <c r="U187" s="85">
        <f>ROUND(VLOOKUP($C$2,'[142]ERU-1'!$A$6:$BE$17,U$42,FALSE),3)</f>
        <v>0</v>
      </c>
      <c r="V187" s="85">
        <f>ROUND(VLOOKUP($C$2,'[142]ERU-1'!$A$6:$BE$17,V$42,FALSE),3)</f>
        <v>0</v>
      </c>
      <c r="W187" s="85">
        <f>ROUND(VLOOKUP($C$2,'[142]ERU-1'!$A$6:$BE$17,W$42,FALSE),3)</f>
        <v>0</v>
      </c>
      <c r="X187" s="85">
        <f>ROUND(VLOOKUP($C$2,'[142]ERU-1'!$A$6:$BE$17,X$42,FALSE),3)</f>
        <v>394</v>
      </c>
      <c r="Y187" s="85">
        <f>ROUND(VLOOKUP($C$2,'[142]ERU-1'!$A$6:$BE$17,Y$42,FALSE),3)</f>
        <v>0</v>
      </c>
      <c r="Z187" s="85">
        <f>ROUND(VLOOKUP($C$2,'[142]ERU-1'!$A$6:$BE$17,Z$42,FALSE),3)</f>
        <v>0</v>
      </c>
      <c r="AA187" s="85" t="str">
        <f>INDEX([16]Data!$BK$5:$BK$156,MATCH(A187,[16]Data!$A$5:$A$156,0))</f>
        <v>Plzeňský</v>
      </c>
      <c r="AB187" s="86">
        <f>INDEX([16]Data!$BM$5:$BM$156,MATCH(A187,[16]Data!$A$5:$A$156,0))</f>
        <v>0.99299999999999999</v>
      </c>
    </row>
    <row r="188" spans="1:30" x14ac:dyDescent="0.25">
      <c r="A188">
        <v>4627</v>
      </c>
      <c r="B188" s="84" t="str">
        <f>INDEX([16]Data!$C$5:$C$156,MATCH(A188,[16]Data!$A$5:$A$156,0))</f>
        <v>KJ - Kraslice Soukenická</v>
      </c>
      <c r="C188" s="85" t="str">
        <f>VLOOKUP($C$2,'[139]ERU-1'!$A$6:$BE$17,C$42,FALSE)</f>
        <v>Červenec</v>
      </c>
      <c r="D188" s="85">
        <f>ROUND(VLOOKUP($C$2,'[143]ERU-1'!$A$6:$BE$17,D$42,FALSE),3)</f>
        <v>7</v>
      </c>
      <c r="E188" s="85">
        <f>ROUND(VLOOKUP($C$2,'[143]ERU-1'!$A$6:$BE$17,E$42,FALSE),3)</f>
        <v>83.085999999999999</v>
      </c>
      <c r="F188" s="85">
        <f>ROUND(VLOOKUP($C$2,'[143]ERU-1'!$A$6:$BE$17,F$42,FALSE),3)</f>
        <v>47.545000000000002</v>
      </c>
      <c r="G188" s="85">
        <f>ROUND(VLOOKUP($C$2,'[143]ERU-1'!$A$6:$BE$17,G$42,FALSE),3)</f>
        <v>34.667999999999999</v>
      </c>
      <c r="H188" s="85">
        <f>ROUND(VLOOKUP($C$2,'[143]ERU-1'!$A$6:$BE$17,H$42,FALSE),3)</f>
        <v>138</v>
      </c>
      <c r="I188" s="85">
        <f>ROUND(VLOOKUP($C$2,'[143]ERU-1'!$A$6:$BE$17,I$42,FALSE),3)</f>
        <v>0</v>
      </c>
      <c r="J188" s="85">
        <f>ROUND(VLOOKUP($C$2,'[143]ERU-1'!$A$6:$BE$17,J$42,FALSE),3)</f>
        <v>0</v>
      </c>
      <c r="K188" s="85">
        <f>ROUND(VLOOKUP($C$2,'[143]ERU-1'!$A$6:$BE$17,K$42,FALSE),3)</f>
        <v>138</v>
      </c>
      <c r="L188" s="85">
        <f>ROUND(VLOOKUP($C$2,'[143]ERU-1'!$A$6:$BE$17,L$42,FALSE),3)</f>
        <v>0</v>
      </c>
      <c r="M188" s="85">
        <f>ROUND(VLOOKUP($C$2,'[143]ERU-1'!$A$6:$BE$17,M$42,FALSE),3)</f>
        <v>138</v>
      </c>
      <c r="N188" s="85">
        <f>ROUND(VLOOKUP($C$2,'[143]ERU-1'!$A$6:$BE$17,N$42,FALSE),3)</f>
        <v>0</v>
      </c>
      <c r="O188" s="85" t="s">
        <v>36</v>
      </c>
      <c r="P188" s="85">
        <f>ROUND(VLOOKUP($C$2,'[143]ERU-1'!$A$6:$BE$17,P$42,FALSE),3)</f>
        <v>0</v>
      </c>
      <c r="Q188" s="85">
        <f>ROUND(VLOOKUP($C$2,'[143]ERU-1'!$A$6:$BE$17,Q$42,FALSE),3)</f>
        <v>0</v>
      </c>
      <c r="R188" s="85">
        <f>ROUND(VLOOKUP($C$2,'[143]ERU-1'!$A$6:$BE$17,R$42,FALSE),3)</f>
        <v>138</v>
      </c>
      <c r="S188" s="85">
        <f>ROUND(VLOOKUP($C$2,'[143]ERU-1'!$A$6:$BE$17,S$42,FALSE),3)</f>
        <v>0</v>
      </c>
      <c r="T188" s="85">
        <f>ROUND(VLOOKUP($C$2,'[143]ERU-1'!$A$6:$BE$17,T$42,FALSE),3)</f>
        <v>0</v>
      </c>
      <c r="U188" s="85">
        <f>ROUND(VLOOKUP($C$2,'[143]ERU-1'!$A$6:$BE$17,U$42,FALSE),3)</f>
        <v>0</v>
      </c>
      <c r="V188" s="85">
        <f>ROUND(VLOOKUP($C$2,'[143]ERU-1'!$A$6:$BE$17,V$42,FALSE),3)</f>
        <v>0</v>
      </c>
      <c r="W188" s="85">
        <f>ROUND(VLOOKUP($C$2,'[143]ERU-1'!$A$6:$BE$17,W$42,FALSE),3)</f>
        <v>0</v>
      </c>
      <c r="X188" s="85">
        <f>ROUND(VLOOKUP($C$2,'[143]ERU-1'!$A$6:$BE$17,X$42,FALSE),3)</f>
        <v>0</v>
      </c>
      <c r="Y188" s="85">
        <f>ROUND(VLOOKUP($C$2,'[143]ERU-1'!$A$6:$BE$17,Y$42,FALSE),3)</f>
        <v>0</v>
      </c>
      <c r="Z188" s="85">
        <f>ROUND(VLOOKUP($C$2,'[143]ERU-1'!$A$6:$BE$17,Z$42,FALSE),3)</f>
        <v>0</v>
      </c>
      <c r="AA188" s="85" t="str">
        <f>INDEX([16]Data!$BK$5:$BK$156,MATCH(A188,[16]Data!$A$5:$A$156,0))</f>
        <v>Karlovarský</v>
      </c>
      <c r="AB188" s="86">
        <f>INDEX([16]Data!$BM$5:$BM$156,MATCH(A188,[16]Data!$A$5:$A$156,0))</f>
        <v>0.28000000000000003</v>
      </c>
    </row>
    <row r="189" spans="1:30" x14ac:dyDescent="0.25">
      <c r="A189">
        <v>4723</v>
      </c>
      <c r="B189" s="84" t="str">
        <f>INDEX([16]Data!$C$5:$C$156,MATCH(A189,[16]Data!$A$5:$A$156,0))</f>
        <v>KJ - Horažďovice ul. Sportovní</v>
      </c>
      <c r="C189" s="85" t="str">
        <f>VLOOKUP($C$2,'[139]ERU-1'!$A$6:$BE$17,C$42,FALSE)</f>
        <v>Červenec</v>
      </c>
      <c r="D189" s="85">
        <f>ROUND(VLOOKUP($C$2,'[144]ERU-1'!$A$6:$BE$17,D$42,FALSE),3)</f>
        <v>7</v>
      </c>
      <c r="E189" s="85">
        <f>ROUND(VLOOKUP($C$2,'[144]ERU-1'!$A$6:$BE$17,E$42,FALSE),3)</f>
        <v>74.528999999999996</v>
      </c>
      <c r="F189" s="85">
        <f>ROUND(VLOOKUP($C$2,'[144]ERU-1'!$A$6:$BE$17,F$42,FALSE),3)</f>
        <v>42.241999999999997</v>
      </c>
      <c r="G189" s="85">
        <f>ROUND(VLOOKUP($C$2,'[144]ERU-1'!$A$6:$BE$17,G$42,FALSE),3)</f>
        <v>35.322000000000003</v>
      </c>
      <c r="H189" s="85">
        <f>ROUND(VLOOKUP($C$2,'[144]ERU-1'!$A$6:$BE$17,H$42,FALSE),3)</f>
        <v>124</v>
      </c>
      <c r="I189" s="85">
        <f>ROUND(VLOOKUP($C$2,'[144]ERU-1'!$A$6:$BE$17,I$42,FALSE),3)</f>
        <v>0</v>
      </c>
      <c r="J189" s="85">
        <f>ROUND(VLOOKUP($C$2,'[144]ERU-1'!$A$6:$BE$17,J$42,FALSE),3)</f>
        <v>0</v>
      </c>
      <c r="K189" s="85">
        <f>ROUND(VLOOKUP($C$2,'[144]ERU-1'!$A$6:$BE$17,K$42,FALSE),3)</f>
        <v>124</v>
      </c>
      <c r="L189" s="85">
        <f>ROUND(VLOOKUP($C$2,'[144]ERU-1'!$A$6:$BE$17,L$42,FALSE),3)</f>
        <v>0</v>
      </c>
      <c r="M189" s="85">
        <f>ROUND(VLOOKUP($C$2,'[144]ERU-1'!$A$6:$BE$17,M$42,FALSE),3)</f>
        <v>124</v>
      </c>
      <c r="N189" s="85">
        <f>ROUND(VLOOKUP($C$2,'[144]ERU-1'!$A$6:$BE$17,N$42,FALSE),3)</f>
        <v>0</v>
      </c>
      <c r="O189" s="85" t="s">
        <v>36</v>
      </c>
      <c r="P189" s="85">
        <f>ROUND(VLOOKUP($C$2,'[144]ERU-1'!$A$6:$BE$17,P$42,FALSE),3)</f>
        <v>0</v>
      </c>
      <c r="Q189" s="85">
        <f>ROUND(VLOOKUP($C$2,'[144]ERU-1'!$A$6:$BE$17,Q$42,FALSE),3)</f>
        <v>0</v>
      </c>
      <c r="R189" s="85">
        <f>ROUND(VLOOKUP($C$2,'[144]ERU-1'!$A$6:$BE$17,R$42,FALSE),3)</f>
        <v>124</v>
      </c>
      <c r="S189" s="85">
        <f>ROUND(VLOOKUP($C$2,'[144]ERU-1'!$A$6:$BE$17,S$42,FALSE),3)</f>
        <v>0</v>
      </c>
      <c r="T189" s="85">
        <f>ROUND(VLOOKUP($C$2,'[144]ERU-1'!$A$6:$BE$17,T$42,FALSE),3)</f>
        <v>0</v>
      </c>
      <c r="U189" s="85">
        <f>ROUND(VLOOKUP($C$2,'[144]ERU-1'!$A$6:$BE$17,U$42,FALSE),3)</f>
        <v>0</v>
      </c>
      <c r="V189" s="85">
        <f>ROUND(VLOOKUP($C$2,'[144]ERU-1'!$A$6:$BE$17,V$42,FALSE),3)</f>
        <v>0</v>
      </c>
      <c r="W189" s="85">
        <f>ROUND(VLOOKUP($C$2,'[144]ERU-1'!$A$6:$BE$17,W$42,FALSE),3)</f>
        <v>0</v>
      </c>
      <c r="X189" s="85">
        <f>ROUND(VLOOKUP($C$2,'[144]ERU-1'!$A$6:$BE$17,X$42,FALSE),3)</f>
        <v>0</v>
      </c>
      <c r="Y189" s="85">
        <f>ROUND(VLOOKUP($C$2,'[144]ERU-1'!$A$6:$BE$17,Y$42,FALSE),3)</f>
        <v>0</v>
      </c>
      <c r="Z189" s="85">
        <f>ROUND(VLOOKUP($C$2,'[144]ERU-1'!$A$6:$BE$17,Z$42,FALSE),3)</f>
        <v>0</v>
      </c>
      <c r="AA189" s="85" t="str">
        <f>INDEX([16]Data!$BK$5:$BK$156,MATCH(A189,[16]Data!$A$5:$A$156,0))</f>
        <v>Plzeňský</v>
      </c>
      <c r="AB189" s="86">
        <f>INDEX([16]Data!$BM$5:$BM$156,MATCH(A189,[16]Data!$A$5:$A$156,0))</f>
        <v>0.221</v>
      </c>
    </row>
    <row r="190" spans="1:30" x14ac:dyDescent="0.25">
      <c r="A190">
        <v>4600</v>
      </c>
      <c r="B190" s="84" t="str">
        <f>INDEX([16]Data!$C$5:$C$156,MATCH(A190,[16]Data!$A$5:$A$156,0))</f>
        <v>KJ - Veselí nad Lužnicí Blatské sídliště</v>
      </c>
      <c r="C190" s="85" t="str">
        <f>VLOOKUP($C$2,'[139]ERU-1'!$A$6:$BE$17,C$42,FALSE)</f>
        <v>Červenec</v>
      </c>
      <c r="D190" s="85">
        <f>ROUND(VLOOKUP($C$2,'[145]ERU-1'!$A$6:$BE$17,D$42,FALSE),3)</f>
        <v>7</v>
      </c>
      <c r="E190" s="85">
        <f>ROUND(VLOOKUP($C$2,'[145]ERU-1'!$A$6:$BE$17,E$42,FALSE),3)</f>
        <v>240.23699999999999</v>
      </c>
      <c r="F190" s="85">
        <f>ROUND(VLOOKUP($C$2,'[145]ERU-1'!$A$6:$BE$17,F$42,FALSE),3)</f>
        <v>132.684</v>
      </c>
      <c r="G190" s="85">
        <f>ROUND(VLOOKUP($C$2,'[145]ERU-1'!$A$6:$BE$17,G$42,FALSE),3)</f>
        <v>35.341999999999999</v>
      </c>
      <c r="H190" s="85">
        <f>ROUND(VLOOKUP($C$2,'[145]ERU-1'!$A$6:$BE$17,H$42,FALSE),3)</f>
        <v>393</v>
      </c>
      <c r="I190" s="85">
        <f>ROUND(VLOOKUP($C$2,'[145]ERU-1'!$A$6:$BE$17,I$42,FALSE),3)</f>
        <v>0</v>
      </c>
      <c r="J190" s="85">
        <f>ROUND(VLOOKUP($C$2,'[145]ERU-1'!$A$6:$BE$17,J$42,FALSE),3)</f>
        <v>0</v>
      </c>
      <c r="K190" s="85">
        <f>ROUND(VLOOKUP($C$2,'[145]ERU-1'!$A$6:$BE$17,K$42,FALSE),3)</f>
        <v>393</v>
      </c>
      <c r="L190" s="85">
        <f>ROUND(VLOOKUP($C$2,'[145]ERU-1'!$A$6:$BE$17,L$42,FALSE),3)</f>
        <v>0</v>
      </c>
      <c r="M190" s="85">
        <f>ROUND(VLOOKUP($C$2,'[145]ERU-1'!$A$6:$BE$17,M$42,FALSE),3)</f>
        <v>393</v>
      </c>
      <c r="N190" s="85">
        <f>ROUND(VLOOKUP($C$2,'[145]ERU-1'!$A$6:$BE$17,N$42,FALSE),3)</f>
        <v>0</v>
      </c>
      <c r="O190" s="85" t="s">
        <v>36</v>
      </c>
      <c r="P190" s="85">
        <f>ROUND(VLOOKUP($C$2,'[145]ERU-1'!$A$6:$BE$17,P$42,FALSE),3)</f>
        <v>0</v>
      </c>
      <c r="Q190" s="85">
        <f>ROUND(VLOOKUP($C$2,'[145]ERU-1'!$A$6:$BE$17,Q$42,FALSE),3)</f>
        <v>0</v>
      </c>
      <c r="R190" s="85">
        <f>ROUND(VLOOKUP($C$2,'[145]ERU-1'!$A$6:$BE$17,R$42,FALSE),3)</f>
        <v>0</v>
      </c>
      <c r="S190" s="85">
        <f>ROUND(VLOOKUP($C$2,'[145]ERU-1'!$A$6:$BE$17,S$42,FALSE),3)</f>
        <v>0</v>
      </c>
      <c r="T190" s="85">
        <f>ROUND(VLOOKUP($C$2,'[145]ERU-1'!$A$6:$BE$17,T$42,FALSE),3)</f>
        <v>0</v>
      </c>
      <c r="U190" s="85">
        <f>ROUND(VLOOKUP($C$2,'[145]ERU-1'!$A$6:$BE$17,U$42,FALSE),3)</f>
        <v>0</v>
      </c>
      <c r="V190" s="85">
        <f>ROUND(VLOOKUP($C$2,'[145]ERU-1'!$A$6:$BE$17,V$42,FALSE),3)</f>
        <v>0</v>
      </c>
      <c r="W190" s="85">
        <f>ROUND(VLOOKUP($C$2,'[145]ERU-1'!$A$6:$BE$17,W$42,FALSE),3)</f>
        <v>0</v>
      </c>
      <c r="X190" s="85">
        <f>ROUND(VLOOKUP($C$2,'[145]ERU-1'!$A$6:$BE$17,X$42,FALSE),3)</f>
        <v>393</v>
      </c>
      <c r="Y190" s="85">
        <f>ROUND(VLOOKUP($C$2,'[145]ERU-1'!$A$6:$BE$17,Y$42,FALSE),3)</f>
        <v>0</v>
      </c>
      <c r="Z190" s="85">
        <f>ROUND(VLOOKUP($C$2,'[145]ERU-1'!$A$6:$BE$17,Z$42,FALSE),3)</f>
        <v>0</v>
      </c>
      <c r="AA190" s="85" t="str">
        <f>INDEX([16]Data!$BK$5:$BK$156,MATCH(A190,[16]Data!$A$5:$A$156,0))</f>
        <v>Jihočeský</v>
      </c>
      <c r="AB190" s="86">
        <f>INDEX([16]Data!$BM$5:$BM$156,MATCH(A190,[16]Data!$A$5:$A$156,0))</f>
        <v>0.99299999999999999</v>
      </c>
    </row>
    <row r="191" spans="1:30" x14ac:dyDescent="0.25">
      <c r="A191">
        <v>4906</v>
      </c>
      <c r="B191" s="84" t="str">
        <f>INDEX([16]Data!$C$5:$C$156,MATCH(A191,[16]Data!$A$5:$A$156,0))</f>
        <v>KJ - Česká Třebová bazén</v>
      </c>
      <c r="C191" s="85" t="str">
        <f>VLOOKUP($C$2,'[139]ERU-1'!$A$6:$BE$17,C$42,FALSE)</f>
        <v>Červenec</v>
      </c>
      <c r="D191" s="85">
        <f>ROUND(VLOOKUP($C$2,'[146]ERU-1'!$A$6:$BE$17,D$42,FALSE),3)</f>
        <v>7</v>
      </c>
      <c r="E191" s="85">
        <f>ROUND(VLOOKUP($C$2,'[146]ERU-1'!$A$6:$BE$17,E$42,FALSE),3)</f>
        <v>48.798000000000002</v>
      </c>
      <c r="F191" s="85">
        <f>ROUND(VLOOKUP($C$2,'[146]ERU-1'!$A$6:$BE$17,F$42,FALSE),3)</f>
        <v>28.966000000000001</v>
      </c>
      <c r="G191" s="85">
        <f>ROUND(VLOOKUP($C$2,'[146]ERU-1'!$A$6:$BE$17,G$42,FALSE),3)</f>
        <v>35.314999999999998</v>
      </c>
      <c r="H191" s="85">
        <f>ROUND(VLOOKUP($C$2,'[146]ERU-1'!$A$6:$BE$17,H$42,FALSE),3)</f>
        <v>91</v>
      </c>
      <c r="I191" s="85">
        <f>ROUND(VLOOKUP($C$2,'[146]ERU-1'!$A$6:$BE$17,I$42,FALSE),3)</f>
        <v>0</v>
      </c>
      <c r="J191" s="85">
        <f>ROUND(VLOOKUP($C$2,'[146]ERU-1'!$A$6:$BE$17,J$42,FALSE),3)</f>
        <v>0</v>
      </c>
      <c r="K191" s="85">
        <f>ROUND(VLOOKUP($C$2,'[146]ERU-1'!$A$6:$BE$17,K$42,FALSE),3)</f>
        <v>91</v>
      </c>
      <c r="L191" s="85">
        <f>ROUND(VLOOKUP($C$2,'[146]ERU-1'!$A$6:$BE$17,L$42,FALSE),3)</f>
        <v>0</v>
      </c>
      <c r="M191" s="85">
        <f>ROUND(VLOOKUP($C$2,'[146]ERU-1'!$A$6:$BE$17,M$42,FALSE),3)</f>
        <v>91</v>
      </c>
      <c r="N191" s="85">
        <f>ROUND(VLOOKUP($C$2,'[146]ERU-1'!$A$6:$BE$17,N$42,FALSE),3)</f>
        <v>0</v>
      </c>
      <c r="O191" s="85" t="s">
        <v>36</v>
      </c>
      <c r="P191" s="85">
        <f>ROUND(VLOOKUP($C$2,'[146]ERU-1'!$A$6:$BE$17,P$42,FALSE),3)</f>
        <v>0</v>
      </c>
      <c r="Q191" s="85">
        <f>ROUND(VLOOKUP($C$2,'[146]ERU-1'!$A$6:$BE$17,Q$42,FALSE),3)</f>
        <v>0</v>
      </c>
      <c r="R191" s="85">
        <f>ROUND(VLOOKUP($C$2,'[146]ERU-1'!$A$6:$BE$17,R$42,FALSE),3)</f>
        <v>91</v>
      </c>
      <c r="S191" s="85">
        <f>ROUND(VLOOKUP($C$2,'[146]ERU-1'!$A$6:$BE$17,S$42,FALSE),3)</f>
        <v>0</v>
      </c>
      <c r="T191" s="85">
        <f>ROUND(VLOOKUP($C$2,'[146]ERU-1'!$A$6:$BE$17,T$42,FALSE),3)</f>
        <v>0</v>
      </c>
      <c r="U191" s="85">
        <f>ROUND(VLOOKUP($C$2,'[146]ERU-1'!$A$6:$BE$17,U$42,FALSE),3)</f>
        <v>0</v>
      </c>
      <c r="V191" s="85">
        <f>ROUND(VLOOKUP($C$2,'[146]ERU-1'!$A$6:$BE$17,V$42,FALSE),3)</f>
        <v>0</v>
      </c>
      <c r="W191" s="85">
        <f>ROUND(VLOOKUP($C$2,'[146]ERU-1'!$A$6:$BE$17,W$42,FALSE),3)</f>
        <v>0</v>
      </c>
      <c r="X191" s="85">
        <f>ROUND(VLOOKUP($C$2,'[146]ERU-1'!$A$6:$BE$17,X$42,FALSE),3)</f>
        <v>0</v>
      </c>
      <c r="Y191" s="85">
        <f>ROUND(VLOOKUP($C$2,'[146]ERU-1'!$A$6:$BE$17,Y$42,FALSE),3)</f>
        <v>0</v>
      </c>
      <c r="Z191" s="85">
        <f>ROUND(VLOOKUP($C$2,'[146]ERU-1'!$A$6:$BE$17,Z$42,FALSE),3)</f>
        <v>0</v>
      </c>
      <c r="AA191" s="85" t="str">
        <f>INDEX([16]Data!$BK$5:$BK$156,MATCH(A191,[16]Data!$A$5:$A$156,0))</f>
        <v>Pardubický</v>
      </c>
      <c r="AB191" s="86">
        <f>INDEX([16]Data!$BM$5:$BM$156,MATCH(A191,[16]Data!$A$5:$A$156,0))</f>
        <v>0.221</v>
      </c>
    </row>
    <row r="192" spans="1:30" x14ac:dyDescent="0.25">
      <c r="A192">
        <v>4626</v>
      </c>
      <c r="B192" s="84" t="str">
        <f>INDEX([16]Data!$C$5:$C$156,MATCH(A192,[16]Data!$A$5:$A$156,0))</f>
        <v>KJ - Broumov Energo</v>
      </c>
      <c r="C192" s="85" t="str">
        <f>VLOOKUP($C$2,'[139]ERU-1'!$A$6:$BE$17,C$42,FALSE)</f>
        <v>Červenec</v>
      </c>
      <c r="D192" s="85">
        <f>ROUND(VLOOKUP($C$2,'[147]ERU-1'!$A$6:$BE$17,D$42,FALSE),3)</f>
        <v>7</v>
      </c>
      <c r="E192" s="85">
        <f>ROUND(VLOOKUP($C$2,'[147]ERU-1'!$A$6:$BE$17,E$42,FALSE),3)</f>
        <v>42.344999999999999</v>
      </c>
      <c r="F192" s="85">
        <f>ROUND(VLOOKUP($C$2,'[147]ERU-1'!$A$6:$BE$17,F$42,FALSE),3)</f>
        <v>23.901</v>
      </c>
      <c r="G192" s="85">
        <f>ROUND(VLOOKUP($C$2,'[147]ERU-1'!$A$6:$BE$17,G$42,FALSE),3)</f>
        <v>35.314999999999998</v>
      </c>
      <c r="H192" s="85">
        <f>ROUND(VLOOKUP($C$2,'[147]ERU-1'!$A$6:$BE$17,H$42,FALSE),3)</f>
        <v>63</v>
      </c>
      <c r="I192" s="85">
        <f>ROUND(VLOOKUP($C$2,'[147]ERU-1'!$A$6:$BE$17,I$42,FALSE),3)</f>
        <v>0</v>
      </c>
      <c r="J192" s="85">
        <f>ROUND(VLOOKUP($C$2,'[147]ERU-1'!$A$6:$BE$17,J$42,FALSE),3)</f>
        <v>0</v>
      </c>
      <c r="K192" s="85">
        <f>ROUND(VLOOKUP($C$2,'[147]ERU-1'!$A$6:$BE$17,K$42,FALSE),3)</f>
        <v>63</v>
      </c>
      <c r="L192" s="85">
        <f>ROUND(VLOOKUP($C$2,'[147]ERU-1'!$A$6:$BE$17,L$42,FALSE),3)</f>
        <v>0</v>
      </c>
      <c r="M192" s="85">
        <f>ROUND(VLOOKUP($C$2,'[147]ERU-1'!$A$6:$BE$17,M$42,FALSE),3)</f>
        <v>63</v>
      </c>
      <c r="N192" s="85">
        <f>ROUND(VLOOKUP($C$2,'[147]ERU-1'!$A$6:$BE$17,N$42,FALSE),3)</f>
        <v>0</v>
      </c>
      <c r="O192" s="85" t="s">
        <v>36</v>
      </c>
      <c r="P192" s="85">
        <f>ROUND(VLOOKUP($C$2,'[147]ERU-1'!$A$6:$BE$17,P$42,FALSE),3)</f>
        <v>0</v>
      </c>
      <c r="Q192" s="85">
        <f>ROUND(VLOOKUP($C$2,'[147]ERU-1'!$A$6:$BE$17,Q$42,FALSE),3)</f>
        <v>0</v>
      </c>
      <c r="R192" s="85">
        <f>ROUND(VLOOKUP($C$2,'[147]ERU-1'!$A$6:$BE$17,R$42,FALSE),3)</f>
        <v>63</v>
      </c>
      <c r="S192" s="85">
        <f>ROUND(VLOOKUP($C$2,'[147]ERU-1'!$A$6:$BE$17,S$42,FALSE),3)</f>
        <v>0</v>
      </c>
      <c r="T192" s="85">
        <f>ROUND(VLOOKUP($C$2,'[147]ERU-1'!$A$6:$BE$17,T$42,FALSE),3)</f>
        <v>0</v>
      </c>
      <c r="U192" s="85">
        <f>ROUND(VLOOKUP($C$2,'[147]ERU-1'!$A$6:$BE$17,U$42,FALSE),3)</f>
        <v>0</v>
      </c>
      <c r="V192" s="85">
        <f>ROUND(VLOOKUP($C$2,'[147]ERU-1'!$A$6:$BE$17,V$42,FALSE),3)</f>
        <v>0</v>
      </c>
      <c r="W192" s="85">
        <f>ROUND(VLOOKUP($C$2,'[147]ERU-1'!$A$6:$BE$17,W$42,FALSE),3)</f>
        <v>0</v>
      </c>
      <c r="X192" s="85">
        <f>ROUND(VLOOKUP($C$2,'[147]ERU-1'!$A$6:$BE$17,X$42,FALSE),3)</f>
        <v>0</v>
      </c>
      <c r="Y192" s="85">
        <f>ROUND(VLOOKUP($C$2,'[147]ERU-1'!$A$6:$BE$17,Y$42,FALSE),3)</f>
        <v>0</v>
      </c>
      <c r="Z192" s="85">
        <f>ROUND(VLOOKUP($C$2,'[147]ERU-1'!$A$6:$BE$17,Z$42,FALSE),3)</f>
        <v>0</v>
      </c>
      <c r="AA192" s="85" t="str">
        <f>INDEX([16]Data!$BK$5:$BK$156,MATCH(A192,[16]Data!$A$5:$A$156,0))</f>
        <v>Královéhradecký</v>
      </c>
      <c r="AB192" s="86">
        <f>INDEX([16]Data!$BM$5:$BM$156,MATCH(A192,[16]Data!$A$5:$A$156,0))</f>
        <v>0.156</v>
      </c>
    </row>
    <row r="193" spans="1:28" x14ac:dyDescent="0.25">
      <c r="A193">
        <v>4910</v>
      </c>
      <c r="B193" s="84" t="str">
        <f>INDEX([16]Data!$C$5:$C$156,MATCH(A193,[16]Data!$A$5:$A$156,0))</f>
        <v>KJ - TEPLICE NAD METUJÍ</v>
      </c>
      <c r="C193" s="85" t="str">
        <f>VLOOKUP($C$2,'[139]ERU-1'!$A$6:$BE$17,C$42,FALSE)</f>
        <v>Červenec</v>
      </c>
      <c r="D193" s="85">
        <f>ROUND(VLOOKUP($C$2,'[148]ERU-1'!$A$6:$BE$17,D$42,FALSE),3)</f>
        <v>7</v>
      </c>
      <c r="E193" s="85">
        <f>ROUND(VLOOKUP($C$2,'[148]ERU-1'!$A$6:$BE$17,E$42,FALSE),3)</f>
        <v>82.248999999999995</v>
      </c>
      <c r="F193" s="85">
        <f>ROUND(VLOOKUP($C$2,'[148]ERU-1'!$A$6:$BE$17,F$42,FALSE),3)</f>
        <v>45.594999999999999</v>
      </c>
      <c r="G193" s="85">
        <f>ROUND(VLOOKUP($C$2,'[148]ERU-1'!$A$6:$BE$17,G$42,FALSE),3)</f>
        <v>35.314999999999998</v>
      </c>
      <c r="H193" s="85">
        <f>ROUND(VLOOKUP($C$2,'[148]ERU-1'!$A$6:$BE$17,H$42,FALSE),3)</f>
        <v>122</v>
      </c>
      <c r="I193" s="85">
        <f>ROUND(VLOOKUP($C$2,'[148]ERU-1'!$A$6:$BE$17,I$42,FALSE),3)</f>
        <v>0</v>
      </c>
      <c r="J193" s="85">
        <f>ROUND(VLOOKUP($C$2,'[148]ERU-1'!$A$6:$BE$17,J$42,FALSE),3)</f>
        <v>0</v>
      </c>
      <c r="K193" s="85">
        <f>ROUND(VLOOKUP($C$2,'[148]ERU-1'!$A$6:$BE$17,K$42,FALSE),3)</f>
        <v>122</v>
      </c>
      <c r="L193" s="85">
        <f>ROUND(VLOOKUP($C$2,'[148]ERU-1'!$A$6:$BE$17,L$42,FALSE),3)</f>
        <v>0</v>
      </c>
      <c r="M193" s="85">
        <f>ROUND(VLOOKUP($C$2,'[148]ERU-1'!$A$6:$BE$17,M$42,FALSE),3)</f>
        <v>122</v>
      </c>
      <c r="N193" s="85">
        <f>ROUND(VLOOKUP($C$2,'[148]ERU-1'!$A$6:$BE$17,N$42,FALSE),3)</f>
        <v>0</v>
      </c>
      <c r="O193" s="85" t="s">
        <v>36</v>
      </c>
      <c r="P193" s="85">
        <f>ROUND(VLOOKUP($C$2,'[148]ERU-1'!$A$6:$BE$17,P$42,FALSE),3)</f>
        <v>0</v>
      </c>
      <c r="Q193" s="85">
        <f>ROUND(VLOOKUP($C$2,'[148]ERU-1'!$A$6:$BE$17,Q$42,FALSE),3)</f>
        <v>0</v>
      </c>
      <c r="R193" s="85">
        <f>ROUND(VLOOKUP($C$2,'[148]ERU-1'!$A$6:$BE$17,R$42,FALSE),3)</f>
        <v>122</v>
      </c>
      <c r="S193" s="85">
        <f>ROUND(VLOOKUP($C$2,'[148]ERU-1'!$A$6:$BE$17,S$42,FALSE),3)</f>
        <v>0</v>
      </c>
      <c r="T193" s="85">
        <f>ROUND(VLOOKUP($C$2,'[148]ERU-1'!$A$6:$BE$17,T$42,FALSE),3)</f>
        <v>0</v>
      </c>
      <c r="U193" s="85">
        <f>ROUND(VLOOKUP($C$2,'[148]ERU-1'!$A$6:$BE$17,U$42,FALSE),3)</f>
        <v>0</v>
      </c>
      <c r="V193" s="85">
        <f>ROUND(VLOOKUP($C$2,'[148]ERU-1'!$A$6:$BE$17,V$42,FALSE),3)</f>
        <v>0</v>
      </c>
      <c r="W193" s="85">
        <f>ROUND(VLOOKUP($C$2,'[148]ERU-1'!$A$6:$BE$17,W$42,FALSE),3)</f>
        <v>0</v>
      </c>
      <c r="X193" s="85">
        <f>ROUND(VLOOKUP($C$2,'[148]ERU-1'!$A$6:$BE$17,X$42,FALSE),3)</f>
        <v>0</v>
      </c>
      <c r="Y193" s="85">
        <f>ROUND(VLOOKUP($C$2,'[148]ERU-1'!$A$6:$BE$17,Y$42,FALSE),3)</f>
        <v>0</v>
      </c>
      <c r="Z193" s="85">
        <f>ROUND(VLOOKUP($C$2,'[148]ERU-1'!$A$6:$BE$17,Z$42,FALSE),3)</f>
        <v>0</v>
      </c>
      <c r="AA193" s="85" t="str">
        <f>INDEX([16]Data!$BK$5:$BK$156,MATCH(A193,[16]Data!$A$5:$A$156,0))</f>
        <v>Královéhradecký</v>
      </c>
      <c r="AB193" s="86">
        <f>INDEX([16]Data!$BM$5:$BM$156,MATCH(A193,[16]Data!$A$5:$A$156,0))</f>
        <v>0.28000000000000003</v>
      </c>
    </row>
    <row r="194" spans="1:28" x14ac:dyDescent="0.25">
      <c r="A194">
        <v>4585</v>
      </c>
      <c r="B194" s="84" t="str">
        <f>INDEX([16]Data!$C$5:$C$156,MATCH(A194,[16]Data!$A$5:$A$156,0))</f>
        <v>KJ - PROSTĚJOV BENEŠOVA</v>
      </c>
      <c r="C194" s="85" t="str">
        <f>C193</f>
        <v>Červenec</v>
      </c>
      <c r="D194" s="85">
        <f>D193</f>
        <v>7</v>
      </c>
      <c r="E194" s="85">
        <f>ROUND(VLOOKUP($C$2,'[149]ERU-1'!$A$6:$BE$17,E$42,FALSE),3)</f>
        <v>200.55099999999999</v>
      </c>
      <c r="F194" s="85">
        <f>ROUND(VLOOKUP($C$2,'[149]ERU-1'!$A$6:$BE$17,F$42,FALSE),3)</f>
        <v>114.624</v>
      </c>
      <c r="G194" s="85">
        <f>ROUND(VLOOKUP($C$2,'[149]ERU-1'!$A$6:$BE$17,G$42,FALSE),3)</f>
        <v>35.426000000000002</v>
      </c>
      <c r="H194" s="85">
        <f>ROUND(VLOOKUP($C$2,'[149]ERU-1'!$A$6:$BE$17,H$42,FALSE),3)</f>
        <v>336</v>
      </c>
      <c r="I194" s="85">
        <f>ROUND(VLOOKUP($C$2,'[149]ERU-1'!$A$6:$BE$17,I$42,FALSE),3)</f>
        <v>0</v>
      </c>
      <c r="J194" s="85">
        <f>ROUND(VLOOKUP($C$2,'[149]ERU-1'!$A$6:$BE$17,J$42,FALSE),3)</f>
        <v>0</v>
      </c>
      <c r="K194" s="85">
        <f>ROUND(VLOOKUP($C$2,'[149]ERU-1'!$A$6:$BE$17,K$42,FALSE),3)</f>
        <v>336</v>
      </c>
      <c r="L194" s="85">
        <f>ROUND(VLOOKUP($C$2,'[149]ERU-1'!$A$6:$BE$17,L$42,FALSE),3)</f>
        <v>0</v>
      </c>
      <c r="M194" s="85">
        <f>ROUND(VLOOKUP($C$2,'[149]ERU-1'!$A$6:$BE$17,M$42,FALSE),3)</f>
        <v>336</v>
      </c>
      <c r="N194" s="85">
        <f>ROUND(VLOOKUP($C$2,'[149]ERU-1'!$A$6:$BE$17,N$42,FALSE),3)</f>
        <v>0</v>
      </c>
      <c r="O194" s="85" t="s">
        <v>36</v>
      </c>
      <c r="P194" s="85">
        <f>ROUND(VLOOKUP($C$2,'[149]ERU-1'!$A$6:$BE$17,P$42,FALSE),3)</f>
        <v>0</v>
      </c>
      <c r="Q194" s="85">
        <f>ROUND(VLOOKUP($C$2,'[149]ERU-1'!$A$6:$BE$17,Q$42,FALSE),3)</f>
        <v>0</v>
      </c>
      <c r="R194" s="85">
        <f>ROUND(VLOOKUP($C$2,'[149]ERU-1'!$A$6:$BE$17,R$42,FALSE),3)</f>
        <v>336</v>
      </c>
      <c r="S194" s="85">
        <f>ROUND(VLOOKUP($C$2,'[149]ERU-1'!$A$6:$BE$17,S$42,FALSE),3)</f>
        <v>0</v>
      </c>
      <c r="T194" s="85">
        <f>ROUND(VLOOKUP($C$2,'[149]ERU-1'!$A$6:$BE$17,T$42,FALSE),3)</f>
        <v>0</v>
      </c>
      <c r="U194" s="85">
        <f>ROUND(VLOOKUP($C$2,'[149]ERU-1'!$A$6:$BE$17,U$42,FALSE),3)</f>
        <v>0</v>
      </c>
      <c r="V194" s="85">
        <f>ROUND(VLOOKUP($C$2,'[149]ERU-1'!$A$6:$BE$17,V$42,FALSE),3)</f>
        <v>0</v>
      </c>
      <c r="W194" s="85">
        <f>ROUND(VLOOKUP($C$2,'[149]ERU-1'!$A$6:$BE$17,W$42,FALSE),3)</f>
        <v>0</v>
      </c>
      <c r="X194" s="85">
        <f>ROUND(VLOOKUP($C$2,'[149]ERU-1'!$A$6:$BE$17,X$42,FALSE),3)</f>
        <v>0</v>
      </c>
      <c r="Y194" s="85">
        <f>ROUND(VLOOKUP($C$2,'[149]ERU-1'!$A$6:$BE$17,Y$42,FALSE),3)</f>
        <v>0</v>
      </c>
      <c r="Z194" s="85">
        <f>ROUND(VLOOKUP($C$2,'[149]ERU-1'!$A$6:$BE$17,Z$42,FALSE),3)</f>
        <v>0</v>
      </c>
      <c r="AA194" s="85" t="str">
        <f>INDEX([16]Data!$BK$5:$BK$156,MATCH(A194,[16]Data!$A$5:$A$156,0))</f>
        <v>Olomoucký</v>
      </c>
      <c r="AB194" s="86">
        <f>INDEX([16]Data!$BM$5:$BM$156,MATCH(A194,[16]Data!$A$5:$A$156,0))</f>
        <v>0.46500000000000002</v>
      </c>
    </row>
    <row r="195" spans="1:28" x14ac:dyDescent="0.25">
      <c r="A195">
        <v>4724</v>
      </c>
      <c r="B195" s="84" t="s">
        <v>311</v>
      </c>
      <c r="C195" s="85" t="str">
        <f t="shared" ref="C195:D196" si="19">C194</f>
        <v>Červenec</v>
      </c>
      <c r="D195" s="85">
        <f t="shared" si="19"/>
        <v>7</v>
      </c>
      <c r="E195" s="85">
        <f>ROUND(VLOOKUP($C$2,'[150]ERU-1'!$A$6:$BE$17,E$42,FALSE),3)</f>
        <v>68.09</v>
      </c>
      <c r="F195" s="85">
        <f>ROUND(VLOOKUP($C$2,'[150]ERU-1'!$A$6:$BE$17,F$42,FALSE),3)</f>
        <v>37.555</v>
      </c>
      <c r="G195" s="85">
        <f>ROUND(VLOOKUP($C$2,'[150]ERU-1'!$A$6:$BE$17,G$42,FALSE),3)</f>
        <v>35.314999999999998</v>
      </c>
      <c r="H195" s="85">
        <f>ROUND(VLOOKUP($C$2,'[150]ERU-1'!$A$6:$BE$17,H$42,FALSE),3)</f>
        <v>102</v>
      </c>
      <c r="I195" s="85">
        <f>ROUND(VLOOKUP($C$2,'[150]ERU-1'!$A$6:$BE$17,I$42,FALSE),3)</f>
        <v>0</v>
      </c>
      <c r="J195" s="85">
        <f>ROUND(VLOOKUP($C$2,'[150]ERU-1'!$A$6:$BE$17,J$42,FALSE),3)</f>
        <v>0</v>
      </c>
      <c r="K195" s="85">
        <f>ROUND(VLOOKUP($C$2,'[150]ERU-1'!$A$6:$BE$17,K$42,FALSE),3)</f>
        <v>102</v>
      </c>
      <c r="L195" s="85">
        <f>ROUND(VLOOKUP($C$2,'[150]ERU-1'!$A$6:$BE$17,L$42,FALSE),3)</f>
        <v>0</v>
      </c>
      <c r="M195" s="85">
        <f>ROUND(VLOOKUP($C$2,'[150]ERU-1'!$A$6:$BE$17,M$42,FALSE),3)</f>
        <v>102</v>
      </c>
      <c r="N195" s="85">
        <f>ROUND(VLOOKUP($C$2,'[150]ERU-1'!$A$6:$BE$17,N$42,FALSE),3)</f>
        <v>0</v>
      </c>
      <c r="O195" s="85" t="s">
        <v>36</v>
      </c>
      <c r="P195" s="85">
        <f>ROUND(VLOOKUP($C$2,'[150]ERU-1'!$A$6:$BE$17,P$42,FALSE),3)</f>
        <v>0</v>
      </c>
      <c r="Q195" s="85">
        <f>ROUND(VLOOKUP($C$2,'[150]ERU-1'!$A$6:$BE$17,Q$42,FALSE),3)</f>
        <v>0</v>
      </c>
      <c r="R195" s="85">
        <f>ROUND(VLOOKUP($C$2,'[150]ERU-1'!$A$6:$BE$17,R$42,FALSE),3)</f>
        <v>102</v>
      </c>
      <c r="S195" s="85">
        <f>ROUND(VLOOKUP($C$2,'[150]ERU-1'!$A$6:$BE$17,S$42,FALSE),3)</f>
        <v>0</v>
      </c>
      <c r="T195" s="85">
        <f>ROUND(VLOOKUP($C$2,'[150]ERU-1'!$A$6:$BE$17,T$42,FALSE),3)</f>
        <v>0</v>
      </c>
      <c r="U195" s="85">
        <f>ROUND(VLOOKUP($C$2,'[150]ERU-1'!$A$6:$BE$17,U$42,FALSE),3)</f>
        <v>0</v>
      </c>
      <c r="V195" s="85">
        <f>ROUND(VLOOKUP($C$2,'[150]ERU-1'!$A$6:$BE$17,V$42,FALSE),3)</f>
        <v>0</v>
      </c>
      <c r="W195" s="85">
        <f>ROUND(VLOOKUP($C$2,'[150]ERU-1'!$A$6:$BE$17,W$42,FALSE),3)</f>
        <v>0</v>
      </c>
      <c r="X195" s="85">
        <f>ROUND(VLOOKUP($C$2,'[150]ERU-1'!$A$6:$BE$17,X$42,FALSE),3)</f>
        <v>0</v>
      </c>
      <c r="Y195" s="85">
        <f>ROUND(VLOOKUP($C$2,'[150]ERU-1'!$A$6:$BE$17,Y$42,FALSE),3)</f>
        <v>0</v>
      </c>
      <c r="Z195" s="85">
        <f>ROUND(VLOOKUP($C$2,'[150]ERU-1'!$A$6:$BE$17,Z$42,FALSE),3)</f>
        <v>0</v>
      </c>
      <c r="AA195" s="85" t="s">
        <v>41</v>
      </c>
      <c r="AB195" s="86">
        <v>0.24199999999999999</v>
      </c>
    </row>
    <row r="196" spans="1:28" x14ac:dyDescent="0.25">
      <c r="A196">
        <v>4601</v>
      </c>
      <c r="B196" s="84" t="s">
        <v>312</v>
      </c>
      <c r="C196" s="85" t="str">
        <f t="shared" si="19"/>
        <v>Červenec</v>
      </c>
      <c r="D196" s="85">
        <f t="shared" si="19"/>
        <v>7</v>
      </c>
      <c r="E196" s="85">
        <f>ROUND(VLOOKUP($C$2,'[151]ERU-1'!$A$6:$BE$17,E$42,FALSE),3)</f>
        <v>735.005</v>
      </c>
      <c r="F196" s="85">
        <f>ROUND(VLOOKUP($C$2,'[151]ERU-1'!$A$6:$BE$17,F$42,FALSE),3)</f>
        <v>401.55599999999998</v>
      </c>
      <c r="G196" s="85">
        <f>ROUND(VLOOKUP($C$2,'[151]ERU-1'!$A$6:$BE$17,G$42,FALSE),3)</f>
        <v>35.415999999999997</v>
      </c>
      <c r="H196" s="85">
        <f>ROUND(VLOOKUP($C$2,'[151]ERU-1'!$A$6:$BE$17,H$42,FALSE),3)</f>
        <v>1164</v>
      </c>
      <c r="I196" s="85">
        <f>ROUND(VLOOKUP($C$2,'[151]ERU-1'!$A$6:$BE$17,I$42,FALSE),3)</f>
        <v>0</v>
      </c>
      <c r="J196" s="85">
        <f>ROUND(VLOOKUP($C$2,'[151]ERU-1'!$A$6:$BE$17,J$42,FALSE),3)</f>
        <v>0</v>
      </c>
      <c r="K196" s="85">
        <f>ROUND(VLOOKUP($C$2,'[151]ERU-1'!$A$6:$BE$17,K$42,FALSE),3)</f>
        <v>1164</v>
      </c>
      <c r="L196" s="85">
        <f>ROUND(VLOOKUP($C$2,'[151]ERU-1'!$A$6:$BE$17,L$42,FALSE),3)</f>
        <v>0</v>
      </c>
      <c r="M196" s="85">
        <f>ROUND(VLOOKUP($C$2,'[151]ERU-1'!$A$6:$BE$17,M$42,FALSE),3)</f>
        <v>1164</v>
      </c>
      <c r="N196" s="85">
        <f>ROUND(VLOOKUP($C$2,'[151]ERU-1'!$A$6:$BE$17,N$42,FALSE),3)</f>
        <v>0</v>
      </c>
      <c r="O196" s="85" t="s">
        <v>36</v>
      </c>
      <c r="P196" s="85">
        <f>ROUND(VLOOKUP($C$2,'[151]ERU-1'!$A$6:$BE$17,P$42,FALSE),3)</f>
        <v>0</v>
      </c>
      <c r="Q196" s="85">
        <f>ROUND(VLOOKUP($C$2,'[151]ERU-1'!$A$6:$BE$17,Q$42,FALSE),3)</f>
        <v>0</v>
      </c>
      <c r="R196" s="85">
        <f>ROUND(VLOOKUP($C$2,'[151]ERU-1'!$A$6:$BE$17,R$42,FALSE),3)</f>
        <v>1164</v>
      </c>
      <c r="S196" s="85">
        <f>ROUND(VLOOKUP($C$2,'[151]ERU-1'!$A$6:$BE$17,S$42,FALSE),3)</f>
        <v>0</v>
      </c>
      <c r="T196" s="85">
        <f>ROUND(VLOOKUP($C$2,'[151]ERU-1'!$A$6:$BE$17,T$42,FALSE),3)</f>
        <v>0</v>
      </c>
      <c r="U196" s="85">
        <f>ROUND(VLOOKUP($C$2,'[151]ERU-1'!$A$6:$BE$17,U$42,FALSE),3)</f>
        <v>0</v>
      </c>
      <c r="V196" s="85">
        <f>ROUND(VLOOKUP($C$2,'[151]ERU-1'!$A$6:$BE$17,V$42,FALSE),3)</f>
        <v>0</v>
      </c>
      <c r="W196" s="85">
        <f>ROUND(VLOOKUP($C$2,'[151]ERU-1'!$A$6:$BE$17,W$42,FALSE),3)</f>
        <v>0</v>
      </c>
      <c r="X196" s="85">
        <f>ROUND(VLOOKUP($C$2,'[151]ERU-1'!$A$6:$BE$17,X$42,FALSE),3)</f>
        <v>0</v>
      </c>
      <c r="Y196" s="85">
        <f>ROUND(VLOOKUP($C$2,'[151]ERU-1'!$A$6:$BE$17,Y$42,FALSE),3)</f>
        <v>0</v>
      </c>
      <c r="Z196" s="85">
        <f>ROUND(VLOOKUP($C$2,'[151]ERU-1'!$A$6:$BE$17,Z$42,FALSE),3)</f>
        <v>0</v>
      </c>
      <c r="AA196" s="85" t="s">
        <v>38</v>
      </c>
      <c r="AB196" s="86">
        <v>1.268</v>
      </c>
    </row>
    <row r="197" spans="1:28" x14ac:dyDescent="0.25">
      <c r="A197">
        <v>4602</v>
      </c>
      <c r="B197" s="84" t="s">
        <v>313</v>
      </c>
      <c r="C197" s="85" t="str">
        <f t="shared" ref="C197:D197" si="20">C196</f>
        <v>Červenec</v>
      </c>
      <c r="D197" s="85">
        <f t="shared" si="20"/>
        <v>7</v>
      </c>
      <c r="E197" s="85"/>
      <c r="F197" s="85"/>
      <c r="G197" s="85"/>
      <c r="H197" s="85">
        <f>ROUND(VLOOKUP($C$2,'[153]ERU-1'!$A$6:$BE$17,H$42,FALSE),3)</f>
        <v>0</v>
      </c>
      <c r="I197" s="85">
        <f>ROUND(VLOOKUP($C$2,'[153]ERU-1'!$A$6:$BE$17,I$42,FALSE),3)</f>
        <v>0</v>
      </c>
      <c r="J197" s="85">
        <f>ROUND(VLOOKUP($C$2,'[153]ERU-1'!$A$6:$BE$17,J$42,FALSE),3)</f>
        <v>0</v>
      </c>
      <c r="K197" s="85">
        <f>ROUND(VLOOKUP($C$2,'[153]ERU-1'!$A$6:$BE$17,K$42,FALSE),3)</f>
        <v>0</v>
      </c>
      <c r="L197" s="85">
        <f>ROUND(VLOOKUP($C$2,'[153]ERU-1'!$A$6:$BE$17,L$42,FALSE),3)</f>
        <v>0</v>
      </c>
      <c r="M197" s="85">
        <f>ROUND(VLOOKUP($C$2,'[153]ERU-1'!$A$6:$BE$17,M$42,FALSE),3)</f>
        <v>0</v>
      </c>
      <c r="N197" s="85">
        <f>ROUND(VLOOKUP($C$2,'[153]ERU-1'!$A$6:$BE$17,N$42,FALSE),3)</f>
        <v>0</v>
      </c>
      <c r="O197" s="85" t="s">
        <v>36</v>
      </c>
      <c r="P197" s="85">
        <f>ROUND(VLOOKUP($C$2,'[153]ERU-1'!$A$6:$BE$17,P$42,FALSE),3)</f>
        <v>0</v>
      </c>
      <c r="Q197" s="85">
        <f>ROUND(VLOOKUP($C$2,'[153]ERU-1'!$A$6:$BE$17,Q$42,FALSE),3)</f>
        <v>0</v>
      </c>
      <c r="R197" s="85">
        <f>ROUND(VLOOKUP($C$2,'[153]ERU-1'!$A$6:$BE$17,R$42,FALSE),3)</f>
        <v>0</v>
      </c>
      <c r="S197" s="85">
        <f>ROUND(VLOOKUP($C$2,'[153]ERU-1'!$A$6:$BE$17,S$42,FALSE),3)</f>
        <v>0</v>
      </c>
      <c r="T197" s="85">
        <f>ROUND(VLOOKUP($C$2,'[153]ERU-1'!$A$6:$BE$17,T$42,FALSE),3)</f>
        <v>0</v>
      </c>
      <c r="U197" s="85">
        <f>ROUND(VLOOKUP($C$2,'[153]ERU-1'!$A$6:$BE$17,U$42,FALSE),3)</f>
        <v>0</v>
      </c>
      <c r="V197" s="85">
        <f>ROUND(VLOOKUP($C$2,'[153]ERU-1'!$A$6:$BE$17,V$42,FALSE),3)</f>
        <v>0</v>
      </c>
      <c r="W197" s="85">
        <f>ROUND(VLOOKUP($C$2,'[153]ERU-1'!$A$6:$BE$17,W$42,FALSE),3)</f>
        <v>0</v>
      </c>
      <c r="X197" s="85">
        <f>ROUND(VLOOKUP($C$2,'[153]ERU-1'!$A$6:$BE$17,X$42,FALSE),3)</f>
        <v>0</v>
      </c>
      <c r="Y197" s="85">
        <f>ROUND(VLOOKUP($C$2,'[153]ERU-1'!$A$6:$BE$17,Y$42,FALSE),3)</f>
        <v>0</v>
      </c>
      <c r="Z197" s="85">
        <f>ROUND(VLOOKUP($C$2,'[153]ERU-1'!$A$6:$BE$17,Z$42,FALSE),3)</f>
        <v>0</v>
      </c>
      <c r="AA197" s="85" t="s">
        <v>39</v>
      </c>
      <c r="AB197" s="86">
        <v>0.748</v>
      </c>
    </row>
    <row r="198" spans="1:28" x14ac:dyDescent="0.25">
      <c r="A198">
        <v>3585</v>
      </c>
      <c r="B198" s="84" t="s">
        <v>314</v>
      </c>
      <c r="C198" s="85" t="str">
        <f t="shared" ref="C198:D198" si="21">C197</f>
        <v>Červenec</v>
      </c>
      <c r="D198" s="85">
        <f t="shared" si="21"/>
        <v>7</v>
      </c>
      <c r="E198" s="85">
        <f>ROUND(VLOOKUP($C$2,'[131]ERU-1'!$A$6:$BE$17,E$42,FALSE),3)</f>
        <v>34.307000000000002</v>
      </c>
      <c r="F198" s="85">
        <f>ROUND(VLOOKUP($C$2,'[131]ERU-1'!$A$6:$BE$17,F$42,FALSE),3)</f>
        <v>18.170000000000002</v>
      </c>
      <c r="G198" s="85">
        <f>ROUND(VLOOKUP($C$2,'[131]ERU-1'!$A$6:$BE$17,G$42,FALSE),3)</f>
        <v>35.421999999999997</v>
      </c>
      <c r="H198" s="85">
        <f>ROUND(VLOOKUP($C$2,'[131]ERU-1'!$A$6:$BE$17,H$42,FALSE),3)</f>
        <v>44</v>
      </c>
      <c r="I198" s="85">
        <f>ROUND(VLOOKUP($C$2,'[131]ERU-1'!$A$6:$BE$17,I$42,FALSE),3)</f>
        <v>0</v>
      </c>
      <c r="J198" s="85">
        <f>ROUND(VLOOKUP($C$2,'[131]ERU-1'!$A$6:$BE$17,J$42,FALSE),3)</f>
        <v>0</v>
      </c>
      <c r="K198" s="85">
        <f>ROUND(VLOOKUP($C$2,'[131]ERU-1'!$A$6:$BE$17,K$42,FALSE),3)</f>
        <v>44</v>
      </c>
      <c r="L198" s="85">
        <f>ROUND(VLOOKUP($C$2,'[131]ERU-1'!$A$6:$BE$17,L$42,FALSE),3)</f>
        <v>0</v>
      </c>
      <c r="M198" s="85">
        <f>ROUND(VLOOKUP($C$2,'[131]ERU-1'!$A$6:$BE$17,M$42,FALSE),3)</f>
        <v>44</v>
      </c>
      <c r="N198" s="85">
        <f>ROUND(VLOOKUP($C$2,'[131]ERU-1'!$A$6:$BE$17,N$42,FALSE),3)</f>
        <v>0</v>
      </c>
      <c r="O198" s="85" t="s">
        <v>36</v>
      </c>
      <c r="P198" s="85">
        <f>ROUND(VLOOKUP($C$2,'[131]ERU-1'!$A$6:$BE$17,P$42,FALSE),3)</f>
        <v>0</v>
      </c>
      <c r="Q198" s="85">
        <f>ROUND(VLOOKUP($C$2,'[131]ERU-1'!$A$6:$BE$17,Q$42,FALSE),3)</f>
        <v>0</v>
      </c>
      <c r="R198" s="85">
        <f>ROUND(VLOOKUP($C$2,'[131]ERU-1'!$A$6:$BE$17,R$42,FALSE),3)</f>
        <v>44</v>
      </c>
      <c r="S198" s="85">
        <f>ROUND(VLOOKUP($C$2,'[131]ERU-1'!$A$6:$BE$17,S$42,FALSE),3)</f>
        <v>0</v>
      </c>
      <c r="T198" s="85">
        <f>ROUND(VLOOKUP($C$2,'[131]ERU-1'!$A$6:$BE$17,T$42,FALSE),3)</f>
        <v>0</v>
      </c>
      <c r="U198" s="85">
        <f>ROUND(VLOOKUP($C$2,'[131]ERU-1'!$A$6:$BE$17,U$42,FALSE),3)</f>
        <v>0</v>
      </c>
      <c r="V198" s="85">
        <f>ROUND(VLOOKUP($C$2,'[131]ERU-1'!$A$6:$BE$17,V$42,FALSE),3)</f>
        <v>0</v>
      </c>
      <c r="W198" s="85">
        <f>ROUND(VLOOKUP($C$2,'[131]ERU-1'!$A$6:$BE$17,W$42,FALSE),3)</f>
        <v>0</v>
      </c>
      <c r="X198" s="85">
        <f>ROUND(VLOOKUP($C$2,'[131]ERU-1'!$A$6:$BE$17,X$42,FALSE),3)</f>
        <v>0</v>
      </c>
      <c r="Y198" s="85">
        <f>ROUND(VLOOKUP($C$2,'[131]ERU-1'!$A$6:$BE$17,Y$42,FALSE),3)</f>
        <v>0</v>
      </c>
      <c r="Z198" s="85">
        <f>ROUND(VLOOKUP($C$2,'[131]ERU-1'!$A$6:$BE$17,Z$42,FALSE),3)</f>
        <v>0</v>
      </c>
      <c r="AA198" s="85" t="s">
        <v>44</v>
      </c>
      <c r="AB198" s="86">
        <v>0.14699999999999999</v>
      </c>
    </row>
    <row r="199" spans="1:28" x14ac:dyDescent="0.25">
      <c r="A199">
        <v>4599</v>
      </c>
      <c r="B199" s="84" t="s">
        <v>315</v>
      </c>
      <c r="C199" s="85" t="str">
        <f t="shared" ref="C199:D199" si="22">C198</f>
        <v>Červenec</v>
      </c>
      <c r="D199" s="85">
        <f t="shared" si="22"/>
        <v>7</v>
      </c>
      <c r="E199" s="85"/>
      <c r="F199" s="85"/>
      <c r="G199" s="85"/>
      <c r="H199" s="85">
        <f>ROUND(VLOOKUP($C$2,'[154]ERU-1'!$A$6:$BE$17,H$42,FALSE),3)</f>
        <v>0</v>
      </c>
      <c r="I199" s="85">
        <f>ROUND(VLOOKUP($C$2,'[154]ERU-1'!$A$6:$BE$17,I$42,FALSE),3)</f>
        <v>0</v>
      </c>
      <c r="J199" s="85">
        <f>ROUND(VLOOKUP($C$2,'[154]ERU-1'!$A$6:$BE$17,J$42,FALSE),3)</f>
        <v>0</v>
      </c>
      <c r="K199" s="85">
        <f>ROUND(VLOOKUP($C$2,'[154]ERU-1'!$A$6:$BE$17,K$42,FALSE),3)</f>
        <v>0</v>
      </c>
      <c r="L199" s="85">
        <f>ROUND(VLOOKUP($C$2,'[154]ERU-1'!$A$6:$BE$17,L$42,FALSE),3)</f>
        <v>0</v>
      </c>
      <c r="M199" s="85">
        <f>ROUND(VLOOKUP($C$2,'[154]ERU-1'!$A$6:$BE$17,M$42,FALSE),3)</f>
        <v>0</v>
      </c>
      <c r="N199" s="85">
        <f>ROUND(VLOOKUP($C$2,'[154]ERU-1'!$A$6:$BE$17,N$42,FALSE),3)</f>
        <v>0</v>
      </c>
      <c r="O199" s="85" t="s">
        <v>36</v>
      </c>
      <c r="P199" s="85">
        <f>ROUND(VLOOKUP($C$2,'[154]ERU-1'!$A$6:$BE$17,P$42,FALSE),3)</f>
        <v>0</v>
      </c>
      <c r="Q199" s="85">
        <f>ROUND(VLOOKUP($C$2,'[154]ERU-1'!$A$6:$BE$17,Q$42,FALSE),3)</f>
        <v>0</v>
      </c>
      <c r="R199" s="85">
        <f>ROUND(VLOOKUP($C$2,'[154]ERU-1'!$A$6:$BE$17,R$42,FALSE),3)</f>
        <v>0</v>
      </c>
      <c r="S199" s="85">
        <f>ROUND(VLOOKUP($C$2,'[154]ERU-1'!$A$6:$BE$17,S$42,FALSE),3)</f>
        <v>0</v>
      </c>
      <c r="T199" s="85">
        <f>ROUND(VLOOKUP($C$2,'[154]ERU-1'!$A$6:$BE$17,T$42,FALSE),3)</f>
        <v>0</v>
      </c>
      <c r="U199" s="85">
        <f>ROUND(VLOOKUP($C$2,'[154]ERU-1'!$A$6:$BE$17,U$42,FALSE),3)</f>
        <v>0</v>
      </c>
      <c r="V199" s="85">
        <f>ROUND(VLOOKUP($C$2,'[154]ERU-1'!$A$6:$BE$17,V$42,FALSE),3)</f>
        <v>0</v>
      </c>
      <c r="W199" s="85">
        <f>ROUND(VLOOKUP($C$2,'[154]ERU-1'!$A$6:$BE$17,W$42,FALSE),3)</f>
        <v>0</v>
      </c>
      <c r="X199" s="85">
        <f>ROUND(VLOOKUP($C$2,'[154]ERU-1'!$A$6:$BE$17,X$42,FALSE),3)</f>
        <v>0</v>
      </c>
      <c r="Y199" s="85">
        <f>ROUND(VLOOKUP($C$2,'[154]ERU-1'!$A$6:$BE$17,Y$42,FALSE),3)</f>
        <v>0</v>
      </c>
      <c r="Z199" s="85">
        <f>ROUND(VLOOKUP($C$2,'[154]ERU-1'!$A$6:$BE$17,Z$42,FALSE),3)</f>
        <v>0</v>
      </c>
      <c r="AA199" s="85" t="s">
        <v>44</v>
      </c>
      <c r="AB199" s="86">
        <v>0.748</v>
      </c>
    </row>
    <row r="200" spans="1:28" x14ac:dyDescent="0.25">
      <c r="A200">
        <v>4628</v>
      </c>
      <c r="B200" s="84" t="s">
        <v>316</v>
      </c>
      <c r="C200" s="85" t="str">
        <f t="shared" ref="C200:D200" si="23">C199</f>
        <v>Červenec</v>
      </c>
      <c r="D200" s="85">
        <f t="shared" si="23"/>
        <v>7</v>
      </c>
      <c r="E200" s="85">
        <f>ROUND(VLOOKUP($C$2,'[155]ERU-1'!$A$6:$BE$17,E$42,FALSE),3)</f>
        <v>37.984999999999999</v>
      </c>
      <c r="F200" s="85">
        <f>ROUND(VLOOKUP($C$2,'[155]ERU-1'!$A$6:$BE$17,F$42,FALSE),3)</f>
        <v>20.972000000000001</v>
      </c>
      <c r="G200" s="85">
        <f>ROUND(VLOOKUP($C$2,'[155]ERU-1'!$A$6:$BE$17,G$42,FALSE),3)</f>
        <v>35.314999999999998</v>
      </c>
      <c r="H200" s="85">
        <f>ROUND(VLOOKUP($C$2,'[155]ERU-1'!$A$6:$BE$17,H$42,FALSE),3)</f>
        <v>52</v>
      </c>
      <c r="I200" s="85">
        <f>ROUND(VLOOKUP($C$2,'[155]ERU-1'!$A$6:$BE$17,I$42,FALSE),3)</f>
        <v>0</v>
      </c>
      <c r="J200" s="85">
        <f>ROUND(VLOOKUP($C$2,'[155]ERU-1'!$A$6:$BE$17,J$42,FALSE),3)</f>
        <v>0</v>
      </c>
      <c r="K200" s="85">
        <f>ROUND(VLOOKUP($C$2,'[155]ERU-1'!$A$6:$BE$17,K$42,FALSE),3)</f>
        <v>52</v>
      </c>
      <c r="L200" s="85">
        <f>ROUND(VLOOKUP($C$2,'[155]ERU-1'!$A$6:$BE$17,L$42,FALSE),3)</f>
        <v>0</v>
      </c>
      <c r="M200" s="85">
        <f>ROUND(VLOOKUP($C$2,'[155]ERU-1'!$A$6:$BE$17,M$42,FALSE),3)</f>
        <v>52</v>
      </c>
      <c r="N200" s="85">
        <f>ROUND(VLOOKUP($C$2,'[155]ERU-1'!$A$6:$BE$17,N$42,FALSE),3)</f>
        <v>0</v>
      </c>
      <c r="O200" s="85" t="s">
        <v>36</v>
      </c>
      <c r="P200" s="85">
        <f>ROUND(VLOOKUP($C$2,'[155]ERU-1'!$A$6:$BE$17,P$42,FALSE),3)</f>
        <v>0</v>
      </c>
      <c r="Q200" s="85">
        <f>ROUND(VLOOKUP($C$2,'[155]ERU-1'!$A$6:$BE$17,Q$42,FALSE),3)</f>
        <v>0</v>
      </c>
      <c r="R200" s="85">
        <f>ROUND(VLOOKUP($C$2,'[155]ERU-1'!$A$6:$BE$17,R$42,FALSE),3)</f>
        <v>52</v>
      </c>
      <c r="S200" s="85">
        <f>ROUND(VLOOKUP($C$2,'[155]ERU-1'!$A$6:$BE$17,S$42,FALSE),3)</f>
        <v>0</v>
      </c>
      <c r="T200" s="85">
        <f>ROUND(VLOOKUP($C$2,'[155]ERU-1'!$A$6:$BE$17,T$42,FALSE),3)</f>
        <v>0</v>
      </c>
      <c r="U200" s="85">
        <f>ROUND(VLOOKUP($C$2,'[155]ERU-1'!$A$6:$BE$17,U$42,FALSE),3)</f>
        <v>0</v>
      </c>
      <c r="V200" s="85">
        <f>ROUND(VLOOKUP($C$2,'[155]ERU-1'!$A$6:$BE$17,V$42,FALSE),3)</f>
        <v>0</v>
      </c>
      <c r="W200" s="85">
        <f>ROUND(VLOOKUP($C$2,'[155]ERU-1'!$A$6:$BE$17,W$42,FALSE),3)</f>
        <v>0</v>
      </c>
      <c r="X200" s="85">
        <f>ROUND(VLOOKUP($C$2,'[155]ERU-1'!$A$6:$BE$17,X$42,FALSE),3)</f>
        <v>0</v>
      </c>
      <c r="Y200" s="85">
        <f>ROUND(VLOOKUP($C$2,'[155]ERU-1'!$A$6:$BE$17,Y$42,FALSE),3)</f>
        <v>0</v>
      </c>
      <c r="Z200" s="85">
        <f>ROUND(VLOOKUP($C$2,'[155]ERU-1'!$A$6:$BE$17,Z$42,FALSE),3)</f>
        <v>0</v>
      </c>
      <c r="AA200" s="85" t="s">
        <v>264</v>
      </c>
      <c r="AB200" s="86">
        <v>0.156</v>
      </c>
    </row>
  </sheetData>
  <autoFilter ref="C42:AB42" xr:uid="{8820FBA6-3B37-4DAC-80B2-D72E809D7EDE}"/>
  <mergeCells count="7">
    <mergeCell ref="L2:Q2"/>
    <mergeCell ref="R2:Z2"/>
    <mergeCell ref="E1:G1"/>
    <mergeCell ref="H1:K1"/>
    <mergeCell ref="L1:Z1"/>
    <mergeCell ref="E2:G2"/>
    <mergeCell ref="H2:K2"/>
  </mergeCells>
  <phoneticPr fontId="8" type="noConversion"/>
  <pageMargins left="0.7" right="0.7" top="0.78740157499999996" bottom="0.78740157499999996" header="0.3" footer="0.3"/>
  <pageSetup paperSize="9" orientation="portrait" r:id="rId1"/>
  <headerFooter>
    <oddHeader>&amp;R&amp;"Calibri"&amp;10&amp;K000000 Interní&amp;1#_x000D_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List10">
    <tabColor theme="5" tint="0.59999389629810485"/>
  </sheetPr>
  <dimension ref="A1:AD200"/>
  <sheetViews>
    <sheetView zoomScale="70" zoomScaleNormal="70" workbookViewId="0">
      <pane ySplit="4" topLeftCell="A5" activePane="bottomLeft" state="frozen"/>
      <selection activeCell="E193" sqref="E193"/>
      <selection pane="bottomLeft" activeCell="E193" sqref="E193"/>
    </sheetView>
  </sheetViews>
  <sheetFormatPr defaultRowHeight="15" x14ac:dyDescent="0.25"/>
  <cols>
    <col min="2" max="2" width="32.5703125" bestFit="1" customWidth="1"/>
    <col min="4" max="4" width="18.7109375" bestFit="1" customWidth="1"/>
    <col min="5" max="14" width="9.28515625" bestFit="1" customWidth="1"/>
    <col min="16" max="26" width="9.28515625" bestFit="1" customWidth="1"/>
    <col min="28" max="28" width="18.5703125" bestFit="1" customWidth="1"/>
  </cols>
  <sheetData>
    <row r="1" spans="2:29" ht="17.25" x14ac:dyDescent="0.25">
      <c r="B1" s="106" t="s">
        <v>0</v>
      </c>
      <c r="C1" s="107">
        <f>'XQ2023'!A3</f>
        <v>2024</v>
      </c>
      <c r="D1" s="107"/>
      <c r="E1" s="157" t="s">
        <v>51</v>
      </c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08"/>
      <c r="AB1" s="109"/>
    </row>
    <row r="2" spans="2:29" x14ac:dyDescent="0.25">
      <c r="B2" s="110" t="s">
        <v>1</v>
      </c>
      <c r="C2" s="103" t="s">
        <v>136</v>
      </c>
      <c r="D2" s="103"/>
      <c r="E2" s="156" t="s">
        <v>3</v>
      </c>
      <c r="F2" s="156"/>
      <c r="G2" s="156"/>
      <c r="H2" s="156" t="s">
        <v>4</v>
      </c>
      <c r="I2" s="156"/>
      <c r="J2" s="156"/>
      <c r="K2" s="156"/>
      <c r="L2" s="156" t="s">
        <v>4</v>
      </c>
      <c r="M2" s="156"/>
      <c r="N2" s="156"/>
      <c r="O2" s="156"/>
      <c r="P2" s="156"/>
      <c r="Q2" s="156"/>
      <c r="R2" s="156" t="s">
        <v>4</v>
      </c>
      <c r="S2" s="156"/>
      <c r="T2" s="156"/>
      <c r="U2" s="156"/>
      <c r="V2" s="156"/>
      <c r="W2" s="156"/>
      <c r="X2" s="156"/>
      <c r="Y2" s="156"/>
      <c r="Z2" s="156"/>
      <c r="AA2" s="104"/>
      <c r="AB2" s="111"/>
    </row>
    <row r="3" spans="2:29" ht="94.5" x14ac:dyDescent="0.25">
      <c r="B3" s="112"/>
      <c r="C3" s="103"/>
      <c r="D3" s="103"/>
      <c r="E3" s="105" t="s">
        <v>5</v>
      </c>
      <c r="F3" s="105" t="s">
        <v>6</v>
      </c>
      <c r="G3" s="105" t="s">
        <v>7</v>
      </c>
      <c r="H3" s="105" t="s">
        <v>8</v>
      </c>
      <c r="I3" s="105" t="s">
        <v>9</v>
      </c>
      <c r="J3" s="105" t="s">
        <v>10</v>
      </c>
      <c r="K3" s="105" t="s">
        <v>11</v>
      </c>
      <c r="L3" s="105" t="s">
        <v>12</v>
      </c>
      <c r="M3" s="105" t="s">
        <v>8</v>
      </c>
      <c r="N3" s="105" t="s">
        <v>13</v>
      </c>
      <c r="O3" s="105" t="s">
        <v>14</v>
      </c>
      <c r="P3" s="105" t="s">
        <v>15</v>
      </c>
      <c r="Q3" s="105" t="s">
        <v>10</v>
      </c>
      <c r="R3" s="105" t="s">
        <v>16</v>
      </c>
      <c r="S3" s="105" t="s">
        <v>17</v>
      </c>
      <c r="T3" s="105" t="s">
        <v>18</v>
      </c>
      <c r="U3" s="105" t="s">
        <v>19</v>
      </c>
      <c r="V3" s="105" t="s">
        <v>20</v>
      </c>
      <c r="W3" s="105" t="s">
        <v>21</v>
      </c>
      <c r="X3" s="105" t="s">
        <v>22</v>
      </c>
      <c r="Y3" s="105" t="s">
        <v>23</v>
      </c>
      <c r="Z3" s="105" t="s">
        <v>24</v>
      </c>
      <c r="AA3" s="105" t="s">
        <v>25</v>
      </c>
      <c r="AB3" s="113" t="s">
        <v>26</v>
      </c>
    </row>
    <row r="4" spans="2:29" x14ac:dyDescent="0.25">
      <c r="B4" s="114" t="s">
        <v>27</v>
      </c>
      <c r="C4" s="105" t="s">
        <v>28</v>
      </c>
      <c r="D4" s="105" t="s">
        <v>29</v>
      </c>
      <c r="E4" s="105" t="s">
        <v>30</v>
      </c>
      <c r="F4" s="105"/>
      <c r="G4" s="105" t="s">
        <v>30</v>
      </c>
      <c r="H4" s="105" t="s">
        <v>31</v>
      </c>
      <c r="I4" s="105" t="s">
        <v>31</v>
      </c>
      <c r="J4" s="105" t="s">
        <v>31</v>
      </c>
      <c r="K4" s="105" t="s">
        <v>31</v>
      </c>
      <c r="L4" s="105" t="s">
        <v>31</v>
      </c>
      <c r="M4" s="105" t="s">
        <v>31</v>
      </c>
      <c r="N4" s="105" t="s">
        <v>31</v>
      </c>
      <c r="O4" s="105" t="s">
        <v>31</v>
      </c>
      <c r="P4" s="105" t="s">
        <v>31</v>
      </c>
      <c r="Q4" s="105" t="s">
        <v>31</v>
      </c>
      <c r="R4" s="105" t="s">
        <v>31</v>
      </c>
      <c r="S4" s="105" t="s">
        <v>31</v>
      </c>
      <c r="T4" s="105" t="s">
        <v>31</v>
      </c>
      <c r="U4" s="105" t="s">
        <v>31</v>
      </c>
      <c r="V4" s="105" t="s">
        <v>31</v>
      </c>
      <c r="W4" s="105" t="s">
        <v>31</v>
      </c>
      <c r="X4" s="105" t="s">
        <v>31</v>
      </c>
      <c r="Y4" s="105" t="s">
        <v>31</v>
      </c>
      <c r="Z4" s="105" t="s">
        <v>31</v>
      </c>
      <c r="AA4" s="105" t="s">
        <v>31</v>
      </c>
      <c r="AB4" s="113"/>
    </row>
    <row r="5" spans="2:29" x14ac:dyDescent="0.25">
      <c r="B5" s="95" t="s">
        <v>47</v>
      </c>
      <c r="C5" s="34"/>
      <c r="D5" s="35"/>
      <c r="E5" s="36">
        <f t="shared" ref="E5:F18" si="0">SUMIFS(E$23:E$39,$AA$23:$AA$39,$B5)+SUMIFS(E$43:E$199,$AA$43:$AA$199,$B5)</f>
        <v>738.09500000000003</v>
      </c>
      <c r="F5" s="36">
        <f t="shared" si="0"/>
        <v>411.88799999999998</v>
      </c>
      <c r="G5" s="36">
        <f t="shared" ref="G5:G18" si="1">ROUND(AVERAGEIFS($G$54:$G$191,$AA$54:$AA$191,$B5),4)</f>
        <v>35.363</v>
      </c>
      <c r="H5" s="37">
        <f t="shared" ref="H5:Q18" si="2">SUMIFS(H$23:H$39,$AA$23:$AA$39,$B5)+SUMIFS(H$43:H$199,$AA$43:$AA$199,$B5)</f>
        <v>1183</v>
      </c>
      <c r="I5" s="37">
        <f t="shared" si="2"/>
        <v>0</v>
      </c>
      <c r="J5" s="37">
        <f t="shared" si="2"/>
        <v>0</v>
      </c>
      <c r="K5" s="37">
        <f t="shared" si="2"/>
        <v>1183</v>
      </c>
      <c r="L5" s="37">
        <f t="shared" si="2"/>
        <v>0</v>
      </c>
      <c r="M5" s="37">
        <f t="shared" si="2"/>
        <v>1183</v>
      </c>
      <c r="N5" s="37">
        <f t="shared" si="2"/>
        <v>0</v>
      </c>
      <c r="O5" s="37">
        <f t="shared" si="2"/>
        <v>0</v>
      </c>
      <c r="P5" s="37">
        <f t="shared" si="2"/>
        <v>0</v>
      </c>
      <c r="Q5" s="37">
        <f t="shared" si="2"/>
        <v>0</v>
      </c>
      <c r="R5" s="37">
        <f t="shared" ref="R5:Z18" si="3">SUMIFS(R$23:R$39,$AA$23:$AA$39,$B5)+SUMIFS(R$43:R$199,$AA$43:$AA$199,$B5)</f>
        <v>93</v>
      </c>
      <c r="S5" s="37">
        <f t="shared" si="3"/>
        <v>0</v>
      </c>
      <c r="T5" s="37">
        <f t="shared" si="3"/>
        <v>0</v>
      </c>
      <c r="U5" s="37">
        <f t="shared" si="3"/>
        <v>0</v>
      </c>
      <c r="V5" s="37">
        <f t="shared" si="3"/>
        <v>0</v>
      </c>
      <c r="W5" s="37">
        <f t="shared" si="3"/>
        <v>0</v>
      </c>
      <c r="X5" s="37">
        <f t="shared" si="3"/>
        <v>860.93200000000002</v>
      </c>
      <c r="Y5" s="37">
        <f t="shared" si="3"/>
        <v>229.06800000000001</v>
      </c>
      <c r="Z5" s="37">
        <f t="shared" si="3"/>
        <v>0</v>
      </c>
      <c r="AA5" s="34"/>
      <c r="AB5" s="96">
        <f>SUMIFS(AB$43:AB$238,$AA$43:$AA$238,$B5)+SUMIFS($AB$23:$AB$39,$AA$23:$AA$39,$B5)</f>
        <v>5.0299999999999994</v>
      </c>
      <c r="AC5" s="12">
        <f>K5-SUM(R5:Z5)</f>
        <v>0</v>
      </c>
    </row>
    <row r="6" spans="2:29" x14ac:dyDescent="0.25">
      <c r="B6" s="95" t="s">
        <v>37</v>
      </c>
      <c r="C6" s="34"/>
      <c r="D6" s="35"/>
      <c r="E6" s="36">
        <f t="shared" si="0"/>
        <v>4372.1327300000003</v>
      </c>
      <c r="F6" s="36">
        <f t="shared" si="0"/>
        <v>2348.59996</v>
      </c>
      <c r="G6" s="36">
        <f t="shared" si="1"/>
        <v>35.439799999999998</v>
      </c>
      <c r="H6" s="37">
        <f t="shared" si="2"/>
        <v>6815</v>
      </c>
      <c r="I6" s="37">
        <f t="shared" si="2"/>
        <v>0</v>
      </c>
      <c r="J6" s="37">
        <f t="shared" si="2"/>
        <v>0</v>
      </c>
      <c r="K6" s="37">
        <f t="shared" si="2"/>
        <v>6565</v>
      </c>
      <c r="L6" s="37">
        <f t="shared" si="2"/>
        <v>0</v>
      </c>
      <c r="M6" s="37">
        <f t="shared" si="2"/>
        <v>6815</v>
      </c>
      <c r="N6" s="37">
        <f t="shared" si="2"/>
        <v>0</v>
      </c>
      <c r="O6" s="37">
        <f t="shared" si="2"/>
        <v>0</v>
      </c>
      <c r="P6" s="37">
        <f t="shared" si="2"/>
        <v>0</v>
      </c>
      <c r="Q6" s="37">
        <f t="shared" si="2"/>
        <v>0</v>
      </c>
      <c r="R6" s="37">
        <f t="shared" si="3"/>
        <v>5763</v>
      </c>
      <c r="S6" s="37">
        <f t="shared" si="3"/>
        <v>0</v>
      </c>
      <c r="T6" s="37">
        <f t="shared" si="3"/>
        <v>0</v>
      </c>
      <c r="U6" s="37">
        <f t="shared" si="3"/>
        <v>0</v>
      </c>
      <c r="V6" s="37">
        <f t="shared" si="3"/>
        <v>0</v>
      </c>
      <c r="W6" s="37">
        <f t="shared" si="3"/>
        <v>0</v>
      </c>
      <c r="X6" s="37">
        <f t="shared" si="3"/>
        <v>535</v>
      </c>
      <c r="Y6" s="37">
        <f t="shared" si="3"/>
        <v>267</v>
      </c>
      <c r="Z6" s="37">
        <f t="shared" si="3"/>
        <v>0</v>
      </c>
      <c r="AA6" s="34"/>
      <c r="AB6" s="96">
        <f t="shared" ref="AB6:AB18" si="4">SUMIFS(AB$43:AB$238,$AA$43:$AA$238,$B6)+SUMIFS($AB$23:$AB$39,$AA$23:$AA$39,$B6)</f>
        <v>18.084</v>
      </c>
      <c r="AC6" s="12">
        <f t="shared" ref="AC6:AC18" si="5">K6-SUM(R6:Z6)</f>
        <v>0</v>
      </c>
    </row>
    <row r="7" spans="2:29" x14ac:dyDescent="0.25">
      <c r="B7" s="95" t="s">
        <v>48</v>
      </c>
      <c r="C7" s="34"/>
      <c r="D7" s="35"/>
      <c r="E7" s="36">
        <f t="shared" si="0"/>
        <v>2683.4849999999992</v>
      </c>
      <c r="F7" s="36">
        <f t="shared" si="0"/>
        <v>1424.9369999999999</v>
      </c>
      <c r="G7" s="36">
        <f t="shared" si="1"/>
        <v>35.278500000000001</v>
      </c>
      <c r="H7" s="37">
        <f t="shared" si="2"/>
        <v>4049</v>
      </c>
      <c r="I7" s="37">
        <f t="shared" si="2"/>
        <v>0</v>
      </c>
      <c r="J7" s="37">
        <f t="shared" si="2"/>
        <v>0</v>
      </c>
      <c r="K7" s="37">
        <f t="shared" si="2"/>
        <v>4049</v>
      </c>
      <c r="L7" s="37">
        <f t="shared" si="2"/>
        <v>0</v>
      </c>
      <c r="M7" s="37">
        <f t="shared" si="2"/>
        <v>4049</v>
      </c>
      <c r="N7" s="37">
        <f t="shared" si="2"/>
        <v>0</v>
      </c>
      <c r="O7" s="37">
        <f t="shared" si="2"/>
        <v>0</v>
      </c>
      <c r="P7" s="37">
        <f t="shared" si="2"/>
        <v>0</v>
      </c>
      <c r="Q7" s="37">
        <f t="shared" si="2"/>
        <v>0</v>
      </c>
      <c r="R7" s="37">
        <f t="shared" si="3"/>
        <v>4049</v>
      </c>
      <c r="S7" s="37">
        <f t="shared" si="3"/>
        <v>0</v>
      </c>
      <c r="T7" s="37">
        <f t="shared" si="3"/>
        <v>0</v>
      </c>
      <c r="U7" s="37">
        <f t="shared" si="3"/>
        <v>0</v>
      </c>
      <c r="V7" s="37">
        <f t="shared" si="3"/>
        <v>0</v>
      </c>
      <c r="W7" s="37">
        <f t="shared" si="3"/>
        <v>0</v>
      </c>
      <c r="X7" s="37">
        <f t="shared" si="3"/>
        <v>0</v>
      </c>
      <c r="Y7" s="37">
        <f t="shared" si="3"/>
        <v>0</v>
      </c>
      <c r="Z7" s="37">
        <f t="shared" si="3"/>
        <v>0</v>
      </c>
      <c r="AA7" s="34"/>
      <c r="AB7" s="96">
        <f t="shared" si="4"/>
        <v>9.0059999999999985</v>
      </c>
      <c r="AC7" s="12">
        <f t="shared" si="5"/>
        <v>0</v>
      </c>
    </row>
    <row r="8" spans="2:29" x14ac:dyDescent="0.25">
      <c r="B8" s="95" t="s">
        <v>264</v>
      </c>
      <c r="C8" s="34"/>
      <c r="D8" s="35"/>
      <c r="E8" s="36" t="e">
        <f t="shared" si="0"/>
        <v>#N/A</v>
      </c>
      <c r="F8" s="36" t="e">
        <f t="shared" si="0"/>
        <v>#N/A</v>
      </c>
      <c r="G8" s="36" t="e">
        <f t="shared" si="1"/>
        <v>#N/A</v>
      </c>
      <c r="H8" s="37">
        <f t="shared" si="2"/>
        <v>3570</v>
      </c>
      <c r="I8" s="37">
        <f t="shared" si="2"/>
        <v>0</v>
      </c>
      <c r="J8" s="37">
        <f t="shared" si="2"/>
        <v>15</v>
      </c>
      <c r="K8" s="37">
        <f t="shared" si="2"/>
        <v>3570</v>
      </c>
      <c r="L8" s="37">
        <f t="shared" si="2"/>
        <v>0</v>
      </c>
      <c r="M8" s="37">
        <f t="shared" si="2"/>
        <v>3570</v>
      </c>
      <c r="N8" s="37">
        <f t="shared" si="2"/>
        <v>0</v>
      </c>
      <c r="O8" s="37">
        <f t="shared" si="2"/>
        <v>0</v>
      </c>
      <c r="P8" s="37">
        <f t="shared" si="2"/>
        <v>0</v>
      </c>
      <c r="Q8" s="37">
        <f t="shared" si="2"/>
        <v>15</v>
      </c>
      <c r="R8" s="37">
        <f t="shared" si="3"/>
        <v>3331</v>
      </c>
      <c r="S8" s="37">
        <f t="shared" si="3"/>
        <v>0</v>
      </c>
      <c r="T8" s="37">
        <f t="shared" si="3"/>
        <v>0</v>
      </c>
      <c r="U8" s="37">
        <f t="shared" si="3"/>
        <v>0</v>
      </c>
      <c r="V8" s="37">
        <f t="shared" si="3"/>
        <v>0</v>
      </c>
      <c r="W8" s="37">
        <f t="shared" si="3"/>
        <v>0</v>
      </c>
      <c r="X8" s="37">
        <f t="shared" si="3"/>
        <v>59</v>
      </c>
      <c r="Y8" s="37">
        <f t="shared" si="3"/>
        <v>180</v>
      </c>
      <c r="Z8" s="37">
        <f t="shared" si="3"/>
        <v>0</v>
      </c>
      <c r="AA8" s="34"/>
      <c r="AB8" s="96">
        <f t="shared" si="4"/>
        <v>20.592999999999996</v>
      </c>
      <c r="AC8" s="12">
        <f t="shared" si="5"/>
        <v>0</v>
      </c>
    </row>
    <row r="9" spans="2:29" x14ac:dyDescent="0.25">
      <c r="B9" s="95" t="s">
        <v>43</v>
      </c>
      <c r="C9" s="34"/>
      <c r="D9" s="35"/>
      <c r="E9" s="36">
        <f t="shared" si="0"/>
        <v>3856.0730000000003</v>
      </c>
      <c r="F9" s="36">
        <f t="shared" si="0"/>
        <v>2037.9130000000002</v>
      </c>
      <c r="G9" s="36">
        <f t="shared" si="1"/>
        <v>35.305900000000001</v>
      </c>
      <c r="H9" s="37">
        <f t="shared" si="2"/>
        <v>5913</v>
      </c>
      <c r="I9" s="37">
        <f t="shared" si="2"/>
        <v>0</v>
      </c>
      <c r="J9" s="37">
        <f t="shared" si="2"/>
        <v>0</v>
      </c>
      <c r="K9" s="37">
        <f t="shared" si="2"/>
        <v>5913</v>
      </c>
      <c r="L9" s="37">
        <f t="shared" si="2"/>
        <v>0</v>
      </c>
      <c r="M9" s="37">
        <f t="shared" si="2"/>
        <v>5913</v>
      </c>
      <c r="N9" s="37">
        <f t="shared" si="2"/>
        <v>0</v>
      </c>
      <c r="O9" s="37">
        <f t="shared" si="2"/>
        <v>0</v>
      </c>
      <c r="P9" s="37">
        <f t="shared" si="2"/>
        <v>0</v>
      </c>
      <c r="Q9" s="37">
        <f t="shared" si="2"/>
        <v>0</v>
      </c>
      <c r="R9" s="37">
        <f t="shared" si="3"/>
        <v>5913</v>
      </c>
      <c r="S9" s="37">
        <f t="shared" si="3"/>
        <v>0</v>
      </c>
      <c r="T9" s="37">
        <f t="shared" si="3"/>
        <v>0</v>
      </c>
      <c r="U9" s="37">
        <f t="shared" si="3"/>
        <v>0</v>
      </c>
      <c r="V9" s="37">
        <f t="shared" si="3"/>
        <v>0</v>
      </c>
      <c r="W9" s="37">
        <f t="shared" si="3"/>
        <v>0</v>
      </c>
      <c r="X9" s="37">
        <f t="shared" si="3"/>
        <v>0</v>
      </c>
      <c r="Y9" s="37">
        <f t="shared" si="3"/>
        <v>0</v>
      </c>
      <c r="Z9" s="37">
        <f t="shared" si="3"/>
        <v>0</v>
      </c>
      <c r="AA9" s="34"/>
      <c r="AB9" s="96">
        <f t="shared" si="4"/>
        <v>14.164</v>
      </c>
      <c r="AC9" s="12">
        <f t="shared" si="5"/>
        <v>0</v>
      </c>
    </row>
    <row r="10" spans="2:29" x14ac:dyDescent="0.25">
      <c r="B10" s="95" t="s">
        <v>44</v>
      </c>
      <c r="C10" s="34"/>
      <c r="D10" s="35"/>
      <c r="E10" s="36">
        <f t="shared" si="0"/>
        <v>5206.4869999999992</v>
      </c>
      <c r="F10" s="36">
        <f t="shared" si="0"/>
        <v>2770.3909999999996</v>
      </c>
      <c r="G10" s="36">
        <f t="shared" si="1"/>
        <v>35.377699999999997</v>
      </c>
      <c r="H10" s="37">
        <f t="shared" si="2"/>
        <v>7702</v>
      </c>
      <c r="I10" s="37">
        <f t="shared" si="2"/>
        <v>0</v>
      </c>
      <c r="J10" s="37">
        <f t="shared" si="2"/>
        <v>0</v>
      </c>
      <c r="K10" s="37">
        <f t="shared" si="2"/>
        <v>7702</v>
      </c>
      <c r="L10" s="37">
        <f t="shared" si="2"/>
        <v>0</v>
      </c>
      <c r="M10" s="37">
        <f t="shared" si="2"/>
        <v>7702</v>
      </c>
      <c r="N10" s="37">
        <f t="shared" si="2"/>
        <v>0</v>
      </c>
      <c r="O10" s="37">
        <f t="shared" si="2"/>
        <v>0</v>
      </c>
      <c r="P10" s="37">
        <f t="shared" si="2"/>
        <v>0</v>
      </c>
      <c r="Q10" s="37">
        <f t="shared" si="2"/>
        <v>0</v>
      </c>
      <c r="R10" s="37">
        <f t="shared" si="3"/>
        <v>5127</v>
      </c>
      <c r="S10" s="37">
        <f t="shared" si="3"/>
        <v>0</v>
      </c>
      <c r="T10" s="37">
        <f t="shared" si="3"/>
        <v>1554</v>
      </c>
      <c r="U10" s="37">
        <f t="shared" si="3"/>
        <v>0</v>
      </c>
      <c r="V10" s="37">
        <f t="shared" si="3"/>
        <v>0</v>
      </c>
      <c r="W10" s="37">
        <f t="shared" si="3"/>
        <v>0</v>
      </c>
      <c r="X10" s="37">
        <f t="shared" si="3"/>
        <v>1021</v>
      </c>
      <c r="Y10" s="37">
        <f t="shared" si="3"/>
        <v>0</v>
      </c>
      <c r="Z10" s="37">
        <f t="shared" si="3"/>
        <v>0</v>
      </c>
      <c r="AA10" s="34"/>
      <c r="AB10" s="96">
        <f t="shared" si="4"/>
        <v>33.023000000000003</v>
      </c>
      <c r="AC10" s="12">
        <f t="shared" si="5"/>
        <v>0</v>
      </c>
    </row>
    <row r="11" spans="2:29" x14ac:dyDescent="0.25">
      <c r="B11" s="95" t="s">
        <v>46</v>
      </c>
      <c r="C11" s="34"/>
      <c r="D11" s="35"/>
      <c r="E11" s="36">
        <f t="shared" si="0"/>
        <v>5769.9190000000008</v>
      </c>
      <c r="F11" s="36">
        <f t="shared" si="0"/>
        <v>3165.3799999999997</v>
      </c>
      <c r="G11" s="36">
        <f t="shared" si="1"/>
        <v>35.380800000000001</v>
      </c>
      <c r="H11" s="37">
        <f t="shared" si="2"/>
        <v>8982.4</v>
      </c>
      <c r="I11" s="37">
        <f t="shared" si="2"/>
        <v>7.6999999999999886</v>
      </c>
      <c r="J11" s="37">
        <f t="shared" si="2"/>
        <v>0</v>
      </c>
      <c r="K11" s="37">
        <f t="shared" si="2"/>
        <v>8982.4</v>
      </c>
      <c r="L11" s="37">
        <f t="shared" si="2"/>
        <v>0</v>
      </c>
      <c r="M11" s="37">
        <f t="shared" si="2"/>
        <v>8982.4</v>
      </c>
      <c r="N11" s="37">
        <f t="shared" si="2"/>
        <v>7.6999999999999886</v>
      </c>
      <c r="O11" s="37">
        <f t="shared" si="2"/>
        <v>0</v>
      </c>
      <c r="P11" s="37">
        <f t="shared" si="2"/>
        <v>0</v>
      </c>
      <c r="Q11" s="37">
        <f t="shared" si="2"/>
        <v>0</v>
      </c>
      <c r="R11" s="37">
        <f t="shared" si="3"/>
        <v>8497</v>
      </c>
      <c r="S11" s="37">
        <f t="shared" si="3"/>
        <v>0</v>
      </c>
      <c r="T11" s="37">
        <f t="shared" si="3"/>
        <v>485.4</v>
      </c>
      <c r="U11" s="37">
        <f t="shared" si="3"/>
        <v>0</v>
      </c>
      <c r="V11" s="37">
        <f t="shared" si="3"/>
        <v>0</v>
      </c>
      <c r="W11" s="37">
        <f t="shared" si="3"/>
        <v>0</v>
      </c>
      <c r="X11" s="37">
        <f t="shared" si="3"/>
        <v>0</v>
      </c>
      <c r="Y11" s="37">
        <f t="shared" si="3"/>
        <v>0</v>
      </c>
      <c r="Z11" s="37">
        <f t="shared" si="3"/>
        <v>0</v>
      </c>
      <c r="AA11" s="34"/>
      <c r="AB11" s="96">
        <f t="shared" si="4"/>
        <v>25.661999999999999</v>
      </c>
      <c r="AC11" s="12">
        <f t="shared" si="5"/>
        <v>0</v>
      </c>
    </row>
    <row r="12" spans="2:29" x14ac:dyDescent="0.25">
      <c r="B12" s="95" t="s">
        <v>41</v>
      </c>
      <c r="C12" s="34"/>
      <c r="D12" s="35"/>
      <c r="E12" s="36">
        <f t="shared" si="0"/>
        <v>3455.7370000000005</v>
      </c>
      <c r="F12" s="36">
        <f t="shared" si="0"/>
        <v>1979.8600000000001</v>
      </c>
      <c r="G12" s="36">
        <f t="shared" si="1"/>
        <v>35.350900000000003</v>
      </c>
      <c r="H12" s="37">
        <f t="shared" si="2"/>
        <v>5945.5839999999998</v>
      </c>
      <c r="I12" s="37">
        <f t="shared" si="2"/>
        <v>0</v>
      </c>
      <c r="J12" s="37">
        <f t="shared" si="2"/>
        <v>581.49826373272276</v>
      </c>
      <c r="K12" s="37">
        <f t="shared" si="2"/>
        <v>5396.0159999999996</v>
      </c>
      <c r="L12" s="37">
        <f t="shared" si="2"/>
        <v>0</v>
      </c>
      <c r="M12" s="37">
        <f t="shared" si="2"/>
        <v>5945.5839999999998</v>
      </c>
      <c r="N12" s="37">
        <f t="shared" si="2"/>
        <v>0</v>
      </c>
      <c r="O12" s="37">
        <f t="shared" si="2"/>
        <v>0</v>
      </c>
      <c r="P12" s="37">
        <f t="shared" si="2"/>
        <v>0</v>
      </c>
      <c r="Q12" s="37">
        <f t="shared" si="2"/>
        <v>581.49826373272276</v>
      </c>
      <c r="R12" s="37">
        <f t="shared" si="3"/>
        <v>3536</v>
      </c>
      <c r="S12" s="37">
        <f t="shared" si="3"/>
        <v>0</v>
      </c>
      <c r="T12" s="37">
        <f t="shared" si="3"/>
        <v>0</v>
      </c>
      <c r="U12" s="37">
        <f t="shared" si="3"/>
        <v>0</v>
      </c>
      <c r="V12" s="37">
        <f t="shared" si="3"/>
        <v>0</v>
      </c>
      <c r="W12" s="37">
        <f t="shared" si="3"/>
        <v>0</v>
      </c>
      <c r="X12" s="37">
        <f t="shared" si="3"/>
        <v>227</v>
      </c>
      <c r="Y12" s="37">
        <f t="shared" si="3"/>
        <v>1633</v>
      </c>
      <c r="Z12" s="37">
        <f t="shared" si="3"/>
        <v>0</v>
      </c>
      <c r="AA12" s="34"/>
      <c r="AB12" s="96">
        <f t="shared" si="4"/>
        <v>36.478999999999999</v>
      </c>
      <c r="AC12" s="12">
        <f t="shared" si="5"/>
        <v>1.599999999962165E-2</v>
      </c>
    </row>
    <row r="13" spans="2:29" x14ac:dyDescent="0.25">
      <c r="B13" s="95" t="s">
        <v>45</v>
      </c>
      <c r="C13" s="34"/>
      <c r="D13" s="35"/>
      <c r="E13" s="36">
        <f t="shared" si="0"/>
        <v>3143.3289999999997</v>
      </c>
      <c r="F13" s="36">
        <f t="shared" si="0"/>
        <v>1730.3029999999999</v>
      </c>
      <c r="G13" s="36">
        <f t="shared" si="1"/>
        <v>35.368699999999997</v>
      </c>
      <c r="H13" s="37">
        <f t="shared" si="2"/>
        <v>4914.5540000000001</v>
      </c>
      <c r="I13" s="37">
        <f t="shared" si="2"/>
        <v>0</v>
      </c>
      <c r="J13" s="37">
        <f t="shared" si="2"/>
        <v>51.437976656639876</v>
      </c>
      <c r="K13" s="37">
        <f t="shared" si="2"/>
        <v>4889.3999999999996</v>
      </c>
      <c r="L13" s="37">
        <f t="shared" si="2"/>
        <v>0</v>
      </c>
      <c r="M13" s="37">
        <f t="shared" si="2"/>
        <v>4914.5540000000001</v>
      </c>
      <c r="N13" s="37">
        <f t="shared" si="2"/>
        <v>0</v>
      </c>
      <c r="O13" s="37">
        <f t="shared" si="2"/>
        <v>0</v>
      </c>
      <c r="P13" s="37">
        <f t="shared" si="2"/>
        <v>0</v>
      </c>
      <c r="Q13" s="37">
        <f t="shared" si="2"/>
        <v>51.437976656639876</v>
      </c>
      <c r="R13" s="37">
        <f t="shared" si="3"/>
        <v>3914</v>
      </c>
      <c r="S13" s="37">
        <f t="shared" si="3"/>
        <v>0</v>
      </c>
      <c r="T13" s="37">
        <f t="shared" si="3"/>
        <v>353</v>
      </c>
      <c r="U13" s="37">
        <f t="shared" si="3"/>
        <v>0</v>
      </c>
      <c r="V13" s="37">
        <f t="shared" si="3"/>
        <v>0</v>
      </c>
      <c r="W13" s="37">
        <f t="shared" si="3"/>
        <v>0</v>
      </c>
      <c r="X13" s="37">
        <f t="shared" si="3"/>
        <v>389</v>
      </c>
      <c r="Y13" s="37">
        <f t="shared" si="3"/>
        <v>233</v>
      </c>
      <c r="Z13" s="37">
        <f t="shared" si="3"/>
        <v>0</v>
      </c>
      <c r="AA13" s="34"/>
      <c r="AB13" s="96">
        <f t="shared" si="4"/>
        <v>18.106999999999999</v>
      </c>
      <c r="AC13" s="12">
        <f t="shared" si="5"/>
        <v>0.3999999999996362</v>
      </c>
    </row>
    <row r="14" spans="2:29" x14ac:dyDescent="0.25">
      <c r="B14" s="95" t="s">
        <v>265</v>
      </c>
      <c r="C14" s="34"/>
      <c r="D14" s="35"/>
      <c r="E14" s="36">
        <f t="shared" si="0"/>
        <v>1.8779999999999999</v>
      </c>
      <c r="F14" s="36">
        <f t="shared" si="0"/>
        <v>1.8779999999999999</v>
      </c>
      <c r="G14" s="36">
        <f t="shared" si="1"/>
        <v>35.393999999999998</v>
      </c>
      <c r="H14" s="37">
        <f t="shared" si="2"/>
        <v>5</v>
      </c>
      <c r="I14" s="37">
        <f t="shared" si="2"/>
        <v>0</v>
      </c>
      <c r="J14" s="37">
        <f t="shared" si="2"/>
        <v>0</v>
      </c>
      <c r="K14" s="37">
        <f t="shared" si="2"/>
        <v>5</v>
      </c>
      <c r="L14" s="37">
        <f t="shared" si="2"/>
        <v>0</v>
      </c>
      <c r="M14" s="37">
        <f t="shared" si="2"/>
        <v>5</v>
      </c>
      <c r="N14" s="37">
        <f t="shared" si="2"/>
        <v>0</v>
      </c>
      <c r="O14" s="37">
        <f t="shared" si="2"/>
        <v>0</v>
      </c>
      <c r="P14" s="37">
        <f t="shared" si="2"/>
        <v>0</v>
      </c>
      <c r="Q14" s="37">
        <f t="shared" si="2"/>
        <v>0</v>
      </c>
      <c r="R14" s="37">
        <f t="shared" si="3"/>
        <v>0</v>
      </c>
      <c r="S14" s="37">
        <f t="shared" si="3"/>
        <v>0</v>
      </c>
      <c r="T14" s="37">
        <f t="shared" si="3"/>
        <v>0</v>
      </c>
      <c r="U14" s="37">
        <f t="shared" si="3"/>
        <v>0</v>
      </c>
      <c r="V14" s="37">
        <f t="shared" si="3"/>
        <v>0</v>
      </c>
      <c r="W14" s="37">
        <f t="shared" si="3"/>
        <v>0</v>
      </c>
      <c r="X14" s="37">
        <f t="shared" si="3"/>
        <v>5</v>
      </c>
      <c r="Y14" s="37">
        <f t="shared" si="3"/>
        <v>0</v>
      </c>
      <c r="Z14" s="37">
        <f t="shared" si="3"/>
        <v>0</v>
      </c>
      <c r="AA14" s="34"/>
      <c r="AB14" s="96">
        <f t="shared" si="4"/>
        <v>0.20799999999999999</v>
      </c>
      <c r="AC14" s="12">
        <f t="shared" si="5"/>
        <v>0</v>
      </c>
    </row>
    <row r="15" spans="2:29" x14ac:dyDescent="0.25">
      <c r="B15" s="95" t="s">
        <v>39</v>
      </c>
      <c r="C15" s="34"/>
      <c r="D15" s="35"/>
      <c r="E15" s="36">
        <f t="shared" si="0"/>
        <v>3108.2999999999997</v>
      </c>
      <c r="F15" s="36">
        <f t="shared" si="0"/>
        <v>1682.0830000000001</v>
      </c>
      <c r="G15" s="36">
        <f t="shared" si="1"/>
        <v>35.2971</v>
      </c>
      <c r="H15" s="37">
        <f t="shared" si="2"/>
        <v>4880</v>
      </c>
      <c r="I15" s="37">
        <f t="shared" si="2"/>
        <v>0</v>
      </c>
      <c r="J15" s="37">
        <f t="shared" si="2"/>
        <v>0</v>
      </c>
      <c r="K15" s="37">
        <f t="shared" si="2"/>
        <v>4880</v>
      </c>
      <c r="L15" s="37">
        <f t="shared" si="2"/>
        <v>0</v>
      </c>
      <c r="M15" s="37">
        <f t="shared" si="2"/>
        <v>4880</v>
      </c>
      <c r="N15" s="37">
        <f t="shared" si="2"/>
        <v>0</v>
      </c>
      <c r="O15" s="37">
        <f t="shared" si="2"/>
        <v>0</v>
      </c>
      <c r="P15" s="37">
        <f t="shared" si="2"/>
        <v>0</v>
      </c>
      <c r="Q15" s="37">
        <f t="shared" si="2"/>
        <v>0</v>
      </c>
      <c r="R15" s="37">
        <f t="shared" si="3"/>
        <v>3718</v>
      </c>
      <c r="S15" s="37">
        <f t="shared" si="3"/>
        <v>0</v>
      </c>
      <c r="T15" s="37">
        <f t="shared" si="3"/>
        <v>0</v>
      </c>
      <c r="U15" s="37">
        <f t="shared" si="3"/>
        <v>0</v>
      </c>
      <c r="V15" s="37">
        <f t="shared" si="3"/>
        <v>0</v>
      </c>
      <c r="W15" s="37">
        <f t="shared" si="3"/>
        <v>0</v>
      </c>
      <c r="X15" s="37">
        <f t="shared" si="3"/>
        <v>705</v>
      </c>
      <c r="Y15" s="37">
        <f t="shared" si="3"/>
        <v>457</v>
      </c>
      <c r="Z15" s="37">
        <f t="shared" si="3"/>
        <v>0</v>
      </c>
      <c r="AA15" s="34"/>
      <c r="AB15" s="96">
        <f t="shared" si="4"/>
        <v>30.762</v>
      </c>
      <c r="AC15" s="12">
        <f t="shared" si="5"/>
        <v>0</v>
      </c>
    </row>
    <row r="16" spans="2:29" x14ac:dyDescent="0.25">
      <c r="B16" s="95" t="s">
        <v>42</v>
      </c>
      <c r="C16" s="34"/>
      <c r="D16" s="35"/>
      <c r="E16" s="36">
        <f t="shared" si="0"/>
        <v>2763.442</v>
      </c>
      <c r="F16" s="36">
        <f t="shared" si="0"/>
        <v>1471.4710000000002</v>
      </c>
      <c r="G16" s="36">
        <f t="shared" si="1"/>
        <v>35.420400000000001</v>
      </c>
      <c r="H16" s="37">
        <f t="shared" si="2"/>
        <v>4098</v>
      </c>
      <c r="I16" s="37">
        <f t="shared" si="2"/>
        <v>0</v>
      </c>
      <c r="J16" s="37">
        <f t="shared" si="2"/>
        <v>0</v>
      </c>
      <c r="K16" s="37">
        <f t="shared" si="2"/>
        <v>4098</v>
      </c>
      <c r="L16" s="37">
        <f t="shared" si="2"/>
        <v>0</v>
      </c>
      <c r="M16" s="37">
        <f t="shared" si="2"/>
        <v>4098</v>
      </c>
      <c r="N16" s="37">
        <f t="shared" si="2"/>
        <v>0</v>
      </c>
      <c r="O16" s="37">
        <f t="shared" si="2"/>
        <v>0</v>
      </c>
      <c r="P16" s="37">
        <f t="shared" si="2"/>
        <v>0</v>
      </c>
      <c r="Q16" s="37">
        <f t="shared" si="2"/>
        <v>0</v>
      </c>
      <c r="R16" s="37">
        <f t="shared" si="3"/>
        <v>4098</v>
      </c>
      <c r="S16" s="37">
        <f t="shared" si="3"/>
        <v>0</v>
      </c>
      <c r="T16" s="37">
        <f t="shared" si="3"/>
        <v>0</v>
      </c>
      <c r="U16" s="37">
        <f t="shared" si="3"/>
        <v>0</v>
      </c>
      <c r="V16" s="37">
        <f t="shared" si="3"/>
        <v>0</v>
      </c>
      <c r="W16" s="37">
        <f t="shared" si="3"/>
        <v>0</v>
      </c>
      <c r="X16" s="37">
        <f t="shared" si="3"/>
        <v>0</v>
      </c>
      <c r="Y16" s="37">
        <f t="shared" si="3"/>
        <v>0</v>
      </c>
      <c r="Z16" s="37">
        <f t="shared" si="3"/>
        <v>0</v>
      </c>
      <c r="AA16" s="34"/>
      <c r="AB16" s="96">
        <f t="shared" si="4"/>
        <v>13.240000000000002</v>
      </c>
      <c r="AC16" s="12">
        <f t="shared" si="5"/>
        <v>0</v>
      </c>
    </row>
    <row r="17" spans="2:30" x14ac:dyDescent="0.25">
      <c r="B17" s="95" t="s">
        <v>40</v>
      </c>
      <c r="C17" s="34"/>
      <c r="D17" s="35"/>
      <c r="E17" s="36">
        <f t="shared" si="0"/>
        <v>3280.9180000000006</v>
      </c>
      <c r="F17" s="36">
        <f t="shared" si="0"/>
        <v>1773.6170000000002</v>
      </c>
      <c r="G17" s="36">
        <f t="shared" si="1"/>
        <v>35.372300000000003</v>
      </c>
      <c r="H17" s="37">
        <f t="shared" si="2"/>
        <v>5085.4080000000004</v>
      </c>
      <c r="I17" s="37">
        <f t="shared" si="2"/>
        <v>0.80000000000001137</v>
      </c>
      <c r="J17" s="37">
        <f t="shared" si="2"/>
        <v>88.687277710399997</v>
      </c>
      <c r="K17" s="37">
        <f t="shared" si="2"/>
        <v>4747.28</v>
      </c>
      <c r="L17" s="37">
        <f t="shared" si="2"/>
        <v>0</v>
      </c>
      <c r="M17" s="37">
        <f t="shared" si="2"/>
        <v>5085.4080000000004</v>
      </c>
      <c r="N17" s="37">
        <f t="shared" si="2"/>
        <v>0.80000000000001137</v>
      </c>
      <c r="O17" s="37">
        <f t="shared" si="2"/>
        <v>0</v>
      </c>
      <c r="P17" s="37">
        <f t="shared" si="2"/>
        <v>0</v>
      </c>
      <c r="Q17" s="37">
        <f t="shared" si="2"/>
        <v>88.687277710399997</v>
      </c>
      <c r="R17" s="37">
        <f t="shared" si="3"/>
        <v>3430</v>
      </c>
      <c r="S17" s="37">
        <f t="shared" si="3"/>
        <v>0</v>
      </c>
      <c r="T17" s="37">
        <f t="shared" si="3"/>
        <v>-26.72</v>
      </c>
      <c r="U17" s="37">
        <f t="shared" si="3"/>
        <v>0</v>
      </c>
      <c r="V17" s="37">
        <f t="shared" si="3"/>
        <v>0</v>
      </c>
      <c r="W17" s="37">
        <f t="shared" si="3"/>
        <v>0</v>
      </c>
      <c r="X17" s="37">
        <f t="shared" si="3"/>
        <v>958</v>
      </c>
      <c r="Y17" s="37">
        <f t="shared" si="3"/>
        <v>386</v>
      </c>
      <c r="Z17" s="37">
        <f t="shared" si="3"/>
        <v>0</v>
      </c>
      <c r="AA17" s="34"/>
      <c r="AB17" s="96">
        <f t="shared" si="4"/>
        <v>28.293999999999997</v>
      </c>
      <c r="AC17" s="12">
        <f t="shared" si="5"/>
        <v>0</v>
      </c>
    </row>
    <row r="18" spans="2:30" ht="15.75" thickBot="1" x14ac:dyDescent="0.3">
      <c r="B18" s="97" t="s">
        <v>38</v>
      </c>
      <c r="C18" s="98"/>
      <c r="D18" s="99"/>
      <c r="E18" s="100">
        <f t="shared" si="0"/>
        <v>1163.347</v>
      </c>
      <c r="F18" s="100">
        <f t="shared" si="0"/>
        <v>620.72399999999993</v>
      </c>
      <c r="G18" s="100">
        <f t="shared" si="1"/>
        <v>35.435400000000001</v>
      </c>
      <c r="H18" s="101">
        <f t="shared" si="2"/>
        <v>1738</v>
      </c>
      <c r="I18" s="101">
        <f t="shared" si="2"/>
        <v>0</v>
      </c>
      <c r="J18" s="101">
        <f t="shared" si="2"/>
        <v>0</v>
      </c>
      <c r="K18" s="101">
        <f t="shared" si="2"/>
        <v>1738</v>
      </c>
      <c r="L18" s="101">
        <f t="shared" si="2"/>
        <v>0</v>
      </c>
      <c r="M18" s="101">
        <f t="shared" si="2"/>
        <v>1738</v>
      </c>
      <c r="N18" s="101">
        <f t="shared" si="2"/>
        <v>0</v>
      </c>
      <c r="O18" s="101">
        <f t="shared" si="2"/>
        <v>0</v>
      </c>
      <c r="P18" s="101">
        <f t="shared" si="2"/>
        <v>0</v>
      </c>
      <c r="Q18" s="101">
        <f t="shared" si="2"/>
        <v>0</v>
      </c>
      <c r="R18" s="101">
        <f t="shared" si="3"/>
        <v>1295</v>
      </c>
      <c r="S18" s="101">
        <f t="shared" si="3"/>
        <v>0</v>
      </c>
      <c r="T18" s="101">
        <f t="shared" si="3"/>
        <v>443</v>
      </c>
      <c r="U18" s="101">
        <f t="shared" si="3"/>
        <v>0</v>
      </c>
      <c r="V18" s="101">
        <f t="shared" si="3"/>
        <v>0</v>
      </c>
      <c r="W18" s="101">
        <f t="shared" si="3"/>
        <v>0</v>
      </c>
      <c r="X18" s="101">
        <f t="shared" si="3"/>
        <v>0</v>
      </c>
      <c r="Y18" s="101">
        <f t="shared" si="3"/>
        <v>0</v>
      </c>
      <c r="Z18" s="101">
        <f t="shared" si="3"/>
        <v>0</v>
      </c>
      <c r="AA18" s="98"/>
      <c r="AB18" s="102">
        <f t="shared" si="4"/>
        <v>5.8639999999999999</v>
      </c>
      <c r="AC18" s="12">
        <f t="shared" si="5"/>
        <v>0</v>
      </c>
    </row>
    <row r="19" spans="2:30" ht="15.75" thickBot="1" x14ac:dyDescent="0.3">
      <c r="D19" s="11"/>
      <c r="E19">
        <v>3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>
        <v>13</v>
      </c>
      <c r="R19">
        <v>15</v>
      </c>
      <c r="S19">
        <v>16</v>
      </c>
      <c r="T19">
        <v>17</v>
      </c>
      <c r="U19">
        <v>18</v>
      </c>
      <c r="V19">
        <v>19</v>
      </c>
      <c r="W19">
        <v>20</v>
      </c>
      <c r="X19">
        <v>21</v>
      </c>
      <c r="Y19">
        <v>22</v>
      </c>
      <c r="Z19">
        <v>23</v>
      </c>
      <c r="AC19" s="12"/>
    </row>
    <row r="20" spans="2:30" x14ac:dyDescent="0.25">
      <c r="B20" s="87" t="s">
        <v>279</v>
      </c>
      <c r="C20" s="88"/>
      <c r="D20" s="89"/>
      <c r="E20" s="88" t="e">
        <f>SUM(E5:E18)</f>
        <v>#N/A</v>
      </c>
      <c r="F20" s="88" t="e">
        <f>SUM(F5:F18)</f>
        <v>#N/A</v>
      </c>
      <c r="G20" s="88"/>
      <c r="H20" s="88">
        <f t="shared" ref="H20:Z20" si="6">SUM(H5:H18)</f>
        <v>64880.946000000004</v>
      </c>
      <c r="I20" s="88">
        <f t="shared" si="6"/>
        <v>8.5</v>
      </c>
      <c r="J20" s="88">
        <f t="shared" si="6"/>
        <v>736.62351809976258</v>
      </c>
      <c r="K20" s="88">
        <f t="shared" si="6"/>
        <v>63718.095999999998</v>
      </c>
      <c r="L20" s="88">
        <f t="shared" si="6"/>
        <v>0</v>
      </c>
      <c r="M20" s="88">
        <f t="shared" si="6"/>
        <v>64880.946000000004</v>
      </c>
      <c r="N20" s="88">
        <f t="shared" si="6"/>
        <v>8.5</v>
      </c>
      <c r="O20" s="88">
        <f t="shared" si="6"/>
        <v>0</v>
      </c>
      <c r="P20" s="88">
        <f t="shared" si="6"/>
        <v>0</v>
      </c>
      <c r="Q20" s="88">
        <f t="shared" si="6"/>
        <v>736.62351809976258</v>
      </c>
      <c r="R20" s="88">
        <f t="shared" si="6"/>
        <v>52764</v>
      </c>
      <c r="S20" s="88">
        <f t="shared" si="6"/>
        <v>0</v>
      </c>
      <c r="T20" s="88">
        <f t="shared" si="6"/>
        <v>2808.6800000000003</v>
      </c>
      <c r="U20" s="88">
        <f t="shared" si="6"/>
        <v>0</v>
      </c>
      <c r="V20" s="88">
        <f t="shared" si="6"/>
        <v>0</v>
      </c>
      <c r="W20" s="88">
        <f t="shared" si="6"/>
        <v>0</v>
      </c>
      <c r="X20" s="88">
        <f t="shared" si="6"/>
        <v>4759.9319999999998</v>
      </c>
      <c r="Y20" s="88">
        <f t="shared" si="6"/>
        <v>3385.0680000000002</v>
      </c>
      <c r="Z20" s="88">
        <f t="shared" si="6"/>
        <v>0</v>
      </c>
      <c r="AA20" s="88"/>
      <c r="AB20" s="90">
        <f t="shared" ref="AB20" si="7">SUM(AB5:AB18)</f>
        <v>258.51599999999996</v>
      </c>
      <c r="AC20" s="12"/>
    </row>
    <row r="21" spans="2:30" ht="15.75" thickBot="1" x14ac:dyDescent="0.3">
      <c r="B21" s="91" t="s">
        <v>280</v>
      </c>
      <c r="C21" s="92"/>
      <c r="D21" s="93"/>
      <c r="E21" s="92" t="e">
        <f>SUM(E43:E191)</f>
        <v>#N/A</v>
      </c>
      <c r="F21" s="92" t="e">
        <f>SUM(F43:F191)</f>
        <v>#N/A</v>
      </c>
      <c r="G21" s="92"/>
      <c r="H21" s="92">
        <f t="shared" ref="H21:Z21" si="8">SUM(H43:H191)</f>
        <v>61470</v>
      </c>
      <c r="I21" s="92">
        <f t="shared" si="8"/>
        <v>0</v>
      </c>
      <c r="J21" s="92">
        <f t="shared" si="8"/>
        <v>0</v>
      </c>
      <c r="K21" s="92">
        <f t="shared" si="8"/>
        <v>61470</v>
      </c>
      <c r="L21" s="92">
        <f t="shared" si="8"/>
        <v>0</v>
      </c>
      <c r="M21" s="92">
        <f t="shared" si="8"/>
        <v>61470</v>
      </c>
      <c r="N21" s="92">
        <f t="shared" si="8"/>
        <v>0</v>
      </c>
      <c r="O21" s="92">
        <f t="shared" si="8"/>
        <v>0</v>
      </c>
      <c r="P21" s="92">
        <f t="shared" si="8"/>
        <v>0</v>
      </c>
      <c r="Q21" s="92">
        <f t="shared" si="8"/>
        <v>0</v>
      </c>
      <c r="R21" s="92">
        <f t="shared" si="8"/>
        <v>51166</v>
      </c>
      <c r="S21" s="92">
        <f t="shared" si="8"/>
        <v>0</v>
      </c>
      <c r="T21" s="92">
        <f t="shared" si="8"/>
        <v>2350</v>
      </c>
      <c r="U21" s="92">
        <f t="shared" si="8"/>
        <v>0</v>
      </c>
      <c r="V21" s="92">
        <f t="shared" si="8"/>
        <v>0</v>
      </c>
      <c r="W21" s="92">
        <f t="shared" si="8"/>
        <v>0</v>
      </c>
      <c r="X21" s="92">
        <f t="shared" si="8"/>
        <v>4901.9319999999998</v>
      </c>
      <c r="Y21" s="92">
        <f t="shared" si="8"/>
        <v>3052.0680000000002</v>
      </c>
      <c r="Z21" s="92">
        <f t="shared" si="8"/>
        <v>0</v>
      </c>
      <c r="AA21" s="92"/>
      <c r="AB21" s="94">
        <f>SUM(AB43:AB138)</f>
        <v>115.40199999999997</v>
      </c>
      <c r="AC21" s="12"/>
    </row>
    <row r="22" spans="2:30" ht="15.75" thickBot="1" x14ac:dyDescent="0.3">
      <c r="B22" t="s">
        <v>52</v>
      </c>
      <c r="E22">
        <v>0</v>
      </c>
      <c r="AC22" s="12">
        <f>K22-Q22-SUM(R22:Z22)</f>
        <v>0</v>
      </c>
    </row>
    <row r="23" spans="2:30" x14ac:dyDescent="0.25">
      <c r="B23" s="115" t="s">
        <v>32</v>
      </c>
      <c r="C23" s="116" t="s">
        <v>2</v>
      </c>
      <c r="D23" s="117">
        <f>D43</f>
        <v>8</v>
      </c>
      <c r="E23" s="118">
        <f>ROUND(INDEX('CZT Data'!$A:$W,MATCH($B23,'CZT Data'!$B:$B,0)+1+$D23,E$19),3)</f>
        <v>13.743</v>
      </c>
      <c r="F23" s="118">
        <f>ROUND(INDEX('CZT Data'!$A:$W,MATCH($B23,'CZT Data'!$B:$B,0)+1+$D23,F$19),3)</f>
        <v>13.743</v>
      </c>
      <c r="G23" s="118">
        <f>ROUND(INDEX('CZT Data'!$A:$W,MATCH($B23,'CZT Data'!$B:$B,0)+1+$D23,G$19),3)</f>
        <v>35.442</v>
      </c>
      <c r="H23" s="118">
        <f>ROUND(INDEX('CZT Data'!$A:$W,MATCH($B23,'CZT Data'!$B:$B,0)+1+$D23,H$19),3)</f>
        <v>85</v>
      </c>
      <c r="I23" s="118">
        <f>'CZT Data'!F13</f>
        <v>0</v>
      </c>
      <c r="J23" s="118">
        <f>'CZT Data'!G13</f>
        <v>0</v>
      </c>
      <c r="K23" s="118">
        <f>ROUND(INDEX('CZT Data'!$A:$W,MATCH($B23,'CZT Data'!$B:$B,0)+1+$D23,K$19),3)</f>
        <v>-165</v>
      </c>
      <c r="L23" s="118">
        <f>'CZT Data'!I13</f>
        <v>0</v>
      </c>
      <c r="M23" s="118">
        <f>H23</f>
        <v>85</v>
      </c>
      <c r="N23" s="118">
        <f>'CZT Data'!K13</f>
        <v>0</v>
      </c>
      <c r="O23" s="118">
        <f>'CZT Data'!L13</f>
        <v>0</v>
      </c>
      <c r="P23" s="118">
        <f>'CZT Data'!M13</f>
        <v>0</v>
      </c>
      <c r="Q23" s="118">
        <f>J23</f>
        <v>0</v>
      </c>
      <c r="R23" s="118">
        <f>ROUND(INDEX('CZT Data'!$A:$W,MATCH($B23,'CZT Data'!$B:$B,0)+1+$D23,R$19),3)</f>
        <v>0</v>
      </c>
      <c r="S23" s="118">
        <f>ROUND(INDEX('CZT Data'!$A:$W,MATCH($B23,'CZT Data'!$B:$B,0)+1+$D23,S$19),3)</f>
        <v>0</v>
      </c>
      <c r="T23" s="118">
        <f>ROUND(INDEX('CZT Data'!$A:$W,MATCH($B23,'CZT Data'!$B:$B,0)+1+$D23,T$19),3)</f>
        <v>0</v>
      </c>
      <c r="U23" s="118">
        <f>ROUND(INDEX('CZT Data'!$A:$W,MATCH($B23,'CZT Data'!$B:$B,0)+1+$D23,U$19),3)</f>
        <v>0</v>
      </c>
      <c r="V23" s="118">
        <f>ROUND(INDEX('CZT Data'!$A:$W,MATCH($B23,'CZT Data'!$B:$B,0)+1+$D23,V$19),3)</f>
        <v>0</v>
      </c>
      <c r="W23" s="118">
        <f>ROUND(INDEX('CZT Data'!$A:$W,MATCH($B23,'CZT Data'!$B:$B,0)+1+$D23,W$19),3)</f>
        <v>0</v>
      </c>
      <c r="X23" s="118">
        <f>ROUND(INDEX('CZT Data'!$A:$W,MATCH($B23,'CZT Data'!$B:$B,0)+1+$D23,X$19),3)</f>
        <v>-110</v>
      </c>
      <c r="Y23" s="118">
        <f>ROUND(INDEX('CZT Data'!$A:$W,MATCH($B23,'CZT Data'!$B:$B,0)+1+$D23,Y$19),3)</f>
        <v>-55</v>
      </c>
      <c r="Z23" s="118">
        <f>ROUND(INDEX('CZT Data'!$A:$W,MATCH($B23,'CZT Data'!$B:$B,0)+1+$D23,Z$19),3)</f>
        <v>0</v>
      </c>
      <c r="AA23" s="120" t="str">
        <f>'CZT Data'!B21</f>
        <v>Jihomoravský</v>
      </c>
      <c r="AB23" s="121">
        <f>'CZT Data'!D21</f>
        <v>7.47</v>
      </c>
      <c r="AC23" s="12">
        <f>K23-SUM(R23:Z23)</f>
        <v>0</v>
      </c>
      <c r="AD23" s="39">
        <f>H23/(F23*3.6)</f>
        <v>1.7180463589544575</v>
      </c>
    </row>
    <row r="24" spans="2:30" x14ac:dyDescent="0.25">
      <c r="B24" s="122" t="s">
        <v>33</v>
      </c>
      <c r="C24" s="123" t="s">
        <v>2</v>
      </c>
      <c r="D24" s="124">
        <f>D23</f>
        <v>8</v>
      </c>
      <c r="E24" s="125">
        <f>ROUND(INDEX('CZT Data'!$A:$W,MATCH($B24,'CZT Data'!$B:$B,0)+1+$D24,E$19),3)</f>
        <v>0</v>
      </c>
      <c r="F24" s="125">
        <f>ROUND(INDEX('CZT Data'!$A:$W,MATCH($B24,'CZT Data'!$B:$B,0)+1+$D24,F$19),3)</f>
        <v>0</v>
      </c>
      <c r="G24" s="125">
        <f>ROUND(INDEX('CZT Data'!$A:$W,MATCH($B24,'CZT Data'!$B:$B,0)+1+$D24,G$19),3)</f>
        <v>35.363</v>
      </c>
      <c r="H24" s="125">
        <f>ROUND(INDEX('CZT Data'!$A:$W,MATCH($B24,'CZT Data'!$B:$B,0)+1+$D24,H$19),3)</f>
        <v>0</v>
      </c>
      <c r="I24" s="125">
        <f>'CZT Data'!F167</f>
        <v>0</v>
      </c>
      <c r="J24" s="125">
        <f>'CZT Data'!G167</f>
        <v>0</v>
      </c>
      <c r="K24" s="125">
        <f>ROUND(INDEX('CZT Data'!$A:$W,MATCH($B24,'CZT Data'!$B:$B,0)+1+$D24,K$19),3)</f>
        <v>0</v>
      </c>
      <c r="L24" s="125">
        <f>'CZT Data'!I167</f>
        <v>0</v>
      </c>
      <c r="M24" s="125">
        <f t="shared" ref="M24:M37" si="9">H24</f>
        <v>0</v>
      </c>
      <c r="N24" s="125">
        <f>'CZT Data'!K167</f>
        <v>0</v>
      </c>
      <c r="O24" s="125">
        <f>'CZT Data'!L167</f>
        <v>0</v>
      </c>
      <c r="P24" s="125">
        <f>'CZT Data'!M167</f>
        <v>0</v>
      </c>
      <c r="Q24" s="125">
        <f t="shared" ref="Q24:Q37" si="10">J24</f>
        <v>0</v>
      </c>
      <c r="R24" s="125">
        <f>ROUND(INDEX('CZT Data'!$A:$W,MATCH($B24,'CZT Data'!$B:$B,0)+1+$D24,R$19),3)</f>
        <v>0</v>
      </c>
      <c r="S24" s="125">
        <f>ROUND(INDEX('CZT Data'!$A:$W,MATCH($B24,'CZT Data'!$B:$B,0)+1+$D24,S$19),3)</f>
        <v>0</v>
      </c>
      <c r="T24" s="125">
        <f>ROUND(INDEX('CZT Data'!$A:$W,MATCH($B24,'CZT Data'!$B:$B,0)+1+$D24,T$19),3)</f>
        <v>0</v>
      </c>
      <c r="U24" s="125">
        <f>ROUND(INDEX('CZT Data'!$A:$W,MATCH($B24,'CZT Data'!$B:$B,0)+1+$D24,U$19),3)</f>
        <v>0</v>
      </c>
      <c r="V24" s="125">
        <f>ROUND(INDEX('CZT Data'!$A:$W,MATCH($B24,'CZT Data'!$B:$B,0)+1+$D24,V$19),3)</f>
        <v>0</v>
      </c>
      <c r="W24" s="125">
        <f>ROUND(INDEX('CZT Data'!$A:$W,MATCH($B24,'CZT Data'!$B:$B,0)+1+$D24,W$19),3)</f>
        <v>0</v>
      </c>
      <c r="X24" s="125">
        <f>ROUND(INDEX('CZT Data'!$A:$W,MATCH($B24,'CZT Data'!$B:$B,0)+1+$D24,X$19),3)</f>
        <v>0</v>
      </c>
      <c r="Y24" s="125">
        <f>ROUND(INDEX('CZT Data'!$A:$W,MATCH($B24,'CZT Data'!$B:$B,0)+1+$D24,Y$19),3)</f>
        <v>0</v>
      </c>
      <c r="Z24" s="125">
        <f>ROUND(INDEX('CZT Data'!$A:$W,MATCH($B24,'CZT Data'!$B:$B,0)+1+$D24,Z$19),3)</f>
        <v>0</v>
      </c>
      <c r="AA24" s="127" t="str">
        <f>'CZT Data'!B175</f>
        <v>Jihočeský</v>
      </c>
      <c r="AB24" s="128">
        <f>'CZT Data'!D175</f>
        <v>2.1379999999999999</v>
      </c>
      <c r="AC24" s="12">
        <f t="shared" ref="AC24:AC35" si="11">K24-SUM(R24:Z24)</f>
        <v>0</v>
      </c>
      <c r="AD24" s="39" t="e">
        <f t="shared" ref="AD24:AD37" si="12">H24/(F24*3.6)</f>
        <v>#DIV/0!</v>
      </c>
    </row>
    <row r="25" spans="2:30" x14ac:dyDescent="0.25">
      <c r="B25" s="122" t="s">
        <v>34</v>
      </c>
      <c r="C25" s="123" t="s">
        <v>2</v>
      </c>
      <c r="D25" s="124">
        <f t="shared" ref="D25:D39" si="13">D24</f>
        <v>8</v>
      </c>
      <c r="E25" s="125">
        <f>ROUND(INDEX('CZT Data'!$A:$W,MATCH($B25,'CZT Data'!$B:$B,0)+1+$D25,E$19),3)</f>
        <v>0</v>
      </c>
      <c r="F25" s="125">
        <f>ROUND(INDEX('CZT Data'!$A:$W,MATCH($B25,'CZT Data'!$B:$B,0)+1+$D25,F$19),3)</f>
        <v>0</v>
      </c>
      <c r="G25" s="125">
        <f>ROUND(INDEX('CZT Data'!$A:$W,MATCH($B25,'CZT Data'!$B:$B,0)+1+$D25,G$19),3)</f>
        <v>0</v>
      </c>
      <c r="H25" s="125">
        <f>ROUND(INDEX('CZT Data'!$A:$W,MATCH($B25,'CZT Data'!$B:$B,0)+1+$D25,H$19),3)</f>
        <v>0</v>
      </c>
      <c r="I25" s="125">
        <f>'CZT Data'!F35</f>
        <v>0</v>
      </c>
      <c r="J25" s="125">
        <f>'CZT Data'!G35</f>
        <v>0</v>
      </c>
      <c r="K25" s="125">
        <f>ROUND(INDEX('CZT Data'!$A:$W,MATCH($B25,'CZT Data'!$B:$B,0)+1+$D25,K$19),3)</f>
        <v>0</v>
      </c>
      <c r="L25" s="125">
        <f>'CZT Data'!I35</f>
        <v>0</v>
      </c>
      <c r="M25" s="125">
        <f t="shared" si="9"/>
        <v>0</v>
      </c>
      <c r="N25" s="125">
        <f>'CZT Data'!K35</f>
        <v>0</v>
      </c>
      <c r="O25" s="125">
        <f>'CZT Data'!L35</f>
        <v>0</v>
      </c>
      <c r="P25" s="125">
        <f>'CZT Data'!M35</f>
        <v>0</v>
      </c>
      <c r="Q25" s="125">
        <f t="shared" si="10"/>
        <v>0</v>
      </c>
      <c r="R25" s="125">
        <f>ROUND(INDEX('CZT Data'!$A:$W,MATCH($B25,'CZT Data'!$B:$B,0)+1+$D25,R$19),3)</f>
        <v>0</v>
      </c>
      <c r="S25" s="125">
        <f>ROUND(INDEX('CZT Data'!$A:$W,MATCH($B25,'CZT Data'!$B:$B,0)+1+$D25,S$19),3)</f>
        <v>0</v>
      </c>
      <c r="T25" s="125">
        <f>ROUND(INDEX('CZT Data'!$A:$W,MATCH($B25,'CZT Data'!$B:$B,0)+1+$D25,T$19),3)</f>
        <v>0</v>
      </c>
      <c r="U25" s="125">
        <f>ROUND(INDEX('CZT Data'!$A:$W,MATCH($B25,'CZT Data'!$B:$B,0)+1+$D25,U$19),3)</f>
        <v>0</v>
      </c>
      <c r="V25" s="125">
        <f>ROUND(INDEX('CZT Data'!$A:$W,MATCH($B25,'CZT Data'!$B:$B,0)+1+$D25,V$19),3)</f>
        <v>0</v>
      </c>
      <c r="W25" s="125">
        <f>ROUND(INDEX('CZT Data'!$A:$W,MATCH($B25,'CZT Data'!$B:$B,0)+1+$D25,W$19),3)</f>
        <v>0</v>
      </c>
      <c r="X25" s="125">
        <f>ROUND(INDEX('CZT Data'!$A:$W,MATCH($B25,'CZT Data'!$B:$B,0)+1+$D25,X$19),3)</f>
        <v>0</v>
      </c>
      <c r="Y25" s="125">
        <f>ROUND(INDEX('CZT Data'!$A:$W,MATCH($B25,'CZT Data'!$B:$B,0)+1+$D25,Y$19),3)</f>
        <v>0</v>
      </c>
      <c r="Z25" s="125">
        <f>ROUND(INDEX('CZT Data'!$A:$W,MATCH($B25,'CZT Data'!$B:$B,0)+1+$D25,Z$19),3)</f>
        <v>0</v>
      </c>
      <c r="AA25" s="127" t="str">
        <f>'CZT Data'!B43</f>
        <v>Moravskoslezský</v>
      </c>
      <c r="AB25" s="128">
        <f>'CZT Data'!D43</f>
        <v>4.8</v>
      </c>
      <c r="AC25" s="12">
        <f t="shared" si="11"/>
        <v>0</v>
      </c>
      <c r="AD25" s="39" t="e">
        <f t="shared" si="12"/>
        <v>#DIV/0!</v>
      </c>
    </row>
    <row r="26" spans="2:30" x14ac:dyDescent="0.25">
      <c r="B26" s="122" t="s">
        <v>65</v>
      </c>
      <c r="C26" s="123" t="s">
        <v>2</v>
      </c>
      <c r="D26" s="124">
        <f t="shared" si="13"/>
        <v>8</v>
      </c>
      <c r="E26" s="125">
        <f>ROUND(INDEX('CZT Data'!$A:$W,MATCH($B26,'CZT Data'!$B:$B,0)+1+$D26,E$19),3)</f>
        <v>192.64500000000001</v>
      </c>
      <c r="F26" s="125">
        <f>ROUND(INDEX('CZT Data'!$A:$W,MATCH($B26,'CZT Data'!$B:$B,0)+1+$D26,F$19),3)</f>
        <v>192.64500000000001</v>
      </c>
      <c r="G26" s="125">
        <f>ROUND(INDEX('CZT Data'!$A:$W,MATCH($B26,'CZT Data'!$B:$B,0)+1+$D26,G$19),3)</f>
        <v>35.353000000000002</v>
      </c>
      <c r="H26" s="125">
        <f>ROUND(INDEX('CZT Data'!$A:$W,MATCH($B26,'CZT Data'!$B:$B,0)+1+$D26,H$19),3)</f>
        <v>749.524</v>
      </c>
      <c r="I26" s="125">
        <f>'CZT Data'!F145</f>
        <v>0</v>
      </c>
      <c r="J26" s="125">
        <f>'CZT Data'!G145</f>
        <v>509.17526373272312</v>
      </c>
      <c r="K26" s="125">
        <f>ROUND(INDEX('CZT Data'!$A:$W,MATCH($B26,'CZT Data'!$B:$B,0)+1+$D26,K$19),3)</f>
        <v>279.23599999999999</v>
      </c>
      <c r="L26" s="125">
        <f>'CZT Data'!I145</f>
        <v>0</v>
      </c>
      <c r="M26" s="125">
        <f t="shared" si="9"/>
        <v>749.524</v>
      </c>
      <c r="N26" s="125">
        <f>'CZT Data'!K145</f>
        <v>0</v>
      </c>
      <c r="O26" s="125">
        <f>'CZT Data'!L145</f>
        <v>0</v>
      </c>
      <c r="P26" s="125">
        <f>'CZT Data'!M145</f>
        <v>0</v>
      </c>
      <c r="Q26" s="125">
        <f t="shared" si="10"/>
        <v>509.17526373272312</v>
      </c>
      <c r="R26" s="125">
        <f>ROUND(INDEX('CZT Data'!$A:$W,MATCH($B26,'CZT Data'!$B:$B,0)+1+$D26,R$19),3)</f>
        <v>0</v>
      </c>
      <c r="S26" s="125">
        <f>ROUND(INDEX('CZT Data'!$A:$W,MATCH($B26,'CZT Data'!$B:$B,0)+1+$D26,S$19),3)</f>
        <v>0</v>
      </c>
      <c r="T26" s="125">
        <f>ROUND(INDEX('CZT Data'!$A:$W,MATCH($B26,'CZT Data'!$B:$B,0)+1+$D26,T$19),3)</f>
        <v>0</v>
      </c>
      <c r="U26" s="125">
        <f>ROUND(INDEX('CZT Data'!$A:$W,MATCH($B26,'CZT Data'!$B:$B,0)+1+$D26,U$19),3)</f>
        <v>0</v>
      </c>
      <c r="V26" s="125">
        <f>ROUND(INDEX('CZT Data'!$A:$W,MATCH($B26,'CZT Data'!$B:$B,0)+1+$D26,V$19),3)</f>
        <v>0</v>
      </c>
      <c r="W26" s="125">
        <f>ROUND(INDEX('CZT Data'!$A:$W,MATCH($B26,'CZT Data'!$B:$B,0)+1+$D26,W$19),3)</f>
        <v>0</v>
      </c>
      <c r="X26" s="125">
        <f>ROUND(INDEX('CZT Data'!$A:$W,MATCH($B26,'CZT Data'!$B:$B,0)+1+$D26,X$19),3)</f>
        <v>28</v>
      </c>
      <c r="Y26" s="125">
        <f>ROUND(INDEX('CZT Data'!$A:$W,MATCH($B26,'CZT Data'!$B:$B,0)+1+$D26,Y$19),3)</f>
        <v>251</v>
      </c>
      <c r="Z26" s="125">
        <f>ROUND(INDEX('CZT Data'!$A:$W,MATCH($B26,'CZT Data'!$B:$B,0)+1+$D26,Z$19),3)</f>
        <v>0</v>
      </c>
      <c r="AA26" s="127" t="str">
        <f>'CZT Data'!B153</f>
        <v>Pardubický</v>
      </c>
      <c r="AB26" s="128">
        <f>'CZT Data'!D153</f>
        <v>21.355999999999998</v>
      </c>
      <c r="AC26" s="12">
        <f t="shared" si="11"/>
        <v>0.23599999999999</v>
      </c>
      <c r="AD26" s="39">
        <f t="shared" si="12"/>
        <v>1.0807501420286594</v>
      </c>
    </row>
    <row r="27" spans="2:30" x14ac:dyDescent="0.25">
      <c r="B27" s="122" t="s">
        <v>66</v>
      </c>
      <c r="C27" s="123" t="s">
        <v>2</v>
      </c>
      <c r="D27" s="124">
        <f t="shared" si="13"/>
        <v>8</v>
      </c>
      <c r="E27" s="125">
        <f>ROUND(INDEX('CZT Data'!$A:$W,MATCH($B27,'CZT Data'!$B:$B,0)+1+$D27,E$19),3)</f>
        <v>2.641</v>
      </c>
      <c r="F27" s="125">
        <f>ROUND(INDEX('CZT Data'!$A:$W,MATCH($B27,'CZT Data'!$B:$B,0)+1+$D27,F$19),3)</f>
        <v>2.641</v>
      </c>
      <c r="G27" s="125">
        <f>ROUND(INDEX('CZT Data'!$A:$W,MATCH($B27,'CZT Data'!$B:$B,0)+1+$D27,G$19),3)</f>
        <v>35.353000000000002</v>
      </c>
      <c r="H27" s="125">
        <f>ROUND(INDEX('CZT Data'!$A:$W,MATCH($B27,'CZT Data'!$B:$B,0)+1+$D27,H$19),3)</f>
        <v>8.1280000000000001</v>
      </c>
      <c r="I27" s="125">
        <f>'CZT Data'!F123</f>
        <v>0</v>
      </c>
      <c r="J27" s="125">
        <f>'CZT Data'!G123</f>
        <v>89.487277710400008</v>
      </c>
      <c r="K27" s="125">
        <f>ROUND(INDEX('CZT Data'!$A:$W,MATCH($B27,'CZT Data'!$B:$B,0)+1+$D27,K$19),3)</f>
        <v>-330</v>
      </c>
      <c r="L27" s="125">
        <f>'CZT Data'!I123</f>
        <v>0</v>
      </c>
      <c r="M27" s="125">
        <f t="shared" si="9"/>
        <v>8.1280000000000001</v>
      </c>
      <c r="N27" s="125">
        <f>'CZT Data'!K123</f>
        <v>0</v>
      </c>
      <c r="O27" s="125">
        <f>'CZT Data'!L123</f>
        <v>0</v>
      </c>
      <c r="P27" s="125">
        <f>'CZT Data'!M123</f>
        <v>0</v>
      </c>
      <c r="Q27" s="125">
        <f t="shared" si="10"/>
        <v>89.487277710400008</v>
      </c>
      <c r="R27" s="125">
        <f>ROUND(INDEX('CZT Data'!$A:$W,MATCH($B27,'CZT Data'!$B:$B,0)+1+$D27,R$19),3)</f>
        <v>0</v>
      </c>
      <c r="S27" s="125">
        <f>ROUND(INDEX('CZT Data'!$A:$W,MATCH($B27,'CZT Data'!$B:$B,0)+1+$D27,S$19),3)</f>
        <v>0</v>
      </c>
      <c r="T27" s="125">
        <f>ROUND(INDEX('CZT Data'!$A:$W,MATCH($B27,'CZT Data'!$B:$B,0)+1+$D27,T$19),3)</f>
        <v>0</v>
      </c>
      <c r="U27" s="125">
        <f>ROUND(INDEX('CZT Data'!$A:$W,MATCH($B27,'CZT Data'!$B:$B,0)+1+$D27,U$19),3)</f>
        <v>0</v>
      </c>
      <c r="V27" s="125">
        <f>ROUND(INDEX('CZT Data'!$A:$W,MATCH($B27,'CZT Data'!$B:$B,0)+1+$D27,V$19),3)</f>
        <v>0</v>
      </c>
      <c r="W27" s="125">
        <f>ROUND(INDEX('CZT Data'!$A:$W,MATCH($B27,'CZT Data'!$B:$B,0)+1+$D27,W$19),3)</f>
        <v>0</v>
      </c>
      <c r="X27" s="125">
        <f>ROUND(INDEX('CZT Data'!$A:$W,MATCH($B27,'CZT Data'!$B:$B,0)+1+$D27,X$19),3)</f>
        <v>-132</v>
      </c>
      <c r="Y27" s="125">
        <f>ROUND(INDEX('CZT Data'!$A:$W,MATCH($B27,'CZT Data'!$B:$B,0)+1+$D27,Y$19),3)</f>
        <v>-198</v>
      </c>
      <c r="Z27" s="125">
        <f>ROUND(INDEX('CZT Data'!$A:$W,MATCH($B27,'CZT Data'!$B:$B,0)+1+$D27,Z$19),3)</f>
        <v>0</v>
      </c>
      <c r="AA27" s="127" t="str">
        <f>'CZT Data'!B131</f>
        <v>Vysočina</v>
      </c>
      <c r="AB27" s="128">
        <f>'CZT Data'!D131</f>
        <v>6.25</v>
      </c>
      <c r="AC27" s="12">
        <f t="shared" si="11"/>
        <v>0</v>
      </c>
      <c r="AD27" s="39">
        <f t="shared" si="12"/>
        <v>0.85489503134334643</v>
      </c>
    </row>
    <row r="28" spans="2:30" x14ac:dyDescent="0.25">
      <c r="B28" s="122" t="s">
        <v>67</v>
      </c>
      <c r="C28" s="123" t="s">
        <v>2</v>
      </c>
      <c r="D28" s="124">
        <f t="shared" si="13"/>
        <v>8</v>
      </c>
      <c r="E28" s="125">
        <f>ROUND(INDEX('CZT Data'!$A:$W,MATCH($B28,'CZT Data'!$B:$B,0)+1+$D28,E$19),3)</f>
        <v>9.1839999999999993</v>
      </c>
      <c r="F28" s="125">
        <f>ROUND(INDEX('CZT Data'!$A:$W,MATCH($B28,'CZT Data'!$B:$B,0)+1+$D28,F$19),3)</f>
        <v>9.1839999999999993</v>
      </c>
      <c r="G28" s="125">
        <f>ROUND(INDEX('CZT Data'!$A:$W,MATCH($B28,'CZT Data'!$B:$B,0)+1+$D28,G$19),3)</f>
        <v>35.295000000000002</v>
      </c>
      <c r="H28" s="125">
        <f>ROUND(INDEX('CZT Data'!$A:$W,MATCH($B28,'CZT Data'!$B:$B,0)+1+$D28,H$19),3)</f>
        <v>30</v>
      </c>
      <c r="I28" s="125">
        <f>'CZT Data'!F189</f>
        <v>0</v>
      </c>
      <c r="J28" s="125">
        <f>'CZT Data'!G189</f>
        <v>0</v>
      </c>
      <c r="K28" s="125">
        <f>ROUND(INDEX('CZT Data'!$A:$W,MATCH($B28,'CZT Data'!$B:$B,0)+1+$D28,K$19),3)</f>
        <v>30</v>
      </c>
      <c r="L28" s="125">
        <f>'CZT Data'!I189</f>
        <v>0</v>
      </c>
      <c r="M28" s="125">
        <f t="shared" si="9"/>
        <v>30</v>
      </c>
      <c r="N28" s="125">
        <f>'CZT Data'!K189</f>
        <v>0</v>
      </c>
      <c r="O28" s="125">
        <f>'CZT Data'!L189</f>
        <v>0</v>
      </c>
      <c r="P28" s="125">
        <f>'CZT Data'!M189</f>
        <v>0</v>
      </c>
      <c r="Q28" s="125">
        <f t="shared" si="10"/>
        <v>0</v>
      </c>
      <c r="R28" s="125">
        <f>ROUND(INDEX('CZT Data'!$A:$W,MATCH($B28,'CZT Data'!$B:$B,0)+1+$D28,R$19),3)</f>
        <v>0</v>
      </c>
      <c r="S28" s="125">
        <f>ROUND(INDEX('CZT Data'!$A:$W,MATCH($B28,'CZT Data'!$B:$B,0)+1+$D28,S$19),3)</f>
        <v>0</v>
      </c>
      <c r="T28" s="125">
        <f>ROUND(INDEX('CZT Data'!$A:$W,MATCH($B28,'CZT Data'!$B:$B,0)+1+$D28,T$19),3)</f>
        <v>0</v>
      </c>
      <c r="U28" s="125">
        <f>ROUND(INDEX('CZT Data'!$A:$W,MATCH($B28,'CZT Data'!$B:$B,0)+1+$D28,U$19),3)</f>
        <v>0</v>
      </c>
      <c r="V28" s="125">
        <f>ROUND(INDEX('CZT Data'!$A:$W,MATCH($B28,'CZT Data'!$B:$B,0)+1+$D28,V$19),3)</f>
        <v>0</v>
      </c>
      <c r="W28" s="125">
        <f>ROUND(INDEX('CZT Data'!$A:$W,MATCH($B28,'CZT Data'!$B:$B,0)+1+$D28,W$19),3)</f>
        <v>0</v>
      </c>
      <c r="X28" s="125">
        <f>ROUND(INDEX('CZT Data'!$A:$W,MATCH($B28,'CZT Data'!$B:$B,0)+1+$D28,X$19),3)</f>
        <v>15</v>
      </c>
      <c r="Y28" s="125">
        <f>ROUND(INDEX('CZT Data'!$A:$W,MATCH($B28,'CZT Data'!$B:$B,0)+1+$D28,Y$19),3)</f>
        <v>15</v>
      </c>
      <c r="Z28" s="125">
        <f>ROUND(INDEX('CZT Data'!$A:$W,MATCH($B28,'CZT Data'!$B:$B,0)+1+$D28,Z$19),3)</f>
        <v>0</v>
      </c>
      <c r="AA28" s="127" t="str">
        <f>'CZT Data'!B197</f>
        <v>Středočeský</v>
      </c>
      <c r="AB28" s="128">
        <f>'CZT Data'!D197</f>
        <v>11.337</v>
      </c>
      <c r="AC28" s="12">
        <f t="shared" si="11"/>
        <v>0</v>
      </c>
      <c r="AD28" s="39">
        <f t="shared" si="12"/>
        <v>0.90737514518002327</v>
      </c>
    </row>
    <row r="29" spans="2:30" x14ac:dyDescent="0.25">
      <c r="B29" s="122" t="s">
        <v>68</v>
      </c>
      <c r="C29" s="123" t="s">
        <v>2</v>
      </c>
      <c r="D29" s="124">
        <f t="shared" si="13"/>
        <v>8</v>
      </c>
      <c r="E29" s="125">
        <f>ROUND(INDEX('CZT Data'!$A:$W,MATCH($B29,'CZT Data'!$B:$B,0)+1+$D29,E$19),3)</f>
        <v>93.745000000000005</v>
      </c>
      <c r="F29" s="125">
        <f>ROUND(INDEX('CZT Data'!$A:$W,MATCH($B29,'CZT Data'!$B:$B,0)+1+$D29,F$19),3)</f>
        <v>93.745000000000005</v>
      </c>
      <c r="G29" s="125">
        <f>ROUND(INDEX('CZT Data'!$A:$W,MATCH($B29,'CZT Data'!$B:$B,0)+1+$D29,G$19),3)</f>
        <v>35.371000000000002</v>
      </c>
      <c r="H29" s="125">
        <f>ROUND(INDEX('CZT Data'!$A:$W,MATCH($B29,'CZT Data'!$B:$B,0)+1+$D29,H$19),3)</f>
        <v>283.55399999999997</v>
      </c>
      <c r="I29" s="125">
        <f>'CZT Data'!F79</f>
        <v>0</v>
      </c>
      <c r="J29" s="125">
        <f>'CZT Data'!G79</f>
        <v>51.437976656639876</v>
      </c>
      <c r="K29" s="125">
        <f>ROUND(INDEX('CZT Data'!$A:$W,MATCH($B29,'CZT Data'!$B:$B,0)+1+$D29,K$19),3)</f>
        <v>258.39999999999998</v>
      </c>
      <c r="L29" s="125">
        <f>'CZT Data'!I79</f>
        <v>0</v>
      </c>
      <c r="M29" s="125">
        <f t="shared" si="9"/>
        <v>283.55399999999997</v>
      </c>
      <c r="N29" s="125">
        <f>'CZT Data'!K79</f>
        <v>0</v>
      </c>
      <c r="O29" s="125">
        <f>'CZT Data'!L79</f>
        <v>0</v>
      </c>
      <c r="P29" s="125">
        <f>'CZT Data'!M79</f>
        <v>0</v>
      </c>
      <c r="Q29" s="125">
        <f t="shared" si="10"/>
        <v>51.437976656639876</v>
      </c>
      <c r="R29" s="125">
        <f>ROUND(INDEX('CZT Data'!$A:$W,MATCH($B29,'CZT Data'!$B:$B,0)+1+$D29,R$19),3)</f>
        <v>0</v>
      </c>
      <c r="S29" s="125">
        <f>ROUND(INDEX('CZT Data'!$A:$W,MATCH($B29,'CZT Data'!$B:$B,0)+1+$D29,S$19),3)</f>
        <v>0</v>
      </c>
      <c r="T29" s="125">
        <f>ROUND(INDEX('CZT Data'!$A:$W,MATCH($B29,'CZT Data'!$B:$B,0)+1+$D29,T$19),3)</f>
        <v>0</v>
      </c>
      <c r="U29" s="125">
        <f>ROUND(INDEX('CZT Data'!$A:$W,MATCH($B29,'CZT Data'!$B:$B,0)+1+$D29,U$19),3)</f>
        <v>0</v>
      </c>
      <c r="V29" s="125">
        <f>ROUND(INDEX('CZT Data'!$A:$W,MATCH($B29,'CZT Data'!$B:$B,0)+1+$D29,V$19),3)</f>
        <v>0</v>
      </c>
      <c r="W29" s="125">
        <f>ROUND(INDEX('CZT Data'!$A:$W,MATCH($B29,'CZT Data'!$B:$B,0)+1+$D29,W$19),3)</f>
        <v>0</v>
      </c>
      <c r="X29" s="125">
        <f>ROUND(INDEX('CZT Data'!$A:$W,MATCH($B29,'CZT Data'!$B:$B,0)+1+$D29,X$19),3)</f>
        <v>25</v>
      </c>
      <c r="Y29" s="125">
        <f>ROUND(INDEX('CZT Data'!$A:$W,MATCH($B29,'CZT Data'!$B:$B,0)+1+$D29,Y$19),3)</f>
        <v>233</v>
      </c>
      <c r="Z29" s="125">
        <f>ROUND(INDEX('CZT Data'!$A:$W,MATCH($B29,'CZT Data'!$B:$B,0)+1+$D29,Z$19),3)</f>
        <v>0</v>
      </c>
      <c r="AA29" s="127" t="str">
        <f>'CZT Data'!B87</f>
        <v>Plzeňský</v>
      </c>
      <c r="AB29" s="128">
        <f>'CZT Data'!D87</f>
        <v>3.9399999999999995</v>
      </c>
      <c r="AC29" s="12">
        <f t="shared" si="11"/>
        <v>0.39999999999997726</v>
      </c>
      <c r="AD29" s="39">
        <f t="shared" si="12"/>
        <v>0.84020481092324906</v>
      </c>
    </row>
    <row r="30" spans="2:30" x14ac:dyDescent="0.25">
      <c r="B30" s="122" t="s">
        <v>69</v>
      </c>
      <c r="C30" s="123" t="s">
        <v>2</v>
      </c>
      <c r="D30" s="124">
        <f t="shared" si="13"/>
        <v>8</v>
      </c>
      <c r="E30" s="125">
        <f>ROUND(INDEX('CZT Data'!$A:$W,MATCH($B30,'CZT Data'!$B:$B,0)+1+$D30,E$19),3)</f>
        <v>36.549999999999997</v>
      </c>
      <c r="F30" s="125">
        <f>ROUND(INDEX('CZT Data'!$A:$W,MATCH($B30,'CZT Data'!$B:$B,0)+1+$D30,F$19),3)</f>
        <v>36.549999999999997</v>
      </c>
      <c r="G30" s="125">
        <f>ROUND(INDEX('CZT Data'!$A:$W,MATCH($B30,'CZT Data'!$B:$B,0)+1+$D30,G$19),3)</f>
        <v>35.353999999999999</v>
      </c>
      <c r="H30" s="125">
        <f>ROUND(INDEX('CZT Data'!$A:$W,MATCH($B30,'CZT Data'!$B:$B,0)+1+$D30,H$19),3)</f>
        <v>98</v>
      </c>
      <c r="I30" s="125">
        <f>'CZT Data'!F101</f>
        <v>0</v>
      </c>
      <c r="J30" s="125">
        <f>'CZT Data'!G101</f>
        <v>15</v>
      </c>
      <c r="K30" s="125">
        <f>ROUND(INDEX('CZT Data'!$A:$W,MATCH($B30,'CZT Data'!$B:$B,0)+1+$D30,K$19),3)</f>
        <v>98</v>
      </c>
      <c r="L30" s="125">
        <f>'CZT Data'!I101</f>
        <v>0</v>
      </c>
      <c r="M30" s="125">
        <f t="shared" si="9"/>
        <v>98</v>
      </c>
      <c r="N30" s="125">
        <f>'CZT Data'!K101</f>
        <v>0</v>
      </c>
      <c r="O30" s="125">
        <f>'CZT Data'!L101</f>
        <v>0</v>
      </c>
      <c r="P30" s="125">
        <f>'CZT Data'!M101</f>
        <v>0</v>
      </c>
      <c r="Q30" s="125">
        <f t="shared" si="10"/>
        <v>15</v>
      </c>
      <c r="R30" s="125">
        <f>ROUND(INDEX('CZT Data'!$A:$W,MATCH($B30,'CZT Data'!$B:$B,0)+1+$D30,R$19),3)</f>
        <v>0</v>
      </c>
      <c r="S30" s="125">
        <f>ROUND(INDEX('CZT Data'!$A:$W,MATCH($B30,'CZT Data'!$B:$B,0)+1+$D30,S$19),3)</f>
        <v>0</v>
      </c>
      <c r="T30" s="125">
        <f>ROUND(INDEX('CZT Data'!$A:$W,MATCH($B30,'CZT Data'!$B:$B,0)+1+$D30,T$19),3)</f>
        <v>0</v>
      </c>
      <c r="U30" s="125">
        <f>ROUND(INDEX('CZT Data'!$A:$W,MATCH($B30,'CZT Data'!$B:$B,0)+1+$D30,U$19),3)</f>
        <v>0</v>
      </c>
      <c r="V30" s="125">
        <f>ROUND(INDEX('CZT Data'!$A:$W,MATCH($B30,'CZT Data'!$B:$B,0)+1+$D30,V$19),3)</f>
        <v>0</v>
      </c>
      <c r="W30" s="125">
        <f>ROUND(INDEX('CZT Data'!$A:$W,MATCH($B30,'CZT Data'!$B:$B,0)+1+$D30,W$19),3)</f>
        <v>0</v>
      </c>
      <c r="X30" s="125">
        <f>ROUND(INDEX('CZT Data'!$A:$W,MATCH($B30,'CZT Data'!$B:$B,0)+1+$D30,X$19),3)</f>
        <v>24</v>
      </c>
      <c r="Y30" s="125">
        <f>ROUND(INDEX('CZT Data'!$A:$W,MATCH($B30,'CZT Data'!$B:$B,0)+1+$D30,Y$19),3)</f>
        <v>74</v>
      </c>
      <c r="Z30" s="125">
        <f>ROUND(INDEX('CZT Data'!$A:$W,MATCH($B30,'CZT Data'!$B:$B,0)+1+$D30,Z$19),3)</f>
        <v>0</v>
      </c>
      <c r="AA30" s="127" t="str">
        <f>'CZT Data'!B109</f>
        <v>Královéhradecký</v>
      </c>
      <c r="AB30" s="128">
        <f>'CZT Data'!D109</f>
        <v>3.99</v>
      </c>
      <c r="AC30" s="12">
        <f t="shared" si="11"/>
        <v>0</v>
      </c>
      <c r="AD30" s="39">
        <f t="shared" si="12"/>
        <v>0.74479404164766694</v>
      </c>
    </row>
    <row r="31" spans="2:30" x14ac:dyDescent="0.25">
      <c r="B31" s="122" t="s">
        <v>35</v>
      </c>
      <c r="C31" s="123" t="s">
        <v>2</v>
      </c>
      <c r="D31" s="124">
        <f t="shared" si="13"/>
        <v>8</v>
      </c>
      <c r="E31" s="125">
        <f>ROUND(INDEX('CZT Data'!$A:$W,MATCH($B31,'CZT Data'!$B:$B,0)+1+$D31,E$19),3)</f>
        <v>36.957999999999998</v>
      </c>
      <c r="F31" s="125">
        <f>ROUND(INDEX('CZT Data'!$A:$W,MATCH($B31,'CZT Data'!$B:$B,0)+1+$D31,F$19),3)</f>
        <v>36.957999999999998</v>
      </c>
      <c r="G31" s="125">
        <f>ROUND(INDEX('CZT Data'!$A:$W,MATCH($B31,'CZT Data'!$B:$B,0)+1+$D31,G$19),3)</f>
        <v>35.353000000000002</v>
      </c>
      <c r="H31" s="125">
        <f>ROUND(INDEX('CZT Data'!$A:$W,MATCH($B31,'CZT Data'!$B:$B,0)+1+$D31,H$19),3)</f>
        <v>95.06</v>
      </c>
      <c r="I31" s="125">
        <f>'CZT Data'!F57</f>
        <v>0</v>
      </c>
      <c r="J31" s="125">
        <f>'CZT Data'!G57</f>
        <v>72.322999999999581</v>
      </c>
      <c r="K31" s="125">
        <f>ROUND(INDEX('CZT Data'!$A:$W,MATCH($B31,'CZT Data'!$B:$B,0)+1+$D31,K$19),3)</f>
        <v>15.78</v>
      </c>
      <c r="L31" s="125">
        <f>'CZT Data'!I57</f>
        <v>0</v>
      </c>
      <c r="M31" s="125">
        <f t="shared" si="9"/>
        <v>95.06</v>
      </c>
      <c r="N31" s="125">
        <f>'CZT Data'!K57</f>
        <v>0</v>
      </c>
      <c r="O31" s="125">
        <f>'CZT Data'!L57</f>
        <v>0</v>
      </c>
      <c r="P31" s="125">
        <f>'CZT Data'!M57</f>
        <v>0</v>
      </c>
      <c r="Q31" s="125">
        <f t="shared" si="10"/>
        <v>72.322999999999581</v>
      </c>
      <c r="R31" s="125">
        <f>ROUND(INDEX('CZT Data'!$A:$W,MATCH($B31,'CZT Data'!$B:$B,0)+1+$D31,R$19),3)</f>
        <v>0</v>
      </c>
      <c r="S31" s="125">
        <f>ROUND(INDEX('CZT Data'!$A:$W,MATCH($B31,'CZT Data'!$B:$B,0)+1+$D31,S$19),3)</f>
        <v>0</v>
      </c>
      <c r="T31" s="125">
        <f>ROUND(INDEX('CZT Data'!$A:$W,MATCH($B31,'CZT Data'!$B:$B,0)+1+$D31,T$19),3)</f>
        <v>0</v>
      </c>
      <c r="U31" s="125">
        <f>ROUND(INDEX('CZT Data'!$A:$W,MATCH($B31,'CZT Data'!$B:$B,0)+1+$D31,U$19),3)</f>
        <v>0</v>
      </c>
      <c r="V31" s="125">
        <f>ROUND(INDEX('CZT Data'!$A:$W,MATCH($B31,'CZT Data'!$B:$B,0)+1+$D31,V$19),3)</f>
        <v>0</v>
      </c>
      <c r="W31" s="125">
        <f>ROUND(INDEX('CZT Data'!$A:$W,MATCH($B31,'CZT Data'!$B:$B,0)+1+$D31,W$19),3)</f>
        <v>0</v>
      </c>
      <c r="X31" s="125">
        <f>ROUND(INDEX('CZT Data'!$A:$W,MATCH($B31,'CZT Data'!$B:$B,0)+1+$D31,X$19),3)</f>
        <v>3</v>
      </c>
      <c r="Y31" s="125">
        <f>ROUND(INDEX('CZT Data'!$A:$W,MATCH($B31,'CZT Data'!$B:$B,0)+1+$D31,Y$19),3)</f>
        <v>13</v>
      </c>
      <c r="Z31" s="125">
        <f>ROUND(INDEX('CZT Data'!$A:$W,MATCH($B31,'CZT Data'!$B:$B,0)+1+$D31,Z$19),3)</f>
        <v>0</v>
      </c>
      <c r="AA31" s="127" t="str">
        <f>'CZT Data'!B65</f>
        <v>Pardubický</v>
      </c>
      <c r="AB31" s="128">
        <f>'CZT Data'!D65</f>
        <v>4.9369999999999994</v>
      </c>
      <c r="AC31" s="12">
        <f t="shared" si="11"/>
        <v>-0.22000000000000064</v>
      </c>
      <c r="AD31" s="39">
        <f t="shared" si="12"/>
        <v>0.71447468898629674</v>
      </c>
    </row>
    <row r="32" spans="2:30" x14ac:dyDescent="0.25">
      <c r="B32" s="122" t="s">
        <v>70</v>
      </c>
      <c r="C32" s="123" t="s">
        <v>2</v>
      </c>
      <c r="D32" s="124">
        <f t="shared" si="13"/>
        <v>8</v>
      </c>
      <c r="E32" s="125">
        <f>ROUND(INDEX('CZT Data'!$A:$W,MATCH($B32,'CZT Data'!$B:$B,0)+1+$D32,E$19),3)</f>
        <v>1.8779999999999999</v>
      </c>
      <c r="F32" s="125">
        <f>ROUND(INDEX('CZT Data'!$A:$W,MATCH($B32,'CZT Data'!$B:$B,0)+1+$D32,F$19),3)</f>
        <v>1.8779999999999999</v>
      </c>
      <c r="G32" s="125">
        <f>ROUND(INDEX('CZT Data'!$A:$W,MATCH($B32,'CZT Data'!$B:$B,0)+1+$D32,G$19),3)</f>
        <v>35.393999999999998</v>
      </c>
      <c r="H32" s="125">
        <f>ROUND(INDEX('CZT Data'!$A:$W,MATCH($B32,'CZT Data'!$B:$B,0)+1+$D32,H$19),3)</f>
        <v>5</v>
      </c>
      <c r="I32" s="125">
        <f>'CZT Data'!F211</f>
        <v>0</v>
      </c>
      <c r="J32" s="125">
        <f>'CZT Data'!G211</f>
        <v>0</v>
      </c>
      <c r="K32" s="125">
        <f>ROUND(INDEX('CZT Data'!$A:$W,MATCH($B32,'CZT Data'!$B:$B,0)+1+$D32,K$19),3)</f>
        <v>5</v>
      </c>
      <c r="L32" s="125">
        <f>'CZT Data'!I211</f>
        <v>0</v>
      </c>
      <c r="M32" s="125">
        <f t="shared" si="9"/>
        <v>5</v>
      </c>
      <c r="N32" s="125">
        <f>'CZT Data'!K211</f>
        <v>0</v>
      </c>
      <c r="O32" s="125">
        <f>'CZT Data'!L211</f>
        <v>0</v>
      </c>
      <c r="P32" s="125">
        <f>'CZT Data'!M211</f>
        <v>0</v>
      </c>
      <c r="Q32" s="125">
        <f t="shared" si="10"/>
        <v>0</v>
      </c>
      <c r="R32" s="125">
        <f>ROUND(INDEX('CZT Data'!$A:$W,MATCH($B32,'CZT Data'!$B:$B,0)+1+$D32,R$19),3)</f>
        <v>0</v>
      </c>
      <c r="S32" s="125">
        <f>ROUND(INDEX('CZT Data'!$A:$W,MATCH($B32,'CZT Data'!$B:$B,0)+1+$D32,S$19),3)</f>
        <v>0</v>
      </c>
      <c r="T32" s="125">
        <f>ROUND(INDEX('CZT Data'!$A:$W,MATCH($B32,'CZT Data'!$B:$B,0)+1+$D32,T$19),3)</f>
        <v>0</v>
      </c>
      <c r="U32" s="125">
        <f>ROUND(INDEX('CZT Data'!$A:$W,MATCH($B32,'CZT Data'!$B:$B,0)+1+$D32,U$19),3)</f>
        <v>0</v>
      </c>
      <c r="V32" s="125">
        <f>ROUND(INDEX('CZT Data'!$A:$W,MATCH($B32,'CZT Data'!$B:$B,0)+1+$D32,V$19),3)</f>
        <v>0</v>
      </c>
      <c r="W32" s="125">
        <f>ROUND(INDEX('CZT Data'!$A:$W,MATCH($B32,'CZT Data'!$B:$B,0)+1+$D32,W$19),3)</f>
        <v>0</v>
      </c>
      <c r="X32" s="125">
        <f>ROUND(INDEX('CZT Data'!$A:$W,MATCH($B32,'CZT Data'!$B:$B,0)+1+$D32,X$19),3)</f>
        <v>5</v>
      </c>
      <c r="Y32" s="125">
        <f>ROUND(INDEX('CZT Data'!$A:$W,MATCH($B32,'CZT Data'!$B:$B,0)+1+$D32,Y$19),3)</f>
        <v>0</v>
      </c>
      <c r="Z32" s="125">
        <f>ROUND(INDEX('CZT Data'!$A:$W,MATCH($B32,'CZT Data'!$B:$B,0)+1+$D32,Z$19),3)</f>
        <v>0</v>
      </c>
      <c r="AA32" s="127" t="str">
        <f>'CZT Data'!B219</f>
        <v>Hlavní město Praha</v>
      </c>
      <c r="AB32" s="128">
        <f>'CZT Data'!D219</f>
        <v>0.14599999999999999</v>
      </c>
      <c r="AC32" s="12">
        <f t="shared" si="11"/>
        <v>0</v>
      </c>
      <c r="AD32" s="39">
        <f t="shared" si="12"/>
        <v>0.73955744882262453</v>
      </c>
    </row>
    <row r="33" spans="1:30" x14ac:dyDescent="0.25">
      <c r="B33" s="122" t="s">
        <v>71</v>
      </c>
      <c r="C33" s="123" t="s">
        <v>2</v>
      </c>
      <c r="D33" s="124">
        <f t="shared" si="13"/>
        <v>8</v>
      </c>
      <c r="E33" s="125">
        <f>ROUND(INDEX('CZT Data'!$A:$W,MATCH($B33,'CZT Data'!$B:$B,0)+1+$D33,E$19),3)</f>
        <v>17.777999999999999</v>
      </c>
      <c r="F33" s="125">
        <f>ROUND(INDEX('CZT Data'!$A:$W,MATCH($B33,'CZT Data'!$B:$B,0)+1+$D33,F$19),3)</f>
        <v>17.777999999999999</v>
      </c>
      <c r="G33" s="125">
        <f>ROUND(INDEX('CZT Data'!$A:$W,MATCH($B33,'CZT Data'!$B:$B,0)+1+$D33,G$19),3)</f>
        <v>35.424999999999997</v>
      </c>
      <c r="H33" s="125">
        <f>ROUND(INDEX('CZT Data'!$A:$W,MATCH($B33,'CZT Data'!$B:$B,0)+1+$D33,H$19),3)</f>
        <v>0</v>
      </c>
      <c r="I33" s="125">
        <f>'CZT Data'!F233</f>
        <v>0</v>
      </c>
      <c r="J33" s="125">
        <f>'CZT Data'!G233</f>
        <v>0</v>
      </c>
      <c r="K33" s="125">
        <f>ROUND(INDEX('CZT Data'!$A:$W,MATCH($B33,'CZT Data'!$B:$B,0)+1+$D33,K$19),3)</f>
        <v>0</v>
      </c>
      <c r="L33" s="125">
        <f>'CZT Data'!I233</f>
        <v>0</v>
      </c>
      <c r="M33" s="125">
        <f t="shared" si="9"/>
        <v>0</v>
      </c>
      <c r="N33" s="125">
        <f>'CZT Data'!K233</f>
        <v>0</v>
      </c>
      <c r="O33" s="125">
        <f>'CZT Data'!L233</f>
        <v>0</v>
      </c>
      <c r="P33" s="125">
        <f>'CZT Data'!M233</f>
        <v>0</v>
      </c>
      <c r="Q33" s="125">
        <f t="shared" si="10"/>
        <v>0</v>
      </c>
      <c r="R33" s="125">
        <f>ROUND(INDEX('CZT Data'!$A:$W,MATCH($B33,'CZT Data'!$B:$B,0)+1+$D33,R$19),3)</f>
        <v>0</v>
      </c>
      <c r="S33" s="125">
        <f>ROUND(INDEX('CZT Data'!$A:$W,MATCH($B33,'CZT Data'!$B:$B,0)+1+$D33,S$19),3)</f>
        <v>0</v>
      </c>
      <c r="T33" s="125">
        <f>ROUND(INDEX('CZT Data'!$A:$W,MATCH($B33,'CZT Data'!$B:$B,0)+1+$D33,T$19),3)</f>
        <v>0</v>
      </c>
      <c r="U33" s="125">
        <f>ROUND(INDEX('CZT Data'!$A:$W,MATCH($B33,'CZT Data'!$B:$B,0)+1+$D33,U$19),3)</f>
        <v>0</v>
      </c>
      <c r="V33" s="125">
        <f>ROUND(INDEX('CZT Data'!$A:$W,MATCH($B33,'CZT Data'!$B:$B,0)+1+$D33,V$19),3)</f>
        <v>0</v>
      </c>
      <c r="W33" s="125">
        <f>ROUND(INDEX('CZT Data'!$A:$W,MATCH($B33,'CZT Data'!$B:$B,0)+1+$D33,W$19),3)</f>
        <v>0</v>
      </c>
      <c r="X33" s="125">
        <f>ROUND(INDEX('CZT Data'!$A:$W,MATCH($B33,'CZT Data'!$B:$B,0)+1+$D33,X$19),3)</f>
        <v>0</v>
      </c>
      <c r="Y33" s="125">
        <f>ROUND(INDEX('CZT Data'!$A:$W,MATCH($B33,'CZT Data'!$B:$B,0)+1+$D33,Y$19),3)</f>
        <v>0</v>
      </c>
      <c r="Z33" s="125">
        <f>ROUND(INDEX('CZT Data'!$A:$W,MATCH($B33,'CZT Data'!$B:$B,0)+1+$D33,Z$19),3)</f>
        <v>0</v>
      </c>
      <c r="AA33" s="127" t="str">
        <f>'CZT Data'!B241</f>
        <v>Ústecký</v>
      </c>
      <c r="AB33" s="128">
        <f>'CZT Data'!D241</f>
        <v>1.29</v>
      </c>
      <c r="AC33" s="12">
        <f t="shared" si="11"/>
        <v>0</v>
      </c>
      <c r="AD33" s="39">
        <f t="shared" si="12"/>
        <v>0</v>
      </c>
    </row>
    <row r="34" spans="1:30" x14ac:dyDescent="0.25">
      <c r="B34" s="122" t="s">
        <v>74</v>
      </c>
      <c r="C34" s="123" t="s">
        <v>2</v>
      </c>
      <c r="D34" s="124">
        <f t="shared" si="13"/>
        <v>8</v>
      </c>
      <c r="E34" s="125">
        <f>ROUND(INDEX('CZT Data'!$A:$W,MATCH($B34,'CZT Data'!$B:$B,0)+1+$D34,E$19),3)</f>
        <v>0</v>
      </c>
      <c r="F34" s="125">
        <f>ROUND(INDEX('CZT Data'!$A:$W,MATCH($B34,'CZT Data'!$B:$B,0)+1+$D34,F$19),3)</f>
        <v>0</v>
      </c>
      <c r="G34" s="125">
        <f>ROUND(INDEX('CZT Data'!$A:$W,MATCH($B34,'CZT Data'!$B:$B,0)+1+$D34,G$19),3)</f>
        <v>35.441000000000003</v>
      </c>
      <c r="H34" s="125">
        <f>ROUND(INDEX('CZT Data'!$A:$W,MATCH($B34,'CZT Data'!$B:$B,0)+1+$D34,H$19),3)</f>
        <v>0</v>
      </c>
      <c r="I34" s="125">
        <f>'CZT Data'!F255</f>
        <v>0</v>
      </c>
      <c r="J34" s="125">
        <f>'CZT Data'!G255</f>
        <v>0</v>
      </c>
      <c r="K34" s="125">
        <f>ROUND(INDEX('CZT Data'!$A:$W,MATCH($B34,'CZT Data'!$B:$B,0)+1+$D34,K$19),3)</f>
        <v>0</v>
      </c>
      <c r="L34" s="125">
        <f>'CZT Data'!I255</f>
        <v>0</v>
      </c>
      <c r="M34" s="125">
        <f t="shared" si="9"/>
        <v>0</v>
      </c>
      <c r="N34" s="125">
        <f>'CZT Data'!K255</f>
        <v>0</v>
      </c>
      <c r="O34" s="125">
        <f>'CZT Data'!L255</f>
        <v>0</v>
      </c>
      <c r="P34" s="125">
        <f>'CZT Data'!M255</f>
        <v>0</v>
      </c>
      <c r="Q34" s="125">
        <f t="shared" si="10"/>
        <v>0</v>
      </c>
      <c r="R34" s="125">
        <f>ROUND(INDEX('CZT Data'!$A:$W,MATCH($B34,'CZT Data'!$B:$B,0)+1+$D34,R$19),3)</f>
        <v>0</v>
      </c>
      <c r="S34" s="125">
        <f>ROUND(INDEX('CZT Data'!$A:$W,MATCH($B34,'CZT Data'!$B:$B,0)+1+$D34,S$19),3)</f>
        <v>0</v>
      </c>
      <c r="T34" s="125">
        <f>ROUND(INDEX('CZT Data'!$A:$W,MATCH($B34,'CZT Data'!$B:$B,0)+1+$D34,T$19),3)</f>
        <v>0</v>
      </c>
      <c r="U34" s="125">
        <f>ROUND(INDEX('CZT Data'!$A:$W,MATCH($B34,'CZT Data'!$B:$B,0)+1+$D34,U$19),3)</f>
        <v>0</v>
      </c>
      <c r="V34" s="125">
        <f>ROUND(INDEX('CZT Data'!$A:$W,MATCH($B34,'CZT Data'!$B:$B,0)+1+$D34,V$19),3)</f>
        <v>0</v>
      </c>
      <c r="W34" s="125">
        <f>ROUND(INDEX('CZT Data'!$A:$W,MATCH($B34,'CZT Data'!$B:$B,0)+1+$D34,W$19),3)</f>
        <v>0</v>
      </c>
      <c r="X34" s="125">
        <f>ROUND(INDEX('CZT Data'!$A:$W,MATCH($B34,'CZT Data'!$B:$B,0)+1+$D34,X$19),3)</f>
        <v>0</v>
      </c>
      <c r="Y34" s="125">
        <f>ROUND(INDEX('CZT Data'!$A:$W,MATCH($B34,'CZT Data'!$B:$B,0)+1+$D34,Y$19),3)</f>
        <v>0</v>
      </c>
      <c r="Z34" s="125">
        <f>ROUND(INDEX('CZT Data'!$A:$W,MATCH($B34,'CZT Data'!$B:$B,0)+1+$D34,Z$19),3)</f>
        <v>0</v>
      </c>
      <c r="AA34" s="127" t="str">
        <f>'CZT Data'!B263</f>
        <v>Moravskoslezský</v>
      </c>
      <c r="AB34" s="128">
        <f>'CZT Data'!D263</f>
        <v>11.337</v>
      </c>
      <c r="AC34" s="12">
        <f t="shared" si="11"/>
        <v>0</v>
      </c>
      <c r="AD34" s="39" t="e">
        <f t="shared" si="12"/>
        <v>#DIV/0!</v>
      </c>
    </row>
    <row r="35" spans="1:30" x14ac:dyDescent="0.25">
      <c r="B35" s="122" t="s">
        <v>73</v>
      </c>
      <c r="C35" s="123" t="s">
        <v>2</v>
      </c>
      <c r="D35" s="124">
        <f t="shared" si="13"/>
        <v>8</v>
      </c>
      <c r="E35" s="125">
        <f>ROUND(INDEX('CZT Data'!$A:$W,MATCH($B35,'CZT Data'!$B:$B,0)+1+$D35,E$19),3)</f>
        <v>0</v>
      </c>
      <c r="F35" s="125">
        <f>ROUND(INDEX('CZT Data'!$A:$W,MATCH($B35,'CZT Data'!$B:$B,0)+1+$D35,F$19),3)</f>
        <v>0</v>
      </c>
      <c r="G35" s="125">
        <f>ROUND(INDEX('CZT Data'!$A:$W,MATCH($B35,'CZT Data'!$B:$B,0)+1+$D35,G$19),3)</f>
        <v>35.354999999999997</v>
      </c>
      <c r="H35" s="125">
        <f>ROUND(INDEX('CZT Data'!$A:$W,MATCH($B35,'CZT Data'!$B:$B,0)+1+$D35,H$19),3)</f>
        <v>0</v>
      </c>
      <c r="I35" s="125">
        <f>'CZT Data'!F278</f>
        <v>0</v>
      </c>
      <c r="J35" s="125">
        <f>'CZT Data'!G278</f>
        <v>0</v>
      </c>
      <c r="K35" s="125">
        <f>ROUND(INDEX('CZT Data'!$A:$W,MATCH($B35,'CZT Data'!$B:$B,0)+1+$D35,K$19),3)</f>
        <v>0</v>
      </c>
      <c r="L35" s="125">
        <f>'CZT Data'!I278</f>
        <v>0</v>
      </c>
      <c r="M35" s="125">
        <f t="shared" si="9"/>
        <v>0</v>
      </c>
      <c r="N35" s="125">
        <f>'CZT Data'!K278</f>
        <v>0</v>
      </c>
      <c r="O35" s="125">
        <f>'CZT Data'!L278</f>
        <v>0</v>
      </c>
      <c r="P35" s="125">
        <f>'CZT Data'!M278</f>
        <v>0</v>
      </c>
      <c r="Q35" s="125">
        <f t="shared" si="10"/>
        <v>0</v>
      </c>
      <c r="R35" s="125">
        <f>ROUND(INDEX('CZT Data'!$A:$W,MATCH($B35,'CZT Data'!$B:$B,0)+1+$D35,R$19),3)</f>
        <v>0</v>
      </c>
      <c r="S35" s="125">
        <f>ROUND(INDEX('CZT Data'!$A:$W,MATCH($B35,'CZT Data'!$B:$B,0)+1+$D35,S$19),3)</f>
        <v>0</v>
      </c>
      <c r="T35" s="125">
        <f>ROUND(INDEX('CZT Data'!$A:$W,MATCH($B35,'CZT Data'!$B:$B,0)+1+$D35,T$19),3)</f>
        <v>0</v>
      </c>
      <c r="U35" s="125">
        <f>ROUND(INDEX('CZT Data'!$A:$W,MATCH($B35,'CZT Data'!$B:$B,0)+1+$D35,U$19),3)</f>
        <v>0</v>
      </c>
      <c r="V35" s="125">
        <f>ROUND(INDEX('CZT Data'!$A:$W,MATCH($B35,'CZT Data'!$B:$B,0)+1+$D35,V$19),3)</f>
        <v>0</v>
      </c>
      <c r="W35" s="125">
        <f>ROUND(INDEX('CZT Data'!$A:$W,MATCH($B35,'CZT Data'!$B:$B,0)+1+$D35,W$19),3)</f>
        <v>0</v>
      </c>
      <c r="X35" s="125">
        <f>ROUND(INDEX('CZT Data'!$A:$W,MATCH($B35,'CZT Data'!$B:$B,0)+1+$D35,X$19),3)</f>
        <v>0</v>
      </c>
      <c r="Y35" s="125">
        <f>ROUND(INDEX('CZT Data'!$A:$W,MATCH($B35,'CZT Data'!$B:$B,0)+1+$D35,Y$19),3)</f>
        <v>0</v>
      </c>
      <c r="Z35" s="125">
        <f>ROUND(INDEX('CZT Data'!$A:$W,MATCH($B35,'CZT Data'!$B:$B,0)+1+$D35,Z$19),3)</f>
        <v>0</v>
      </c>
      <c r="AA35" s="127" t="str">
        <f>'CZT Data'!B286</f>
        <v>Královéhradecký</v>
      </c>
      <c r="AB35" s="128">
        <f>'CZT Data'!D286</f>
        <v>6.3</v>
      </c>
      <c r="AC35" s="12">
        <f t="shared" si="11"/>
        <v>0</v>
      </c>
      <c r="AD35" s="39" t="e">
        <f t="shared" si="12"/>
        <v>#DIV/0!</v>
      </c>
    </row>
    <row r="36" spans="1:30" x14ac:dyDescent="0.25">
      <c r="B36" s="122" t="s">
        <v>276</v>
      </c>
      <c r="C36" s="123" t="str">
        <f t="shared" ref="C36:C37" si="14">$C$2</f>
        <v>srpen</v>
      </c>
      <c r="D36" s="124">
        <f t="shared" si="13"/>
        <v>8</v>
      </c>
      <c r="E36" s="129">
        <f>ROUND(INDEX('CZT Data'!$A:$W,MATCH($B36,'CZT Data'!$B:$B,0)+1+$D36,E$19),3)</f>
        <v>0</v>
      </c>
      <c r="F36" s="129">
        <f>ROUND(INDEX('CZT Data'!$A:$W,MATCH($B36,'CZT Data'!$B:$B,0)+1+$D36,F$19),3)</f>
        <v>0</v>
      </c>
      <c r="G36" s="125">
        <f>ROUND(INDEX('CZT Data'!$A:$W,MATCH($B36,'CZT Data'!$B:$B,0)+1+$D36,G$19),3)</f>
        <v>35.356999999999999</v>
      </c>
      <c r="H36" s="125">
        <f>ROUND(INDEX('CZT Data'!$A:$W,MATCH($B36,'CZT Data'!$B:$B,0)+1+$D36,H$19),3)</f>
        <v>-26.72</v>
      </c>
      <c r="I36" s="125">
        <f>'CZT Data'!F279</f>
        <v>0.80000000000001137</v>
      </c>
      <c r="J36" s="125">
        <f>'CZT Data'!G279</f>
        <v>-0.80000000000001137</v>
      </c>
      <c r="K36" s="125">
        <f>ROUND(INDEX('CZT Data'!$A:$W,MATCH($B36,'CZT Data'!$B:$B,0)+1+$D36,K$19),3)</f>
        <v>-26.72</v>
      </c>
      <c r="L36" s="125">
        <f>'CZT Data'!I279</f>
        <v>0</v>
      </c>
      <c r="M36" s="125">
        <f t="shared" si="9"/>
        <v>-26.72</v>
      </c>
      <c r="N36" s="125">
        <f>'CZT Data'!K279</f>
        <v>0.80000000000001137</v>
      </c>
      <c r="O36" s="125">
        <f>'CZT Data'!L279</f>
        <v>0</v>
      </c>
      <c r="P36" s="125">
        <f>'CZT Data'!M279</f>
        <v>0</v>
      </c>
      <c r="Q36" s="125">
        <f t="shared" si="10"/>
        <v>-0.80000000000001137</v>
      </c>
      <c r="R36" s="125">
        <f>ROUND(INDEX('CZT Data'!$A:$W,MATCH($B36,'CZT Data'!$B:$B,0)+1+$D36,R$19),3)</f>
        <v>0</v>
      </c>
      <c r="S36" s="125">
        <f>ROUND(INDEX('CZT Data'!$A:$W,MATCH($B36,'CZT Data'!$B:$B,0)+1+$D36,S$19),3)</f>
        <v>0</v>
      </c>
      <c r="T36" s="125">
        <f>ROUND(INDEX('CZT Data'!$A:$W,MATCH($B36,'CZT Data'!$B:$B,0)+1+$D36,T$19),3)</f>
        <v>-26.72</v>
      </c>
      <c r="U36" s="125">
        <f>ROUND(INDEX('CZT Data'!$A:$W,MATCH($B36,'CZT Data'!$B:$B,0)+1+$D36,U$19),3)</f>
        <v>0</v>
      </c>
      <c r="V36" s="125">
        <f>ROUND(INDEX('CZT Data'!$A:$W,MATCH($B36,'CZT Data'!$B:$B,0)+1+$D36,V$19),3)</f>
        <v>0</v>
      </c>
      <c r="W36" s="125">
        <f>ROUND(INDEX('CZT Data'!$A:$W,MATCH($B36,'CZT Data'!$B:$B,0)+1+$D36,W$19),3)</f>
        <v>0</v>
      </c>
      <c r="X36" s="125">
        <f>ROUND(INDEX('CZT Data'!$A:$W,MATCH($B36,'CZT Data'!$B:$B,0)+1+$D36,X$19),3)</f>
        <v>0</v>
      </c>
      <c r="Y36" s="125">
        <f>ROUND(INDEX('CZT Data'!$A:$W,MATCH($B36,'CZT Data'!$B:$B,0)+1+$D36,Y$19),3)</f>
        <v>0</v>
      </c>
      <c r="Z36" s="125">
        <f>ROUND(INDEX('CZT Data'!$A:$W,MATCH($B36,'CZT Data'!$B:$B,0)+1+$D36,Z$19),3)</f>
        <v>0</v>
      </c>
      <c r="AA36" s="127" t="s">
        <v>40</v>
      </c>
      <c r="AB36" s="128">
        <v>7.0949999999999998</v>
      </c>
      <c r="AC36" s="12"/>
      <c r="AD36" s="39" t="e">
        <f t="shared" si="12"/>
        <v>#DIV/0!</v>
      </c>
    </row>
    <row r="37" spans="1:30" x14ac:dyDescent="0.25">
      <c r="B37" s="122" t="s">
        <v>277</v>
      </c>
      <c r="C37" s="123" t="str">
        <f t="shared" si="14"/>
        <v>srpen</v>
      </c>
      <c r="D37" s="124">
        <f t="shared" si="13"/>
        <v>8</v>
      </c>
      <c r="E37" s="129">
        <f>ROUND(INDEX('CZT Data'!$A:$W,MATCH($B37,'CZT Data'!$B:$B,0)+1+$D37,E$19),3)</f>
        <v>168.69399999999999</v>
      </c>
      <c r="F37" s="129">
        <f>ROUND(INDEX('CZT Data'!$A:$W,MATCH($B37,'CZT Data'!$B:$B,0)+1+$D37,F$19),3)</f>
        <v>168.69399999999999</v>
      </c>
      <c r="G37" s="125">
        <f>ROUND(INDEX('CZT Data'!$A:$W,MATCH($B37,'CZT Data'!$B:$B,0)+1+$D37,G$19),3)</f>
        <v>35.433</v>
      </c>
      <c r="H37" s="125">
        <f>ROUND(INDEX('CZT Data'!$A:$W,MATCH($B37,'CZT Data'!$B:$B,0)+1+$D37,H$19),3)</f>
        <v>485.4</v>
      </c>
      <c r="I37" s="125">
        <f>'CZT Data'!F280</f>
        <v>7.6999999999999886</v>
      </c>
      <c r="J37" s="125">
        <f>'CZT Data'!G280</f>
        <v>0</v>
      </c>
      <c r="K37" s="125">
        <f>ROUND(INDEX('CZT Data'!$A:$W,MATCH($B37,'CZT Data'!$B:$B,0)+1+$D37,K$19),3)</f>
        <v>485.4</v>
      </c>
      <c r="L37" s="125">
        <f>'CZT Data'!I280</f>
        <v>0</v>
      </c>
      <c r="M37" s="125">
        <f t="shared" si="9"/>
        <v>485.4</v>
      </c>
      <c r="N37" s="125">
        <f>'CZT Data'!K280</f>
        <v>7.6999999999999886</v>
      </c>
      <c r="O37" s="125">
        <f>'CZT Data'!L280</f>
        <v>0</v>
      </c>
      <c r="P37" s="125">
        <f>'CZT Data'!M280</f>
        <v>0</v>
      </c>
      <c r="Q37" s="125">
        <f t="shared" si="10"/>
        <v>0</v>
      </c>
      <c r="R37" s="125">
        <f>ROUND(INDEX('CZT Data'!$A:$W,MATCH($B37,'CZT Data'!$B:$B,0)+1+$D37,R$19),3)</f>
        <v>0</v>
      </c>
      <c r="S37" s="125">
        <f>ROUND(INDEX('CZT Data'!$A:$W,MATCH($B37,'CZT Data'!$B:$B,0)+1+$D37,S$19),3)</f>
        <v>0</v>
      </c>
      <c r="T37" s="125">
        <f>ROUND(INDEX('CZT Data'!$A:$W,MATCH($B37,'CZT Data'!$B:$B,0)+1+$D37,T$19),3)</f>
        <v>485.4</v>
      </c>
      <c r="U37" s="125">
        <f>ROUND(INDEX('CZT Data'!$A:$W,MATCH($B37,'CZT Data'!$B:$B,0)+1+$D37,U$19),3)</f>
        <v>0</v>
      </c>
      <c r="V37" s="125">
        <f>ROUND(INDEX('CZT Data'!$A:$W,MATCH($B37,'CZT Data'!$B:$B,0)+1+$D37,V$19),3)</f>
        <v>0</v>
      </c>
      <c r="W37" s="125">
        <f>ROUND(INDEX('CZT Data'!$A:$W,MATCH($B37,'CZT Data'!$B:$B,0)+1+$D37,W$19),3)</f>
        <v>0</v>
      </c>
      <c r="X37" s="125">
        <f>ROUND(INDEX('CZT Data'!$A:$W,MATCH($B37,'CZT Data'!$B:$B,0)+1+$D37,X$19),3)</f>
        <v>0</v>
      </c>
      <c r="Y37" s="125">
        <f>ROUND(INDEX('CZT Data'!$A:$W,MATCH($B37,'CZT Data'!$B:$B,0)+1+$D37,Y$19),3)</f>
        <v>0</v>
      </c>
      <c r="Z37" s="125">
        <f>ROUND(INDEX('CZT Data'!$A:$W,MATCH($B37,'CZT Data'!$B:$B,0)+1+$D37,Z$19),3)</f>
        <v>0</v>
      </c>
      <c r="AA37" s="127" t="s">
        <v>46</v>
      </c>
      <c r="AB37" s="128">
        <v>4.407</v>
      </c>
      <c r="AC37" s="12"/>
      <c r="AD37" s="39">
        <f t="shared" si="12"/>
        <v>0.79927758742654342</v>
      </c>
    </row>
    <row r="38" spans="1:30" x14ac:dyDescent="0.25">
      <c r="B38" s="122" t="s">
        <v>75</v>
      </c>
      <c r="C38" s="123"/>
      <c r="D38" s="124">
        <f t="shared" si="13"/>
        <v>8</v>
      </c>
      <c r="E38" s="123">
        <f>'CZT Data'!C297</f>
        <v>0</v>
      </c>
      <c r="F38" s="125">
        <f t="shared" ref="F38:F39" si="15">E38</f>
        <v>0</v>
      </c>
      <c r="G38" s="135">
        <f>'CZT Data'!D297</f>
        <v>0</v>
      </c>
      <c r="H38" s="135">
        <f>'CZT Data'!E297</f>
        <v>0</v>
      </c>
      <c r="I38" s="135">
        <f>'CZT Data'!F297</f>
        <v>0</v>
      </c>
      <c r="J38" s="135">
        <f>'CZT Data'!G297</f>
        <v>0</v>
      </c>
      <c r="K38" s="135">
        <f>'CZT Data'!H297</f>
        <v>0</v>
      </c>
      <c r="L38" s="135">
        <f>'CZT Data'!I297</f>
        <v>0</v>
      </c>
      <c r="M38" s="135">
        <f>'CZT Data'!J297</f>
        <v>0</v>
      </c>
      <c r="N38" s="135">
        <f>'CZT Data'!K297</f>
        <v>0</v>
      </c>
      <c r="O38" s="135">
        <f>'CZT Data'!L297</f>
        <v>0</v>
      </c>
      <c r="P38" s="135">
        <f>'CZT Data'!M297</f>
        <v>0</v>
      </c>
      <c r="Q38" s="135">
        <f>'CZT Data'!N297</f>
        <v>0</v>
      </c>
      <c r="R38" s="135">
        <f>'CZT Data'!O297</f>
        <v>0</v>
      </c>
      <c r="S38" s="135">
        <f>'CZT Data'!P297</f>
        <v>0</v>
      </c>
      <c r="T38" s="135">
        <f>'CZT Data'!Q297</f>
        <v>0</v>
      </c>
      <c r="U38" s="135">
        <f>'CZT Data'!R297</f>
        <v>0</v>
      </c>
      <c r="V38" s="135">
        <f>'CZT Data'!S297</f>
        <v>0</v>
      </c>
      <c r="W38" s="135">
        <f>'CZT Data'!T297</f>
        <v>0</v>
      </c>
      <c r="X38" s="135">
        <f>'CZT Data'!U297</f>
        <v>0</v>
      </c>
      <c r="Y38" s="135">
        <f>'CZT Data'!V297</f>
        <v>0</v>
      </c>
      <c r="Z38" s="135">
        <f>'CZT Data'!W297</f>
        <v>0</v>
      </c>
      <c r="AA38" s="123"/>
      <c r="AB38" s="128"/>
    </row>
    <row r="39" spans="1:30" ht="15.75" thickBot="1" x14ac:dyDescent="0.3">
      <c r="B39" s="130" t="s">
        <v>77</v>
      </c>
      <c r="C39" s="131"/>
      <c r="D39" s="124">
        <f t="shared" si="13"/>
        <v>8</v>
      </c>
      <c r="E39" s="131">
        <f>'CZT Data'!C319</f>
        <v>0</v>
      </c>
      <c r="F39" s="132">
        <f t="shared" si="15"/>
        <v>0</v>
      </c>
      <c r="G39" s="136">
        <f>'CZT Data'!D319</f>
        <v>0</v>
      </c>
      <c r="H39" s="136">
        <f>'CZT Data'!E319</f>
        <v>0</v>
      </c>
      <c r="I39" s="136">
        <f>'CZT Data'!F319</f>
        <v>0</v>
      </c>
      <c r="J39" s="136">
        <f>'CZT Data'!G319</f>
        <v>0</v>
      </c>
      <c r="K39" s="136">
        <f>'CZT Data'!H319</f>
        <v>0</v>
      </c>
      <c r="L39" s="136">
        <f>'CZT Data'!I319</f>
        <v>0</v>
      </c>
      <c r="M39" s="136">
        <f>'CZT Data'!J319</f>
        <v>0</v>
      </c>
      <c r="N39" s="136">
        <f>'CZT Data'!K319</f>
        <v>0</v>
      </c>
      <c r="O39" s="136">
        <f>'CZT Data'!L319</f>
        <v>0</v>
      </c>
      <c r="P39" s="136">
        <f>'CZT Data'!M319</f>
        <v>0</v>
      </c>
      <c r="Q39" s="136">
        <f>'CZT Data'!N319</f>
        <v>0</v>
      </c>
      <c r="R39" s="136">
        <f>'CZT Data'!O319</f>
        <v>0</v>
      </c>
      <c r="S39" s="136">
        <f>'CZT Data'!P319</f>
        <v>0</v>
      </c>
      <c r="T39" s="136">
        <f>'CZT Data'!Q319</f>
        <v>0</v>
      </c>
      <c r="U39" s="136">
        <f>'CZT Data'!R319</f>
        <v>0</v>
      </c>
      <c r="V39" s="136">
        <f>'CZT Data'!S319</f>
        <v>0</v>
      </c>
      <c r="W39" s="136">
        <f>'CZT Data'!T319</f>
        <v>0</v>
      </c>
      <c r="X39" s="136">
        <f>'CZT Data'!U319</f>
        <v>0</v>
      </c>
      <c r="Y39" s="136">
        <f>'CZT Data'!V319</f>
        <v>0</v>
      </c>
      <c r="Z39" s="136">
        <f>'CZT Data'!W319</f>
        <v>0</v>
      </c>
      <c r="AA39" s="131"/>
      <c r="AB39" s="133"/>
    </row>
    <row r="40" spans="1:30" x14ac:dyDescent="0.25">
      <c r="D40" s="11"/>
      <c r="AC40" s="12"/>
    </row>
    <row r="41" spans="1:30" ht="15.75" thickBot="1" x14ac:dyDescent="0.3">
      <c r="D41" s="11"/>
      <c r="AC41" s="12"/>
    </row>
    <row r="42" spans="1:30" ht="15.75" thickBot="1" x14ac:dyDescent="0.3">
      <c r="B42" s="78"/>
      <c r="C42" s="79">
        <v>1</v>
      </c>
      <c r="D42" s="80">
        <v>2</v>
      </c>
      <c r="E42" s="81">
        <v>4</v>
      </c>
      <c r="F42" s="81">
        <v>6</v>
      </c>
      <c r="G42" s="81">
        <v>7</v>
      </c>
      <c r="H42" s="81">
        <v>16</v>
      </c>
      <c r="I42" s="81">
        <v>19</v>
      </c>
      <c r="J42" s="81">
        <v>20</v>
      </c>
      <c r="K42" s="81">
        <v>21</v>
      </c>
      <c r="L42" s="81">
        <v>30</v>
      </c>
      <c r="M42" s="81">
        <v>31</v>
      </c>
      <c r="N42" s="81">
        <v>32</v>
      </c>
      <c r="O42" s="81"/>
      <c r="P42" s="81">
        <v>34</v>
      </c>
      <c r="Q42" s="81">
        <v>35</v>
      </c>
      <c r="R42" s="81">
        <v>45</v>
      </c>
      <c r="S42" s="81">
        <v>46</v>
      </c>
      <c r="T42" s="81">
        <v>47</v>
      </c>
      <c r="U42" s="81">
        <v>48</v>
      </c>
      <c r="V42" s="81">
        <v>49</v>
      </c>
      <c r="W42" s="81">
        <v>50</v>
      </c>
      <c r="X42" s="81">
        <v>51</v>
      </c>
      <c r="Y42" s="81">
        <v>52</v>
      </c>
      <c r="Z42" s="81">
        <v>53</v>
      </c>
      <c r="AA42" s="81">
        <v>63</v>
      </c>
      <c r="AB42" s="82">
        <v>65</v>
      </c>
      <c r="AC42" s="12"/>
    </row>
    <row r="43" spans="1:30" x14ac:dyDescent="0.25">
      <c r="A43">
        <v>3290</v>
      </c>
      <c r="B43" s="140" t="str">
        <f>INDEX([16]Data!$C$5:$C$156,MATCH(A43,[16]Data!$A$5:$A$156,0))</f>
        <v>KJ - Ivančice</v>
      </c>
      <c r="C43" s="141" t="str">
        <f>VLOOKUP($C$2,'[1]ERU-1'!$A$6:$BE$17,C$42,FALSE)</f>
        <v>Srpen</v>
      </c>
      <c r="D43" s="141">
        <f>VLOOKUP($C$2,'[1]ERU-1'!$A$6:$BE$17,D$42,FALSE)</f>
        <v>8</v>
      </c>
      <c r="E43" s="141">
        <f>VLOOKUP($C$2,'[1]ERU-1'!$A$6:$BE$17,E$42,FALSE)</f>
        <v>590.37599999999998</v>
      </c>
      <c r="F43" s="141">
        <f>VLOOKUP($C$2,'[1]ERU-1'!$A$6:$BE$17,F$42,FALSE)</f>
        <v>327.755</v>
      </c>
      <c r="G43" s="141">
        <f>VLOOKUP($C$2,'[1]ERU-1'!$A$6:$BE$17,G$42,FALSE)</f>
        <v>35.442</v>
      </c>
      <c r="H43" s="141">
        <f>VLOOKUP($C$2,'[1]ERU-1'!$A$6:$BE$17,H$42,FALSE)</f>
        <v>967</v>
      </c>
      <c r="I43" s="141">
        <f>VLOOKUP($C$2,'[1]ERU-1'!$A$6:$BE$17,I$42,FALSE)</f>
        <v>0</v>
      </c>
      <c r="J43" s="141">
        <f>VLOOKUP($C$2,'[1]ERU-1'!$A$6:$BE$17,J$42,FALSE)</f>
        <v>0</v>
      </c>
      <c r="K43" s="141">
        <f>VLOOKUP($C$2,'[1]ERU-1'!$A$6:$BE$17,K$42,FALSE)</f>
        <v>967</v>
      </c>
      <c r="L43" s="141">
        <f>VLOOKUP($C$2,'[1]ERU-1'!$A$6:$BE$17,L$42,FALSE)</f>
        <v>0</v>
      </c>
      <c r="M43" s="141">
        <f>VLOOKUP($C$2,'[1]ERU-1'!$A$6:$BE$17,M$42,FALSE)</f>
        <v>967</v>
      </c>
      <c r="N43" s="141">
        <f>VLOOKUP($C$2,'[1]ERU-1'!$A$6:$BE$17,N$42,FALSE)</f>
        <v>0</v>
      </c>
      <c r="O43" s="141" t="s">
        <v>36</v>
      </c>
      <c r="P43" s="141">
        <f>VLOOKUP($C$2,'[1]ERU-1'!$A$6:$BE$17,P$42,FALSE)</f>
        <v>0</v>
      </c>
      <c r="Q43" s="141">
        <f>VLOOKUP($C$2,'[1]ERU-1'!$A$6:$BE$17,Q$42,FALSE)</f>
        <v>0</v>
      </c>
      <c r="R43" s="141">
        <f>VLOOKUP($C$2,'[1]ERU-1'!$A$6:$BE$17,R$42,FALSE)</f>
        <v>0</v>
      </c>
      <c r="S43" s="141">
        <f>VLOOKUP($C$2,'[1]ERU-1'!$A$6:$BE$17,S$42,FALSE)</f>
        <v>0</v>
      </c>
      <c r="T43" s="141">
        <f>VLOOKUP($C$2,'[1]ERU-1'!$A$6:$BE$17,T$42,FALSE)</f>
        <v>0</v>
      </c>
      <c r="U43" s="141">
        <f>VLOOKUP($C$2,'[1]ERU-1'!$A$6:$BE$17,U$42,FALSE)</f>
        <v>0</v>
      </c>
      <c r="V43" s="141">
        <f>VLOOKUP($C$2,'[1]ERU-1'!$A$6:$BE$17,V$42,FALSE)</f>
        <v>0</v>
      </c>
      <c r="W43" s="141">
        <f>VLOOKUP($C$2,'[1]ERU-1'!$A$6:$BE$17,W$42,FALSE)</f>
        <v>0</v>
      </c>
      <c r="X43" s="141">
        <f>VLOOKUP($C$2,'[1]ERU-1'!$A$6:$BE$17,X$42,FALSE)</f>
        <v>645</v>
      </c>
      <c r="Y43" s="141">
        <f>VLOOKUP($C$2,'[1]ERU-1'!$A$6:$BE$17,Y$42,FALSE)</f>
        <v>322</v>
      </c>
      <c r="Z43" s="141">
        <f>VLOOKUP($C$2,'[1]ERU-1'!$A$6:$BE$17,Z$42,FALSE)</f>
        <v>0</v>
      </c>
      <c r="AA43" s="141" t="str">
        <f>INDEX([16]Data!$BK$5:$BK$156,MATCH(A43,[16]Data!$A$5:$A$156,0))</f>
        <v>Jihomoravský</v>
      </c>
      <c r="AB43" s="141">
        <f>INDEX([16]Data!$BM$5:$BM$156,MATCH(A43,[16]Data!$A$5:$A$156,0))</f>
        <v>2.5129999999999999</v>
      </c>
      <c r="AC43" s="12"/>
      <c r="AD43" s="39">
        <f>H43/(F43*3.6)</f>
        <v>0.81954847709756096</v>
      </c>
    </row>
    <row r="44" spans="1:30" x14ac:dyDescent="0.25">
      <c r="A44">
        <v>2658</v>
      </c>
      <c r="B44" s="142" t="str">
        <f>INDEX([16]Data!$C$5:$C$156,MATCH(A44,[16]Data!$A$5:$A$156,0))</f>
        <v>Kotelna Svitavy - Dimitrovova</v>
      </c>
      <c r="C44" s="83" t="str">
        <f>VLOOKUP($C$2,'[6]ERU-1'!$A$50:$BE$61,C$42,FALSE)</f>
        <v>Srpen</v>
      </c>
      <c r="D44" s="83">
        <f>VLOOKUP($C$2,'[6]ERU-1'!$A$50:$BE$61,D$42,FALSE)</f>
        <v>8</v>
      </c>
      <c r="E44" s="83">
        <f>VLOOKUP($C$2,'[6]ERU-1'!$A$50:$BE$61,E$42,FALSE)</f>
        <v>106.30500000000001</v>
      </c>
      <c r="F44" s="83">
        <f>VLOOKUP($C$2,'[6]ERU-1'!$A$50:$BE$61,F$42,FALSE)</f>
        <v>62.063000000000002</v>
      </c>
      <c r="G44" s="83">
        <f>VLOOKUP($C$2,'[6]ERU-1'!$A$50:$BE$61,G$42,FALSE)</f>
        <v>35.353000000000002</v>
      </c>
      <c r="H44" s="83">
        <f>VLOOKUP($C$2,'[6]ERU-1'!$A$50:$BE$61,H$42,FALSE)</f>
        <v>203</v>
      </c>
      <c r="I44" s="83">
        <f>VLOOKUP($C$2,'[6]ERU-1'!$A$50:$BE$61,I$42,FALSE)</f>
        <v>0</v>
      </c>
      <c r="J44" s="83">
        <f>VLOOKUP($C$2,'[6]ERU-1'!$A$50:$BE$61,J$42,FALSE)</f>
        <v>0</v>
      </c>
      <c r="K44" s="83">
        <f>VLOOKUP($C$2,'[6]ERU-1'!$A$50:$BE$61,K$42,FALSE)</f>
        <v>203</v>
      </c>
      <c r="L44" s="83">
        <f>VLOOKUP($C$2,'[6]ERU-1'!$A$50:$BE$61,L$42,FALSE)</f>
        <v>0</v>
      </c>
      <c r="M44" s="83">
        <f>VLOOKUP($C$2,'[6]ERU-1'!$A$50:$BE$61,M$42,FALSE)</f>
        <v>203</v>
      </c>
      <c r="N44" s="83">
        <f>VLOOKUP($C$2,'[6]ERU-1'!$A$50:$BE$61,N$42,FALSE)</f>
        <v>0</v>
      </c>
      <c r="O44" s="83" t="s">
        <v>36</v>
      </c>
      <c r="P44" s="83">
        <f>VLOOKUP($C$2,'[6]ERU-1'!$A$50:$BE$61,P$42,FALSE)</f>
        <v>0</v>
      </c>
      <c r="Q44" s="83">
        <f>VLOOKUP($C$2,'[6]ERU-1'!$A$50:$BE$61,Q$42,FALSE)</f>
        <v>0</v>
      </c>
      <c r="R44" s="83">
        <f>VLOOKUP($C$2,'[6]ERU-1'!$A$50:$BE$61,R$42,FALSE)</f>
        <v>0</v>
      </c>
      <c r="S44" s="83">
        <f>VLOOKUP($C$2,'[6]ERU-1'!$A$50:$BE$61,S$42,FALSE)</f>
        <v>0</v>
      </c>
      <c r="T44" s="83">
        <f>VLOOKUP($C$2,'[6]ERU-1'!$A$50:$BE$61,T$42,FALSE)</f>
        <v>0</v>
      </c>
      <c r="U44" s="83">
        <f>VLOOKUP($C$2,'[6]ERU-1'!$A$50:$BE$61,U$42,FALSE)</f>
        <v>0</v>
      </c>
      <c r="V44" s="83">
        <f>VLOOKUP($C$2,'[6]ERU-1'!$A$50:$BE$61,V$42,FALSE)</f>
        <v>0</v>
      </c>
      <c r="W44" s="83">
        <f>VLOOKUP($C$2,'[6]ERU-1'!$A$50:$BE$61,W$42,FALSE)</f>
        <v>0</v>
      </c>
      <c r="X44" s="83">
        <f>VLOOKUP($C$2,'[6]ERU-1'!$A$50:$BE$61,X$42,FALSE)</f>
        <v>41</v>
      </c>
      <c r="Y44" s="83">
        <f>VLOOKUP($C$2,'[6]ERU-1'!$A$50:$BE$61,Y$42,FALSE)</f>
        <v>162</v>
      </c>
      <c r="Z44" s="83">
        <f>VLOOKUP($C$2,'[6]ERU-1'!$A$50:$BE$61,Z$42,FALSE)</f>
        <v>0</v>
      </c>
      <c r="AA44" s="83" t="str">
        <f>INDEX([16]Data!$BK$5:$BK$156,MATCH(A44,[16]Data!$A$5:$A$156,0))</f>
        <v>Pardubický</v>
      </c>
      <c r="AB44" s="83">
        <f>INDEX([16]Data!$BM$5:$BM$156,MATCH(A44,[16]Data!$A$5:$A$156,0))</f>
        <v>0.28000000000000003</v>
      </c>
      <c r="AC44" s="12"/>
      <c r="AD44" s="39">
        <f t="shared" ref="AD44:AD108" si="16">H44/(F44*3.6)</f>
        <v>0.90857497847169622</v>
      </c>
    </row>
    <row r="45" spans="1:30" x14ac:dyDescent="0.25">
      <c r="A45">
        <v>4380</v>
      </c>
      <c r="B45" s="142" t="str">
        <f>INDEX([16]Data!$C$5:$C$156,MATCH(A45,[16]Data!$A$5:$A$156,0))</f>
        <v>Kotelna Svitavy - Tovární</v>
      </c>
      <c r="C45" s="83" t="str">
        <f>VLOOKUP($C$2,'[6]ERU-1'!$A$28:$BE$39,C$42,FALSE)</f>
        <v>Srpen</v>
      </c>
      <c r="D45" s="83">
        <f>VLOOKUP($C$2,'[6]ERU-1'!$A$28:$BE$39,D$42,FALSE)</f>
        <v>8</v>
      </c>
      <c r="E45" s="83">
        <f>VLOOKUP($C$2,'[6]ERU-1'!$A$28:$BE$39,E$42,FALSE)</f>
        <v>182.23699999999999</v>
      </c>
      <c r="F45" s="83">
        <f>VLOOKUP($C$2,'[6]ERU-1'!$A$28:$BE$39,F$42,FALSE)</f>
        <v>102.39400000000001</v>
      </c>
      <c r="G45" s="83">
        <f>VLOOKUP($C$2,'[6]ERU-1'!$A$28:$BE$39,G$42,FALSE)</f>
        <v>35.353000000000002</v>
      </c>
      <c r="H45" s="83">
        <f>VLOOKUP($C$2,'[6]ERU-1'!$A$28:$BE$39,H$42,FALSE)</f>
        <v>337</v>
      </c>
      <c r="I45" s="83">
        <f>VLOOKUP($C$2,'[6]ERU-1'!$A$28:$BE$39,I$42,FALSE)</f>
        <v>0</v>
      </c>
      <c r="J45" s="83">
        <f>VLOOKUP($C$2,'[6]ERU-1'!$A$28:$BE$39,J$42,FALSE)</f>
        <v>0</v>
      </c>
      <c r="K45" s="83">
        <f>VLOOKUP($C$2,'[6]ERU-1'!$A$28:$BE$39,K$42,FALSE)</f>
        <v>337</v>
      </c>
      <c r="L45" s="83">
        <f>VLOOKUP($C$2,'[6]ERU-1'!$A$28:$BE$39,L$42,FALSE)</f>
        <v>0</v>
      </c>
      <c r="M45" s="83">
        <f>VLOOKUP($C$2,'[6]ERU-1'!$A$28:$BE$39,M$42,FALSE)</f>
        <v>337</v>
      </c>
      <c r="N45" s="83">
        <f>VLOOKUP($C$2,'[6]ERU-1'!$A$28:$BE$39,N$42,FALSE)</f>
        <v>0</v>
      </c>
      <c r="O45" s="83" t="s">
        <v>36</v>
      </c>
      <c r="P45" s="83">
        <f>VLOOKUP($C$2,'[6]ERU-1'!$A$28:$BE$39,P$42,FALSE)</f>
        <v>0</v>
      </c>
      <c r="Q45" s="83">
        <f>VLOOKUP($C$2,'[6]ERU-1'!$A$28:$BE$39,Q$42,FALSE)</f>
        <v>0</v>
      </c>
      <c r="R45" s="83">
        <f>VLOOKUP($C$2,'[6]ERU-1'!$A$28:$BE$39,R$42,FALSE)</f>
        <v>0</v>
      </c>
      <c r="S45" s="83">
        <f>VLOOKUP($C$2,'[6]ERU-1'!$A$28:$BE$39,S$42,FALSE)</f>
        <v>0</v>
      </c>
      <c r="T45" s="83">
        <f>VLOOKUP($C$2,'[6]ERU-1'!$A$28:$BE$39,T$42,FALSE)</f>
        <v>0</v>
      </c>
      <c r="U45" s="83">
        <f>VLOOKUP($C$2,'[6]ERU-1'!$A$28:$BE$39,U$42,FALSE)</f>
        <v>0</v>
      </c>
      <c r="V45" s="83">
        <f>VLOOKUP($C$2,'[6]ERU-1'!$A$28:$BE$39,V$42,FALSE)</f>
        <v>0</v>
      </c>
      <c r="W45" s="83">
        <f>VLOOKUP($C$2,'[6]ERU-1'!$A$28:$BE$39,W$42,FALSE)</f>
        <v>0</v>
      </c>
      <c r="X45" s="83">
        <f>VLOOKUP($C$2,'[6]ERU-1'!$A$28:$BE$39,X$42,FALSE)</f>
        <v>34</v>
      </c>
      <c r="Y45" s="83">
        <f>VLOOKUP($C$2,'[6]ERU-1'!$A$28:$BE$39,Y$42,FALSE)</f>
        <v>303</v>
      </c>
      <c r="Z45" s="83">
        <f>VLOOKUP($C$2,'[6]ERU-1'!$A$28:$BE$39,Z$42,FALSE)</f>
        <v>0</v>
      </c>
      <c r="AA45" s="83" t="str">
        <f>INDEX([16]Data!$BK$5:$BK$156,MATCH(A45,[16]Data!$A$5:$A$156,0))</f>
        <v>Pardubický</v>
      </c>
      <c r="AB45" s="83">
        <f>INDEX([16]Data!$BM$5:$BM$156,MATCH(A45,[16]Data!$A$5:$A$156,0))</f>
        <v>0.748</v>
      </c>
      <c r="AC45" s="12"/>
      <c r="AD45" s="39">
        <f t="shared" si="16"/>
        <v>0.91422457479062358</v>
      </c>
    </row>
    <row r="46" spans="1:30" x14ac:dyDescent="0.25">
      <c r="A46">
        <v>2658</v>
      </c>
      <c r="B46" s="142" t="str">
        <f>INDEX([16]Data!$C$5:$C$156,MATCH(A46,[16]Data!$A$5:$A$156,0))</f>
        <v>Kotelna Svitavy - Dimitrovova</v>
      </c>
      <c r="C46" s="83" t="str">
        <f>VLOOKUP($C$2,'[6]ERU-1'!$A$6:$BE$17,C$42,FALSE)</f>
        <v>Srpen</v>
      </c>
      <c r="D46" s="83">
        <f>VLOOKUP($C$2,'[6]ERU-1'!$A$6:$BE$17,D$42,FALSE)</f>
        <v>8</v>
      </c>
      <c r="E46" s="83">
        <f>VLOOKUP($C$2,'[6]ERU-1'!$A$6:$BE$17,E$42,FALSE)</f>
        <v>540.50199999999995</v>
      </c>
      <c r="F46" s="83">
        <f>VLOOKUP($C$2,'[6]ERU-1'!$A$6:$BE$17,F$42,FALSE)</f>
        <v>277.40600000000001</v>
      </c>
      <c r="G46" s="83">
        <f>VLOOKUP($C$2,'[6]ERU-1'!$A$6:$BE$17,G$42,FALSE)</f>
        <v>35.341000000000001</v>
      </c>
      <c r="H46" s="83">
        <f>VLOOKUP($C$2,'[6]ERU-1'!$A$6:$BE$17,H$42,FALSE)</f>
        <v>841</v>
      </c>
      <c r="I46" s="83">
        <f>VLOOKUP($C$2,'[6]ERU-1'!$A$6:$BE$17,I$42,FALSE)</f>
        <v>0</v>
      </c>
      <c r="J46" s="83">
        <f>VLOOKUP($C$2,'[6]ERU-1'!$A$6:$BE$17,J$42,FALSE)</f>
        <v>0</v>
      </c>
      <c r="K46" s="83">
        <f>VLOOKUP($C$2,'[6]ERU-1'!$A$6:$BE$17,K$42,FALSE)</f>
        <v>841</v>
      </c>
      <c r="L46" s="83">
        <f>VLOOKUP($C$2,'[6]ERU-1'!$A$6:$BE$17,L$42,FALSE)</f>
        <v>0</v>
      </c>
      <c r="M46" s="83">
        <f>VLOOKUP($C$2,'[6]ERU-1'!$A$6:$BE$17,M$42,FALSE)</f>
        <v>841</v>
      </c>
      <c r="N46" s="83">
        <f>VLOOKUP($C$2,'[6]ERU-1'!$A$6:$BE$17,N$42,FALSE)</f>
        <v>0</v>
      </c>
      <c r="O46" s="83" t="s">
        <v>36</v>
      </c>
      <c r="P46" s="83">
        <f>VLOOKUP($C$2,'[6]ERU-1'!$A$6:$BE$17,P$42,FALSE)</f>
        <v>0</v>
      </c>
      <c r="Q46" s="83">
        <f>VLOOKUP($C$2,'[6]ERU-1'!$A$6:$BE$17,Q$42,FALSE)</f>
        <v>0</v>
      </c>
      <c r="R46" s="83">
        <f>VLOOKUP($C$2,'[6]ERU-1'!$A$6:$BE$17,R$42,FALSE)</f>
        <v>0</v>
      </c>
      <c r="S46" s="83">
        <f>VLOOKUP($C$2,'[6]ERU-1'!$A$6:$BE$17,S$42,FALSE)</f>
        <v>0</v>
      </c>
      <c r="T46" s="83">
        <f>VLOOKUP($C$2,'[6]ERU-1'!$A$6:$BE$17,T$42,FALSE)</f>
        <v>0</v>
      </c>
      <c r="U46" s="83">
        <f>VLOOKUP($C$2,'[6]ERU-1'!$A$6:$BE$17,U$42,FALSE)</f>
        <v>0</v>
      </c>
      <c r="V46" s="83">
        <f>VLOOKUP($C$2,'[6]ERU-1'!$A$6:$BE$17,V$42,FALSE)</f>
        <v>0</v>
      </c>
      <c r="W46" s="83">
        <f>VLOOKUP($C$2,'[6]ERU-1'!$A$6:$BE$17,W$42,FALSE)</f>
        <v>0</v>
      </c>
      <c r="X46" s="83">
        <f>VLOOKUP($C$2,'[6]ERU-1'!$A$6:$BE$17,X$42,FALSE)</f>
        <v>84</v>
      </c>
      <c r="Y46" s="83">
        <f>VLOOKUP($C$2,'[6]ERU-1'!$A$6:$BE$17,Y$42,FALSE)</f>
        <v>757</v>
      </c>
      <c r="Z46" s="83">
        <f>VLOOKUP($C$2,'[6]ERU-1'!$A$6:$BE$17,Z$42,FALSE)</f>
        <v>0</v>
      </c>
      <c r="AA46" s="83" t="str">
        <f>INDEX([16]Data!$BK$5:$BK$156,MATCH(A46,[16]Data!$A$5:$A$156,0))</f>
        <v>Pardubický</v>
      </c>
      <c r="AB46" s="83">
        <f>INDEX([16]Data!$BM$5:$BM$156,MATCH(A46,[16]Data!$A$5:$A$156,0))</f>
        <v>0.28000000000000003</v>
      </c>
      <c r="AC46" s="12"/>
      <c r="AD46" s="39">
        <f t="shared" si="16"/>
        <v>0.84212710291454085</v>
      </c>
    </row>
    <row r="47" spans="1:30" x14ac:dyDescent="0.25">
      <c r="A47">
        <v>3279</v>
      </c>
      <c r="B47" s="142" t="str">
        <f>INDEX([16]Data!$C$5:$C$156,MATCH(A47,[16]Data!$A$5:$A$156,0))</f>
        <v>KJ - Přelouč, 17. listopadu</v>
      </c>
      <c r="C47" s="83" t="str">
        <f>VLOOKUP($C$2,'[2]ERU-1'!$A$6:$BE$17,C$42,FALSE)</f>
        <v>Srpen</v>
      </c>
      <c r="D47" s="83">
        <f>VLOOKUP($C$2,'[2]ERU-1'!$A$6:$BE$17,D$42,FALSE)</f>
        <v>8</v>
      </c>
      <c r="E47" s="83">
        <f>VLOOKUP($C$2,'[2]ERU-1'!$A$6:$BE$17,E$42,FALSE)</f>
        <v>101.98399999999999</v>
      </c>
      <c r="F47" s="83">
        <f>VLOOKUP($C$2,'[2]ERU-1'!$A$6:$BE$17,F$42,FALSE)</f>
        <v>58.594000000000001</v>
      </c>
      <c r="G47" s="83">
        <f>VLOOKUP($C$2,'[2]ERU-1'!$A$6:$BE$17,G$42,FALSE)</f>
        <v>35.353000000000002</v>
      </c>
      <c r="H47" s="83">
        <f>VLOOKUP($C$2,'[2]ERU-1'!$A$6:$BE$17,H$42,FALSE)</f>
        <v>184</v>
      </c>
      <c r="I47" s="83">
        <f>VLOOKUP($C$2,'[2]ERU-1'!$A$6:$BE$17,I$42,FALSE)</f>
        <v>0</v>
      </c>
      <c r="J47" s="83">
        <f>VLOOKUP($C$2,'[2]ERU-1'!$A$6:$BE$17,J$42,FALSE)</f>
        <v>0</v>
      </c>
      <c r="K47" s="83">
        <f>VLOOKUP($C$2,'[2]ERU-1'!$A$6:$BE$17,K$42,FALSE)</f>
        <v>184</v>
      </c>
      <c r="L47" s="83">
        <f>VLOOKUP($C$2,'[2]ERU-1'!$A$6:$BE$17,L$42,FALSE)</f>
        <v>0</v>
      </c>
      <c r="M47" s="83">
        <f>VLOOKUP($C$2,'[2]ERU-1'!$A$6:$BE$17,M$42,FALSE)</f>
        <v>184</v>
      </c>
      <c r="N47" s="83">
        <f>VLOOKUP($C$2,'[2]ERU-1'!$A$6:$BE$17,N$42,FALSE)</f>
        <v>0</v>
      </c>
      <c r="O47" s="83" t="s">
        <v>36</v>
      </c>
      <c r="P47" s="83">
        <f>VLOOKUP($C$2,'[2]ERU-1'!$A$6:$BE$17,P$42,FALSE)</f>
        <v>0</v>
      </c>
      <c r="Q47" s="83">
        <f>VLOOKUP($C$2,'[2]ERU-1'!$A$6:$BE$17,Q$42,FALSE)</f>
        <v>0</v>
      </c>
      <c r="R47" s="83">
        <f>VLOOKUP($C$2,'[2]ERU-1'!$A$6:$BE$17,R$42,FALSE)</f>
        <v>0</v>
      </c>
      <c r="S47" s="83">
        <f>VLOOKUP($C$2,'[2]ERU-1'!$A$6:$BE$17,S$42,FALSE)</f>
        <v>0</v>
      </c>
      <c r="T47" s="83">
        <f>VLOOKUP($C$2,'[2]ERU-1'!$A$6:$BE$17,T$42,FALSE)</f>
        <v>0</v>
      </c>
      <c r="U47" s="83">
        <f>VLOOKUP($C$2,'[2]ERU-1'!$A$6:$BE$17,U$42,FALSE)</f>
        <v>0</v>
      </c>
      <c r="V47" s="83">
        <f>VLOOKUP($C$2,'[2]ERU-1'!$A$6:$BE$17,V$42,FALSE)</f>
        <v>0</v>
      </c>
      <c r="W47" s="83">
        <f>VLOOKUP($C$2,'[2]ERU-1'!$A$6:$BE$17,W$42,FALSE)</f>
        <v>0</v>
      </c>
      <c r="X47" s="83">
        <f>VLOOKUP($C$2,'[2]ERU-1'!$A$6:$BE$17,X$42,FALSE)</f>
        <v>37</v>
      </c>
      <c r="Y47" s="83">
        <f>VLOOKUP($C$2,'[2]ERU-1'!$A$6:$BE$17,Y$42,FALSE)</f>
        <v>147</v>
      </c>
      <c r="Z47" s="83">
        <f>VLOOKUP($C$2,'[2]ERU-1'!$A$6:$BE$17,Z$42,FALSE)</f>
        <v>0</v>
      </c>
      <c r="AA47" s="83" t="str">
        <f>INDEX([16]Data!$BK$5:$BK$156,MATCH(A47,[16]Data!$A$5:$A$156,0))</f>
        <v>Pardubický</v>
      </c>
      <c r="AB47" s="83">
        <f>INDEX([16]Data!$BM$5:$BM$156,MATCH(A47,[16]Data!$A$5:$A$156,0))</f>
        <v>0.29099999999999998</v>
      </c>
      <c r="AC47" s="12"/>
      <c r="AD47" s="39">
        <f t="shared" si="16"/>
        <v>0.87229257451464504</v>
      </c>
    </row>
    <row r="48" spans="1:30" x14ac:dyDescent="0.25">
      <c r="A48">
        <v>1746</v>
      </c>
      <c r="B48" s="142" t="str">
        <f>INDEX([16]Data!$C$5:$C$156,MATCH(A48,[16]Data!$A$5:$A$156,0))</f>
        <v>Kotelna Krátká - Železná Ruda</v>
      </c>
      <c r="C48" s="83" t="str">
        <f>VLOOKUP($C$2,'[3]ERU-1'!$A$6:$BE$17,C$42,FALSE)</f>
        <v>Srpen</v>
      </c>
      <c r="D48" s="83">
        <f>VLOOKUP($C$2,'[3]ERU-1'!$A$6:$BE$17,D$42,FALSE)</f>
        <v>8</v>
      </c>
      <c r="E48" s="83">
        <f>VLOOKUP($C$2,'[3]ERU-1'!$A$6:$BE$17,E$42,FALSE)</f>
        <v>0</v>
      </c>
      <c r="F48" s="83">
        <f>VLOOKUP($C$2,'[3]ERU-1'!$A$6:$BE$17,F$42,FALSE)</f>
        <v>0</v>
      </c>
      <c r="G48" s="83">
        <f>VLOOKUP($C$2,'[3]ERU-1'!$A$6:$BE$17,G$42,FALSE)</f>
        <v>35.371000000000002</v>
      </c>
      <c r="H48" s="83">
        <f>VLOOKUP($C$2,'[3]ERU-1'!$A$6:$BE$17,H$42,FALSE)</f>
        <v>0</v>
      </c>
      <c r="I48" s="83">
        <f>VLOOKUP($C$2,'[3]ERU-1'!$A$6:$BE$17,I$42,FALSE)</f>
        <v>0</v>
      </c>
      <c r="J48" s="83">
        <f>VLOOKUP($C$2,'[3]ERU-1'!$A$6:$BE$17,J$42,FALSE)</f>
        <v>0</v>
      </c>
      <c r="K48" s="83">
        <f>VLOOKUP($C$2,'[3]ERU-1'!$A$6:$BE$17,K$42,FALSE)</f>
        <v>0</v>
      </c>
      <c r="L48" s="83">
        <f>VLOOKUP($C$2,'[3]ERU-1'!$A$6:$BE$17,L$42,FALSE)</f>
        <v>0</v>
      </c>
      <c r="M48" s="83">
        <f>VLOOKUP($C$2,'[3]ERU-1'!$A$6:$BE$17,M$42,FALSE)</f>
        <v>0</v>
      </c>
      <c r="N48" s="83">
        <f>VLOOKUP($C$2,'[3]ERU-1'!$A$6:$BE$17,N$42,FALSE)</f>
        <v>0</v>
      </c>
      <c r="O48" s="83" t="s">
        <v>36</v>
      </c>
      <c r="P48" s="83">
        <f>VLOOKUP($C$2,'[3]ERU-1'!$A$6:$BE$17,P$42,FALSE)</f>
        <v>0</v>
      </c>
      <c r="Q48" s="83">
        <f>VLOOKUP($C$2,'[3]ERU-1'!$A$6:$BE$17,Q$42,FALSE)</f>
        <v>0</v>
      </c>
      <c r="R48" s="83">
        <f>VLOOKUP($C$2,'[3]ERU-1'!$A$6:$BE$17,R$42,FALSE)</f>
        <v>0</v>
      </c>
      <c r="S48" s="83">
        <f>VLOOKUP($C$2,'[3]ERU-1'!$A$6:$BE$17,S$42,FALSE)</f>
        <v>0</v>
      </c>
      <c r="T48" s="83">
        <f>VLOOKUP($C$2,'[3]ERU-1'!$A$6:$BE$17,T$42,FALSE)</f>
        <v>0</v>
      </c>
      <c r="U48" s="83">
        <f>VLOOKUP($C$2,'[3]ERU-1'!$A$6:$BE$17,U$42,FALSE)</f>
        <v>0</v>
      </c>
      <c r="V48" s="83">
        <f>VLOOKUP($C$2,'[3]ERU-1'!$A$6:$BE$17,V$42,FALSE)</f>
        <v>0</v>
      </c>
      <c r="W48" s="83">
        <f>VLOOKUP($C$2,'[3]ERU-1'!$A$6:$BE$17,W$42,FALSE)</f>
        <v>0</v>
      </c>
      <c r="X48" s="83">
        <f>VLOOKUP($C$2,'[3]ERU-1'!$A$6:$BE$17,X$42,FALSE)</f>
        <v>0</v>
      </c>
      <c r="Y48" s="83">
        <f>VLOOKUP($C$2,'[3]ERU-1'!$A$6:$BE$17,Y$42,FALSE)</f>
        <v>0</v>
      </c>
      <c r="Z48" s="83">
        <f>VLOOKUP($C$2,'[3]ERU-1'!$A$6:$BE$17,Z$42,FALSE)</f>
        <v>0</v>
      </c>
      <c r="AA48" s="83" t="str">
        <f>INDEX([16]Data!$BK$5:$BK$156,MATCH(A48,[16]Data!$A$5:$A$156,0))</f>
        <v>Plzeňský</v>
      </c>
      <c r="AB48" s="83">
        <f>INDEX([16]Data!$BM$5:$BM$156,MATCH(A48,[16]Data!$A$5:$A$156,0))</f>
        <v>0.253</v>
      </c>
      <c r="AC48" s="12"/>
      <c r="AD48" s="39" t="e">
        <f t="shared" si="16"/>
        <v>#DIV/0!</v>
      </c>
    </row>
    <row r="49" spans="1:30" x14ac:dyDescent="0.25">
      <c r="A49">
        <v>1747</v>
      </c>
      <c r="B49" s="142" t="str">
        <f>INDEX([16]Data!$C$5:$C$156,MATCH(A49,[16]Data!$A$5:$A$156,0))</f>
        <v>Kotelna Govorova - Smiřice</v>
      </c>
      <c r="C49" s="83" t="str">
        <f>VLOOKUP($C$2,'[4]ERU-1'!$A$6:$BE$17,C$42,FALSE)</f>
        <v>Srpen</v>
      </c>
      <c r="D49" s="83">
        <f>VLOOKUP($C$2,'[4]ERU-1'!$A$6:$BE$17,D$42,FALSE)</f>
        <v>8</v>
      </c>
      <c r="E49" s="83">
        <f>VLOOKUP($C$2,'[4]ERU-1'!$A$6:$BE$17,E$42,FALSE)</f>
        <v>84.525000000000006</v>
      </c>
      <c r="F49" s="83">
        <f>VLOOKUP($C$2,'[4]ERU-1'!$A$6:$BE$17,F$42,FALSE)</f>
        <v>50.198</v>
      </c>
      <c r="G49" s="83">
        <f>VLOOKUP($C$2,'[4]ERU-1'!$A$6:$BE$17,G$42,FALSE)</f>
        <v>35.353999999999999</v>
      </c>
      <c r="H49" s="83">
        <f>VLOOKUP($C$2,'[4]ERU-1'!$A$6:$BE$17,H$42,FALSE)</f>
        <v>141</v>
      </c>
      <c r="I49" s="83">
        <f>VLOOKUP($C$2,'[4]ERU-1'!$A$6:$BE$17,I$42,FALSE)</f>
        <v>0</v>
      </c>
      <c r="J49" s="83">
        <f>VLOOKUP($C$2,'[4]ERU-1'!$A$6:$BE$17,J$42,FALSE)</f>
        <v>0</v>
      </c>
      <c r="K49" s="83">
        <f>VLOOKUP($C$2,'[4]ERU-1'!$A$6:$BE$17,K$42,FALSE)</f>
        <v>141</v>
      </c>
      <c r="L49" s="83">
        <f>VLOOKUP($C$2,'[4]ERU-1'!$A$6:$BE$17,L$42,FALSE)</f>
        <v>0</v>
      </c>
      <c r="M49" s="83">
        <f>VLOOKUP($C$2,'[4]ERU-1'!$A$6:$BE$17,M$42,FALSE)</f>
        <v>141</v>
      </c>
      <c r="N49" s="83">
        <f>VLOOKUP($C$2,'[4]ERU-1'!$A$6:$BE$17,N$42,FALSE)</f>
        <v>0</v>
      </c>
      <c r="O49" s="83" t="s">
        <v>36</v>
      </c>
      <c r="P49" s="83">
        <f>VLOOKUP($C$2,'[4]ERU-1'!$A$6:$BE$17,P$42,FALSE)</f>
        <v>0</v>
      </c>
      <c r="Q49" s="83">
        <f>VLOOKUP($C$2,'[4]ERU-1'!$A$6:$BE$17,Q$42,FALSE)</f>
        <v>0</v>
      </c>
      <c r="R49" s="83">
        <f>VLOOKUP($C$2,'[4]ERU-1'!$A$6:$BE$17,R$42,FALSE)</f>
        <v>0</v>
      </c>
      <c r="S49" s="83">
        <f>VLOOKUP($C$2,'[4]ERU-1'!$A$6:$BE$17,S$42,FALSE)</f>
        <v>0</v>
      </c>
      <c r="T49" s="83">
        <f>VLOOKUP($C$2,'[4]ERU-1'!$A$6:$BE$17,T$42,FALSE)</f>
        <v>0</v>
      </c>
      <c r="U49" s="83">
        <f>VLOOKUP($C$2,'[4]ERU-1'!$A$6:$BE$17,U$42,FALSE)</f>
        <v>0</v>
      </c>
      <c r="V49" s="83">
        <f>VLOOKUP($C$2,'[4]ERU-1'!$A$6:$BE$17,V$42,FALSE)</f>
        <v>0</v>
      </c>
      <c r="W49" s="83">
        <f>VLOOKUP($C$2,'[4]ERU-1'!$A$6:$BE$17,W$42,FALSE)</f>
        <v>0</v>
      </c>
      <c r="X49" s="83">
        <f>VLOOKUP($C$2,'[4]ERU-1'!$A$6:$BE$17,X$42,FALSE)</f>
        <v>35</v>
      </c>
      <c r="Y49" s="83">
        <f>VLOOKUP($C$2,'[4]ERU-1'!$A$6:$BE$17,Y$42,FALSE)</f>
        <v>106</v>
      </c>
      <c r="Z49" s="83">
        <f>VLOOKUP($C$2,'[4]ERU-1'!$A$6:$BE$17,Z$42,FALSE)</f>
        <v>0</v>
      </c>
      <c r="AA49" s="83" t="str">
        <f>INDEX([16]Data!$BK$5:$BK$156,MATCH(A49,[16]Data!$A$5:$A$156,0))</f>
        <v>Královéhradecký</v>
      </c>
      <c r="AB49" s="83">
        <f>INDEX([16]Data!$BM$5:$BM$156,MATCH(A49,[16]Data!$A$5:$A$156,0))</f>
        <v>0.23400000000000001</v>
      </c>
      <c r="AC49" s="12"/>
      <c r="AD49" s="39">
        <f t="shared" si="16"/>
        <v>0.78024356880088175</v>
      </c>
    </row>
    <row r="50" spans="1:30" x14ac:dyDescent="0.25">
      <c r="A50">
        <v>2043</v>
      </c>
      <c r="B50" s="142" t="str">
        <f>INDEX([16]Data!$C$5:$C$156,MATCH(A50,[16]Data!$A$5:$A$156,0))</f>
        <v>Kotelna Bradlo</v>
      </c>
      <c r="C50" s="83" t="str">
        <f>VLOOKUP($C$2,'[5]ERU-1'!$A$6:$BE$17,C$42,FALSE)</f>
        <v>Srpen</v>
      </c>
      <c r="D50" s="83">
        <f>VLOOKUP($C$2,'[5]ERU-1'!$A$6:$BE$17,D$42,FALSE)</f>
        <v>8</v>
      </c>
      <c r="E50" s="83">
        <f>VLOOKUP($C$2,'[5]ERU-1'!$A$6:$BE$17,E$42,FALSE)</f>
        <v>619.74300000000005</v>
      </c>
      <c r="F50" s="83">
        <f>VLOOKUP($C$2,'[5]ERU-1'!$A$6:$BE$17,F$42,FALSE)</f>
        <v>322.279</v>
      </c>
      <c r="G50" s="83">
        <f>VLOOKUP($C$2,'[5]ERU-1'!$A$6:$BE$17,G$42,FALSE)</f>
        <v>35.353000000000002</v>
      </c>
      <c r="H50" s="83">
        <f>VLOOKUP($C$2,'[5]ERU-1'!$A$6:$BE$17,H$42,FALSE)</f>
        <v>973</v>
      </c>
      <c r="I50" s="83">
        <f>VLOOKUP($C$2,'[5]ERU-1'!$A$6:$BE$17,I$42,FALSE)</f>
        <v>0</v>
      </c>
      <c r="J50" s="83">
        <f>VLOOKUP($C$2,'[5]ERU-1'!$A$6:$BE$17,J$42,FALSE)</f>
        <v>0</v>
      </c>
      <c r="K50" s="83">
        <f>VLOOKUP($C$2,'[5]ERU-1'!$A$6:$BE$17,K$42,FALSE)</f>
        <v>973</v>
      </c>
      <c r="L50" s="83">
        <f>VLOOKUP($C$2,'[5]ERU-1'!$A$6:$BE$17,L$42,FALSE)</f>
        <v>0</v>
      </c>
      <c r="M50" s="83">
        <f>VLOOKUP($C$2,'[5]ERU-1'!$A$6:$BE$17,M$42,FALSE)</f>
        <v>973</v>
      </c>
      <c r="N50" s="83">
        <f>VLOOKUP($C$2,'[5]ERU-1'!$A$6:$BE$17,N$42,FALSE)</f>
        <v>0</v>
      </c>
      <c r="O50" s="83" t="s">
        <v>36</v>
      </c>
      <c r="P50" s="83">
        <f>VLOOKUP($C$2,'[5]ERU-1'!$A$6:$BE$17,P$42,FALSE)</f>
        <v>0</v>
      </c>
      <c r="Q50" s="83">
        <f>VLOOKUP($C$2,'[5]ERU-1'!$A$6:$BE$17,Q$42,FALSE)</f>
        <v>0</v>
      </c>
      <c r="R50" s="83">
        <f>VLOOKUP($C$2,'[5]ERU-1'!$A$6:$BE$17,R$42,FALSE)</f>
        <v>0</v>
      </c>
      <c r="S50" s="83">
        <f>VLOOKUP($C$2,'[5]ERU-1'!$A$6:$BE$17,S$42,FALSE)</f>
        <v>0</v>
      </c>
      <c r="T50" s="83">
        <f>VLOOKUP($C$2,'[5]ERU-1'!$A$6:$BE$17,T$42,FALSE)</f>
        <v>0</v>
      </c>
      <c r="U50" s="83">
        <f>VLOOKUP($C$2,'[5]ERU-1'!$A$6:$BE$17,U$42,FALSE)</f>
        <v>0</v>
      </c>
      <c r="V50" s="83">
        <f>VLOOKUP($C$2,'[5]ERU-1'!$A$6:$BE$17,V$42,FALSE)</f>
        <v>0</v>
      </c>
      <c r="W50" s="83">
        <f>VLOOKUP($C$2,'[5]ERU-1'!$A$6:$BE$17,W$42,FALSE)</f>
        <v>0</v>
      </c>
      <c r="X50" s="83">
        <f>VLOOKUP($C$2,'[5]ERU-1'!$A$6:$BE$17,X$42,FALSE)</f>
        <v>389</v>
      </c>
      <c r="Y50" s="83">
        <f>VLOOKUP($C$2,'[5]ERU-1'!$A$6:$BE$17,Y$42,FALSE)</f>
        <v>584</v>
      </c>
      <c r="Z50" s="83">
        <f>VLOOKUP($C$2,'[5]ERU-1'!$A$6:$BE$17,Z$42,FALSE)</f>
        <v>0</v>
      </c>
      <c r="AA50" s="83" t="str">
        <f>INDEX([16]Data!$BK$5:$BK$156,MATCH(A50,[16]Data!$A$5:$A$156,0))</f>
        <v>Vysočina</v>
      </c>
      <c r="AB50" s="83">
        <f>INDEX([16]Data!$BM$5:$BM$156,MATCH(A50,[16]Data!$A$5:$A$156,0))</f>
        <v>2.161</v>
      </c>
      <c r="AC50" s="12"/>
      <c r="AD50" s="39">
        <f t="shared" si="16"/>
        <v>0.83864532835765826</v>
      </c>
    </row>
    <row r="51" spans="1:30" x14ac:dyDescent="0.25">
      <c r="A51">
        <v>3468</v>
      </c>
      <c r="B51" s="142" t="str">
        <f>INDEX([16]Data!$C$5:$C$156,MATCH(A51,[16]Data!$A$5:$A$156,0))</f>
        <v>Kotelna Zruč - Na Výsluní</v>
      </c>
      <c r="C51" s="83" t="str">
        <f>VLOOKUP($C$2,'[8]ERU-1'!$A$28:$BE$39,C$42,FALSE)</f>
        <v>Srpen</v>
      </c>
      <c r="D51" s="83">
        <f>VLOOKUP($C$2,'[8]ERU-1'!$A$28:$BE$39,D$42,FALSE)</f>
        <v>8</v>
      </c>
      <c r="E51" s="83">
        <f>VLOOKUP($C$2,'[8]ERU-1'!$A$28:$BE$39,E$42,FALSE)</f>
        <v>500.99599999999998</v>
      </c>
      <c r="F51" s="83">
        <f>VLOOKUP($C$2,'[8]ERU-1'!$A$28:$BE$39,F$42,FALSE)</f>
        <v>284.892</v>
      </c>
      <c r="G51" s="83">
        <f>VLOOKUP($C$2,'[8]ERU-1'!$A$28:$BE$39,G$42,FALSE)</f>
        <v>35.295000000000002</v>
      </c>
      <c r="H51" s="83">
        <f>VLOOKUP($C$2,'[8]ERU-1'!$A$28:$BE$39,H$42,FALSE)</f>
        <v>885</v>
      </c>
      <c r="I51" s="83">
        <f>VLOOKUP($C$2,'[8]ERU-1'!$A$28:$BE$39,I$42,FALSE)</f>
        <v>0</v>
      </c>
      <c r="J51" s="83">
        <f>VLOOKUP($C$2,'[8]ERU-1'!$A$28:$BE$39,J$42,FALSE)</f>
        <v>0</v>
      </c>
      <c r="K51" s="83">
        <f>VLOOKUP($C$2,'[8]ERU-1'!$A$28:$BE$39,K$42,FALSE)</f>
        <v>885</v>
      </c>
      <c r="L51" s="83">
        <f>VLOOKUP($C$2,'[8]ERU-1'!$A$28:$BE$39,L$42,FALSE)</f>
        <v>0</v>
      </c>
      <c r="M51" s="83">
        <f>VLOOKUP($C$2,'[8]ERU-1'!$A$28:$BE$39,M$42,FALSE)</f>
        <v>885</v>
      </c>
      <c r="N51" s="83">
        <f>VLOOKUP($C$2,'[8]ERU-1'!$A$28:$BE$39,N$42,FALSE)</f>
        <v>0</v>
      </c>
      <c r="O51" s="83" t="s">
        <v>36</v>
      </c>
      <c r="P51" s="83">
        <f>VLOOKUP($C$2,'[8]ERU-1'!$A$28:$BE$39,P$42,FALSE)</f>
        <v>0</v>
      </c>
      <c r="Q51" s="83">
        <f>VLOOKUP($C$2,'[8]ERU-1'!$A$28:$BE$39,Q$42,FALSE)</f>
        <v>0</v>
      </c>
      <c r="R51" s="83">
        <f>VLOOKUP($C$2,'[8]ERU-1'!$A$28:$BE$39,R$42,FALSE)</f>
        <v>0</v>
      </c>
      <c r="S51" s="83">
        <f>VLOOKUP($C$2,'[8]ERU-1'!$A$28:$BE$39,S$42,FALSE)</f>
        <v>0</v>
      </c>
      <c r="T51" s="83">
        <f>VLOOKUP($C$2,'[8]ERU-1'!$A$28:$BE$39,T$42,FALSE)</f>
        <v>0</v>
      </c>
      <c r="U51" s="83">
        <f>VLOOKUP($C$2,'[8]ERU-1'!$A$28:$BE$39,U$42,FALSE)</f>
        <v>0</v>
      </c>
      <c r="V51" s="83">
        <f>VLOOKUP($C$2,'[8]ERU-1'!$A$28:$BE$39,V$42,FALSE)</f>
        <v>0</v>
      </c>
      <c r="W51" s="83">
        <f>VLOOKUP($C$2,'[8]ERU-1'!$A$28:$BE$39,W$42,FALSE)</f>
        <v>0</v>
      </c>
      <c r="X51" s="83">
        <f>VLOOKUP($C$2,'[8]ERU-1'!$A$28:$BE$39,X$42,FALSE)</f>
        <v>443</v>
      </c>
      <c r="Y51" s="83">
        <f>VLOOKUP($C$2,'[8]ERU-1'!$A$28:$BE$39,Y$42,FALSE)</f>
        <v>442</v>
      </c>
      <c r="Z51" s="83">
        <f>VLOOKUP($C$2,'[8]ERU-1'!$A$28:$BE$39,Z$42,FALSE)</f>
        <v>0</v>
      </c>
      <c r="AA51" s="83" t="str">
        <f>INDEX([16]Data!$BK$5:$BK$156,MATCH(A51,[16]Data!$A$5:$A$156,0))</f>
        <v>Středočeský</v>
      </c>
      <c r="AB51" s="83">
        <f>INDEX([16]Data!$BM$5:$BM$156,MATCH(A51,[16]Data!$A$5:$A$156,0))</f>
        <v>1.0629999999999999</v>
      </c>
      <c r="AC51" s="12"/>
      <c r="AD51" s="39">
        <f t="shared" si="16"/>
        <v>0.86290009313470828</v>
      </c>
    </row>
    <row r="52" spans="1:30" x14ac:dyDescent="0.25">
      <c r="A52">
        <v>1747</v>
      </c>
      <c r="B52" s="142" t="str">
        <f>INDEX([16]Data!$C$5:$C$156,MATCH(A52,[16]Data!$A$5:$A$156,0))</f>
        <v>Kotelna Govorova - Smiřice</v>
      </c>
      <c r="C52" s="83" t="str">
        <f>VLOOKUP($C$2,'[4]ERU-1'!$A$28:$BE$39,C$42,FALSE)</f>
        <v>Srpen</v>
      </c>
      <c r="D52" s="83">
        <f>VLOOKUP($C$2,'[4]ERU-1'!$A$28:$BE$39,D$42,FALSE)</f>
        <v>8</v>
      </c>
      <c r="E52" s="83">
        <f>VLOOKUP($C$2,'[4]ERU-1'!$A$28:$BE$39,E$42,FALSE)</f>
        <v>0</v>
      </c>
      <c r="F52" s="83">
        <f>VLOOKUP($C$2,'[4]ERU-1'!$A$28:$BE$39,F$42,FALSE)</f>
        <v>0</v>
      </c>
      <c r="G52" s="83">
        <f>VLOOKUP($C$2,'[4]ERU-1'!$A$28:$BE$39,G$42,FALSE)</f>
        <v>35.353000000000002</v>
      </c>
      <c r="H52" s="83">
        <f>VLOOKUP($C$2,'[4]ERU-1'!$A$28:$BE$39,H$42,FALSE)</f>
        <v>0</v>
      </c>
      <c r="I52" s="83">
        <f>VLOOKUP($C$2,'[4]ERU-1'!$A$28:$BE$39,I$42,FALSE)</f>
        <v>0</v>
      </c>
      <c r="J52" s="83">
        <f>VLOOKUP($C$2,'[4]ERU-1'!$A$28:$BE$39,J$42,FALSE)</f>
        <v>0</v>
      </c>
      <c r="K52" s="83">
        <f>VLOOKUP($C$2,'[4]ERU-1'!$A$28:$BE$39,K$42,FALSE)</f>
        <v>0</v>
      </c>
      <c r="L52" s="83">
        <f>VLOOKUP($C$2,'[4]ERU-1'!$A$28:$BE$39,L$42,FALSE)</f>
        <v>0</v>
      </c>
      <c r="M52" s="83">
        <f>VLOOKUP($C$2,'[4]ERU-1'!$A$28:$BE$39,M$42,FALSE)</f>
        <v>0</v>
      </c>
      <c r="N52" s="83">
        <f>VLOOKUP($C$2,'[4]ERU-1'!$A$28:$BE$39,N$42,FALSE)</f>
        <v>0</v>
      </c>
      <c r="O52" s="83" t="s">
        <v>36</v>
      </c>
      <c r="P52" s="83">
        <f>VLOOKUP($C$2,'[4]ERU-1'!$A$28:$BE$39,P$42,FALSE)</f>
        <v>0</v>
      </c>
      <c r="Q52" s="83">
        <f>VLOOKUP($C$2,'[4]ERU-1'!$A$28:$BE$39,Q$42,FALSE)</f>
        <v>0</v>
      </c>
      <c r="R52" s="83">
        <f>VLOOKUP($C$2,'[4]ERU-1'!$A$28:$BE$39,R$42,FALSE)</f>
        <v>0</v>
      </c>
      <c r="S52" s="83">
        <f>VLOOKUP($C$2,'[4]ERU-1'!$A$28:$BE$39,S$42,FALSE)</f>
        <v>0</v>
      </c>
      <c r="T52" s="83">
        <f>VLOOKUP($C$2,'[4]ERU-1'!$A$28:$BE$39,T$42,FALSE)</f>
        <v>0</v>
      </c>
      <c r="U52" s="83">
        <f>VLOOKUP($C$2,'[4]ERU-1'!$A$28:$BE$39,U$42,FALSE)</f>
        <v>0</v>
      </c>
      <c r="V52" s="83">
        <f>VLOOKUP($C$2,'[4]ERU-1'!$A$28:$BE$39,V$42,FALSE)</f>
        <v>0</v>
      </c>
      <c r="W52" s="83">
        <f>VLOOKUP($C$2,'[4]ERU-1'!$A$28:$BE$39,W$42,FALSE)</f>
        <v>0</v>
      </c>
      <c r="X52" s="83">
        <f>VLOOKUP($C$2,'[4]ERU-1'!$A$28:$BE$39,X$42,FALSE)</f>
        <v>0</v>
      </c>
      <c r="Y52" s="83">
        <f>VLOOKUP($C$2,'[4]ERU-1'!$A$28:$BE$39,Y$42,FALSE)</f>
        <v>0</v>
      </c>
      <c r="Z52" s="83">
        <f>VLOOKUP($C$2,'[4]ERU-1'!$A$28:$BE$39,Z$42,FALSE)</f>
        <v>0</v>
      </c>
      <c r="AA52" s="83" t="str">
        <f>INDEX([16]Data!$BK$5:$BK$156,MATCH(A52,[16]Data!$A$5:$A$156,0))</f>
        <v>Královéhradecký</v>
      </c>
      <c r="AB52" s="83">
        <f>INDEX([16]Data!$BM$5:$BM$156,MATCH(A52,[16]Data!$A$5:$A$156,0))</f>
        <v>0.23400000000000001</v>
      </c>
      <c r="AC52" s="12"/>
      <c r="AD52" s="39" t="e">
        <f t="shared" si="16"/>
        <v>#DIV/0!</v>
      </c>
    </row>
    <row r="53" spans="1:30" x14ac:dyDescent="0.25">
      <c r="A53">
        <v>3282</v>
      </c>
      <c r="B53" s="143" t="str">
        <f>INDEX([16]Data!$C$5:$C$156,MATCH(A53,[16]Data!$A$5:$A$156,0))</f>
        <v>Kotelna Volyně</v>
      </c>
      <c r="C53" s="83" t="str">
        <f>VLOOKUP($C$2,'[7]ERU-1'!$A$6:$BE$17,C$42,FALSE)</f>
        <v>Srpen</v>
      </c>
      <c r="D53" s="83">
        <f>VLOOKUP($C$2,'[7]ERU-1'!$A$6:$BE$17,D$42,FALSE)</f>
        <v>8</v>
      </c>
      <c r="E53" s="83">
        <f>VLOOKUP($C$2,'[7]ERU-1'!$A$6:$BE$17,E$42,FALSE)</f>
        <v>190.60400000000001</v>
      </c>
      <c r="F53" s="83">
        <f>VLOOKUP($C$2,'[7]ERU-1'!$A$6:$BE$17,F$42,FALSE)</f>
        <v>107.259</v>
      </c>
      <c r="G53" s="83">
        <f>VLOOKUP($C$2,'[7]ERU-1'!$A$6:$BE$17,G$42,FALSE)</f>
        <v>35.363</v>
      </c>
      <c r="H53" s="83">
        <f>VLOOKUP($C$2,'[7]ERU-1'!$A$6:$BE$17,H$42,FALSE)</f>
        <v>303</v>
      </c>
      <c r="I53" s="83">
        <f>VLOOKUP($C$2,'[7]ERU-1'!$A$6:$BE$17,I$42,FALSE)</f>
        <v>0</v>
      </c>
      <c r="J53" s="83">
        <f>VLOOKUP($C$2,'[7]ERU-1'!$A$6:$BE$17,J$42,FALSE)</f>
        <v>0</v>
      </c>
      <c r="K53" s="83">
        <f>VLOOKUP($C$2,'[7]ERU-1'!$A$6:$BE$17,K$42,FALSE)</f>
        <v>303</v>
      </c>
      <c r="L53" s="83">
        <f>VLOOKUP($C$2,'[7]ERU-1'!$A$6:$BE$17,L$42,FALSE)</f>
        <v>0</v>
      </c>
      <c r="M53" s="83">
        <f>VLOOKUP($C$2,'[7]ERU-1'!$A$6:$BE$17,M$42,FALSE)</f>
        <v>303</v>
      </c>
      <c r="N53" s="83">
        <f>VLOOKUP($C$2,'[7]ERU-1'!$A$6:$BE$17,N$42,FALSE)</f>
        <v>0</v>
      </c>
      <c r="O53" s="83" t="s">
        <v>36</v>
      </c>
      <c r="P53" s="83">
        <f>VLOOKUP($C$2,'[7]ERU-1'!$A$6:$BE$17,P$42,FALSE)</f>
        <v>0</v>
      </c>
      <c r="Q53" s="83">
        <f>VLOOKUP($C$2,'[7]ERU-1'!$A$6:$BE$17,Q$42,FALSE)</f>
        <v>0</v>
      </c>
      <c r="R53" s="83">
        <f>VLOOKUP($C$2,'[7]ERU-1'!$A$6:$BE$17,R$42,FALSE)</f>
        <v>0</v>
      </c>
      <c r="S53" s="83">
        <f>VLOOKUP($C$2,'[7]ERU-1'!$A$6:$BE$17,S$42,FALSE)</f>
        <v>0</v>
      </c>
      <c r="T53" s="83">
        <f>VLOOKUP($C$2,'[7]ERU-1'!$A$6:$BE$17,T$42,FALSE)</f>
        <v>0</v>
      </c>
      <c r="U53" s="83">
        <f>VLOOKUP($C$2,'[7]ERU-1'!$A$6:$BE$17,U$42,FALSE)</f>
        <v>0</v>
      </c>
      <c r="V53" s="83">
        <f>VLOOKUP($C$2,'[7]ERU-1'!$A$6:$BE$17,V$42,FALSE)</f>
        <v>0</v>
      </c>
      <c r="W53" s="83">
        <f>VLOOKUP($C$2,'[7]ERU-1'!$A$6:$BE$17,W$42,FALSE)</f>
        <v>0</v>
      </c>
      <c r="X53" s="83">
        <f>VLOOKUP($C$2,'[7]ERU-1'!$A$6:$BE$17,X$42,FALSE)</f>
        <v>73.931999999999988</v>
      </c>
      <c r="Y53" s="83">
        <f>VLOOKUP($C$2,'[7]ERU-1'!$A$6:$BE$17,Y$42,FALSE)</f>
        <v>229.06800000000001</v>
      </c>
      <c r="Z53" s="83">
        <f>VLOOKUP($C$2,'[7]ERU-1'!$A$6:$BE$17,Z$42,FALSE)</f>
        <v>0</v>
      </c>
      <c r="AA53" s="83" t="str">
        <f>INDEX([16]Data!$BK$5:$BK$156,MATCH(A53,[16]Data!$A$5:$A$156,0))</f>
        <v>Jihočeský</v>
      </c>
      <c r="AB53" s="83">
        <f>INDEX([16]Data!$BM$5:$BM$156,MATCH(A53,[16]Data!$A$5:$A$156,0))</f>
        <v>0.79</v>
      </c>
      <c r="AD53" s="39">
        <f>H53/(F53*3.6)</f>
        <v>0.78470493540557584</v>
      </c>
    </row>
    <row r="54" spans="1:30" x14ac:dyDescent="0.25">
      <c r="A54">
        <v>2548</v>
      </c>
      <c r="B54" s="84" t="str">
        <f>INDEX([16]Data!$C$5:$C$156,MATCH(A54,[16]Data!$A$5:$A$156,0))</f>
        <v>KJ - Nádražní, Adamov</v>
      </c>
      <c r="C54" s="85" t="str">
        <f>VLOOKUP($C$2,'[17]ERU-1'!$A$6:$BE$17,C$42,FALSE)</f>
        <v>Srpen</v>
      </c>
      <c r="D54" s="85">
        <f>VLOOKUP($C$2,'[17]ERU-1'!$A$6:$BE$17,D$42,FALSE)</f>
        <v>8</v>
      </c>
      <c r="E54" s="85">
        <f>VLOOKUP($C$2,'[17]ERU-1'!$A$6:$BE$17,E$42,FALSE)</f>
        <v>589.94073000000003</v>
      </c>
      <c r="F54" s="85">
        <f>VLOOKUP($C$2,'[17]ERU-1'!$A$6:$BE$17,F$42,FALSE)</f>
        <v>310.65595999999999</v>
      </c>
      <c r="G54" s="85">
        <f>VLOOKUP($C$2,'[17]ERU-1'!$A$6:$BE$17,G$42,FALSE)</f>
        <v>35.440420000000003</v>
      </c>
      <c r="H54" s="85">
        <f>VLOOKUP($C$2,'[17]ERU-1'!$A$6:$BE$17,H$42,FALSE)</f>
        <v>860</v>
      </c>
      <c r="I54" s="85">
        <f>VLOOKUP($C$2,'[17]ERU-1'!$A$6:$BE$17,I$42,FALSE)</f>
        <v>0</v>
      </c>
      <c r="J54" s="85">
        <f>VLOOKUP($C$2,'[17]ERU-1'!$A$6:$BE$17,J$42,FALSE)</f>
        <v>0</v>
      </c>
      <c r="K54" s="85">
        <f>VLOOKUP($C$2,'[17]ERU-1'!$A$6:$BE$17,K$42,FALSE)</f>
        <v>860</v>
      </c>
      <c r="L54" s="85">
        <f>VLOOKUP($C$2,'[17]ERU-1'!$A$6:$BE$17,L$42,FALSE)</f>
        <v>0</v>
      </c>
      <c r="M54" s="85">
        <f>VLOOKUP($C$2,'[17]ERU-1'!$A$6:$BE$17,M$42,FALSE)</f>
        <v>860</v>
      </c>
      <c r="N54" s="85">
        <f>VLOOKUP($C$2,'[17]ERU-1'!$A$6:$BE$17,N$42,FALSE)</f>
        <v>0</v>
      </c>
      <c r="O54" s="85" t="s">
        <v>36</v>
      </c>
      <c r="P54" s="85">
        <f>VLOOKUP($C$2,'[17]ERU-1'!$A$6:$BE$17,P$42,FALSE)</f>
        <v>0</v>
      </c>
      <c r="Q54" s="85">
        <f>VLOOKUP($C$2,'[17]ERU-1'!$A$6:$BE$17,Q$42,FALSE)</f>
        <v>0</v>
      </c>
      <c r="R54" s="85">
        <f>VLOOKUP($C$2,'[17]ERU-1'!$A$6:$BE$17,R$42,FALSE)</f>
        <v>860</v>
      </c>
      <c r="S54" s="85">
        <f>VLOOKUP($C$2,'[17]ERU-1'!$A$6:$BE$17,S$42,FALSE)</f>
        <v>0</v>
      </c>
      <c r="T54" s="85">
        <f>VLOOKUP($C$2,'[17]ERU-1'!$A$6:$BE$17,T$42,FALSE)</f>
        <v>0</v>
      </c>
      <c r="U54" s="85">
        <f>VLOOKUP($C$2,'[17]ERU-1'!$A$6:$BE$17,U$42,FALSE)</f>
        <v>0</v>
      </c>
      <c r="V54" s="85">
        <f>VLOOKUP($C$2,'[17]ERU-1'!$A$6:$BE$17,V$42,FALSE)</f>
        <v>0</v>
      </c>
      <c r="W54" s="85">
        <f>VLOOKUP($C$2,'[17]ERU-1'!$A$6:$BE$17,W$42,FALSE)</f>
        <v>0</v>
      </c>
      <c r="X54" s="85">
        <f>VLOOKUP($C$2,'[17]ERU-1'!$A$6:$BE$17,X$42,FALSE)</f>
        <v>0</v>
      </c>
      <c r="Y54" s="85">
        <f>VLOOKUP($C$2,'[17]ERU-1'!$A$6:$BE$17,Y$42,FALSE)</f>
        <v>0</v>
      </c>
      <c r="Z54" s="85">
        <f>VLOOKUP($C$2,'[17]ERU-1'!$A$6:$BE$17,Z$42,FALSE)</f>
        <v>0</v>
      </c>
      <c r="AA54" s="85" t="str">
        <f>INDEX([16]Data!$BK$5:$BK$156,MATCH(A54,[16]Data!$A$5:$A$156,0))</f>
        <v>Jihomoravský</v>
      </c>
      <c r="AB54" s="86">
        <f>INDEX([16]Data!$BM$5:$BM$156,MATCH(A54,[16]Data!$A$5:$A$156,0))</f>
        <v>2.2029999999999998</v>
      </c>
      <c r="AC54" s="12"/>
      <c r="AD54" s="39">
        <f t="shared" si="16"/>
        <v>0.7689821527611731</v>
      </c>
    </row>
    <row r="55" spans="1:30" x14ac:dyDescent="0.25">
      <c r="A55">
        <v>3375</v>
      </c>
      <c r="B55" s="84" t="str">
        <f>INDEX([16]Data!$C$5:$C$156,MATCH(A55,[16]Data!$A$5:$A$156,0))</f>
        <v>KJ - Babice (areál Hamé)</v>
      </c>
      <c r="C55" s="85" t="str">
        <f>VLOOKUP($C$2,'[18]ERU-1'!$A$6:$BE$17,C$42,FALSE)</f>
        <v>Srpen</v>
      </c>
      <c r="D55" s="85">
        <f>VLOOKUP($C$2,'[18]ERU-1'!$A$6:$BE$17,D$42,FALSE)</f>
        <v>8</v>
      </c>
      <c r="E55" s="85">
        <f>VLOOKUP($C$2,'[18]ERU-1'!$A$6:$BE$17,E$42,FALSE)</f>
        <v>290.37200000000001</v>
      </c>
      <c r="F55" s="85">
        <f>VLOOKUP($C$2,'[18]ERU-1'!$A$6:$BE$17,F$42,FALSE)</f>
        <v>149.548</v>
      </c>
      <c r="G55" s="85">
        <f>VLOOKUP($C$2,'[18]ERU-1'!$A$6:$BE$17,G$42,FALSE)</f>
        <v>35.438000000000002</v>
      </c>
      <c r="H55" s="85">
        <f>VLOOKUP($C$2,'[18]ERU-1'!$A$6:$BE$17,H$42,FALSE)</f>
        <v>407</v>
      </c>
      <c r="I55" s="85">
        <f>VLOOKUP($C$2,'[18]ERU-1'!$A$6:$BE$17,I$42,FALSE)</f>
        <v>0</v>
      </c>
      <c r="J55" s="85">
        <f>VLOOKUP($C$2,'[18]ERU-1'!$A$6:$BE$17,J$42,FALSE)</f>
        <v>0</v>
      </c>
      <c r="K55" s="85">
        <f>VLOOKUP($C$2,'[18]ERU-1'!$A$6:$BE$17,K$42,FALSE)</f>
        <v>407</v>
      </c>
      <c r="L55" s="85">
        <f>VLOOKUP($C$2,'[18]ERU-1'!$A$6:$BE$17,L$42,FALSE)</f>
        <v>0</v>
      </c>
      <c r="M55" s="85">
        <f>VLOOKUP($C$2,'[18]ERU-1'!$A$6:$BE$17,M$42,FALSE)</f>
        <v>407</v>
      </c>
      <c r="N55" s="85">
        <f>VLOOKUP($C$2,'[18]ERU-1'!$A$6:$BE$17,N$42,FALSE)</f>
        <v>0</v>
      </c>
      <c r="O55" s="85" t="s">
        <v>36</v>
      </c>
      <c r="P55" s="85">
        <f>VLOOKUP($C$2,'[18]ERU-1'!$A$6:$BE$17,P$42,FALSE)</f>
        <v>0</v>
      </c>
      <c r="Q55" s="85">
        <f>VLOOKUP($C$2,'[18]ERU-1'!$A$6:$BE$17,Q$42,FALSE)</f>
        <v>0</v>
      </c>
      <c r="R55" s="85">
        <f>VLOOKUP($C$2,'[18]ERU-1'!$A$6:$BE$17,R$42,FALSE)</f>
        <v>407</v>
      </c>
      <c r="S55" s="85">
        <f>VLOOKUP($C$2,'[18]ERU-1'!$A$6:$BE$17,S$42,FALSE)</f>
        <v>0</v>
      </c>
      <c r="T55" s="85">
        <f>VLOOKUP($C$2,'[18]ERU-1'!$A$6:$BE$17,T$42,FALSE)</f>
        <v>0</v>
      </c>
      <c r="U55" s="85">
        <f>VLOOKUP($C$2,'[18]ERU-1'!$A$6:$BE$17,U$42,FALSE)</f>
        <v>0</v>
      </c>
      <c r="V55" s="85">
        <f>VLOOKUP($C$2,'[18]ERU-1'!$A$6:$BE$17,V$42,FALSE)</f>
        <v>0</v>
      </c>
      <c r="W55" s="85">
        <f>VLOOKUP($C$2,'[18]ERU-1'!$A$6:$BE$17,W$42,FALSE)</f>
        <v>0</v>
      </c>
      <c r="X55" s="85">
        <f>VLOOKUP($C$2,'[18]ERU-1'!$A$6:$BE$17,X$42,FALSE)</f>
        <v>0</v>
      </c>
      <c r="Y55" s="85">
        <f>VLOOKUP($C$2,'[18]ERU-1'!$A$6:$BE$17,Y$42,FALSE)</f>
        <v>0</v>
      </c>
      <c r="Z55" s="85">
        <f>VLOOKUP($C$2,'[18]ERU-1'!$A$6:$BE$17,Z$42,FALSE)</f>
        <v>0</v>
      </c>
      <c r="AA55" s="85" t="str">
        <f>INDEX([16]Data!$BK$5:$BK$156,MATCH(A55,[16]Data!$A$5:$A$156,0))</f>
        <v>Zlínský</v>
      </c>
      <c r="AB55" s="86">
        <f>INDEX([16]Data!$BM$5:$BM$156,MATCH(A55,[16]Data!$A$5:$A$156,0))</f>
        <v>1.29</v>
      </c>
      <c r="AC55" s="12"/>
      <c r="AD55" s="39">
        <f t="shared" si="16"/>
        <v>0.75598172864602375</v>
      </c>
    </row>
    <row r="56" spans="1:30" x14ac:dyDescent="0.25">
      <c r="A56">
        <v>3520</v>
      </c>
      <c r="B56" s="84" t="str">
        <f>INDEX([16]Data!$C$5:$C$156,MATCH(A56,[16]Data!$A$5:$A$156,0))</f>
        <v>KJ - Bečov</v>
      </c>
      <c r="C56" s="85" t="str">
        <f>VLOOKUP($C$2,'[19]ERU-1'!$A$6:$BE$17,C$42,FALSE)</f>
        <v>Srpen</v>
      </c>
      <c r="D56" s="85">
        <f>VLOOKUP($C$2,'[19]ERU-1'!$A$6:$BE$17,D$42,FALSE)</f>
        <v>8</v>
      </c>
      <c r="E56" s="85">
        <f>VLOOKUP($C$2,'[19]ERU-1'!$A$6:$BE$17,E$42,FALSE)</f>
        <v>234.49199999999999</v>
      </c>
      <c r="F56" s="85">
        <f>VLOOKUP($C$2,'[19]ERU-1'!$A$6:$BE$17,F$42,FALSE)</f>
        <v>123.79</v>
      </c>
      <c r="G56" s="85">
        <f>VLOOKUP($C$2,'[19]ERU-1'!$A$6:$BE$17,G$42,FALSE)</f>
        <v>35.426000000000002</v>
      </c>
      <c r="H56" s="85">
        <f>VLOOKUP($C$2,'[19]ERU-1'!$A$6:$BE$17,H$42,FALSE)</f>
        <v>352</v>
      </c>
      <c r="I56" s="85">
        <f>VLOOKUP($C$2,'[19]ERU-1'!$A$6:$BE$17,I$42,FALSE)</f>
        <v>0</v>
      </c>
      <c r="J56" s="85">
        <f>VLOOKUP($C$2,'[19]ERU-1'!$A$6:$BE$17,J$42,FALSE)</f>
        <v>0</v>
      </c>
      <c r="K56" s="85">
        <f>VLOOKUP($C$2,'[19]ERU-1'!$A$6:$BE$17,K$42,FALSE)</f>
        <v>352</v>
      </c>
      <c r="L56" s="85">
        <f>VLOOKUP($C$2,'[19]ERU-1'!$A$6:$BE$17,L$42,FALSE)</f>
        <v>0</v>
      </c>
      <c r="M56" s="85">
        <f>VLOOKUP($C$2,'[19]ERU-1'!$A$6:$BE$17,M$42,FALSE)</f>
        <v>352</v>
      </c>
      <c r="N56" s="85">
        <f>VLOOKUP($C$2,'[19]ERU-1'!$A$6:$BE$17,N$42,FALSE)</f>
        <v>0</v>
      </c>
      <c r="O56" s="85" t="s">
        <v>36</v>
      </c>
      <c r="P56" s="85">
        <f>VLOOKUP($C$2,'[19]ERU-1'!$A$6:$BE$17,P$42,FALSE)</f>
        <v>0</v>
      </c>
      <c r="Q56" s="85">
        <f>VLOOKUP($C$2,'[19]ERU-1'!$A$6:$BE$17,Q$42,FALSE)</f>
        <v>0</v>
      </c>
      <c r="R56" s="85">
        <f>VLOOKUP($C$2,'[19]ERU-1'!$A$6:$BE$17,R$42,FALSE)</f>
        <v>352</v>
      </c>
      <c r="S56" s="85">
        <f>VLOOKUP($C$2,'[19]ERU-1'!$A$6:$BE$17,S$42,FALSE)</f>
        <v>0</v>
      </c>
      <c r="T56" s="85">
        <f>VLOOKUP($C$2,'[19]ERU-1'!$A$6:$BE$17,T$42,FALSE)</f>
        <v>0</v>
      </c>
      <c r="U56" s="85">
        <f>VLOOKUP($C$2,'[19]ERU-1'!$A$6:$BE$17,U$42,FALSE)</f>
        <v>0</v>
      </c>
      <c r="V56" s="85">
        <f>VLOOKUP($C$2,'[19]ERU-1'!$A$6:$BE$17,V$42,FALSE)</f>
        <v>0</v>
      </c>
      <c r="W56" s="85">
        <f>VLOOKUP($C$2,'[19]ERU-1'!$A$6:$BE$17,W$42,FALSE)</f>
        <v>0</v>
      </c>
      <c r="X56" s="85">
        <f>VLOOKUP($C$2,'[19]ERU-1'!$A$6:$BE$17,X$42,FALSE)</f>
        <v>0</v>
      </c>
      <c r="Y56" s="85">
        <f>VLOOKUP($C$2,'[19]ERU-1'!$A$6:$BE$17,Y$42,FALSE)</f>
        <v>0</v>
      </c>
      <c r="Z56" s="85">
        <f>VLOOKUP($C$2,'[19]ERU-1'!$A$6:$BE$17,Z$42,FALSE)</f>
        <v>0</v>
      </c>
      <c r="AA56" s="85" t="str">
        <f>INDEX([16]Data!$BK$5:$BK$156,MATCH(A56,[16]Data!$A$5:$A$156,0))</f>
        <v>Ústecký</v>
      </c>
      <c r="AB56" s="86">
        <f>INDEX([16]Data!$BM$5:$BM$156,MATCH(A56,[16]Data!$A$5:$A$156,0))</f>
        <v>1.29</v>
      </c>
      <c r="AC56" s="12"/>
      <c r="AD56" s="39">
        <f t="shared" si="16"/>
        <v>0.78986814587428533</v>
      </c>
    </row>
    <row r="57" spans="1:30" x14ac:dyDescent="0.25">
      <c r="A57">
        <v>3435</v>
      </c>
      <c r="B57" s="84" t="str">
        <f>INDEX([16]Data!$C$5:$C$156,MATCH(A57,[16]Data!$A$5:$A$156,0))</f>
        <v>KJ - Benešov</v>
      </c>
      <c r="C57" s="85" t="str">
        <f>VLOOKUP($C$2,'[20]ERU-1'!$A$6:$BE$17,C$42,FALSE)</f>
        <v>Srpen</v>
      </c>
      <c r="D57" s="85">
        <f>VLOOKUP($C$2,'[20]ERU-1'!$A$6:$BE$17,D$42,FALSE)</f>
        <v>8</v>
      </c>
      <c r="E57" s="85">
        <f>VLOOKUP($C$2,'[20]ERU-1'!$A$6:$BE$17,E$42,FALSE)</f>
        <v>0</v>
      </c>
      <c r="F57" s="85">
        <f>VLOOKUP($C$2,'[20]ERU-1'!$A$6:$BE$17,F$42,FALSE)</f>
        <v>0</v>
      </c>
      <c r="G57" s="85">
        <f>VLOOKUP($C$2,'[20]ERU-1'!$A$6:$BE$17,G$42,FALSE)</f>
        <v>34.667999999999999</v>
      </c>
      <c r="H57" s="85">
        <f>VLOOKUP($C$2,'[20]ERU-1'!$A$6:$BE$17,H$42,FALSE)</f>
        <v>0</v>
      </c>
      <c r="I57" s="85">
        <f>VLOOKUP($C$2,'[20]ERU-1'!$A$6:$BE$17,I$42,FALSE)</f>
        <v>0</v>
      </c>
      <c r="J57" s="85">
        <f>VLOOKUP($C$2,'[20]ERU-1'!$A$6:$BE$17,J$42,FALSE)</f>
        <v>0</v>
      </c>
      <c r="K57" s="85">
        <f>VLOOKUP($C$2,'[20]ERU-1'!$A$6:$BE$17,K$42,FALSE)</f>
        <v>0</v>
      </c>
      <c r="L57" s="85">
        <f>VLOOKUP($C$2,'[20]ERU-1'!$A$6:$BE$17,L$42,FALSE)</f>
        <v>0</v>
      </c>
      <c r="M57" s="85">
        <f>VLOOKUP($C$2,'[20]ERU-1'!$A$6:$BE$17,M$42,FALSE)</f>
        <v>0</v>
      </c>
      <c r="N57" s="85">
        <f>VLOOKUP($C$2,'[20]ERU-1'!$A$6:$BE$17,N$42,FALSE)</f>
        <v>0</v>
      </c>
      <c r="O57" s="85" t="s">
        <v>36</v>
      </c>
      <c r="P57" s="85">
        <f>VLOOKUP($C$2,'[20]ERU-1'!$A$6:$BE$17,P$42,FALSE)</f>
        <v>0</v>
      </c>
      <c r="Q57" s="85">
        <f>VLOOKUP($C$2,'[20]ERU-1'!$A$6:$BE$17,Q$42,FALSE)</f>
        <v>0</v>
      </c>
      <c r="R57" s="85">
        <f>VLOOKUP($C$2,'[20]ERU-1'!$A$6:$BE$17,R$42,FALSE)</f>
        <v>0</v>
      </c>
      <c r="S57" s="85">
        <f>VLOOKUP($C$2,'[20]ERU-1'!$A$6:$BE$17,S$42,FALSE)</f>
        <v>0</v>
      </c>
      <c r="T57" s="85">
        <f>VLOOKUP($C$2,'[20]ERU-1'!$A$6:$BE$17,T$42,FALSE)</f>
        <v>0</v>
      </c>
      <c r="U57" s="85">
        <f>VLOOKUP($C$2,'[20]ERU-1'!$A$6:$BE$17,U$42,FALSE)</f>
        <v>0</v>
      </c>
      <c r="V57" s="85">
        <f>VLOOKUP($C$2,'[20]ERU-1'!$A$6:$BE$17,V$42,FALSE)</f>
        <v>0</v>
      </c>
      <c r="W57" s="85">
        <f>VLOOKUP($C$2,'[20]ERU-1'!$A$6:$BE$17,W$42,FALSE)</f>
        <v>0</v>
      </c>
      <c r="X57" s="85">
        <f>VLOOKUP($C$2,'[20]ERU-1'!$A$6:$BE$17,X$42,FALSE)</f>
        <v>0</v>
      </c>
      <c r="Y57" s="85">
        <f>VLOOKUP($C$2,'[20]ERU-1'!$A$6:$BE$17,Y$42,FALSE)</f>
        <v>0</v>
      </c>
      <c r="Z57" s="85">
        <f>VLOOKUP($C$2,'[20]ERU-1'!$A$6:$BE$17,Z$42,FALSE)</f>
        <v>0</v>
      </c>
      <c r="AA57" s="85" t="str">
        <f>INDEX([16]Data!$BK$5:$BK$156,MATCH(A57,[16]Data!$A$5:$A$156,0))</f>
        <v>Středočeský</v>
      </c>
      <c r="AB57" s="86">
        <f>INDEX([16]Data!$BM$5:$BM$156,MATCH(A57,[16]Data!$A$5:$A$156,0))</f>
        <v>1.274</v>
      </c>
      <c r="AC57" s="12"/>
      <c r="AD57" s="39" t="e">
        <f t="shared" si="16"/>
        <v>#DIV/0!</v>
      </c>
    </row>
    <row r="58" spans="1:30" x14ac:dyDescent="0.25">
      <c r="A58">
        <v>2967</v>
      </c>
      <c r="B58" s="84" t="str">
        <f>INDEX([16]Data!$C$5:$C$156,MATCH(A58,[16]Data!$A$5:$A$156,0))</f>
        <v>KJ - Bojkovice</v>
      </c>
      <c r="C58" s="85" t="str">
        <f>VLOOKUP($C$2,'[21]ERU-1'!$A$6:$BE$17,C$42,FALSE)</f>
        <v>Srpen</v>
      </c>
      <c r="D58" s="85">
        <f>VLOOKUP($C$2,'[21]ERU-1'!$A$6:$BE$17,D$42,FALSE)</f>
        <v>8</v>
      </c>
      <c r="E58" s="85">
        <f>VLOOKUP($C$2,'[21]ERU-1'!$A$6:$BE$17,E$42,FALSE)</f>
        <v>0.19700000000000001</v>
      </c>
      <c r="F58" s="85">
        <f>VLOOKUP($C$2,'[21]ERU-1'!$A$6:$BE$17,F$42,FALSE)</f>
        <v>0</v>
      </c>
      <c r="G58" s="85">
        <f>VLOOKUP($C$2,'[21]ERU-1'!$A$6:$BE$17,G$42,FALSE)</f>
        <v>35.427</v>
      </c>
      <c r="H58" s="85">
        <f>VLOOKUP($C$2,'[21]ERU-1'!$A$6:$BE$17,H$42,FALSE)</f>
        <v>0</v>
      </c>
      <c r="I58" s="85">
        <f>VLOOKUP($C$2,'[21]ERU-1'!$A$6:$BE$17,I$42,FALSE)</f>
        <v>0</v>
      </c>
      <c r="J58" s="85">
        <f>VLOOKUP($C$2,'[21]ERU-1'!$A$6:$BE$17,J$42,FALSE)</f>
        <v>0</v>
      </c>
      <c r="K58" s="85">
        <f>VLOOKUP($C$2,'[21]ERU-1'!$A$6:$BE$17,K$42,FALSE)</f>
        <v>0</v>
      </c>
      <c r="L58" s="85">
        <f>VLOOKUP($C$2,'[21]ERU-1'!$A$6:$BE$17,L$42,FALSE)</f>
        <v>0</v>
      </c>
      <c r="M58" s="85">
        <f>VLOOKUP($C$2,'[21]ERU-1'!$A$6:$BE$17,M$42,FALSE)</f>
        <v>0</v>
      </c>
      <c r="N58" s="85">
        <f>VLOOKUP($C$2,'[21]ERU-1'!$A$6:$BE$17,N$42,FALSE)</f>
        <v>0</v>
      </c>
      <c r="O58" s="85" t="s">
        <v>36</v>
      </c>
      <c r="P58" s="85">
        <f>VLOOKUP($C$2,'[21]ERU-1'!$A$6:$BE$17,P$42,FALSE)</f>
        <v>0</v>
      </c>
      <c r="Q58" s="85">
        <f>VLOOKUP($C$2,'[21]ERU-1'!$A$6:$BE$17,Q$42,FALSE)</f>
        <v>0</v>
      </c>
      <c r="R58" s="85">
        <f>VLOOKUP($C$2,'[21]ERU-1'!$A$6:$BE$17,R$42,FALSE)</f>
        <v>0</v>
      </c>
      <c r="S58" s="85">
        <f>VLOOKUP($C$2,'[21]ERU-1'!$A$6:$BE$17,S$42,FALSE)</f>
        <v>0</v>
      </c>
      <c r="T58" s="85">
        <f>VLOOKUP($C$2,'[21]ERU-1'!$A$6:$BE$17,T$42,FALSE)</f>
        <v>0</v>
      </c>
      <c r="U58" s="85">
        <f>VLOOKUP($C$2,'[21]ERU-1'!$A$6:$BE$17,U$42,FALSE)</f>
        <v>0</v>
      </c>
      <c r="V58" s="85">
        <f>VLOOKUP($C$2,'[21]ERU-1'!$A$6:$BE$17,V$42,FALSE)</f>
        <v>0</v>
      </c>
      <c r="W58" s="85">
        <f>VLOOKUP($C$2,'[21]ERU-1'!$A$6:$BE$17,W$42,FALSE)</f>
        <v>0</v>
      </c>
      <c r="X58" s="85">
        <f>VLOOKUP($C$2,'[21]ERU-1'!$A$6:$BE$17,X$42,FALSE)</f>
        <v>0</v>
      </c>
      <c r="Y58" s="85">
        <f>VLOOKUP($C$2,'[21]ERU-1'!$A$6:$BE$17,Y$42,FALSE)</f>
        <v>0</v>
      </c>
      <c r="Z58" s="85">
        <f>VLOOKUP($C$2,'[21]ERU-1'!$A$6:$BE$17,Z$42,FALSE)</f>
        <v>0</v>
      </c>
      <c r="AA58" s="85" t="str">
        <f>INDEX([16]Data!$BK$5:$BK$156,MATCH(A58,[16]Data!$A$5:$A$156,0))</f>
        <v>Zlínský</v>
      </c>
      <c r="AB58" s="86">
        <f>INDEX([16]Data!$BM$5:$BM$156,MATCH(A58,[16]Data!$A$5:$A$156,0))</f>
        <v>1.274</v>
      </c>
      <c r="AC58" s="12"/>
      <c r="AD58" s="39" t="e">
        <f t="shared" si="16"/>
        <v>#DIV/0!</v>
      </c>
    </row>
    <row r="59" spans="1:30" x14ac:dyDescent="0.25">
      <c r="A59">
        <v>2448</v>
      </c>
      <c r="B59" s="84" t="str">
        <f>INDEX([16]Data!$C$5:$C$156,MATCH(A59,[16]Data!$A$5:$A$156,0))</f>
        <v>KJ - Broumov</v>
      </c>
      <c r="C59" s="85" t="str">
        <f>VLOOKUP($C$2,'[22]ERU-1'!$A$6:$BE$17,C$42,FALSE)</f>
        <v>Srpen</v>
      </c>
      <c r="D59" s="85">
        <f>VLOOKUP($C$2,'[22]ERU-1'!$A$6:$BE$17,D$42,FALSE)</f>
        <v>8</v>
      </c>
      <c r="E59" s="85">
        <f>VLOOKUP($C$2,'[22]ERU-1'!$A$6:$BE$17,E$42,FALSE)</f>
        <v>159.166</v>
      </c>
      <c r="F59" s="85">
        <f>VLOOKUP($C$2,'[22]ERU-1'!$A$6:$BE$17,F$42,FALSE)</f>
        <v>87.084000000000003</v>
      </c>
      <c r="G59" s="85">
        <f>VLOOKUP($C$2,'[22]ERU-1'!$A$6:$BE$17,G$42,FALSE)</f>
        <v>35.353000000000002</v>
      </c>
      <c r="H59" s="85">
        <f>VLOOKUP($C$2,'[22]ERU-1'!$A$6:$BE$17,H$42,FALSE)</f>
        <v>251</v>
      </c>
      <c r="I59" s="85">
        <f>VLOOKUP($C$2,'[22]ERU-1'!$A$6:$BE$17,I$42,FALSE)</f>
        <v>0</v>
      </c>
      <c r="J59" s="85">
        <f>VLOOKUP($C$2,'[22]ERU-1'!$A$6:$BE$17,J$42,FALSE)</f>
        <v>0</v>
      </c>
      <c r="K59" s="85">
        <f>VLOOKUP($C$2,'[22]ERU-1'!$A$6:$BE$17,K$42,FALSE)</f>
        <v>251</v>
      </c>
      <c r="L59" s="85">
        <f>VLOOKUP($C$2,'[22]ERU-1'!$A$6:$BE$17,L$42,FALSE)</f>
        <v>0</v>
      </c>
      <c r="M59" s="85">
        <f>VLOOKUP($C$2,'[22]ERU-1'!$A$6:$BE$17,M$42,FALSE)</f>
        <v>251</v>
      </c>
      <c r="N59" s="85">
        <f>VLOOKUP($C$2,'[22]ERU-1'!$A$6:$BE$17,N$42,FALSE)</f>
        <v>0</v>
      </c>
      <c r="O59" s="85" t="s">
        <v>36</v>
      </c>
      <c r="P59" s="85">
        <f>VLOOKUP($C$2,'[22]ERU-1'!$A$6:$BE$17,P$42,FALSE)</f>
        <v>0</v>
      </c>
      <c r="Q59" s="85">
        <f>VLOOKUP($C$2,'[22]ERU-1'!$A$6:$BE$17,Q$42,FALSE)</f>
        <v>0</v>
      </c>
      <c r="R59" s="85">
        <f>VLOOKUP($C$2,'[22]ERU-1'!$A$6:$BE$17,R$42,FALSE)</f>
        <v>251</v>
      </c>
      <c r="S59" s="85">
        <f>VLOOKUP($C$2,'[22]ERU-1'!$A$6:$BE$17,S$42,FALSE)</f>
        <v>0</v>
      </c>
      <c r="T59" s="85">
        <f>VLOOKUP($C$2,'[22]ERU-1'!$A$6:$BE$17,T$42,FALSE)</f>
        <v>0</v>
      </c>
      <c r="U59" s="85">
        <f>VLOOKUP($C$2,'[22]ERU-1'!$A$6:$BE$17,U$42,FALSE)</f>
        <v>0</v>
      </c>
      <c r="V59" s="85">
        <f>VLOOKUP($C$2,'[22]ERU-1'!$A$6:$BE$17,V$42,FALSE)</f>
        <v>0</v>
      </c>
      <c r="W59" s="85">
        <f>VLOOKUP($C$2,'[22]ERU-1'!$A$6:$BE$17,W$42,FALSE)</f>
        <v>0</v>
      </c>
      <c r="X59" s="85">
        <f>VLOOKUP($C$2,'[22]ERU-1'!$A$6:$BE$17,X$42,FALSE)</f>
        <v>0</v>
      </c>
      <c r="Y59" s="85">
        <f>VLOOKUP($C$2,'[22]ERU-1'!$A$6:$BE$17,Y$42,FALSE)</f>
        <v>0</v>
      </c>
      <c r="Z59" s="85">
        <f>VLOOKUP($C$2,'[22]ERU-1'!$A$6:$BE$17,Z$42,FALSE)</f>
        <v>0</v>
      </c>
      <c r="AA59" s="85" t="str">
        <f>INDEX([16]Data!$BK$5:$BK$156,MATCH(A59,[16]Data!$A$5:$A$156,0))</f>
        <v>Královéhradecký</v>
      </c>
      <c r="AB59" s="86">
        <f>INDEX([16]Data!$BM$5:$BM$156,MATCH(A59,[16]Data!$A$5:$A$156,0))</f>
        <v>0.72299999999999998</v>
      </c>
      <c r="AC59" s="12"/>
      <c r="AD59" s="39">
        <f t="shared" si="16"/>
        <v>0.80063182929381083</v>
      </c>
    </row>
    <row r="60" spans="1:30" x14ac:dyDescent="0.25">
      <c r="A60">
        <v>540</v>
      </c>
      <c r="B60" s="84" t="str">
        <f>INDEX([16]Data!$C$5:$C$156,MATCH(A60,[16]Data!$A$5:$A$156,0))</f>
        <v>KJ - Brtnice</v>
      </c>
      <c r="C60" s="85" t="str">
        <f>VLOOKUP($C$2,'[23]ERU-1'!$A$6:$BE$17,C$42,FALSE)</f>
        <v>Srpen</v>
      </c>
      <c r="D60" s="85">
        <f>VLOOKUP($C$2,'[23]ERU-1'!$A$6:$BE$17,D$42,FALSE)</f>
        <v>8</v>
      </c>
      <c r="E60" s="85">
        <f>VLOOKUP($C$2,'[23]ERU-1'!$A$6:$BE$17,E$42,FALSE)</f>
        <v>106.977</v>
      </c>
      <c r="F60" s="85">
        <f>VLOOKUP($C$2,'[23]ERU-1'!$A$6:$BE$17,F$42,FALSE)</f>
        <v>64.929000000000002</v>
      </c>
      <c r="G60" s="85">
        <f>VLOOKUP($C$2,'[23]ERU-1'!$A$6:$BE$17,G$42,FALSE)</f>
        <v>35.44</v>
      </c>
      <c r="H60" s="85">
        <f>VLOOKUP($C$2,'[23]ERU-1'!$A$6:$BE$17,H$42,FALSE)</f>
        <v>184</v>
      </c>
      <c r="I60" s="85">
        <f>VLOOKUP($C$2,'[23]ERU-1'!$A$6:$BE$17,I$42,FALSE)</f>
        <v>0</v>
      </c>
      <c r="J60" s="85">
        <f>VLOOKUP($C$2,'[23]ERU-1'!$A$6:$BE$17,J$42,FALSE)</f>
        <v>0</v>
      </c>
      <c r="K60" s="85">
        <f>VLOOKUP($C$2,'[23]ERU-1'!$A$6:$BE$17,K$42,FALSE)</f>
        <v>184</v>
      </c>
      <c r="L60" s="85">
        <f>VLOOKUP($C$2,'[23]ERU-1'!$A$6:$BE$17,L$42,FALSE)</f>
        <v>0</v>
      </c>
      <c r="M60" s="85">
        <f>VLOOKUP($C$2,'[23]ERU-1'!$A$6:$BE$17,M$42,FALSE)</f>
        <v>184</v>
      </c>
      <c r="N60" s="85">
        <f>VLOOKUP($C$2,'[23]ERU-1'!$A$6:$BE$17,N$42,FALSE)</f>
        <v>0</v>
      </c>
      <c r="O60" s="85" t="s">
        <v>36</v>
      </c>
      <c r="P60" s="85">
        <f>VLOOKUP($C$2,'[23]ERU-1'!$A$6:$BE$17,P$42,FALSE)</f>
        <v>0</v>
      </c>
      <c r="Q60" s="85">
        <f>VLOOKUP($C$2,'[23]ERU-1'!$A$6:$BE$17,Q$42,FALSE)</f>
        <v>0</v>
      </c>
      <c r="R60" s="85">
        <f>VLOOKUP($C$2,'[23]ERU-1'!$A$6:$BE$17,R$42,FALSE)</f>
        <v>184</v>
      </c>
      <c r="S60" s="85">
        <f>VLOOKUP($C$2,'[23]ERU-1'!$A$6:$BE$17,S$42,FALSE)</f>
        <v>0</v>
      </c>
      <c r="T60" s="85">
        <f>VLOOKUP($C$2,'[23]ERU-1'!$A$6:$BE$17,T$42,FALSE)</f>
        <v>0</v>
      </c>
      <c r="U60" s="85">
        <f>VLOOKUP($C$2,'[23]ERU-1'!$A$6:$BE$17,U$42,FALSE)</f>
        <v>0</v>
      </c>
      <c r="V60" s="85">
        <f>VLOOKUP($C$2,'[23]ERU-1'!$A$6:$BE$17,V$42,FALSE)</f>
        <v>0</v>
      </c>
      <c r="W60" s="85">
        <f>VLOOKUP($C$2,'[23]ERU-1'!$A$6:$BE$17,W$42,FALSE)</f>
        <v>0</v>
      </c>
      <c r="X60" s="85">
        <f>VLOOKUP($C$2,'[23]ERU-1'!$A$6:$BE$17,X$42,FALSE)</f>
        <v>0</v>
      </c>
      <c r="Y60" s="85">
        <f>VLOOKUP($C$2,'[23]ERU-1'!$A$6:$BE$17,Y$42,FALSE)</f>
        <v>0</v>
      </c>
      <c r="Z60" s="85">
        <f>VLOOKUP($C$2,'[23]ERU-1'!$A$6:$BE$17,Z$42,FALSE)</f>
        <v>0</v>
      </c>
      <c r="AA60" s="85" t="str">
        <f>INDEX([16]Data!$BK$5:$BK$156,MATCH(A60,[16]Data!$A$5:$A$156,0))</f>
        <v>Vysočina</v>
      </c>
      <c r="AB60" s="86">
        <f>INDEX([16]Data!$BM$5:$BM$156,MATCH(A60,[16]Data!$A$5:$A$156,0))</f>
        <v>0.41699999999999998</v>
      </c>
      <c r="AC60" s="12"/>
      <c r="AD60" s="39">
        <f t="shared" si="16"/>
        <v>0.7871846341559412</v>
      </c>
    </row>
    <row r="61" spans="1:30" x14ac:dyDescent="0.25">
      <c r="A61">
        <v>2477</v>
      </c>
      <c r="B61" s="84" t="str">
        <f>INDEX([16]Data!$C$5:$C$156,MATCH(A61,[16]Data!$A$5:$A$156,0))</f>
        <v>KJ - Bystřice nad Pernštejnem</v>
      </c>
      <c r="C61" s="85" t="str">
        <f>VLOOKUP($C$2,'[24]ERU-1'!$A$6:$BE$17,C$42,FALSE)</f>
        <v>Srpen</v>
      </c>
      <c r="D61" s="85">
        <f>VLOOKUP($C$2,'[24]ERU-1'!$A$6:$BE$17,D$42,FALSE)</f>
        <v>8</v>
      </c>
      <c r="E61" s="85">
        <f>VLOOKUP($C$2,'[24]ERU-1'!$A$6:$BE$17,E$42,FALSE)</f>
        <v>1.2350000000000001</v>
      </c>
      <c r="F61" s="85">
        <f>VLOOKUP($C$2,'[24]ERU-1'!$A$6:$BE$17,F$42,FALSE)</f>
        <v>0</v>
      </c>
      <c r="G61" s="85">
        <f>VLOOKUP($C$2,'[24]ERU-1'!$A$6:$BE$17,G$42,FALSE)</f>
        <v>35.406999999999996</v>
      </c>
      <c r="H61" s="85">
        <f>VLOOKUP($C$2,'[24]ERU-1'!$A$6:$BE$17,H$42,FALSE)</f>
        <v>0</v>
      </c>
      <c r="I61" s="85">
        <f>VLOOKUP($C$2,'[24]ERU-1'!$A$6:$BE$17,I$42,FALSE)</f>
        <v>0</v>
      </c>
      <c r="J61" s="85">
        <f>VLOOKUP($C$2,'[24]ERU-1'!$A$6:$BE$17,J$42,FALSE)</f>
        <v>0</v>
      </c>
      <c r="K61" s="85">
        <f>VLOOKUP($C$2,'[24]ERU-1'!$A$6:$BE$17,K$42,FALSE)</f>
        <v>0</v>
      </c>
      <c r="L61" s="85">
        <f>VLOOKUP($C$2,'[24]ERU-1'!$A$6:$BE$17,L$42,FALSE)</f>
        <v>0</v>
      </c>
      <c r="M61" s="85">
        <f>VLOOKUP($C$2,'[24]ERU-1'!$A$6:$BE$17,M$42,FALSE)</f>
        <v>0</v>
      </c>
      <c r="N61" s="85">
        <f>VLOOKUP($C$2,'[24]ERU-1'!$A$6:$BE$17,N$42,FALSE)</f>
        <v>0</v>
      </c>
      <c r="O61" s="85" t="s">
        <v>36</v>
      </c>
      <c r="P61" s="85">
        <f>VLOOKUP($C$2,'[24]ERU-1'!$A$6:$BE$17,P$42,FALSE)</f>
        <v>0</v>
      </c>
      <c r="Q61" s="85">
        <f>VLOOKUP($C$2,'[24]ERU-1'!$A$6:$BE$17,Q$42,FALSE)</f>
        <v>0</v>
      </c>
      <c r="R61" s="85">
        <f>VLOOKUP($C$2,'[24]ERU-1'!$A$6:$BE$17,R$42,FALSE)</f>
        <v>0</v>
      </c>
      <c r="S61" s="85">
        <f>VLOOKUP($C$2,'[24]ERU-1'!$A$6:$BE$17,S$42,FALSE)</f>
        <v>0</v>
      </c>
      <c r="T61" s="85">
        <f>VLOOKUP($C$2,'[24]ERU-1'!$A$6:$BE$17,T$42,FALSE)</f>
        <v>0</v>
      </c>
      <c r="U61" s="85">
        <f>VLOOKUP($C$2,'[24]ERU-1'!$A$6:$BE$17,U$42,FALSE)</f>
        <v>0</v>
      </c>
      <c r="V61" s="85">
        <f>VLOOKUP($C$2,'[24]ERU-1'!$A$6:$BE$17,V$42,FALSE)</f>
        <v>0</v>
      </c>
      <c r="W61" s="85">
        <f>VLOOKUP($C$2,'[24]ERU-1'!$A$6:$BE$17,W$42,FALSE)</f>
        <v>0</v>
      </c>
      <c r="X61" s="85">
        <f>VLOOKUP($C$2,'[24]ERU-1'!$A$6:$BE$17,X$42,FALSE)</f>
        <v>0</v>
      </c>
      <c r="Y61" s="85">
        <f>VLOOKUP($C$2,'[24]ERU-1'!$A$6:$BE$17,Y$42,FALSE)</f>
        <v>0</v>
      </c>
      <c r="Z61" s="85">
        <f>VLOOKUP($C$2,'[24]ERU-1'!$A$6:$BE$17,Z$42,FALSE)</f>
        <v>0</v>
      </c>
      <c r="AA61" s="85" t="str">
        <f>INDEX([16]Data!$BK$5:$BK$156,MATCH(A61,[16]Data!$A$5:$A$156,0))</f>
        <v>Vysočina</v>
      </c>
      <c r="AB61" s="86">
        <f>INDEX([16]Data!$BM$5:$BM$156,MATCH(A61,[16]Data!$A$5:$A$156,0))</f>
        <v>2.254</v>
      </c>
      <c r="AC61" s="12"/>
      <c r="AD61" s="39" t="e">
        <f t="shared" si="16"/>
        <v>#DIV/0!</v>
      </c>
    </row>
    <row r="62" spans="1:30" x14ac:dyDescent="0.25">
      <c r="A62">
        <v>3124</v>
      </c>
      <c r="B62" s="84" t="str">
        <f>INDEX([16]Data!$C$5:$C$156,MATCH(A62,[16]Data!$A$5:$A$156,0))</f>
        <v>KJ - Česká Třebová, Křib</v>
      </c>
      <c r="C62" s="85" t="str">
        <f>VLOOKUP($C$2,'[25]ERU-1'!$A$6:$BE$17,C$42,FALSE)</f>
        <v>Srpen</v>
      </c>
      <c r="D62" s="85">
        <f>VLOOKUP($C$2,'[25]ERU-1'!$A$6:$BE$17,D$42,FALSE)</f>
        <v>8</v>
      </c>
      <c r="E62" s="85">
        <f>VLOOKUP($C$2,'[25]ERU-1'!$A$6:$BE$17,E$42,FALSE)</f>
        <v>68.870999999999995</v>
      </c>
      <c r="F62" s="85">
        <f>VLOOKUP($C$2,'[25]ERU-1'!$A$6:$BE$17,F$42,FALSE)</f>
        <v>39.130000000000003</v>
      </c>
      <c r="G62" s="85">
        <f>VLOOKUP($C$2,'[25]ERU-1'!$A$6:$BE$17,G$42,FALSE)</f>
        <v>35.351999999999997</v>
      </c>
      <c r="H62" s="85">
        <f>VLOOKUP($C$2,'[25]ERU-1'!$A$6:$BE$17,H$42,FALSE)</f>
        <v>112</v>
      </c>
      <c r="I62" s="85">
        <f>VLOOKUP($C$2,'[25]ERU-1'!$A$6:$BE$17,I$42,FALSE)</f>
        <v>0</v>
      </c>
      <c r="J62" s="85">
        <f>VLOOKUP($C$2,'[25]ERU-1'!$A$6:$BE$17,J$42,FALSE)</f>
        <v>0</v>
      </c>
      <c r="K62" s="85">
        <f>VLOOKUP($C$2,'[25]ERU-1'!$A$6:$BE$17,K$42,FALSE)</f>
        <v>112</v>
      </c>
      <c r="L62" s="85">
        <f>VLOOKUP($C$2,'[25]ERU-1'!$A$6:$BE$17,L$42,FALSE)</f>
        <v>0</v>
      </c>
      <c r="M62" s="85">
        <f>VLOOKUP($C$2,'[25]ERU-1'!$A$6:$BE$17,M$42,FALSE)</f>
        <v>112</v>
      </c>
      <c r="N62" s="85">
        <f>VLOOKUP($C$2,'[25]ERU-1'!$A$6:$BE$17,N$42,FALSE)</f>
        <v>0</v>
      </c>
      <c r="O62" s="85" t="s">
        <v>36</v>
      </c>
      <c r="P62" s="85">
        <f>VLOOKUP($C$2,'[25]ERU-1'!$A$6:$BE$17,P$42,FALSE)</f>
        <v>0</v>
      </c>
      <c r="Q62" s="85">
        <f>VLOOKUP($C$2,'[25]ERU-1'!$A$6:$BE$17,Q$42,FALSE)</f>
        <v>0</v>
      </c>
      <c r="R62" s="85">
        <f>VLOOKUP($C$2,'[25]ERU-1'!$A$6:$BE$17,R$42,FALSE)</f>
        <v>112</v>
      </c>
      <c r="S62" s="85">
        <f>VLOOKUP($C$2,'[25]ERU-1'!$A$6:$BE$17,S$42,FALSE)</f>
        <v>0</v>
      </c>
      <c r="T62" s="85">
        <f>VLOOKUP($C$2,'[25]ERU-1'!$A$6:$BE$17,T$42,FALSE)</f>
        <v>0</v>
      </c>
      <c r="U62" s="85">
        <f>VLOOKUP($C$2,'[25]ERU-1'!$A$6:$BE$17,U$42,FALSE)</f>
        <v>0</v>
      </c>
      <c r="V62" s="85">
        <f>VLOOKUP($C$2,'[25]ERU-1'!$A$6:$BE$17,V$42,FALSE)</f>
        <v>0</v>
      </c>
      <c r="W62" s="85">
        <f>VLOOKUP($C$2,'[25]ERU-1'!$A$6:$BE$17,W$42,FALSE)</f>
        <v>0</v>
      </c>
      <c r="X62" s="85">
        <f>VLOOKUP($C$2,'[25]ERU-1'!$A$6:$BE$17,X$42,FALSE)</f>
        <v>0</v>
      </c>
      <c r="Y62" s="85">
        <f>VLOOKUP($C$2,'[25]ERU-1'!$A$6:$BE$17,Y$42,FALSE)</f>
        <v>0</v>
      </c>
      <c r="Z62" s="85">
        <f>VLOOKUP($C$2,'[25]ERU-1'!$A$6:$BE$17,Z$42,FALSE)</f>
        <v>0</v>
      </c>
      <c r="AA62" s="85" t="str">
        <f>INDEX([16]Data!$BK$5:$BK$156,MATCH(A62,[16]Data!$A$5:$A$156,0))</f>
        <v>Pardubický</v>
      </c>
      <c r="AB62" s="86">
        <f>INDEX([16]Data!$BM$5:$BM$156,MATCH(A62,[16]Data!$A$5:$A$156,0))</f>
        <v>0.28599999999999998</v>
      </c>
      <c r="AC62" s="12"/>
      <c r="AD62" s="39">
        <f t="shared" si="16"/>
        <v>0.79507056251242281</v>
      </c>
    </row>
    <row r="63" spans="1:30" x14ac:dyDescent="0.25">
      <c r="A63">
        <v>3242</v>
      </c>
      <c r="B63" s="84" t="str">
        <f>INDEX([16]Data!$C$5:$C$156,MATCH(A63,[16]Data!$A$5:$A$156,0))</f>
        <v>KJ - Česká Třebová, Lhotka</v>
      </c>
      <c r="C63" s="85" t="str">
        <f>VLOOKUP($C$2,'[26]ERU-1'!$A$6:$BE$17,C$42,FALSE)</f>
        <v>Srpen</v>
      </c>
      <c r="D63" s="85">
        <f>VLOOKUP($C$2,'[26]ERU-1'!$A$6:$BE$17,D$42,FALSE)</f>
        <v>8</v>
      </c>
      <c r="E63" s="85">
        <f>VLOOKUP($C$2,'[26]ERU-1'!$A$6:$BE$17,E$42,FALSE)</f>
        <v>176.46600000000001</v>
      </c>
      <c r="F63" s="85">
        <f>VLOOKUP($C$2,'[26]ERU-1'!$A$6:$BE$17,F$42,FALSE)</f>
        <v>94.289000000000001</v>
      </c>
      <c r="G63" s="85">
        <f>VLOOKUP($C$2,'[26]ERU-1'!$A$6:$BE$17,G$42,FALSE)</f>
        <v>35.353999999999999</v>
      </c>
      <c r="H63" s="85">
        <f>VLOOKUP($C$2,'[26]ERU-1'!$A$6:$BE$17,H$42,FALSE)</f>
        <v>277</v>
      </c>
      <c r="I63" s="85">
        <f>VLOOKUP($C$2,'[26]ERU-1'!$A$6:$BE$17,I$42,FALSE)</f>
        <v>0</v>
      </c>
      <c r="J63" s="85">
        <f>VLOOKUP($C$2,'[26]ERU-1'!$A$6:$BE$17,J$42,FALSE)</f>
        <v>0</v>
      </c>
      <c r="K63" s="85">
        <f>VLOOKUP($C$2,'[26]ERU-1'!$A$6:$BE$17,K$42,FALSE)</f>
        <v>277</v>
      </c>
      <c r="L63" s="85">
        <f>VLOOKUP($C$2,'[26]ERU-1'!$A$6:$BE$17,L$42,FALSE)</f>
        <v>0</v>
      </c>
      <c r="M63" s="85">
        <f>VLOOKUP($C$2,'[26]ERU-1'!$A$6:$BE$17,M$42,FALSE)</f>
        <v>277</v>
      </c>
      <c r="N63" s="85">
        <f>VLOOKUP($C$2,'[26]ERU-1'!$A$6:$BE$17,N$42,FALSE)</f>
        <v>0</v>
      </c>
      <c r="O63" s="85" t="s">
        <v>36</v>
      </c>
      <c r="P63" s="85">
        <f>VLOOKUP($C$2,'[26]ERU-1'!$A$6:$BE$17,P$42,FALSE)</f>
        <v>0</v>
      </c>
      <c r="Q63" s="85">
        <f>VLOOKUP($C$2,'[26]ERU-1'!$A$6:$BE$17,Q$42,FALSE)</f>
        <v>0</v>
      </c>
      <c r="R63" s="85">
        <f>VLOOKUP($C$2,'[26]ERU-1'!$A$6:$BE$17,R$42,FALSE)</f>
        <v>277</v>
      </c>
      <c r="S63" s="85">
        <f>VLOOKUP($C$2,'[26]ERU-1'!$A$6:$BE$17,S$42,FALSE)</f>
        <v>0</v>
      </c>
      <c r="T63" s="85">
        <f>VLOOKUP($C$2,'[26]ERU-1'!$A$6:$BE$17,T$42,FALSE)</f>
        <v>0</v>
      </c>
      <c r="U63" s="85">
        <f>VLOOKUP($C$2,'[26]ERU-1'!$A$6:$BE$17,U$42,FALSE)</f>
        <v>0</v>
      </c>
      <c r="V63" s="85">
        <f>VLOOKUP($C$2,'[26]ERU-1'!$A$6:$BE$17,V$42,FALSE)</f>
        <v>0</v>
      </c>
      <c r="W63" s="85">
        <f>VLOOKUP($C$2,'[26]ERU-1'!$A$6:$BE$17,W$42,FALSE)</f>
        <v>0</v>
      </c>
      <c r="X63" s="85">
        <f>VLOOKUP($C$2,'[26]ERU-1'!$A$6:$BE$17,X$42,FALSE)</f>
        <v>0</v>
      </c>
      <c r="Y63" s="85">
        <f>VLOOKUP($C$2,'[26]ERU-1'!$A$6:$BE$17,Y$42,FALSE)</f>
        <v>0</v>
      </c>
      <c r="Z63" s="85">
        <f>VLOOKUP($C$2,'[26]ERU-1'!$A$6:$BE$17,Z$42,FALSE)</f>
        <v>0</v>
      </c>
      <c r="AA63" s="85" t="str">
        <f>INDEX([16]Data!$BK$5:$BK$156,MATCH(A63,[16]Data!$A$5:$A$156,0))</f>
        <v>Pardubický</v>
      </c>
      <c r="AB63" s="86">
        <f>INDEX([16]Data!$BM$5:$BM$156,MATCH(A63,[16]Data!$A$5:$A$156,0))</f>
        <v>1.046</v>
      </c>
      <c r="AC63" s="12"/>
      <c r="AD63" s="39">
        <f t="shared" si="16"/>
        <v>0.81604900300612415</v>
      </c>
    </row>
    <row r="64" spans="1:30" x14ac:dyDescent="0.25">
      <c r="A64">
        <v>3040</v>
      </c>
      <c r="B64" s="84" t="str">
        <f>INDEX([16]Data!$C$5:$C$156,MATCH(A64,[16]Data!$A$5:$A$156,0))</f>
        <v>KJ - Duchcov</v>
      </c>
      <c r="C64" s="85" t="str">
        <f>VLOOKUP($C$2,'[27]ERU-1'!$A$6:$BE$17,C$42,FALSE)</f>
        <v>Srpen</v>
      </c>
      <c r="D64" s="85">
        <f>VLOOKUP($C$2,'[27]ERU-1'!$A$6:$BE$17,D$42,FALSE)</f>
        <v>8</v>
      </c>
      <c r="E64" s="85">
        <f>VLOOKUP($C$2,'[27]ERU-1'!$A$6:$BE$17,E$42,FALSE)</f>
        <v>628.38800000000003</v>
      </c>
      <c r="F64" s="85">
        <f>VLOOKUP($C$2,'[27]ERU-1'!$A$6:$BE$17,F$42,FALSE)</f>
        <v>329.76900000000001</v>
      </c>
      <c r="G64" s="85">
        <f>VLOOKUP($C$2,'[27]ERU-1'!$A$6:$BE$17,G$42,FALSE)</f>
        <v>35.424999999999997</v>
      </c>
      <c r="H64" s="85">
        <f>VLOOKUP($C$2,'[27]ERU-1'!$A$6:$BE$17,H$42,FALSE)</f>
        <v>921</v>
      </c>
      <c r="I64" s="85">
        <f>VLOOKUP($C$2,'[27]ERU-1'!$A$6:$BE$17,I$42,FALSE)</f>
        <v>0</v>
      </c>
      <c r="J64" s="85">
        <f>VLOOKUP($C$2,'[27]ERU-1'!$A$6:$BE$17,J$42,FALSE)</f>
        <v>0</v>
      </c>
      <c r="K64" s="85">
        <f>VLOOKUP($C$2,'[27]ERU-1'!$A$6:$BE$17,K$42,FALSE)</f>
        <v>921</v>
      </c>
      <c r="L64" s="85">
        <f>VLOOKUP($C$2,'[27]ERU-1'!$A$6:$BE$17,L$42,FALSE)</f>
        <v>0</v>
      </c>
      <c r="M64" s="85">
        <f>VLOOKUP($C$2,'[27]ERU-1'!$A$6:$BE$17,M$42,FALSE)</f>
        <v>921</v>
      </c>
      <c r="N64" s="85">
        <f>VLOOKUP($C$2,'[27]ERU-1'!$A$6:$BE$17,N$42,FALSE)</f>
        <v>0</v>
      </c>
      <c r="O64" s="85" t="s">
        <v>36</v>
      </c>
      <c r="P64" s="85">
        <f>VLOOKUP($C$2,'[27]ERU-1'!$A$6:$BE$17,P$42,FALSE)</f>
        <v>0</v>
      </c>
      <c r="Q64" s="85">
        <f>VLOOKUP($C$2,'[27]ERU-1'!$A$6:$BE$17,Q$42,FALSE)</f>
        <v>0</v>
      </c>
      <c r="R64" s="85">
        <f>VLOOKUP($C$2,'[27]ERU-1'!$A$6:$BE$17,R$42,FALSE)</f>
        <v>921</v>
      </c>
      <c r="S64" s="85">
        <f>VLOOKUP($C$2,'[27]ERU-1'!$A$6:$BE$17,S$42,FALSE)</f>
        <v>0</v>
      </c>
      <c r="T64" s="85">
        <f>VLOOKUP($C$2,'[27]ERU-1'!$A$6:$BE$17,T$42,FALSE)</f>
        <v>0</v>
      </c>
      <c r="U64" s="85">
        <f>VLOOKUP($C$2,'[27]ERU-1'!$A$6:$BE$17,U$42,FALSE)</f>
        <v>0</v>
      </c>
      <c r="V64" s="85">
        <f>VLOOKUP($C$2,'[27]ERU-1'!$A$6:$BE$17,V$42,FALSE)</f>
        <v>0</v>
      </c>
      <c r="W64" s="85">
        <f>VLOOKUP($C$2,'[27]ERU-1'!$A$6:$BE$17,W$42,FALSE)</f>
        <v>0</v>
      </c>
      <c r="X64" s="85">
        <f>VLOOKUP($C$2,'[27]ERU-1'!$A$6:$BE$17,X$42,FALSE)</f>
        <v>0</v>
      </c>
      <c r="Y64" s="85">
        <f>VLOOKUP($C$2,'[27]ERU-1'!$A$6:$BE$17,Y$42,FALSE)</f>
        <v>0</v>
      </c>
      <c r="Z64" s="85">
        <f>VLOOKUP($C$2,'[27]ERU-1'!$A$6:$BE$17,Z$42,FALSE)</f>
        <v>0</v>
      </c>
      <c r="AA64" s="85" t="str">
        <f>INDEX([16]Data!$BK$5:$BK$156,MATCH(A64,[16]Data!$A$5:$A$156,0))</f>
        <v>Ústecký</v>
      </c>
      <c r="AB64" s="86">
        <f>INDEX([16]Data!$BM$5:$BM$156,MATCH(A64,[16]Data!$A$5:$A$156,0))</f>
        <v>2.5129999999999999</v>
      </c>
      <c r="AC64" s="12"/>
      <c r="AD64" s="39">
        <f t="shared" si="16"/>
        <v>0.7757955821600373</v>
      </c>
    </row>
    <row r="65" spans="1:30" x14ac:dyDescent="0.25">
      <c r="A65">
        <v>2479</v>
      </c>
      <c r="B65" s="84" t="str">
        <f>INDEX([16]Data!$C$5:$C$156,MATCH(A65,[16]Data!$A$5:$A$156,0))</f>
        <v>KJ - Fügnerova, Vrchlabí</v>
      </c>
      <c r="C65" s="85" t="str">
        <f>VLOOKUP($C$2,'[28]ERU-1'!$A$6:$BE$17,C$42,FALSE)</f>
        <v>Srpen</v>
      </c>
      <c r="D65" s="85">
        <f>VLOOKUP($C$2,'[28]ERU-1'!$A$6:$BE$17,D$42,FALSE)</f>
        <v>8</v>
      </c>
      <c r="E65" s="85" t="e">
        <f>VLOOKUP($C$2,'[28]ERU-1'!$A$6:$BE$17,E$42,FALSE)</f>
        <v>#N/A</v>
      </c>
      <c r="F65" s="85" t="e">
        <f>VLOOKUP($C$2,'[28]ERU-1'!$A$6:$BE$17,F$42,FALSE)</f>
        <v>#N/A</v>
      </c>
      <c r="G65" s="85" t="e">
        <f>VLOOKUP($C$2,'[28]ERU-1'!$A$6:$BE$17,G$42,FALSE)</f>
        <v>#N/A</v>
      </c>
      <c r="H65" s="85">
        <f>VLOOKUP($C$2,'[28]ERU-1'!$A$6:$BE$17,H$42,FALSE)</f>
        <v>0</v>
      </c>
      <c r="I65" s="85">
        <f>VLOOKUP($C$2,'[28]ERU-1'!$A$6:$BE$17,I$42,FALSE)</f>
        <v>0</v>
      </c>
      <c r="J65" s="85">
        <f>VLOOKUP($C$2,'[28]ERU-1'!$A$6:$BE$17,J$42,FALSE)</f>
        <v>0</v>
      </c>
      <c r="K65" s="85">
        <f>VLOOKUP($C$2,'[28]ERU-1'!$A$6:$BE$17,K$42,FALSE)</f>
        <v>0</v>
      </c>
      <c r="L65" s="85">
        <f>VLOOKUP($C$2,'[28]ERU-1'!$A$6:$BE$17,L$42,FALSE)</f>
        <v>0</v>
      </c>
      <c r="M65" s="85">
        <f>VLOOKUP($C$2,'[28]ERU-1'!$A$6:$BE$17,M$42,FALSE)</f>
        <v>0</v>
      </c>
      <c r="N65" s="85">
        <f>VLOOKUP($C$2,'[28]ERU-1'!$A$6:$BE$17,N$42,FALSE)</f>
        <v>0</v>
      </c>
      <c r="O65" s="85" t="s">
        <v>36</v>
      </c>
      <c r="P65" s="85">
        <f>VLOOKUP($C$2,'[28]ERU-1'!$A$6:$BE$17,P$42,FALSE)</f>
        <v>0</v>
      </c>
      <c r="Q65" s="85">
        <f>VLOOKUP($C$2,'[28]ERU-1'!$A$6:$BE$17,Q$42,FALSE)</f>
        <v>0</v>
      </c>
      <c r="R65" s="85">
        <f>VLOOKUP($C$2,'[28]ERU-1'!$A$6:$BE$17,R$42,FALSE)</f>
        <v>0</v>
      </c>
      <c r="S65" s="85">
        <f>VLOOKUP($C$2,'[28]ERU-1'!$A$6:$BE$17,S$42,FALSE)</f>
        <v>0</v>
      </c>
      <c r="T65" s="85">
        <f>VLOOKUP($C$2,'[28]ERU-1'!$A$6:$BE$17,T$42,FALSE)</f>
        <v>0</v>
      </c>
      <c r="U65" s="85">
        <f>VLOOKUP($C$2,'[28]ERU-1'!$A$6:$BE$17,U$42,FALSE)</f>
        <v>0</v>
      </c>
      <c r="V65" s="85">
        <f>VLOOKUP($C$2,'[28]ERU-1'!$A$6:$BE$17,V$42,FALSE)</f>
        <v>0</v>
      </c>
      <c r="W65" s="85">
        <f>VLOOKUP($C$2,'[28]ERU-1'!$A$6:$BE$17,W$42,FALSE)</f>
        <v>0</v>
      </c>
      <c r="X65" s="85">
        <f>VLOOKUP($C$2,'[28]ERU-1'!$A$6:$BE$17,X$42,FALSE)</f>
        <v>0</v>
      </c>
      <c r="Y65" s="85">
        <f>VLOOKUP($C$2,'[28]ERU-1'!$A$6:$BE$17,Y$42,FALSE)</f>
        <v>0</v>
      </c>
      <c r="Z65" s="85">
        <f>VLOOKUP($C$2,'[28]ERU-1'!$A$6:$BE$17,Z$42,FALSE)</f>
        <v>0</v>
      </c>
      <c r="AA65" s="85" t="str">
        <f>INDEX([16]Data!$BK$5:$BK$156,MATCH(A65,[16]Data!$A$5:$A$156,0))</f>
        <v>Královéhradecký</v>
      </c>
      <c r="AB65" s="86">
        <f>INDEX([16]Data!$BM$5:$BM$156,MATCH(A65,[16]Data!$A$5:$A$156,0))</f>
        <v>0.95199999999999996</v>
      </c>
      <c r="AC65" s="12"/>
      <c r="AD65" s="39" t="e">
        <f t="shared" si="16"/>
        <v>#N/A</v>
      </c>
    </row>
    <row r="66" spans="1:30" x14ac:dyDescent="0.25">
      <c r="A66">
        <v>3515</v>
      </c>
      <c r="B66" s="84" t="str">
        <f>INDEX([16]Data!$C$5:$C$156,MATCH(A66,[16]Data!$A$5:$A$156,0))</f>
        <v>KJ - Havlíčkův Brod, Rozkošská</v>
      </c>
      <c r="C66" s="85" t="str">
        <f>VLOOKUP($C$2,'[29]ERU-1'!$A$6:$BE$17,C$42,FALSE)</f>
        <v>Srpen</v>
      </c>
      <c r="D66" s="85">
        <f>VLOOKUP($C$2,'[29]ERU-1'!$A$6:$BE$17,D$42,FALSE)</f>
        <v>8</v>
      </c>
      <c r="E66" s="85">
        <f>VLOOKUP($C$2,'[29]ERU-1'!$A$6:$BE$17,E$42,FALSE)</f>
        <v>47.688000000000002</v>
      </c>
      <c r="F66" s="85">
        <f>VLOOKUP($C$2,'[29]ERU-1'!$A$6:$BE$17,F$42,FALSE)</f>
        <v>25.347999999999999</v>
      </c>
      <c r="G66" s="85">
        <f>VLOOKUP($C$2,'[29]ERU-1'!$A$6:$BE$17,G$42,FALSE)</f>
        <v>35.353000000000002</v>
      </c>
      <c r="H66" s="85">
        <f>VLOOKUP($C$2,'[29]ERU-1'!$A$6:$BE$17,H$42,FALSE)</f>
        <v>74</v>
      </c>
      <c r="I66" s="85">
        <f>VLOOKUP($C$2,'[29]ERU-1'!$A$6:$BE$17,I$42,FALSE)</f>
        <v>0</v>
      </c>
      <c r="J66" s="85">
        <f>VLOOKUP($C$2,'[29]ERU-1'!$A$6:$BE$17,J$42,FALSE)</f>
        <v>0</v>
      </c>
      <c r="K66" s="85">
        <f>VLOOKUP($C$2,'[29]ERU-1'!$A$6:$BE$17,K$42,FALSE)</f>
        <v>74</v>
      </c>
      <c r="L66" s="85">
        <f>VLOOKUP($C$2,'[29]ERU-1'!$A$6:$BE$17,L$42,FALSE)</f>
        <v>0</v>
      </c>
      <c r="M66" s="85">
        <f>VLOOKUP($C$2,'[29]ERU-1'!$A$6:$BE$17,M$42,FALSE)</f>
        <v>74</v>
      </c>
      <c r="N66" s="85">
        <f>VLOOKUP($C$2,'[29]ERU-1'!$A$6:$BE$17,N$42,FALSE)</f>
        <v>0</v>
      </c>
      <c r="O66" s="85" t="s">
        <v>36</v>
      </c>
      <c r="P66" s="85">
        <f>VLOOKUP($C$2,'[29]ERU-1'!$A$6:$BE$17,P$42,FALSE)</f>
        <v>0</v>
      </c>
      <c r="Q66" s="85">
        <f>VLOOKUP($C$2,'[29]ERU-1'!$A$6:$BE$17,Q$42,FALSE)</f>
        <v>0</v>
      </c>
      <c r="R66" s="85">
        <f>VLOOKUP($C$2,'[29]ERU-1'!$A$6:$BE$17,R$42,FALSE)</f>
        <v>0</v>
      </c>
      <c r="S66" s="85">
        <f>VLOOKUP($C$2,'[29]ERU-1'!$A$6:$BE$17,S$42,FALSE)</f>
        <v>0</v>
      </c>
      <c r="T66" s="85">
        <f>VLOOKUP($C$2,'[29]ERU-1'!$A$6:$BE$17,T$42,FALSE)</f>
        <v>0</v>
      </c>
      <c r="U66" s="85">
        <f>VLOOKUP($C$2,'[29]ERU-1'!$A$6:$BE$17,U$42,FALSE)</f>
        <v>0</v>
      </c>
      <c r="V66" s="85">
        <f>VLOOKUP($C$2,'[29]ERU-1'!$A$6:$BE$17,V$42,FALSE)</f>
        <v>0</v>
      </c>
      <c r="W66" s="85">
        <f>VLOOKUP($C$2,'[29]ERU-1'!$A$6:$BE$17,W$42,FALSE)</f>
        <v>0</v>
      </c>
      <c r="X66" s="85">
        <f>VLOOKUP($C$2,'[29]ERU-1'!$A$6:$BE$17,X$42,FALSE)</f>
        <v>74</v>
      </c>
      <c r="Y66" s="85">
        <f>VLOOKUP($C$2,'[29]ERU-1'!$A$6:$BE$17,Y$42,FALSE)</f>
        <v>0</v>
      </c>
      <c r="Z66" s="85">
        <f>VLOOKUP($C$2,'[29]ERU-1'!$A$6:$BE$17,Z$42,FALSE)</f>
        <v>0</v>
      </c>
      <c r="AA66" s="85" t="str">
        <f>INDEX([16]Data!$BK$5:$BK$156,MATCH(A66,[16]Data!$A$5:$A$156,0))</f>
        <v>Vysočina</v>
      </c>
      <c r="AB66" s="86">
        <f>INDEX([16]Data!$BM$5:$BM$156,MATCH(A66,[16]Data!$A$5:$A$156,0))</f>
        <v>0.28599999999999998</v>
      </c>
      <c r="AC66" s="12"/>
      <c r="AD66" s="39">
        <f t="shared" si="16"/>
        <v>0.81093402065470876</v>
      </c>
    </row>
    <row r="67" spans="1:30" x14ac:dyDescent="0.25">
      <c r="A67" s="34">
        <v>3503</v>
      </c>
      <c r="B67" s="84" t="str">
        <f>INDEX([16]Data!$C$5:$C$156,MATCH(A67,[16]Data!$A$5:$A$156,0))</f>
        <v>KJ - Havlíčkův Brod, Na Výšině</v>
      </c>
      <c r="C67" s="85" t="str">
        <f>VLOOKUP($C$2,'[30]ERU-1'!$A$6:$BE$17,C$42,FALSE)</f>
        <v>Srpen</v>
      </c>
      <c r="D67" s="85">
        <f>VLOOKUP($C$2,'[30]ERU-1'!$A$6:$BE$17,D$42,FALSE)</f>
        <v>8</v>
      </c>
      <c r="E67" s="85">
        <f>VLOOKUP($C$2,'[30]ERU-1'!$A$6:$BE$17,E$42,FALSE)</f>
        <v>202.08799999999999</v>
      </c>
      <c r="F67" s="85">
        <f>VLOOKUP($C$2,'[30]ERU-1'!$A$6:$BE$17,F$42,FALSE)</f>
        <v>107.84</v>
      </c>
      <c r="G67" s="85">
        <f>VLOOKUP($C$2,'[30]ERU-1'!$A$6:$BE$17,G$42,FALSE)</f>
        <v>35.273000000000003</v>
      </c>
      <c r="H67" s="85">
        <f>VLOOKUP($C$2,'[30]ERU-1'!$A$6:$BE$17,H$42,FALSE)</f>
        <v>298</v>
      </c>
      <c r="I67" s="85">
        <f>VLOOKUP($C$2,'[30]ERU-1'!$A$6:$BE$17,I$42,FALSE)</f>
        <v>0</v>
      </c>
      <c r="J67" s="85">
        <f>VLOOKUP($C$2,'[30]ERU-1'!$A$6:$BE$17,J$42,FALSE)</f>
        <v>0</v>
      </c>
      <c r="K67" s="85">
        <f>VLOOKUP($C$2,'[30]ERU-1'!$A$6:$BE$17,K$42,FALSE)</f>
        <v>298</v>
      </c>
      <c r="L67" s="85">
        <f>VLOOKUP($C$2,'[30]ERU-1'!$A$6:$BE$17,L$42,FALSE)</f>
        <v>0</v>
      </c>
      <c r="M67" s="85">
        <f>VLOOKUP($C$2,'[30]ERU-1'!$A$6:$BE$17,M$42,FALSE)</f>
        <v>298</v>
      </c>
      <c r="N67" s="85">
        <f>VLOOKUP($C$2,'[30]ERU-1'!$A$6:$BE$17,N$42,FALSE)</f>
        <v>0</v>
      </c>
      <c r="O67" s="85" t="s">
        <v>36</v>
      </c>
      <c r="P67" s="85">
        <f>VLOOKUP($C$2,'[30]ERU-1'!$A$6:$BE$17,P$42,FALSE)</f>
        <v>0</v>
      </c>
      <c r="Q67" s="85">
        <f>VLOOKUP($C$2,'[30]ERU-1'!$A$6:$BE$17,Q$42,FALSE)</f>
        <v>0</v>
      </c>
      <c r="R67" s="85">
        <f>VLOOKUP($C$2,'[30]ERU-1'!$A$6:$BE$17,R$42,FALSE)</f>
        <v>298</v>
      </c>
      <c r="S67" s="85">
        <f>VLOOKUP($C$2,'[30]ERU-1'!$A$6:$BE$17,S$42,FALSE)</f>
        <v>0</v>
      </c>
      <c r="T67" s="85">
        <f>VLOOKUP($C$2,'[30]ERU-1'!$A$6:$BE$17,T$42,FALSE)</f>
        <v>0</v>
      </c>
      <c r="U67" s="85">
        <f>VLOOKUP($C$2,'[30]ERU-1'!$A$6:$BE$17,U$42,FALSE)</f>
        <v>0</v>
      </c>
      <c r="V67" s="85">
        <f>VLOOKUP($C$2,'[30]ERU-1'!$A$6:$BE$17,V$42,FALSE)</f>
        <v>0</v>
      </c>
      <c r="W67" s="85">
        <f>VLOOKUP($C$2,'[30]ERU-1'!$A$6:$BE$17,W$42,FALSE)</f>
        <v>0</v>
      </c>
      <c r="X67" s="85">
        <f>VLOOKUP($C$2,'[30]ERU-1'!$A$6:$BE$17,X$42,FALSE)</f>
        <v>0</v>
      </c>
      <c r="Y67" s="85">
        <f>VLOOKUP($C$2,'[30]ERU-1'!$A$6:$BE$17,Y$42,FALSE)</f>
        <v>0</v>
      </c>
      <c r="Z67" s="85">
        <f>VLOOKUP($C$2,'[30]ERU-1'!$A$6:$BE$17,Z$42,FALSE)</f>
        <v>0</v>
      </c>
      <c r="AA67" s="85" t="str">
        <f>INDEX([16]Data!$BK$5:$BK$156,MATCH(A67,[16]Data!$A$5:$A$156,0))</f>
        <v>Vysočina</v>
      </c>
      <c r="AB67" s="86">
        <f>INDEX([16]Data!$BM$5:$BM$156,MATCH(A67,[16]Data!$A$5:$A$156,0))</f>
        <v>0.73499999999999999</v>
      </c>
      <c r="AC67" s="12"/>
      <c r="AD67" s="39">
        <f t="shared" si="16"/>
        <v>0.76759808770194515</v>
      </c>
    </row>
    <row r="68" spans="1:30" x14ac:dyDescent="0.25">
      <c r="A68">
        <v>2681</v>
      </c>
      <c r="B68" s="84" t="str">
        <f>INDEX([16]Data!$C$5:$C$156,MATCH(A68,[16]Data!$A$5:$A$156,0))</f>
        <v>KJ - Havlíčkův Brod, Smetanovo náměstí</v>
      </c>
      <c r="C68" s="85" t="str">
        <f>VLOOKUP($C$2,'[31]ERU-1'!$A$6:$BE$17,C$42,FALSE)</f>
        <v>Srpen</v>
      </c>
      <c r="D68" s="85">
        <f>VLOOKUP($C$2,'[31]ERU-1'!$A$6:$BE$17,D$42,FALSE)</f>
        <v>8</v>
      </c>
      <c r="E68" s="85">
        <f>VLOOKUP($C$2,'[31]ERU-1'!$A$6:$BE$17,E$42,FALSE)</f>
        <v>126.57299999999999</v>
      </c>
      <c r="F68" s="85">
        <f>VLOOKUP($C$2,'[31]ERU-1'!$A$6:$BE$17,F$42,FALSE)</f>
        <v>66.989000000000004</v>
      </c>
      <c r="G68" s="85">
        <f>VLOOKUP($C$2,'[31]ERU-1'!$A$6:$BE$17,G$42,FALSE)</f>
        <v>35.353000000000002</v>
      </c>
      <c r="H68" s="85">
        <f>VLOOKUP($C$2,'[31]ERU-1'!$A$6:$BE$17,H$42,FALSE)</f>
        <v>188</v>
      </c>
      <c r="I68" s="85">
        <f>VLOOKUP($C$2,'[31]ERU-1'!$A$6:$BE$17,I$42,FALSE)</f>
        <v>0</v>
      </c>
      <c r="J68" s="85">
        <f>VLOOKUP($C$2,'[31]ERU-1'!$A$6:$BE$17,J$42,FALSE)</f>
        <v>0</v>
      </c>
      <c r="K68" s="85">
        <f>VLOOKUP($C$2,'[31]ERU-1'!$A$6:$BE$17,K$42,FALSE)</f>
        <v>188</v>
      </c>
      <c r="L68" s="85">
        <f>VLOOKUP($C$2,'[31]ERU-1'!$A$6:$BE$17,L$42,FALSE)</f>
        <v>0</v>
      </c>
      <c r="M68" s="85">
        <f>VLOOKUP($C$2,'[31]ERU-1'!$A$6:$BE$17,M$42,FALSE)</f>
        <v>188</v>
      </c>
      <c r="N68" s="85">
        <f>VLOOKUP($C$2,'[31]ERU-1'!$A$6:$BE$17,N$42,FALSE)</f>
        <v>0</v>
      </c>
      <c r="O68" s="85" t="s">
        <v>36</v>
      </c>
      <c r="P68" s="85">
        <f>VLOOKUP($C$2,'[31]ERU-1'!$A$6:$BE$17,P$42,FALSE)</f>
        <v>0</v>
      </c>
      <c r="Q68" s="85">
        <f>VLOOKUP($C$2,'[31]ERU-1'!$A$6:$BE$17,Q$42,FALSE)</f>
        <v>0</v>
      </c>
      <c r="R68" s="85">
        <f>VLOOKUP($C$2,'[31]ERU-1'!$A$6:$BE$17,R$42,FALSE)</f>
        <v>188</v>
      </c>
      <c r="S68" s="85">
        <f>VLOOKUP($C$2,'[31]ERU-1'!$A$6:$BE$17,S$42,FALSE)</f>
        <v>0</v>
      </c>
      <c r="T68" s="85">
        <f>VLOOKUP($C$2,'[31]ERU-1'!$A$6:$BE$17,T$42,FALSE)</f>
        <v>0</v>
      </c>
      <c r="U68" s="85">
        <f>VLOOKUP($C$2,'[31]ERU-1'!$A$6:$BE$17,U$42,FALSE)</f>
        <v>0</v>
      </c>
      <c r="V68" s="85">
        <f>VLOOKUP($C$2,'[31]ERU-1'!$A$6:$BE$17,V$42,FALSE)</f>
        <v>0</v>
      </c>
      <c r="W68" s="85">
        <f>VLOOKUP($C$2,'[31]ERU-1'!$A$6:$BE$17,W$42,FALSE)</f>
        <v>0</v>
      </c>
      <c r="X68" s="85">
        <f>VLOOKUP($C$2,'[31]ERU-1'!$A$6:$BE$17,X$42,FALSE)</f>
        <v>0</v>
      </c>
      <c r="Y68" s="85">
        <f>VLOOKUP($C$2,'[31]ERU-1'!$A$6:$BE$17,Y$42,FALSE)</f>
        <v>0</v>
      </c>
      <c r="Z68" s="85">
        <f>VLOOKUP($C$2,'[31]ERU-1'!$A$6:$BE$17,Z$42,FALSE)</f>
        <v>0</v>
      </c>
      <c r="AA68" s="85" t="str">
        <f>INDEX([16]Data!$BK$5:$BK$156,MATCH(A68,[16]Data!$A$5:$A$156,0))</f>
        <v>Vysočina</v>
      </c>
      <c r="AB68" s="86">
        <f>INDEX([16]Data!$BM$5:$BM$156,MATCH(A68,[16]Data!$A$5:$A$156,0))</f>
        <v>0.47199999999999998</v>
      </c>
      <c r="AC68" s="12"/>
      <c r="AD68" s="39">
        <f t="shared" si="16"/>
        <v>0.77956414071298596</v>
      </c>
    </row>
    <row r="69" spans="1:30" x14ac:dyDescent="0.25">
      <c r="A69">
        <v>2683</v>
      </c>
      <c r="B69" s="84" t="str">
        <f>INDEX([16]Data!$C$5:$C$156,MATCH(A69,[16]Data!$A$5:$A$156,0))</f>
        <v>KJ - Havlíčkův Brod, Žižkov II</v>
      </c>
      <c r="C69" s="85" t="str">
        <f>VLOOKUP($C$2,'[32]ERU-1'!$A$6:$BE$17,C$42,FALSE)</f>
        <v>Srpen</v>
      </c>
      <c r="D69" s="85">
        <f>VLOOKUP($C$2,'[32]ERU-1'!$A$6:$BE$17,D$42,FALSE)</f>
        <v>8</v>
      </c>
      <c r="E69" s="85">
        <f>VLOOKUP($C$2,'[32]ERU-1'!$A$6:$BE$17,E$42,FALSE)</f>
        <v>139.69999999999999</v>
      </c>
      <c r="F69" s="85">
        <f>VLOOKUP($C$2,'[32]ERU-1'!$A$6:$BE$17,F$42,FALSE)</f>
        <v>70.549000000000007</v>
      </c>
      <c r="G69" s="85">
        <f>VLOOKUP($C$2,'[32]ERU-1'!$A$6:$BE$17,G$42,FALSE)</f>
        <v>35.353000000000002</v>
      </c>
      <c r="H69" s="85">
        <f>VLOOKUP($C$2,'[32]ERU-1'!$A$6:$BE$17,H$42,FALSE)</f>
        <v>189</v>
      </c>
      <c r="I69" s="85">
        <f>VLOOKUP($C$2,'[32]ERU-1'!$A$6:$BE$17,I$42,FALSE)</f>
        <v>0</v>
      </c>
      <c r="J69" s="85">
        <f>VLOOKUP($C$2,'[32]ERU-1'!$A$6:$BE$17,J$42,FALSE)</f>
        <v>0</v>
      </c>
      <c r="K69" s="85">
        <f>VLOOKUP($C$2,'[32]ERU-1'!$A$6:$BE$17,K$42,FALSE)</f>
        <v>189</v>
      </c>
      <c r="L69" s="85">
        <f>VLOOKUP($C$2,'[32]ERU-1'!$A$6:$BE$17,L$42,FALSE)</f>
        <v>0</v>
      </c>
      <c r="M69" s="85">
        <f>VLOOKUP($C$2,'[32]ERU-1'!$A$6:$BE$17,M$42,FALSE)</f>
        <v>189</v>
      </c>
      <c r="N69" s="85">
        <f>VLOOKUP($C$2,'[32]ERU-1'!$A$6:$BE$17,N$42,FALSE)</f>
        <v>0</v>
      </c>
      <c r="O69" s="85" t="s">
        <v>36</v>
      </c>
      <c r="P69" s="85">
        <f>VLOOKUP($C$2,'[32]ERU-1'!$A$6:$BE$17,P$42,FALSE)</f>
        <v>0</v>
      </c>
      <c r="Q69" s="85">
        <f>VLOOKUP($C$2,'[32]ERU-1'!$A$6:$BE$17,Q$42,FALSE)</f>
        <v>0</v>
      </c>
      <c r="R69" s="85">
        <f>VLOOKUP($C$2,'[32]ERU-1'!$A$6:$BE$17,R$42,FALSE)</f>
        <v>189</v>
      </c>
      <c r="S69" s="85">
        <f>VLOOKUP($C$2,'[32]ERU-1'!$A$6:$BE$17,S$42,FALSE)</f>
        <v>0</v>
      </c>
      <c r="T69" s="85">
        <f>VLOOKUP($C$2,'[32]ERU-1'!$A$6:$BE$17,T$42,FALSE)</f>
        <v>0</v>
      </c>
      <c r="U69" s="85">
        <f>VLOOKUP($C$2,'[32]ERU-1'!$A$6:$BE$17,U$42,FALSE)</f>
        <v>0</v>
      </c>
      <c r="V69" s="85">
        <f>VLOOKUP($C$2,'[32]ERU-1'!$A$6:$BE$17,V$42,FALSE)</f>
        <v>0</v>
      </c>
      <c r="W69" s="85">
        <f>VLOOKUP($C$2,'[32]ERU-1'!$A$6:$BE$17,W$42,FALSE)</f>
        <v>0</v>
      </c>
      <c r="X69" s="85">
        <f>VLOOKUP($C$2,'[32]ERU-1'!$A$6:$BE$17,X$42,FALSE)</f>
        <v>0</v>
      </c>
      <c r="Y69" s="85">
        <f>VLOOKUP($C$2,'[32]ERU-1'!$A$6:$BE$17,Y$42,FALSE)</f>
        <v>0</v>
      </c>
      <c r="Z69" s="85">
        <f>VLOOKUP($C$2,'[32]ERU-1'!$A$6:$BE$17,Z$42,FALSE)</f>
        <v>0</v>
      </c>
      <c r="AA69" s="85" t="str">
        <f>INDEX([16]Data!$BK$5:$BK$156,MATCH(A69,[16]Data!$A$5:$A$156,0))</f>
        <v>Vysočina</v>
      </c>
      <c r="AB69" s="86">
        <f>INDEX([16]Data!$BM$5:$BM$156,MATCH(A69,[16]Data!$A$5:$A$156,0))</f>
        <v>0.47199999999999998</v>
      </c>
      <c r="AC69" s="12"/>
      <c r="AD69" s="39">
        <f t="shared" si="16"/>
        <v>0.74416363095153715</v>
      </c>
    </row>
    <row r="70" spans="1:30" x14ac:dyDescent="0.25">
      <c r="A70">
        <v>2879</v>
      </c>
      <c r="B70" s="84" t="str">
        <f>INDEX([16]Data!$C$5:$C$156,MATCH(A70,[16]Data!$A$5:$A$156,0))</f>
        <v>KJ - Hlučín</v>
      </c>
      <c r="C70" s="85" t="str">
        <f>VLOOKUP($C$2,'[33]ERU-1'!$A$6:$BE$17,C$42,FALSE)</f>
        <v>Srpen</v>
      </c>
      <c r="D70" s="85">
        <f>VLOOKUP($C$2,'[33]ERU-1'!$A$6:$BE$17,D$42,FALSE)</f>
        <v>8</v>
      </c>
      <c r="E70" s="85">
        <f>VLOOKUP($C$2,'[33]ERU-1'!$A$6:$BE$17,E$42,FALSE)</f>
        <v>527.61500000000001</v>
      </c>
      <c r="F70" s="85">
        <f>VLOOKUP($C$2,'[33]ERU-1'!$A$6:$BE$17,F$42,FALSE)</f>
        <v>275.30099999999999</v>
      </c>
      <c r="G70" s="85">
        <f>VLOOKUP($C$2,'[33]ERU-1'!$A$6:$BE$17,G$42,FALSE)</f>
        <v>35.433</v>
      </c>
      <c r="H70" s="85">
        <f>VLOOKUP($C$2,'[33]ERU-1'!$A$6:$BE$17,H$42,FALSE)</f>
        <v>756</v>
      </c>
      <c r="I70" s="85">
        <f>VLOOKUP($C$2,'[33]ERU-1'!$A$6:$BE$17,I$42,FALSE)</f>
        <v>0</v>
      </c>
      <c r="J70" s="85">
        <f>VLOOKUP($C$2,'[33]ERU-1'!$A$6:$BE$17,J$42,FALSE)</f>
        <v>0</v>
      </c>
      <c r="K70" s="85">
        <f>VLOOKUP($C$2,'[33]ERU-1'!$A$6:$BE$17,K$42,FALSE)</f>
        <v>756</v>
      </c>
      <c r="L70" s="85">
        <f>VLOOKUP($C$2,'[33]ERU-1'!$A$6:$BE$17,L$42,FALSE)</f>
        <v>0</v>
      </c>
      <c r="M70" s="85">
        <f>VLOOKUP($C$2,'[33]ERU-1'!$A$6:$BE$17,M$42,FALSE)</f>
        <v>756</v>
      </c>
      <c r="N70" s="85">
        <f>VLOOKUP($C$2,'[33]ERU-1'!$A$6:$BE$17,N$42,FALSE)</f>
        <v>0</v>
      </c>
      <c r="O70" s="85" t="s">
        <v>36</v>
      </c>
      <c r="P70" s="85">
        <f>VLOOKUP($C$2,'[33]ERU-1'!$A$6:$BE$17,P$42,FALSE)</f>
        <v>0</v>
      </c>
      <c r="Q70" s="85">
        <f>VLOOKUP($C$2,'[33]ERU-1'!$A$6:$BE$17,Q$42,FALSE)</f>
        <v>0</v>
      </c>
      <c r="R70" s="85">
        <f>VLOOKUP($C$2,'[33]ERU-1'!$A$6:$BE$17,R$42,FALSE)</f>
        <v>756</v>
      </c>
      <c r="S70" s="85">
        <f>VLOOKUP($C$2,'[33]ERU-1'!$A$6:$BE$17,S$42,FALSE)</f>
        <v>0</v>
      </c>
      <c r="T70" s="85">
        <f>VLOOKUP($C$2,'[33]ERU-1'!$A$6:$BE$17,T$42,FALSE)</f>
        <v>0</v>
      </c>
      <c r="U70" s="85">
        <f>VLOOKUP($C$2,'[33]ERU-1'!$A$6:$BE$17,U$42,FALSE)</f>
        <v>0</v>
      </c>
      <c r="V70" s="85">
        <f>VLOOKUP($C$2,'[33]ERU-1'!$A$6:$BE$17,V$42,FALSE)</f>
        <v>0</v>
      </c>
      <c r="W70" s="85">
        <f>VLOOKUP($C$2,'[33]ERU-1'!$A$6:$BE$17,W$42,FALSE)</f>
        <v>0</v>
      </c>
      <c r="X70" s="85">
        <f>VLOOKUP($C$2,'[33]ERU-1'!$A$6:$BE$17,X$42,FALSE)</f>
        <v>0</v>
      </c>
      <c r="Y70" s="85">
        <f>VLOOKUP($C$2,'[33]ERU-1'!$A$6:$BE$17,Y$42,FALSE)</f>
        <v>0</v>
      </c>
      <c r="Z70" s="85">
        <f>VLOOKUP($C$2,'[33]ERU-1'!$A$6:$BE$17,Z$42,FALSE)</f>
        <v>0</v>
      </c>
      <c r="AA70" s="85" t="str">
        <f>INDEX([16]Data!$BK$5:$BK$156,MATCH(A70,[16]Data!$A$5:$A$156,0))</f>
        <v>Moravskoslezský</v>
      </c>
      <c r="AB70" s="86">
        <f>INDEX([16]Data!$BM$5:$BM$156,MATCH(A70,[16]Data!$A$5:$A$156,0))</f>
        <v>1.7909999999999999</v>
      </c>
      <c r="AC70" s="12"/>
      <c r="AD70" s="39">
        <f t="shared" si="16"/>
        <v>0.76280144278444328</v>
      </c>
    </row>
    <row r="71" spans="1:30" x14ac:dyDescent="0.25">
      <c r="A71">
        <v>2856</v>
      </c>
      <c r="B71" s="84" t="str">
        <f>INDEX([16]Data!$C$5:$C$156,MATCH(A71,[16]Data!$A$5:$A$156,0))</f>
        <v>KJ - Hodkovice nad Mohelkou</v>
      </c>
      <c r="C71" s="85" t="str">
        <f>VLOOKUP($C$2,'[34]ERU-1'!$A$6:$BE$17,C$42,FALSE)</f>
        <v>Srpen</v>
      </c>
      <c r="D71" s="85">
        <f>VLOOKUP($C$2,'[34]ERU-1'!$A$6:$BE$17,D$42,FALSE)</f>
        <v>8</v>
      </c>
      <c r="E71" s="85">
        <f>VLOOKUP($C$2,'[34]ERU-1'!$A$6:$BE$17,E$42,FALSE)</f>
        <v>292.45499999999998</v>
      </c>
      <c r="F71" s="85">
        <f>VLOOKUP($C$2,'[34]ERU-1'!$A$6:$BE$17,F$42,FALSE)</f>
        <v>149.76400000000001</v>
      </c>
      <c r="G71" s="85">
        <f>VLOOKUP($C$2,'[34]ERU-1'!$A$6:$BE$17,G$42,FALSE)</f>
        <v>35.423999999999999</v>
      </c>
      <c r="H71" s="85">
        <f>VLOOKUP($C$2,'[34]ERU-1'!$A$6:$BE$17,H$42,FALSE)</f>
        <v>413</v>
      </c>
      <c r="I71" s="85">
        <f>VLOOKUP($C$2,'[34]ERU-1'!$A$6:$BE$17,I$42,FALSE)</f>
        <v>0</v>
      </c>
      <c r="J71" s="85">
        <f>VLOOKUP($C$2,'[34]ERU-1'!$A$6:$BE$17,J$42,FALSE)</f>
        <v>0</v>
      </c>
      <c r="K71" s="85">
        <f>VLOOKUP($C$2,'[34]ERU-1'!$A$6:$BE$17,K$42,FALSE)</f>
        <v>413</v>
      </c>
      <c r="L71" s="85">
        <f>VLOOKUP($C$2,'[34]ERU-1'!$A$6:$BE$17,L$42,FALSE)</f>
        <v>0</v>
      </c>
      <c r="M71" s="85">
        <f>VLOOKUP($C$2,'[34]ERU-1'!$A$6:$BE$17,M$42,FALSE)</f>
        <v>413</v>
      </c>
      <c r="N71" s="85">
        <f>VLOOKUP($C$2,'[34]ERU-1'!$A$6:$BE$17,N$42,FALSE)</f>
        <v>0</v>
      </c>
      <c r="O71" s="85" t="s">
        <v>36</v>
      </c>
      <c r="P71" s="85">
        <f>VLOOKUP($C$2,'[34]ERU-1'!$A$6:$BE$17,P$42,FALSE)</f>
        <v>0</v>
      </c>
      <c r="Q71" s="85">
        <f>VLOOKUP($C$2,'[34]ERU-1'!$A$6:$BE$17,Q$42,FALSE)</f>
        <v>0</v>
      </c>
      <c r="R71" s="85">
        <f>VLOOKUP($C$2,'[34]ERU-1'!$A$6:$BE$17,R$42,FALSE)</f>
        <v>413</v>
      </c>
      <c r="S71" s="85">
        <f>VLOOKUP($C$2,'[34]ERU-1'!$A$6:$BE$17,S$42,FALSE)</f>
        <v>0</v>
      </c>
      <c r="T71" s="85">
        <f>VLOOKUP($C$2,'[34]ERU-1'!$A$6:$BE$17,T$42,FALSE)</f>
        <v>0</v>
      </c>
      <c r="U71" s="85">
        <f>VLOOKUP($C$2,'[34]ERU-1'!$A$6:$BE$17,U$42,FALSE)</f>
        <v>0</v>
      </c>
      <c r="V71" s="85">
        <f>VLOOKUP($C$2,'[34]ERU-1'!$A$6:$BE$17,V$42,FALSE)</f>
        <v>0</v>
      </c>
      <c r="W71" s="85">
        <f>VLOOKUP($C$2,'[34]ERU-1'!$A$6:$BE$17,W$42,FALSE)</f>
        <v>0</v>
      </c>
      <c r="X71" s="85">
        <f>VLOOKUP($C$2,'[34]ERU-1'!$A$6:$BE$17,X$42,FALSE)</f>
        <v>0</v>
      </c>
      <c r="Y71" s="85">
        <f>VLOOKUP($C$2,'[34]ERU-1'!$A$6:$BE$17,Y$42,FALSE)</f>
        <v>0</v>
      </c>
      <c r="Z71" s="85">
        <f>VLOOKUP($C$2,'[34]ERU-1'!$A$6:$BE$17,Z$42,FALSE)</f>
        <v>0</v>
      </c>
      <c r="AA71" s="85" t="str">
        <f>INDEX([16]Data!$BK$5:$BK$156,MATCH(A71,[16]Data!$A$5:$A$156,0))</f>
        <v>Liberecký</v>
      </c>
      <c r="AB71" s="86">
        <f>INDEX([16]Data!$BM$5:$BM$156,MATCH(A71,[16]Data!$A$5:$A$156,0))</f>
        <v>0.95199999999999996</v>
      </c>
      <c r="AC71" s="12"/>
      <c r="AD71" s="39">
        <f t="shared" si="16"/>
        <v>0.76602001964572397</v>
      </c>
    </row>
    <row r="72" spans="1:30" x14ac:dyDescent="0.25">
      <c r="A72" s="34">
        <v>3434</v>
      </c>
      <c r="B72" s="84" t="str">
        <f>INDEX([16]Data!$C$5:$C$156,MATCH(A72,[16]Data!$A$5:$A$156,0))</f>
        <v>KJ - Hodonice</v>
      </c>
      <c r="C72" s="85" t="str">
        <f>VLOOKUP($C$2,'[35]ERU-1'!$A$6:$BE$17,C$42,FALSE)</f>
        <v>Srpen</v>
      </c>
      <c r="D72" s="85">
        <f>VLOOKUP($C$2,'[35]ERU-1'!$A$6:$BE$17,D$42,FALSE)</f>
        <v>8</v>
      </c>
      <c r="E72" s="85">
        <f>VLOOKUP($C$2,'[35]ERU-1'!$A$6:$BE$17,E$42,FALSE)</f>
        <v>2899.1410000000001</v>
      </c>
      <c r="F72" s="85">
        <f>VLOOKUP($C$2,'[35]ERU-1'!$A$6:$BE$17,F$42,FALSE)</f>
        <v>1549.5</v>
      </c>
      <c r="G72" s="85">
        <f>VLOOKUP($C$2,'[35]ERU-1'!$A$6:$BE$17,G$42,FALSE)</f>
        <v>35.44</v>
      </c>
      <c r="H72" s="85">
        <f>VLOOKUP($C$2,'[35]ERU-1'!$A$6:$BE$17,H$42,FALSE)</f>
        <v>4489</v>
      </c>
      <c r="I72" s="85">
        <f>VLOOKUP($C$2,'[35]ERU-1'!$A$6:$BE$17,I$42,FALSE)</f>
        <v>0</v>
      </c>
      <c r="J72" s="85">
        <f>VLOOKUP($C$2,'[35]ERU-1'!$A$6:$BE$17,J$42,FALSE)</f>
        <v>0</v>
      </c>
      <c r="K72" s="85">
        <f>VLOOKUP($C$2,'[35]ERU-1'!$A$6:$BE$17,K$42,FALSE)</f>
        <v>4489</v>
      </c>
      <c r="L72" s="85">
        <f>VLOOKUP($C$2,'[35]ERU-1'!$A$6:$BE$17,L$42,FALSE)</f>
        <v>0</v>
      </c>
      <c r="M72" s="85">
        <f>VLOOKUP($C$2,'[35]ERU-1'!$A$6:$BE$17,M$42,FALSE)</f>
        <v>4489</v>
      </c>
      <c r="N72" s="85">
        <f>VLOOKUP($C$2,'[35]ERU-1'!$A$6:$BE$17,N$42,FALSE)</f>
        <v>0</v>
      </c>
      <c r="O72" s="85" t="s">
        <v>36</v>
      </c>
      <c r="P72" s="85">
        <f>VLOOKUP($C$2,'[35]ERU-1'!$A$6:$BE$17,P$42,FALSE)</f>
        <v>0</v>
      </c>
      <c r="Q72" s="85">
        <f>VLOOKUP($C$2,'[35]ERU-1'!$A$6:$BE$17,Q$42,FALSE)</f>
        <v>0</v>
      </c>
      <c r="R72" s="85">
        <f>VLOOKUP($C$2,'[35]ERU-1'!$A$6:$BE$17,R$42,FALSE)</f>
        <v>4489</v>
      </c>
      <c r="S72" s="85">
        <f>VLOOKUP($C$2,'[35]ERU-1'!$A$6:$BE$17,S$42,FALSE)</f>
        <v>0</v>
      </c>
      <c r="T72" s="85">
        <f>VLOOKUP($C$2,'[35]ERU-1'!$A$6:$BE$17,T$42,FALSE)</f>
        <v>0</v>
      </c>
      <c r="U72" s="85">
        <f>VLOOKUP($C$2,'[35]ERU-1'!$A$6:$BE$17,U$42,FALSE)</f>
        <v>0</v>
      </c>
      <c r="V72" s="85">
        <f>VLOOKUP($C$2,'[35]ERU-1'!$A$6:$BE$17,V$42,FALSE)</f>
        <v>0</v>
      </c>
      <c r="W72" s="85">
        <f>VLOOKUP($C$2,'[35]ERU-1'!$A$6:$BE$17,W$42,FALSE)</f>
        <v>0</v>
      </c>
      <c r="X72" s="85">
        <f>VLOOKUP($C$2,'[35]ERU-1'!$A$6:$BE$17,X$42,FALSE)</f>
        <v>0</v>
      </c>
      <c r="Y72" s="85">
        <f>VLOOKUP($C$2,'[35]ERU-1'!$A$6:$BE$17,Y$42,FALSE)</f>
        <v>0</v>
      </c>
      <c r="Z72" s="85">
        <f>VLOOKUP($C$2,'[35]ERU-1'!$A$6:$BE$17,Z$42,FALSE)</f>
        <v>0</v>
      </c>
      <c r="AA72" s="85" t="str">
        <f>INDEX([16]Data!$BK$5:$BK$156,MATCH(A72,[16]Data!$A$5:$A$156,0))</f>
        <v>Jihomoravský</v>
      </c>
      <c r="AB72" s="86">
        <f>INDEX([16]Data!$BM$5:$BM$156,MATCH(A72,[16]Data!$A$5:$A$156,0))</f>
        <v>4.9459999999999997</v>
      </c>
      <c r="AC72" s="12"/>
      <c r="AD72" s="39">
        <f t="shared" si="16"/>
        <v>0.80473988024810872</v>
      </c>
    </row>
    <row r="73" spans="1:30" x14ac:dyDescent="0.25">
      <c r="A73">
        <v>3333</v>
      </c>
      <c r="B73" s="84" t="str">
        <f>INDEX([16]Data!$C$5:$C$156,MATCH(A73,[16]Data!$A$5:$A$156,0))</f>
        <v>KJ - Horní Bříza</v>
      </c>
      <c r="C73" s="85" t="str">
        <f>VLOOKUP($C$2,'[36]ERU-1'!$A$6:$BE$17,C$42,FALSE)</f>
        <v>Srpen</v>
      </c>
      <c r="D73" s="85">
        <f>VLOOKUP($C$2,'[36]ERU-1'!$A$6:$BE$17,D$42,FALSE)</f>
        <v>8</v>
      </c>
      <c r="E73" s="85">
        <f>VLOOKUP($C$2,'[36]ERU-1'!$A$6:$BE$17,E$42,FALSE)</f>
        <v>242.745</v>
      </c>
      <c r="F73" s="85">
        <f>VLOOKUP($C$2,'[36]ERU-1'!$A$6:$BE$17,F$42,FALSE)</f>
        <v>128.27699999999999</v>
      </c>
      <c r="G73" s="85">
        <f>VLOOKUP($C$2,'[36]ERU-1'!$A$6:$BE$17,G$42,FALSE)</f>
        <v>35.366999999999997</v>
      </c>
      <c r="H73" s="85">
        <f>VLOOKUP($C$2,'[36]ERU-1'!$A$6:$BE$17,H$42,FALSE)</f>
        <v>353</v>
      </c>
      <c r="I73" s="85">
        <f>VLOOKUP($C$2,'[36]ERU-1'!$A$6:$BE$17,I$42,FALSE)</f>
        <v>0</v>
      </c>
      <c r="J73" s="85">
        <f>VLOOKUP($C$2,'[36]ERU-1'!$A$6:$BE$17,J$42,FALSE)</f>
        <v>0</v>
      </c>
      <c r="K73" s="85">
        <f>VLOOKUP($C$2,'[36]ERU-1'!$A$6:$BE$17,K$42,FALSE)</f>
        <v>353</v>
      </c>
      <c r="L73" s="85">
        <f>VLOOKUP($C$2,'[36]ERU-1'!$A$6:$BE$17,L$42,FALSE)</f>
        <v>0</v>
      </c>
      <c r="M73" s="85">
        <f>VLOOKUP($C$2,'[36]ERU-1'!$A$6:$BE$17,M$42,FALSE)</f>
        <v>353</v>
      </c>
      <c r="N73" s="85">
        <f>VLOOKUP($C$2,'[36]ERU-1'!$A$6:$BE$17,N$42,FALSE)</f>
        <v>0</v>
      </c>
      <c r="O73" s="85" t="s">
        <v>36</v>
      </c>
      <c r="P73" s="85">
        <f>VLOOKUP($C$2,'[36]ERU-1'!$A$6:$BE$17,P$42,FALSE)</f>
        <v>0</v>
      </c>
      <c r="Q73" s="85">
        <f>VLOOKUP($C$2,'[36]ERU-1'!$A$6:$BE$17,Q$42,FALSE)</f>
        <v>0</v>
      </c>
      <c r="R73" s="85">
        <f>VLOOKUP($C$2,'[36]ERU-1'!$A$6:$BE$17,R$42,FALSE)</f>
        <v>0</v>
      </c>
      <c r="S73" s="85">
        <f>VLOOKUP($C$2,'[36]ERU-1'!$A$6:$BE$17,S$42,FALSE)</f>
        <v>0</v>
      </c>
      <c r="T73" s="85">
        <f>VLOOKUP($C$2,'[36]ERU-1'!$A$6:$BE$17,T$42,FALSE)</f>
        <v>353</v>
      </c>
      <c r="U73" s="85">
        <f>VLOOKUP($C$2,'[36]ERU-1'!$A$6:$BE$17,U$42,FALSE)</f>
        <v>0</v>
      </c>
      <c r="V73" s="85">
        <f>VLOOKUP($C$2,'[36]ERU-1'!$A$6:$BE$17,V$42,FALSE)</f>
        <v>0</v>
      </c>
      <c r="W73" s="85">
        <f>VLOOKUP($C$2,'[36]ERU-1'!$A$6:$BE$17,W$42,FALSE)</f>
        <v>0</v>
      </c>
      <c r="X73" s="85">
        <f>VLOOKUP($C$2,'[36]ERU-1'!$A$6:$BE$17,X$42,FALSE)</f>
        <v>0</v>
      </c>
      <c r="Y73" s="85">
        <f>VLOOKUP($C$2,'[36]ERU-1'!$A$6:$BE$17,Y$42,FALSE)</f>
        <v>0</v>
      </c>
      <c r="Z73" s="85">
        <f>VLOOKUP($C$2,'[36]ERU-1'!$A$6:$BE$17,Z$42,FALSE)</f>
        <v>0</v>
      </c>
      <c r="AA73" s="85" t="str">
        <f>INDEX([16]Data!$BK$5:$BK$156,MATCH(A73,[16]Data!$A$5:$A$156,0))</f>
        <v>Plzeňský</v>
      </c>
      <c r="AB73" s="86">
        <f>INDEX([16]Data!$BM$5:$BM$156,MATCH(A73,[16]Data!$A$5:$A$156,0))</f>
        <v>1.9950000000000001</v>
      </c>
      <c r="AC73" s="12"/>
      <c r="AD73" s="39">
        <f t="shared" si="16"/>
        <v>0.76440480799796973</v>
      </c>
    </row>
    <row r="74" spans="1:30" x14ac:dyDescent="0.25">
      <c r="A74">
        <v>2883</v>
      </c>
      <c r="B74" s="84" t="str">
        <f>INDEX([16]Data!$C$5:$C$156,MATCH(A74,[16]Data!$A$5:$A$156,0))</f>
        <v>KJ - Hořovice</v>
      </c>
      <c r="C74" s="85" t="str">
        <f>VLOOKUP($C$2,'[37]ERU-1'!$A$6:$BE$17,C$42,FALSE)</f>
        <v>Srpen</v>
      </c>
      <c r="D74" s="85">
        <f>VLOOKUP($C$2,'[37]ERU-1'!$A$6:$BE$17,D$42,FALSE)</f>
        <v>8</v>
      </c>
      <c r="E74" s="85">
        <f>VLOOKUP($C$2,'[37]ERU-1'!$A$6:$BE$17,E$42,FALSE)</f>
        <v>225.02600000000001</v>
      </c>
      <c r="F74" s="85">
        <f>VLOOKUP($C$2,'[37]ERU-1'!$A$6:$BE$17,F$42,FALSE)</f>
        <v>118.286</v>
      </c>
      <c r="G74" s="85">
        <f>VLOOKUP($C$2,'[37]ERU-1'!$A$6:$BE$17,G$42,FALSE)</f>
        <v>35.295000000000002</v>
      </c>
      <c r="H74" s="85">
        <f>VLOOKUP($C$2,'[37]ERU-1'!$A$6:$BE$17,H$42,FALSE)</f>
        <v>329</v>
      </c>
      <c r="I74" s="85">
        <f>VLOOKUP($C$2,'[37]ERU-1'!$A$6:$BE$17,I$42,FALSE)</f>
        <v>0</v>
      </c>
      <c r="J74" s="85">
        <f>VLOOKUP($C$2,'[37]ERU-1'!$A$6:$BE$17,J$42,FALSE)</f>
        <v>0</v>
      </c>
      <c r="K74" s="85">
        <f>VLOOKUP($C$2,'[37]ERU-1'!$A$6:$BE$17,K$42,FALSE)</f>
        <v>329</v>
      </c>
      <c r="L74" s="85">
        <f>VLOOKUP($C$2,'[37]ERU-1'!$A$6:$BE$17,L$42,FALSE)</f>
        <v>0</v>
      </c>
      <c r="M74" s="85">
        <f>VLOOKUP($C$2,'[37]ERU-1'!$A$6:$BE$17,M$42,FALSE)</f>
        <v>329</v>
      </c>
      <c r="N74" s="85">
        <f>VLOOKUP($C$2,'[37]ERU-1'!$A$6:$BE$17,N$42,FALSE)</f>
        <v>0</v>
      </c>
      <c r="O74" s="85" t="s">
        <v>36</v>
      </c>
      <c r="P74" s="85">
        <f>VLOOKUP($C$2,'[37]ERU-1'!$A$6:$BE$17,P$42,FALSE)</f>
        <v>0</v>
      </c>
      <c r="Q74" s="85">
        <f>VLOOKUP($C$2,'[37]ERU-1'!$A$6:$BE$17,Q$42,FALSE)</f>
        <v>0</v>
      </c>
      <c r="R74" s="85">
        <f>VLOOKUP($C$2,'[37]ERU-1'!$A$6:$BE$17,R$42,FALSE)</f>
        <v>329</v>
      </c>
      <c r="S74" s="85">
        <f>VLOOKUP($C$2,'[37]ERU-1'!$A$6:$BE$17,S$42,FALSE)</f>
        <v>0</v>
      </c>
      <c r="T74" s="85">
        <f>VLOOKUP($C$2,'[37]ERU-1'!$A$6:$BE$17,T$42,FALSE)</f>
        <v>0</v>
      </c>
      <c r="U74" s="85">
        <f>VLOOKUP($C$2,'[37]ERU-1'!$A$6:$BE$17,U$42,FALSE)</f>
        <v>0</v>
      </c>
      <c r="V74" s="85">
        <f>VLOOKUP($C$2,'[37]ERU-1'!$A$6:$BE$17,V$42,FALSE)</f>
        <v>0</v>
      </c>
      <c r="W74" s="85">
        <f>VLOOKUP($C$2,'[37]ERU-1'!$A$6:$BE$17,W$42,FALSE)</f>
        <v>0</v>
      </c>
      <c r="X74" s="85">
        <f>VLOOKUP($C$2,'[37]ERU-1'!$A$6:$BE$17,X$42,FALSE)</f>
        <v>0</v>
      </c>
      <c r="Y74" s="85">
        <f>VLOOKUP($C$2,'[37]ERU-1'!$A$6:$BE$17,Y$42,FALSE)</f>
        <v>0</v>
      </c>
      <c r="Z74" s="85">
        <f>VLOOKUP($C$2,'[37]ERU-1'!$A$6:$BE$17,Z$42,FALSE)</f>
        <v>0</v>
      </c>
      <c r="AA74" s="85" t="str">
        <f>INDEX([16]Data!$BK$5:$BK$156,MATCH(A74,[16]Data!$A$5:$A$156,0))</f>
        <v>Středočeský</v>
      </c>
      <c r="AB74" s="86">
        <f>INDEX([16]Data!$BM$5:$BM$156,MATCH(A74,[16]Data!$A$5:$A$156,0))</f>
        <v>0.72299999999999998</v>
      </c>
      <c r="AC74" s="12"/>
      <c r="AD74" s="39">
        <f t="shared" si="16"/>
        <v>0.77260951328888361</v>
      </c>
    </row>
    <row r="75" spans="1:30" x14ac:dyDescent="0.25">
      <c r="A75">
        <v>3386</v>
      </c>
      <c r="B75" s="84" t="str">
        <f>INDEX([16]Data!$C$5:$C$156,MATCH(A75,[16]Data!$A$5:$A$156,0))</f>
        <v>KJ - Hrabyně (areál RÚ)</v>
      </c>
      <c r="C75" s="85" t="str">
        <f>VLOOKUP($C$2,'[38]ERU-1'!$A$6:$BE$17,C$42,FALSE)</f>
        <v>Srpen</v>
      </c>
      <c r="D75" s="85">
        <f>VLOOKUP($C$2,'[38]ERU-1'!$A$6:$BE$17,D$42,FALSE)</f>
        <v>8</v>
      </c>
      <c r="E75" s="85">
        <f>VLOOKUP($C$2,'[38]ERU-1'!$A$6:$BE$17,E$42,FALSE)</f>
        <v>362.49200000000002</v>
      </c>
      <c r="F75" s="85">
        <f>VLOOKUP($C$2,'[38]ERU-1'!$A$6:$BE$17,F$42,FALSE)</f>
        <v>181.20400000000001</v>
      </c>
      <c r="G75" s="85">
        <f>VLOOKUP($C$2,'[38]ERU-1'!$A$6:$BE$17,G$42,FALSE)</f>
        <v>35.427</v>
      </c>
      <c r="H75" s="85">
        <f>VLOOKUP($C$2,'[38]ERU-1'!$A$6:$BE$17,H$42,FALSE)</f>
        <v>473</v>
      </c>
      <c r="I75" s="85">
        <f>VLOOKUP($C$2,'[38]ERU-1'!$A$6:$BE$17,I$42,FALSE)</f>
        <v>0</v>
      </c>
      <c r="J75" s="85">
        <f>VLOOKUP($C$2,'[38]ERU-1'!$A$6:$BE$17,J$42,FALSE)</f>
        <v>0</v>
      </c>
      <c r="K75" s="85">
        <f>VLOOKUP($C$2,'[38]ERU-1'!$A$6:$BE$17,K$42,FALSE)</f>
        <v>473</v>
      </c>
      <c r="L75" s="85">
        <f>VLOOKUP($C$2,'[38]ERU-1'!$A$6:$BE$17,L$42,FALSE)</f>
        <v>0</v>
      </c>
      <c r="M75" s="85">
        <f>VLOOKUP($C$2,'[38]ERU-1'!$A$6:$BE$17,M$42,FALSE)</f>
        <v>473</v>
      </c>
      <c r="N75" s="85">
        <f>VLOOKUP($C$2,'[38]ERU-1'!$A$6:$BE$17,N$42,FALSE)</f>
        <v>0</v>
      </c>
      <c r="O75" s="85" t="s">
        <v>36</v>
      </c>
      <c r="P75" s="85">
        <f>VLOOKUP($C$2,'[38]ERU-1'!$A$6:$BE$17,P$42,FALSE)</f>
        <v>0</v>
      </c>
      <c r="Q75" s="85">
        <f>VLOOKUP($C$2,'[38]ERU-1'!$A$6:$BE$17,Q$42,FALSE)</f>
        <v>0</v>
      </c>
      <c r="R75" s="85">
        <f>VLOOKUP($C$2,'[38]ERU-1'!$A$6:$BE$17,R$42,FALSE)</f>
        <v>0</v>
      </c>
      <c r="S75" s="85">
        <f>VLOOKUP($C$2,'[38]ERU-1'!$A$6:$BE$17,S$42,FALSE)</f>
        <v>0</v>
      </c>
      <c r="T75" s="85">
        <f>VLOOKUP($C$2,'[38]ERU-1'!$A$6:$BE$17,T$42,FALSE)</f>
        <v>0</v>
      </c>
      <c r="U75" s="85">
        <f>VLOOKUP($C$2,'[38]ERU-1'!$A$6:$BE$17,U$42,FALSE)</f>
        <v>0</v>
      </c>
      <c r="V75" s="85">
        <f>VLOOKUP($C$2,'[38]ERU-1'!$A$6:$BE$17,V$42,FALSE)</f>
        <v>0</v>
      </c>
      <c r="W75" s="85">
        <f>VLOOKUP($C$2,'[38]ERU-1'!$A$6:$BE$17,W$42,FALSE)</f>
        <v>0</v>
      </c>
      <c r="X75" s="85">
        <f>VLOOKUP($C$2,'[38]ERU-1'!$A$6:$BE$17,X$42,FALSE)</f>
        <v>473</v>
      </c>
      <c r="Y75" s="85">
        <f>VLOOKUP($C$2,'[38]ERU-1'!$A$6:$BE$17,Y$42,FALSE)</f>
        <v>0</v>
      </c>
      <c r="Z75" s="85">
        <f>VLOOKUP($C$2,'[38]ERU-1'!$A$6:$BE$17,Z$42,FALSE)</f>
        <v>0</v>
      </c>
      <c r="AA75" s="85" t="str">
        <f>INDEX([16]Data!$BK$5:$BK$156,MATCH(A75,[16]Data!$A$5:$A$156,0))</f>
        <v>Moravskoslezský</v>
      </c>
      <c r="AB75" s="86">
        <f>INDEX([16]Data!$BM$5:$BM$156,MATCH(A75,[16]Data!$A$5:$A$156,0))</f>
        <v>2.0529999999999999</v>
      </c>
      <c r="AC75" s="12"/>
      <c r="AD75" s="39">
        <f t="shared" si="16"/>
        <v>0.72508823695331714</v>
      </c>
    </row>
    <row r="76" spans="1:30" x14ac:dyDescent="0.25">
      <c r="A76">
        <v>3546</v>
      </c>
      <c r="B76" s="84" t="str">
        <f>INDEX([16]Data!$C$5:$C$156,MATCH(A76,[16]Data!$A$5:$A$156,0))</f>
        <v>KJ - Humpolec, Lnářská</v>
      </c>
      <c r="C76" s="85" t="str">
        <f>VLOOKUP($C$2,'[39]ERU-1'!$A$6:$BE$17,C$42,FALSE)</f>
        <v>Srpen</v>
      </c>
      <c r="D76" s="85">
        <f>VLOOKUP($C$2,'[39]ERU-1'!$A$6:$BE$17,D$42,FALSE)</f>
        <v>8</v>
      </c>
      <c r="E76" s="85">
        <f>VLOOKUP($C$2,'[39]ERU-1'!$A$6:$BE$17,E$42,FALSE)</f>
        <v>71.704999999999998</v>
      </c>
      <c r="F76" s="85">
        <f>VLOOKUP($C$2,'[39]ERU-1'!$A$6:$BE$17,F$42,FALSE)</f>
        <v>38.454000000000001</v>
      </c>
      <c r="G76" s="85">
        <f>VLOOKUP($C$2,'[39]ERU-1'!$A$6:$BE$17,G$42,FALSE)</f>
        <v>35.356000000000002</v>
      </c>
      <c r="H76" s="85">
        <f>VLOOKUP($C$2,'[39]ERU-1'!$A$6:$BE$17,H$42,FALSE)</f>
        <v>102</v>
      </c>
      <c r="I76" s="85">
        <f>VLOOKUP($C$2,'[39]ERU-1'!$A$6:$BE$17,I$42,FALSE)</f>
        <v>0</v>
      </c>
      <c r="J76" s="85">
        <f>VLOOKUP($C$2,'[39]ERU-1'!$A$6:$BE$17,J$42,FALSE)</f>
        <v>0</v>
      </c>
      <c r="K76" s="85">
        <f>VLOOKUP($C$2,'[39]ERU-1'!$A$6:$BE$17,K$42,FALSE)</f>
        <v>102</v>
      </c>
      <c r="L76" s="85">
        <f>VLOOKUP($C$2,'[39]ERU-1'!$A$6:$BE$17,L$42,FALSE)</f>
        <v>0</v>
      </c>
      <c r="M76" s="85">
        <f>VLOOKUP($C$2,'[39]ERU-1'!$A$6:$BE$17,M$42,FALSE)</f>
        <v>102</v>
      </c>
      <c r="N76" s="85">
        <f>VLOOKUP($C$2,'[39]ERU-1'!$A$6:$BE$17,N$42,FALSE)</f>
        <v>0</v>
      </c>
      <c r="O76" s="85" t="s">
        <v>36</v>
      </c>
      <c r="P76" s="85">
        <f>VLOOKUP($C$2,'[39]ERU-1'!$A$6:$BE$17,P$42,FALSE)</f>
        <v>0</v>
      </c>
      <c r="Q76" s="85">
        <f>VLOOKUP($C$2,'[39]ERU-1'!$A$6:$BE$17,Q$42,FALSE)</f>
        <v>0</v>
      </c>
      <c r="R76" s="85">
        <f>VLOOKUP($C$2,'[39]ERU-1'!$A$6:$BE$17,R$42,FALSE)</f>
        <v>0</v>
      </c>
      <c r="S76" s="85">
        <f>VLOOKUP($C$2,'[39]ERU-1'!$A$6:$BE$17,S$42,FALSE)</f>
        <v>0</v>
      </c>
      <c r="T76" s="85">
        <f>VLOOKUP($C$2,'[39]ERU-1'!$A$6:$BE$17,T$42,FALSE)</f>
        <v>0</v>
      </c>
      <c r="U76" s="85">
        <f>VLOOKUP($C$2,'[39]ERU-1'!$A$6:$BE$17,U$42,FALSE)</f>
        <v>0</v>
      </c>
      <c r="V76" s="85">
        <f>VLOOKUP($C$2,'[39]ERU-1'!$A$6:$BE$17,V$42,FALSE)</f>
        <v>0</v>
      </c>
      <c r="W76" s="85">
        <f>VLOOKUP($C$2,'[39]ERU-1'!$A$6:$BE$17,W$42,FALSE)</f>
        <v>0</v>
      </c>
      <c r="X76" s="85">
        <f>VLOOKUP($C$2,'[39]ERU-1'!$A$6:$BE$17,X$42,FALSE)</f>
        <v>102</v>
      </c>
      <c r="Y76" s="85">
        <f>VLOOKUP($C$2,'[39]ERU-1'!$A$6:$BE$17,Y$42,FALSE)</f>
        <v>0</v>
      </c>
      <c r="Z76" s="85">
        <f>VLOOKUP($C$2,'[39]ERU-1'!$A$6:$BE$17,Z$42,FALSE)</f>
        <v>0</v>
      </c>
      <c r="AA76" s="85" t="str">
        <f>INDEX([16]Data!$BK$5:$BK$156,MATCH(A76,[16]Data!$A$5:$A$156,0))</f>
        <v>Vysočina</v>
      </c>
      <c r="AB76" s="86">
        <f>INDEX([16]Data!$BM$5:$BM$156,MATCH(A76,[16]Data!$A$5:$A$156,0))</f>
        <v>0.626</v>
      </c>
      <c r="AC76" s="12"/>
      <c r="AD76" s="39">
        <f t="shared" si="16"/>
        <v>0.73681108163866782</v>
      </c>
    </row>
    <row r="77" spans="1:30" x14ac:dyDescent="0.25">
      <c r="A77">
        <v>2806</v>
      </c>
      <c r="B77" s="84" t="str">
        <f>INDEX([16]Data!$C$5:$C$156,MATCH(A77,[16]Data!$A$5:$A$156,0))</f>
        <v>KJ - Humpolec, Na Rybníčku</v>
      </c>
      <c r="C77" s="85" t="str">
        <f>VLOOKUP($C$2,'[40]ERU-1'!$A$6:$BE$17,C$42,FALSE)</f>
        <v>Srpen</v>
      </c>
      <c r="D77" s="85">
        <f>VLOOKUP($C$2,'[40]ERU-1'!$A$6:$BE$17,D$42,FALSE)</f>
        <v>8</v>
      </c>
      <c r="E77" s="85">
        <f>VLOOKUP($C$2,'[40]ERU-1'!$A$6:$BE$17,E$42,FALSE)</f>
        <v>163.60599999999999</v>
      </c>
      <c r="F77" s="85">
        <f>VLOOKUP($C$2,'[40]ERU-1'!$A$6:$BE$17,F$42,FALSE)</f>
        <v>91.459000000000003</v>
      </c>
      <c r="G77" s="85">
        <f>VLOOKUP($C$2,'[40]ERU-1'!$A$6:$BE$17,G$42,FALSE)</f>
        <v>35.357999999999997</v>
      </c>
      <c r="H77" s="85">
        <f>VLOOKUP($C$2,'[40]ERU-1'!$A$6:$BE$17,H$42,FALSE)</f>
        <v>273</v>
      </c>
      <c r="I77" s="85">
        <f>VLOOKUP($C$2,'[40]ERU-1'!$A$6:$BE$17,I$42,FALSE)</f>
        <v>0</v>
      </c>
      <c r="J77" s="85">
        <f>VLOOKUP($C$2,'[40]ERU-1'!$A$6:$BE$17,J$42,FALSE)</f>
        <v>0</v>
      </c>
      <c r="K77" s="85">
        <f>VLOOKUP($C$2,'[40]ERU-1'!$A$6:$BE$17,K$42,FALSE)</f>
        <v>273</v>
      </c>
      <c r="L77" s="85">
        <f>VLOOKUP($C$2,'[40]ERU-1'!$A$6:$BE$17,L$42,FALSE)</f>
        <v>0</v>
      </c>
      <c r="M77" s="85">
        <f>VLOOKUP($C$2,'[40]ERU-1'!$A$6:$BE$17,M$42,FALSE)</f>
        <v>273</v>
      </c>
      <c r="N77" s="85">
        <f>VLOOKUP($C$2,'[40]ERU-1'!$A$6:$BE$17,N$42,FALSE)</f>
        <v>0</v>
      </c>
      <c r="O77" s="85" t="s">
        <v>36</v>
      </c>
      <c r="P77" s="85">
        <f>VLOOKUP($C$2,'[40]ERU-1'!$A$6:$BE$17,P$42,FALSE)</f>
        <v>0</v>
      </c>
      <c r="Q77" s="85">
        <f>VLOOKUP($C$2,'[40]ERU-1'!$A$6:$BE$17,Q$42,FALSE)</f>
        <v>0</v>
      </c>
      <c r="R77" s="85">
        <f>VLOOKUP($C$2,'[40]ERU-1'!$A$6:$BE$17,R$42,FALSE)</f>
        <v>273</v>
      </c>
      <c r="S77" s="85">
        <f>VLOOKUP($C$2,'[40]ERU-1'!$A$6:$BE$17,S$42,FALSE)</f>
        <v>0</v>
      </c>
      <c r="T77" s="85">
        <f>VLOOKUP($C$2,'[40]ERU-1'!$A$6:$BE$17,T$42,FALSE)</f>
        <v>0</v>
      </c>
      <c r="U77" s="85">
        <f>VLOOKUP($C$2,'[40]ERU-1'!$A$6:$BE$17,U$42,FALSE)</f>
        <v>0</v>
      </c>
      <c r="V77" s="85">
        <f>VLOOKUP($C$2,'[40]ERU-1'!$A$6:$BE$17,V$42,FALSE)</f>
        <v>0</v>
      </c>
      <c r="W77" s="85">
        <f>VLOOKUP($C$2,'[40]ERU-1'!$A$6:$BE$17,W$42,FALSE)</f>
        <v>0</v>
      </c>
      <c r="X77" s="85">
        <f>VLOOKUP($C$2,'[40]ERU-1'!$A$6:$BE$17,X$42,FALSE)</f>
        <v>0</v>
      </c>
      <c r="Y77" s="85">
        <f>VLOOKUP($C$2,'[40]ERU-1'!$A$6:$BE$17,Y$42,FALSE)</f>
        <v>0</v>
      </c>
      <c r="Z77" s="85">
        <f>VLOOKUP($C$2,'[40]ERU-1'!$A$6:$BE$17,Z$42,FALSE)</f>
        <v>0</v>
      </c>
      <c r="AA77" s="85" t="str">
        <f>INDEX([16]Data!$BK$5:$BK$156,MATCH(A77,[16]Data!$A$5:$A$156,0))</f>
        <v>Vysočina</v>
      </c>
      <c r="AB77" s="86">
        <f>INDEX([16]Data!$BM$5:$BM$156,MATCH(A77,[16]Data!$A$5:$A$156,0))</f>
        <v>0.80800000000000005</v>
      </c>
      <c r="AC77" s="12"/>
      <c r="AD77" s="39">
        <f t="shared" si="16"/>
        <v>0.82915113147239017</v>
      </c>
    </row>
    <row r="78" spans="1:30" x14ac:dyDescent="0.25">
      <c r="A78">
        <v>3941</v>
      </c>
      <c r="B78" s="84" t="str">
        <f>INDEX([16]Data!$C$5:$C$156,MATCH(A78,[16]Data!$A$5:$A$156,0))</f>
        <v>KJ - Jaroměř</v>
      </c>
      <c r="C78" s="85" t="str">
        <f>VLOOKUP($C$2,'[41]ERU-1'!$A$6:$BE$17,C$42,FALSE)</f>
        <v>Srpen</v>
      </c>
      <c r="D78" s="85">
        <f>VLOOKUP($C$2,'[41]ERU-1'!$A$6:$BE$17,D$42,FALSE)</f>
        <v>8</v>
      </c>
      <c r="E78" s="85">
        <f>VLOOKUP($C$2,'[41]ERU-1'!$A$6:$BE$17,E$42,FALSE)</f>
        <v>42.598999999999997</v>
      </c>
      <c r="F78" s="85">
        <f>VLOOKUP($C$2,'[41]ERU-1'!$A$6:$BE$17,F$42,FALSE)</f>
        <v>22.805</v>
      </c>
      <c r="G78" s="85">
        <f>VLOOKUP($C$2,'[41]ERU-1'!$A$6:$BE$17,G$42,FALSE)</f>
        <v>35.353000000000002</v>
      </c>
      <c r="H78" s="85">
        <f>VLOOKUP($C$2,'[41]ERU-1'!$A$6:$BE$17,H$42,FALSE)</f>
        <v>59</v>
      </c>
      <c r="I78" s="85">
        <f>VLOOKUP($C$2,'[41]ERU-1'!$A$6:$BE$17,I$42,FALSE)</f>
        <v>0</v>
      </c>
      <c r="J78" s="85">
        <f>VLOOKUP($C$2,'[41]ERU-1'!$A$6:$BE$17,J$42,FALSE)</f>
        <v>0</v>
      </c>
      <c r="K78" s="85">
        <f>VLOOKUP($C$2,'[41]ERU-1'!$A$6:$BE$17,K$42,FALSE)</f>
        <v>59</v>
      </c>
      <c r="L78" s="85">
        <f>VLOOKUP($C$2,'[41]ERU-1'!$A$6:$BE$17,L$42,FALSE)</f>
        <v>0</v>
      </c>
      <c r="M78" s="85">
        <f>VLOOKUP($C$2,'[41]ERU-1'!$A$6:$BE$17,M$42,FALSE)</f>
        <v>59</v>
      </c>
      <c r="N78" s="85">
        <f>VLOOKUP($C$2,'[41]ERU-1'!$A$6:$BE$17,N$42,FALSE)</f>
        <v>0</v>
      </c>
      <c r="O78" s="85" t="s">
        <v>36</v>
      </c>
      <c r="P78" s="85">
        <f>VLOOKUP($C$2,'[41]ERU-1'!$A$6:$BE$17,P$42,FALSE)</f>
        <v>0</v>
      </c>
      <c r="Q78" s="85">
        <f>VLOOKUP($C$2,'[41]ERU-1'!$A$6:$BE$17,Q$42,FALSE)</f>
        <v>0</v>
      </c>
      <c r="R78" s="85">
        <f>VLOOKUP($C$2,'[41]ERU-1'!$A$6:$BE$17,R$42,FALSE)</f>
        <v>59</v>
      </c>
      <c r="S78" s="85">
        <f>VLOOKUP($C$2,'[41]ERU-1'!$A$6:$BE$17,S$42,FALSE)</f>
        <v>0</v>
      </c>
      <c r="T78" s="85">
        <f>VLOOKUP($C$2,'[41]ERU-1'!$A$6:$BE$17,T$42,FALSE)</f>
        <v>0</v>
      </c>
      <c r="U78" s="85">
        <f>VLOOKUP($C$2,'[41]ERU-1'!$A$6:$BE$17,U$42,FALSE)</f>
        <v>0</v>
      </c>
      <c r="V78" s="85">
        <f>VLOOKUP($C$2,'[41]ERU-1'!$A$6:$BE$17,V$42,FALSE)</f>
        <v>0</v>
      </c>
      <c r="W78" s="85">
        <f>VLOOKUP($C$2,'[41]ERU-1'!$A$6:$BE$17,W$42,FALSE)</f>
        <v>0</v>
      </c>
      <c r="X78" s="85">
        <f>VLOOKUP($C$2,'[41]ERU-1'!$A$6:$BE$17,X$42,FALSE)</f>
        <v>0</v>
      </c>
      <c r="Y78" s="85">
        <f>VLOOKUP($C$2,'[41]ERU-1'!$A$6:$BE$17,Y$42,FALSE)</f>
        <v>0</v>
      </c>
      <c r="Z78" s="85">
        <f>VLOOKUP($C$2,'[41]ERU-1'!$A$6:$BE$17,Z$42,FALSE)</f>
        <v>0</v>
      </c>
      <c r="AA78" s="85" t="str">
        <f>INDEX([16]Data!$BK$5:$BK$156,MATCH(A78,[16]Data!$A$5:$A$156,0))</f>
        <v>Královéhradecký</v>
      </c>
      <c r="AB78" s="86">
        <f>INDEX([16]Data!$BM$5:$BM$156,MATCH(A78,[16]Data!$A$5:$A$156,0))</f>
        <v>0.28599999999999998</v>
      </c>
      <c r="AC78" s="12"/>
      <c r="AD78" s="39">
        <f t="shared" si="16"/>
        <v>0.71865331676776534</v>
      </c>
    </row>
    <row r="79" spans="1:30" x14ac:dyDescent="0.25">
      <c r="A79">
        <v>2042</v>
      </c>
      <c r="B79" s="84" t="str">
        <f>INDEX([16]Data!$C$5:$C$156,MATCH(A79,[16]Data!$A$5:$A$156,0))</f>
        <v>KJ - Jihlava, U Břízek</v>
      </c>
      <c r="C79" s="85" t="str">
        <f>VLOOKUP($C$2,'[42]ERU-1'!$A$6:$BE$17,C$42,FALSE)</f>
        <v>Srpen</v>
      </c>
      <c r="D79" s="85">
        <f>VLOOKUP($C$2,'[42]ERU-1'!$A$6:$BE$17,D$42,FALSE)</f>
        <v>8</v>
      </c>
      <c r="E79" s="85">
        <f>VLOOKUP($C$2,'[42]ERU-1'!$A$6:$BE$17,E$42,FALSE)</f>
        <v>1067.896</v>
      </c>
      <c r="F79" s="85">
        <f>VLOOKUP($C$2,'[42]ERU-1'!$A$6:$BE$17,F$42,FALSE)</f>
        <v>585.22900000000004</v>
      </c>
      <c r="G79" s="85">
        <f>VLOOKUP($C$2,'[42]ERU-1'!$A$6:$BE$17,G$42,FALSE)</f>
        <v>35.442999999999998</v>
      </c>
      <c r="H79" s="85">
        <f>VLOOKUP($C$2,'[42]ERU-1'!$A$6:$BE$17,H$42,FALSE)</f>
        <v>1698</v>
      </c>
      <c r="I79" s="85">
        <f>VLOOKUP($C$2,'[42]ERU-1'!$A$6:$BE$17,I$42,FALSE)</f>
        <v>0</v>
      </c>
      <c r="J79" s="85">
        <f>VLOOKUP($C$2,'[42]ERU-1'!$A$6:$BE$17,J$42,FALSE)</f>
        <v>0</v>
      </c>
      <c r="K79" s="85">
        <f>VLOOKUP($C$2,'[42]ERU-1'!$A$6:$BE$17,K$42,FALSE)</f>
        <v>1698</v>
      </c>
      <c r="L79" s="85">
        <f>VLOOKUP($C$2,'[42]ERU-1'!$A$6:$BE$17,L$42,FALSE)</f>
        <v>0</v>
      </c>
      <c r="M79" s="85">
        <f>VLOOKUP($C$2,'[42]ERU-1'!$A$6:$BE$17,M$42,FALSE)</f>
        <v>1698</v>
      </c>
      <c r="N79" s="85">
        <f>VLOOKUP($C$2,'[42]ERU-1'!$A$6:$BE$17,N$42,FALSE)</f>
        <v>0</v>
      </c>
      <c r="O79" s="85" t="s">
        <v>36</v>
      </c>
      <c r="P79" s="85">
        <f>VLOOKUP($C$2,'[42]ERU-1'!$A$6:$BE$17,P$42,FALSE)</f>
        <v>0</v>
      </c>
      <c r="Q79" s="85">
        <f>VLOOKUP($C$2,'[42]ERU-1'!$A$6:$BE$17,Q$42,FALSE)</f>
        <v>0</v>
      </c>
      <c r="R79" s="85">
        <f>VLOOKUP($C$2,'[42]ERU-1'!$A$6:$BE$17,R$42,FALSE)</f>
        <v>1698</v>
      </c>
      <c r="S79" s="85">
        <f>VLOOKUP($C$2,'[42]ERU-1'!$A$6:$BE$17,S$42,FALSE)</f>
        <v>0</v>
      </c>
      <c r="T79" s="85">
        <f>VLOOKUP($C$2,'[42]ERU-1'!$A$6:$BE$17,T$42,FALSE)</f>
        <v>0</v>
      </c>
      <c r="U79" s="85">
        <f>VLOOKUP($C$2,'[42]ERU-1'!$A$6:$BE$17,U$42,FALSE)</f>
        <v>0</v>
      </c>
      <c r="V79" s="85">
        <f>VLOOKUP($C$2,'[42]ERU-1'!$A$6:$BE$17,V$42,FALSE)</f>
        <v>0</v>
      </c>
      <c r="W79" s="85">
        <f>VLOOKUP($C$2,'[42]ERU-1'!$A$6:$BE$17,W$42,FALSE)</f>
        <v>0</v>
      </c>
      <c r="X79" s="85">
        <f>VLOOKUP($C$2,'[42]ERU-1'!$A$6:$BE$17,X$42,FALSE)</f>
        <v>0</v>
      </c>
      <c r="Y79" s="85">
        <f>VLOOKUP($C$2,'[42]ERU-1'!$A$6:$BE$17,Y$42,FALSE)</f>
        <v>0</v>
      </c>
      <c r="Z79" s="85">
        <f>VLOOKUP($C$2,'[42]ERU-1'!$A$6:$BE$17,Z$42,FALSE)</f>
        <v>0</v>
      </c>
      <c r="AA79" s="85" t="str">
        <f>INDEX([16]Data!$BK$5:$BK$156,MATCH(A79,[16]Data!$A$5:$A$156,0))</f>
        <v>Vysočina</v>
      </c>
      <c r="AB79" s="86">
        <f>INDEX([16]Data!$BM$5:$BM$156,MATCH(A79,[16]Data!$A$5:$A$156,0))</f>
        <v>2.4729999999999999</v>
      </c>
      <c r="AC79" s="12"/>
      <c r="AD79" s="39">
        <f t="shared" si="16"/>
        <v>0.80595231382359145</v>
      </c>
    </row>
    <row r="80" spans="1:30" x14ac:dyDescent="0.25">
      <c r="A80">
        <v>2884</v>
      </c>
      <c r="B80" s="84" t="str">
        <f>INDEX([16]Data!$C$5:$C$156,MATCH(A80,[16]Data!$A$5:$A$156,0))</f>
        <v>KJ - Kaznějov</v>
      </c>
      <c r="C80" s="85" t="str">
        <f>VLOOKUP($C$2,'[43]ERU-1'!$A$6:$BE$17,C$42,FALSE)</f>
        <v>Srpen</v>
      </c>
      <c r="D80" s="85">
        <f>VLOOKUP($C$2,'[43]ERU-1'!$A$6:$BE$17,D$42,FALSE)</f>
        <v>8</v>
      </c>
      <c r="E80" s="85">
        <f>VLOOKUP($C$2,'[43]ERU-1'!$A$6:$BE$17,E$42,FALSE)</f>
        <v>220.166</v>
      </c>
      <c r="F80" s="85">
        <f>VLOOKUP($C$2,'[43]ERU-1'!$A$6:$BE$17,F$42,FALSE)</f>
        <v>112.624</v>
      </c>
      <c r="G80" s="85">
        <f>VLOOKUP($C$2,'[43]ERU-1'!$A$6:$BE$17,G$42,FALSE)</f>
        <v>35.366</v>
      </c>
      <c r="H80" s="85">
        <f>VLOOKUP($C$2,'[43]ERU-1'!$A$6:$BE$17,H$42,FALSE)</f>
        <v>304</v>
      </c>
      <c r="I80" s="85">
        <f>VLOOKUP($C$2,'[43]ERU-1'!$A$6:$BE$17,I$42,FALSE)</f>
        <v>0</v>
      </c>
      <c r="J80" s="85">
        <f>VLOOKUP($C$2,'[43]ERU-1'!$A$6:$BE$17,J$42,FALSE)</f>
        <v>0</v>
      </c>
      <c r="K80" s="85">
        <f>VLOOKUP($C$2,'[43]ERU-1'!$A$6:$BE$17,K$42,FALSE)</f>
        <v>304</v>
      </c>
      <c r="L80" s="85">
        <f>VLOOKUP($C$2,'[43]ERU-1'!$A$6:$BE$17,L$42,FALSE)</f>
        <v>0</v>
      </c>
      <c r="M80" s="85">
        <f>VLOOKUP($C$2,'[43]ERU-1'!$A$6:$BE$17,M$42,FALSE)</f>
        <v>304</v>
      </c>
      <c r="N80" s="85">
        <f>VLOOKUP($C$2,'[43]ERU-1'!$A$6:$BE$17,N$42,FALSE)</f>
        <v>0</v>
      </c>
      <c r="O80" s="85" t="s">
        <v>36</v>
      </c>
      <c r="P80" s="85">
        <f>VLOOKUP($C$2,'[43]ERU-1'!$A$6:$BE$17,P$42,FALSE)</f>
        <v>0</v>
      </c>
      <c r="Q80" s="85">
        <f>VLOOKUP($C$2,'[43]ERU-1'!$A$6:$BE$17,Q$42,FALSE)</f>
        <v>0</v>
      </c>
      <c r="R80" s="85">
        <f>VLOOKUP($C$2,'[43]ERU-1'!$A$6:$BE$17,R$42,FALSE)</f>
        <v>304</v>
      </c>
      <c r="S80" s="85">
        <f>VLOOKUP($C$2,'[43]ERU-1'!$A$6:$BE$17,S$42,FALSE)</f>
        <v>0</v>
      </c>
      <c r="T80" s="85">
        <f>VLOOKUP($C$2,'[43]ERU-1'!$A$6:$BE$17,T$42,FALSE)</f>
        <v>0</v>
      </c>
      <c r="U80" s="85">
        <f>VLOOKUP($C$2,'[43]ERU-1'!$A$6:$BE$17,U$42,FALSE)</f>
        <v>0</v>
      </c>
      <c r="V80" s="85">
        <f>VLOOKUP($C$2,'[43]ERU-1'!$A$6:$BE$17,V$42,FALSE)</f>
        <v>0</v>
      </c>
      <c r="W80" s="85">
        <f>VLOOKUP($C$2,'[43]ERU-1'!$A$6:$BE$17,W$42,FALSE)</f>
        <v>0</v>
      </c>
      <c r="X80" s="85">
        <f>VLOOKUP($C$2,'[43]ERU-1'!$A$6:$BE$17,X$42,FALSE)</f>
        <v>0</v>
      </c>
      <c r="Y80" s="85">
        <f>VLOOKUP($C$2,'[43]ERU-1'!$A$6:$BE$17,Y$42,FALSE)</f>
        <v>0</v>
      </c>
      <c r="Z80" s="85">
        <f>VLOOKUP($C$2,'[43]ERU-1'!$A$6:$BE$17,Z$42,FALSE)</f>
        <v>0</v>
      </c>
      <c r="AA80" s="85" t="str">
        <f>INDEX([16]Data!$BK$5:$BK$156,MATCH(A80,[16]Data!$A$5:$A$156,0))</f>
        <v>Plzeňský</v>
      </c>
      <c r="AB80" s="86">
        <f>INDEX([16]Data!$BM$5:$BM$156,MATCH(A80,[16]Data!$A$5:$A$156,0))</f>
        <v>1.1619999999999999</v>
      </c>
      <c r="AC80" s="12"/>
      <c r="AD80" s="39">
        <f t="shared" si="16"/>
        <v>0.74979084781613559</v>
      </c>
    </row>
    <row r="81" spans="1:30" x14ac:dyDescent="0.25">
      <c r="A81">
        <v>2447</v>
      </c>
      <c r="B81" s="84" t="str">
        <f>INDEX([16]Data!$C$5:$C$156,MATCH(A81,[16]Data!$A$5:$A$156,0))</f>
        <v>KJ - Kladruby (areál RÚ)</v>
      </c>
      <c r="C81" s="85" t="str">
        <f>VLOOKUP($C$2,'[44]ERU-1'!$A$6:$BE$17,C$42,FALSE)</f>
        <v>Srpen</v>
      </c>
      <c r="D81" s="85">
        <f>VLOOKUP($C$2,'[44]ERU-1'!$A$6:$BE$17,D$42,FALSE)</f>
        <v>8</v>
      </c>
      <c r="E81" s="85">
        <f>VLOOKUP($C$2,'[44]ERU-1'!$A$6:$BE$17,E$42,FALSE)</f>
        <v>169.196</v>
      </c>
      <c r="F81" s="85">
        <f>VLOOKUP($C$2,'[44]ERU-1'!$A$6:$BE$17,F$42,FALSE)</f>
        <v>89.114999999999995</v>
      </c>
      <c r="G81" s="85">
        <f>VLOOKUP($C$2,'[44]ERU-1'!$A$6:$BE$17,G$42,FALSE)</f>
        <v>35.296999999999997</v>
      </c>
      <c r="H81" s="85">
        <f>VLOOKUP($C$2,'[44]ERU-1'!$A$6:$BE$17,H$42,FALSE)</f>
        <v>247</v>
      </c>
      <c r="I81" s="85">
        <f>VLOOKUP($C$2,'[44]ERU-1'!$A$6:$BE$17,I$42,FALSE)</f>
        <v>0</v>
      </c>
      <c r="J81" s="85">
        <f>VLOOKUP($C$2,'[44]ERU-1'!$A$6:$BE$17,J$42,FALSE)</f>
        <v>0</v>
      </c>
      <c r="K81" s="85">
        <f>VLOOKUP($C$2,'[44]ERU-1'!$A$6:$BE$17,K$42,FALSE)</f>
        <v>247</v>
      </c>
      <c r="L81" s="85">
        <f>VLOOKUP($C$2,'[44]ERU-1'!$A$6:$BE$17,L$42,FALSE)</f>
        <v>0</v>
      </c>
      <c r="M81" s="85">
        <f>VLOOKUP($C$2,'[44]ERU-1'!$A$6:$BE$17,M$42,FALSE)</f>
        <v>247</v>
      </c>
      <c r="N81" s="85">
        <f>VLOOKUP($C$2,'[44]ERU-1'!$A$6:$BE$17,N$42,FALSE)</f>
        <v>0</v>
      </c>
      <c r="O81" s="85" t="s">
        <v>36</v>
      </c>
      <c r="P81" s="85">
        <f>VLOOKUP($C$2,'[44]ERU-1'!$A$6:$BE$17,P$42,FALSE)</f>
        <v>0</v>
      </c>
      <c r="Q81" s="85">
        <f>VLOOKUP($C$2,'[44]ERU-1'!$A$6:$BE$17,Q$42,FALSE)</f>
        <v>0</v>
      </c>
      <c r="R81" s="85">
        <f>VLOOKUP($C$2,'[44]ERU-1'!$A$6:$BE$17,R$42,FALSE)</f>
        <v>0</v>
      </c>
      <c r="S81" s="85">
        <f>VLOOKUP($C$2,'[44]ERU-1'!$A$6:$BE$17,S$42,FALSE)</f>
        <v>0</v>
      </c>
      <c r="T81" s="85">
        <f>VLOOKUP($C$2,'[44]ERU-1'!$A$6:$BE$17,T$42,FALSE)</f>
        <v>0</v>
      </c>
      <c r="U81" s="85">
        <f>VLOOKUP($C$2,'[44]ERU-1'!$A$6:$BE$17,U$42,FALSE)</f>
        <v>0</v>
      </c>
      <c r="V81" s="85">
        <f>VLOOKUP($C$2,'[44]ERU-1'!$A$6:$BE$17,V$42,FALSE)</f>
        <v>0</v>
      </c>
      <c r="W81" s="85">
        <f>VLOOKUP($C$2,'[44]ERU-1'!$A$6:$BE$17,W$42,FALSE)</f>
        <v>0</v>
      </c>
      <c r="X81" s="85">
        <f>VLOOKUP($C$2,'[44]ERU-1'!$A$6:$BE$17,X$42,FALSE)</f>
        <v>247</v>
      </c>
      <c r="Y81" s="85">
        <f>VLOOKUP($C$2,'[44]ERU-1'!$A$6:$BE$17,Y$42,FALSE)</f>
        <v>0</v>
      </c>
      <c r="Z81" s="85">
        <f>VLOOKUP($C$2,'[44]ERU-1'!$A$6:$BE$17,Z$42,FALSE)</f>
        <v>0</v>
      </c>
      <c r="AA81" s="85" t="str">
        <f>INDEX([16]Data!$BK$5:$BK$156,MATCH(A81,[16]Data!$A$5:$A$156,0))</f>
        <v>Středočeský</v>
      </c>
      <c r="AB81" s="86">
        <f>INDEX([16]Data!$BM$5:$BM$156,MATCH(A81,[16]Data!$A$5:$A$156,0))</f>
        <v>0.95199999999999996</v>
      </c>
      <c r="AC81" s="12"/>
      <c r="AD81" s="39">
        <f t="shared" si="16"/>
        <v>0.76991652483993844</v>
      </c>
    </row>
    <row r="82" spans="1:30" x14ac:dyDescent="0.25">
      <c r="A82">
        <v>3157</v>
      </c>
      <c r="B82" s="84" t="str">
        <f>INDEX([16]Data!$C$5:$C$156,MATCH(A82,[16]Data!$A$5:$A$156,0))</f>
        <v>KJ - Klimkovice (areál sanatoria)</v>
      </c>
      <c r="C82" s="85" t="str">
        <f>VLOOKUP($C$2,'[45]ERU-1'!$A$6:$BE$17,C$42,FALSE)</f>
        <v>Srpen</v>
      </c>
      <c r="D82" s="85">
        <f>VLOOKUP($C$2,'[45]ERU-1'!$A$6:$BE$17,D$42,FALSE)</f>
        <v>8</v>
      </c>
      <c r="E82" s="85">
        <f>VLOOKUP($C$2,'[45]ERU-1'!$A$6:$BE$17,E$42,FALSE)</f>
        <v>351.74400000000003</v>
      </c>
      <c r="F82" s="85">
        <f>VLOOKUP($C$2,'[45]ERU-1'!$A$6:$BE$17,F$42,FALSE)</f>
        <v>182.34800000000001</v>
      </c>
      <c r="G82" s="85">
        <f>VLOOKUP($C$2,'[45]ERU-1'!$A$6:$BE$17,G$42,FALSE)</f>
        <v>35.43</v>
      </c>
      <c r="H82" s="85">
        <f>VLOOKUP($C$2,'[45]ERU-1'!$A$6:$BE$17,H$42,FALSE)</f>
        <v>548</v>
      </c>
      <c r="I82" s="85">
        <f>VLOOKUP($C$2,'[45]ERU-1'!$A$6:$BE$17,I$42,FALSE)</f>
        <v>0</v>
      </c>
      <c r="J82" s="85">
        <f>VLOOKUP($C$2,'[45]ERU-1'!$A$6:$BE$17,J$42,FALSE)</f>
        <v>0</v>
      </c>
      <c r="K82" s="85">
        <f>VLOOKUP($C$2,'[45]ERU-1'!$A$6:$BE$17,K$42,FALSE)</f>
        <v>548</v>
      </c>
      <c r="L82" s="85">
        <f>VLOOKUP($C$2,'[45]ERU-1'!$A$6:$BE$17,L$42,FALSE)</f>
        <v>0</v>
      </c>
      <c r="M82" s="85">
        <f>VLOOKUP($C$2,'[45]ERU-1'!$A$6:$BE$17,M$42,FALSE)</f>
        <v>548</v>
      </c>
      <c r="N82" s="85">
        <f>VLOOKUP($C$2,'[45]ERU-1'!$A$6:$BE$17,N$42,FALSE)</f>
        <v>0</v>
      </c>
      <c r="O82" s="85" t="s">
        <v>36</v>
      </c>
      <c r="P82" s="85">
        <f>VLOOKUP($C$2,'[45]ERU-1'!$A$6:$BE$17,P$42,FALSE)</f>
        <v>0</v>
      </c>
      <c r="Q82" s="85">
        <f>VLOOKUP($C$2,'[45]ERU-1'!$A$6:$BE$17,Q$42,FALSE)</f>
        <v>0</v>
      </c>
      <c r="R82" s="85">
        <f>VLOOKUP($C$2,'[45]ERU-1'!$A$6:$BE$17,R$42,FALSE)</f>
        <v>0</v>
      </c>
      <c r="S82" s="85">
        <f>VLOOKUP($C$2,'[45]ERU-1'!$A$6:$BE$17,S$42,FALSE)</f>
        <v>0</v>
      </c>
      <c r="T82" s="85">
        <f>VLOOKUP($C$2,'[45]ERU-1'!$A$6:$BE$17,T$42,FALSE)</f>
        <v>0</v>
      </c>
      <c r="U82" s="85">
        <f>VLOOKUP($C$2,'[45]ERU-1'!$A$6:$BE$17,U$42,FALSE)</f>
        <v>0</v>
      </c>
      <c r="V82" s="85">
        <f>VLOOKUP($C$2,'[45]ERU-1'!$A$6:$BE$17,V$42,FALSE)</f>
        <v>0</v>
      </c>
      <c r="W82" s="85">
        <f>VLOOKUP($C$2,'[45]ERU-1'!$A$6:$BE$17,W$42,FALSE)</f>
        <v>0</v>
      </c>
      <c r="X82" s="85">
        <f>VLOOKUP($C$2,'[45]ERU-1'!$A$6:$BE$17,X$42,FALSE)</f>
        <v>548</v>
      </c>
      <c r="Y82" s="85">
        <f>VLOOKUP($C$2,'[45]ERU-1'!$A$6:$BE$17,Y$42,FALSE)</f>
        <v>0</v>
      </c>
      <c r="Z82" s="85">
        <f>VLOOKUP($C$2,'[45]ERU-1'!$A$6:$BE$17,Z$42,FALSE)</f>
        <v>0</v>
      </c>
      <c r="AA82" s="85" t="str">
        <f>INDEX([16]Data!$BK$5:$BK$156,MATCH(A82,[16]Data!$A$5:$A$156,0))</f>
        <v>Moravskoslezský</v>
      </c>
      <c r="AB82" s="86">
        <f>INDEX([16]Data!$BM$5:$BM$156,MATCH(A82,[16]Data!$A$5:$A$156,0))</f>
        <v>1.3360000000000001</v>
      </c>
      <c r="AC82" s="12"/>
      <c r="AD82" s="39">
        <f t="shared" si="16"/>
        <v>0.83478964519612064</v>
      </c>
    </row>
    <row r="83" spans="1:30" x14ac:dyDescent="0.25">
      <c r="A83">
        <v>3498</v>
      </c>
      <c r="B83" s="84" t="str">
        <f>INDEX([16]Data!$C$5:$C$156,MATCH(A83,[16]Data!$A$5:$A$156,0))</f>
        <v>KJ - Kamenický Šenov</v>
      </c>
      <c r="C83" s="85" t="str">
        <f>VLOOKUP($C$2,'[46]ERU-1'!$A$6:$BE$17,C$42,FALSE)</f>
        <v>Srpen</v>
      </c>
      <c r="D83" s="85">
        <f>VLOOKUP($C$2,'[46]ERU-1'!$A$6:$BE$17,D$42,FALSE)</f>
        <v>8</v>
      </c>
      <c r="E83" s="85">
        <f>VLOOKUP($C$2,'[46]ERU-1'!$A$6:$BE$17,E$42,FALSE)</f>
        <v>391.42599999999999</v>
      </c>
      <c r="F83" s="85">
        <f>VLOOKUP($C$2,'[46]ERU-1'!$A$6:$BE$17,F$42,FALSE)</f>
        <v>198.42500000000001</v>
      </c>
      <c r="G83" s="85">
        <f>VLOOKUP($C$2,'[46]ERU-1'!$A$6:$BE$17,G$42,FALSE)</f>
        <v>35.435000000000002</v>
      </c>
      <c r="H83" s="85">
        <f>VLOOKUP($C$2,'[46]ERU-1'!$A$6:$BE$17,H$42,FALSE)</f>
        <v>541</v>
      </c>
      <c r="I83" s="85">
        <f>VLOOKUP($C$2,'[46]ERU-1'!$A$6:$BE$17,I$42,FALSE)</f>
        <v>0</v>
      </c>
      <c r="J83" s="85">
        <f>VLOOKUP($C$2,'[46]ERU-1'!$A$6:$BE$17,J$42,FALSE)</f>
        <v>0</v>
      </c>
      <c r="K83" s="85">
        <f>VLOOKUP($C$2,'[46]ERU-1'!$A$6:$BE$17,K$42,FALSE)</f>
        <v>541</v>
      </c>
      <c r="L83" s="85">
        <f>VLOOKUP($C$2,'[46]ERU-1'!$A$6:$BE$17,L$42,FALSE)</f>
        <v>0</v>
      </c>
      <c r="M83" s="85">
        <f>VLOOKUP($C$2,'[46]ERU-1'!$A$6:$BE$17,M$42,FALSE)</f>
        <v>541</v>
      </c>
      <c r="N83" s="85">
        <f>VLOOKUP($C$2,'[46]ERU-1'!$A$6:$BE$17,N$42,FALSE)</f>
        <v>0</v>
      </c>
      <c r="O83" s="85" t="s">
        <v>36</v>
      </c>
      <c r="P83" s="85">
        <f>VLOOKUP($C$2,'[46]ERU-1'!$A$6:$BE$17,P$42,FALSE)</f>
        <v>0</v>
      </c>
      <c r="Q83" s="85">
        <f>VLOOKUP($C$2,'[46]ERU-1'!$A$6:$BE$17,Q$42,FALSE)</f>
        <v>0</v>
      </c>
      <c r="R83" s="85">
        <f>VLOOKUP($C$2,'[46]ERU-1'!$A$6:$BE$17,R$42,FALSE)</f>
        <v>541</v>
      </c>
      <c r="S83" s="85">
        <f>VLOOKUP($C$2,'[46]ERU-1'!$A$6:$BE$17,S$42,FALSE)</f>
        <v>0</v>
      </c>
      <c r="T83" s="85">
        <f>VLOOKUP($C$2,'[46]ERU-1'!$A$6:$BE$17,T$42,FALSE)</f>
        <v>0</v>
      </c>
      <c r="U83" s="85">
        <f>VLOOKUP($C$2,'[46]ERU-1'!$A$6:$BE$17,U$42,FALSE)</f>
        <v>0</v>
      </c>
      <c r="V83" s="85">
        <f>VLOOKUP($C$2,'[46]ERU-1'!$A$6:$BE$17,V$42,FALSE)</f>
        <v>0</v>
      </c>
      <c r="W83" s="85">
        <f>VLOOKUP($C$2,'[46]ERU-1'!$A$6:$BE$17,W$42,FALSE)</f>
        <v>0</v>
      </c>
      <c r="X83" s="85">
        <f>VLOOKUP($C$2,'[46]ERU-1'!$A$6:$BE$17,X$42,FALSE)</f>
        <v>0</v>
      </c>
      <c r="Y83" s="85">
        <f>VLOOKUP($C$2,'[46]ERU-1'!$A$6:$BE$17,Y$42,FALSE)</f>
        <v>0</v>
      </c>
      <c r="Z83" s="85">
        <f>VLOOKUP($C$2,'[46]ERU-1'!$A$6:$BE$17,Z$42,FALSE)</f>
        <v>0</v>
      </c>
      <c r="AA83" s="85" t="str">
        <f>INDEX([16]Data!$BK$5:$BK$156,MATCH(A83,[16]Data!$A$5:$A$156,0))</f>
        <v>Liberecký</v>
      </c>
      <c r="AB83" s="86">
        <f>INDEX([16]Data!$BM$5:$BM$156,MATCH(A83,[16]Data!$A$5:$A$156,0))</f>
        <v>2.4729999999999999</v>
      </c>
      <c r="AC83" s="12"/>
      <c r="AD83" s="39">
        <f t="shared" si="16"/>
        <v>0.75735304411126503</v>
      </c>
    </row>
    <row r="84" spans="1:30" x14ac:dyDescent="0.25">
      <c r="A84">
        <v>3608</v>
      </c>
      <c r="B84" s="84" t="str">
        <f>INDEX([16]Data!$C$5:$C$156,MATCH(A84,[16]Data!$A$5:$A$156,0))</f>
        <v>KJ - Kojetín</v>
      </c>
      <c r="C84" s="85" t="str">
        <f>VLOOKUP($C$2,'[47]ERU-1'!$A$6:$BE$17,C$42,FALSE)</f>
        <v>Srpen</v>
      </c>
      <c r="D84" s="85">
        <f>VLOOKUP($C$2,'[47]ERU-1'!$A$6:$BE$17,D$42,FALSE)</f>
        <v>8</v>
      </c>
      <c r="E84" s="85">
        <f>VLOOKUP($C$2,'[47]ERU-1'!$A$6:$BE$17,E$42,FALSE)</f>
        <v>68.573999999999998</v>
      </c>
      <c r="F84" s="85">
        <f>VLOOKUP($C$2,'[47]ERU-1'!$A$6:$BE$17,F$42,FALSE)</f>
        <v>37.436999999999998</v>
      </c>
      <c r="G84" s="85">
        <f>VLOOKUP($C$2,'[47]ERU-1'!$A$6:$BE$17,G$42,FALSE)</f>
        <v>35.43</v>
      </c>
      <c r="H84" s="85">
        <f>VLOOKUP($C$2,'[47]ERU-1'!$A$6:$BE$17,H$42,FALSE)</f>
        <v>99</v>
      </c>
      <c r="I84" s="85">
        <f>VLOOKUP($C$2,'[47]ERU-1'!$A$6:$BE$17,I$42,FALSE)</f>
        <v>0</v>
      </c>
      <c r="J84" s="85">
        <f>VLOOKUP($C$2,'[47]ERU-1'!$A$6:$BE$17,J$42,FALSE)</f>
        <v>0</v>
      </c>
      <c r="K84" s="85">
        <f>VLOOKUP($C$2,'[47]ERU-1'!$A$6:$BE$17,K$42,FALSE)</f>
        <v>99</v>
      </c>
      <c r="L84" s="85">
        <f>VLOOKUP($C$2,'[47]ERU-1'!$A$6:$BE$17,L$42,FALSE)</f>
        <v>0</v>
      </c>
      <c r="M84" s="85">
        <f>VLOOKUP($C$2,'[47]ERU-1'!$A$6:$BE$17,M$42,FALSE)</f>
        <v>99</v>
      </c>
      <c r="N84" s="85">
        <f>VLOOKUP($C$2,'[47]ERU-1'!$A$6:$BE$17,N$42,FALSE)</f>
        <v>0</v>
      </c>
      <c r="O84" s="85" t="s">
        <v>36</v>
      </c>
      <c r="P84" s="85">
        <f>VLOOKUP($C$2,'[47]ERU-1'!$A$6:$BE$17,P$42,FALSE)</f>
        <v>0</v>
      </c>
      <c r="Q84" s="85">
        <f>VLOOKUP($C$2,'[47]ERU-1'!$A$6:$BE$17,Q$42,FALSE)</f>
        <v>0</v>
      </c>
      <c r="R84" s="85">
        <f>VLOOKUP($C$2,'[47]ERU-1'!$A$6:$BE$17,R$42,FALSE)</f>
        <v>99</v>
      </c>
      <c r="S84" s="85">
        <f>VLOOKUP($C$2,'[47]ERU-1'!$A$6:$BE$17,S$42,FALSE)</f>
        <v>0</v>
      </c>
      <c r="T84" s="85">
        <f>VLOOKUP($C$2,'[47]ERU-1'!$A$6:$BE$17,T$42,FALSE)</f>
        <v>0</v>
      </c>
      <c r="U84" s="85">
        <f>VLOOKUP($C$2,'[47]ERU-1'!$A$6:$BE$17,U$42,FALSE)</f>
        <v>0</v>
      </c>
      <c r="V84" s="85">
        <f>VLOOKUP($C$2,'[47]ERU-1'!$A$6:$BE$17,V$42,FALSE)</f>
        <v>0</v>
      </c>
      <c r="W84" s="85">
        <f>VLOOKUP($C$2,'[47]ERU-1'!$A$6:$BE$17,W$42,FALSE)</f>
        <v>0</v>
      </c>
      <c r="X84" s="85">
        <f>VLOOKUP($C$2,'[47]ERU-1'!$A$6:$BE$17,X$42,FALSE)</f>
        <v>0</v>
      </c>
      <c r="Y84" s="85">
        <f>VLOOKUP($C$2,'[47]ERU-1'!$A$6:$BE$17,Y$42,FALSE)</f>
        <v>0</v>
      </c>
      <c r="Z84" s="85">
        <f>VLOOKUP($C$2,'[47]ERU-1'!$A$6:$BE$17,Z$42,FALSE)</f>
        <v>0</v>
      </c>
      <c r="AA84" s="85" t="str">
        <f>INDEX([16]Data!$BK$5:$BK$156,MATCH(A84,[16]Data!$A$5:$A$156,0))</f>
        <v>Olomoucký</v>
      </c>
      <c r="AB84" s="86">
        <f>INDEX([16]Data!$BM$5:$BM$156,MATCH(A84,[16]Data!$A$5:$A$156,0))</f>
        <v>0.28599999999999998</v>
      </c>
      <c r="AC84" s="12"/>
      <c r="AD84" s="39">
        <f t="shared" si="16"/>
        <v>0.73456740657638164</v>
      </c>
    </row>
    <row r="85" spans="1:30" x14ac:dyDescent="0.25">
      <c r="A85" s="34">
        <v>2698</v>
      </c>
      <c r="B85" s="84" t="str">
        <f>INDEX([16]Data!$C$5:$C$156,MATCH(A85,[16]Data!$A$5:$A$156,0))</f>
        <v>Kotelna Frýdlant</v>
      </c>
      <c r="C85" s="85" t="str">
        <f>VLOOKUP($C$2,'[48]ERU-1'!$A$6:$BE$17,C$42,FALSE)</f>
        <v>Srpen</v>
      </c>
      <c r="D85" s="85">
        <f>VLOOKUP($C$2,'[48]ERU-1'!$A$6:$BE$17,D$42,FALSE)</f>
        <v>8</v>
      </c>
      <c r="E85" s="85">
        <f>VLOOKUP($C$2,'[48]ERU-1'!$A$6:$BE$17,E$42,FALSE)</f>
        <v>775.60199999999998</v>
      </c>
      <c r="F85" s="85">
        <f>VLOOKUP($C$2,'[48]ERU-1'!$A$6:$BE$17,F$42,FALSE)</f>
        <v>400.92500000000001</v>
      </c>
      <c r="G85" s="85">
        <f>VLOOKUP($C$2,'[48]ERU-1'!$A$6:$BE$17,G$42,FALSE)</f>
        <v>35.439</v>
      </c>
      <c r="H85" s="85">
        <f>VLOOKUP($C$2,'[48]ERU-1'!$A$6:$BE$17,H$42,FALSE)</f>
        <v>1215</v>
      </c>
      <c r="I85" s="85">
        <f>VLOOKUP($C$2,'[48]ERU-1'!$A$6:$BE$17,I$42,FALSE)</f>
        <v>0</v>
      </c>
      <c r="J85" s="85">
        <f>VLOOKUP($C$2,'[48]ERU-1'!$A$6:$BE$17,J$42,FALSE)</f>
        <v>0</v>
      </c>
      <c r="K85" s="85">
        <f>VLOOKUP($C$2,'[48]ERU-1'!$A$6:$BE$17,K$42,FALSE)</f>
        <v>1215</v>
      </c>
      <c r="L85" s="85">
        <f>VLOOKUP($C$2,'[48]ERU-1'!$A$6:$BE$17,L$42,FALSE)</f>
        <v>0</v>
      </c>
      <c r="M85" s="85">
        <f>VLOOKUP($C$2,'[48]ERU-1'!$A$6:$BE$17,M$42,FALSE)</f>
        <v>1215</v>
      </c>
      <c r="N85" s="85">
        <f>VLOOKUP($C$2,'[48]ERU-1'!$A$6:$BE$17,N$42,FALSE)</f>
        <v>0</v>
      </c>
      <c r="O85" s="85" t="s">
        <v>36</v>
      </c>
      <c r="P85" s="85">
        <f>VLOOKUP($C$2,'[48]ERU-1'!$A$6:$BE$17,P$42,FALSE)</f>
        <v>0</v>
      </c>
      <c r="Q85" s="85">
        <f>VLOOKUP($C$2,'[48]ERU-1'!$A$6:$BE$17,Q$42,FALSE)</f>
        <v>0</v>
      </c>
      <c r="R85" s="85">
        <f>VLOOKUP($C$2,'[48]ERU-1'!$A$6:$BE$17,R$42,FALSE)</f>
        <v>1215</v>
      </c>
      <c r="S85" s="85">
        <f>VLOOKUP($C$2,'[48]ERU-1'!$A$6:$BE$17,S$42,FALSE)</f>
        <v>0</v>
      </c>
      <c r="T85" s="85">
        <f>VLOOKUP($C$2,'[48]ERU-1'!$A$6:$BE$17,T$42,FALSE)</f>
        <v>0</v>
      </c>
      <c r="U85" s="85">
        <f>VLOOKUP($C$2,'[48]ERU-1'!$A$6:$BE$17,U$42,FALSE)</f>
        <v>0</v>
      </c>
      <c r="V85" s="85">
        <f>VLOOKUP($C$2,'[48]ERU-1'!$A$6:$BE$17,V$42,FALSE)</f>
        <v>0</v>
      </c>
      <c r="W85" s="85">
        <f>VLOOKUP($C$2,'[48]ERU-1'!$A$6:$BE$17,W$42,FALSE)</f>
        <v>0</v>
      </c>
      <c r="X85" s="85">
        <f>VLOOKUP($C$2,'[48]ERU-1'!$A$6:$BE$17,X$42,FALSE)</f>
        <v>0</v>
      </c>
      <c r="Y85" s="85">
        <f>VLOOKUP($C$2,'[48]ERU-1'!$A$6:$BE$17,Y$42,FALSE)</f>
        <v>0</v>
      </c>
      <c r="Z85" s="85">
        <f>VLOOKUP($C$2,'[48]ERU-1'!$A$6:$BE$17,Z$42,FALSE)</f>
        <v>0</v>
      </c>
      <c r="AA85" s="85" t="str">
        <f>INDEX([16]Data!$BK$5:$BK$156,MATCH(A85,[16]Data!$A$5:$A$156,0))</f>
        <v>Liberecký</v>
      </c>
      <c r="AB85" s="86">
        <f>INDEX([16]Data!$BM$5:$BM$156,MATCH(A85,[16]Data!$A$5:$A$156,0))</f>
        <v>1.4970000000000001</v>
      </c>
      <c r="AC85" s="12"/>
      <c r="AD85" s="39">
        <f t="shared" si="16"/>
        <v>0.84180332979983774</v>
      </c>
    </row>
    <row r="86" spans="1:30" x14ac:dyDescent="0.25">
      <c r="A86">
        <v>2947</v>
      </c>
      <c r="B86" s="84" t="str">
        <f>INDEX([16]Data!$C$5:$C$156,MATCH(A86,[16]Data!$A$5:$A$156,0))</f>
        <v>Kotelna Humpolec</v>
      </c>
      <c r="C86" s="85" t="str">
        <f>VLOOKUP($C$2,'[49]ERU-1'!$A$6:$BE$17,C$42,FALSE)</f>
        <v>Srpen</v>
      </c>
      <c r="D86" s="85">
        <f>VLOOKUP($C$2,'[49]ERU-1'!$A$6:$BE$17,D$42,FALSE)</f>
        <v>8</v>
      </c>
      <c r="E86" s="85">
        <f>VLOOKUP($C$2,'[49]ERU-1'!$A$6:$BE$17,E$42,FALSE)</f>
        <v>72.412999999999997</v>
      </c>
      <c r="F86" s="85">
        <f>VLOOKUP($C$2,'[49]ERU-1'!$A$6:$BE$17,F$42,FALSE)</f>
        <v>42.209000000000003</v>
      </c>
      <c r="G86" s="85">
        <f>VLOOKUP($C$2,'[49]ERU-1'!$A$6:$BE$17,G$42,FALSE)</f>
        <v>35.366</v>
      </c>
      <c r="H86" s="85">
        <f>VLOOKUP($C$2,'[49]ERU-1'!$A$6:$BE$17,H$42,FALSE)</f>
        <v>108</v>
      </c>
      <c r="I86" s="85">
        <f>VLOOKUP($C$2,'[49]ERU-1'!$A$6:$BE$17,I$42,FALSE)</f>
        <v>0</v>
      </c>
      <c r="J86" s="85">
        <f>VLOOKUP($C$2,'[49]ERU-1'!$A$6:$BE$17,J$42,FALSE)</f>
        <v>0</v>
      </c>
      <c r="K86" s="85">
        <f>VLOOKUP($C$2,'[49]ERU-1'!$A$6:$BE$17,K$42,FALSE)</f>
        <v>108</v>
      </c>
      <c r="L86" s="85">
        <f>VLOOKUP($C$2,'[49]ERU-1'!$A$6:$BE$17,L$42,FALSE)</f>
        <v>0</v>
      </c>
      <c r="M86" s="85">
        <f>VLOOKUP($C$2,'[49]ERU-1'!$A$6:$BE$17,M$42,FALSE)</f>
        <v>108</v>
      </c>
      <c r="N86" s="85">
        <f>VLOOKUP($C$2,'[49]ERU-1'!$A$6:$BE$17,N$42,FALSE)</f>
        <v>0</v>
      </c>
      <c r="O86" s="85" t="s">
        <v>36</v>
      </c>
      <c r="P86" s="85">
        <f>VLOOKUP($C$2,'[49]ERU-1'!$A$6:$BE$17,P$42,FALSE)</f>
        <v>0</v>
      </c>
      <c r="Q86" s="85">
        <f>VLOOKUP($C$2,'[49]ERU-1'!$A$6:$BE$17,Q$42,FALSE)</f>
        <v>0</v>
      </c>
      <c r="R86" s="85">
        <f>VLOOKUP($C$2,'[49]ERU-1'!$A$6:$BE$17,R$42,FALSE)</f>
        <v>108</v>
      </c>
      <c r="S86" s="85">
        <f>VLOOKUP($C$2,'[49]ERU-1'!$A$6:$BE$17,S$42,FALSE)</f>
        <v>0</v>
      </c>
      <c r="T86" s="85">
        <f>VLOOKUP($C$2,'[49]ERU-1'!$A$6:$BE$17,T$42,FALSE)</f>
        <v>0</v>
      </c>
      <c r="U86" s="85">
        <f>VLOOKUP($C$2,'[49]ERU-1'!$A$6:$BE$17,U$42,FALSE)</f>
        <v>0</v>
      </c>
      <c r="V86" s="85">
        <f>VLOOKUP($C$2,'[49]ERU-1'!$A$6:$BE$17,V$42,FALSE)</f>
        <v>0</v>
      </c>
      <c r="W86" s="85">
        <f>VLOOKUP($C$2,'[49]ERU-1'!$A$6:$BE$17,W$42,FALSE)</f>
        <v>0</v>
      </c>
      <c r="X86" s="85">
        <f>VLOOKUP($C$2,'[49]ERU-1'!$A$6:$BE$17,X$42,FALSE)</f>
        <v>0</v>
      </c>
      <c r="Y86" s="85">
        <f>VLOOKUP($C$2,'[49]ERU-1'!$A$6:$BE$17,Y$42,FALSE)</f>
        <v>0</v>
      </c>
      <c r="Z86" s="85">
        <f>VLOOKUP($C$2,'[49]ERU-1'!$A$6:$BE$17,Z$42,FALSE)</f>
        <v>0</v>
      </c>
      <c r="AA86" s="85" t="str">
        <f>INDEX([16]Data!$BK$5:$BK$156,MATCH(A86,[16]Data!$A$5:$A$156,0))</f>
        <v>Vysočina</v>
      </c>
      <c r="AB86" s="86">
        <f>INDEX([16]Data!$BM$5:$BM$156,MATCH(A86,[16]Data!$A$5:$A$156,0))</f>
        <v>0.184</v>
      </c>
      <c r="AC86" s="12"/>
      <c r="AD86" s="39">
        <f t="shared" si="16"/>
        <v>0.71074889241630923</v>
      </c>
    </row>
    <row r="87" spans="1:30" x14ac:dyDescent="0.25">
      <c r="A87">
        <v>2381</v>
      </c>
      <c r="B87" s="84" t="str">
        <f>INDEX([16]Data!$C$5:$C$156,MATCH(A87,[16]Data!$A$5:$A$156,0))</f>
        <v>Kotelna - ZŠ Velká Chuchle</v>
      </c>
      <c r="C87" s="85" t="str">
        <f>VLOOKUP($C$2,'[9]ERU-1'!$A$6:$BE$17,C$42,FALSE)</f>
        <v>Srpen</v>
      </c>
      <c r="D87" s="85">
        <f>VLOOKUP($C$2,'[9]ERU-1'!$A$6:$BE$17,D$42,FALSE)</f>
        <v>8</v>
      </c>
      <c r="E87" s="85">
        <f>VLOOKUP($C$2,'[9]ERU-1'!$A$6:$BE$17,E$42,FALSE)</f>
        <v>0</v>
      </c>
      <c r="F87" s="85">
        <f>VLOOKUP($C$2,'[9]ERU-1'!$A$6:$BE$17,F$42,FALSE)</f>
        <v>0</v>
      </c>
      <c r="G87" s="85">
        <f>VLOOKUP($C$2,'[9]ERU-1'!$A$6:$BE$17,G$42,FALSE)</f>
        <v>35.393999999999998</v>
      </c>
      <c r="H87" s="85">
        <f>VLOOKUP($C$2,'[9]ERU-1'!$A$6:$BE$17,H$42,FALSE)</f>
        <v>0</v>
      </c>
      <c r="I87" s="85">
        <f>VLOOKUP($C$2,'[9]ERU-1'!$A$6:$BE$17,I$42,FALSE)</f>
        <v>0</v>
      </c>
      <c r="J87" s="85">
        <f>VLOOKUP($C$2,'[9]ERU-1'!$A$6:$BE$17,J$42,FALSE)</f>
        <v>0</v>
      </c>
      <c r="K87" s="85">
        <f>VLOOKUP($C$2,'[9]ERU-1'!$A$6:$BE$17,K$42,FALSE)</f>
        <v>0</v>
      </c>
      <c r="L87" s="85">
        <f>VLOOKUP($C$2,'[9]ERU-1'!$A$6:$BE$17,L$42,FALSE)</f>
        <v>0</v>
      </c>
      <c r="M87" s="85">
        <f>VLOOKUP($C$2,'[9]ERU-1'!$A$6:$BE$17,M$42,FALSE)</f>
        <v>0</v>
      </c>
      <c r="N87" s="85">
        <f>VLOOKUP($C$2,'[9]ERU-1'!$A$6:$BE$17,N$42,FALSE)</f>
        <v>0</v>
      </c>
      <c r="O87" s="85" t="s">
        <v>36</v>
      </c>
      <c r="P87" s="85">
        <f>VLOOKUP($C$2,'[9]ERU-1'!$A$6:$BE$17,P$42,FALSE)</f>
        <v>0</v>
      </c>
      <c r="Q87" s="85">
        <f>VLOOKUP($C$2,'[9]ERU-1'!$A$6:$BE$17,Q$42,FALSE)</f>
        <v>0</v>
      </c>
      <c r="R87" s="85">
        <f>VLOOKUP($C$2,'[9]ERU-1'!$A$6:$BE$17,R$42,FALSE)</f>
        <v>0</v>
      </c>
      <c r="S87" s="85">
        <f>VLOOKUP($C$2,'[9]ERU-1'!$A$6:$BE$17,S$42,FALSE)</f>
        <v>0</v>
      </c>
      <c r="T87" s="85">
        <f>VLOOKUP($C$2,'[9]ERU-1'!$A$6:$BE$17,T$42,FALSE)</f>
        <v>0</v>
      </c>
      <c r="U87" s="85">
        <f>VLOOKUP($C$2,'[9]ERU-1'!$A$6:$BE$17,U$42,FALSE)</f>
        <v>0</v>
      </c>
      <c r="V87" s="85">
        <f>VLOOKUP($C$2,'[9]ERU-1'!$A$6:$BE$17,V$42,FALSE)</f>
        <v>0</v>
      </c>
      <c r="W87" s="85">
        <f>VLOOKUP($C$2,'[9]ERU-1'!$A$6:$BE$17,W$42,FALSE)</f>
        <v>0</v>
      </c>
      <c r="X87" s="85">
        <f>VLOOKUP($C$2,'[9]ERU-1'!$A$6:$BE$17,X$42,FALSE)</f>
        <v>0</v>
      </c>
      <c r="Y87" s="85">
        <f>VLOOKUP($C$2,'[9]ERU-1'!$A$6:$BE$17,Y$42,FALSE)</f>
        <v>0</v>
      </c>
      <c r="Z87" s="85">
        <f>VLOOKUP($C$2,'[9]ERU-1'!$A$6:$BE$17,Z$42,FALSE)</f>
        <v>0</v>
      </c>
      <c r="AA87" s="85" t="str">
        <f>INDEX([16]Data!$BK$5:$BK$156,MATCH(A87,[16]Data!$A$5:$A$156,0))</f>
        <v>Hlavní město Praha</v>
      </c>
      <c r="AB87" s="86">
        <f>INDEX([16]Data!$BM$5:$BM$156,MATCH(A87,[16]Data!$A$5:$A$156,0))</f>
        <v>6.2E-2</v>
      </c>
      <c r="AC87" s="12"/>
      <c r="AD87" s="39" t="e">
        <f t="shared" si="16"/>
        <v>#DIV/0!</v>
      </c>
    </row>
    <row r="88" spans="1:30" x14ac:dyDescent="0.25">
      <c r="A88">
        <v>3522</v>
      </c>
      <c r="B88" s="84" t="str">
        <f>INDEX([16]Data!$C$5:$C$156,MATCH(A88,[16]Data!$A$5:$A$156,0))</f>
        <v>KJ - Kraslice, Školní</v>
      </c>
      <c r="C88" s="85" t="str">
        <f>VLOOKUP($C$2,'[50]ERU-1'!$A$6:$BE$17,C$42,FALSE)</f>
        <v>Srpen</v>
      </c>
      <c r="D88" s="85">
        <f>VLOOKUP($C$2,'[50]ERU-1'!$A$6:$BE$17,D$42,FALSE)</f>
        <v>8</v>
      </c>
      <c r="E88" s="85">
        <f>VLOOKUP($C$2,'[50]ERU-1'!$A$6:$BE$17,E$42,FALSE)</f>
        <v>205.727</v>
      </c>
      <c r="F88" s="85">
        <f>VLOOKUP($C$2,'[50]ERU-1'!$A$6:$BE$17,F$42,FALSE)</f>
        <v>113.23099999999999</v>
      </c>
      <c r="G88" s="85">
        <f>VLOOKUP($C$2,'[50]ERU-1'!$A$6:$BE$17,G$42,FALSE)</f>
        <v>35.369999999999997</v>
      </c>
      <c r="H88" s="85">
        <f>VLOOKUP($C$2,'[50]ERU-1'!$A$6:$BE$17,H$42,FALSE)</f>
        <v>327</v>
      </c>
      <c r="I88" s="85">
        <f>VLOOKUP($C$2,'[50]ERU-1'!$A$6:$BE$17,I$42,FALSE)</f>
        <v>0</v>
      </c>
      <c r="J88" s="85">
        <f>VLOOKUP($C$2,'[50]ERU-1'!$A$6:$BE$17,J$42,FALSE)</f>
        <v>0</v>
      </c>
      <c r="K88" s="85">
        <f>VLOOKUP($C$2,'[50]ERU-1'!$A$6:$BE$17,K$42,FALSE)</f>
        <v>327</v>
      </c>
      <c r="L88" s="85">
        <f>VLOOKUP($C$2,'[50]ERU-1'!$A$6:$BE$17,L$42,FALSE)</f>
        <v>0</v>
      </c>
      <c r="M88" s="85">
        <f>VLOOKUP($C$2,'[50]ERU-1'!$A$6:$BE$17,M$42,FALSE)</f>
        <v>327</v>
      </c>
      <c r="N88" s="85">
        <f>VLOOKUP($C$2,'[50]ERU-1'!$A$6:$BE$17,N$42,FALSE)</f>
        <v>0</v>
      </c>
      <c r="O88" s="85" t="s">
        <v>36</v>
      </c>
      <c r="P88" s="85">
        <f>VLOOKUP($C$2,'[50]ERU-1'!$A$6:$BE$17,P$42,FALSE)</f>
        <v>0</v>
      </c>
      <c r="Q88" s="85">
        <f>VLOOKUP($C$2,'[50]ERU-1'!$A$6:$BE$17,Q$42,FALSE)</f>
        <v>0</v>
      </c>
      <c r="R88" s="85">
        <f>VLOOKUP($C$2,'[50]ERU-1'!$A$6:$BE$17,R$42,FALSE)</f>
        <v>327</v>
      </c>
      <c r="S88" s="85">
        <f>VLOOKUP($C$2,'[50]ERU-1'!$A$6:$BE$17,S$42,FALSE)</f>
        <v>0</v>
      </c>
      <c r="T88" s="85">
        <f>VLOOKUP($C$2,'[50]ERU-1'!$A$6:$BE$17,T$42,FALSE)</f>
        <v>0</v>
      </c>
      <c r="U88" s="85">
        <f>VLOOKUP($C$2,'[50]ERU-1'!$A$6:$BE$17,U$42,FALSE)</f>
        <v>0</v>
      </c>
      <c r="V88" s="85">
        <f>VLOOKUP($C$2,'[50]ERU-1'!$A$6:$BE$17,V$42,FALSE)</f>
        <v>0</v>
      </c>
      <c r="W88" s="85">
        <f>VLOOKUP($C$2,'[50]ERU-1'!$A$6:$BE$17,W$42,FALSE)</f>
        <v>0</v>
      </c>
      <c r="X88" s="85">
        <f>VLOOKUP($C$2,'[50]ERU-1'!$A$6:$BE$17,X$42,FALSE)</f>
        <v>0</v>
      </c>
      <c r="Y88" s="85">
        <f>VLOOKUP($C$2,'[50]ERU-1'!$A$6:$BE$17,Y$42,FALSE)</f>
        <v>0</v>
      </c>
      <c r="Z88" s="85">
        <f>VLOOKUP($C$2,'[50]ERU-1'!$A$6:$BE$17,Z$42,FALSE)</f>
        <v>0</v>
      </c>
      <c r="AA88" s="85" t="str">
        <f>INDEX([16]Data!$BK$5:$BK$156,MATCH(A88,[16]Data!$A$5:$A$156,0))</f>
        <v>Karlovarský</v>
      </c>
      <c r="AB88" s="86">
        <f>INDEX([16]Data!$BM$5:$BM$156,MATCH(A88,[16]Data!$A$5:$A$156,0))</f>
        <v>1.046</v>
      </c>
      <c r="AC88" s="12"/>
      <c r="AD88" s="39">
        <f t="shared" si="16"/>
        <v>0.80219492306288331</v>
      </c>
    </row>
    <row r="89" spans="1:30" x14ac:dyDescent="0.25">
      <c r="A89">
        <v>3521</v>
      </c>
      <c r="B89" s="84" t="str">
        <f>INDEX([16]Data!$C$5:$C$156,MATCH(A89,[16]Data!$A$5:$A$156,0))</f>
        <v>KJ - Kraslice, Pohraniční stráže</v>
      </c>
      <c r="C89" s="85" t="str">
        <f>VLOOKUP($C$2,'[51]ERU-1'!$A$6:$BE$17,C$42,FALSE)</f>
        <v>Srpen</v>
      </c>
      <c r="D89" s="85">
        <f>VLOOKUP($C$2,'[51]ERU-1'!$A$6:$BE$17,D$42,FALSE)</f>
        <v>8</v>
      </c>
      <c r="E89" s="85">
        <f>VLOOKUP($C$2,'[51]ERU-1'!$A$6:$BE$17,E$42,FALSE)</f>
        <v>257.64499999999998</v>
      </c>
      <c r="F89" s="85">
        <f>VLOOKUP($C$2,'[51]ERU-1'!$A$6:$BE$17,F$42,FALSE)</f>
        <v>141.30799999999999</v>
      </c>
      <c r="G89" s="85">
        <f>VLOOKUP($C$2,'[51]ERU-1'!$A$6:$BE$17,G$42,FALSE)</f>
        <v>35.369999999999997</v>
      </c>
      <c r="H89" s="85">
        <f>VLOOKUP($C$2,'[51]ERU-1'!$A$6:$BE$17,H$42,FALSE)</f>
        <v>413</v>
      </c>
      <c r="I89" s="85">
        <f>VLOOKUP($C$2,'[51]ERU-1'!$A$6:$BE$17,I$42,FALSE)</f>
        <v>0</v>
      </c>
      <c r="J89" s="85">
        <f>VLOOKUP($C$2,'[51]ERU-1'!$A$6:$BE$17,J$42,FALSE)</f>
        <v>0</v>
      </c>
      <c r="K89" s="85">
        <f>VLOOKUP($C$2,'[51]ERU-1'!$A$6:$BE$17,K$42,FALSE)</f>
        <v>413</v>
      </c>
      <c r="L89" s="85">
        <f>VLOOKUP($C$2,'[51]ERU-1'!$A$6:$BE$17,L$42,FALSE)</f>
        <v>0</v>
      </c>
      <c r="M89" s="85">
        <f>VLOOKUP($C$2,'[51]ERU-1'!$A$6:$BE$17,M$42,FALSE)</f>
        <v>413</v>
      </c>
      <c r="N89" s="85">
        <f>VLOOKUP($C$2,'[51]ERU-1'!$A$6:$BE$17,N$42,FALSE)</f>
        <v>0</v>
      </c>
      <c r="O89" s="85" t="s">
        <v>36</v>
      </c>
      <c r="P89" s="85">
        <f>VLOOKUP($C$2,'[51]ERU-1'!$A$6:$BE$17,P$42,FALSE)</f>
        <v>0</v>
      </c>
      <c r="Q89" s="85">
        <f>VLOOKUP($C$2,'[51]ERU-1'!$A$6:$BE$17,Q$42,FALSE)</f>
        <v>0</v>
      </c>
      <c r="R89" s="85">
        <f>VLOOKUP($C$2,'[51]ERU-1'!$A$6:$BE$17,R$42,FALSE)</f>
        <v>413</v>
      </c>
      <c r="S89" s="85">
        <f>VLOOKUP($C$2,'[51]ERU-1'!$A$6:$BE$17,S$42,FALSE)</f>
        <v>0</v>
      </c>
      <c r="T89" s="85">
        <f>VLOOKUP($C$2,'[51]ERU-1'!$A$6:$BE$17,T$42,FALSE)</f>
        <v>0</v>
      </c>
      <c r="U89" s="85">
        <f>VLOOKUP($C$2,'[51]ERU-1'!$A$6:$BE$17,U$42,FALSE)</f>
        <v>0</v>
      </c>
      <c r="V89" s="85">
        <f>VLOOKUP($C$2,'[51]ERU-1'!$A$6:$BE$17,V$42,FALSE)</f>
        <v>0</v>
      </c>
      <c r="W89" s="85">
        <f>VLOOKUP($C$2,'[51]ERU-1'!$A$6:$BE$17,W$42,FALSE)</f>
        <v>0</v>
      </c>
      <c r="X89" s="85">
        <f>VLOOKUP($C$2,'[51]ERU-1'!$A$6:$BE$17,X$42,FALSE)</f>
        <v>0</v>
      </c>
      <c r="Y89" s="85">
        <f>VLOOKUP($C$2,'[51]ERU-1'!$A$6:$BE$17,Y$42,FALSE)</f>
        <v>0</v>
      </c>
      <c r="Z89" s="85">
        <f>VLOOKUP($C$2,'[51]ERU-1'!$A$6:$BE$17,Z$42,FALSE)</f>
        <v>0</v>
      </c>
      <c r="AA89" s="85" t="str">
        <f>INDEX([16]Data!$BK$5:$BK$156,MATCH(A89,[16]Data!$A$5:$A$156,0))</f>
        <v>Karlovarský</v>
      </c>
      <c r="AB89" s="86">
        <f>INDEX([16]Data!$BM$5:$BM$156,MATCH(A89,[16]Data!$A$5:$A$156,0))</f>
        <v>1.274</v>
      </c>
      <c r="AC89" s="12"/>
      <c r="AD89" s="39">
        <f t="shared" si="16"/>
        <v>0.81185935843846224</v>
      </c>
    </row>
    <row r="90" spans="1:30" x14ac:dyDescent="0.25">
      <c r="A90">
        <v>3034</v>
      </c>
      <c r="B90" s="84" t="str">
        <f>INDEX([16]Data!$C$5:$C$156,MATCH(A90,[16]Data!$A$5:$A$156,0))</f>
        <v>KJ - Krupka</v>
      </c>
      <c r="C90" s="85" t="str">
        <f>VLOOKUP($C$2,'[52]ERU-1'!$A$6:$BE$17,C$42,FALSE)</f>
        <v>Srpen</v>
      </c>
      <c r="D90" s="85">
        <f>VLOOKUP($C$2,'[52]ERU-1'!$A$6:$BE$17,D$42,FALSE)</f>
        <v>8</v>
      </c>
      <c r="E90" s="85">
        <f>VLOOKUP($C$2,'[52]ERU-1'!$A$6:$BE$17,E$42,FALSE)</f>
        <v>381.88799999999998</v>
      </c>
      <c r="F90" s="85">
        <f>VLOOKUP($C$2,'[52]ERU-1'!$A$6:$BE$17,F$42,FALSE)</f>
        <v>205.517</v>
      </c>
      <c r="G90" s="85">
        <f>VLOOKUP($C$2,'[52]ERU-1'!$A$6:$BE$17,G$42,FALSE)</f>
        <v>35.421999999999997</v>
      </c>
      <c r="H90" s="85">
        <f>VLOOKUP($C$2,'[52]ERU-1'!$A$6:$BE$17,H$42,FALSE)</f>
        <v>599</v>
      </c>
      <c r="I90" s="85">
        <f>VLOOKUP($C$2,'[52]ERU-1'!$A$6:$BE$17,I$42,FALSE)</f>
        <v>0</v>
      </c>
      <c r="J90" s="85">
        <f>VLOOKUP($C$2,'[52]ERU-1'!$A$6:$BE$17,J$42,FALSE)</f>
        <v>0</v>
      </c>
      <c r="K90" s="85">
        <f>VLOOKUP($C$2,'[52]ERU-1'!$A$6:$BE$17,K$42,FALSE)</f>
        <v>599</v>
      </c>
      <c r="L90" s="85">
        <f>VLOOKUP($C$2,'[52]ERU-1'!$A$6:$BE$17,L$42,FALSE)</f>
        <v>0</v>
      </c>
      <c r="M90" s="85">
        <f>VLOOKUP($C$2,'[52]ERU-1'!$A$6:$BE$17,M$42,FALSE)</f>
        <v>599</v>
      </c>
      <c r="N90" s="85">
        <f>VLOOKUP($C$2,'[52]ERU-1'!$A$6:$BE$17,N$42,FALSE)</f>
        <v>0</v>
      </c>
      <c r="O90" s="85" t="s">
        <v>36</v>
      </c>
      <c r="P90" s="85">
        <f>VLOOKUP($C$2,'[52]ERU-1'!$A$6:$BE$17,P$42,FALSE)</f>
        <v>0</v>
      </c>
      <c r="Q90" s="85">
        <f>VLOOKUP($C$2,'[52]ERU-1'!$A$6:$BE$17,Q$42,FALSE)</f>
        <v>0</v>
      </c>
      <c r="R90" s="85">
        <f>VLOOKUP($C$2,'[52]ERU-1'!$A$6:$BE$17,R$42,FALSE)</f>
        <v>599</v>
      </c>
      <c r="S90" s="85">
        <f>VLOOKUP($C$2,'[52]ERU-1'!$A$6:$BE$17,S$42,FALSE)</f>
        <v>0</v>
      </c>
      <c r="T90" s="85">
        <f>VLOOKUP($C$2,'[52]ERU-1'!$A$6:$BE$17,T$42,FALSE)</f>
        <v>0</v>
      </c>
      <c r="U90" s="85">
        <f>VLOOKUP($C$2,'[52]ERU-1'!$A$6:$BE$17,U$42,FALSE)</f>
        <v>0</v>
      </c>
      <c r="V90" s="85">
        <f>VLOOKUP($C$2,'[52]ERU-1'!$A$6:$BE$17,V$42,FALSE)</f>
        <v>0</v>
      </c>
      <c r="W90" s="85">
        <f>VLOOKUP($C$2,'[52]ERU-1'!$A$6:$BE$17,W$42,FALSE)</f>
        <v>0</v>
      </c>
      <c r="X90" s="85">
        <f>VLOOKUP($C$2,'[52]ERU-1'!$A$6:$BE$17,X$42,FALSE)</f>
        <v>0</v>
      </c>
      <c r="Y90" s="85">
        <f>VLOOKUP($C$2,'[52]ERU-1'!$A$6:$BE$17,Y$42,FALSE)</f>
        <v>0</v>
      </c>
      <c r="Z90" s="85">
        <f>VLOOKUP($C$2,'[52]ERU-1'!$A$6:$BE$17,Z$42,FALSE)</f>
        <v>0</v>
      </c>
      <c r="AA90" s="85" t="str">
        <f>INDEX([16]Data!$BK$5:$BK$156,MATCH(A90,[16]Data!$A$5:$A$156,0))</f>
        <v>Ústecký</v>
      </c>
      <c r="AB90" s="86">
        <f>INDEX([16]Data!$BM$5:$BM$156,MATCH(A90,[16]Data!$A$5:$A$156,0))</f>
        <v>1.9950000000000001</v>
      </c>
      <c r="AC90" s="12"/>
      <c r="AD90" s="39">
        <f t="shared" si="16"/>
        <v>0.80961131628473015</v>
      </c>
    </row>
    <row r="91" spans="1:30" x14ac:dyDescent="0.25">
      <c r="A91">
        <v>2927</v>
      </c>
      <c r="B91" s="84" t="str">
        <f>INDEX([16]Data!$C$5:$C$156,MATCH(A91,[16]Data!$A$5:$A$156,0))</f>
        <v>KJ - Lipník nad Bečvou, ul. Hranická</v>
      </c>
      <c r="C91" s="85" t="str">
        <f>VLOOKUP($C$2,'[53]ERU-1'!$A$6:$BE$17,C$42,FALSE)</f>
        <v>Srpen</v>
      </c>
      <c r="D91" s="85">
        <f>VLOOKUP($C$2,'[53]ERU-1'!$A$6:$BE$17,D$42,FALSE)</f>
        <v>8</v>
      </c>
      <c r="E91" s="85">
        <f>VLOOKUP($C$2,'[53]ERU-1'!$A$6:$BE$17,E$42,FALSE)</f>
        <v>10.968999999999999</v>
      </c>
      <c r="F91" s="85">
        <f>VLOOKUP($C$2,'[53]ERU-1'!$A$6:$BE$17,F$42,FALSE)</f>
        <v>7.2160000000000002</v>
      </c>
      <c r="G91" s="85">
        <f>VLOOKUP($C$2,'[53]ERU-1'!$A$6:$BE$17,G$42,FALSE)</f>
        <v>35.432000000000002</v>
      </c>
      <c r="H91" s="85">
        <f>VLOOKUP($C$2,'[53]ERU-1'!$A$6:$BE$17,H$42,FALSE)</f>
        <v>20</v>
      </c>
      <c r="I91" s="85">
        <f>VLOOKUP($C$2,'[53]ERU-1'!$A$6:$BE$17,I$42,FALSE)</f>
        <v>0</v>
      </c>
      <c r="J91" s="85">
        <f>VLOOKUP($C$2,'[53]ERU-1'!$A$6:$BE$17,J$42,FALSE)</f>
        <v>0</v>
      </c>
      <c r="K91" s="85">
        <f>VLOOKUP($C$2,'[53]ERU-1'!$A$6:$BE$17,K$42,FALSE)</f>
        <v>20</v>
      </c>
      <c r="L91" s="85">
        <f>VLOOKUP($C$2,'[53]ERU-1'!$A$6:$BE$17,L$42,FALSE)</f>
        <v>0</v>
      </c>
      <c r="M91" s="85">
        <f>VLOOKUP($C$2,'[53]ERU-1'!$A$6:$BE$17,M$42,FALSE)</f>
        <v>20</v>
      </c>
      <c r="N91" s="85">
        <f>VLOOKUP($C$2,'[53]ERU-1'!$A$6:$BE$17,N$42,FALSE)</f>
        <v>0</v>
      </c>
      <c r="O91" s="85" t="s">
        <v>36</v>
      </c>
      <c r="P91" s="85">
        <f>VLOOKUP($C$2,'[53]ERU-1'!$A$6:$BE$17,P$42,FALSE)</f>
        <v>0</v>
      </c>
      <c r="Q91" s="85">
        <f>VLOOKUP($C$2,'[53]ERU-1'!$A$6:$BE$17,Q$42,FALSE)</f>
        <v>0</v>
      </c>
      <c r="R91" s="85">
        <f>VLOOKUP($C$2,'[53]ERU-1'!$A$6:$BE$17,R$42,FALSE)</f>
        <v>20</v>
      </c>
      <c r="S91" s="85">
        <f>VLOOKUP($C$2,'[53]ERU-1'!$A$6:$BE$17,S$42,FALSE)</f>
        <v>0</v>
      </c>
      <c r="T91" s="85">
        <f>VLOOKUP($C$2,'[53]ERU-1'!$A$6:$BE$17,T$42,FALSE)</f>
        <v>0</v>
      </c>
      <c r="U91" s="85">
        <f>VLOOKUP($C$2,'[53]ERU-1'!$A$6:$BE$17,U$42,FALSE)</f>
        <v>0</v>
      </c>
      <c r="V91" s="85">
        <f>VLOOKUP($C$2,'[53]ERU-1'!$A$6:$BE$17,V$42,FALSE)</f>
        <v>0</v>
      </c>
      <c r="W91" s="85">
        <f>VLOOKUP($C$2,'[53]ERU-1'!$A$6:$BE$17,W$42,FALSE)</f>
        <v>0</v>
      </c>
      <c r="X91" s="85">
        <f>VLOOKUP($C$2,'[53]ERU-1'!$A$6:$BE$17,X$42,FALSE)</f>
        <v>0</v>
      </c>
      <c r="Y91" s="85">
        <f>VLOOKUP($C$2,'[53]ERU-1'!$A$6:$BE$17,Y$42,FALSE)</f>
        <v>0</v>
      </c>
      <c r="Z91" s="85">
        <f>VLOOKUP($C$2,'[53]ERU-1'!$A$6:$BE$17,Z$42,FALSE)</f>
        <v>0</v>
      </c>
      <c r="AA91" s="85" t="str">
        <f>INDEX([16]Data!$BK$5:$BK$156,MATCH(A91,[16]Data!$A$5:$A$156,0))</f>
        <v>Olomoucký</v>
      </c>
      <c r="AB91" s="86">
        <f>INDEX([16]Data!$BM$5:$BM$156,MATCH(A91,[16]Data!$A$5:$A$156,0))</f>
        <v>6.2E-2</v>
      </c>
      <c r="AC91" s="12"/>
      <c r="AD91" s="39">
        <f t="shared" si="16"/>
        <v>0.76989406257698934</v>
      </c>
    </row>
    <row r="92" spans="1:30" x14ac:dyDescent="0.25">
      <c r="A92">
        <v>2848</v>
      </c>
      <c r="B92" s="84" t="str">
        <f>INDEX([16]Data!$C$5:$C$156,MATCH(A92,[16]Data!$A$5:$A$156,0))</f>
        <v>KJ - Lipník nad Bečvou, ul. Na Bečvě</v>
      </c>
      <c r="C92" s="85" t="str">
        <f>VLOOKUP($C$2,'[54]ERU-1'!$A$6:$BE$17,C$42,FALSE)</f>
        <v>Srpen</v>
      </c>
      <c r="D92" s="85">
        <f>VLOOKUP($C$2,'[54]ERU-1'!$A$6:$BE$17,D$42,FALSE)</f>
        <v>8</v>
      </c>
      <c r="E92" s="85">
        <f>VLOOKUP($C$2,'[54]ERU-1'!$A$6:$BE$17,E$42,FALSE)</f>
        <v>207.42400000000001</v>
      </c>
      <c r="F92" s="85">
        <f>VLOOKUP($C$2,'[54]ERU-1'!$A$6:$BE$17,F$42,FALSE)</f>
        <v>108.20099999999999</v>
      </c>
      <c r="G92" s="85">
        <f>VLOOKUP($C$2,'[54]ERU-1'!$A$6:$BE$17,G$42,FALSE)</f>
        <v>35.430999999999997</v>
      </c>
      <c r="H92" s="85">
        <f>VLOOKUP($C$2,'[54]ERU-1'!$A$6:$BE$17,H$42,FALSE)</f>
        <v>293</v>
      </c>
      <c r="I92" s="85">
        <f>VLOOKUP($C$2,'[54]ERU-1'!$A$6:$BE$17,I$42,FALSE)</f>
        <v>0</v>
      </c>
      <c r="J92" s="85">
        <f>VLOOKUP($C$2,'[54]ERU-1'!$A$6:$BE$17,J$42,FALSE)</f>
        <v>0</v>
      </c>
      <c r="K92" s="85">
        <f>VLOOKUP($C$2,'[54]ERU-1'!$A$6:$BE$17,K$42,FALSE)</f>
        <v>293</v>
      </c>
      <c r="L92" s="85">
        <f>VLOOKUP($C$2,'[54]ERU-1'!$A$6:$BE$17,L$42,FALSE)</f>
        <v>0</v>
      </c>
      <c r="M92" s="85">
        <f>VLOOKUP($C$2,'[54]ERU-1'!$A$6:$BE$17,M$42,FALSE)</f>
        <v>293</v>
      </c>
      <c r="N92" s="85">
        <f>VLOOKUP($C$2,'[54]ERU-1'!$A$6:$BE$17,N$42,FALSE)</f>
        <v>0</v>
      </c>
      <c r="O92" s="85" t="s">
        <v>36</v>
      </c>
      <c r="P92" s="85">
        <f>VLOOKUP($C$2,'[54]ERU-1'!$A$6:$BE$17,P$42,FALSE)</f>
        <v>0</v>
      </c>
      <c r="Q92" s="85">
        <f>VLOOKUP($C$2,'[54]ERU-1'!$A$6:$BE$17,Q$42,FALSE)</f>
        <v>0</v>
      </c>
      <c r="R92" s="85">
        <f>VLOOKUP($C$2,'[54]ERU-1'!$A$6:$BE$17,R$42,FALSE)</f>
        <v>293</v>
      </c>
      <c r="S92" s="85">
        <f>VLOOKUP($C$2,'[54]ERU-1'!$A$6:$BE$17,S$42,FALSE)</f>
        <v>0</v>
      </c>
      <c r="T92" s="85">
        <f>VLOOKUP($C$2,'[54]ERU-1'!$A$6:$BE$17,T$42,FALSE)</f>
        <v>0</v>
      </c>
      <c r="U92" s="85">
        <f>VLOOKUP($C$2,'[54]ERU-1'!$A$6:$BE$17,U$42,FALSE)</f>
        <v>0</v>
      </c>
      <c r="V92" s="85">
        <f>VLOOKUP($C$2,'[54]ERU-1'!$A$6:$BE$17,V$42,FALSE)</f>
        <v>0</v>
      </c>
      <c r="W92" s="85">
        <f>VLOOKUP($C$2,'[54]ERU-1'!$A$6:$BE$17,W$42,FALSE)</f>
        <v>0</v>
      </c>
      <c r="X92" s="85">
        <f>VLOOKUP($C$2,'[54]ERU-1'!$A$6:$BE$17,X$42,FALSE)</f>
        <v>0</v>
      </c>
      <c r="Y92" s="85">
        <f>VLOOKUP($C$2,'[54]ERU-1'!$A$6:$BE$17,Y$42,FALSE)</f>
        <v>0</v>
      </c>
      <c r="Z92" s="85">
        <f>VLOOKUP($C$2,'[54]ERU-1'!$A$6:$BE$17,Z$42,FALSE)</f>
        <v>0</v>
      </c>
      <c r="AA92" s="85" t="str">
        <f>INDEX([16]Data!$BK$5:$BK$156,MATCH(A92,[16]Data!$A$5:$A$156,0))</f>
        <v>Olomoucký</v>
      </c>
      <c r="AB92" s="86">
        <f>INDEX([16]Data!$BM$5:$BM$156,MATCH(A92,[16]Data!$A$5:$A$156,0))</f>
        <v>1.1619999999999999</v>
      </c>
      <c r="AC92" s="12"/>
      <c r="AD92" s="39">
        <f t="shared" si="16"/>
        <v>0.75220089360439268</v>
      </c>
    </row>
    <row r="93" spans="1:30" x14ac:dyDescent="0.25">
      <c r="A93">
        <v>3942</v>
      </c>
      <c r="B93" s="84" t="str">
        <f>INDEX([16]Data!$C$5:$C$156,MATCH(A93,[16]Data!$A$5:$A$156,0))</f>
        <v>KJ - Litomyšl</v>
      </c>
      <c r="C93" s="85" t="str">
        <f>VLOOKUP($C$2,'[55]ERU-1'!$A$6:$BE$17,C$42,FALSE)</f>
        <v>Srpen</v>
      </c>
      <c r="D93" s="85">
        <f>VLOOKUP($C$2,'[55]ERU-1'!$A$6:$BE$17,D$42,FALSE)</f>
        <v>8</v>
      </c>
      <c r="E93" s="85">
        <f>VLOOKUP($C$2,'[55]ERU-1'!$A$6:$BE$17,E$42,FALSE)</f>
        <v>83.11</v>
      </c>
      <c r="F93" s="85">
        <f>VLOOKUP($C$2,'[55]ERU-1'!$A$6:$BE$17,F$42,FALSE)</f>
        <v>46.462000000000003</v>
      </c>
      <c r="G93" s="85">
        <f>VLOOKUP($C$2,'[55]ERU-1'!$A$6:$BE$17,G$42,FALSE)</f>
        <v>35.351999999999997</v>
      </c>
      <c r="H93" s="85">
        <f>VLOOKUP($C$2,'[55]ERU-1'!$A$6:$BE$17,H$42,FALSE)</f>
        <v>142</v>
      </c>
      <c r="I93" s="85">
        <f>VLOOKUP($C$2,'[55]ERU-1'!$A$6:$BE$17,I$42,FALSE)</f>
        <v>0</v>
      </c>
      <c r="J93" s="85">
        <f>VLOOKUP($C$2,'[55]ERU-1'!$A$6:$BE$17,J$42,FALSE)</f>
        <v>0</v>
      </c>
      <c r="K93" s="85">
        <f>VLOOKUP($C$2,'[55]ERU-1'!$A$6:$BE$17,K$42,FALSE)</f>
        <v>142</v>
      </c>
      <c r="L93" s="85">
        <f>VLOOKUP($C$2,'[55]ERU-1'!$A$6:$BE$17,L$42,FALSE)</f>
        <v>0</v>
      </c>
      <c r="M93" s="85">
        <f>VLOOKUP($C$2,'[55]ERU-1'!$A$6:$BE$17,M$42,FALSE)</f>
        <v>142</v>
      </c>
      <c r="N93" s="85">
        <f>VLOOKUP($C$2,'[55]ERU-1'!$A$6:$BE$17,N$42,FALSE)</f>
        <v>0</v>
      </c>
      <c r="O93" s="85" t="s">
        <v>36</v>
      </c>
      <c r="P93" s="85">
        <f>VLOOKUP($C$2,'[55]ERU-1'!$A$6:$BE$17,P$42,FALSE)</f>
        <v>0</v>
      </c>
      <c r="Q93" s="85">
        <f>VLOOKUP($C$2,'[55]ERU-1'!$A$6:$BE$17,Q$42,FALSE)</f>
        <v>0</v>
      </c>
      <c r="R93" s="85">
        <f>VLOOKUP($C$2,'[55]ERU-1'!$A$6:$BE$17,R$42,FALSE)</f>
        <v>142</v>
      </c>
      <c r="S93" s="85">
        <f>VLOOKUP($C$2,'[55]ERU-1'!$A$6:$BE$17,S$42,FALSE)</f>
        <v>0</v>
      </c>
      <c r="T93" s="85">
        <f>VLOOKUP($C$2,'[55]ERU-1'!$A$6:$BE$17,T$42,FALSE)</f>
        <v>0</v>
      </c>
      <c r="U93" s="85">
        <f>VLOOKUP($C$2,'[55]ERU-1'!$A$6:$BE$17,U$42,FALSE)</f>
        <v>0</v>
      </c>
      <c r="V93" s="85">
        <f>VLOOKUP($C$2,'[55]ERU-1'!$A$6:$BE$17,V$42,FALSE)</f>
        <v>0</v>
      </c>
      <c r="W93" s="85">
        <f>VLOOKUP($C$2,'[55]ERU-1'!$A$6:$BE$17,W$42,FALSE)</f>
        <v>0</v>
      </c>
      <c r="X93" s="85">
        <f>VLOOKUP($C$2,'[55]ERU-1'!$A$6:$BE$17,X$42,FALSE)</f>
        <v>0</v>
      </c>
      <c r="Y93" s="85">
        <f>VLOOKUP($C$2,'[55]ERU-1'!$A$6:$BE$17,Y$42,FALSE)</f>
        <v>0</v>
      </c>
      <c r="Z93" s="85">
        <f>VLOOKUP($C$2,'[55]ERU-1'!$A$6:$BE$17,Z$42,FALSE)</f>
        <v>0</v>
      </c>
      <c r="AA93" s="85" t="str">
        <f>INDEX([16]Data!$BK$5:$BK$156,MATCH(A93,[16]Data!$A$5:$A$156,0))</f>
        <v>Pardubický</v>
      </c>
      <c r="AB93" s="86">
        <f>INDEX([16]Data!$BM$5:$BM$156,MATCH(A93,[16]Data!$A$5:$A$156,0))</f>
        <v>0.28599999999999998</v>
      </c>
      <c r="AC93" s="12"/>
      <c r="AD93" s="39">
        <f t="shared" si="16"/>
        <v>0.84896139736654563</v>
      </c>
    </row>
    <row r="94" spans="1:30" x14ac:dyDescent="0.25">
      <c r="A94">
        <v>3691</v>
      </c>
      <c r="B94" s="84" t="str">
        <f>INDEX([16]Data!$C$5:$C$156,MATCH(A94,[16]Data!$A$5:$A$156,0))</f>
        <v>KJ - Luhačovice (areál lázní)</v>
      </c>
      <c r="C94" s="85" t="str">
        <f>VLOOKUP($C$2,'[56]ERU-1'!$A$6:$BE$17,C$42,FALSE)</f>
        <v>Srpen</v>
      </c>
      <c r="D94" s="85">
        <f>VLOOKUP($C$2,'[56]ERU-1'!$A$6:$BE$17,D$42,FALSE)</f>
        <v>8</v>
      </c>
      <c r="E94" s="85">
        <f>VLOOKUP($C$2,'[56]ERU-1'!$A$6:$BE$17,E$42,FALSE)</f>
        <v>313.3</v>
      </c>
      <c r="F94" s="85">
        <f>VLOOKUP($C$2,'[56]ERU-1'!$A$6:$BE$17,F$42,FALSE)</f>
        <v>162.285</v>
      </c>
      <c r="G94" s="85">
        <f>VLOOKUP($C$2,'[56]ERU-1'!$A$6:$BE$17,G$42,FALSE)</f>
        <v>35.439</v>
      </c>
      <c r="H94" s="85">
        <f>VLOOKUP($C$2,'[56]ERU-1'!$A$6:$BE$17,H$42,FALSE)</f>
        <v>443</v>
      </c>
      <c r="I94" s="85">
        <f>VLOOKUP($C$2,'[56]ERU-1'!$A$6:$BE$17,I$42,FALSE)</f>
        <v>0</v>
      </c>
      <c r="J94" s="85">
        <f>VLOOKUP($C$2,'[56]ERU-1'!$A$6:$BE$17,J$42,FALSE)</f>
        <v>0</v>
      </c>
      <c r="K94" s="85">
        <f>VLOOKUP($C$2,'[56]ERU-1'!$A$6:$BE$17,K$42,FALSE)</f>
        <v>443</v>
      </c>
      <c r="L94" s="85">
        <f>VLOOKUP($C$2,'[56]ERU-1'!$A$6:$BE$17,L$42,FALSE)</f>
        <v>0</v>
      </c>
      <c r="M94" s="85">
        <f>VLOOKUP($C$2,'[56]ERU-1'!$A$6:$BE$17,M$42,FALSE)</f>
        <v>443</v>
      </c>
      <c r="N94" s="85">
        <f>VLOOKUP($C$2,'[56]ERU-1'!$A$6:$BE$17,N$42,FALSE)</f>
        <v>0</v>
      </c>
      <c r="O94" s="85" t="s">
        <v>36</v>
      </c>
      <c r="P94" s="85">
        <f>VLOOKUP($C$2,'[56]ERU-1'!$A$6:$BE$17,P$42,FALSE)</f>
        <v>0</v>
      </c>
      <c r="Q94" s="85">
        <f>VLOOKUP($C$2,'[56]ERU-1'!$A$6:$BE$17,Q$42,FALSE)</f>
        <v>0</v>
      </c>
      <c r="R94" s="85">
        <f>VLOOKUP($C$2,'[56]ERU-1'!$A$6:$BE$17,R$42,FALSE)</f>
        <v>0</v>
      </c>
      <c r="S94" s="85">
        <f>VLOOKUP($C$2,'[56]ERU-1'!$A$6:$BE$17,S$42,FALSE)</f>
        <v>0</v>
      </c>
      <c r="T94" s="85">
        <f>VLOOKUP($C$2,'[56]ERU-1'!$A$6:$BE$17,T$42,FALSE)</f>
        <v>443</v>
      </c>
      <c r="U94" s="85">
        <f>VLOOKUP($C$2,'[56]ERU-1'!$A$6:$BE$17,U$42,FALSE)</f>
        <v>0</v>
      </c>
      <c r="V94" s="85">
        <f>VLOOKUP($C$2,'[56]ERU-1'!$A$6:$BE$17,V$42,FALSE)</f>
        <v>0</v>
      </c>
      <c r="W94" s="85">
        <f>VLOOKUP($C$2,'[56]ERU-1'!$A$6:$BE$17,W$42,FALSE)</f>
        <v>0</v>
      </c>
      <c r="X94" s="85">
        <f>VLOOKUP($C$2,'[56]ERU-1'!$A$6:$BE$17,X$42,FALSE)</f>
        <v>0</v>
      </c>
      <c r="Y94" s="85">
        <f>VLOOKUP($C$2,'[56]ERU-1'!$A$6:$BE$17,Y$42,FALSE)</f>
        <v>0</v>
      </c>
      <c r="Z94" s="85">
        <f>VLOOKUP($C$2,'[56]ERU-1'!$A$6:$BE$17,Z$42,FALSE)</f>
        <v>0</v>
      </c>
      <c r="AA94" s="85" t="str">
        <f>INDEX([16]Data!$BK$5:$BK$156,MATCH(A94,[16]Data!$A$5:$A$156,0))</f>
        <v>Zlínský</v>
      </c>
      <c r="AB94" s="86">
        <f>INDEX([16]Data!$BM$5:$BM$156,MATCH(A94,[16]Data!$A$5:$A$156,0))</f>
        <v>1.274</v>
      </c>
      <c r="AC94" s="12"/>
      <c r="AD94" s="39">
        <f t="shared" si="16"/>
        <v>0.75826820442773857</v>
      </c>
    </row>
    <row r="95" spans="1:30" x14ac:dyDescent="0.25">
      <c r="A95">
        <v>2478</v>
      </c>
      <c r="B95" s="84" t="str">
        <f>INDEX([16]Data!$C$5:$C$156,MATCH(A95,[16]Data!$A$5:$A$156,0))</f>
        <v>Kotelna Votice</v>
      </c>
      <c r="C95" s="85" t="str">
        <f>VLOOKUP($C$2,'[57]ERU-1'!$A$6:$BE$17,C$42,FALSE)</f>
        <v>Srpen</v>
      </c>
      <c r="D95" s="85">
        <f>VLOOKUP($C$2,'[57]ERU-1'!$A$6:$BE$17,D$42,FALSE)</f>
        <v>8</v>
      </c>
      <c r="E95" s="85">
        <f>VLOOKUP($C$2,'[57]ERU-1'!$A$6:$BE$17,E$42,FALSE)</f>
        <v>191.18199999999999</v>
      </c>
      <c r="F95" s="85">
        <f>VLOOKUP($C$2,'[57]ERU-1'!$A$6:$BE$17,F$42,FALSE)</f>
        <v>100.486</v>
      </c>
      <c r="G95" s="85">
        <f>VLOOKUP($C$2,'[57]ERU-1'!$A$6:$BE$17,G$42,FALSE)</f>
        <v>35.292000000000002</v>
      </c>
      <c r="H95" s="85">
        <f>VLOOKUP($C$2,'[57]ERU-1'!$A$6:$BE$17,H$42,FALSE)</f>
        <v>273</v>
      </c>
      <c r="I95" s="85">
        <f>VLOOKUP($C$2,'[57]ERU-1'!$A$6:$BE$17,I$42,FALSE)</f>
        <v>0</v>
      </c>
      <c r="J95" s="85">
        <f>VLOOKUP($C$2,'[57]ERU-1'!$A$6:$BE$17,J$42,FALSE)</f>
        <v>0</v>
      </c>
      <c r="K95" s="85">
        <f>VLOOKUP($C$2,'[57]ERU-1'!$A$6:$BE$17,K$42,FALSE)</f>
        <v>273</v>
      </c>
      <c r="L95" s="85">
        <f>VLOOKUP($C$2,'[57]ERU-1'!$A$6:$BE$17,L$42,FALSE)</f>
        <v>0</v>
      </c>
      <c r="M95" s="85">
        <f>VLOOKUP($C$2,'[57]ERU-1'!$A$6:$BE$17,M$42,FALSE)</f>
        <v>273</v>
      </c>
      <c r="N95" s="85">
        <f>VLOOKUP($C$2,'[57]ERU-1'!$A$6:$BE$17,N$42,FALSE)</f>
        <v>0</v>
      </c>
      <c r="O95" s="85" t="s">
        <v>36</v>
      </c>
      <c r="P95" s="85">
        <f>VLOOKUP($C$2,'[57]ERU-1'!$A$6:$BE$17,P$42,FALSE)</f>
        <v>0</v>
      </c>
      <c r="Q95" s="85">
        <f>VLOOKUP($C$2,'[57]ERU-1'!$A$6:$BE$17,Q$42,FALSE)</f>
        <v>0</v>
      </c>
      <c r="R95" s="85">
        <f>VLOOKUP($C$2,'[57]ERU-1'!$A$6:$BE$17,R$42,FALSE)</f>
        <v>273</v>
      </c>
      <c r="S95" s="85">
        <f>VLOOKUP($C$2,'[57]ERU-1'!$A$6:$BE$17,S$42,FALSE)</f>
        <v>0</v>
      </c>
      <c r="T95" s="85">
        <f>VLOOKUP($C$2,'[57]ERU-1'!$A$6:$BE$17,T$42,FALSE)</f>
        <v>0</v>
      </c>
      <c r="U95" s="85">
        <f>VLOOKUP($C$2,'[57]ERU-1'!$A$6:$BE$17,U$42,FALSE)</f>
        <v>0</v>
      </c>
      <c r="V95" s="85">
        <f>VLOOKUP($C$2,'[57]ERU-1'!$A$6:$BE$17,V$42,FALSE)</f>
        <v>0</v>
      </c>
      <c r="W95" s="85">
        <f>VLOOKUP($C$2,'[57]ERU-1'!$A$6:$BE$17,W$42,FALSE)</f>
        <v>0</v>
      </c>
      <c r="X95" s="85">
        <f>VLOOKUP($C$2,'[57]ERU-1'!$A$6:$BE$17,X$42,FALSE)</f>
        <v>0</v>
      </c>
      <c r="Y95" s="85">
        <f>VLOOKUP($C$2,'[57]ERU-1'!$A$6:$BE$17,Y$42,FALSE)</f>
        <v>0</v>
      </c>
      <c r="Z95" s="85">
        <f>VLOOKUP($C$2,'[57]ERU-1'!$A$6:$BE$17,Z$42,FALSE)</f>
        <v>0</v>
      </c>
      <c r="AA95" s="85" t="str">
        <f>INDEX([16]Data!$BK$5:$BK$156,MATCH(A95,[16]Data!$A$5:$A$156,0))</f>
        <v>Středočeský</v>
      </c>
      <c r="AB95" s="86">
        <f>INDEX([16]Data!$BM$5:$BM$156,MATCH(A95,[16]Data!$A$5:$A$156,0))</f>
        <v>0.28000000000000003</v>
      </c>
      <c r="AC95" s="12"/>
      <c r="AD95" s="39">
        <f t="shared" si="16"/>
        <v>0.75466565823431453</v>
      </c>
    </row>
    <row r="96" spans="1:30" x14ac:dyDescent="0.25">
      <c r="A96">
        <v>3339</v>
      </c>
      <c r="B96" s="84" t="str">
        <f>INDEX([16]Data!$C$5:$C$156,MATCH(A96,[16]Data!$A$5:$A$156,0))</f>
        <v>KJ - Meziboří</v>
      </c>
      <c r="C96" s="85" t="str">
        <f>VLOOKUP($C$2,'[58]ERU-1'!$A$6:$BE$17,C$42,FALSE)</f>
        <v>Srpen</v>
      </c>
      <c r="D96" s="85">
        <f>VLOOKUP($C$2,'[58]ERU-1'!$A$6:$BE$17,D$42,FALSE)</f>
        <v>8</v>
      </c>
      <c r="E96" s="85">
        <f>VLOOKUP($C$2,'[58]ERU-1'!$A$6:$BE$17,E$42,FALSE)</f>
        <v>1055.962</v>
      </c>
      <c r="F96" s="85">
        <f>VLOOKUP($C$2,'[58]ERU-1'!$A$6:$BE$17,F$42,FALSE)</f>
        <v>549.80899999999997</v>
      </c>
      <c r="G96" s="85">
        <f>VLOOKUP($C$2,'[58]ERU-1'!$A$6:$BE$17,G$42,FALSE)</f>
        <v>35.420999999999999</v>
      </c>
      <c r="H96" s="85">
        <f>VLOOKUP($C$2,'[58]ERU-1'!$A$6:$BE$17,H$42,FALSE)</f>
        <v>1545</v>
      </c>
      <c r="I96" s="85">
        <f>VLOOKUP($C$2,'[58]ERU-1'!$A$6:$BE$17,I$42,FALSE)</f>
        <v>0</v>
      </c>
      <c r="J96" s="85">
        <f>VLOOKUP($C$2,'[58]ERU-1'!$A$6:$BE$17,J$42,FALSE)</f>
        <v>0</v>
      </c>
      <c r="K96" s="85">
        <f>VLOOKUP($C$2,'[58]ERU-1'!$A$6:$BE$17,K$42,FALSE)</f>
        <v>1545</v>
      </c>
      <c r="L96" s="85">
        <f>VLOOKUP($C$2,'[58]ERU-1'!$A$6:$BE$17,L$42,FALSE)</f>
        <v>0</v>
      </c>
      <c r="M96" s="85">
        <f>VLOOKUP($C$2,'[58]ERU-1'!$A$6:$BE$17,M$42,FALSE)</f>
        <v>1545</v>
      </c>
      <c r="N96" s="85">
        <f>VLOOKUP($C$2,'[58]ERU-1'!$A$6:$BE$17,N$42,FALSE)</f>
        <v>0</v>
      </c>
      <c r="O96" s="85" t="s">
        <v>36</v>
      </c>
      <c r="P96" s="85">
        <f>VLOOKUP($C$2,'[58]ERU-1'!$A$6:$BE$17,P$42,FALSE)</f>
        <v>0</v>
      </c>
      <c r="Q96" s="85">
        <f>VLOOKUP($C$2,'[58]ERU-1'!$A$6:$BE$17,Q$42,FALSE)</f>
        <v>0</v>
      </c>
      <c r="R96" s="85">
        <f>VLOOKUP($C$2,'[58]ERU-1'!$A$6:$BE$17,R$42,FALSE)</f>
        <v>1545</v>
      </c>
      <c r="S96" s="85">
        <f>VLOOKUP($C$2,'[58]ERU-1'!$A$6:$BE$17,S$42,FALSE)</f>
        <v>0</v>
      </c>
      <c r="T96" s="85">
        <f>VLOOKUP($C$2,'[58]ERU-1'!$A$6:$BE$17,T$42,FALSE)</f>
        <v>0</v>
      </c>
      <c r="U96" s="85">
        <f>VLOOKUP($C$2,'[58]ERU-1'!$A$6:$BE$17,U$42,FALSE)</f>
        <v>0</v>
      </c>
      <c r="V96" s="85">
        <f>VLOOKUP($C$2,'[58]ERU-1'!$A$6:$BE$17,V$42,FALSE)</f>
        <v>0</v>
      </c>
      <c r="W96" s="85">
        <f>VLOOKUP($C$2,'[58]ERU-1'!$A$6:$BE$17,W$42,FALSE)</f>
        <v>0</v>
      </c>
      <c r="X96" s="85">
        <f>VLOOKUP($C$2,'[58]ERU-1'!$A$6:$BE$17,X$42,FALSE)</f>
        <v>0</v>
      </c>
      <c r="Y96" s="85">
        <f>VLOOKUP($C$2,'[58]ERU-1'!$A$6:$BE$17,Y$42,FALSE)</f>
        <v>0</v>
      </c>
      <c r="Z96" s="85">
        <f>VLOOKUP($C$2,'[58]ERU-1'!$A$6:$BE$17,Z$42,FALSE)</f>
        <v>0</v>
      </c>
      <c r="AA96" s="85" t="str">
        <f>INDEX([16]Data!$BK$5:$BK$156,MATCH(A96,[16]Data!$A$5:$A$156,0))</f>
        <v>Ústecký</v>
      </c>
      <c r="AB96" s="86">
        <f>INDEX([16]Data!$BM$5:$BM$156,MATCH(A96,[16]Data!$A$5:$A$156,0))</f>
        <v>3.99</v>
      </c>
      <c r="AC96" s="12"/>
      <c r="AD96" s="39">
        <f t="shared" si="16"/>
        <v>0.78057410240040936</v>
      </c>
    </row>
    <row r="97" spans="1:30" x14ac:dyDescent="0.25">
      <c r="A97">
        <v>3144</v>
      </c>
      <c r="B97" s="84" t="str">
        <f>INDEX([16]Data!$C$5:$C$156,MATCH(A97,[16]Data!$A$5:$A$156,0))</f>
        <v>KJ - Mohelnice</v>
      </c>
      <c r="C97" s="85" t="str">
        <f>VLOOKUP($C$2,'[59]ERU-1'!$A$6:$BE$17,C$42,FALSE)</f>
        <v>Srpen</v>
      </c>
      <c r="D97" s="85">
        <f>VLOOKUP($C$2,'[59]ERU-1'!$A$6:$BE$17,D$42,FALSE)</f>
        <v>8</v>
      </c>
      <c r="E97" s="85">
        <f>VLOOKUP($C$2,'[59]ERU-1'!$A$6:$BE$17,E$42,FALSE)</f>
        <v>1182.5329999999999</v>
      </c>
      <c r="F97" s="85">
        <f>VLOOKUP($C$2,'[59]ERU-1'!$A$6:$BE$17,F$42,FALSE)</f>
        <v>638.01300000000003</v>
      </c>
      <c r="G97" s="85">
        <f>VLOOKUP($C$2,'[59]ERU-1'!$A$6:$BE$17,G$42,FALSE)</f>
        <v>35.429000000000002</v>
      </c>
      <c r="H97" s="85">
        <f>VLOOKUP($C$2,'[59]ERU-1'!$A$6:$BE$17,H$42,FALSE)</f>
        <v>1834</v>
      </c>
      <c r="I97" s="85">
        <f>VLOOKUP($C$2,'[59]ERU-1'!$A$6:$BE$17,I$42,FALSE)</f>
        <v>0</v>
      </c>
      <c r="J97" s="85">
        <f>VLOOKUP($C$2,'[59]ERU-1'!$A$6:$BE$17,J$42,FALSE)</f>
        <v>0</v>
      </c>
      <c r="K97" s="85">
        <f>VLOOKUP($C$2,'[59]ERU-1'!$A$6:$BE$17,K$42,FALSE)</f>
        <v>1834</v>
      </c>
      <c r="L97" s="85">
        <f>VLOOKUP($C$2,'[59]ERU-1'!$A$6:$BE$17,L$42,FALSE)</f>
        <v>0</v>
      </c>
      <c r="M97" s="85">
        <f>VLOOKUP($C$2,'[59]ERU-1'!$A$6:$BE$17,M$42,FALSE)</f>
        <v>1834</v>
      </c>
      <c r="N97" s="85">
        <f>VLOOKUP($C$2,'[59]ERU-1'!$A$6:$BE$17,N$42,FALSE)</f>
        <v>0</v>
      </c>
      <c r="O97" s="85" t="s">
        <v>36</v>
      </c>
      <c r="P97" s="85">
        <f>VLOOKUP($C$2,'[59]ERU-1'!$A$6:$BE$17,P$42,FALSE)</f>
        <v>0</v>
      </c>
      <c r="Q97" s="85">
        <f>VLOOKUP($C$2,'[59]ERU-1'!$A$6:$BE$17,Q$42,FALSE)</f>
        <v>0</v>
      </c>
      <c r="R97" s="85">
        <f>VLOOKUP($C$2,'[59]ERU-1'!$A$6:$BE$17,R$42,FALSE)</f>
        <v>1834</v>
      </c>
      <c r="S97" s="85">
        <f>VLOOKUP($C$2,'[59]ERU-1'!$A$6:$BE$17,S$42,FALSE)</f>
        <v>0</v>
      </c>
      <c r="T97" s="85">
        <f>VLOOKUP($C$2,'[59]ERU-1'!$A$6:$BE$17,T$42,FALSE)</f>
        <v>0</v>
      </c>
      <c r="U97" s="85">
        <f>VLOOKUP($C$2,'[59]ERU-1'!$A$6:$BE$17,U$42,FALSE)</f>
        <v>0</v>
      </c>
      <c r="V97" s="85">
        <f>VLOOKUP($C$2,'[59]ERU-1'!$A$6:$BE$17,V$42,FALSE)</f>
        <v>0</v>
      </c>
      <c r="W97" s="85">
        <f>VLOOKUP($C$2,'[59]ERU-1'!$A$6:$BE$17,W$42,FALSE)</f>
        <v>0</v>
      </c>
      <c r="X97" s="85">
        <f>VLOOKUP($C$2,'[59]ERU-1'!$A$6:$BE$17,X$42,FALSE)</f>
        <v>0</v>
      </c>
      <c r="Y97" s="85">
        <f>VLOOKUP($C$2,'[59]ERU-1'!$A$6:$BE$17,Y$42,FALSE)</f>
        <v>0</v>
      </c>
      <c r="Z97" s="85">
        <f>VLOOKUP($C$2,'[59]ERU-1'!$A$6:$BE$17,Z$42,FALSE)</f>
        <v>0</v>
      </c>
      <c r="AA97" s="85" t="str">
        <f>INDEX([16]Data!$BK$5:$BK$156,MATCH(A97,[16]Data!$A$5:$A$156,0))</f>
        <v>Olomoucký</v>
      </c>
      <c r="AB97" s="86">
        <f>INDEX([16]Data!$BM$5:$BM$156,MATCH(A97,[16]Data!$A$5:$A$156,0))</f>
        <v>2.3580000000000001</v>
      </c>
      <c r="AC97" s="12"/>
      <c r="AD97" s="39">
        <f t="shared" si="16"/>
        <v>0.79848599392871988</v>
      </c>
    </row>
    <row r="98" spans="1:30" x14ac:dyDescent="0.25">
      <c r="A98">
        <v>3882</v>
      </c>
      <c r="B98" s="84" t="str">
        <f>INDEX([16]Data!$C$5:$C$156,MATCH(A98,[16]Data!$A$5:$A$156,0))</f>
        <v>KJ - Moravský Beroun</v>
      </c>
      <c r="C98" s="85" t="str">
        <f>VLOOKUP($C$2,'[60]ERU-1'!$A$6:$BE$17,C$42,FALSE)</f>
        <v>Srpen</v>
      </c>
      <c r="D98" s="85">
        <f>VLOOKUP($C$2,'[60]ERU-1'!$A$6:$BE$17,D$42,FALSE)</f>
        <v>8</v>
      </c>
      <c r="E98" s="85">
        <f>VLOOKUP($C$2,'[60]ERU-1'!$A$6:$BE$17,E$42,FALSE)</f>
        <v>225.88300000000001</v>
      </c>
      <c r="F98" s="85">
        <f>VLOOKUP($C$2,'[60]ERU-1'!$A$6:$BE$17,F$42,FALSE)</f>
        <v>116.648</v>
      </c>
      <c r="G98" s="85">
        <f>VLOOKUP($C$2,'[60]ERU-1'!$A$6:$BE$17,G$42,FALSE)</f>
        <v>35.289000000000001</v>
      </c>
      <c r="H98" s="85">
        <f>VLOOKUP($C$2,'[60]ERU-1'!$A$6:$BE$17,H$42,FALSE)</f>
        <v>318</v>
      </c>
      <c r="I98" s="85">
        <f>VLOOKUP($C$2,'[60]ERU-1'!$A$6:$BE$17,I$42,FALSE)</f>
        <v>0</v>
      </c>
      <c r="J98" s="85">
        <f>VLOOKUP($C$2,'[60]ERU-1'!$A$6:$BE$17,J$42,FALSE)</f>
        <v>0</v>
      </c>
      <c r="K98" s="85">
        <f>VLOOKUP($C$2,'[60]ERU-1'!$A$6:$BE$17,K$42,FALSE)</f>
        <v>318</v>
      </c>
      <c r="L98" s="85">
        <f>VLOOKUP($C$2,'[60]ERU-1'!$A$6:$BE$17,L$42,FALSE)</f>
        <v>0</v>
      </c>
      <c r="M98" s="85">
        <f>VLOOKUP($C$2,'[60]ERU-1'!$A$6:$BE$17,M$42,FALSE)</f>
        <v>318</v>
      </c>
      <c r="N98" s="85">
        <f>VLOOKUP($C$2,'[60]ERU-1'!$A$6:$BE$17,N$42,FALSE)</f>
        <v>0</v>
      </c>
      <c r="O98" s="85" t="s">
        <v>36</v>
      </c>
      <c r="P98" s="85">
        <f>VLOOKUP($C$2,'[60]ERU-1'!$A$6:$BE$17,P$42,FALSE)</f>
        <v>0</v>
      </c>
      <c r="Q98" s="85">
        <f>VLOOKUP($C$2,'[60]ERU-1'!$A$6:$BE$17,Q$42,FALSE)</f>
        <v>0</v>
      </c>
      <c r="R98" s="85">
        <f>VLOOKUP($C$2,'[60]ERU-1'!$A$6:$BE$17,R$42,FALSE)</f>
        <v>318</v>
      </c>
      <c r="S98" s="85">
        <f>VLOOKUP($C$2,'[60]ERU-1'!$A$6:$BE$17,S$42,FALSE)</f>
        <v>0</v>
      </c>
      <c r="T98" s="85">
        <f>VLOOKUP($C$2,'[60]ERU-1'!$A$6:$BE$17,T$42,FALSE)</f>
        <v>0</v>
      </c>
      <c r="U98" s="85">
        <f>VLOOKUP($C$2,'[60]ERU-1'!$A$6:$BE$17,U$42,FALSE)</f>
        <v>0</v>
      </c>
      <c r="V98" s="85">
        <f>VLOOKUP($C$2,'[60]ERU-1'!$A$6:$BE$17,V$42,FALSE)</f>
        <v>0</v>
      </c>
      <c r="W98" s="85">
        <f>VLOOKUP($C$2,'[60]ERU-1'!$A$6:$BE$17,W$42,FALSE)</f>
        <v>0</v>
      </c>
      <c r="X98" s="85">
        <f>VLOOKUP($C$2,'[60]ERU-1'!$A$6:$BE$17,X$42,FALSE)</f>
        <v>0</v>
      </c>
      <c r="Y98" s="85">
        <f>VLOOKUP($C$2,'[60]ERU-1'!$A$6:$BE$17,Y$42,FALSE)</f>
        <v>0</v>
      </c>
      <c r="Z98" s="85">
        <f>VLOOKUP($C$2,'[60]ERU-1'!$A$6:$BE$17,Z$42,FALSE)</f>
        <v>0</v>
      </c>
      <c r="AA98" s="85" t="str">
        <f>INDEX([16]Data!$BK$5:$BK$156,MATCH(A98,[16]Data!$A$5:$A$156,0))</f>
        <v>Olomoucký</v>
      </c>
      <c r="AB98" s="86">
        <f>INDEX([16]Data!$BM$5:$BM$156,MATCH(A98,[16]Data!$A$5:$A$156,0))</f>
        <v>1.2450000000000001</v>
      </c>
      <c r="AC98" s="12"/>
      <c r="AD98" s="39">
        <f t="shared" si="16"/>
        <v>0.75726401938595889</v>
      </c>
    </row>
    <row r="99" spans="1:30" x14ac:dyDescent="0.25">
      <c r="A99">
        <v>2598</v>
      </c>
      <c r="B99" s="84" t="str">
        <f>INDEX([16]Data!$C$5:$C$156,MATCH(A99,[16]Data!$A$5:$A$156,0))</f>
        <v>KJ - Moravský Krumlov</v>
      </c>
      <c r="C99" s="85" t="str">
        <f>VLOOKUP($C$2,'[61]ERU-1'!$A$6:$BE$17,C$42,FALSE)</f>
        <v>Srpen</v>
      </c>
      <c r="D99" s="85">
        <f>VLOOKUP($C$2,'[61]ERU-1'!$A$6:$BE$17,D$42,FALSE)</f>
        <v>8</v>
      </c>
      <c r="E99" s="85">
        <f>VLOOKUP($C$2,'[61]ERU-1'!$A$6:$BE$17,E$42,FALSE)</f>
        <v>278.93200000000002</v>
      </c>
      <c r="F99" s="85">
        <f>VLOOKUP($C$2,'[61]ERU-1'!$A$6:$BE$17,F$42,FALSE)</f>
        <v>146.946</v>
      </c>
      <c r="G99" s="85">
        <f>VLOOKUP($C$2,'[61]ERU-1'!$A$6:$BE$17,G$42,FALSE)</f>
        <v>35.439</v>
      </c>
      <c r="H99" s="85">
        <f>VLOOKUP($C$2,'[61]ERU-1'!$A$6:$BE$17,H$42,FALSE)</f>
        <v>414</v>
      </c>
      <c r="I99" s="85">
        <f>VLOOKUP($C$2,'[61]ERU-1'!$A$6:$BE$17,I$42,FALSE)</f>
        <v>0</v>
      </c>
      <c r="J99" s="85">
        <f>VLOOKUP($C$2,'[61]ERU-1'!$A$6:$BE$17,J$42,FALSE)</f>
        <v>0</v>
      </c>
      <c r="K99" s="85">
        <f>VLOOKUP($C$2,'[61]ERU-1'!$A$6:$BE$17,K$42,FALSE)</f>
        <v>414</v>
      </c>
      <c r="L99" s="85">
        <f>VLOOKUP($C$2,'[61]ERU-1'!$A$6:$BE$17,L$42,FALSE)</f>
        <v>0</v>
      </c>
      <c r="M99" s="85">
        <f>VLOOKUP($C$2,'[61]ERU-1'!$A$6:$BE$17,M$42,FALSE)</f>
        <v>414</v>
      </c>
      <c r="N99" s="85">
        <f>VLOOKUP($C$2,'[61]ERU-1'!$A$6:$BE$17,N$42,FALSE)</f>
        <v>0</v>
      </c>
      <c r="O99" s="85" t="s">
        <v>36</v>
      </c>
      <c r="P99" s="85">
        <f>VLOOKUP($C$2,'[61]ERU-1'!$A$6:$BE$17,P$42,FALSE)</f>
        <v>0</v>
      </c>
      <c r="Q99" s="85">
        <f>VLOOKUP($C$2,'[61]ERU-1'!$A$6:$BE$17,Q$42,FALSE)</f>
        <v>0</v>
      </c>
      <c r="R99" s="85">
        <f>VLOOKUP($C$2,'[61]ERU-1'!$A$6:$BE$17,R$42,FALSE)</f>
        <v>414</v>
      </c>
      <c r="S99" s="85">
        <f>VLOOKUP($C$2,'[61]ERU-1'!$A$6:$BE$17,S$42,FALSE)</f>
        <v>0</v>
      </c>
      <c r="T99" s="85">
        <f>VLOOKUP($C$2,'[61]ERU-1'!$A$6:$BE$17,T$42,FALSE)</f>
        <v>0</v>
      </c>
      <c r="U99" s="85">
        <f>VLOOKUP($C$2,'[61]ERU-1'!$A$6:$BE$17,U$42,FALSE)</f>
        <v>0</v>
      </c>
      <c r="V99" s="85">
        <f>VLOOKUP($C$2,'[61]ERU-1'!$A$6:$BE$17,V$42,FALSE)</f>
        <v>0</v>
      </c>
      <c r="W99" s="85">
        <f>VLOOKUP($C$2,'[61]ERU-1'!$A$6:$BE$17,W$42,FALSE)</f>
        <v>0</v>
      </c>
      <c r="X99" s="85">
        <f>VLOOKUP($C$2,'[61]ERU-1'!$A$6:$BE$17,X$42,FALSE)</f>
        <v>0</v>
      </c>
      <c r="Y99" s="85">
        <f>VLOOKUP($C$2,'[61]ERU-1'!$A$6:$BE$17,Y$42,FALSE)</f>
        <v>0</v>
      </c>
      <c r="Z99" s="85">
        <f>VLOOKUP($C$2,'[61]ERU-1'!$A$6:$BE$17,Z$42,FALSE)</f>
        <v>0</v>
      </c>
      <c r="AA99" s="85" t="str">
        <f>INDEX([16]Data!$BK$5:$BK$156,MATCH(A99,[16]Data!$A$5:$A$156,0))</f>
        <v>Jihomoravský</v>
      </c>
      <c r="AB99" s="86">
        <f>INDEX([16]Data!$BM$5:$BM$156,MATCH(A99,[16]Data!$A$5:$A$156,0))</f>
        <v>0.95199999999999996</v>
      </c>
      <c r="AC99" s="12"/>
      <c r="AD99" s="39">
        <f t="shared" si="16"/>
        <v>0.78260041103534639</v>
      </c>
    </row>
    <row r="100" spans="1:30" x14ac:dyDescent="0.25">
      <c r="A100">
        <v>3106</v>
      </c>
      <c r="B100" s="84" t="str">
        <f>INDEX([16]Data!$C$5:$C$156,MATCH(A100,[16]Data!$A$5:$A$156,0))</f>
        <v>KJ - Nové Hrady</v>
      </c>
      <c r="C100" s="85" t="str">
        <f>VLOOKUP($C$2,'[62]ERU-1'!$A$6:$BE$17,C$42,FALSE)</f>
        <v>Srpen</v>
      </c>
      <c r="D100" s="85">
        <f>VLOOKUP($C$2,'[62]ERU-1'!$A$6:$BE$17,D$42,FALSE)</f>
        <v>8</v>
      </c>
      <c r="E100" s="85">
        <f>VLOOKUP($C$2,'[62]ERU-1'!$A$6:$BE$17,E$42,FALSE)</f>
        <v>58.152000000000001</v>
      </c>
      <c r="F100" s="85">
        <f>VLOOKUP($C$2,'[62]ERU-1'!$A$6:$BE$17,F$42,FALSE)</f>
        <v>35.441000000000003</v>
      </c>
      <c r="G100" s="85">
        <f>VLOOKUP($C$2,'[62]ERU-1'!$A$6:$BE$17,G$42,FALSE)</f>
        <v>35.363</v>
      </c>
      <c r="H100" s="85">
        <f>VLOOKUP($C$2,'[62]ERU-1'!$A$6:$BE$17,H$42,FALSE)</f>
        <v>93</v>
      </c>
      <c r="I100" s="85">
        <f>VLOOKUP($C$2,'[62]ERU-1'!$A$6:$BE$17,I$42,FALSE)</f>
        <v>0</v>
      </c>
      <c r="J100" s="85">
        <f>VLOOKUP($C$2,'[62]ERU-1'!$A$6:$BE$17,J$42,FALSE)</f>
        <v>0</v>
      </c>
      <c r="K100" s="85">
        <f>VLOOKUP($C$2,'[62]ERU-1'!$A$6:$BE$17,K$42,FALSE)</f>
        <v>93</v>
      </c>
      <c r="L100" s="85">
        <f>VLOOKUP($C$2,'[62]ERU-1'!$A$6:$BE$17,L$42,FALSE)</f>
        <v>0</v>
      </c>
      <c r="M100" s="85">
        <f>VLOOKUP($C$2,'[62]ERU-1'!$A$6:$BE$17,M$42,FALSE)</f>
        <v>93</v>
      </c>
      <c r="N100" s="85">
        <f>VLOOKUP($C$2,'[62]ERU-1'!$A$6:$BE$17,N$42,FALSE)</f>
        <v>0</v>
      </c>
      <c r="O100" s="85" t="s">
        <v>36</v>
      </c>
      <c r="P100" s="85">
        <f>VLOOKUP($C$2,'[62]ERU-1'!$A$6:$BE$17,P$42,FALSE)</f>
        <v>0</v>
      </c>
      <c r="Q100" s="85">
        <f>VLOOKUP($C$2,'[62]ERU-1'!$A$6:$BE$17,Q$42,FALSE)</f>
        <v>0</v>
      </c>
      <c r="R100" s="85">
        <f>VLOOKUP($C$2,'[62]ERU-1'!$A$6:$BE$17,R$42,FALSE)</f>
        <v>93</v>
      </c>
      <c r="S100" s="85">
        <f>VLOOKUP($C$2,'[62]ERU-1'!$A$6:$BE$17,S$42,FALSE)</f>
        <v>0</v>
      </c>
      <c r="T100" s="85">
        <f>VLOOKUP($C$2,'[62]ERU-1'!$A$6:$BE$17,T$42,FALSE)</f>
        <v>0</v>
      </c>
      <c r="U100" s="85">
        <f>VLOOKUP($C$2,'[62]ERU-1'!$A$6:$BE$17,U$42,FALSE)</f>
        <v>0</v>
      </c>
      <c r="V100" s="85">
        <f>VLOOKUP($C$2,'[62]ERU-1'!$A$6:$BE$17,V$42,FALSE)</f>
        <v>0</v>
      </c>
      <c r="W100" s="85">
        <f>VLOOKUP($C$2,'[62]ERU-1'!$A$6:$BE$17,W$42,FALSE)</f>
        <v>0</v>
      </c>
      <c r="X100" s="85">
        <f>VLOOKUP($C$2,'[62]ERU-1'!$A$6:$BE$17,X$42,FALSE)</f>
        <v>0</v>
      </c>
      <c r="Y100" s="85">
        <f>VLOOKUP($C$2,'[62]ERU-1'!$A$6:$BE$17,Y$42,FALSE)</f>
        <v>0</v>
      </c>
      <c r="Z100" s="85">
        <f>VLOOKUP($C$2,'[62]ERU-1'!$A$6:$BE$17,Z$42,FALSE)</f>
        <v>0</v>
      </c>
      <c r="AA100" s="85" t="str">
        <f>INDEX([16]Data!$BK$5:$BK$156,MATCH(A100,[16]Data!$A$5:$A$156,0))</f>
        <v>Jihočeský</v>
      </c>
      <c r="AB100" s="86">
        <f>INDEX([16]Data!$BM$5:$BM$156,MATCH(A100,[16]Data!$A$5:$A$156,0))</f>
        <v>0.16400000000000001</v>
      </c>
      <c r="AC100" s="12"/>
      <c r="AD100" s="39">
        <f t="shared" si="16"/>
        <v>0.72891095999924749</v>
      </c>
    </row>
    <row r="101" spans="1:30" x14ac:dyDescent="0.25">
      <c r="A101">
        <v>2672</v>
      </c>
      <c r="B101" s="84" t="str">
        <f>INDEX([16]Data!$C$5:$C$156,MATCH(A101,[16]Data!$A$5:$A$156,0))</f>
        <v>KJ - Nové Město nad Metují, Sokolská</v>
      </c>
      <c r="C101" s="85" t="str">
        <f>VLOOKUP($C$2,'[63]ERU-1'!$A$6:$BE$17,C$42,FALSE)</f>
        <v>Srpen</v>
      </c>
      <c r="D101" s="85">
        <f>VLOOKUP($C$2,'[63]ERU-1'!$A$6:$BE$17,D$42,FALSE)</f>
        <v>8</v>
      </c>
      <c r="E101" s="85">
        <f>VLOOKUP($C$2,'[63]ERU-1'!$A$6:$BE$17,E$42,FALSE)</f>
        <v>115.117</v>
      </c>
      <c r="F101" s="85">
        <f>VLOOKUP($C$2,'[63]ERU-1'!$A$6:$BE$17,F$42,FALSE)</f>
        <v>60.96</v>
      </c>
      <c r="G101" s="85">
        <f>VLOOKUP($C$2,'[63]ERU-1'!$A$6:$BE$17,G$42,FALSE)</f>
        <v>35.353000000000002</v>
      </c>
      <c r="H101" s="85">
        <f>VLOOKUP($C$2,'[63]ERU-1'!$A$6:$BE$17,H$42,FALSE)</f>
        <v>168</v>
      </c>
      <c r="I101" s="85">
        <f>VLOOKUP($C$2,'[63]ERU-1'!$A$6:$BE$17,I$42,FALSE)</f>
        <v>0</v>
      </c>
      <c r="J101" s="85">
        <f>VLOOKUP($C$2,'[63]ERU-1'!$A$6:$BE$17,J$42,FALSE)</f>
        <v>0</v>
      </c>
      <c r="K101" s="85">
        <f>VLOOKUP($C$2,'[63]ERU-1'!$A$6:$BE$17,K$42,FALSE)</f>
        <v>168</v>
      </c>
      <c r="L101" s="85">
        <f>VLOOKUP($C$2,'[63]ERU-1'!$A$6:$BE$17,L$42,FALSE)</f>
        <v>0</v>
      </c>
      <c r="M101" s="85">
        <f>VLOOKUP($C$2,'[63]ERU-1'!$A$6:$BE$17,M$42,FALSE)</f>
        <v>168</v>
      </c>
      <c r="N101" s="85">
        <f>VLOOKUP($C$2,'[63]ERU-1'!$A$6:$BE$17,N$42,FALSE)</f>
        <v>0</v>
      </c>
      <c r="O101" s="85" t="s">
        <v>36</v>
      </c>
      <c r="P101" s="85">
        <f>VLOOKUP($C$2,'[63]ERU-1'!$A$6:$BE$17,P$42,FALSE)</f>
        <v>0</v>
      </c>
      <c r="Q101" s="85">
        <f>VLOOKUP($C$2,'[63]ERU-1'!$A$6:$BE$17,Q$42,FALSE)</f>
        <v>0</v>
      </c>
      <c r="R101" s="85">
        <f>VLOOKUP($C$2,'[63]ERU-1'!$A$6:$BE$17,R$42,FALSE)</f>
        <v>168</v>
      </c>
      <c r="S101" s="85">
        <f>VLOOKUP($C$2,'[63]ERU-1'!$A$6:$BE$17,S$42,FALSE)</f>
        <v>0</v>
      </c>
      <c r="T101" s="85">
        <f>VLOOKUP($C$2,'[63]ERU-1'!$A$6:$BE$17,T$42,FALSE)</f>
        <v>0</v>
      </c>
      <c r="U101" s="85">
        <f>VLOOKUP($C$2,'[63]ERU-1'!$A$6:$BE$17,U$42,FALSE)</f>
        <v>0</v>
      </c>
      <c r="V101" s="85">
        <f>VLOOKUP($C$2,'[63]ERU-1'!$A$6:$BE$17,V$42,FALSE)</f>
        <v>0</v>
      </c>
      <c r="W101" s="85">
        <f>VLOOKUP($C$2,'[63]ERU-1'!$A$6:$BE$17,W$42,FALSE)</f>
        <v>0</v>
      </c>
      <c r="X101" s="85">
        <f>VLOOKUP($C$2,'[63]ERU-1'!$A$6:$BE$17,X$42,FALSE)</f>
        <v>0</v>
      </c>
      <c r="Y101" s="85">
        <f>VLOOKUP($C$2,'[63]ERU-1'!$A$6:$BE$17,Y$42,FALSE)</f>
        <v>0</v>
      </c>
      <c r="Z101" s="85">
        <f>VLOOKUP($C$2,'[63]ERU-1'!$A$6:$BE$17,Z$42,FALSE)</f>
        <v>0</v>
      </c>
      <c r="AA101" s="85" t="str">
        <f>INDEX([16]Data!$BK$5:$BK$156,MATCH(A101,[16]Data!$A$5:$A$156,0))</f>
        <v>Královéhradecký</v>
      </c>
      <c r="AB101" s="86">
        <f>INDEX([16]Data!$BM$5:$BM$156,MATCH(A101,[16]Data!$A$5:$A$156,0))</f>
        <v>0.47199999999999998</v>
      </c>
      <c r="AC101" s="12"/>
      <c r="AD101" s="39">
        <f t="shared" si="16"/>
        <v>0.76552930883639536</v>
      </c>
    </row>
    <row r="102" spans="1:30" x14ac:dyDescent="0.25">
      <c r="A102">
        <v>2673</v>
      </c>
      <c r="B102" s="84" t="str">
        <f>INDEX([16]Data!$C$5:$C$156,MATCH(A102,[16]Data!$A$5:$A$156,0))</f>
        <v>KJ - Nové Město nad Metují, Družstevní</v>
      </c>
      <c r="C102" s="85" t="str">
        <f>VLOOKUP($C$2,'[64]ERU-1'!$A$6:$BE$17,C$42,FALSE)</f>
        <v>Srpen</v>
      </c>
      <c r="D102" s="85">
        <f>VLOOKUP($C$2,'[64]ERU-1'!$A$6:$BE$17,D$42,FALSE)</f>
        <v>8</v>
      </c>
      <c r="E102" s="85">
        <f>VLOOKUP($C$2,'[64]ERU-1'!$A$6:$BE$17,E$42,FALSE)</f>
        <v>247.13900000000001</v>
      </c>
      <c r="F102" s="85">
        <f>VLOOKUP($C$2,'[64]ERU-1'!$A$6:$BE$17,F$42,FALSE)</f>
        <v>128.881</v>
      </c>
      <c r="G102" s="85">
        <f>VLOOKUP($C$2,'[64]ERU-1'!$A$6:$BE$17,G$42,FALSE)</f>
        <v>35.350999999999999</v>
      </c>
      <c r="H102" s="85">
        <f>VLOOKUP($C$2,'[64]ERU-1'!$A$6:$BE$17,H$42,FALSE)</f>
        <v>361</v>
      </c>
      <c r="I102" s="85">
        <f>VLOOKUP($C$2,'[64]ERU-1'!$A$6:$BE$17,I$42,FALSE)</f>
        <v>0</v>
      </c>
      <c r="J102" s="85">
        <f>VLOOKUP($C$2,'[64]ERU-1'!$A$6:$BE$17,J$42,FALSE)</f>
        <v>0</v>
      </c>
      <c r="K102" s="85">
        <f>VLOOKUP($C$2,'[64]ERU-1'!$A$6:$BE$17,K$42,FALSE)</f>
        <v>361</v>
      </c>
      <c r="L102" s="85">
        <f>VLOOKUP($C$2,'[64]ERU-1'!$A$6:$BE$17,L$42,FALSE)</f>
        <v>0</v>
      </c>
      <c r="M102" s="85">
        <f>VLOOKUP($C$2,'[64]ERU-1'!$A$6:$BE$17,M$42,FALSE)</f>
        <v>361</v>
      </c>
      <c r="N102" s="85">
        <f>VLOOKUP($C$2,'[64]ERU-1'!$A$6:$BE$17,N$42,FALSE)</f>
        <v>0</v>
      </c>
      <c r="O102" s="85" t="s">
        <v>36</v>
      </c>
      <c r="P102" s="85">
        <f>VLOOKUP($C$2,'[64]ERU-1'!$A$6:$BE$17,P$42,FALSE)</f>
        <v>0</v>
      </c>
      <c r="Q102" s="85">
        <f>VLOOKUP($C$2,'[64]ERU-1'!$A$6:$BE$17,Q$42,FALSE)</f>
        <v>0</v>
      </c>
      <c r="R102" s="85">
        <f>VLOOKUP($C$2,'[64]ERU-1'!$A$6:$BE$17,R$42,FALSE)</f>
        <v>361</v>
      </c>
      <c r="S102" s="85">
        <f>VLOOKUP($C$2,'[64]ERU-1'!$A$6:$BE$17,S$42,FALSE)</f>
        <v>0</v>
      </c>
      <c r="T102" s="85">
        <f>VLOOKUP($C$2,'[64]ERU-1'!$A$6:$BE$17,T$42,FALSE)</f>
        <v>0</v>
      </c>
      <c r="U102" s="85">
        <f>VLOOKUP($C$2,'[64]ERU-1'!$A$6:$BE$17,U$42,FALSE)</f>
        <v>0</v>
      </c>
      <c r="V102" s="85">
        <f>VLOOKUP($C$2,'[64]ERU-1'!$A$6:$BE$17,V$42,FALSE)</f>
        <v>0</v>
      </c>
      <c r="W102" s="85">
        <f>VLOOKUP($C$2,'[64]ERU-1'!$A$6:$BE$17,W$42,FALSE)</f>
        <v>0</v>
      </c>
      <c r="X102" s="85">
        <f>VLOOKUP($C$2,'[64]ERU-1'!$A$6:$BE$17,X$42,FALSE)</f>
        <v>0</v>
      </c>
      <c r="Y102" s="85">
        <f>VLOOKUP($C$2,'[64]ERU-1'!$A$6:$BE$17,Y$42,FALSE)</f>
        <v>0</v>
      </c>
      <c r="Z102" s="85">
        <f>VLOOKUP($C$2,'[64]ERU-1'!$A$6:$BE$17,Z$42,FALSE)</f>
        <v>0</v>
      </c>
      <c r="AA102" s="85" t="str">
        <f>INDEX([16]Data!$BK$5:$BK$156,MATCH(A102,[16]Data!$A$5:$A$156,0))</f>
        <v>Královéhradecký</v>
      </c>
      <c r="AB102" s="86">
        <f>INDEX([16]Data!$BM$5:$BM$156,MATCH(A102,[16]Data!$A$5:$A$156,0))</f>
        <v>0.47199999999999998</v>
      </c>
      <c r="AC102" s="12"/>
      <c r="AD102" s="39">
        <f t="shared" si="16"/>
        <v>0.77806486431497102</v>
      </c>
    </row>
    <row r="103" spans="1:30" x14ac:dyDescent="0.25">
      <c r="A103">
        <v>2449</v>
      </c>
      <c r="B103" s="84" t="str">
        <f>INDEX([16]Data!$C$5:$C$156,MATCH(A103,[16]Data!$A$5:$A$156,0))</f>
        <v>KJ - Nové Strašecí</v>
      </c>
      <c r="C103" s="85" t="str">
        <f>VLOOKUP($C$2,'[65]ERU-1'!$A$6:$BE$17,C$42,FALSE)</f>
        <v>Srpen</v>
      </c>
      <c r="D103" s="85">
        <f>VLOOKUP($C$2,'[65]ERU-1'!$A$6:$BE$17,D$42,FALSE)</f>
        <v>8</v>
      </c>
      <c r="E103" s="85">
        <f>VLOOKUP($C$2,'[65]ERU-1'!$A$6:$BE$17,E$42,FALSE)</f>
        <v>239.57</v>
      </c>
      <c r="F103" s="85">
        <f>VLOOKUP($C$2,'[65]ERU-1'!$A$6:$BE$17,F$42,FALSE)</f>
        <v>127.964</v>
      </c>
      <c r="G103" s="85">
        <f>VLOOKUP($C$2,'[65]ERU-1'!$A$6:$BE$17,G$42,FALSE)</f>
        <v>35.390999999999998</v>
      </c>
      <c r="H103" s="85">
        <f>VLOOKUP($C$2,'[65]ERU-1'!$A$6:$BE$17,H$42,FALSE)</f>
        <v>355</v>
      </c>
      <c r="I103" s="85">
        <f>VLOOKUP($C$2,'[65]ERU-1'!$A$6:$BE$17,I$42,FALSE)</f>
        <v>0</v>
      </c>
      <c r="J103" s="85">
        <f>VLOOKUP($C$2,'[65]ERU-1'!$A$6:$BE$17,J$42,FALSE)</f>
        <v>0</v>
      </c>
      <c r="K103" s="85">
        <f>VLOOKUP($C$2,'[65]ERU-1'!$A$6:$BE$17,K$42,FALSE)</f>
        <v>355</v>
      </c>
      <c r="L103" s="85">
        <f>VLOOKUP($C$2,'[65]ERU-1'!$A$6:$BE$17,L$42,FALSE)</f>
        <v>0</v>
      </c>
      <c r="M103" s="85">
        <f>VLOOKUP($C$2,'[65]ERU-1'!$A$6:$BE$17,M$42,FALSE)</f>
        <v>355</v>
      </c>
      <c r="N103" s="85">
        <f>VLOOKUP($C$2,'[65]ERU-1'!$A$6:$BE$17,N$42,FALSE)</f>
        <v>0</v>
      </c>
      <c r="O103" s="85" t="s">
        <v>36</v>
      </c>
      <c r="P103" s="85">
        <f>VLOOKUP($C$2,'[65]ERU-1'!$A$6:$BE$17,P$42,FALSE)</f>
        <v>0</v>
      </c>
      <c r="Q103" s="85">
        <f>VLOOKUP($C$2,'[65]ERU-1'!$A$6:$BE$17,Q$42,FALSE)</f>
        <v>0</v>
      </c>
      <c r="R103" s="85">
        <f>VLOOKUP($C$2,'[65]ERU-1'!$A$6:$BE$17,R$42,FALSE)</f>
        <v>355</v>
      </c>
      <c r="S103" s="85">
        <f>VLOOKUP($C$2,'[65]ERU-1'!$A$6:$BE$17,S$42,FALSE)</f>
        <v>0</v>
      </c>
      <c r="T103" s="85">
        <f>VLOOKUP($C$2,'[65]ERU-1'!$A$6:$BE$17,T$42,FALSE)</f>
        <v>0</v>
      </c>
      <c r="U103" s="85">
        <f>VLOOKUP($C$2,'[65]ERU-1'!$A$6:$BE$17,U$42,FALSE)</f>
        <v>0</v>
      </c>
      <c r="V103" s="85">
        <f>VLOOKUP($C$2,'[65]ERU-1'!$A$6:$BE$17,V$42,FALSE)</f>
        <v>0</v>
      </c>
      <c r="W103" s="85">
        <f>VLOOKUP($C$2,'[65]ERU-1'!$A$6:$BE$17,W$42,FALSE)</f>
        <v>0</v>
      </c>
      <c r="X103" s="85">
        <f>VLOOKUP($C$2,'[65]ERU-1'!$A$6:$BE$17,X$42,FALSE)</f>
        <v>0</v>
      </c>
      <c r="Y103" s="85">
        <f>VLOOKUP($C$2,'[65]ERU-1'!$A$6:$BE$17,Y$42,FALSE)</f>
        <v>0</v>
      </c>
      <c r="Z103" s="85">
        <f>VLOOKUP($C$2,'[65]ERU-1'!$A$6:$BE$17,Z$42,FALSE)</f>
        <v>0</v>
      </c>
      <c r="AA103" s="85" t="str">
        <f>INDEX([16]Data!$BK$5:$BK$156,MATCH(A103,[16]Data!$A$5:$A$156,0))</f>
        <v>Středočeský</v>
      </c>
      <c r="AB103" s="86">
        <f>INDEX([16]Data!$BM$5:$BM$156,MATCH(A103,[16]Data!$A$5:$A$156,0))</f>
        <v>0.72299999999999998</v>
      </c>
      <c r="AC103" s="12"/>
      <c r="AD103" s="39">
        <f t="shared" si="16"/>
        <v>0.77061604131717598</v>
      </c>
    </row>
    <row r="104" spans="1:30" x14ac:dyDescent="0.25">
      <c r="A104">
        <v>3940</v>
      </c>
      <c r="B104" s="84" t="str">
        <f>INDEX([16]Data!$C$5:$C$156,MATCH(A104,[16]Data!$A$5:$A$156,0))</f>
        <v>KJ - Nový Bor, Rumburských hrdinů</v>
      </c>
      <c r="C104" s="85" t="str">
        <f>VLOOKUP($C$2,'[66]ERU-1'!$A$6:$BE$17,C$42,FALSE)</f>
        <v>Srpen</v>
      </c>
      <c r="D104" s="85">
        <f>VLOOKUP($C$2,'[66]ERU-1'!$A$6:$BE$17,D$42,FALSE)</f>
        <v>8</v>
      </c>
      <c r="E104" s="85">
        <f>VLOOKUP($C$2,'[66]ERU-1'!$A$6:$BE$17,E$42,FALSE)</f>
        <v>73.364999999999995</v>
      </c>
      <c r="F104" s="85">
        <f>VLOOKUP($C$2,'[66]ERU-1'!$A$6:$BE$17,F$42,FALSE)</f>
        <v>40.786999999999999</v>
      </c>
      <c r="G104" s="85">
        <f>VLOOKUP($C$2,'[66]ERU-1'!$A$6:$BE$17,G$42,FALSE)</f>
        <v>35.414000000000001</v>
      </c>
      <c r="H104" s="85">
        <f>VLOOKUP($C$2,'[66]ERU-1'!$A$6:$BE$17,H$42,FALSE)</f>
        <v>110</v>
      </c>
      <c r="I104" s="85">
        <f>VLOOKUP($C$2,'[66]ERU-1'!$A$6:$BE$17,I$42,FALSE)</f>
        <v>0</v>
      </c>
      <c r="J104" s="85">
        <f>VLOOKUP($C$2,'[66]ERU-1'!$A$6:$BE$17,J$42,FALSE)</f>
        <v>0</v>
      </c>
      <c r="K104" s="85">
        <f>VLOOKUP($C$2,'[66]ERU-1'!$A$6:$BE$17,K$42,FALSE)</f>
        <v>110</v>
      </c>
      <c r="L104" s="85">
        <f>VLOOKUP($C$2,'[66]ERU-1'!$A$6:$BE$17,L$42,FALSE)</f>
        <v>0</v>
      </c>
      <c r="M104" s="85">
        <f>VLOOKUP($C$2,'[66]ERU-1'!$A$6:$BE$17,M$42,FALSE)</f>
        <v>110</v>
      </c>
      <c r="N104" s="85">
        <f>VLOOKUP($C$2,'[66]ERU-1'!$A$6:$BE$17,N$42,FALSE)</f>
        <v>0</v>
      </c>
      <c r="O104" s="85" t="s">
        <v>36</v>
      </c>
      <c r="P104" s="85">
        <f>VLOOKUP($C$2,'[66]ERU-1'!$A$6:$BE$17,P$42,FALSE)</f>
        <v>0</v>
      </c>
      <c r="Q104" s="85">
        <f>VLOOKUP($C$2,'[66]ERU-1'!$A$6:$BE$17,Q$42,FALSE)</f>
        <v>0</v>
      </c>
      <c r="R104" s="85">
        <f>VLOOKUP($C$2,'[66]ERU-1'!$A$6:$BE$17,R$42,FALSE)</f>
        <v>110</v>
      </c>
      <c r="S104" s="85">
        <f>VLOOKUP($C$2,'[66]ERU-1'!$A$6:$BE$17,S$42,FALSE)</f>
        <v>0</v>
      </c>
      <c r="T104" s="85">
        <f>VLOOKUP($C$2,'[66]ERU-1'!$A$6:$BE$17,T$42,FALSE)</f>
        <v>0</v>
      </c>
      <c r="U104" s="85">
        <f>VLOOKUP($C$2,'[66]ERU-1'!$A$6:$BE$17,U$42,FALSE)</f>
        <v>0</v>
      </c>
      <c r="V104" s="85">
        <f>VLOOKUP($C$2,'[66]ERU-1'!$A$6:$BE$17,V$42,FALSE)</f>
        <v>0</v>
      </c>
      <c r="W104" s="85">
        <f>VLOOKUP($C$2,'[66]ERU-1'!$A$6:$BE$17,W$42,FALSE)</f>
        <v>0</v>
      </c>
      <c r="X104" s="85">
        <f>VLOOKUP($C$2,'[66]ERU-1'!$A$6:$BE$17,X$42,FALSE)</f>
        <v>0</v>
      </c>
      <c r="Y104" s="85">
        <f>VLOOKUP($C$2,'[66]ERU-1'!$A$6:$BE$17,Y$42,FALSE)</f>
        <v>0</v>
      </c>
      <c r="Z104" s="85">
        <f>VLOOKUP($C$2,'[66]ERU-1'!$A$6:$BE$17,Z$42,FALSE)</f>
        <v>0</v>
      </c>
      <c r="AA104" s="85" t="str">
        <f>INDEX([16]Data!$BK$5:$BK$156,MATCH(A104,[16]Data!$A$5:$A$156,0))</f>
        <v>Liberecký</v>
      </c>
      <c r="AB104" s="86">
        <f>INDEX([16]Data!$BM$5:$BM$156,MATCH(A104,[16]Data!$A$5:$A$156,0))</f>
        <v>0.28599999999999998</v>
      </c>
      <c r="AC104" s="12"/>
      <c r="AD104" s="39">
        <f t="shared" si="16"/>
        <v>0.74914937493700329</v>
      </c>
    </row>
    <row r="105" spans="1:30" x14ac:dyDescent="0.25">
      <c r="A105">
        <v>3977</v>
      </c>
      <c r="B105" s="84" t="str">
        <f>INDEX([16]Data!$C$5:$C$156,MATCH(A105,[16]Data!$A$5:$A$156,0))</f>
        <v>KJ - Nový Bor, Wolkerova</v>
      </c>
      <c r="C105" s="85" t="str">
        <f>VLOOKUP($C$2,'[67]ERU-1'!$A$6:$BE$17,C$42,FALSE)</f>
        <v>Srpen</v>
      </c>
      <c r="D105" s="85">
        <f>VLOOKUP($C$2,'[67]ERU-1'!$A$6:$BE$17,D$42,FALSE)</f>
        <v>8</v>
      </c>
      <c r="E105" s="85">
        <f>VLOOKUP($C$2,'[67]ERU-1'!$A$6:$BE$17,E$42,FALSE)</f>
        <v>624.36900000000003</v>
      </c>
      <c r="F105" s="85">
        <f>VLOOKUP($C$2,'[67]ERU-1'!$A$6:$BE$17,F$42,FALSE)</f>
        <v>317.26299999999998</v>
      </c>
      <c r="G105" s="85">
        <f>VLOOKUP($C$2,'[67]ERU-1'!$A$6:$BE$17,G$42,FALSE)</f>
        <v>35.424999999999997</v>
      </c>
      <c r="H105" s="85">
        <f>VLOOKUP($C$2,'[67]ERU-1'!$A$6:$BE$17,H$42,FALSE)</f>
        <v>897</v>
      </c>
      <c r="I105" s="85">
        <f>VLOOKUP($C$2,'[67]ERU-1'!$A$6:$BE$17,I$42,FALSE)</f>
        <v>0</v>
      </c>
      <c r="J105" s="85">
        <f>VLOOKUP($C$2,'[67]ERU-1'!$A$6:$BE$17,J$42,FALSE)</f>
        <v>0</v>
      </c>
      <c r="K105" s="85">
        <f>VLOOKUP($C$2,'[67]ERU-1'!$A$6:$BE$17,K$42,FALSE)</f>
        <v>897</v>
      </c>
      <c r="L105" s="85">
        <f>VLOOKUP($C$2,'[67]ERU-1'!$A$6:$BE$17,L$42,FALSE)</f>
        <v>0</v>
      </c>
      <c r="M105" s="85">
        <f>VLOOKUP($C$2,'[67]ERU-1'!$A$6:$BE$17,M$42,FALSE)</f>
        <v>897</v>
      </c>
      <c r="N105" s="85">
        <f>VLOOKUP($C$2,'[67]ERU-1'!$A$6:$BE$17,N$42,FALSE)</f>
        <v>0</v>
      </c>
      <c r="O105" s="85" t="s">
        <v>36</v>
      </c>
      <c r="P105" s="85">
        <f>VLOOKUP($C$2,'[67]ERU-1'!$A$6:$BE$17,P$42,FALSE)</f>
        <v>0</v>
      </c>
      <c r="Q105" s="85">
        <f>VLOOKUP($C$2,'[67]ERU-1'!$A$6:$BE$17,Q$42,FALSE)</f>
        <v>0</v>
      </c>
      <c r="R105" s="85">
        <f>VLOOKUP($C$2,'[67]ERU-1'!$A$6:$BE$17,R$42,FALSE)</f>
        <v>897</v>
      </c>
      <c r="S105" s="85">
        <f>VLOOKUP($C$2,'[67]ERU-1'!$A$6:$BE$17,S$42,FALSE)</f>
        <v>0</v>
      </c>
      <c r="T105" s="85">
        <f>VLOOKUP($C$2,'[67]ERU-1'!$A$6:$BE$17,T$42,FALSE)</f>
        <v>0</v>
      </c>
      <c r="U105" s="85">
        <f>VLOOKUP($C$2,'[67]ERU-1'!$A$6:$BE$17,U$42,FALSE)</f>
        <v>0</v>
      </c>
      <c r="V105" s="85">
        <f>VLOOKUP($C$2,'[67]ERU-1'!$A$6:$BE$17,V$42,FALSE)</f>
        <v>0</v>
      </c>
      <c r="W105" s="85">
        <f>VLOOKUP($C$2,'[67]ERU-1'!$A$6:$BE$17,W$42,FALSE)</f>
        <v>0</v>
      </c>
      <c r="X105" s="85">
        <f>VLOOKUP($C$2,'[67]ERU-1'!$A$6:$BE$17,X$42,FALSE)</f>
        <v>0</v>
      </c>
      <c r="Y105" s="85">
        <f>VLOOKUP($C$2,'[67]ERU-1'!$A$6:$BE$17,Y$42,FALSE)</f>
        <v>0</v>
      </c>
      <c r="Z105" s="85">
        <f>VLOOKUP($C$2,'[67]ERU-1'!$A$6:$BE$17,Z$42,FALSE)</f>
        <v>0</v>
      </c>
      <c r="AA105" s="85" t="str">
        <f>INDEX([16]Data!$BK$5:$BK$156,MATCH(A105,[16]Data!$A$5:$A$156,0))</f>
        <v>Liberecký</v>
      </c>
      <c r="AB105" s="86">
        <f>INDEX([16]Data!$BM$5:$BM$156,MATCH(A105,[16]Data!$A$5:$A$156,0))</f>
        <v>2.4</v>
      </c>
      <c r="AC105" s="12"/>
      <c r="AD105" s="39">
        <f t="shared" si="16"/>
        <v>0.78536314246119676</v>
      </c>
    </row>
    <row r="106" spans="1:30" x14ac:dyDescent="0.25">
      <c r="A106" s="34">
        <v>2644</v>
      </c>
      <c r="B106" s="84" t="str">
        <f>INDEX([16]Data!$C$5:$C$156,MATCH(A106,[16]Data!$A$5:$A$156,0))</f>
        <v>KJ - Nymburk</v>
      </c>
      <c r="C106" s="85" t="str">
        <f>VLOOKUP($C$2,'[68]ERU-1'!$A$6:$BE$17,C$42,FALSE)</f>
        <v>Srpen</v>
      </c>
      <c r="D106" s="85">
        <f>VLOOKUP($C$2,'[68]ERU-1'!$A$6:$BE$17,D$42,FALSE)</f>
        <v>8</v>
      </c>
      <c r="E106" s="85">
        <f>VLOOKUP($C$2,'[68]ERU-1'!$A$6:$BE$17,E$42,FALSE)</f>
        <v>403.95699999999999</v>
      </c>
      <c r="F106" s="85">
        <f>VLOOKUP($C$2,'[68]ERU-1'!$A$6:$BE$17,F$42,FALSE)</f>
        <v>224.41</v>
      </c>
      <c r="G106" s="85">
        <f>VLOOKUP($C$2,'[68]ERU-1'!$A$6:$BE$17,G$42,FALSE)</f>
        <v>35.375999999999998</v>
      </c>
      <c r="H106" s="85">
        <f>VLOOKUP($C$2,'[68]ERU-1'!$A$6:$BE$17,H$42,FALSE)</f>
        <v>660</v>
      </c>
      <c r="I106" s="85">
        <f>VLOOKUP($C$2,'[68]ERU-1'!$A$6:$BE$17,I$42,FALSE)</f>
        <v>0</v>
      </c>
      <c r="J106" s="85">
        <f>VLOOKUP($C$2,'[68]ERU-1'!$A$6:$BE$17,J$42,FALSE)</f>
        <v>0</v>
      </c>
      <c r="K106" s="85">
        <f>VLOOKUP($C$2,'[68]ERU-1'!$A$6:$BE$17,K$42,FALSE)</f>
        <v>660</v>
      </c>
      <c r="L106" s="85">
        <f>VLOOKUP($C$2,'[68]ERU-1'!$A$6:$BE$17,L$42,FALSE)</f>
        <v>0</v>
      </c>
      <c r="M106" s="85">
        <f>VLOOKUP($C$2,'[68]ERU-1'!$A$6:$BE$17,M$42,FALSE)</f>
        <v>660</v>
      </c>
      <c r="N106" s="85">
        <f>VLOOKUP($C$2,'[68]ERU-1'!$A$6:$BE$17,N$42,FALSE)</f>
        <v>0</v>
      </c>
      <c r="O106" s="85" t="s">
        <v>36</v>
      </c>
      <c r="P106" s="85">
        <f>VLOOKUP($C$2,'[68]ERU-1'!$A$6:$BE$17,P$42,FALSE)</f>
        <v>0</v>
      </c>
      <c r="Q106" s="85">
        <f>VLOOKUP($C$2,'[68]ERU-1'!$A$6:$BE$17,Q$42,FALSE)</f>
        <v>0</v>
      </c>
      <c r="R106" s="85">
        <f>VLOOKUP($C$2,'[68]ERU-1'!$A$6:$BE$17,R$42,FALSE)</f>
        <v>660</v>
      </c>
      <c r="S106" s="85">
        <f>VLOOKUP($C$2,'[68]ERU-1'!$A$6:$BE$17,S$42,FALSE)</f>
        <v>0</v>
      </c>
      <c r="T106" s="85">
        <f>VLOOKUP($C$2,'[68]ERU-1'!$A$6:$BE$17,T$42,FALSE)</f>
        <v>0</v>
      </c>
      <c r="U106" s="85">
        <f>VLOOKUP($C$2,'[68]ERU-1'!$A$6:$BE$17,U$42,FALSE)</f>
        <v>0</v>
      </c>
      <c r="V106" s="85">
        <f>VLOOKUP($C$2,'[68]ERU-1'!$A$6:$BE$17,V$42,FALSE)</f>
        <v>0</v>
      </c>
      <c r="W106" s="85">
        <f>VLOOKUP($C$2,'[68]ERU-1'!$A$6:$BE$17,W$42,FALSE)</f>
        <v>0</v>
      </c>
      <c r="X106" s="85">
        <f>VLOOKUP($C$2,'[68]ERU-1'!$A$6:$BE$17,X$42,FALSE)</f>
        <v>0</v>
      </c>
      <c r="Y106" s="85">
        <f>VLOOKUP($C$2,'[68]ERU-1'!$A$6:$BE$17,Y$42,FALSE)</f>
        <v>0</v>
      </c>
      <c r="Z106" s="85">
        <f>VLOOKUP($C$2,'[68]ERU-1'!$A$6:$BE$17,Z$42,FALSE)</f>
        <v>0</v>
      </c>
      <c r="AA106" s="85" t="str">
        <f>INDEX([16]Data!$BK$5:$BK$156,MATCH(A106,[16]Data!$A$5:$A$156,0))</f>
        <v>Středočeský</v>
      </c>
      <c r="AB106" s="86">
        <f>INDEX([16]Data!$BM$5:$BM$156,MATCH(A106,[16]Data!$A$5:$A$156,0))</f>
        <v>5.3280000000000003</v>
      </c>
      <c r="AC106" s="12"/>
      <c r="AD106" s="39">
        <f t="shared" si="16"/>
        <v>0.81695705776629091</v>
      </c>
    </row>
    <row r="107" spans="1:30" x14ac:dyDescent="0.25">
      <c r="A107">
        <v>2802</v>
      </c>
      <c r="B107" s="84" t="str">
        <f>INDEX([16]Data!$C$5:$C$156,MATCH(A107,[16]Data!$A$5:$A$156,0))</f>
        <v>KJ - Nýřany, Komenského</v>
      </c>
      <c r="C107" s="85" t="str">
        <f>VLOOKUP($C$2,'[69]ERU-1'!$A$6:$BE$17,C$42,FALSE)</f>
        <v>Srpen</v>
      </c>
      <c r="D107" s="85">
        <f>VLOOKUP($C$2,'[69]ERU-1'!$A$6:$BE$17,D$42,FALSE)</f>
        <v>8</v>
      </c>
      <c r="E107" s="85">
        <f>VLOOKUP($C$2,'[69]ERU-1'!$A$6:$BE$17,E$42,FALSE)</f>
        <v>201.7</v>
      </c>
      <c r="F107" s="85">
        <f>VLOOKUP($C$2,'[69]ERU-1'!$A$6:$BE$17,F$42,FALSE)</f>
        <v>102.84099999999999</v>
      </c>
      <c r="G107" s="85">
        <f>VLOOKUP($C$2,'[69]ERU-1'!$A$6:$BE$17,G$42,FALSE)</f>
        <v>35.366999999999997</v>
      </c>
      <c r="H107" s="85">
        <f>VLOOKUP($C$2,'[69]ERU-1'!$A$6:$BE$17,H$42,FALSE)</f>
        <v>273</v>
      </c>
      <c r="I107" s="85">
        <f>VLOOKUP($C$2,'[69]ERU-1'!$A$6:$BE$17,I$42,FALSE)</f>
        <v>0</v>
      </c>
      <c r="J107" s="85">
        <f>VLOOKUP($C$2,'[69]ERU-1'!$A$6:$BE$17,J$42,FALSE)</f>
        <v>0</v>
      </c>
      <c r="K107" s="85">
        <f>VLOOKUP($C$2,'[69]ERU-1'!$A$6:$BE$17,K$42,FALSE)</f>
        <v>273</v>
      </c>
      <c r="L107" s="85">
        <f>VLOOKUP($C$2,'[69]ERU-1'!$A$6:$BE$17,L$42,FALSE)</f>
        <v>0</v>
      </c>
      <c r="M107" s="85">
        <f>VLOOKUP($C$2,'[69]ERU-1'!$A$6:$BE$17,M$42,FALSE)</f>
        <v>273</v>
      </c>
      <c r="N107" s="85">
        <f>VLOOKUP($C$2,'[69]ERU-1'!$A$6:$BE$17,N$42,FALSE)</f>
        <v>0</v>
      </c>
      <c r="O107" s="85" t="s">
        <v>36</v>
      </c>
      <c r="P107" s="85">
        <f>VLOOKUP($C$2,'[69]ERU-1'!$A$6:$BE$17,P$42,FALSE)</f>
        <v>0</v>
      </c>
      <c r="Q107" s="85">
        <f>VLOOKUP($C$2,'[69]ERU-1'!$A$6:$BE$17,Q$42,FALSE)</f>
        <v>0</v>
      </c>
      <c r="R107" s="85">
        <f>VLOOKUP($C$2,'[69]ERU-1'!$A$6:$BE$17,R$42,FALSE)</f>
        <v>273</v>
      </c>
      <c r="S107" s="85">
        <f>VLOOKUP($C$2,'[69]ERU-1'!$A$6:$BE$17,S$42,FALSE)</f>
        <v>0</v>
      </c>
      <c r="T107" s="85">
        <f>VLOOKUP($C$2,'[69]ERU-1'!$A$6:$BE$17,T$42,FALSE)</f>
        <v>0</v>
      </c>
      <c r="U107" s="85">
        <f>VLOOKUP($C$2,'[69]ERU-1'!$A$6:$BE$17,U$42,FALSE)</f>
        <v>0</v>
      </c>
      <c r="V107" s="85">
        <f>VLOOKUP($C$2,'[69]ERU-1'!$A$6:$BE$17,V$42,FALSE)</f>
        <v>0</v>
      </c>
      <c r="W107" s="85">
        <f>VLOOKUP($C$2,'[69]ERU-1'!$A$6:$BE$17,W$42,FALSE)</f>
        <v>0</v>
      </c>
      <c r="X107" s="85">
        <f>VLOOKUP($C$2,'[69]ERU-1'!$A$6:$BE$17,X$42,FALSE)</f>
        <v>0</v>
      </c>
      <c r="Y107" s="85">
        <f>VLOOKUP($C$2,'[69]ERU-1'!$A$6:$BE$17,Y$42,FALSE)</f>
        <v>0</v>
      </c>
      <c r="Z107" s="85">
        <f>VLOOKUP($C$2,'[69]ERU-1'!$A$6:$BE$17,Z$42,FALSE)</f>
        <v>0</v>
      </c>
      <c r="AA107" s="85" t="str">
        <f>INDEX([16]Data!$BK$5:$BK$156,MATCH(A107,[16]Data!$A$5:$A$156,0))</f>
        <v>Plzeňský</v>
      </c>
      <c r="AB107" s="86">
        <f>INDEX([16]Data!$BM$5:$BM$156,MATCH(A107,[16]Data!$A$5:$A$156,0))</f>
        <v>0.72299999999999998</v>
      </c>
      <c r="AC107" s="12"/>
      <c r="AD107" s="39">
        <f t="shared" si="16"/>
        <v>0.73738424687948712</v>
      </c>
    </row>
    <row r="108" spans="1:30" x14ac:dyDescent="0.25">
      <c r="A108">
        <v>2803</v>
      </c>
      <c r="B108" s="84" t="str">
        <f>INDEX([16]Data!$C$5:$C$156,MATCH(A108,[16]Data!$A$5:$A$156,0))</f>
        <v>KJ - Nýřany, Luční</v>
      </c>
      <c r="C108" s="85" t="str">
        <f>VLOOKUP($C$2,'[70]ERU-1'!$A$6:$BE$17,C$42,FALSE)</f>
        <v>Srpen</v>
      </c>
      <c r="D108" s="85">
        <f>VLOOKUP($C$2,'[70]ERU-1'!$A$6:$BE$17,D$42,FALSE)</f>
        <v>8</v>
      </c>
      <c r="E108" s="85">
        <f>VLOOKUP($C$2,'[70]ERU-1'!$A$6:$BE$17,E$42,FALSE)</f>
        <v>209.84100000000001</v>
      </c>
      <c r="F108" s="85">
        <f>VLOOKUP($C$2,'[70]ERU-1'!$A$6:$BE$17,F$42,FALSE)</f>
        <v>112</v>
      </c>
      <c r="G108" s="85">
        <f>VLOOKUP($C$2,'[70]ERU-1'!$A$6:$BE$17,G$42,FALSE)</f>
        <v>35.369999999999997</v>
      </c>
      <c r="H108" s="85">
        <f>VLOOKUP($C$2,'[70]ERU-1'!$A$6:$BE$17,H$42,FALSE)</f>
        <v>315</v>
      </c>
      <c r="I108" s="85">
        <f>VLOOKUP($C$2,'[70]ERU-1'!$A$6:$BE$17,I$42,FALSE)</f>
        <v>0</v>
      </c>
      <c r="J108" s="85">
        <f>VLOOKUP($C$2,'[70]ERU-1'!$A$6:$BE$17,J$42,FALSE)</f>
        <v>0</v>
      </c>
      <c r="K108" s="85">
        <f>VLOOKUP($C$2,'[70]ERU-1'!$A$6:$BE$17,K$42,FALSE)</f>
        <v>315</v>
      </c>
      <c r="L108" s="85">
        <f>VLOOKUP($C$2,'[70]ERU-1'!$A$6:$BE$17,L$42,FALSE)</f>
        <v>0</v>
      </c>
      <c r="M108" s="85">
        <f>VLOOKUP($C$2,'[70]ERU-1'!$A$6:$BE$17,M$42,FALSE)</f>
        <v>315</v>
      </c>
      <c r="N108" s="85">
        <f>VLOOKUP($C$2,'[70]ERU-1'!$A$6:$BE$17,N$42,FALSE)</f>
        <v>0</v>
      </c>
      <c r="O108" s="85" t="s">
        <v>36</v>
      </c>
      <c r="P108" s="85">
        <f>VLOOKUP($C$2,'[70]ERU-1'!$A$6:$BE$17,P$42,FALSE)</f>
        <v>0</v>
      </c>
      <c r="Q108" s="85">
        <f>VLOOKUP($C$2,'[70]ERU-1'!$A$6:$BE$17,Q$42,FALSE)</f>
        <v>0</v>
      </c>
      <c r="R108" s="85">
        <f>VLOOKUP($C$2,'[70]ERU-1'!$A$6:$BE$17,R$42,FALSE)</f>
        <v>315</v>
      </c>
      <c r="S108" s="85">
        <f>VLOOKUP($C$2,'[70]ERU-1'!$A$6:$BE$17,S$42,FALSE)</f>
        <v>0</v>
      </c>
      <c r="T108" s="85">
        <f>VLOOKUP($C$2,'[70]ERU-1'!$A$6:$BE$17,T$42,FALSE)</f>
        <v>0</v>
      </c>
      <c r="U108" s="85">
        <f>VLOOKUP($C$2,'[70]ERU-1'!$A$6:$BE$17,U$42,FALSE)</f>
        <v>0</v>
      </c>
      <c r="V108" s="85">
        <f>VLOOKUP($C$2,'[70]ERU-1'!$A$6:$BE$17,V$42,FALSE)</f>
        <v>0</v>
      </c>
      <c r="W108" s="85">
        <f>VLOOKUP($C$2,'[70]ERU-1'!$A$6:$BE$17,W$42,FALSE)</f>
        <v>0</v>
      </c>
      <c r="X108" s="85">
        <f>VLOOKUP($C$2,'[70]ERU-1'!$A$6:$BE$17,X$42,FALSE)</f>
        <v>0</v>
      </c>
      <c r="Y108" s="85">
        <f>VLOOKUP($C$2,'[70]ERU-1'!$A$6:$BE$17,Y$42,FALSE)</f>
        <v>0</v>
      </c>
      <c r="Z108" s="85">
        <f>VLOOKUP($C$2,'[70]ERU-1'!$A$6:$BE$17,Z$42,FALSE)</f>
        <v>0</v>
      </c>
      <c r="AA108" s="85" t="str">
        <f>INDEX([16]Data!$BK$5:$BK$156,MATCH(A108,[16]Data!$A$5:$A$156,0))</f>
        <v>Plzeňský</v>
      </c>
      <c r="AB108" s="86">
        <f>INDEX([16]Data!$BM$5:$BM$156,MATCH(A108,[16]Data!$A$5:$A$156,0))</f>
        <v>0.95199999999999996</v>
      </c>
      <c r="AC108" s="12"/>
      <c r="AD108" s="39">
        <f t="shared" si="16"/>
        <v>0.78125</v>
      </c>
    </row>
    <row r="109" spans="1:30" x14ac:dyDescent="0.25">
      <c r="A109">
        <v>3560</v>
      </c>
      <c r="B109" s="84" t="str">
        <f>INDEX([16]Data!$C$5:$C$156,MATCH(A109,[16]Data!$A$5:$A$156,0))</f>
        <v>KJ - Odolena Voda (areál AERO Vodochody)</v>
      </c>
      <c r="C109" s="85" t="str">
        <f>VLOOKUP($C$2,'[71]ERU-1'!$A$6:$BE$17,C$42,FALSE)</f>
        <v>Srpen</v>
      </c>
      <c r="D109" s="85">
        <f>VLOOKUP($C$2,'[71]ERU-1'!$A$6:$BE$17,D$42,FALSE)</f>
        <v>8</v>
      </c>
      <c r="E109" s="85">
        <f>VLOOKUP($C$2,'[71]ERU-1'!$A$6:$BE$17,E$42,FALSE)</f>
        <v>0</v>
      </c>
      <c r="F109" s="85">
        <f>VLOOKUP($C$2,'[71]ERU-1'!$A$6:$BE$17,F$42,FALSE)</f>
        <v>0</v>
      </c>
      <c r="G109" s="85">
        <f>VLOOKUP($C$2,'[71]ERU-1'!$A$6:$BE$17,G$42,FALSE)</f>
        <v>35.393999999999998</v>
      </c>
      <c r="H109" s="85">
        <f>VLOOKUP($C$2,'[71]ERU-1'!$A$6:$BE$17,H$42,FALSE)</f>
        <v>0</v>
      </c>
      <c r="I109" s="85">
        <f>VLOOKUP($C$2,'[71]ERU-1'!$A$6:$BE$17,I$42,FALSE)</f>
        <v>0</v>
      </c>
      <c r="J109" s="85">
        <f>VLOOKUP($C$2,'[71]ERU-1'!$A$6:$BE$17,J$42,FALSE)</f>
        <v>0</v>
      </c>
      <c r="K109" s="85">
        <f>VLOOKUP($C$2,'[71]ERU-1'!$A$6:$BE$17,K$42,FALSE)</f>
        <v>0</v>
      </c>
      <c r="L109" s="85">
        <f>VLOOKUP($C$2,'[71]ERU-1'!$A$6:$BE$17,L$42,FALSE)</f>
        <v>0</v>
      </c>
      <c r="M109" s="85">
        <f>VLOOKUP($C$2,'[71]ERU-1'!$A$6:$BE$17,M$42,FALSE)</f>
        <v>0</v>
      </c>
      <c r="N109" s="85">
        <f>VLOOKUP($C$2,'[71]ERU-1'!$A$6:$BE$17,N$42,FALSE)</f>
        <v>0</v>
      </c>
      <c r="O109" s="85" t="s">
        <v>36</v>
      </c>
      <c r="P109" s="85">
        <f>VLOOKUP($C$2,'[71]ERU-1'!$A$6:$BE$17,P$42,FALSE)</f>
        <v>0</v>
      </c>
      <c r="Q109" s="85">
        <f>VLOOKUP($C$2,'[71]ERU-1'!$A$6:$BE$17,Q$42,FALSE)</f>
        <v>0</v>
      </c>
      <c r="R109" s="85">
        <f>VLOOKUP($C$2,'[71]ERU-1'!$A$6:$BE$17,R$42,FALSE)</f>
        <v>0</v>
      </c>
      <c r="S109" s="85">
        <f>VLOOKUP($C$2,'[71]ERU-1'!$A$6:$BE$17,S$42,FALSE)</f>
        <v>0</v>
      </c>
      <c r="T109" s="85">
        <f>VLOOKUP($C$2,'[71]ERU-1'!$A$6:$BE$17,T$42,FALSE)</f>
        <v>0</v>
      </c>
      <c r="U109" s="85">
        <f>VLOOKUP($C$2,'[71]ERU-1'!$A$6:$BE$17,U$42,FALSE)</f>
        <v>0</v>
      </c>
      <c r="V109" s="85">
        <f>VLOOKUP($C$2,'[71]ERU-1'!$A$6:$BE$17,V$42,FALSE)</f>
        <v>0</v>
      </c>
      <c r="W109" s="85">
        <f>VLOOKUP($C$2,'[71]ERU-1'!$A$6:$BE$17,W$42,FALSE)</f>
        <v>0</v>
      </c>
      <c r="X109" s="85">
        <f>VLOOKUP($C$2,'[71]ERU-1'!$A$6:$BE$17,X$42,FALSE)</f>
        <v>0</v>
      </c>
      <c r="Y109" s="85">
        <f>VLOOKUP($C$2,'[71]ERU-1'!$A$6:$BE$17,Y$42,FALSE)</f>
        <v>0</v>
      </c>
      <c r="Z109" s="85">
        <f>VLOOKUP($C$2,'[71]ERU-1'!$A$6:$BE$17,Z$42,FALSE)</f>
        <v>0</v>
      </c>
      <c r="AA109" s="85" t="str">
        <f>INDEX([16]Data!$BK$5:$BK$156,MATCH(A109,[16]Data!$A$5:$A$156,0))</f>
        <v>Středočeský</v>
      </c>
      <c r="AB109" s="86">
        <f>INDEX([16]Data!$BM$5:$BM$156,MATCH(A109,[16]Data!$A$5:$A$156,0))</f>
        <v>2.4729999999999999</v>
      </c>
      <c r="AC109" s="12"/>
      <c r="AD109" s="39" t="e">
        <f t="shared" ref="AD109:AD171" si="17">H109/(F109*3.6)</f>
        <v>#DIV/0!</v>
      </c>
    </row>
    <row r="110" spans="1:30" x14ac:dyDescent="0.25">
      <c r="A110" s="34">
        <v>4507</v>
      </c>
      <c r="B110" s="84" t="str">
        <f>INDEX([16]Data!$C$5:$C$156,MATCH(A110,[16]Data!$A$5:$A$156,0))</f>
        <v>KJ - Osek</v>
      </c>
      <c r="C110" s="85" t="str">
        <f>VLOOKUP($C$2,'[10]ERU-1'!$A$6:$BE$17,C$42,FALSE)</f>
        <v>Srpen</v>
      </c>
      <c r="D110" s="85">
        <f>VLOOKUP($C$2,'[10]ERU-1'!$A$6:$BE$17,D$42,FALSE)</f>
        <v>8</v>
      </c>
      <c r="E110" s="85">
        <f>VLOOKUP($C$2,'[10]ERU-1'!$A$6:$BE$17,E$42,FALSE)</f>
        <v>36.722000000000001</v>
      </c>
      <c r="F110" s="85">
        <f>VLOOKUP($C$2,'[10]ERU-1'!$A$6:$BE$17,F$42,FALSE)</f>
        <v>20.849</v>
      </c>
      <c r="G110" s="85">
        <f>VLOOKUP($C$2,'[10]ERU-1'!$A$6:$BE$17,G$42,FALSE)</f>
        <v>35.424999999999997</v>
      </c>
      <c r="H110" s="85">
        <f>VLOOKUP($C$2,'[10]ERU-1'!$A$6:$BE$17,H$42,FALSE)</f>
        <v>64</v>
      </c>
      <c r="I110" s="85">
        <f>VLOOKUP($C$2,'[10]ERU-1'!$A$6:$BE$17,I$42,FALSE)</f>
        <v>0</v>
      </c>
      <c r="J110" s="85">
        <f>VLOOKUP($C$2,'[10]ERU-1'!$A$6:$BE$17,J$42,FALSE)</f>
        <v>0</v>
      </c>
      <c r="K110" s="85">
        <f>VLOOKUP($C$2,'[10]ERU-1'!$A$6:$BE$17,K$42,FALSE)</f>
        <v>64</v>
      </c>
      <c r="L110" s="85">
        <f>VLOOKUP($C$2,'[10]ERU-1'!$A$6:$BE$17,L$42,FALSE)</f>
        <v>0</v>
      </c>
      <c r="M110" s="85">
        <f>VLOOKUP($C$2,'[10]ERU-1'!$A$6:$BE$17,M$42,FALSE)</f>
        <v>64</v>
      </c>
      <c r="N110" s="85">
        <f>VLOOKUP($C$2,'[10]ERU-1'!$A$6:$BE$17,N$42,FALSE)</f>
        <v>0</v>
      </c>
      <c r="O110" s="85" t="s">
        <v>36</v>
      </c>
      <c r="P110" s="85">
        <f>VLOOKUP($C$2,'[10]ERU-1'!$A$6:$BE$17,P$42,FALSE)</f>
        <v>0</v>
      </c>
      <c r="Q110" s="85">
        <f>VLOOKUP($C$2,'[10]ERU-1'!$A$6:$BE$17,Q$42,FALSE)</f>
        <v>0</v>
      </c>
      <c r="R110" s="85">
        <f>VLOOKUP($C$2,'[10]ERU-1'!$A$6:$BE$17,R$42,FALSE)</f>
        <v>64</v>
      </c>
      <c r="S110" s="85">
        <f>VLOOKUP($C$2,'[10]ERU-1'!$A$6:$BE$17,S$42,FALSE)</f>
        <v>0</v>
      </c>
      <c r="T110" s="85">
        <f>VLOOKUP($C$2,'[10]ERU-1'!$A$6:$BE$17,T$42,FALSE)</f>
        <v>0</v>
      </c>
      <c r="U110" s="85">
        <f>VLOOKUP($C$2,'[10]ERU-1'!$A$6:$BE$17,U$42,FALSE)</f>
        <v>0</v>
      </c>
      <c r="V110" s="85">
        <f>VLOOKUP($C$2,'[10]ERU-1'!$A$6:$BE$17,V$42,FALSE)</f>
        <v>0</v>
      </c>
      <c r="W110" s="85">
        <f>VLOOKUP($C$2,'[10]ERU-1'!$A$6:$BE$17,W$42,FALSE)</f>
        <v>0</v>
      </c>
      <c r="X110" s="85">
        <f>VLOOKUP($C$2,'[10]ERU-1'!$A$6:$BE$17,X$42,FALSE)</f>
        <v>0</v>
      </c>
      <c r="Y110" s="85">
        <f>VLOOKUP($C$2,'[10]ERU-1'!$A$6:$BE$17,Y$42,FALSE)</f>
        <v>0</v>
      </c>
      <c r="Z110" s="85">
        <f>VLOOKUP($C$2,'[10]ERU-1'!$A$6:$BE$17,Z$42,FALSE)</f>
        <v>0</v>
      </c>
      <c r="AA110" s="85" t="str">
        <f>INDEX([16]Data!$BK$5:$BK$156,MATCH(A110,[16]Data!$A$5:$A$156,0))</f>
        <v>Ústecký</v>
      </c>
      <c r="AB110" s="86">
        <f>INDEX([16]Data!$BM$5:$BM$156,MATCH(A110,[16]Data!$A$5:$A$156,0))</f>
        <v>0.24199999999999999</v>
      </c>
      <c r="AC110" s="12"/>
      <c r="AD110" s="39">
        <f t="shared" si="17"/>
        <v>0.85269210886746505</v>
      </c>
    </row>
    <row r="111" spans="1:30" x14ac:dyDescent="0.25">
      <c r="A111" s="34">
        <v>3934</v>
      </c>
      <c r="B111" s="84" t="str">
        <f>INDEX([16]Data!$C$5:$C$156,MATCH(A111,[16]Data!$A$5:$A$156,0))</f>
        <v>Kotelna Vítkovice</v>
      </c>
      <c r="C111" s="85" t="str">
        <f>VLOOKUP($C$2,'[11]ERU-1'!$A$6:$BE$17,C$42,FALSE)</f>
        <v>Srpen</v>
      </c>
      <c r="D111" s="85">
        <f>VLOOKUP($C$2,'[11]ERU-1'!$A$6:$BE$17,D$42,FALSE)</f>
        <v>8</v>
      </c>
      <c r="E111" s="85">
        <f>VLOOKUP($C$2,'[11]ERU-1'!$A$6:$BE$17,E$42,FALSE)</f>
        <v>2074.4180000000001</v>
      </c>
      <c r="F111" s="85">
        <f>VLOOKUP($C$2,'[11]ERU-1'!$A$6:$BE$17,F$42,FALSE)</f>
        <v>1109.2619999999999</v>
      </c>
      <c r="G111" s="85">
        <f>VLOOKUP($C$2,'[11]ERU-1'!$A$6:$BE$17,G$42,FALSE)</f>
        <v>35.441000000000003</v>
      </c>
      <c r="H111" s="85">
        <f>VLOOKUP($C$2,'[11]ERU-1'!$A$6:$BE$17,H$42,FALSE)</f>
        <v>3069</v>
      </c>
      <c r="I111" s="85">
        <f>VLOOKUP($C$2,'[11]ERU-1'!$A$6:$BE$17,I$42,FALSE)</f>
        <v>0</v>
      </c>
      <c r="J111" s="85">
        <f>VLOOKUP($C$2,'[11]ERU-1'!$A$6:$BE$17,J$42,FALSE)</f>
        <v>0</v>
      </c>
      <c r="K111" s="85">
        <f>VLOOKUP($C$2,'[11]ERU-1'!$A$6:$BE$17,K$42,FALSE)</f>
        <v>3069</v>
      </c>
      <c r="L111" s="85">
        <f>VLOOKUP($C$2,'[11]ERU-1'!$A$6:$BE$17,L$42,FALSE)</f>
        <v>0</v>
      </c>
      <c r="M111" s="85">
        <f>VLOOKUP($C$2,'[11]ERU-1'!$A$6:$BE$17,M$42,FALSE)</f>
        <v>3069</v>
      </c>
      <c r="N111" s="85">
        <f>VLOOKUP($C$2,'[11]ERU-1'!$A$6:$BE$17,N$42,FALSE)</f>
        <v>0</v>
      </c>
      <c r="O111" s="85" t="s">
        <v>36</v>
      </c>
      <c r="P111" s="85">
        <f>VLOOKUP($C$2,'[11]ERU-1'!$A$6:$BE$17,P$42,FALSE)</f>
        <v>0</v>
      </c>
      <c r="Q111" s="85">
        <f>VLOOKUP($C$2,'[11]ERU-1'!$A$6:$BE$17,Q$42,FALSE)</f>
        <v>0</v>
      </c>
      <c r="R111" s="85">
        <f>VLOOKUP($C$2,'[11]ERU-1'!$A$6:$BE$17,R$42,FALSE)</f>
        <v>3069</v>
      </c>
      <c r="S111" s="85">
        <f>VLOOKUP($C$2,'[11]ERU-1'!$A$6:$BE$17,S$42,FALSE)</f>
        <v>0</v>
      </c>
      <c r="T111" s="85">
        <f>VLOOKUP($C$2,'[11]ERU-1'!$A$6:$BE$17,T$42,FALSE)</f>
        <v>0</v>
      </c>
      <c r="U111" s="85">
        <f>VLOOKUP($C$2,'[11]ERU-1'!$A$6:$BE$17,U$42,FALSE)</f>
        <v>0</v>
      </c>
      <c r="V111" s="85">
        <f>VLOOKUP($C$2,'[11]ERU-1'!$A$6:$BE$17,V$42,FALSE)</f>
        <v>0</v>
      </c>
      <c r="W111" s="85">
        <f>VLOOKUP($C$2,'[11]ERU-1'!$A$6:$BE$17,W$42,FALSE)</f>
        <v>0</v>
      </c>
      <c r="X111" s="85">
        <f>VLOOKUP($C$2,'[11]ERU-1'!$A$6:$BE$17,X$42,FALSE)</f>
        <v>0</v>
      </c>
      <c r="Y111" s="85">
        <f>VLOOKUP($C$2,'[11]ERU-1'!$A$6:$BE$17,Y$42,FALSE)</f>
        <v>0</v>
      </c>
      <c r="Z111" s="85">
        <f>VLOOKUP($C$2,'[11]ERU-1'!$A$6:$BE$17,Z$42,FALSE)</f>
        <v>0</v>
      </c>
      <c r="AA111" s="85" t="str">
        <f>INDEX([16]Data!$BK$5:$BK$156,MATCH(A111,[16]Data!$A$5:$A$156,0))</f>
        <v>Moravskoslezský</v>
      </c>
      <c r="AB111" s="86">
        <f>INDEX([16]Data!$BM$5:$BM$156,MATCH(A111,[16]Data!$A$5:$A$156,0))</f>
        <v>4.99</v>
      </c>
      <c r="AC111" s="12"/>
      <c r="AD111" s="39">
        <f t="shared" si="17"/>
        <v>0.76852898593839869</v>
      </c>
    </row>
    <row r="112" spans="1:30" x14ac:dyDescent="0.25">
      <c r="A112">
        <v>2886</v>
      </c>
      <c r="B112" s="84" t="str">
        <f>INDEX([16]Data!$C$5:$C$156,MATCH(A112,[16]Data!$A$5:$A$156,0))</f>
        <v>KJ - Polička, Hegerova</v>
      </c>
      <c r="C112" s="85" t="str">
        <f>VLOOKUP($C$2,'[72]ERU-1'!$A$6:$BE$17,C$42,FALSE)</f>
        <v>Srpen</v>
      </c>
      <c r="D112" s="85">
        <f>VLOOKUP($C$2,'[72]ERU-1'!$A$6:$BE$17,D$42,FALSE)</f>
        <v>8</v>
      </c>
      <c r="E112" s="85">
        <f>VLOOKUP($C$2,'[72]ERU-1'!$A$6:$BE$17,E$42,FALSE)</f>
        <v>146.91</v>
      </c>
      <c r="F112" s="85">
        <f>VLOOKUP($C$2,'[72]ERU-1'!$A$6:$BE$17,F$42,FALSE)</f>
        <v>76.251999999999995</v>
      </c>
      <c r="G112" s="85">
        <f>VLOOKUP($C$2,'[72]ERU-1'!$A$6:$BE$17,G$42,FALSE)</f>
        <v>35.353000000000002</v>
      </c>
      <c r="H112" s="85">
        <f>VLOOKUP($C$2,'[72]ERU-1'!$A$6:$BE$17,H$42,FALSE)</f>
        <v>208</v>
      </c>
      <c r="I112" s="85">
        <f>VLOOKUP($C$2,'[72]ERU-1'!$A$6:$BE$17,I$42,FALSE)</f>
        <v>0</v>
      </c>
      <c r="J112" s="85">
        <f>VLOOKUP($C$2,'[72]ERU-1'!$A$6:$BE$17,J$42,FALSE)</f>
        <v>0</v>
      </c>
      <c r="K112" s="85">
        <f>VLOOKUP($C$2,'[72]ERU-1'!$A$6:$BE$17,K$42,FALSE)</f>
        <v>208</v>
      </c>
      <c r="L112" s="85">
        <f>VLOOKUP($C$2,'[72]ERU-1'!$A$6:$BE$17,L$42,FALSE)</f>
        <v>0</v>
      </c>
      <c r="M112" s="85">
        <f>VLOOKUP($C$2,'[72]ERU-1'!$A$6:$BE$17,M$42,FALSE)</f>
        <v>208</v>
      </c>
      <c r="N112" s="85">
        <f>VLOOKUP($C$2,'[72]ERU-1'!$A$6:$BE$17,N$42,FALSE)</f>
        <v>0</v>
      </c>
      <c r="O112" s="85" t="s">
        <v>36</v>
      </c>
      <c r="P112" s="85">
        <f>VLOOKUP($C$2,'[72]ERU-1'!$A$6:$BE$17,P$42,FALSE)</f>
        <v>0</v>
      </c>
      <c r="Q112" s="85">
        <f>VLOOKUP($C$2,'[72]ERU-1'!$A$6:$BE$17,Q$42,FALSE)</f>
        <v>0</v>
      </c>
      <c r="R112" s="85">
        <f>VLOOKUP($C$2,'[72]ERU-1'!$A$6:$BE$17,R$42,FALSE)</f>
        <v>208</v>
      </c>
      <c r="S112" s="85">
        <f>VLOOKUP($C$2,'[72]ERU-1'!$A$6:$BE$17,S$42,FALSE)</f>
        <v>0</v>
      </c>
      <c r="T112" s="85">
        <f>VLOOKUP($C$2,'[72]ERU-1'!$A$6:$BE$17,T$42,FALSE)</f>
        <v>0</v>
      </c>
      <c r="U112" s="85">
        <f>VLOOKUP($C$2,'[72]ERU-1'!$A$6:$BE$17,U$42,FALSE)</f>
        <v>0</v>
      </c>
      <c r="V112" s="85">
        <f>VLOOKUP($C$2,'[72]ERU-1'!$A$6:$BE$17,V$42,FALSE)</f>
        <v>0</v>
      </c>
      <c r="W112" s="85">
        <f>VLOOKUP($C$2,'[72]ERU-1'!$A$6:$BE$17,W$42,FALSE)</f>
        <v>0</v>
      </c>
      <c r="X112" s="85">
        <f>VLOOKUP($C$2,'[72]ERU-1'!$A$6:$BE$17,X$42,FALSE)</f>
        <v>0</v>
      </c>
      <c r="Y112" s="85">
        <f>VLOOKUP($C$2,'[72]ERU-1'!$A$6:$BE$17,Y$42,FALSE)</f>
        <v>0</v>
      </c>
      <c r="Z112" s="85">
        <f>VLOOKUP($C$2,'[72]ERU-1'!$A$6:$BE$17,Z$42,FALSE)</f>
        <v>0</v>
      </c>
      <c r="AA112" s="85" t="str">
        <f>INDEX([16]Data!$BK$5:$BK$156,MATCH(A112,[16]Data!$A$5:$A$156,0))</f>
        <v>Pardubický</v>
      </c>
      <c r="AB112" s="86">
        <f>INDEX([16]Data!$BM$5:$BM$156,MATCH(A112,[16]Data!$A$5:$A$156,0))</f>
        <v>0.47199999999999998</v>
      </c>
      <c r="AC112" s="12"/>
      <c r="AD112" s="39">
        <f t="shared" si="17"/>
        <v>0.75772147324368899</v>
      </c>
    </row>
    <row r="113" spans="1:30" x14ac:dyDescent="0.25">
      <c r="A113">
        <v>3280</v>
      </c>
      <c r="B113" s="84" t="str">
        <f>INDEX([16]Data!$C$5:$C$156,MATCH(A113,[16]Data!$A$5:$A$156,0))</f>
        <v>KJ - Polička, Jiráskova</v>
      </c>
      <c r="C113" s="85" t="str">
        <f>VLOOKUP($C$2,'[73]ERU-1'!$A$6:$BE$17,C$42,FALSE)</f>
        <v>Srpen</v>
      </c>
      <c r="D113" s="85">
        <f>VLOOKUP($C$2,'[73]ERU-1'!$A$6:$BE$17,D$42,FALSE)</f>
        <v>8</v>
      </c>
      <c r="E113" s="85">
        <f>VLOOKUP($C$2,'[73]ERU-1'!$A$6:$BE$17,E$42,FALSE)</f>
        <v>105.045</v>
      </c>
      <c r="F113" s="85">
        <f>VLOOKUP($C$2,'[73]ERU-1'!$A$6:$BE$17,F$42,FALSE)</f>
        <v>60.088000000000001</v>
      </c>
      <c r="G113" s="85">
        <f>VLOOKUP($C$2,'[73]ERU-1'!$A$6:$BE$17,G$42,FALSE)</f>
        <v>35.353000000000002</v>
      </c>
      <c r="H113" s="85">
        <f>VLOOKUP($C$2,'[73]ERU-1'!$A$6:$BE$17,H$42,FALSE)</f>
        <v>168</v>
      </c>
      <c r="I113" s="85">
        <f>VLOOKUP($C$2,'[73]ERU-1'!$A$6:$BE$17,I$42,FALSE)</f>
        <v>0</v>
      </c>
      <c r="J113" s="85">
        <f>VLOOKUP($C$2,'[73]ERU-1'!$A$6:$BE$17,J$42,FALSE)</f>
        <v>0</v>
      </c>
      <c r="K113" s="85">
        <f>VLOOKUP($C$2,'[73]ERU-1'!$A$6:$BE$17,K$42,FALSE)</f>
        <v>168</v>
      </c>
      <c r="L113" s="85">
        <f>VLOOKUP($C$2,'[73]ERU-1'!$A$6:$BE$17,L$42,FALSE)</f>
        <v>0</v>
      </c>
      <c r="M113" s="85">
        <f>VLOOKUP($C$2,'[73]ERU-1'!$A$6:$BE$17,M$42,FALSE)</f>
        <v>168</v>
      </c>
      <c r="N113" s="85">
        <f>VLOOKUP($C$2,'[73]ERU-1'!$A$6:$BE$17,N$42,FALSE)</f>
        <v>0</v>
      </c>
      <c r="O113" s="85" t="s">
        <v>36</v>
      </c>
      <c r="P113" s="85">
        <f>VLOOKUP($C$2,'[73]ERU-1'!$A$6:$BE$17,P$42,FALSE)</f>
        <v>0</v>
      </c>
      <c r="Q113" s="85">
        <f>VLOOKUP($C$2,'[73]ERU-1'!$A$6:$BE$17,Q$42,FALSE)</f>
        <v>0</v>
      </c>
      <c r="R113" s="85">
        <f>VLOOKUP($C$2,'[73]ERU-1'!$A$6:$BE$17,R$42,FALSE)</f>
        <v>168</v>
      </c>
      <c r="S113" s="85">
        <f>VLOOKUP($C$2,'[73]ERU-1'!$A$6:$BE$17,S$42,FALSE)</f>
        <v>0</v>
      </c>
      <c r="T113" s="85">
        <f>VLOOKUP($C$2,'[73]ERU-1'!$A$6:$BE$17,T$42,FALSE)</f>
        <v>0</v>
      </c>
      <c r="U113" s="85">
        <f>VLOOKUP($C$2,'[73]ERU-1'!$A$6:$BE$17,U$42,FALSE)</f>
        <v>0</v>
      </c>
      <c r="V113" s="85">
        <f>VLOOKUP($C$2,'[73]ERU-1'!$A$6:$BE$17,V$42,FALSE)</f>
        <v>0</v>
      </c>
      <c r="W113" s="85">
        <f>VLOOKUP($C$2,'[73]ERU-1'!$A$6:$BE$17,W$42,FALSE)</f>
        <v>0</v>
      </c>
      <c r="X113" s="85">
        <f>VLOOKUP($C$2,'[73]ERU-1'!$A$6:$BE$17,X$42,FALSE)</f>
        <v>0</v>
      </c>
      <c r="Y113" s="85">
        <f>VLOOKUP($C$2,'[73]ERU-1'!$A$6:$BE$17,Y$42,FALSE)</f>
        <v>0</v>
      </c>
      <c r="Z113" s="85">
        <f>VLOOKUP($C$2,'[73]ERU-1'!$A$6:$BE$17,Z$42,FALSE)</f>
        <v>0</v>
      </c>
      <c r="AA113" s="85" t="str">
        <f>INDEX([16]Data!$BK$5:$BK$156,MATCH(A113,[16]Data!$A$5:$A$156,0))</f>
        <v>Pardubický</v>
      </c>
      <c r="AB113" s="86">
        <f>INDEX([16]Data!$BM$5:$BM$156,MATCH(A113,[16]Data!$A$5:$A$156,0))</f>
        <v>0.29099999999999998</v>
      </c>
      <c r="AC113" s="12"/>
      <c r="AD113" s="39">
        <f t="shared" si="17"/>
        <v>0.77663870767319043</v>
      </c>
    </row>
    <row r="114" spans="1:30" x14ac:dyDescent="0.25">
      <c r="A114">
        <v>2885</v>
      </c>
      <c r="B114" s="84" t="str">
        <f>INDEX([16]Data!$C$5:$C$156,MATCH(A114,[16]Data!$A$5:$A$156,0))</f>
        <v>KJ - Polička, Svépomoc</v>
      </c>
      <c r="C114" s="85" t="str">
        <f>VLOOKUP($C$2,'[74]ERU-1'!$A$6:$BE$17,C$42,FALSE)</f>
        <v>Srpen</v>
      </c>
      <c r="D114" s="85">
        <f>VLOOKUP($C$2,'[74]ERU-1'!$A$6:$BE$17,D$42,FALSE)</f>
        <v>8</v>
      </c>
      <c r="E114" s="85">
        <f>VLOOKUP($C$2,'[74]ERU-1'!$A$6:$BE$17,E$42,FALSE)</f>
        <v>165.29</v>
      </c>
      <c r="F114" s="85">
        <f>VLOOKUP($C$2,'[74]ERU-1'!$A$6:$BE$17,F$42,FALSE)</f>
        <v>87.141999999999996</v>
      </c>
      <c r="G114" s="85">
        <f>VLOOKUP($C$2,'[74]ERU-1'!$A$6:$BE$17,G$42,FALSE)</f>
        <v>35.356000000000002</v>
      </c>
      <c r="H114" s="85">
        <f>VLOOKUP($C$2,'[74]ERU-1'!$A$6:$BE$17,H$42,FALSE)</f>
        <v>243</v>
      </c>
      <c r="I114" s="85">
        <f>VLOOKUP($C$2,'[74]ERU-1'!$A$6:$BE$17,I$42,FALSE)</f>
        <v>0</v>
      </c>
      <c r="J114" s="85">
        <f>VLOOKUP($C$2,'[74]ERU-1'!$A$6:$BE$17,J$42,FALSE)</f>
        <v>0</v>
      </c>
      <c r="K114" s="85">
        <f>VLOOKUP($C$2,'[74]ERU-1'!$A$6:$BE$17,K$42,FALSE)</f>
        <v>243</v>
      </c>
      <c r="L114" s="85">
        <f>VLOOKUP($C$2,'[74]ERU-1'!$A$6:$BE$17,L$42,FALSE)</f>
        <v>0</v>
      </c>
      <c r="M114" s="85">
        <f>VLOOKUP($C$2,'[74]ERU-1'!$A$6:$BE$17,M$42,FALSE)</f>
        <v>243</v>
      </c>
      <c r="N114" s="85">
        <f>VLOOKUP($C$2,'[74]ERU-1'!$A$6:$BE$17,N$42,FALSE)</f>
        <v>0</v>
      </c>
      <c r="O114" s="85" t="s">
        <v>36</v>
      </c>
      <c r="P114" s="85">
        <f>VLOOKUP($C$2,'[74]ERU-1'!$A$6:$BE$17,P$42,FALSE)</f>
        <v>0</v>
      </c>
      <c r="Q114" s="85">
        <f>VLOOKUP($C$2,'[74]ERU-1'!$A$6:$BE$17,Q$42,FALSE)</f>
        <v>0</v>
      </c>
      <c r="R114" s="85">
        <f>VLOOKUP($C$2,'[74]ERU-1'!$A$6:$BE$17,R$42,FALSE)</f>
        <v>243</v>
      </c>
      <c r="S114" s="85">
        <f>VLOOKUP($C$2,'[74]ERU-1'!$A$6:$BE$17,S$42,FALSE)</f>
        <v>0</v>
      </c>
      <c r="T114" s="85">
        <f>VLOOKUP($C$2,'[74]ERU-1'!$A$6:$BE$17,T$42,FALSE)</f>
        <v>0</v>
      </c>
      <c r="U114" s="85">
        <f>VLOOKUP($C$2,'[74]ERU-1'!$A$6:$BE$17,U$42,FALSE)</f>
        <v>0</v>
      </c>
      <c r="V114" s="85">
        <f>VLOOKUP($C$2,'[74]ERU-1'!$A$6:$BE$17,V$42,FALSE)</f>
        <v>0</v>
      </c>
      <c r="W114" s="85">
        <f>VLOOKUP($C$2,'[74]ERU-1'!$A$6:$BE$17,W$42,FALSE)</f>
        <v>0</v>
      </c>
      <c r="X114" s="85">
        <f>VLOOKUP($C$2,'[74]ERU-1'!$A$6:$BE$17,X$42,FALSE)</f>
        <v>0</v>
      </c>
      <c r="Y114" s="85">
        <f>VLOOKUP($C$2,'[74]ERU-1'!$A$6:$BE$17,Y$42,FALSE)</f>
        <v>0</v>
      </c>
      <c r="Z114" s="85">
        <f>VLOOKUP($C$2,'[74]ERU-1'!$A$6:$BE$17,Z$42,FALSE)</f>
        <v>0</v>
      </c>
      <c r="AA114" s="85" t="str">
        <f>INDEX([16]Data!$BK$5:$BK$156,MATCH(A114,[16]Data!$A$5:$A$156,0))</f>
        <v>Pardubický</v>
      </c>
      <c r="AB114" s="86">
        <f>INDEX([16]Data!$BM$5:$BM$156,MATCH(A114,[16]Data!$A$5:$A$156,0))</f>
        <v>0.47199999999999998</v>
      </c>
      <c r="AC114" s="12"/>
      <c r="AD114" s="39">
        <f t="shared" si="17"/>
        <v>0.77459778292901238</v>
      </c>
    </row>
    <row r="115" spans="1:30" x14ac:dyDescent="0.25">
      <c r="A115">
        <v>2696</v>
      </c>
      <c r="B115" s="84" t="str">
        <f>INDEX([16]Data!$C$5:$C$156,MATCH(A115,[16]Data!$A$5:$A$156,0))</f>
        <v>KJ - Postoloprty, Draguš</v>
      </c>
      <c r="C115" s="85" t="str">
        <f>VLOOKUP($C$2,'[75]ERU-1'!$A$6:$BE$17,C$42,FALSE)</f>
        <v>Srpen</v>
      </c>
      <c r="D115" s="85">
        <f>VLOOKUP($C$2,'[75]ERU-1'!$A$6:$BE$17,D$42,FALSE)</f>
        <v>8</v>
      </c>
      <c r="E115" s="85">
        <f>VLOOKUP($C$2,'[75]ERU-1'!$A$6:$BE$17,E$42,FALSE)</f>
        <v>65.503</v>
      </c>
      <c r="F115" s="85">
        <f>VLOOKUP($C$2,'[75]ERU-1'!$A$6:$BE$17,F$42,FALSE)</f>
        <v>37.073</v>
      </c>
      <c r="G115" s="85">
        <f>VLOOKUP($C$2,'[75]ERU-1'!$A$6:$BE$17,G$42,FALSE)</f>
        <v>35.412999999999997</v>
      </c>
      <c r="H115" s="85">
        <f>VLOOKUP($C$2,'[75]ERU-1'!$A$6:$BE$17,H$42,FALSE)</f>
        <v>98</v>
      </c>
      <c r="I115" s="85">
        <f>VLOOKUP($C$2,'[75]ERU-1'!$A$6:$BE$17,I$42,FALSE)</f>
        <v>0</v>
      </c>
      <c r="J115" s="85">
        <f>VLOOKUP($C$2,'[75]ERU-1'!$A$6:$BE$17,J$42,FALSE)</f>
        <v>0</v>
      </c>
      <c r="K115" s="85">
        <f>VLOOKUP($C$2,'[75]ERU-1'!$A$6:$BE$17,K$42,FALSE)</f>
        <v>98</v>
      </c>
      <c r="L115" s="85">
        <f>VLOOKUP($C$2,'[75]ERU-1'!$A$6:$BE$17,L$42,FALSE)</f>
        <v>0</v>
      </c>
      <c r="M115" s="85">
        <f>VLOOKUP($C$2,'[75]ERU-1'!$A$6:$BE$17,M$42,FALSE)</f>
        <v>98</v>
      </c>
      <c r="N115" s="85">
        <f>VLOOKUP($C$2,'[75]ERU-1'!$A$6:$BE$17,N$42,FALSE)</f>
        <v>0</v>
      </c>
      <c r="O115" s="85" t="s">
        <v>36</v>
      </c>
      <c r="P115" s="85">
        <f>VLOOKUP($C$2,'[75]ERU-1'!$A$6:$BE$17,P$42,FALSE)</f>
        <v>0</v>
      </c>
      <c r="Q115" s="85">
        <f>VLOOKUP($C$2,'[75]ERU-1'!$A$6:$BE$17,Q$42,FALSE)</f>
        <v>0</v>
      </c>
      <c r="R115" s="85">
        <f>VLOOKUP($C$2,'[75]ERU-1'!$A$6:$BE$17,R$42,FALSE)</f>
        <v>98</v>
      </c>
      <c r="S115" s="85">
        <f>VLOOKUP($C$2,'[75]ERU-1'!$A$6:$BE$17,S$42,FALSE)</f>
        <v>0</v>
      </c>
      <c r="T115" s="85">
        <f>VLOOKUP($C$2,'[75]ERU-1'!$A$6:$BE$17,T$42,FALSE)</f>
        <v>0</v>
      </c>
      <c r="U115" s="85">
        <f>VLOOKUP($C$2,'[75]ERU-1'!$A$6:$BE$17,U$42,FALSE)</f>
        <v>0</v>
      </c>
      <c r="V115" s="85">
        <f>VLOOKUP($C$2,'[75]ERU-1'!$A$6:$BE$17,V$42,FALSE)</f>
        <v>0</v>
      </c>
      <c r="W115" s="85">
        <f>VLOOKUP($C$2,'[75]ERU-1'!$A$6:$BE$17,W$42,FALSE)</f>
        <v>0</v>
      </c>
      <c r="X115" s="85">
        <f>VLOOKUP($C$2,'[75]ERU-1'!$A$6:$BE$17,X$42,FALSE)</f>
        <v>0</v>
      </c>
      <c r="Y115" s="85">
        <f>VLOOKUP($C$2,'[75]ERU-1'!$A$6:$BE$17,Y$42,FALSE)</f>
        <v>0</v>
      </c>
      <c r="Z115" s="85">
        <f>VLOOKUP($C$2,'[75]ERU-1'!$A$6:$BE$17,Z$42,FALSE)</f>
        <v>0</v>
      </c>
      <c r="AA115" s="85" t="str">
        <f>INDEX([16]Data!$BK$5:$BK$156,MATCH(A115,[16]Data!$A$5:$A$156,0))</f>
        <v>Ústecký</v>
      </c>
      <c r="AB115" s="86">
        <f>INDEX([16]Data!$BM$5:$BM$156,MATCH(A115,[16]Data!$A$5:$A$156,0))</f>
        <v>0.28599999999999998</v>
      </c>
      <c r="AC115" s="12"/>
      <c r="AD115" s="39">
        <f t="shared" si="17"/>
        <v>0.73428700731589613</v>
      </c>
    </row>
    <row r="116" spans="1:30" x14ac:dyDescent="0.25">
      <c r="A116">
        <v>2804</v>
      </c>
      <c r="B116" s="84" t="str">
        <f>INDEX([16]Data!$C$5:$C$156,MATCH(A116,[16]Data!$A$5:$A$156,0))</f>
        <v>KJ - Postoloprty, Dvořákova</v>
      </c>
      <c r="C116" s="85" t="str">
        <f>VLOOKUP($C$2,'[76]ERU-1'!$A$6:$BE$17,C$42,FALSE)</f>
        <v>Srpen</v>
      </c>
      <c r="D116" s="85">
        <f>VLOOKUP($C$2,'[76]ERU-1'!$A$6:$BE$17,D$42,FALSE)</f>
        <v>8</v>
      </c>
      <c r="E116" s="85">
        <f>VLOOKUP($C$2,'[76]ERU-1'!$A$6:$BE$17,E$42,FALSE)</f>
        <v>164.91200000000001</v>
      </c>
      <c r="F116" s="85">
        <f>VLOOKUP($C$2,'[76]ERU-1'!$A$6:$BE$17,F$42,FALSE)</f>
        <v>86.745999999999995</v>
      </c>
      <c r="G116" s="85">
        <f>VLOOKUP($C$2,'[76]ERU-1'!$A$6:$BE$17,G$42,FALSE)</f>
        <v>35.412999999999997</v>
      </c>
      <c r="H116" s="85">
        <f>VLOOKUP($C$2,'[76]ERU-1'!$A$6:$BE$17,H$42,FALSE)</f>
        <v>243</v>
      </c>
      <c r="I116" s="85">
        <f>VLOOKUP($C$2,'[76]ERU-1'!$A$6:$BE$17,I$42,FALSE)</f>
        <v>0</v>
      </c>
      <c r="J116" s="85">
        <f>VLOOKUP($C$2,'[76]ERU-1'!$A$6:$BE$17,J$42,FALSE)</f>
        <v>0</v>
      </c>
      <c r="K116" s="85">
        <f>VLOOKUP($C$2,'[76]ERU-1'!$A$6:$BE$17,K$42,FALSE)</f>
        <v>243</v>
      </c>
      <c r="L116" s="85">
        <f>VLOOKUP($C$2,'[76]ERU-1'!$A$6:$BE$17,L$42,FALSE)</f>
        <v>0</v>
      </c>
      <c r="M116" s="85">
        <f>VLOOKUP($C$2,'[76]ERU-1'!$A$6:$BE$17,M$42,FALSE)</f>
        <v>243</v>
      </c>
      <c r="N116" s="85">
        <f>VLOOKUP($C$2,'[76]ERU-1'!$A$6:$BE$17,N$42,FALSE)</f>
        <v>0</v>
      </c>
      <c r="O116" s="85" t="s">
        <v>36</v>
      </c>
      <c r="P116" s="85">
        <f>VLOOKUP($C$2,'[76]ERU-1'!$A$6:$BE$17,P$42,FALSE)</f>
        <v>0</v>
      </c>
      <c r="Q116" s="85">
        <f>VLOOKUP($C$2,'[76]ERU-1'!$A$6:$BE$17,Q$42,FALSE)</f>
        <v>0</v>
      </c>
      <c r="R116" s="85">
        <f>VLOOKUP($C$2,'[76]ERU-1'!$A$6:$BE$17,R$42,FALSE)</f>
        <v>243</v>
      </c>
      <c r="S116" s="85">
        <f>VLOOKUP($C$2,'[76]ERU-1'!$A$6:$BE$17,S$42,FALSE)</f>
        <v>0</v>
      </c>
      <c r="T116" s="85">
        <f>VLOOKUP($C$2,'[76]ERU-1'!$A$6:$BE$17,T$42,FALSE)</f>
        <v>0</v>
      </c>
      <c r="U116" s="85">
        <f>VLOOKUP($C$2,'[76]ERU-1'!$A$6:$BE$17,U$42,FALSE)</f>
        <v>0</v>
      </c>
      <c r="V116" s="85">
        <f>VLOOKUP($C$2,'[76]ERU-1'!$A$6:$BE$17,V$42,FALSE)</f>
        <v>0</v>
      </c>
      <c r="W116" s="85">
        <f>VLOOKUP($C$2,'[76]ERU-1'!$A$6:$BE$17,W$42,FALSE)</f>
        <v>0</v>
      </c>
      <c r="X116" s="85">
        <f>VLOOKUP($C$2,'[76]ERU-1'!$A$6:$BE$17,X$42,FALSE)</f>
        <v>0</v>
      </c>
      <c r="Y116" s="85">
        <f>VLOOKUP($C$2,'[76]ERU-1'!$A$6:$BE$17,Y$42,FALSE)</f>
        <v>0</v>
      </c>
      <c r="Z116" s="85">
        <f>VLOOKUP($C$2,'[76]ERU-1'!$A$6:$BE$17,Z$42,FALSE)</f>
        <v>0</v>
      </c>
      <c r="AA116" s="85" t="str">
        <f>INDEX([16]Data!$BK$5:$BK$156,MATCH(A116,[16]Data!$A$5:$A$156,0))</f>
        <v>Ústecký</v>
      </c>
      <c r="AB116" s="86">
        <f>INDEX([16]Data!$BM$5:$BM$156,MATCH(A116,[16]Data!$A$5:$A$156,0))</f>
        <v>1.0629999999999999</v>
      </c>
      <c r="AC116" s="12"/>
      <c r="AD116" s="39">
        <f t="shared" si="17"/>
        <v>0.77813386208009594</v>
      </c>
    </row>
    <row r="117" spans="1:30" x14ac:dyDescent="0.25">
      <c r="A117">
        <v>3614</v>
      </c>
      <c r="B117" s="84" t="str">
        <f>INDEX([16]Data!$C$5:$C$156,MATCH(A117,[16]Data!$A$5:$A$156,0))</f>
        <v>KJ - Prostějov, B. Šmerala</v>
      </c>
      <c r="C117" s="85" t="str">
        <f>VLOOKUP($C$2,'[77]ERU-1'!$A$6:$BE$17,C$42,FALSE)</f>
        <v>Srpen</v>
      </c>
      <c r="D117" s="85">
        <f>VLOOKUP($C$2,'[77]ERU-1'!$A$6:$BE$17,D$42,FALSE)</f>
        <v>8</v>
      </c>
      <c r="E117" s="85">
        <f>VLOOKUP($C$2,'[77]ERU-1'!$A$6:$BE$17,E$42,FALSE)</f>
        <v>408.99099999999999</v>
      </c>
      <c r="F117" s="85">
        <f>VLOOKUP($C$2,'[77]ERU-1'!$A$6:$BE$17,F$42,FALSE)</f>
        <v>219.97399999999999</v>
      </c>
      <c r="G117" s="85">
        <f>VLOOKUP($C$2,'[77]ERU-1'!$A$6:$BE$17,G$42,FALSE)</f>
        <v>35.441000000000003</v>
      </c>
      <c r="H117" s="85">
        <f>VLOOKUP($C$2,'[77]ERU-1'!$A$6:$BE$17,H$42,FALSE)</f>
        <v>639</v>
      </c>
      <c r="I117" s="85">
        <f>VLOOKUP($C$2,'[77]ERU-1'!$A$6:$BE$17,I$42,FALSE)</f>
        <v>0</v>
      </c>
      <c r="J117" s="85">
        <f>VLOOKUP($C$2,'[77]ERU-1'!$A$6:$BE$17,J$42,FALSE)</f>
        <v>0</v>
      </c>
      <c r="K117" s="85">
        <f>VLOOKUP($C$2,'[77]ERU-1'!$A$6:$BE$17,K$42,FALSE)</f>
        <v>639</v>
      </c>
      <c r="L117" s="85">
        <f>VLOOKUP($C$2,'[77]ERU-1'!$A$6:$BE$17,L$42,FALSE)</f>
        <v>0</v>
      </c>
      <c r="M117" s="85">
        <f>VLOOKUP($C$2,'[77]ERU-1'!$A$6:$BE$17,M$42,FALSE)</f>
        <v>639</v>
      </c>
      <c r="N117" s="85">
        <f>VLOOKUP($C$2,'[77]ERU-1'!$A$6:$BE$17,N$42,FALSE)</f>
        <v>0</v>
      </c>
      <c r="O117" s="85" t="s">
        <v>36</v>
      </c>
      <c r="P117" s="85">
        <f>VLOOKUP($C$2,'[77]ERU-1'!$A$6:$BE$17,P$42,FALSE)</f>
        <v>0</v>
      </c>
      <c r="Q117" s="85">
        <f>VLOOKUP($C$2,'[77]ERU-1'!$A$6:$BE$17,Q$42,FALSE)</f>
        <v>0</v>
      </c>
      <c r="R117" s="85">
        <f>VLOOKUP($C$2,'[77]ERU-1'!$A$6:$BE$17,R$42,FALSE)</f>
        <v>639</v>
      </c>
      <c r="S117" s="85">
        <f>VLOOKUP($C$2,'[77]ERU-1'!$A$6:$BE$17,S$42,FALSE)</f>
        <v>0</v>
      </c>
      <c r="T117" s="85">
        <f>VLOOKUP($C$2,'[77]ERU-1'!$A$6:$BE$17,T$42,FALSE)</f>
        <v>0</v>
      </c>
      <c r="U117" s="85">
        <f>VLOOKUP($C$2,'[77]ERU-1'!$A$6:$BE$17,U$42,FALSE)</f>
        <v>0</v>
      </c>
      <c r="V117" s="85">
        <f>VLOOKUP($C$2,'[77]ERU-1'!$A$6:$BE$17,V$42,FALSE)</f>
        <v>0</v>
      </c>
      <c r="W117" s="85">
        <f>VLOOKUP($C$2,'[77]ERU-1'!$A$6:$BE$17,W$42,FALSE)</f>
        <v>0</v>
      </c>
      <c r="X117" s="85">
        <f>VLOOKUP($C$2,'[77]ERU-1'!$A$6:$BE$17,X$42,FALSE)</f>
        <v>0</v>
      </c>
      <c r="Y117" s="85">
        <f>VLOOKUP($C$2,'[77]ERU-1'!$A$6:$BE$17,Y$42,FALSE)</f>
        <v>0</v>
      </c>
      <c r="Z117" s="85">
        <f>VLOOKUP($C$2,'[77]ERU-1'!$A$6:$BE$17,Z$42,FALSE)</f>
        <v>0</v>
      </c>
      <c r="AA117" s="85" t="str">
        <f>INDEX([16]Data!$BK$5:$BK$156,MATCH(A117,[16]Data!$A$5:$A$156,0))</f>
        <v>Olomoucký</v>
      </c>
      <c r="AB117" s="86">
        <f>INDEX([16]Data!$BM$5:$BM$156,MATCH(A117,[16]Data!$A$5:$A$156,0))</f>
        <v>1.964</v>
      </c>
      <c r="AC117" s="12"/>
      <c r="AD117" s="39">
        <f t="shared" si="17"/>
        <v>0.80691354432796603</v>
      </c>
    </row>
    <row r="118" spans="1:30" x14ac:dyDescent="0.25">
      <c r="A118">
        <v>3613</v>
      </c>
      <c r="B118" s="84" t="str">
        <f>INDEX([16]Data!$C$5:$C$156,MATCH(A118,[16]Data!$A$5:$A$156,0))</f>
        <v>KJ - Prostějov, S. Manharda</v>
      </c>
      <c r="C118" s="85" t="str">
        <f>VLOOKUP($C$2,'[78]ERU-1'!$A$6:$BE$17,C$42,FALSE)</f>
        <v>Srpen</v>
      </c>
      <c r="D118" s="85">
        <f>VLOOKUP($C$2,'[78]ERU-1'!$A$6:$BE$17,D$42,FALSE)</f>
        <v>8</v>
      </c>
      <c r="E118" s="85">
        <f>VLOOKUP($C$2,'[78]ERU-1'!$A$6:$BE$17,E$42,FALSE)</f>
        <v>353.48700000000002</v>
      </c>
      <c r="F118" s="85">
        <f>VLOOKUP($C$2,'[78]ERU-1'!$A$6:$BE$17,F$42,FALSE)</f>
        <v>189.876</v>
      </c>
      <c r="G118" s="85">
        <f>VLOOKUP($C$2,'[78]ERU-1'!$A$6:$BE$17,G$42,FALSE)</f>
        <v>35.439</v>
      </c>
      <c r="H118" s="85">
        <f>VLOOKUP($C$2,'[78]ERU-1'!$A$6:$BE$17,H$42,FALSE)</f>
        <v>556</v>
      </c>
      <c r="I118" s="85">
        <f>VLOOKUP($C$2,'[78]ERU-1'!$A$6:$BE$17,I$42,FALSE)</f>
        <v>0</v>
      </c>
      <c r="J118" s="85">
        <f>VLOOKUP($C$2,'[78]ERU-1'!$A$6:$BE$17,J$42,FALSE)</f>
        <v>0</v>
      </c>
      <c r="K118" s="85">
        <f>VLOOKUP($C$2,'[78]ERU-1'!$A$6:$BE$17,K$42,FALSE)</f>
        <v>556</v>
      </c>
      <c r="L118" s="85">
        <f>VLOOKUP($C$2,'[78]ERU-1'!$A$6:$BE$17,L$42,FALSE)</f>
        <v>0</v>
      </c>
      <c r="M118" s="85">
        <f>VLOOKUP($C$2,'[78]ERU-1'!$A$6:$BE$17,M$42,FALSE)</f>
        <v>556</v>
      </c>
      <c r="N118" s="85">
        <f>VLOOKUP($C$2,'[78]ERU-1'!$A$6:$BE$17,N$42,FALSE)</f>
        <v>0</v>
      </c>
      <c r="O118" s="85" t="s">
        <v>36</v>
      </c>
      <c r="P118" s="85">
        <f>VLOOKUP($C$2,'[78]ERU-1'!$A$6:$BE$17,P$42,FALSE)</f>
        <v>0</v>
      </c>
      <c r="Q118" s="85">
        <f>VLOOKUP($C$2,'[78]ERU-1'!$A$6:$BE$17,Q$42,FALSE)</f>
        <v>0</v>
      </c>
      <c r="R118" s="85">
        <f>VLOOKUP($C$2,'[78]ERU-1'!$A$6:$BE$17,R$42,FALSE)</f>
        <v>556</v>
      </c>
      <c r="S118" s="85">
        <f>VLOOKUP($C$2,'[78]ERU-1'!$A$6:$BE$17,S$42,FALSE)</f>
        <v>0</v>
      </c>
      <c r="T118" s="85">
        <f>VLOOKUP($C$2,'[78]ERU-1'!$A$6:$BE$17,T$42,FALSE)</f>
        <v>0</v>
      </c>
      <c r="U118" s="85">
        <f>VLOOKUP($C$2,'[78]ERU-1'!$A$6:$BE$17,U$42,FALSE)</f>
        <v>0</v>
      </c>
      <c r="V118" s="85">
        <f>VLOOKUP($C$2,'[78]ERU-1'!$A$6:$BE$17,V$42,FALSE)</f>
        <v>0</v>
      </c>
      <c r="W118" s="85">
        <f>VLOOKUP($C$2,'[78]ERU-1'!$A$6:$BE$17,W$42,FALSE)</f>
        <v>0</v>
      </c>
      <c r="X118" s="85">
        <f>VLOOKUP($C$2,'[78]ERU-1'!$A$6:$BE$17,X$42,FALSE)</f>
        <v>0</v>
      </c>
      <c r="Y118" s="85">
        <f>VLOOKUP($C$2,'[78]ERU-1'!$A$6:$BE$17,Y$42,FALSE)</f>
        <v>0</v>
      </c>
      <c r="Z118" s="85">
        <f>VLOOKUP($C$2,'[78]ERU-1'!$A$6:$BE$17,Z$42,FALSE)</f>
        <v>0</v>
      </c>
      <c r="AA118" s="85" t="str">
        <f>INDEX([16]Data!$BK$5:$BK$156,MATCH(A118,[16]Data!$A$5:$A$156,0))</f>
        <v>Olomoucký</v>
      </c>
      <c r="AB118" s="86">
        <f>INDEX([16]Data!$BM$5:$BM$156,MATCH(A118,[16]Data!$A$5:$A$156,0))</f>
        <v>1.964</v>
      </c>
      <c r="AC118" s="12"/>
      <c r="AD118" s="39">
        <f t="shared" si="17"/>
        <v>0.81339634521711235</v>
      </c>
    </row>
    <row r="119" spans="1:30" x14ac:dyDescent="0.25">
      <c r="A119">
        <v>3611</v>
      </c>
      <c r="B119" s="84" t="str">
        <f>INDEX([16]Data!$C$5:$C$156,MATCH(A119,[16]Data!$A$5:$A$156,0))</f>
        <v>KJ - Prostějov, Moravská</v>
      </c>
      <c r="C119" s="85" t="str">
        <f>VLOOKUP($C$2,'[79]ERU-1'!$A$6:$BE$17,C$42,FALSE)</f>
        <v>Srpen</v>
      </c>
      <c r="D119" s="85">
        <f>VLOOKUP($C$2,'[79]ERU-1'!$A$6:$BE$17,D$42,FALSE)</f>
        <v>8</v>
      </c>
      <c r="E119" s="85">
        <f>VLOOKUP($C$2,'[79]ERU-1'!$A$6:$BE$17,E$42,FALSE)</f>
        <v>212.863</v>
      </c>
      <c r="F119" s="85">
        <f>VLOOKUP($C$2,'[79]ERU-1'!$A$6:$BE$17,F$42,FALSE)</f>
        <v>113.977</v>
      </c>
      <c r="G119" s="85">
        <f>VLOOKUP($C$2,'[79]ERU-1'!$A$6:$BE$17,G$42,FALSE)</f>
        <v>35.441000000000003</v>
      </c>
      <c r="H119" s="85">
        <f>VLOOKUP($C$2,'[79]ERU-1'!$A$6:$BE$17,H$42,FALSE)</f>
        <v>310</v>
      </c>
      <c r="I119" s="85">
        <f>VLOOKUP($C$2,'[79]ERU-1'!$A$6:$BE$17,I$42,FALSE)</f>
        <v>0</v>
      </c>
      <c r="J119" s="85">
        <f>VLOOKUP($C$2,'[79]ERU-1'!$A$6:$BE$17,J$42,FALSE)</f>
        <v>0</v>
      </c>
      <c r="K119" s="85">
        <f>VLOOKUP($C$2,'[79]ERU-1'!$A$6:$BE$17,K$42,FALSE)</f>
        <v>310</v>
      </c>
      <c r="L119" s="85">
        <f>VLOOKUP($C$2,'[79]ERU-1'!$A$6:$BE$17,L$42,FALSE)</f>
        <v>0</v>
      </c>
      <c r="M119" s="85">
        <f>VLOOKUP($C$2,'[79]ERU-1'!$A$6:$BE$17,M$42,FALSE)</f>
        <v>310</v>
      </c>
      <c r="N119" s="85">
        <f>VLOOKUP($C$2,'[79]ERU-1'!$A$6:$BE$17,N$42,FALSE)</f>
        <v>0</v>
      </c>
      <c r="O119" s="85" t="s">
        <v>36</v>
      </c>
      <c r="P119" s="85">
        <f>VLOOKUP($C$2,'[79]ERU-1'!$A$6:$BE$17,P$42,FALSE)</f>
        <v>0</v>
      </c>
      <c r="Q119" s="85">
        <f>VLOOKUP($C$2,'[79]ERU-1'!$A$6:$BE$17,Q$42,FALSE)</f>
        <v>0</v>
      </c>
      <c r="R119" s="85">
        <f>VLOOKUP($C$2,'[79]ERU-1'!$A$6:$BE$17,R$42,FALSE)</f>
        <v>310</v>
      </c>
      <c r="S119" s="85">
        <f>VLOOKUP($C$2,'[79]ERU-1'!$A$6:$BE$17,S$42,FALSE)</f>
        <v>0</v>
      </c>
      <c r="T119" s="85">
        <f>VLOOKUP($C$2,'[79]ERU-1'!$A$6:$BE$17,T$42,FALSE)</f>
        <v>0</v>
      </c>
      <c r="U119" s="85">
        <f>VLOOKUP($C$2,'[79]ERU-1'!$A$6:$BE$17,U$42,FALSE)</f>
        <v>0</v>
      </c>
      <c r="V119" s="85">
        <f>VLOOKUP($C$2,'[79]ERU-1'!$A$6:$BE$17,V$42,FALSE)</f>
        <v>0</v>
      </c>
      <c r="W119" s="85">
        <f>VLOOKUP($C$2,'[79]ERU-1'!$A$6:$BE$17,W$42,FALSE)</f>
        <v>0</v>
      </c>
      <c r="X119" s="85">
        <f>VLOOKUP($C$2,'[79]ERU-1'!$A$6:$BE$17,X$42,FALSE)</f>
        <v>0</v>
      </c>
      <c r="Y119" s="85">
        <f>VLOOKUP($C$2,'[79]ERU-1'!$A$6:$BE$17,Y$42,FALSE)</f>
        <v>0</v>
      </c>
      <c r="Z119" s="85">
        <f>VLOOKUP($C$2,'[79]ERU-1'!$A$6:$BE$17,Z$42,FALSE)</f>
        <v>0</v>
      </c>
      <c r="AA119" s="85" t="str">
        <f>INDEX([16]Data!$BK$5:$BK$156,MATCH(A119,[16]Data!$A$5:$A$156,0))</f>
        <v>Olomoucký</v>
      </c>
      <c r="AB119" s="86">
        <f>INDEX([16]Data!$BM$5:$BM$156,MATCH(A119,[16]Data!$A$5:$A$156,0))</f>
        <v>0.79700000000000004</v>
      </c>
      <c r="AC119" s="12"/>
      <c r="AD119" s="39">
        <f t="shared" si="17"/>
        <v>0.75551305185354156</v>
      </c>
    </row>
    <row r="120" spans="1:30" x14ac:dyDescent="0.25">
      <c r="A120">
        <v>3314</v>
      </c>
      <c r="B120" s="84" t="str">
        <f>INDEX([16]Data!$C$5:$C$156,MATCH(A120,[16]Data!$A$5:$A$156,0))</f>
        <v>KJ - Prostějov nemocnice</v>
      </c>
      <c r="C120" s="85" t="str">
        <f>VLOOKUP($C$2,'[80]ERU-1'!$A$6:$BE$17,C$42,FALSE)</f>
        <v>Srpen</v>
      </c>
      <c r="D120" s="85">
        <f>VLOOKUP($C$2,'[80]ERU-1'!$A$6:$BE$17,D$42,FALSE)</f>
        <v>8</v>
      </c>
      <c r="E120" s="85">
        <f>VLOOKUP($C$2,'[80]ERU-1'!$A$6:$BE$17,E$42,FALSE)</f>
        <v>436.45100000000002</v>
      </c>
      <c r="F120" s="85">
        <f>VLOOKUP($C$2,'[80]ERU-1'!$A$6:$BE$17,F$42,FALSE)</f>
        <v>222.80600000000001</v>
      </c>
      <c r="G120" s="85">
        <f>VLOOKUP($C$2,'[80]ERU-1'!$A$6:$BE$17,G$42,FALSE)</f>
        <v>35.442</v>
      </c>
      <c r="H120" s="85">
        <f>VLOOKUP($C$2,'[80]ERU-1'!$A$6:$BE$17,H$42,FALSE)</f>
        <v>603</v>
      </c>
      <c r="I120" s="85">
        <f>VLOOKUP($C$2,'[80]ERU-1'!$A$6:$BE$17,I$42,FALSE)</f>
        <v>0</v>
      </c>
      <c r="J120" s="85">
        <f>VLOOKUP($C$2,'[80]ERU-1'!$A$6:$BE$17,J$42,FALSE)</f>
        <v>0</v>
      </c>
      <c r="K120" s="85">
        <f>VLOOKUP($C$2,'[80]ERU-1'!$A$6:$BE$17,K$42,FALSE)</f>
        <v>603</v>
      </c>
      <c r="L120" s="85">
        <f>VLOOKUP($C$2,'[80]ERU-1'!$A$6:$BE$17,L$42,FALSE)</f>
        <v>0</v>
      </c>
      <c r="M120" s="85">
        <f>VLOOKUP($C$2,'[80]ERU-1'!$A$6:$BE$17,M$42,FALSE)</f>
        <v>603</v>
      </c>
      <c r="N120" s="85">
        <f>VLOOKUP($C$2,'[80]ERU-1'!$A$6:$BE$17,N$42,FALSE)</f>
        <v>0</v>
      </c>
      <c r="O120" s="85" t="s">
        <v>36</v>
      </c>
      <c r="P120" s="85">
        <f>VLOOKUP($C$2,'[80]ERU-1'!$A$6:$BE$17,P$42,FALSE)</f>
        <v>0</v>
      </c>
      <c r="Q120" s="85">
        <f>VLOOKUP($C$2,'[80]ERU-1'!$A$6:$BE$17,Q$42,FALSE)</f>
        <v>0</v>
      </c>
      <c r="R120" s="85">
        <f>VLOOKUP($C$2,'[80]ERU-1'!$A$6:$BE$17,R$42,FALSE)</f>
        <v>603</v>
      </c>
      <c r="S120" s="85">
        <f>VLOOKUP($C$2,'[80]ERU-1'!$A$6:$BE$17,S$42,FALSE)</f>
        <v>0</v>
      </c>
      <c r="T120" s="85">
        <f>VLOOKUP($C$2,'[80]ERU-1'!$A$6:$BE$17,T$42,FALSE)</f>
        <v>0</v>
      </c>
      <c r="U120" s="85">
        <f>VLOOKUP($C$2,'[80]ERU-1'!$A$6:$BE$17,U$42,FALSE)</f>
        <v>0</v>
      </c>
      <c r="V120" s="85">
        <f>VLOOKUP($C$2,'[80]ERU-1'!$A$6:$BE$17,V$42,FALSE)</f>
        <v>0</v>
      </c>
      <c r="W120" s="85">
        <f>VLOOKUP($C$2,'[80]ERU-1'!$A$6:$BE$17,W$42,FALSE)</f>
        <v>0</v>
      </c>
      <c r="X120" s="85">
        <f>VLOOKUP($C$2,'[80]ERU-1'!$A$6:$BE$17,X$42,FALSE)</f>
        <v>0</v>
      </c>
      <c r="Y120" s="85">
        <f>VLOOKUP($C$2,'[80]ERU-1'!$A$6:$BE$17,Y$42,FALSE)</f>
        <v>0</v>
      </c>
      <c r="Z120" s="85">
        <f>VLOOKUP($C$2,'[80]ERU-1'!$A$6:$BE$17,Z$42,FALSE)</f>
        <v>0</v>
      </c>
      <c r="AA120" s="85" t="str">
        <f>INDEX([16]Data!$BK$5:$BK$156,MATCH(A120,[16]Data!$A$5:$A$156,0))</f>
        <v>Olomoucký</v>
      </c>
      <c r="AB120" s="86">
        <f>INDEX([16]Data!$BM$5:$BM$156,MATCH(A120,[16]Data!$A$5:$A$156,0))</f>
        <v>1.9950000000000001</v>
      </c>
      <c r="AC120" s="12"/>
      <c r="AD120" s="39">
        <f t="shared" si="17"/>
        <v>0.75177508684685324</v>
      </c>
    </row>
    <row r="121" spans="1:30" x14ac:dyDescent="0.25">
      <c r="A121">
        <v>3315</v>
      </c>
      <c r="B121" s="84" t="str">
        <f>INDEX([16]Data!$C$5:$C$156,MATCH(A121,[16]Data!$A$5:$A$156,0))</f>
        <v>KJ - Prostějov sladovny</v>
      </c>
      <c r="C121" s="85" t="str">
        <f>VLOOKUP($C$2,'[81]ERU-1'!$A$6:$BE$17,C$42,FALSE)</f>
        <v>Srpen</v>
      </c>
      <c r="D121" s="85">
        <f>VLOOKUP($C$2,'[81]ERU-1'!$A$6:$BE$17,D$42,FALSE)</f>
        <v>8</v>
      </c>
      <c r="E121" s="85">
        <f>VLOOKUP($C$2,'[81]ERU-1'!$A$6:$BE$17,E$42,FALSE)</f>
        <v>1059.049</v>
      </c>
      <c r="F121" s="85">
        <f>VLOOKUP($C$2,'[81]ERU-1'!$A$6:$BE$17,F$42,FALSE)</f>
        <v>573.32299999999998</v>
      </c>
      <c r="G121" s="85">
        <f>VLOOKUP($C$2,'[81]ERU-1'!$A$6:$BE$17,G$42,FALSE)</f>
        <v>35.439</v>
      </c>
      <c r="H121" s="85">
        <f>VLOOKUP($C$2,'[81]ERU-1'!$A$6:$BE$17,H$42,FALSE)</f>
        <v>1679</v>
      </c>
      <c r="I121" s="85">
        <f>VLOOKUP($C$2,'[81]ERU-1'!$A$6:$BE$17,I$42,FALSE)</f>
        <v>0</v>
      </c>
      <c r="J121" s="85">
        <f>VLOOKUP($C$2,'[81]ERU-1'!$A$6:$BE$17,J$42,FALSE)</f>
        <v>0</v>
      </c>
      <c r="K121" s="85">
        <f>VLOOKUP($C$2,'[81]ERU-1'!$A$6:$BE$17,K$42,FALSE)</f>
        <v>1679</v>
      </c>
      <c r="L121" s="85">
        <f>VLOOKUP($C$2,'[81]ERU-1'!$A$6:$BE$17,L$42,FALSE)</f>
        <v>0</v>
      </c>
      <c r="M121" s="85">
        <f>VLOOKUP($C$2,'[81]ERU-1'!$A$6:$BE$17,M$42,FALSE)</f>
        <v>1679</v>
      </c>
      <c r="N121" s="85">
        <f>VLOOKUP($C$2,'[81]ERU-1'!$A$6:$BE$17,N$42,FALSE)</f>
        <v>0</v>
      </c>
      <c r="O121" s="85" t="s">
        <v>36</v>
      </c>
      <c r="P121" s="85">
        <f>VLOOKUP($C$2,'[81]ERU-1'!$A$6:$BE$17,P$42,FALSE)</f>
        <v>0</v>
      </c>
      <c r="Q121" s="85">
        <f>VLOOKUP($C$2,'[81]ERU-1'!$A$6:$BE$17,Q$42,FALSE)</f>
        <v>0</v>
      </c>
      <c r="R121" s="85">
        <f>VLOOKUP($C$2,'[81]ERU-1'!$A$6:$BE$17,R$42,FALSE)</f>
        <v>1679</v>
      </c>
      <c r="S121" s="85">
        <f>VLOOKUP($C$2,'[81]ERU-1'!$A$6:$BE$17,S$42,FALSE)</f>
        <v>0</v>
      </c>
      <c r="T121" s="85">
        <f>VLOOKUP($C$2,'[81]ERU-1'!$A$6:$BE$17,T$42,FALSE)</f>
        <v>0</v>
      </c>
      <c r="U121" s="85">
        <f>VLOOKUP($C$2,'[81]ERU-1'!$A$6:$BE$17,U$42,FALSE)</f>
        <v>0</v>
      </c>
      <c r="V121" s="85">
        <f>VLOOKUP($C$2,'[81]ERU-1'!$A$6:$BE$17,V$42,FALSE)</f>
        <v>0</v>
      </c>
      <c r="W121" s="85">
        <f>VLOOKUP($C$2,'[81]ERU-1'!$A$6:$BE$17,W$42,FALSE)</f>
        <v>0</v>
      </c>
      <c r="X121" s="85">
        <f>VLOOKUP($C$2,'[81]ERU-1'!$A$6:$BE$17,X$42,FALSE)</f>
        <v>0</v>
      </c>
      <c r="Y121" s="85">
        <f>VLOOKUP($C$2,'[81]ERU-1'!$A$6:$BE$17,Y$42,FALSE)</f>
        <v>0</v>
      </c>
      <c r="Z121" s="85">
        <f>VLOOKUP($C$2,'[81]ERU-1'!$A$6:$BE$17,Z$42,FALSE)</f>
        <v>0</v>
      </c>
      <c r="AA121" s="85" t="str">
        <f>INDEX([16]Data!$BK$5:$BK$156,MATCH(A121,[16]Data!$A$5:$A$156,0))</f>
        <v>Olomoucký</v>
      </c>
      <c r="AB121" s="86">
        <f>INDEX([16]Data!$BM$5:$BM$156,MATCH(A121,[16]Data!$A$5:$A$156,0))</f>
        <v>2.5129999999999999</v>
      </c>
      <c r="AC121" s="12"/>
      <c r="AD121" s="39">
        <f t="shared" si="17"/>
        <v>0.81348365387205634</v>
      </c>
    </row>
    <row r="122" spans="1:30" x14ac:dyDescent="0.25">
      <c r="A122">
        <v>3612</v>
      </c>
      <c r="B122" s="84" t="str">
        <f>INDEX([16]Data!$C$5:$C$156,MATCH(A122,[16]Data!$A$5:$A$156,0))</f>
        <v>KJ - Prostějov, Tylova</v>
      </c>
      <c r="C122" s="85" t="str">
        <f>VLOOKUP($C$2,'[82]ERU-1'!$A$6:$BE$17,C$42,FALSE)</f>
        <v>Srpen</v>
      </c>
      <c r="D122" s="85">
        <f>VLOOKUP($C$2,'[82]ERU-1'!$A$6:$BE$17,D$42,FALSE)</f>
        <v>8</v>
      </c>
      <c r="E122" s="85">
        <f>VLOOKUP($C$2,'[82]ERU-1'!$A$6:$BE$17,E$42,FALSE)</f>
        <v>278.64499999999998</v>
      </c>
      <c r="F122" s="85">
        <f>VLOOKUP($C$2,'[82]ERU-1'!$A$6:$BE$17,F$42,FALSE)</f>
        <v>143.30099999999999</v>
      </c>
      <c r="G122" s="85">
        <f>VLOOKUP($C$2,'[82]ERU-1'!$A$6:$BE$17,G$42,FALSE)</f>
        <v>35.435000000000002</v>
      </c>
      <c r="H122" s="85">
        <f>VLOOKUP($C$2,'[82]ERU-1'!$A$6:$BE$17,H$42,FALSE)</f>
        <v>391</v>
      </c>
      <c r="I122" s="85">
        <f>VLOOKUP($C$2,'[82]ERU-1'!$A$6:$BE$17,I$42,FALSE)</f>
        <v>0</v>
      </c>
      <c r="J122" s="85">
        <f>VLOOKUP($C$2,'[82]ERU-1'!$A$6:$BE$17,J$42,FALSE)</f>
        <v>0</v>
      </c>
      <c r="K122" s="85">
        <f>VLOOKUP($C$2,'[82]ERU-1'!$A$6:$BE$17,K$42,FALSE)</f>
        <v>391</v>
      </c>
      <c r="L122" s="85">
        <f>VLOOKUP($C$2,'[82]ERU-1'!$A$6:$BE$17,L$42,FALSE)</f>
        <v>0</v>
      </c>
      <c r="M122" s="85">
        <f>VLOOKUP($C$2,'[82]ERU-1'!$A$6:$BE$17,M$42,FALSE)</f>
        <v>391</v>
      </c>
      <c r="N122" s="85">
        <f>VLOOKUP($C$2,'[82]ERU-1'!$A$6:$BE$17,N$42,FALSE)</f>
        <v>0</v>
      </c>
      <c r="O122" s="85" t="s">
        <v>36</v>
      </c>
      <c r="P122" s="85">
        <f>VLOOKUP($C$2,'[82]ERU-1'!$A$6:$BE$17,P$42,FALSE)</f>
        <v>0</v>
      </c>
      <c r="Q122" s="85">
        <f>VLOOKUP($C$2,'[82]ERU-1'!$A$6:$BE$17,Q$42,FALSE)</f>
        <v>0</v>
      </c>
      <c r="R122" s="85">
        <f>VLOOKUP($C$2,'[82]ERU-1'!$A$6:$BE$17,R$42,FALSE)</f>
        <v>391</v>
      </c>
      <c r="S122" s="85">
        <f>VLOOKUP($C$2,'[82]ERU-1'!$A$6:$BE$17,S$42,FALSE)</f>
        <v>0</v>
      </c>
      <c r="T122" s="85">
        <f>VLOOKUP($C$2,'[82]ERU-1'!$A$6:$BE$17,T$42,FALSE)</f>
        <v>0</v>
      </c>
      <c r="U122" s="85">
        <f>VLOOKUP($C$2,'[82]ERU-1'!$A$6:$BE$17,U$42,FALSE)</f>
        <v>0</v>
      </c>
      <c r="V122" s="85">
        <f>VLOOKUP($C$2,'[82]ERU-1'!$A$6:$BE$17,V$42,FALSE)</f>
        <v>0</v>
      </c>
      <c r="W122" s="85">
        <f>VLOOKUP($C$2,'[82]ERU-1'!$A$6:$BE$17,W$42,FALSE)</f>
        <v>0</v>
      </c>
      <c r="X122" s="85">
        <f>VLOOKUP($C$2,'[82]ERU-1'!$A$6:$BE$17,X$42,FALSE)</f>
        <v>0</v>
      </c>
      <c r="Y122" s="85">
        <f>VLOOKUP($C$2,'[82]ERU-1'!$A$6:$BE$17,Y$42,FALSE)</f>
        <v>0</v>
      </c>
      <c r="Z122" s="85">
        <f>VLOOKUP($C$2,'[82]ERU-1'!$A$6:$BE$17,Z$42,FALSE)</f>
        <v>0</v>
      </c>
      <c r="AA122" s="85" t="str">
        <f>INDEX([16]Data!$BK$5:$BK$156,MATCH(A122,[16]Data!$A$5:$A$156,0))</f>
        <v>Olomoucký</v>
      </c>
      <c r="AB122" s="86">
        <f>INDEX([16]Data!$BM$5:$BM$156,MATCH(A122,[16]Data!$A$5:$A$156,0))</f>
        <v>1.274</v>
      </c>
      <c r="AC122" s="12"/>
      <c r="AD122" s="39">
        <f t="shared" si="17"/>
        <v>0.75792291129239231</v>
      </c>
    </row>
    <row r="123" spans="1:30" x14ac:dyDescent="0.25">
      <c r="A123">
        <v>2882</v>
      </c>
      <c r="B123" s="84" t="str">
        <f>INDEX([16]Data!$C$5:$C$156,MATCH(A123,[16]Data!$A$5:$A$156,0))</f>
        <v>KJ - Rokycany</v>
      </c>
      <c r="C123" s="85" t="str">
        <f>VLOOKUP($C$2,'[83]ERU-1'!$A$6:$BE$17,C$42,FALSE)</f>
        <v>Srpen</v>
      </c>
      <c r="D123" s="85">
        <f>VLOOKUP($C$2,'[83]ERU-1'!$A$6:$BE$17,D$42,FALSE)</f>
        <v>8</v>
      </c>
      <c r="E123" s="85">
        <f>VLOOKUP($C$2,'[83]ERU-1'!$A$6:$BE$17,E$42,FALSE)</f>
        <v>401.26799999999997</v>
      </c>
      <c r="F123" s="85">
        <f>VLOOKUP($C$2,'[83]ERU-1'!$A$6:$BE$17,F$42,FALSE)</f>
        <v>212.33799999999999</v>
      </c>
      <c r="G123" s="85">
        <f>VLOOKUP($C$2,'[83]ERU-1'!$A$6:$BE$17,G$42,FALSE)</f>
        <v>35.368000000000002</v>
      </c>
      <c r="H123" s="85">
        <f>VLOOKUP($C$2,'[83]ERU-1'!$A$6:$BE$17,H$42,FALSE)</f>
        <v>596</v>
      </c>
      <c r="I123" s="85">
        <f>VLOOKUP($C$2,'[83]ERU-1'!$A$6:$BE$17,I$42,FALSE)</f>
        <v>0</v>
      </c>
      <c r="J123" s="85">
        <f>VLOOKUP($C$2,'[83]ERU-1'!$A$6:$BE$17,J$42,FALSE)</f>
        <v>0</v>
      </c>
      <c r="K123" s="85">
        <f>VLOOKUP($C$2,'[83]ERU-1'!$A$6:$BE$17,K$42,FALSE)</f>
        <v>596</v>
      </c>
      <c r="L123" s="85">
        <f>VLOOKUP($C$2,'[83]ERU-1'!$A$6:$BE$17,L$42,FALSE)</f>
        <v>0</v>
      </c>
      <c r="M123" s="85">
        <f>VLOOKUP($C$2,'[83]ERU-1'!$A$6:$BE$17,M$42,FALSE)</f>
        <v>596</v>
      </c>
      <c r="N123" s="85">
        <f>VLOOKUP($C$2,'[83]ERU-1'!$A$6:$BE$17,N$42,FALSE)</f>
        <v>0</v>
      </c>
      <c r="O123" s="85" t="s">
        <v>36</v>
      </c>
      <c r="P123" s="85">
        <f>VLOOKUP($C$2,'[83]ERU-1'!$A$6:$BE$17,P$42,FALSE)</f>
        <v>0</v>
      </c>
      <c r="Q123" s="85">
        <f>VLOOKUP($C$2,'[83]ERU-1'!$A$6:$BE$17,Q$42,FALSE)</f>
        <v>0</v>
      </c>
      <c r="R123" s="85">
        <f>VLOOKUP($C$2,'[83]ERU-1'!$A$6:$BE$17,R$42,FALSE)</f>
        <v>596</v>
      </c>
      <c r="S123" s="85">
        <f>VLOOKUP($C$2,'[83]ERU-1'!$A$6:$BE$17,S$42,FALSE)</f>
        <v>0</v>
      </c>
      <c r="T123" s="85">
        <f>VLOOKUP($C$2,'[83]ERU-1'!$A$6:$BE$17,T$42,FALSE)</f>
        <v>0</v>
      </c>
      <c r="U123" s="85">
        <f>VLOOKUP($C$2,'[83]ERU-1'!$A$6:$BE$17,U$42,FALSE)</f>
        <v>0</v>
      </c>
      <c r="V123" s="85">
        <f>VLOOKUP($C$2,'[83]ERU-1'!$A$6:$BE$17,V$42,FALSE)</f>
        <v>0</v>
      </c>
      <c r="W123" s="85">
        <f>VLOOKUP($C$2,'[83]ERU-1'!$A$6:$BE$17,W$42,FALSE)</f>
        <v>0</v>
      </c>
      <c r="X123" s="85">
        <f>VLOOKUP($C$2,'[83]ERU-1'!$A$6:$BE$17,X$42,FALSE)</f>
        <v>0</v>
      </c>
      <c r="Y123" s="85">
        <f>VLOOKUP($C$2,'[83]ERU-1'!$A$6:$BE$17,Y$42,FALSE)</f>
        <v>0</v>
      </c>
      <c r="Z123" s="85">
        <f>VLOOKUP($C$2,'[83]ERU-1'!$A$6:$BE$17,Z$42,FALSE)</f>
        <v>0</v>
      </c>
      <c r="AA123" s="85" t="str">
        <f>INDEX([16]Data!$BK$5:$BK$156,MATCH(A123,[16]Data!$A$5:$A$156,0))</f>
        <v>Plzeňský</v>
      </c>
      <c r="AB123" s="86">
        <f>INDEX([16]Data!$BM$5:$BM$156,MATCH(A123,[16]Data!$A$5:$A$156,0))</f>
        <v>1.7909999999999999</v>
      </c>
      <c r="AC123" s="12"/>
      <c r="AD123" s="39">
        <f t="shared" si="17"/>
        <v>0.77967935817213863</v>
      </c>
    </row>
    <row r="124" spans="1:30" x14ac:dyDescent="0.25">
      <c r="A124">
        <v>3221</v>
      </c>
      <c r="B124" s="84" t="str">
        <f>INDEX([16]Data!$C$5:$C$156,MATCH(A124,[16]Data!$A$5:$A$156,0))</f>
        <v>KJ - Roudnice nad Labem</v>
      </c>
      <c r="C124" s="85" t="str">
        <f>VLOOKUP($C$2,'[84]ERU-1'!$A$6:$BE$17,C$42,FALSE)</f>
        <v>Srpen</v>
      </c>
      <c r="D124" s="85">
        <f>VLOOKUP($C$2,'[84]ERU-1'!$A$6:$BE$17,D$42,FALSE)</f>
        <v>8</v>
      </c>
      <c r="E124" s="85">
        <f>VLOOKUP($C$2,'[84]ERU-1'!$A$6:$BE$17,E$42,FALSE)</f>
        <v>87.661000000000001</v>
      </c>
      <c r="F124" s="85">
        <f>VLOOKUP($C$2,'[84]ERU-1'!$A$6:$BE$17,F$42,FALSE)</f>
        <v>49.314</v>
      </c>
      <c r="G124" s="85">
        <f>VLOOKUP($C$2,'[84]ERU-1'!$A$6:$BE$17,G$42,FALSE)</f>
        <v>35.418999999999997</v>
      </c>
      <c r="H124" s="85">
        <f>VLOOKUP($C$2,'[84]ERU-1'!$A$6:$BE$17,H$42,FALSE)</f>
        <v>135</v>
      </c>
      <c r="I124" s="85">
        <f>VLOOKUP($C$2,'[84]ERU-1'!$A$6:$BE$17,I$42,FALSE)</f>
        <v>0</v>
      </c>
      <c r="J124" s="85">
        <f>VLOOKUP($C$2,'[84]ERU-1'!$A$6:$BE$17,J$42,FALSE)</f>
        <v>0</v>
      </c>
      <c r="K124" s="85">
        <f>VLOOKUP($C$2,'[84]ERU-1'!$A$6:$BE$17,K$42,FALSE)</f>
        <v>135</v>
      </c>
      <c r="L124" s="85">
        <f>VLOOKUP($C$2,'[84]ERU-1'!$A$6:$BE$17,L$42,FALSE)</f>
        <v>0</v>
      </c>
      <c r="M124" s="85">
        <f>VLOOKUP($C$2,'[84]ERU-1'!$A$6:$BE$17,M$42,FALSE)</f>
        <v>135</v>
      </c>
      <c r="N124" s="85">
        <f>VLOOKUP($C$2,'[84]ERU-1'!$A$6:$BE$17,N$42,FALSE)</f>
        <v>0</v>
      </c>
      <c r="O124" s="85" t="s">
        <v>36</v>
      </c>
      <c r="P124" s="85">
        <f>VLOOKUP($C$2,'[84]ERU-1'!$A$6:$BE$17,P$42,FALSE)</f>
        <v>0</v>
      </c>
      <c r="Q124" s="85">
        <f>VLOOKUP($C$2,'[84]ERU-1'!$A$6:$BE$17,Q$42,FALSE)</f>
        <v>0</v>
      </c>
      <c r="R124" s="85">
        <f>VLOOKUP($C$2,'[84]ERU-1'!$A$6:$BE$17,R$42,FALSE)</f>
        <v>135</v>
      </c>
      <c r="S124" s="85">
        <f>VLOOKUP($C$2,'[84]ERU-1'!$A$6:$BE$17,S$42,FALSE)</f>
        <v>0</v>
      </c>
      <c r="T124" s="85">
        <f>VLOOKUP($C$2,'[84]ERU-1'!$A$6:$BE$17,T$42,FALSE)</f>
        <v>0</v>
      </c>
      <c r="U124" s="85">
        <f>VLOOKUP($C$2,'[84]ERU-1'!$A$6:$BE$17,U$42,FALSE)</f>
        <v>0</v>
      </c>
      <c r="V124" s="85">
        <f>VLOOKUP($C$2,'[84]ERU-1'!$A$6:$BE$17,V$42,FALSE)</f>
        <v>0</v>
      </c>
      <c r="W124" s="85">
        <f>VLOOKUP($C$2,'[84]ERU-1'!$A$6:$BE$17,W$42,FALSE)</f>
        <v>0</v>
      </c>
      <c r="X124" s="85">
        <f>VLOOKUP($C$2,'[84]ERU-1'!$A$6:$BE$17,X$42,FALSE)</f>
        <v>0</v>
      </c>
      <c r="Y124" s="85">
        <f>VLOOKUP($C$2,'[84]ERU-1'!$A$6:$BE$17,Y$42,FALSE)</f>
        <v>0</v>
      </c>
      <c r="Z124" s="85">
        <f>VLOOKUP($C$2,'[84]ERU-1'!$A$6:$BE$17,Z$42,FALSE)</f>
        <v>0</v>
      </c>
      <c r="AA124" s="85" t="str">
        <f>INDEX([16]Data!$BK$5:$BK$156,MATCH(A124,[16]Data!$A$5:$A$156,0))</f>
        <v>Ústecký</v>
      </c>
      <c r="AB124" s="86">
        <f>INDEX([16]Data!$BM$5:$BM$156,MATCH(A124,[16]Data!$A$5:$A$156,0))</f>
        <v>0.29099999999999998</v>
      </c>
      <c r="AC124" s="12"/>
      <c r="AD124" s="39">
        <f t="shared" si="17"/>
        <v>0.76043314271809215</v>
      </c>
    </row>
    <row r="125" spans="1:30" x14ac:dyDescent="0.25">
      <c r="A125">
        <v>3867</v>
      </c>
      <c r="B125" s="84" t="str">
        <f>INDEX([16]Data!$C$5:$C$156,MATCH(A125,[16]Data!$A$5:$A$156,0))</f>
        <v>KJ - Sedlčany, Na Severním sídlišti</v>
      </c>
      <c r="C125" s="85" t="str">
        <f>VLOOKUP($C$2,'[85]ERU-1'!$A$6:$BE$17,C$42,FALSE)</f>
        <v>Srpen</v>
      </c>
      <c r="D125" s="85">
        <f>VLOOKUP($C$2,'[85]ERU-1'!$A$6:$BE$17,D$42,FALSE)</f>
        <v>8</v>
      </c>
      <c r="E125" s="85">
        <f>VLOOKUP($C$2,'[85]ERU-1'!$A$6:$BE$17,E$42,FALSE)</f>
        <v>201.10499999999999</v>
      </c>
      <c r="F125" s="85">
        <f>VLOOKUP($C$2,'[85]ERU-1'!$A$6:$BE$17,F$42,FALSE)</f>
        <v>104.76300000000001</v>
      </c>
      <c r="G125" s="85">
        <f>VLOOKUP($C$2,'[85]ERU-1'!$A$6:$BE$17,G$42,FALSE)</f>
        <v>35.292999999999999</v>
      </c>
      <c r="H125" s="85">
        <f>VLOOKUP($C$2,'[85]ERU-1'!$A$6:$BE$17,H$42,FALSE)</f>
        <v>290</v>
      </c>
      <c r="I125" s="85">
        <f>VLOOKUP($C$2,'[85]ERU-1'!$A$6:$BE$17,I$42,FALSE)</f>
        <v>0</v>
      </c>
      <c r="J125" s="85">
        <f>VLOOKUP($C$2,'[85]ERU-1'!$A$6:$BE$17,J$42,FALSE)</f>
        <v>0</v>
      </c>
      <c r="K125" s="85">
        <f>VLOOKUP($C$2,'[85]ERU-1'!$A$6:$BE$17,K$42,FALSE)</f>
        <v>290</v>
      </c>
      <c r="L125" s="85">
        <f>VLOOKUP($C$2,'[85]ERU-1'!$A$6:$BE$17,L$42,FALSE)</f>
        <v>0</v>
      </c>
      <c r="M125" s="85">
        <f>VLOOKUP($C$2,'[85]ERU-1'!$A$6:$BE$17,M$42,FALSE)</f>
        <v>290</v>
      </c>
      <c r="N125" s="85">
        <f>VLOOKUP($C$2,'[85]ERU-1'!$A$6:$BE$17,N$42,FALSE)</f>
        <v>0</v>
      </c>
      <c r="O125" s="85" t="s">
        <v>36</v>
      </c>
      <c r="P125" s="85">
        <f>VLOOKUP($C$2,'[85]ERU-1'!$A$6:$BE$17,P$42,FALSE)</f>
        <v>0</v>
      </c>
      <c r="Q125" s="85">
        <f>VLOOKUP($C$2,'[85]ERU-1'!$A$6:$BE$17,Q$42,FALSE)</f>
        <v>0</v>
      </c>
      <c r="R125" s="85">
        <f>VLOOKUP($C$2,'[85]ERU-1'!$A$6:$BE$17,R$42,FALSE)</f>
        <v>290</v>
      </c>
      <c r="S125" s="85">
        <f>VLOOKUP($C$2,'[85]ERU-1'!$A$6:$BE$17,S$42,FALSE)</f>
        <v>0</v>
      </c>
      <c r="T125" s="85">
        <f>VLOOKUP($C$2,'[85]ERU-1'!$A$6:$BE$17,T$42,FALSE)</f>
        <v>0</v>
      </c>
      <c r="U125" s="85">
        <f>VLOOKUP($C$2,'[85]ERU-1'!$A$6:$BE$17,U$42,FALSE)</f>
        <v>0</v>
      </c>
      <c r="V125" s="85">
        <f>VLOOKUP($C$2,'[85]ERU-1'!$A$6:$BE$17,V$42,FALSE)</f>
        <v>0</v>
      </c>
      <c r="W125" s="85">
        <f>VLOOKUP($C$2,'[85]ERU-1'!$A$6:$BE$17,W$42,FALSE)</f>
        <v>0</v>
      </c>
      <c r="X125" s="85">
        <f>VLOOKUP($C$2,'[85]ERU-1'!$A$6:$BE$17,X$42,FALSE)</f>
        <v>0</v>
      </c>
      <c r="Y125" s="85">
        <f>VLOOKUP($C$2,'[85]ERU-1'!$A$6:$BE$17,Y$42,FALSE)</f>
        <v>0</v>
      </c>
      <c r="Z125" s="85">
        <f>VLOOKUP($C$2,'[85]ERU-1'!$A$6:$BE$17,Z$42,FALSE)</f>
        <v>0</v>
      </c>
      <c r="AA125" s="85" t="str">
        <f>INDEX([16]Data!$BK$5:$BK$156,MATCH(A125,[16]Data!$A$5:$A$156,0))</f>
        <v>Středočeský</v>
      </c>
      <c r="AB125" s="86">
        <f>INDEX([16]Data!$BM$5:$BM$156,MATCH(A125,[16]Data!$A$5:$A$156,0))</f>
        <v>0.77300000000000002</v>
      </c>
      <c r="AC125" s="12"/>
      <c r="AD125" s="39">
        <f t="shared" si="17"/>
        <v>0.76893135511159039</v>
      </c>
    </row>
    <row r="126" spans="1:30" x14ac:dyDescent="0.25">
      <c r="A126" s="34">
        <v>4582</v>
      </c>
      <c r="B126" s="84" t="str">
        <f>INDEX([16]Data!$C$5:$C$156,MATCH(A126,[16]Data!$A$5:$A$156,0))</f>
        <v>KJ - Sušice, Kaštanová</v>
      </c>
      <c r="C126" s="85" t="str">
        <f>VLOOKUP($C$2,'[86]ERU-1'!$A$6:$BE$17,C$42,FALSE)</f>
        <v>Srpen</v>
      </c>
      <c r="D126" s="85">
        <f>VLOOKUP($C$2,'[86]ERU-1'!$A$6:$BE$17,D$42,FALSE)</f>
        <v>8</v>
      </c>
      <c r="E126" s="85">
        <f>VLOOKUP($C$2,'[86]ERU-1'!$A$6:$BE$17,E$42,FALSE)</f>
        <v>140.45599999999999</v>
      </c>
      <c r="F126" s="85">
        <f>VLOOKUP($C$2,'[86]ERU-1'!$A$6:$BE$17,F$42,FALSE)</f>
        <v>78.631</v>
      </c>
      <c r="G126" s="85">
        <f>VLOOKUP($C$2,'[86]ERU-1'!$A$6:$BE$17,G$42,FALSE)</f>
        <v>35.368000000000002</v>
      </c>
      <c r="H126" s="85">
        <f>VLOOKUP($C$2,'[86]ERU-1'!$A$6:$BE$17,H$42,FALSE)</f>
        <v>232</v>
      </c>
      <c r="I126" s="85">
        <f>VLOOKUP($C$2,'[86]ERU-1'!$A$6:$BE$17,I$42,FALSE)</f>
        <v>0</v>
      </c>
      <c r="J126" s="85">
        <f>VLOOKUP($C$2,'[86]ERU-1'!$A$6:$BE$17,J$42,FALSE)</f>
        <v>0</v>
      </c>
      <c r="K126" s="85">
        <f>VLOOKUP($C$2,'[86]ERU-1'!$A$6:$BE$17,K$42,FALSE)</f>
        <v>232</v>
      </c>
      <c r="L126" s="85">
        <f>VLOOKUP($C$2,'[86]ERU-1'!$A$6:$BE$17,L$42,FALSE)</f>
        <v>0</v>
      </c>
      <c r="M126" s="85">
        <f>VLOOKUP($C$2,'[86]ERU-1'!$A$6:$BE$17,M$42,FALSE)</f>
        <v>232</v>
      </c>
      <c r="N126" s="85">
        <f>VLOOKUP($C$2,'[86]ERU-1'!$A$6:$BE$17,N$42,FALSE)</f>
        <v>0</v>
      </c>
      <c r="O126" s="85" t="s">
        <v>36</v>
      </c>
      <c r="P126" s="85">
        <f>VLOOKUP($C$2,'[86]ERU-1'!$A$6:$BE$17,P$42,FALSE)</f>
        <v>0</v>
      </c>
      <c r="Q126" s="85">
        <f>VLOOKUP($C$2,'[86]ERU-1'!$A$6:$BE$17,Q$42,FALSE)</f>
        <v>0</v>
      </c>
      <c r="R126" s="85">
        <f>VLOOKUP($C$2,'[86]ERU-1'!$A$6:$BE$17,R$42,FALSE)</f>
        <v>232</v>
      </c>
      <c r="S126" s="85">
        <f>VLOOKUP($C$2,'[86]ERU-1'!$A$6:$BE$17,S$42,FALSE)</f>
        <v>0</v>
      </c>
      <c r="T126" s="85">
        <f>VLOOKUP($C$2,'[86]ERU-1'!$A$6:$BE$17,T$42,FALSE)</f>
        <v>0</v>
      </c>
      <c r="U126" s="85">
        <f>VLOOKUP($C$2,'[86]ERU-1'!$A$6:$BE$17,U$42,FALSE)</f>
        <v>0</v>
      </c>
      <c r="V126" s="85">
        <f>VLOOKUP($C$2,'[86]ERU-1'!$A$6:$BE$17,V$42,FALSE)</f>
        <v>0</v>
      </c>
      <c r="W126" s="85">
        <f>VLOOKUP($C$2,'[86]ERU-1'!$A$6:$BE$17,W$42,FALSE)</f>
        <v>0</v>
      </c>
      <c r="X126" s="85">
        <f>VLOOKUP($C$2,'[86]ERU-1'!$A$6:$BE$17,X$42,FALSE)</f>
        <v>0</v>
      </c>
      <c r="Y126" s="85">
        <f>VLOOKUP($C$2,'[86]ERU-1'!$A$6:$BE$17,Y$42,FALSE)</f>
        <v>0</v>
      </c>
      <c r="Z126" s="85">
        <f>VLOOKUP($C$2,'[86]ERU-1'!$A$6:$BE$17,Z$42,FALSE)</f>
        <v>0</v>
      </c>
      <c r="AA126" s="85" t="str">
        <f>INDEX([16]Data!$BK$5:$BK$156,MATCH(A126,[16]Data!$A$5:$A$156,0))</f>
        <v>Plzeňský</v>
      </c>
      <c r="AB126" s="86">
        <f>INDEX([16]Data!$BM$5:$BM$156,MATCH(A126,[16]Data!$A$5:$A$156,0))</f>
        <v>0.66300000000000003</v>
      </c>
      <c r="AC126" s="12"/>
      <c r="AD126" s="39">
        <f t="shared" si="17"/>
        <v>0.81958062907052498</v>
      </c>
    </row>
    <row r="127" spans="1:30" x14ac:dyDescent="0.25">
      <c r="A127">
        <v>3631</v>
      </c>
      <c r="B127" s="84" t="str">
        <f>INDEX([16]Data!$C$5:$C$156,MATCH(A127,[16]Data!$A$5:$A$156,0))</f>
        <v>KJ - Sušice, Studentská</v>
      </c>
      <c r="C127" s="85" t="str">
        <f>VLOOKUP($C$2,'[87]ERU-1'!$A$6:$BE$17,C$42,FALSE)</f>
        <v>Srpen</v>
      </c>
      <c r="D127" s="85">
        <f>VLOOKUP($C$2,'[87]ERU-1'!$A$6:$BE$17,D$42,FALSE)</f>
        <v>8</v>
      </c>
      <c r="E127" s="85">
        <f>VLOOKUP($C$2,'[87]ERU-1'!$A$6:$BE$17,E$42,FALSE)</f>
        <v>2.1999999999999999E-2</v>
      </c>
      <c r="F127" s="85">
        <f>VLOOKUP($C$2,'[87]ERU-1'!$A$6:$BE$17,F$42,FALSE)</f>
        <v>0</v>
      </c>
      <c r="G127" s="85">
        <f>VLOOKUP($C$2,'[87]ERU-1'!$A$6:$BE$17,G$42,FALSE)</f>
        <v>35.368000000000002</v>
      </c>
      <c r="H127" s="85">
        <f>VLOOKUP($C$2,'[87]ERU-1'!$A$6:$BE$17,H$42,FALSE)</f>
        <v>0</v>
      </c>
      <c r="I127" s="85">
        <f>VLOOKUP($C$2,'[87]ERU-1'!$A$6:$BE$17,I$42,FALSE)</f>
        <v>0</v>
      </c>
      <c r="J127" s="85">
        <f>VLOOKUP($C$2,'[87]ERU-1'!$A$6:$BE$17,J$42,FALSE)</f>
        <v>0</v>
      </c>
      <c r="K127" s="85">
        <f>VLOOKUP($C$2,'[87]ERU-1'!$A$6:$BE$17,K$42,FALSE)</f>
        <v>0</v>
      </c>
      <c r="L127" s="85">
        <f>VLOOKUP($C$2,'[87]ERU-1'!$A$6:$BE$17,L$42,FALSE)</f>
        <v>0</v>
      </c>
      <c r="M127" s="85">
        <f>VLOOKUP($C$2,'[87]ERU-1'!$A$6:$BE$17,M$42,FALSE)</f>
        <v>0</v>
      </c>
      <c r="N127" s="85">
        <f>VLOOKUP($C$2,'[87]ERU-1'!$A$6:$BE$17,N$42,FALSE)</f>
        <v>0</v>
      </c>
      <c r="O127" s="85" t="s">
        <v>36</v>
      </c>
      <c r="P127" s="85">
        <f>VLOOKUP($C$2,'[87]ERU-1'!$A$6:$BE$17,P$42,FALSE)</f>
        <v>0</v>
      </c>
      <c r="Q127" s="85">
        <f>VLOOKUP($C$2,'[87]ERU-1'!$A$6:$BE$17,Q$42,FALSE)</f>
        <v>0</v>
      </c>
      <c r="R127" s="85">
        <f>VLOOKUP($C$2,'[87]ERU-1'!$A$6:$BE$17,R$42,FALSE)</f>
        <v>0</v>
      </c>
      <c r="S127" s="85">
        <f>VLOOKUP($C$2,'[87]ERU-1'!$A$6:$BE$17,S$42,FALSE)</f>
        <v>0</v>
      </c>
      <c r="T127" s="85">
        <f>VLOOKUP($C$2,'[87]ERU-1'!$A$6:$BE$17,T$42,FALSE)</f>
        <v>0</v>
      </c>
      <c r="U127" s="85">
        <f>VLOOKUP($C$2,'[87]ERU-1'!$A$6:$BE$17,U$42,FALSE)</f>
        <v>0</v>
      </c>
      <c r="V127" s="85">
        <f>VLOOKUP($C$2,'[87]ERU-1'!$A$6:$BE$17,V$42,FALSE)</f>
        <v>0</v>
      </c>
      <c r="W127" s="85">
        <f>VLOOKUP($C$2,'[87]ERU-1'!$A$6:$BE$17,W$42,FALSE)</f>
        <v>0</v>
      </c>
      <c r="X127" s="85">
        <f>VLOOKUP($C$2,'[87]ERU-1'!$A$6:$BE$17,X$42,FALSE)</f>
        <v>0</v>
      </c>
      <c r="Y127" s="85">
        <f>VLOOKUP($C$2,'[87]ERU-1'!$A$6:$BE$17,Y$42,FALSE)</f>
        <v>0</v>
      </c>
      <c r="Z127" s="85">
        <f>VLOOKUP($C$2,'[87]ERU-1'!$A$6:$BE$17,Z$42,FALSE)</f>
        <v>0</v>
      </c>
      <c r="AA127" s="85" t="str">
        <f>INDEX([16]Data!$BK$5:$BK$156,MATCH(A127,[16]Data!$A$5:$A$156,0))</f>
        <v>Plzeňský</v>
      </c>
      <c r="AB127" s="86">
        <f>INDEX([16]Data!$BM$5:$BM$156,MATCH(A127,[16]Data!$A$5:$A$156,0))</f>
        <v>0.28599999999999998</v>
      </c>
      <c r="AC127" s="12"/>
      <c r="AD127" s="39" t="e">
        <f t="shared" si="17"/>
        <v>#DIV/0!</v>
      </c>
    </row>
    <row r="128" spans="1:30" x14ac:dyDescent="0.25">
      <c r="A128" s="34">
        <v>4581</v>
      </c>
      <c r="B128" s="84" t="str">
        <f>INDEX([16]Data!$C$5:$C$156,MATCH(A128,[16]Data!$A$5:$A$156,0))</f>
        <v>KJ - Sušice, Na Hrázi</v>
      </c>
      <c r="C128" s="85" t="str">
        <f>VLOOKUP($C$2,'[88]ERU-1'!$A$6:$BE$17,C$42,FALSE)</f>
        <v>Srpen</v>
      </c>
      <c r="D128" s="85">
        <f>VLOOKUP($C$2,'[88]ERU-1'!$A$6:$BE$17,D$42,FALSE)</f>
        <v>8</v>
      </c>
      <c r="E128" s="85">
        <f>VLOOKUP($C$2,'[88]ERU-1'!$A$6:$BE$17,E$42,FALSE)</f>
        <v>253.00899999999999</v>
      </c>
      <c r="F128" s="85">
        <f>VLOOKUP($C$2,'[88]ERU-1'!$A$6:$BE$17,F$42,FALSE)</f>
        <v>143.35300000000001</v>
      </c>
      <c r="G128" s="85">
        <f>VLOOKUP($C$2,'[88]ERU-1'!$A$6:$BE$17,G$42,FALSE)</f>
        <v>35.368000000000002</v>
      </c>
      <c r="H128" s="85">
        <f>VLOOKUP($C$2,'[88]ERU-1'!$A$6:$BE$17,H$42,FALSE)</f>
        <v>387</v>
      </c>
      <c r="I128" s="85">
        <f>VLOOKUP($C$2,'[88]ERU-1'!$A$6:$BE$17,I$42,FALSE)</f>
        <v>0</v>
      </c>
      <c r="J128" s="85">
        <f>VLOOKUP($C$2,'[88]ERU-1'!$A$6:$BE$17,J$42,FALSE)</f>
        <v>0</v>
      </c>
      <c r="K128" s="85">
        <f>VLOOKUP($C$2,'[88]ERU-1'!$A$6:$BE$17,K$42,FALSE)</f>
        <v>387</v>
      </c>
      <c r="L128" s="85">
        <f>VLOOKUP($C$2,'[88]ERU-1'!$A$6:$BE$17,L$42,FALSE)</f>
        <v>0</v>
      </c>
      <c r="M128" s="85">
        <f>VLOOKUP($C$2,'[88]ERU-1'!$A$6:$BE$17,M$42,FALSE)</f>
        <v>387</v>
      </c>
      <c r="N128" s="85">
        <f>VLOOKUP($C$2,'[88]ERU-1'!$A$6:$BE$17,N$42,FALSE)</f>
        <v>0</v>
      </c>
      <c r="O128" s="85" t="s">
        <v>36</v>
      </c>
      <c r="P128" s="85">
        <f>VLOOKUP($C$2,'[88]ERU-1'!$A$6:$BE$17,P$42,FALSE)</f>
        <v>0</v>
      </c>
      <c r="Q128" s="85">
        <f>VLOOKUP($C$2,'[88]ERU-1'!$A$6:$BE$17,Q$42,FALSE)</f>
        <v>0</v>
      </c>
      <c r="R128" s="85">
        <f>VLOOKUP($C$2,'[88]ERU-1'!$A$6:$BE$17,R$42,FALSE)</f>
        <v>387</v>
      </c>
      <c r="S128" s="85">
        <f>VLOOKUP($C$2,'[88]ERU-1'!$A$6:$BE$17,S$42,FALSE)</f>
        <v>0</v>
      </c>
      <c r="T128" s="85">
        <f>VLOOKUP($C$2,'[88]ERU-1'!$A$6:$BE$17,T$42,FALSE)</f>
        <v>0</v>
      </c>
      <c r="U128" s="85">
        <f>VLOOKUP($C$2,'[88]ERU-1'!$A$6:$BE$17,U$42,FALSE)</f>
        <v>0</v>
      </c>
      <c r="V128" s="85">
        <f>VLOOKUP($C$2,'[88]ERU-1'!$A$6:$BE$17,V$42,FALSE)</f>
        <v>0</v>
      </c>
      <c r="W128" s="85">
        <f>VLOOKUP($C$2,'[88]ERU-1'!$A$6:$BE$17,W$42,FALSE)</f>
        <v>0</v>
      </c>
      <c r="X128" s="85">
        <f>VLOOKUP($C$2,'[88]ERU-1'!$A$6:$BE$17,X$42,FALSE)</f>
        <v>0</v>
      </c>
      <c r="Y128" s="85">
        <f>VLOOKUP($C$2,'[88]ERU-1'!$A$6:$BE$17,Y$42,FALSE)</f>
        <v>0</v>
      </c>
      <c r="Z128" s="85">
        <f>VLOOKUP($C$2,'[88]ERU-1'!$A$6:$BE$17,Z$42,FALSE)</f>
        <v>0</v>
      </c>
      <c r="AA128" s="85" t="str">
        <f>INDEX([16]Data!$BK$5:$BK$156,MATCH(A128,[16]Data!$A$5:$A$156,0))</f>
        <v>Plzeňský</v>
      </c>
      <c r="AB128" s="86">
        <f>INDEX([16]Data!$BM$5:$BM$156,MATCH(A128,[16]Data!$A$5:$A$156,0))</f>
        <v>1.0389999999999999</v>
      </c>
      <c r="AC128" s="12"/>
      <c r="AD128" s="39">
        <f t="shared" si="17"/>
        <v>0.74989710714111313</v>
      </c>
    </row>
    <row r="129" spans="1:30" x14ac:dyDescent="0.25">
      <c r="A129" s="34">
        <v>4583</v>
      </c>
      <c r="B129" s="84" t="str">
        <f>INDEX([16]Data!$C$5:$C$156,MATCH(A129,[16]Data!$A$5:$A$156,0))</f>
        <v>KJ - Sušice, Pravdova</v>
      </c>
      <c r="C129" s="85" t="str">
        <f>VLOOKUP($C$2,'[89]ERU-1'!$A$6:$BE$17,C$42,FALSE)</f>
        <v>Srpen</v>
      </c>
      <c r="D129" s="85">
        <f>VLOOKUP($C$2,'[89]ERU-1'!$A$6:$BE$17,D$42,FALSE)</f>
        <v>8</v>
      </c>
      <c r="E129" s="85">
        <f>VLOOKUP($C$2,'[89]ERU-1'!$A$6:$BE$17,E$42,FALSE)</f>
        <v>149.536</v>
      </c>
      <c r="F129" s="85">
        <f>VLOOKUP($C$2,'[89]ERU-1'!$A$6:$BE$17,F$42,FALSE)</f>
        <v>83.448999999999998</v>
      </c>
      <c r="G129" s="85">
        <f>VLOOKUP($C$2,'[89]ERU-1'!$A$6:$BE$17,G$42,FALSE)</f>
        <v>35.372</v>
      </c>
      <c r="H129" s="85">
        <f>VLOOKUP($C$2,'[89]ERU-1'!$A$6:$BE$17,H$42,FALSE)</f>
        <v>245</v>
      </c>
      <c r="I129" s="85">
        <f>VLOOKUP($C$2,'[89]ERU-1'!$A$6:$BE$17,I$42,FALSE)</f>
        <v>0</v>
      </c>
      <c r="J129" s="85">
        <f>VLOOKUP($C$2,'[89]ERU-1'!$A$6:$BE$17,J$42,FALSE)</f>
        <v>0</v>
      </c>
      <c r="K129" s="85">
        <f>VLOOKUP($C$2,'[89]ERU-1'!$A$6:$BE$17,K$42,FALSE)</f>
        <v>245</v>
      </c>
      <c r="L129" s="85">
        <f>VLOOKUP($C$2,'[89]ERU-1'!$A$6:$BE$17,L$42,FALSE)</f>
        <v>0</v>
      </c>
      <c r="M129" s="85">
        <f>VLOOKUP($C$2,'[89]ERU-1'!$A$6:$BE$17,M$42,FALSE)</f>
        <v>245</v>
      </c>
      <c r="N129" s="85">
        <f>VLOOKUP($C$2,'[89]ERU-1'!$A$6:$BE$17,N$42,FALSE)</f>
        <v>0</v>
      </c>
      <c r="O129" s="85" t="s">
        <v>36</v>
      </c>
      <c r="P129" s="85">
        <f>VLOOKUP($C$2,'[89]ERU-1'!$A$6:$BE$17,P$42,FALSE)</f>
        <v>0</v>
      </c>
      <c r="Q129" s="85">
        <f>VLOOKUP($C$2,'[89]ERU-1'!$A$6:$BE$17,Q$42,FALSE)</f>
        <v>0</v>
      </c>
      <c r="R129" s="85">
        <f>VLOOKUP($C$2,'[89]ERU-1'!$A$6:$BE$17,R$42,FALSE)</f>
        <v>245</v>
      </c>
      <c r="S129" s="85">
        <f>VLOOKUP($C$2,'[89]ERU-1'!$A$6:$BE$17,S$42,FALSE)</f>
        <v>0</v>
      </c>
      <c r="T129" s="85">
        <f>VLOOKUP($C$2,'[89]ERU-1'!$A$6:$BE$17,T$42,FALSE)</f>
        <v>0</v>
      </c>
      <c r="U129" s="85">
        <f>VLOOKUP($C$2,'[89]ERU-1'!$A$6:$BE$17,U$42,FALSE)</f>
        <v>0</v>
      </c>
      <c r="V129" s="85">
        <f>VLOOKUP($C$2,'[89]ERU-1'!$A$6:$BE$17,V$42,FALSE)</f>
        <v>0</v>
      </c>
      <c r="W129" s="85">
        <f>VLOOKUP($C$2,'[89]ERU-1'!$A$6:$BE$17,W$42,FALSE)</f>
        <v>0</v>
      </c>
      <c r="X129" s="85">
        <f>VLOOKUP($C$2,'[89]ERU-1'!$A$6:$BE$17,X$42,FALSE)</f>
        <v>0</v>
      </c>
      <c r="Y129" s="85">
        <f>VLOOKUP($C$2,'[89]ERU-1'!$A$6:$BE$17,Y$42,FALSE)</f>
        <v>0</v>
      </c>
      <c r="Z129" s="85">
        <f>VLOOKUP($C$2,'[89]ERU-1'!$A$6:$BE$17,Z$42,FALSE)</f>
        <v>0</v>
      </c>
      <c r="AA129" s="85" t="str">
        <f>INDEX([16]Data!$BK$5:$BK$156,MATCH(A129,[16]Data!$A$5:$A$156,0))</f>
        <v>Plzeňský</v>
      </c>
      <c r="AB129" s="86">
        <f>INDEX([16]Data!$BM$5:$BM$156,MATCH(A129,[16]Data!$A$5:$A$156,0))</f>
        <v>0.66300000000000003</v>
      </c>
      <c r="AC129" s="12"/>
      <c r="AD129" s="39">
        <f t="shared" si="17"/>
        <v>0.81553470449682508</v>
      </c>
    </row>
    <row r="130" spans="1:30" x14ac:dyDescent="0.25">
      <c r="A130" s="34">
        <v>4580</v>
      </c>
      <c r="B130" s="84" t="str">
        <f>INDEX([16]Data!$C$5:$C$156,MATCH(A130,[16]Data!$A$5:$A$156,0))</f>
        <v>KJ - Sušice, Sirkařská</v>
      </c>
      <c r="C130" s="85" t="str">
        <f>VLOOKUP($C$2,'[90]ERU-1'!$A$6:$BE$17,C$42,FALSE)</f>
        <v>Srpen</v>
      </c>
      <c r="D130" s="85">
        <f>VLOOKUP($C$2,'[90]ERU-1'!$A$6:$BE$17,D$42,FALSE)</f>
        <v>8</v>
      </c>
      <c r="E130" s="85">
        <f>VLOOKUP($C$2,'[90]ERU-1'!$A$6:$BE$17,E$42,FALSE)</f>
        <v>135.29300000000001</v>
      </c>
      <c r="F130" s="85">
        <f>VLOOKUP($C$2,'[90]ERU-1'!$A$6:$BE$17,F$42,FALSE)</f>
        <v>75.539000000000001</v>
      </c>
      <c r="G130" s="85">
        <f>VLOOKUP($C$2,'[90]ERU-1'!$A$6:$BE$17,G$42,FALSE)</f>
        <v>35.356999999999999</v>
      </c>
      <c r="H130" s="85">
        <f>VLOOKUP($C$2,'[90]ERU-1'!$A$6:$BE$17,H$42,FALSE)</f>
        <v>222</v>
      </c>
      <c r="I130" s="85">
        <f>VLOOKUP($C$2,'[90]ERU-1'!$A$6:$BE$17,I$42,FALSE)</f>
        <v>0</v>
      </c>
      <c r="J130" s="85">
        <f>VLOOKUP($C$2,'[90]ERU-1'!$A$6:$BE$17,J$42,FALSE)</f>
        <v>0</v>
      </c>
      <c r="K130" s="85">
        <f>VLOOKUP($C$2,'[90]ERU-1'!$A$6:$BE$17,K$42,FALSE)</f>
        <v>222</v>
      </c>
      <c r="L130" s="85">
        <f>VLOOKUP($C$2,'[90]ERU-1'!$A$6:$BE$17,L$42,FALSE)</f>
        <v>0</v>
      </c>
      <c r="M130" s="85">
        <f>VLOOKUP($C$2,'[90]ERU-1'!$A$6:$BE$17,M$42,FALSE)</f>
        <v>222</v>
      </c>
      <c r="N130" s="85">
        <f>VLOOKUP($C$2,'[90]ERU-1'!$A$6:$BE$17,N$42,FALSE)</f>
        <v>0</v>
      </c>
      <c r="O130" s="85" t="s">
        <v>36</v>
      </c>
      <c r="P130" s="85">
        <f>VLOOKUP($C$2,'[90]ERU-1'!$A$6:$BE$17,P$42,FALSE)</f>
        <v>0</v>
      </c>
      <c r="Q130" s="85">
        <f>VLOOKUP($C$2,'[90]ERU-1'!$A$6:$BE$17,Q$42,FALSE)</f>
        <v>0</v>
      </c>
      <c r="R130" s="85">
        <f>VLOOKUP($C$2,'[90]ERU-1'!$A$6:$BE$17,R$42,FALSE)</f>
        <v>222</v>
      </c>
      <c r="S130" s="85">
        <f>VLOOKUP($C$2,'[90]ERU-1'!$A$6:$BE$17,S$42,FALSE)</f>
        <v>0</v>
      </c>
      <c r="T130" s="85">
        <f>VLOOKUP($C$2,'[90]ERU-1'!$A$6:$BE$17,T$42,FALSE)</f>
        <v>0</v>
      </c>
      <c r="U130" s="85">
        <f>VLOOKUP($C$2,'[90]ERU-1'!$A$6:$BE$17,U$42,FALSE)</f>
        <v>0</v>
      </c>
      <c r="V130" s="85">
        <f>VLOOKUP($C$2,'[90]ERU-1'!$A$6:$BE$17,V$42,FALSE)</f>
        <v>0</v>
      </c>
      <c r="W130" s="85">
        <f>VLOOKUP($C$2,'[90]ERU-1'!$A$6:$BE$17,W$42,FALSE)</f>
        <v>0</v>
      </c>
      <c r="X130" s="85">
        <f>VLOOKUP($C$2,'[90]ERU-1'!$A$6:$BE$17,X$42,FALSE)</f>
        <v>0</v>
      </c>
      <c r="Y130" s="85">
        <f>VLOOKUP($C$2,'[90]ERU-1'!$A$6:$BE$17,Y$42,FALSE)</f>
        <v>0</v>
      </c>
      <c r="Z130" s="85">
        <f>VLOOKUP($C$2,'[90]ERU-1'!$A$6:$BE$17,Z$42,FALSE)</f>
        <v>0</v>
      </c>
      <c r="AA130" s="85" t="str">
        <f>INDEX([16]Data!$BK$5:$BK$156,MATCH(A130,[16]Data!$A$5:$A$156,0))</f>
        <v>Plzeňský</v>
      </c>
      <c r="AB130" s="86">
        <f>INDEX([16]Data!$BM$5:$BM$156,MATCH(A130,[16]Data!$A$5:$A$156,0))</f>
        <v>0.748</v>
      </c>
      <c r="AC130" s="12"/>
      <c r="AD130" s="39">
        <f t="shared" si="17"/>
        <v>0.81635534845135183</v>
      </c>
    </row>
    <row r="131" spans="1:30" x14ac:dyDescent="0.25">
      <c r="A131">
        <v>3868</v>
      </c>
      <c r="B131" s="84" t="str">
        <f>INDEX([16]Data!$C$5:$C$156,MATCH(A131,[16]Data!$A$5:$A$156,0))</f>
        <v>KJ - Světlá nad Sázavou, Zámecká (areál sklárny)</v>
      </c>
      <c r="C131" s="85" t="str">
        <f>VLOOKUP($C$2,'[13]ERU-1'!$A$6:$BE$17,C$42,FALSE)</f>
        <v>Srpen</v>
      </c>
      <c r="D131" s="85">
        <f>VLOOKUP($C$2,'[13]ERU-1'!$A$6:$BE$17,D$42,FALSE)</f>
        <v>8</v>
      </c>
      <c r="E131" s="85">
        <f>VLOOKUP($C$2,'[13]ERU-1'!$A$6:$BE$17,E$42,FALSE)</f>
        <v>30.303999999999998</v>
      </c>
      <c r="F131" s="85">
        <f>VLOOKUP($C$2,'[13]ERU-1'!$A$6:$BE$17,F$42,FALSE)</f>
        <v>15.728999999999999</v>
      </c>
      <c r="G131" s="85">
        <f>VLOOKUP($C$2,'[13]ERU-1'!$A$6:$BE$17,G$42,FALSE)</f>
        <v>35.356999999999999</v>
      </c>
      <c r="H131" s="85">
        <f>VLOOKUP($C$2,'[13]ERU-1'!$A$6:$BE$17,H$42,FALSE)</f>
        <v>46</v>
      </c>
      <c r="I131" s="85">
        <f>VLOOKUP($C$2,'[13]ERU-1'!$A$6:$BE$17,I$42,FALSE)</f>
        <v>0</v>
      </c>
      <c r="J131" s="85">
        <f>VLOOKUP($C$2,'[13]ERU-1'!$A$6:$BE$17,J$42,FALSE)</f>
        <v>0</v>
      </c>
      <c r="K131" s="85">
        <f>VLOOKUP($C$2,'[13]ERU-1'!$A$6:$BE$17,K$42,FALSE)</f>
        <v>46</v>
      </c>
      <c r="L131" s="85">
        <f>VLOOKUP($C$2,'[13]ERU-1'!$A$6:$BE$17,L$42,FALSE)</f>
        <v>0</v>
      </c>
      <c r="M131" s="85">
        <f>VLOOKUP($C$2,'[13]ERU-1'!$A$6:$BE$17,M$42,FALSE)</f>
        <v>46</v>
      </c>
      <c r="N131" s="85">
        <f>VLOOKUP($C$2,'[13]ERU-1'!$A$6:$BE$17,N$42,FALSE)</f>
        <v>0</v>
      </c>
      <c r="O131" s="85" t="s">
        <v>36</v>
      </c>
      <c r="P131" s="85">
        <f>VLOOKUP($C$2,'[13]ERU-1'!$A$6:$BE$17,P$42,FALSE)</f>
        <v>0</v>
      </c>
      <c r="Q131" s="85">
        <f>VLOOKUP($C$2,'[13]ERU-1'!$A$6:$BE$17,Q$42,FALSE)</f>
        <v>0</v>
      </c>
      <c r="R131" s="85">
        <f>VLOOKUP($C$2,'[13]ERU-1'!$A$6:$BE$17,R$42,FALSE)</f>
        <v>46</v>
      </c>
      <c r="S131" s="85">
        <f>VLOOKUP($C$2,'[13]ERU-1'!$A$6:$BE$17,S$42,FALSE)</f>
        <v>0</v>
      </c>
      <c r="T131" s="85">
        <f>VLOOKUP($C$2,'[13]ERU-1'!$A$6:$BE$17,T$42,FALSE)</f>
        <v>0</v>
      </c>
      <c r="U131" s="85">
        <f>VLOOKUP($C$2,'[13]ERU-1'!$A$6:$BE$17,U$42,FALSE)</f>
        <v>0</v>
      </c>
      <c r="V131" s="85">
        <f>VLOOKUP($C$2,'[13]ERU-1'!$A$6:$BE$17,V$42,FALSE)</f>
        <v>0</v>
      </c>
      <c r="W131" s="85">
        <f>VLOOKUP($C$2,'[13]ERU-1'!$A$6:$BE$17,W$42,FALSE)</f>
        <v>0</v>
      </c>
      <c r="X131" s="85">
        <f>VLOOKUP($C$2,'[13]ERU-1'!$A$6:$BE$17,X$42,FALSE)</f>
        <v>0</v>
      </c>
      <c r="Y131" s="85">
        <f>VLOOKUP($C$2,'[13]ERU-1'!$A$6:$BE$17,Y$42,FALSE)</f>
        <v>0</v>
      </c>
      <c r="Z131" s="85">
        <f>VLOOKUP($C$2,'[13]ERU-1'!$A$6:$BE$17,Z$42,FALSE)</f>
        <v>0</v>
      </c>
      <c r="AA131" s="85" t="str">
        <f>INDEX([16]Data!$BK$5:$BK$156,MATCH(A131,[16]Data!$A$5:$A$156,0))</f>
        <v>Vysočina</v>
      </c>
      <c r="AB131" s="86">
        <f>INDEX([16]Data!$BM$5:$BM$156,MATCH(A131,[16]Data!$A$5:$A$156,0))</f>
        <v>1.2450000000000001</v>
      </c>
      <c r="AC131" s="12"/>
      <c r="AD131" s="39">
        <f t="shared" si="17"/>
        <v>0.81237063880588578</v>
      </c>
    </row>
    <row r="132" spans="1:30" x14ac:dyDescent="0.25">
      <c r="A132">
        <v>3531</v>
      </c>
      <c r="B132" s="84" t="str">
        <f>INDEX([16]Data!$C$5:$C$156,MATCH(A132,[16]Data!$A$5:$A$156,0))</f>
        <v>KJ - Šternberk</v>
      </c>
      <c r="C132" s="85" t="str">
        <f>VLOOKUP($C$2,'[91]ERU-1'!$A$6:$BE$17,C$42,FALSE)</f>
        <v>Srpen</v>
      </c>
      <c r="D132" s="85">
        <f>VLOOKUP($C$2,'[91]ERU-1'!$A$6:$BE$17,D$42,FALSE)</f>
        <v>8</v>
      </c>
      <c r="E132" s="85">
        <f>VLOOKUP($C$2,'[91]ERU-1'!$A$6:$BE$17,E$42,FALSE)</f>
        <v>186.75299999999999</v>
      </c>
      <c r="F132" s="85">
        <f>VLOOKUP($C$2,'[91]ERU-1'!$A$6:$BE$17,F$42,FALSE)</f>
        <v>96.45</v>
      </c>
      <c r="G132" s="85">
        <f>VLOOKUP($C$2,'[91]ERU-1'!$A$6:$BE$17,G$42,FALSE)</f>
        <v>35.43</v>
      </c>
      <c r="H132" s="85">
        <f>VLOOKUP($C$2,'[91]ERU-1'!$A$6:$BE$17,H$42,FALSE)</f>
        <v>262</v>
      </c>
      <c r="I132" s="85">
        <f>VLOOKUP($C$2,'[91]ERU-1'!$A$6:$BE$17,I$42,FALSE)</f>
        <v>0</v>
      </c>
      <c r="J132" s="85">
        <f>VLOOKUP($C$2,'[91]ERU-1'!$A$6:$BE$17,J$42,FALSE)</f>
        <v>0</v>
      </c>
      <c r="K132" s="85">
        <f>VLOOKUP($C$2,'[91]ERU-1'!$A$6:$BE$17,K$42,FALSE)</f>
        <v>262</v>
      </c>
      <c r="L132" s="85">
        <f>VLOOKUP($C$2,'[91]ERU-1'!$A$6:$BE$17,L$42,FALSE)</f>
        <v>0</v>
      </c>
      <c r="M132" s="85">
        <f>VLOOKUP($C$2,'[91]ERU-1'!$A$6:$BE$17,M$42,FALSE)</f>
        <v>262</v>
      </c>
      <c r="N132" s="85">
        <f>VLOOKUP($C$2,'[91]ERU-1'!$A$6:$BE$17,N$42,FALSE)</f>
        <v>0</v>
      </c>
      <c r="O132" s="85" t="s">
        <v>36</v>
      </c>
      <c r="P132" s="85">
        <f>VLOOKUP($C$2,'[91]ERU-1'!$A$6:$BE$17,P$42,FALSE)</f>
        <v>0</v>
      </c>
      <c r="Q132" s="85">
        <f>VLOOKUP($C$2,'[91]ERU-1'!$A$6:$BE$17,Q$42,FALSE)</f>
        <v>0</v>
      </c>
      <c r="R132" s="85">
        <f>VLOOKUP($C$2,'[91]ERU-1'!$A$6:$BE$17,R$42,FALSE)</f>
        <v>262</v>
      </c>
      <c r="S132" s="85">
        <f>VLOOKUP($C$2,'[91]ERU-1'!$A$6:$BE$17,S$42,FALSE)</f>
        <v>0</v>
      </c>
      <c r="T132" s="85">
        <f>VLOOKUP($C$2,'[91]ERU-1'!$A$6:$BE$17,T$42,FALSE)</f>
        <v>0</v>
      </c>
      <c r="U132" s="85">
        <f>VLOOKUP($C$2,'[91]ERU-1'!$A$6:$BE$17,U$42,FALSE)</f>
        <v>0</v>
      </c>
      <c r="V132" s="85">
        <f>VLOOKUP($C$2,'[91]ERU-1'!$A$6:$BE$17,V$42,FALSE)</f>
        <v>0</v>
      </c>
      <c r="W132" s="85">
        <f>VLOOKUP($C$2,'[91]ERU-1'!$A$6:$BE$17,W$42,FALSE)</f>
        <v>0</v>
      </c>
      <c r="X132" s="85">
        <f>VLOOKUP($C$2,'[91]ERU-1'!$A$6:$BE$17,X$42,FALSE)</f>
        <v>0</v>
      </c>
      <c r="Y132" s="85">
        <f>VLOOKUP($C$2,'[91]ERU-1'!$A$6:$BE$17,Y$42,FALSE)</f>
        <v>0</v>
      </c>
      <c r="Z132" s="85">
        <f>VLOOKUP($C$2,'[91]ERU-1'!$A$6:$BE$17,Z$42,FALSE)</f>
        <v>0</v>
      </c>
      <c r="AA132" s="85" t="str">
        <f>INDEX([16]Data!$BK$5:$BK$156,MATCH(A132,[16]Data!$A$5:$A$156,0))</f>
        <v>Olomoucký</v>
      </c>
      <c r="AB132" s="86">
        <f>INDEX([16]Data!$BM$5:$BM$156,MATCH(A132,[16]Data!$A$5:$A$156,0))</f>
        <v>0.72299999999999998</v>
      </c>
      <c r="AD132" s="39">
        <f t="shared" si="17"/>
        <v>0.75456482921490686</v>
      </c>
    </row>
    <row r="133" spans="1:30" x14ac:dyDescent="0.25">
      <c r="A133">
        <v>2857</v>
      </c>
      <c r="B133" s="84" t="str">
        <f>INDEX([16]Data!$C$5:$C$156,MATCH(A133,[16]Data!$A$5:$A$156,0))</f>
        <v>KJ - Šumperk</v>
      </c>
      <c r="C133" s="85" t="str">
        <f>VLOOKUP($C$2,'[92]ERU-1'!$A$6:$BE$17,C$42,FALSE)</f>
        <v>Srpen</v>
      </c>
      <c r="D133" s="85">
        <f>VLOOKUP($C$2,'[92]ERU-1'!$A$6:$BE$17,D$42,FALSE)</f>
        <v>8</v>
      </c>
      <c r="E133" s="85">
        <f>VLOOKUP($C$2,'[92]ERU-1'!$A$6:$BE$17,E$42,FALSE)</f>
        <v>297.06900000000002</v>
      </c>
      <c r="F133" s="85">
        <f>VLOOKUP($C$2,'[92]ERU-1'!$A$6:$BE$17,F$42,FALSE)</f>
        <v>155.13399999999999</v>
      </c>
      <c r="G133" s="85">
        <f>VLOOKUP($C$2,'[92]ERU-1'!$A$6:$BE$17,G$42,FALSE)</f>
        <v>35.429000000000002</v>
      </c>
      <c r="H133" s="85">
        <f>VLOOKUP($C$2,'[92]ERU-1'!$A$6:$BE$17,H$42,FALSE)</f>
        <v>430</v>
      </c>
      <c r="I133" s="85">
        <f>VLOOKUP($C$2,'[92]ERU-1'!$A$6:$BE$17,I$42,FALSE)</f>
        <v>0</v>
      </c>
      <c r="J133" s="85">
        <f>VLOOKUP($C$2,'[92]ERU-1'!$A$6:$BE$17,J$42,FALSE)</f>
        <v>0</v>
      </c>
      <c r="K133" s="85">
        <f>VLOOKUP($C$2,'[92]ERU-1'!$A$6:$BE$17,K$42,FALSE)</f>
        <v>430</v>
      </c>
      <c r="L133" s="85">
        <f>VLOOKUP($C$2,'[92]ERU-1'!$A$6:$BE$17,L$42,FALSE)</f>
        <v>0</v>
      </c>
      <c r="M133" s="85">
        <f>VLOOKUP($C$2,'[92]ERU-1'!$A$6:$BE$17,M$42,FALSE)</f>
        <v>430</v>
      </c>
      <c r="N133" s="85">
        <f>VLOOKUP($C$2,'[92]ERU-1'!$A$6:$BE$17,N$42,FALSE)</f>
        <v>0</v>
      </c>
      <c r="O133" s="85" t="s">
        <v>36</v>
      </c>
      <c r="P133" s="85">
        <f>VLOOKUP($C$2,'[92]ERU-1'!$A$6:$BE$17,P$42,FALSE)</f>
        <v>0</v>
      </c>
      <c r="Q133" s="85">
        <f>VLOOKUP($C$2,'[92]ERU-1'!$A$6:$BE$17,Q$42,FALSE)</f>
        <v>0</v>
      </c>
      <c r="R133" s="85">
        <f>VLOOKUP($C$2,'[92]ERU-1'!$A$6:$BE$17,R$42,FALSE)</f>
        <v>430</v>
      </c>
      <c r="S133" s="85">
        <f>VLOOKUP($C$2,'[92]ERU-1'!$A$6:$BE$17,S$42,FALSE)</f>
        <v>0</v>
      </c>
      <c r="T133" s="85">
        <f>VLOOKUP($C$2,'[92]ERU-1'!$A$6:$BE$17,T$42,FALSE)</f>
        <v>0</v>
      </c>
      <c r="U133" s="85">
        <f>VLOOKUP($C$2,'[92]ERU-1'!$A$6:$BE$17,U$42,FALSE)</f>
        <v>0</v>
      </c>
      <c r="V133" s="85">
        <f>VLOOKUP($C$2,'[92]ERU-1'!$A$6:$BE$17,V$42,FALSE)</f>
        <v>0</v>
      </c>
      <c r="W133" s="85">
        <f>VLOOKUP($C$2,'[92]ERU-1'!$A$6:$BE$17,W$42,FALSE)</f>
        <v>0</v>
      </c>
      <c r="X133" s="85">
        <f>VLOOKUP($C$2,'[92]ERU-1'!$A$6:$BE$17,X$42,FALSE)</f>
        <v>0</v>
      </c>
      <c r="Y133" s="85">
        <f>VLOOKUP($C$2,'[92]ERU-1'!$A$6:$BE$17,Y$42,FALSE)</f>
        <v>0</v>
      </c>
      <c r="Z133" s="85">
        <f>VLOOKUP($C$2,'[92]ERU-1'!$A$6:$BE$17,Z$42,FALSE)</f>
        <v>0</v>
      </c>
      <c r="AA133" s="85" t="str">
        <f>INDEX([16]Data!$BK$5:$BK$156,MATCH(A133,[16]Data!$A$5:$A$156,0))</f>
        <v>Olomoucký</v>
      </c>
      <c r="AB133" s="86">
        <f>INDEX([16]Data!$BM$5:$BM$156,MATCH(A133,[16]Data!$A$5:$A$156,0))</f>
        <v>1.1619999999999999</v>
      </c>
      <c r="AD133" s="39">
        <f t="shared" si="17"/>
        <v>0.76994369025774134</v>
      </c>
    </row>
    <row r="134" spans="1:30" x14ac:dyDescent="0.25">
      <c r="A134">
        <v>3082</v>
      </c>
      <c r="B134" s="84" t="str">
        <f>INDEX([16]Data!$C$5:$C$156,MATCH(A134,[16]Data!$A$5:$A$156,0))</f>
        <v>KJ - Tanvald</v>
      </c>
      <c r="C134" s="85" t="str">
        <f>VLOOKUP($C$2,'[93]ERU-1'!$A$6:$BE$17,C$42,FALSE)</f>
        <v>Srpen</v>
      </c>
      <c r="D134" s="85">
        <f>VLOOKUP($C$2,'[93]ERU-1'!$A$6:$BE$17,D$42,FALSE)</f>
        <v>8</v>
      </c>
      <c r="E134" s="85">
        <f>VLOOKUP($C$2,'[93]ERU-1'!$A$6:$BE$17,E$42,FALSE)</f>
        <v>630.03300000000002</v>
      </c>
      <c r="F134" s="85">
        <f>VLOOKUP($C$2,'[93]ERU-1'!$A$6:$BE$17,F$42,FALSE)</f>
        <v>335.36700000000002</v>
      </c>
      <c r="G134" s="85">
        <f>VLOOKUP($C$2,'[93]ERU-1'!$A$6:$BE$17,G$42,FALSE)</f>
        <v>35.408999999999999</v>
      </c>
      <c r="H134" s="85">
        <f>VLOOKUP($C$2,'[93]ERU-1'!$A$6:$BE$17,H$42,FALSE)</f>
        <v>1050</v>
      </c>
      <c r="I134" s="85">
        <f>VLOOKUP($C$2,'[93]ERU-1'!$A$6:$BE$17,I$42,FALSE)</f>
        <v>0</v>
      </c>
      <c r="J134" s="85">
        <f>VLOOKUP($C$2,'[93]ERU-1'!$A$6:$BE$17,J$42,FALSE)</f>
        <v>0</v>
      </c>
      <c r="K134" s="85">
        <f>VLOOKUP($C$2,'[93]ERU-1'!$A$6:$BE$17,K$42,FALSE)</f>
        <v>1050</v>
      </c>
      <c r="L134" s="85">
        <f>VLOOKUP($C$2,'[93]ERU-1'!$A$6:$BE$17,L$42,FALSE)</f>
        <v>0</v>
      </c>
      <c r="M134" s="85">
        <f>VLOOKUP($C$2,'[93]ERU-1'!$A$6:$BE$17,M$42,FALSE)</f>
        <v>1050</v>
      </c>
      <c r="N134" s="85">
        <f>VLOOKUP($C$2,'[93]ERU-1'!$A$6:$BE$17,N$42,FALSE)</f>
        <v>0</v>
      </c>
      <c r="O134" s="85" t="s">
        <v>36</v>
      </c>
      <c r="P134" s="85">
        <f>VLOOKUP($C$2,'[93]ERU-1'!$A$6:$BE$17,P$42,FALSE)</f>
        <v>0</v>
      </c>
      <c r="Q134" s="85">
        <f>VLOOKUP($C$2,'[93]ERU-1'!$A$6:$BE$17,Q$42,FALSE)</f>
        <v>0</v>
      </c>
      <c r="R134" s="85">
        <f>VLOOKUP($C$2,'[93]ERU-1'!$A$6:$BE$17,R$42,FALSE)</f>
        <v>1050</v>
      </c>
      <c r="S134" s="85">
        <f>VLOOKUP($C$2,'[93]ERU-1'!$A$6:$BE$17,S$42,FALSE)</f>
        <v>0</v>
      </c>
      <c r="T134" s="85">
        <f>VLOOKUP($C$2,'[93]ERU-1'!$A$6:$BE$17,T$42,FALSE)</f>
        <v>0</v>
      </c>
      <c r="U134" s="85">
        <f>VLOOKUP($C$2,'[93]ERU-1'!$A$6:$BE$17,U$42,FALSE)</f>
        <v>0</v>
      </c>
      <c r="V134" s="85">
        <f>VLOOKUP($C$2,'[93]ERU-1'!$A$6:$BE$17,V$42,FALSE)</f>
        <v>0</v>
      </c>
      <c r="W134" s="85">
        <f>VLOOKUP($C$2,'[93]ERU-1'!$A$6:$BE$17,W$42,FALSE)</f>
        <v>0</v>
      </c>
      <c r="X134" s="85">
        <f>VLOOKUP($C$2,'[93]ERU-1'!$A$6:$BE$17,X$42,FALSE)</f>
        <v>0</v>
      </c>
      <c r="Y134" s="85">
        <f>VLOOKUP($C$2,'[93]ERU-1'!$A$6:$BE$17,Y$42,FALSE)</f>
        <v>0</v>
      </c>
      <c r="Z134" s="85">
        <f>VLOOKUP($C$2,'[93]ERU-1'!$A$6:$BE$17,Z$42,FALSE)</f>
        <v>0</v>
      </c>
      <c r="AA134" s="85" t="str">
        <f>INDEX([16]Data!$BK$5:$BK$156,MATCH(A134,[16]Data!$A$5:$A$156,0))</f>
        <v>Liberecký</v>
      </c>
      <c r="AB134" s="86">
        <f>INDEX([16]Data!$BM$5:$BM$156,MATCH(A134,[16]Data!$A$5:$A$156,0))</f>
        <v>2.254</v>
      </c>
      <c r="AD134" s="39">
        <f t="shared" si="17"/>
        <v>0.86969399692476201</v>
      </c>
    </row>
    <row r="135" spans="1:30" x14ac:dyDescent="0.25">
      <c r="A135">
        <v>2881</v>
      </c>
      <c r="B135" s="84" t="str">
        <f>INDEX([16]Data!$C$5:$C$156,MATCH(A135,[16]Data!$A$5:$A$156,0))</f>
        <v>KJ - Ústí nad Orlicí</v>
      </c>
      <c r="C135" s="85" t="str">
        <f>VLOOKUP($C$2,'[94]ERU-1'!$A$6:$BE$17,C$42,FALSE)</f>
        <v>Srpen</v>
      </c>
      <c r="D135" s="85">
        <f>VLOOKUP($C$2,'[94]ERU-1'!$A$6:$BE$17,D$42,FALSE)</f>
        <v>8</v>
      </c>
      <c r="E135" s="85">
        <f>VLOOKUP($C$2,'[94]ERU-1'!$A$6:$BE$17,E$42,FALSE)</f>
        <v>460.03300000000002</v>
      </c>
      <c r="F135" s="85">
        <f>VLOOKUP($C$2,'[94]ERU-1'!$A$6:$BE$17,F$42,FALSE)</f>
        <v>243.10900000000001</v>
      </c>
      <c r="G135" s="85">
        <f>VLOOKUP($C$2,'[94]ERU-1'!$A$6:$BE$17,G$42,FALSE)</f>
        <v>35.33</v>
      </c>
      <c r="H135" s="85">
        <f>VLOOKUP($C$2,'[94]ERU-1'!$A$6:$BE$17,H$42,FALSE)</f>
        <v>686</v>
      </c>
      <c r="I135" s="85">
        <f>VLOOKUP($C$2,'[94]ERU-1'!$A$6:$BE$17,I$42,FALSE)</f>
        <v>0</v>
      </c>
      <c r="J135" s="85">
        <f>VLOOKUP($C$2,'[94]ERU-1'!$A$6:$BE$17,J$42,FALSE)</f>
        <v>0</v>
      </c>
      <c r="K135" s="85">
        <f>VLOOKUP($C$2,'[94]ERU-1'!$A$6:$BE$17,K$42,FALSE)</f>
        <v>686</v>
      </c>
      <c r="L135" s="85">
        <f>VLOOKUP($C$2,'[94]ERU-1'!$A$6:$BE$17,L$42,FALSE)</f>
        <v>0</v>
      </c>
      <c r="M135" s="85">
        <f>VLOOKUP($C$2,'[94]ERU-1'!$A$6:$BE$17,M$42,FALSE)</f>
        <v>686</v>
      </c>
      <c r="N135" s="85">
        <f>VLOOKUP($C$2,'[94]ERU-1'!$A$6:$BE$17,N$42,FALSE)</f>
        <v>0</v>
      </c>
      <c r="O135" s="85" t="s">
        <v>36</v>
      </c>
      <c r="P135" s="85">
        <f>VLOOKUP($C$2,'[94]ERU-1'!$A$6:$BE$17,P$42,FALSE)</f>
        <v>0</v>
      </c>
      <c r="Q135" s="85">
        <f>VLOOKUP($C$2,'[94]ERU-1'!$A$6:$BE$17,Q$42,FALSE)</f>
        <v>0</v>
      </c>
      <c r="R135" s="85">
        <f>VLOOKUP($C$2,'[94]ERU-1'!$A$6:$BE$17,R$42,FALSE)</f>
        <v>686</v>
      </c>
      <c r="S135" s="85">
        <f>VLOOKUP($C$2,'[94]ERU-1'!$A$6:$BE$17,S$42,FALSE)</f>
        <v>0</v>
      </c>
      <c r="T135" s="85">
        <f>VLOOKUP($C$2,'[94]ERU-1'!$A$6:$BE$17,T$42,FALSE)</f>
        <v>0</v>
      </c>
      <c r="U135" s="85">
        <f>VLOOKUP($C$2,'[94]ERU-1'!$A$6:$BE$17,U$42,FALSE)</f>
        <v>0</v>
      </c>
      <c r="V135" s="85">
        <f>VLOOKUP($C$2,'[94]ERU-1'!$A$6:$BE$17,V$42,FALSE)</f>
        <v>0</v>
      </c>
      <c r="W135" s="85">
        <f>VLOOKUP($C$2,'[94]ERU-1'!$A$6:$BE$17,W$42,FALSE)</f>
        <v>0</v>
      </c>
      <c r="X135" s="85">
        <f>VLOOKUP($C$2,'[94]ERU-1'!$A$6:$BE$17,X$42,FALSE)</f>
        <v>0</v>
      </c>
      <c r="Y135" s="85">
        <f>VLOOKUP($C$2,'[94]ERU-1'!$A$6:$BE$17,Y$42,FALSE)</f>
        <v>0</v>
      </c>
      <c r="Z135" s="85">
        <f>VLOOKUP($C$2,'[94]ERU-1'!$A$6:$BE$17,Z$42,FALSE)</f>
        <v>0</v>
      </c>
      <c r="AA135" s="85" t="str">
        <f>INDEX([16]Data!$BK$5:$BK$156,MATCH(A135,[16]Data!$A$5:$A$156,0))</f>
        <v>Pardubický</v>
      </c>
      <c r="AB135" s="86">
        <f>INDEX([16]Data!$BM$5:$BM$156,MATCH(A135,[16]Data!$A$5:$A$156,0))</f>
        <v>1.7909999999999999</v>
      </c>
      <c r="AD135" s="39">
        <f t="shared" si="17"/>
        <v>0.78382764749785305</v>
      </c>
    </row>
    <row r="136" spans="1:30" x14ac:dyDescent="0.25">
      <c r="A136">
        <v>3081</v>
      </c>
      <c r="B136" s="84" t="str">
        <f>INDEX([16]Data!$C$5:$C$156,MATCH(A136,[16]Data!$A$5:$A$156,0))</f>
        <v>KJ - Ústí nad Orlicí, Okružní</v>
      </c>
      <c r="C136" s="85" t="str">
        <f>VLOOKUP($C$2,'[95]ERU-1'!$A$6:$BE$17,C$42,FALSE)</f>
        <v>Srpen</v>
      </c>
      <c r="D136" s="85">
        <f>VLOOKUP($C$2,'[95]ERU-1'!$A$6:$BE$17,D$42,FALSE)</f>
        <v>8</v>
      </c>
      <c r="E136" s="85">
        <f>VLOOKUP($C$2,'[95]ERU-1'!$A$6:$BE$17,E$42,FALSE)</f>
        <v>167.203</v>
      </c>
      <c r="F136" s="85">
        <f>VLOOKUP($C$2,'[95]ERU-1'!$A$6:$BE$17,F$42,FALSE)</f>
        <v>87.433000000000007</v>
      </c>
      <c r="G136" s="85">
        <f>VLOOKUP($C$2,'[95]ERU-1'!$A$6:$BE$17,G$42,FALSE)</f>
        <v>35.354999999999997</v>
      </c>
      <c r="H136" s="85">
        <f>VLOOKUP($C$2,'[95]ERU-1'!$A$6:$BE$17,H$42,FALSE)</f>
        <v>245</v>
      </c>
      <c r="I136" s="85">
        <f>VLOOKUP($C$2,'[95]ERU-1'!$A$6:$BE$17,I$42,FALSE)</f>
        <v>0</v>
      </c>
      <c r="J136" s="85">
        <f>VLOOKUP($C$2,'[95]ERU-1'!$A$6:$BE$17,J$42,FALSE)</f>
        <v>0</v>
      </c>
      <c r="K136" s="85">
        <f>VLOOKUP($C$2,'[95]ERU-1'!$A$6:$BE$17,K$42,FALSE)</f>
        <v>245</v>
      </c>
      <c r="L136" s="85">
        <f>VLOOKUP($C$2,'[95]ERU-1'!$A$6:$BE$17,L$42,FALSE)</f>
        <v>0</v>
      </c>
      <c r="M136" s="85">
        <f>VLOOKUP($C$2,'[95]ERU-1'!$A$6:$BE$17,M$42,FALSE)</f>
        <v>245</v>
      </c>
      <c r="N136" s="85">
        <f>VLOOKUP($C$2,'[95]ERU-1'!$A$6:$BE$17,N$42,FALSE)</f>
        <v>0</v>
      </c>
      <c r="O136" s="85" t="s">
        <v>36</v>
      </c>
      <c r="P136" s="85">
        <f>VLOOKUP($C$2,'[95]ERU-1'!$A$6:$BE$17,P$42,FALSE)</f>
        <v>0</v>
      </c>
      <c r="Q136" s="85">
        <f>VLOOKUP($C$2,'[95]ERU-1'!$A$6:$BE$17,Q$42,FALSE)</f>
        <v>0</v>
      </c>
      <c r="R136" s="85">
        <f>VLOOKUP($C$2,'[95]ERU-1'!$A$6:$BE$17,R$42,FALSE)</f>
        <v>245</v>
      </c>
      <c r="S136" s="85">
        <f>VLOOKUP($C$2,'[95]ERU-1'!$A$6:$BE$17,S$42,FALSE)</f>
        <v>0</v>
      </c>
      <c r="T136" s="85">
        <f>VLOOKUP($C$2,'[95]ERU-1'!$A$6:$BE$17,T$42,FALSE)</f>
        <v>0</v>
      </c>
      <c r="U136" s="85">
        <f>VLOOKUP($C$2,'[95]ERU-1'!$A$6:$BE$17,U$42,FALSE)</f>
        <v>0</v>
      </c>
      <c r="V136" s="85">
        <f>VLOOKUP($C$2,'[95]ERU-1'!$A$6:$BE$17,V$42,FALSE)</f>
        <v>0</v>
      </c>
      <c r="W136" s="85">
        <f>VLOOKUP($C$2,'[95]ERU-1'!$A$6:$BE$17,W$42,FALSE)</f>
        <v>0</v>
      </c>
      <c r="X136" s="85">
        <f>VLOOKUP($C$2,'[95]ERU-1'!$A$6:$BE$17,X$42,FALSE)</f>
        <v>0</v>
      </c>
      <c r="Y136" s="85">
        <f>VLOOKUP($C$2,'[95]ERU-1'!$A$6:$BE$17,Y$42,FALSE)</f>
        <v>0</v>
      </c>
      <c r="Z136" s="85">
        <f>VLOOKUP($C$2,'[95]ERU-1'!$A$6:$BE$17,Z$42,FALSE)</f>
        <v>0</v>
      </c>
      <c r="AA136" s="85" t="str">
        <f>INDEX([16]Data!$BK$5:$BK$156,MATCH(A136,[16]Data!$A$5:$A$156,0))</f>
        <v>Pardubický</v>
      </c>
      <c r="AB136" s="86">
        <f>INDEX([16]Data!$BM$5:$BM$156,MATCH(A136,[16]Data!$A$5:$A$156,0))</f>
        <v>0.72299999999999998</v>
      </c>
      <c r="AD136" s="39">
        <f t="shared" si="17"/>
        <v>0.77837378970818283</v>
      </c>
    </row>
    <row r="137" spans="1:30" x14ac:dyDescent="0.25">
      <c r="A137">
        <v>2880</v>
      </c>
      <c r="B137" s="84" t="str">
        <f>INDEX([16]Data!$C$5:$C$156,MATCH(A137,[16]Data!$A$5:$A$156,0))</f>
        <v>KJ - Vamberk</v>
      </c>
      <c r="C137" s="85" t="str">
        <f>VLOOKUP($C$2,'[96]ERU-1'!$A$6:$BE$17,C$42,FALSE)</f>
        <v>Srpen</v>
      </c>
      <c r="D137" s="85">
        <f>VLOOKUP($C$2,'[96]ERU-1'!$A$6:$BE$17,D$42,FALSE)</f>
        <v>8</v>
      </c>
      <c r="E137" s="85">
        <f>VLOOKUP($C$2,'[96]ERU-1'!$A$6:$BE$17,E$42,FALSE)</f>
        <v>322.91000000000003</v>
      </c>
      <c r="F137" s="85">
        <f>VLOOKUP($C$2,'[96]ERU-1'!$A$6:$BE$17,F$42,FALSE)</f>
        <v>165.631</v>
      </c>
      <c r="G137" s="85">
        <f>VLOOKUP($C$2,'[96]ERU-1'!$A$6:$BE$17,G$42,FALSE)</f>
        <v>35.357999999999997</v>
      </c>
      <c r="H137" s="85">
        <f>VLOOKUP($C$2,'[96]ERU-1'!$A$6:$BE$17,H$42,FALSE)</f>
        <v>444</v>
      </c>
      <c r="I137" s="85">
        <f>VLOOKUP($C$2,'[96]ERU-1'!$A$6:$BE$17,I$42,FALSE)</f>
        <v>0</v>
      </c>
      <c r="J137" s="85">
        <f>VLOOKUP($C$2,'[96]ERU-1'!$A$6:$BE$17,J$42,FALSE)</f>
        <v>0</v>
      </c>
      <c r="K137" s="85">
        <f>VLOOKUP($C$2,'[96]ERU-1'!$A$6:$BE$17,K$42,FALSE)</f>
        <v>444</v>
      </c>
      <c r="L137" s="85">
        <f>VLOOKUP($C$2,'[96]ERU-1'!$A$6:$BE$17,L$42,FALSE)</f>
        <v>0</v>
      </c>
      <c r="M137" s="85">
        <f>VLOOKUP($C$2,'[96]ERU-1'!$A$6:$BE$17,M$42,FALSE)</f>
        <v>444</v>
      </c>
      <c r="N137" s="85">
        <f>VLOOKUP($C$2,'[96]ERU-1'!$A$6:$BE$17,N$42,FALSE)</f>
        <v>0</v>
      </c>
      <c r="O137" s="85" t="s">
        <v>36</v>
      </c>
      <c r="P137" s="85">
        <f>VLOOKUP($C$2,'[96]ERU-1'!$A$6:$BE$17,P$42,FALSE)</f>
        <v>0</v>
      </c>
      <c r="Q137" s="85">
        <f>VLOOKUP($C$2,'[96]ERU-1'!$A$6:$BE$17,Q$42,FALSE)</f>
        <v>0</v>
      </c>
      <c r="R137" s="85">
        <f>VLOOKUP($C$2,'[96]ERU-1'!$A$6:$BE$17,R$42,FALSE)</f>
        <v>444</v>
      </c>
      <c r="S137" s="85">
        <f>VLOOKUP($C$2,'[96]ERU-1'!$A$6:$BE$17,S$42,FALSE)</f>
        <v>0</v>
      </c>
      <c r="T137" s="85">
        <f>VLOOKUP($C$2,'[96]ERU-1'!$A$6:$BE$17,T$42,FALSE)</f>
        <v>0</v>
      </c>
      <c r="U137" s="85">
        <f>VLOOKUP($C$2,'[96]ERU-1'!$A$6:$BE$17,U$42,FALSE)</f>
        <v>0</v>
      </c>
      <c r="V137" s="85">
        <f>VLOOKUP($C$2,'[96]ERU-1'!$A$6:$BE$17,V$42,FALSE)</f>
        <v>0</v>
      </c>
      <c r="W137" s="85">
        <f>VLOOKUP($C$2,'[96]ERU-1'!$A$6:$BE$17,W$42,FALSE)</f>
        <v>0</v>
      </c>
      <c r="X137" s="85">
        <f>VLOOKUP($C$2,'[96]ERU-1'!$A$6:$BE$17,X$42,FALSE)</f>
        <v>0</v>
      </c>
      <c r="Y137" s="85">
        <f>VLOOKUP($C$2,'[96]ERU-1'!$A$6:$BE$17,Y$42,FALSE)</f>
        <v>0</v>
      </c>
      <c r="Z137" s="85">
        <f>VLOOKUP($C$2,'[96]ERU-1'!$A$6:$BE$17,Z$42,FALSE)</f>
        <v>0</v>
      </c>
      <c r="AA137" s="85" t="str">
        <f>INDEX([16]Data!$BK$5:$BK$156,MATCH(A137,[16]Data!$A$5:$A$156,0))</f>
        <v>Královéhradecký</v>
      </c>
      <c r="AB137" s="86">
        <f>INDEX([16]Data!$BM$5:$BM$156,MATCH(A137,[16]Data!$A$5:$A$156,0))</f>
        <v>1.7909999999999999</v>
      </c>
      <c r="AD137" s="39">
        <f t="shared" si="17"/>
        <v>0.74462711287943273</v>
      </c>
    </row>
    <row r="138" spans="1:30" x14ac:dyDescent="0.25">
      <c r="A138">
        <v>2478</v>
      </c>
      <c r="B138" s="84" t="str">
        <f>INDEX([16]Data!$C$5:$C$156,MATCH(A138,[16]Data!$A$5:$A$156,0))</f>
        <v>Kotelna Votice</v>
      </c>
      <c r="C138" s="85" t="str">
        <f>VLOOKUP($C$2,'[57]ERU-1'!$A$6:$BE$17,C$42,FALSE)</f>
        <v>Srpen</v>
      </c>
      <c r="D138" s="85">
        <f>VLOOKUP($C$2,'[57]ERU-1'!$A$6:$BE$17,D$42,FALSE)</f>
        <v>8</v>
      </c>
      <c r="E138" s="85">
        <f>VLOOKUP($C$2,'[57]ERU-1'!$A$6:$BE$17,E$42,FALSE)</f>
        <v>191.18199999999999</v>
      </c>
      <c r="F138" s="85">
        <f>VLOOKUP($C$2,'[57]ERU-1'!$A$6:$BE$17,F$42,FALSE)</f>
        <v>100.486</v>
      </c>
      <c r="G138" s="85">
        <f>VLOOKUP($C$2,'[57]ERU-1'!$A$6:$BE$17,G$42,FALSE)</f>
        <v>35.292000000000002</v>
      </c>
      <c r="H138" s="85">
        <f>VLOOKUP($C$2,'[57]ERU-1'!$A$6:$BE$17,H$42,FALSE)</f>
        <v>273</v>
      </c>
      <c r="I138" s="85">
        <f>VLOOKUP($C$2,'[57]ERU-1'!$A$6:$BE$17,I$42,FALSE)</f>
        <v>0</v>
      </c>
      <c r="J138" s="85">
        <f>VLOOKUP($C$2,'[57]ERU-1'!$A$6:$BE$17,J$42,FALSE)</f>
        <v>0</v>
      </c>
      <c r="K138" s="85">
        <f>VLOOKUP($C$2,'[57]ERU-1'!$A$6:$BE$17,K$42,FALSE)</f>
        <v>273</v>
      </c>
      <c r="L138" s="85">
        <f>VLOOKUP($C$2,'[57]ERU-1'!$A$6:$BE$17,L$42,FALSE)</f>
        <v>0</v>
      </c>
      <c r="M138" s="85">
        <f>VLOOKUP($C$2,'[57]ERU-1'!$A$6:$BE$17,M$42,FALSE)</f>
        <v>273</v>
      </c>
      <c r="N138" s="85">
        <f>VLOOKUP($C$2,'[57]ERU-1'!$A$6:$BE$17,N$42,FALSE)</f>
        <v>0</v>
      </c>
      <c r="O138" s="85" t="s">
        <v>36</v>
      </c>
      <c r="P138" s="85">
        <f>VLOOKUP($C$2,'[57]ERU-1'!$A$6:$BE$17,P$42,FALSE)</f>
        <v>0</v>
      </c>
      <c r="Q138" s="85">
        <f>VLOOKUP($C$2,'[57]ERU-1'!$A$6:$BE$17,Q$42,FALSE)</f>
        <v>0</v>
      </c>
      <c r="R138" s="85">
        <f>VLOOKUP($C$2,'[57]ERU-1'!$A$6:$BE$17,R$42,FALSE)</f>
        <v>273</v>
      </c>
      <c r="S138" s="85">
        <f>VLOOKUP($C$2,'[57]ERU-1'!$A$6:$BE$17,S$42,FALSE)</f>
        <v>0</v>
      </c>
      <c r="T138" s="85">
        <f>VLOOKUP($C$2,'[57]ERU-1'!$A$6:$BE$17,T$42,FALSE)</f>
        <v>0</v>
      </c>
      <c r="U138" s="85">
        <f>VLOOKUP($C$2,'[57]ERU-1'!$A$6:$BE$17,U$42,FALSE)</f>
        <v>0</v>
      </c>
      <c r="V138" s="85">
        <f>VLOOKUP($C$2,'[57]ERU-1'!$A$6:$BE$17,V$42,FALSE)</f>
        <v>0</v>
      </c>
      <c r="W138" s="85">
        <f>VLOOKUP($C$2,'[57]ERU-1'!$A$6:$BE$17,W$42,FALSE)</f>
        <v>0</v>
      </c>
      <c r="X138" s="85">
        <f>VLOOKUP($C$2,'[57]ERU-1'!$A$6:$BE$17,X$42,FALSE)</f>
        <v>0</v>
      </c>
      <c r="Y138" s="85">
        <f>VLOOKUP($C$2,'[57]ERU-1'!$A$6:$BE$17,Y$42,FALSE)</f>
        <v>0</v>
      </c>
      <c r="Z138" s="85">
        <f>VLOOKUP($C$2,'[57]ERU-1'!$A$6:$BE$17,Z$42,FALSE)</f>
        <v>0</v>
      </c>
      <c r="AA138" s="85" t="str">
        <f>INDEX([16]Data!$BK$5:$BK$156,MATCH(A138,[16]Data!$A$5:$A$156,0))</f>
        <v>Středočeský</v>
      </c>
      <c r="AB138" s="86">
        <f>INDEX([16]Data!$BM$5:$BM$156,MATCH(A138,[16]Data!$A$5:$A$156,0))</f>
        <v>0.28000000000000003</v>
      </c>
      <c r="AD138" s="39">
        <f t="shared" si="17"/>
        <v>0.75466565823431453</v>
      </c>
    </row>
    <row r="139" spans="1:30" x14ac:dyDescent="0.25">
      <c r="A139">
        <v>2641</v>
      </c>
      <c r="B139" s="84" t="str">
        <f>INDEX([16]Data!$C$5:$C$156,MATCH(A139,[16]Data!$A$5:$A$156,0))</f>
        <v>KJ - Vrchlabí, Žižkova NKTC</v>
      </c>
      <c r="C139" s="85" t="str">
        <f>VLOOKUP($C$2,'[12]ERU-1'!$A$28:$BE$39,C$42,FALSE)</f>
        <v>Srpen</v>
      </c>
      <c r="D139" s="85">
        <f>VLOOKUP($C$2,'[12]ERU-1'!$A$6:$BE$17,D$42,FALSE)</f>
        <v>8</v>
      </c>
      <c r="E139" s="85">
        <f>VLOOKUP($C$2,'[12]ERU-1'!$A$28:$BE$39,E$42,FALSE)</f>
        <v>509.41</v>
      </c>
      <c r="F139" s="85">
        <f>VLOOKUP($C$2,'[12]ERU-1'!$A$28:$BE$39,F$42,FALSE)</f>
        <v>268.17</v>
      </c>
      <c r="G139" s="85">
        <f>VLOOKUP($C$2,'[12]ERU-1'!$A$28:$BE$39,G$42,FALSE)</f>
        <v>35.354999999999997</v>
      </c>
      <c r="H139" s="85">
        <f>VLOOKUP($C$2,'[12]ERU-1'!$A$28:$BE$39,H$42,FALSE)</f>
        <v>762</v>
      </c>
      <c r="I139" s="85">
        <f>VLOOKUP($C$2,'[12]ERU-1'!$A$28:$BE$39,I$42,FALSE)</f>
        <v>0</v>
      </c>
      <c r="J139" s="85">
        <f>VLOOKUP($C$2,'[12]ERU-1'!$A$28:$BE$39,J$42,FALSE)</f>
        <v>0</v>
      </c>
      <c r="K139" s="85">
        <f>VLOOKUP($C$2,'[12]ERU-1'!$A$28:$BE$39,K$42,FALSE)</f>
        <v>762</v>
      </c>
      <c r="L139" s="85">
        <f>VLOOKUP($C$2,'[12]ERU-1'!$A$28:$BE$39,L$42,FALSE)</f>
        <v>0</v>
      </c>
      <c r="M139" s="85">
        <f>VLOOKUP($C$2,'[12]ERU-1'!$A$28:$BE$39,M$42,FALSE)</f>
        <v>762</v>
      </c>
      <c r="N139" s="85">
        <f>VLOOKUP($C$2,'[12]ERU-1'!$A$28:$BE$39,N$42,FALSE)</f>
        <v>0</v>
      </c>
      <c r="O139" s="85" t="s">
        <v>36</v>
      </c>
      <c r="P139" s="85">
        <f>VLOOKUP($C$2,'[12]ERU-1'!$A$28:$BE$39,P$42,FALSE)</f>
        <v>0</v>
      </c>
      <c r="Q139" s="85">
        <f>VLOOKUP($C$2,'[12]ERU-1'!$A$28:$BE$39,Q$42,FALSE)</f>
        <v>0</v>
      </c>
      <c r="R139" s="85">
        <f>VLOOKUP($C$2,'[12]ERU-1'!$A$28:$BE$39,R$42,FALSE)</f>
        <v>762</v>
      </c>
      <c r="S139" s="85">
        <f>VLOOKUP($C$2,'[12]ERU-1'!$A$28:$BE$39,S$42,FALSE)</f>
        <v>0</v>
      </c>
      <c r="T139" s="85">
        <f>VLOOKUP($C$2,'[12]ERU-1'!$A$28:$BE$39,T$42,FALSE)</f>
        <v>0</v>
      </c>
      <c r="U139" s="85">
        <f>VLOOKUP($C$2,'[12]ERU-1'!$A$28:$BE$39,U$42,FALSE)</f>
        <v>0</v>
      </c>
      <c r="V139" s="85">
        <f>VLOOKUP($C$2,'[12]ERU-1'!$A$28:$BE$39,V$42,FALSE)</f>
        <v>0</v>
      </c>
      <c r="W139" s="85">
        <f>VLOOKUP($C$2,'[12]ERU-1'!$A$28:$BE$39,W$42,FALSE)</f>
        <v>0</v>
      </c>
      <c r="X139" s="85">
        <f>VLOOKUP($C$2,'[12]ERU-1'!$A$28:$BE$39,X$42,FALSE)</f>
        <v>0</v>
      </c>
      <c r="Y139" s="85">
        <f>VLOOKUP($C$2,'[12]ERU-1'!$A$28:$BE$39,Y$42,FALSE)</f>
        <v>0</v>
      </c>
      <c r="Z139" s="85">
        <f>VLOOKUP($C$2,'[12]ERU-1'!$A$28:$BE$39,Z$42,FALSE)</f>
        <v>0</v>
      </c>
      <c r="AA139" s="85" t="str">
        <f>INDEX([16]Data!$BK$5:$BK$156,MATCH(A139,[16]Data!$A$5:$A$156,0))</f>
        <v>Královéhradecký</v>
      </c>
      <c r="AB139" s="86">
        <f>INDEX([16]Data!$BM$5:$BM$156,MATCH(A139,[16]Data!$A$5:$A$156,0))</f>
        <v>1.9950000000000001</v>
      </c>
      <c r="AD139" s="39">
        <f t="shared" si="17"/>
        <v>0.78930031944910561</v>
      </c>
    </row>
    <row r="140" spans="1:30" x14ac:dyDescent="0.25">
      <c r="A140">
        <v>2642</v>
      </c>
      <c r="B140" s="84" t="str">
        <f>INDEX([16]Data!$C$5:$C$156,MATCH(A140,[16]Data!$A$5:$A$156,0))</f>
        <v>KJ - Vrchlabí, připojení Liščí kopec</v>
      </c>
      <c r="C140" s="85" t="str">
        <f>VLOOKUP($C$2,'[12]ERU-1'!$A$28:$BE$39,C$42,FALSE)</f>
        <v>Srpen</v>
      </c>
      <c r="D140" s="85">
        <f>VLOOKUP($C$2,'[12]ERU-1'!$A$6:$BE$17,D$42,FALSE)</f>
        <v>8</v>
      </c>
      <c r="E140" s="85">
        <f>VLOOKUP($C$2,'[12]ERU-1'!$A$6:$BE$17,E$42,FALSE)</f>
        <v>462.81900000000002</v>
      </c>
      <c r="F140" s="85">
        <f>VLOOKUP($C$2,'[12]ERU-1'!$A$6:$BE$17,F$42,FALSE)</f>
        <v>251.31899999999999</v>
      </c>
      <c r="G140" s="85">
        <f>VLOOKUP($C$2,'[12]ERU-1'!$A$6:$BE$17,G$42,FALSE)</f>
        <v>35.354999999999997</v>
      </c>
      <c r="H140" s="85">
        <f>VLOOKUP($C$2,'[12]ERU-1'!$A$6:$BE$17,H$42,FALSE)</f>
        <v>732</v>
      </c>
      <c r="I140" s="85">
        <f>VLOOKUP($C$2,'[12]ERU-1'!$A$6:$BE$17,I$42,FALSE)</f>
        <v>0</v>
      </c>
      <c r="J140" s="85">
        <f>VLOOKUP($C$2,'[12]ERU-1'!$A$6:$BE$17,J$42,FALSE)</f>
        <v>0</v>
      </c>
      <c r="K140" s="85">
        <f>VLOOKUP($C$2,'[12]ERU-1'!$A$6:$BE$17,K$42,FALSE)</f>
        <v>732</v>
      </c>
      <c r="L140" s="85">
        <f>VLOOKUP($C$2,'[12]ERU-1'!$A$6:$BE$17,L$42,FALSE)</f>
        <v>0</v>
      </c>
      <c r="M140" s="85">
        <f>VLOOKUP($C$2,'[12]ERU-1'!$A$6:$BE$17,M$42,FALSE)</f>
        <v>732</v>
      </c>
      <c r="N140" s="85">
        <f>VLOOKUP($C$2,'[12]ERU-1'!$A$6:$BE$17,N$42,FALSE)</f>
        <v>0</v>
      </c>
      <c r="O140" s="85" t="s">
        <v>36</v>
      </c>
      <c r="P140" s="85">
        <f>VLOOKUP($C$2,'[12]ERU-1'!$A$6:$BE$17,P$42,FALSE)</f>
        <v>0</v>
      </c>
      <c r="Q140" s="85">
        <f>VLOOKUP($C$2,'[12]ERU-1'!$A$6:$BE$17,Q$42,FALSE)</f>
        <v>0</v>
      </c>
      <c r="R140" s="85">
        <f>VLOOKUP($C$2,'[12]ERU-1'!$A$6:$BE$17,R$42,FALSE)</f>
        <v>732</v>
      </c>
      <c r="S140" s="85">
        <f>VLOOKUP($C$2,'[12]ERU-1'!$A$6:$BE$17,S$42,FALSE)</f>
        <v>0</v>
      </c>
      <c r="T140" s="85">
        <f>VLOOKUP($C$2,'[12]ERU-1'!$A$6:$BE$17,T$42,FALSE)</f>
        <v>0</v>
      </c>
      <c r="U140" s="85">
        <f>VLOOKUP($C$2,'[12]ERU-1'!$A$6:$BE$17,U$42,FALSE)</f>
        <v>0</v>
      </c>
      <c r="V140" s="85">
        <f>VLOOKUP($C$2,'[12]ERU-1'!$A$6:$BE$17,V$42,FALSE)</f>
        <v>0</v>
      </c>
      <c r="W140" s="85">
        <f>VLOOKUP($C$2,'[12]ERU-1'!$A$6:$BE$17,W$42,FALSE)</f>
        <v>0</v>
      </c>
      <c r="X140" s="85">
        <f>VLOOKUP($C$2,'[12]ERU-1'!$A$6:$BE$17,X$42,FALSE)</f>
        <v>0</v>
      </c>
      <c r="Y140" s="85">
        <f>VLOOKUP($C$2,'[12]ERU-1'!$A$6:$BE$17,Y$42,FALSE)</f>
        <v>0</v>
      </c>
      <c r="Z140" s="85">
        <f>VLOOKUP($C$2,'[12]ERU-1'!$A$6:$BE$17,Z$42,FALSE)</f>
        <v>0</v>
      </c>
      <c r="AA140" s="85" t="str">
        <f>INDEX([16]Data!$BK$5:$BK$156,MATCH(A140,[16]Data!$A$5:$A$156,0))</f>
        <v>Královéhradecký</v>
      </c>
      <c r="AB140" s="86">
        <f>INDEX([16]Data!$BM$5:$BM$156,MATCH(A140,[16]Data!$A$5:$A$156,0))</f>
        <v>1.7909999999999999</v>
      </c>
      <c r="AD140" s="39">
        <f t="shared" si="17"/>
        <v>0.80906470793427221</v>
      </c>
    </row>
    <row r="141" spans="1:30" x14ac:dyDescent="0.25">
      <c r="A141">
        <v>2703</v>
      </c>
      <c r="B141" s="84" t="str">
        <f>INDEX([16]Data!$C$5:$C$156,MATCH(A141,[16]Data!$A$5:$A$156,0))</f>
        <v>KJ - Vysoké Mýto, Generála Svatoně (kotelna Vanice)</v>
      </c>
      <c r="C141" s="85" t="str">
        <f>VLOOKUP($C$2,'[97]ERU-1'!$A$6:$BE$17,C$42,FALSE)</f>
        <v>Srpen</v>
      </c>
      <c r="D141" s="85">
        <f>VLOOKUP($C$2,'[97]ERU-1'!$A$6:$BE$17,D$42,FALSE)</f>
        <v>8</v>
      </c>
      <c r="E141" s="85">
        <f>VLOOKUP($C$2,'[97]ERU-1'!$A$6:$BE$17,E$42,FALSE)</f>
        <v>227.26599999999999</v>
      </c>
      <c r="F141" s="85">
        <f>VLOOKUP($C$2,'[97]ERU-1'!$A$6:$BE$17,F$42,FALSE)</f>
        <v>127.355</v>
      </c>
      <c r="G141" s="85">
        <f>VLOOKUP($C$2,'[97]ERU-1'!$A$6:$BE$17,G$42,FALSE)</f>
        <v>35.344999999999999</v>
      </c>
      <c r="H141" s="85">
        <f>VLOOKUP($C$2,'[97]ERU-1'!$A$6:$BE$17,H$42,FALSE)</f>
        <v>376</v>
      </c>
      <c r="I141" s="85">
        <f>VLOOKUP($C$2,'[97]ERU-1'!$A$6:$BE$17,I$42,FALSE)</f>
        <v>0</v>
      </c>
      <c r="J141" s="85">
        <f>VLOOKUP($C$2,'[97]ERU-1'!$A$6:$BE$17,J$42,FALSE)</f>
        <v>0</v>
      </c>
      <c r="K141" s="85">
        <f>VLOOKUP($C$2,'[97]ERU-1'!$A$6:$BE$17,K$42,FALSE)</f>
        <v>376</v>
      </c>
      <c r="L141" s="85">
        <f>VLOOKUP($C$2,'[97]ERU-1'!$A$6:$BE$17,L$42,FALSE)</f>
        <v>0</v>
      </c>
      <c r="M141" s="85">
        <f>VLOOKUP($C$2,'[97]ERU-1'!$A$6:$BE$17,M$42,FALSE)</f>
        <v>376</v>
      </c>
      <c r="N141" s="85">
        <f>VLOOKUP($C$2,'[97]ERU-1'!$A$6:$BE$17,N$42,FALSE)</f>
        <v>0</v>
      </c>
      <c r="O141" s="85" t="s">
        <v>36</v>
      </c>
      <c r="P141" s="85">
        <f>VLOOKUP($C$2,'[97]ERU-1'!$A$6:$BE$17,P$42,FALSE)</f>
        <v>0</v>
      </c>
      <c r="Q141" s="85">
        <f>VLOOKUP($C$2,'[97]ERU-1'!$A$6:$BE$17,Q$42,FALSE)</f>
        <v>0</v>
      </c>
      <c r="R141" s="85">
        <f>VLOOKUP($C$2,'[97]ERU-1'!$A$6:$BE$17,R$42,FALSE)</f>
        <v>376</v>
      </c>
      <c r="S141" s="85">
        <f>VLOOKUP($C$2,'[97]ERU-1'!$A$6:$BE$17,S$42,FALSE)</f>
        <v>0</v>
      </c>
      <c r="T141" s="85">
        <f>VLOOKUP($C$2,'[97]ERU-1'!$A$6:$BE$17,T$42,FALSE)</f>
        <v>0</v>
      </c>
      <c r="U141" s="85">
        <f>VLOOKUP($C$2,'[97]ERU-1'!$A$6:$BE$17,U$42,FALSE)</f>
        <v>0</v>
      </c>
      <c r="V141" s="85">
        <f>VLOOKUP($C$2,'[97]ERU-1'!$A$6:$BE$17,V$42,FALSE)</f>
        <v>0</v>
      </c>
      <c r="W141" s="85">
        <f>VLOOKUP($C$2,'[97]ERU-1'!$A$6:$BE$17,W$42,FALSE)</f>
        <v>0</v>
      </c>
      <c r="X141" s="85">
        <f>VLOOKUP($C$2,'[97]ERU-1'!$A$6:$BE$17,X$42,FALSE)</f>
        <v>0</v>
      </c>
      <c r="Y141" s="85">
        <f>VLOOKUP($C$2,'[97]ERU-1'!$A$6:$BE$17,Y$42,FALSE)</f>
        <v>0</v>
      </c>
      <c r="Z141" s="85">
        <f>VLOOKUP($C$2,'[97]ERU-1'!$A$6:$BE$17,Z$42,FALSE)</f>
        <v>0</v>
      </c>
      <c r="AA141" s="85" t="str">
        <f>INDEX([16]Data!$BK$5:$BK$156,MATCH(A141,[16]Data!$A$5:$A$156,0))</f>
        <v>Pardubický</v>
      </c>
      <c r="AB141" s="86">
        <f>INDEX([16]Data!$BM$5:$BM$156,MATCH(A141,[16]Data!$A$5:$A$156,0))</f>
        <v>0.80800000000000005</v>
      </c>
      <c r="AD141" s="39">
        <f t="shared" si="17"/>
        <v>0.82010478147261157</v>
      </c>
    </row>
    <row r="142" spans="1:30" x14ac:dyDescent="0.25">
      <c r="A142">
        <v>2704</v>
      </c>
      <c r="B142" s="84" t="str">
        <f>INDEX([16]Data!$C$5:$C$156,MATCH(A142,[16]Data!$A$5:$A$156,0))</f>
        <v>KJ - Vysoké Mýto, Prokopa Velikého (kotelna Družba)</v>
      </c>
      <c r="C142" s="85" t="str">
        <f>VLOOKUP($C$2,'[98]ERU-1'!$A$6:$BE$17,C$42,FALSE)</f>
        <v>Srpen</v>
      </c>
      <c r="D142" s="85">
        <f>VLOOKUP($C$2,'[98]ERU-1'!$A$6:$BE$17,D$42,FALSE)</f>
        <v>8</v>
      </c>
      <c r="E142" s="85">
        <f>VLOOKUP($C$2,'[98]ERU-1'!$A$6:$BE$17,E$42,FALSE)</f>
        <v>127.842</v>
      </c>
      <c r="F142" s="85">
        <f>VLOOKUP($C$2,'[98]ERU-1'!$A$6:$BE$17,F$42,FALSE)</f>
        <v>66.828999999999994</v>
      </c>
      <c r="G142" s="85">
        <f>VLOOKUP($C$2,'[98]ERU-1'!$A$6:$BE$17,G$42,FALSE)</f>
        <v>35.347999999999999</v>
      </c>
      <c r="H142" s="85">
        <f>VLOOKUP($C$2,'[98]ERU-1'!$A$6:$BE$17,H$42,FALSE)</f>
        <v>183</v>
      </c>
      <c r="I142" s="85">
        <f>VLOOKUP($C$2,'[98]ERU-1'!$A$6:$BE$17,I$42,FALSE)</f>
        <v>0</v>
      </c>
      <c r="J142" s="85">
        <f>VLOOKUP($C$2,'[98]ERU-1'!$A$6:$BE$17,J$42,FALSE)</f>
        <v>0</v>
      </c>
      <c r="K142" s="85">
        <f>VLOOKUP($C$2,'[98]ERU-1'!$A$6:$BE$17,K$42,FALSE)</f>
        <v>183</v>
      </c>
      <c r="L142" s="85">
        <f>VLOOKUP($C$2,'[98]ERU-1'!$A$6:$BE$17,L$42,FALSE)</f>
        <v>0</v>
      </c>
      <c r="M142" s="85">
        <f>VLOOKUP($C$2,'[98]ERU-1'!$A$6:$BE$17,M$42,FALSE)</f>
        <v>183</v>
      </c>
      <c r="N142" s="85">
        <f>VLOOKUP($C$2,'[98]ERU-1'!$A$6:$BE$17,N$42,FALSE)</f>
        <v>0</v>
      </c>
      <c r="O142" s="85" t="s">
        <v>36</v>
      </c>
      <c r="P142" s="85">
        <f>VLOOKUP($C$2,'[98]ERU-1'!$A$6:$BE$17,P$42,FALSE)</f>
        <v>0</v>
      </c>
      <c r="Q142" s="85">
        <f>VLOOKUP($C$2,'[98]ERU-1'!$A$6:$BE$17,Q$42,FALSE)</f>
        <v>0</v>
      </c>
      <c r="R142" s="85">
        <f>VLOOKUP($C$2,'[98]ERU-1'!$A$6:$BE$17,R$42,FALSE)</f>
        <v>183</v>
      </c>
      <c r="S142" s="85">
        <f>VLOOKUP($C$2,'[98]ERU-1'!$A$6:$BE$17,S$42,FALSE)</f>
        <v>0</v>
      </c>
      <c r="T142" s="85">
        <f>VLOOKUP($C$2,'[98]ERU-1'!$A$6:$BE$17,T$42,FALSE)</f>
        <v>0</v>
      </c>
      <c r="U142" s="85">
        <f>VLOOKUP($C$2,'[98]ERU-1'!$A$6:$BE$17,U$42,FALSE)</f>
        <v>0</v>
      </c>
      <c r="V142" s="85">
        <f>VLOOKUP($C$2,'[98]ERU-1'!$A$6:$BE$17,V$42,FALSE)</f>
        <v>0</v>
      </c>
      <c r="W142" s="85">
        <f>VLOOKUP($C$2,'[98]ERU-1'!$A$6:$BE$17,W$42,FALSE)</f>
        <v>0</v>
      </c>
      <c r="X142" s="85">
        <f>VLOOKUP($C$2,'[98]ERU-1'!$A$6:$BE$17,X$42,FALSE)</f>
        <v>0</v>
      </c>
      <c r="Y142" s="85">
        <f>VLOOKUP($C$2,'[98]ERU-1'!$A$6:$BE$17,Y$42,FALSE)</f>
        <v>0</v>
      </c>
      <c r="Z142" s="85">
        <f>VLOOKUP($C$2,'[98]ERU-1'!$A$6:$BE$17,Z$42,FALSE)</f>
        <v>0</v>
      </c>
      <c r="AA142" s="85" t="str">
        <f>INDEX([16]Data!$BK$5:$BK$156,MATCH(A142,[16]Data!$A$5:$A$156,0))</f>
        <v>Pardubický</v>
      </c>
      <c r="AB142" s="86">
        <f>INDEX([16]Data!$BM$5:$BM$156,MATCH(A142,[16]Data!$A$5:$A$156,0))</f>
        <v>0.52900000000000003</v>
      </c>
      <c r="AD142" s="39">
        <f t="shared" si="17"/>
        <v>0.76064782255208574</v>
      </c>
    </row>
    <row r="143" spans="1:30" x14ac:dyDescent="0.25">
      <c r="A143">
        <v>3939</v>
      </c>
      <c r="B143" s="84" t="str">
        <f>INDEX([16]Data!$C$5:$C$156,MATCH(A143,[16]Data!$A$5:$A$156,0))</f>
        <v>KJ - Zákupy</v>
      </c>
      <c r="C143" s="85" t="str">
        <f>VLOOKUP($C$2,'[99]ERU-1'!$A$6:$BE$17,C$42,FALSE)</f>
        <v>Srpen</v>
      </c>
      <c r="D143" s="85">
        <f>VLOOKUP($C$2,'[99]ERU-1'!$A$6:$BE$17,D$42,FALSE)</f>
        <v>8</v>
      </c>
      <c r="E143" s="85">
        <f>VLOOKUP($C$2,'[99]ERU-1'!$A$6:$BE$17,E$42,FALSE)</f>
        <v>96.513000000000005</v>
      </c>
      <c r="F143" s="85">
        <f>VLOOKUP($C$2,'[99]ERU-1'!$A$6:$BE$17,F$42,FALSE)</f>
        <v>53.746000000000002</v>
      </c>
      <c r="G143" s="85">
        <f>VLOOKUP($C$2,'[99]ERU-1'!$A$6:$BE$17,G$42,FALSE)</f>
        <v>35.414000000000001</v>
      </c>
      <c r="H143" s="85">
        <f>VLOOKUP($C$2,'[99]ERU-1'!$A$6:$BE$17,H$42,FALSE)</f>
        <v>147</v>
      </c>
      <c r="I143" s="85">
        <f>VLOOKUP($C$2,'[99]ERU-1'!$A$6:$BE$17,I$42,FALSE)</f>
        <v>0</v>
      </c>
      <c r="J143" s="85">
        <f>VLOOKUP($C$2,'[99]ERU-1'!$A$6:$BE$17,J$42,FALSE)</f>
        <v>0</v>
      </c>
      <c r="K143" s="85">
        <f>VLOOKUP($C$2,'[99]ERU-1'!$A$6:$BE$17,K$42,FALSE)</f>
        <v>147</v>
      </c>
      <c r="L143" s="85">
        <f>VLOOKUP($C$2,'[99]ERU-1'!$A$6:$BE$17,L$42,FALSE)</f>
        <v>0</v>
      </c>
      <c r="M143" s="85">
        <f>VLOOKUP($C$2,'[99]ERU-1'!$A$6:$BE$17,M$42,FALSE)</f>
        <v>147</v>
      </c>
      <c r="N143" s="85">
        <f>VLOOKUP($C$2,'[99]ERU-1'!$A$6:$BE$17,N$42,FALSE)</f>
        <v>0</v>
      </c>
      <c r="O143" s="85" t="s">
        <v>36</v>
      </c>
      <c r="P143" s="85">
        <f>VLOOKUP($C$2,'[99]ERU-1'!$A$6:$BE$17,P$42,FALSE)</f>
        <v>0</v>
      </c>
      <c r="Q143" s="85">
        <f>VLOOKUP($C$2,'[99]ERU-1'!$A$6:$BE$17,Q$42,FALSE)</f>
        <v>0</v>
      </c>
      <c r="R143" s="85">
        <f>VLOOKUP($C$2,'[99]ERU-1'!$A$6:$BE$17,R$42,FALSE)</f>
        <v>147</v>
      </c>
      <c r="S143" s="85">
        <f>VLOOKUP($C$2,'[99]ERU-1'!$A$6:$BE$17,S$42,FALSE)</f>
        <v>0</v>
      </c>
      <c r="T143" s="85">
        <f>VLOOKUP($C$2,'[99]ERU-1'!$A$6:$BE$17,T$42,FALSE)</f>
        <v>0</v>
      </c>
      <c r="U143" s="85">
        <f>VLOOKUP($C$2,'[99]ERU-1'!$A$6:$BE$17,U$42,FALSE)</f>
        <v>0</v>
      </c>
      <c r="V143" s="85">
        <f>VLOOKUP($C$2,'[99]ERU-1'!$A$6:$BE$17,V$42,FALSE)</f>
        <v>0</v>
      </c>
      <c r="W143" s="85">
        <f>VLOOKUP($C$2,'[99]ERU-1'!$A$6:$BE$17,W$42,FALSE)</f>
        <v>0</v>
      </c>
      <c r="X143" s="85">
        <f>VLOOKUP($C$2,'[99]ERU-1'!$A$6:$BE$17,X$42,FALSE)</f>
        <v>0</v>
      </c>
      <c r="Y143" s="85">
        <f>VLOOKUP($C$2,'[99]ERU-1'!$A$6:$BE$17,Y$42,FALSE)</f>
        <v>0</v>
      </c>
      <c r="Z143" s="85">
        <f>VLOOKUP($C$2,'[99]ERU-1'!$A$6:$BE$17,Z$42,FALSE)</f>
        <v>0</v>
      </c>
      <c r="AA143" s="85" t="str">
        <f>INDEX([16]Data!$BK$5:$BK$156,MATCH(A143,[16]Data!$A$5:$A$156,0))</f>
        <v>Liberecký</v>
      </c>
      <c r="AB143" s="86">
        <f>INDEX([16]Data!$BM$5:$BM$156,MATCH(A143,[16]Data!$A$5:$A$156,0))</f>
        <v>0.28599999999999998</v>
      </c>
      <c r="AD143" s="39">
        <f t="shared" si="17"/>
        <v>0.7597464617521924</v>
      </c>
    </row>
    <row r="144" spans="1:30" x14ac:dyDescent="0.25">
      <c r="A144">
        <v>3943</v>
      </c>
      <c r="B144" s="84" t="str">
        <f>INDEX([16]Data!$C$5:$C$156,MATCH(A144,[16]Data!$A$5:$A$156,0))</f>
        <v>KJ - Bochov</v>
      </c>
      <c r="C144" s="85" t="str">
        <f>VLOOKUP($C$2,'[100]ERU-1'!$A$6:$BE$17,C$42,FALSE)</f>
        <v>Srpen</v>
      </c>
      <c r="D144" s="85">
        <f>VLOOKUP($C$2,'[100]ERU-1'!$A$6:$BE$17,D$42,FALSE)</f>
        <v>8</v>
      </c>
      <c r="E144" s="85">
        <f>VLOOKUP($C$2,'[100]ERU-1'!$A$6:$BE$17,E$42,FALSE)</f>
        <v>103.21899999999999</v>
      </c>
      <c r="F144" s="85">
        <f>VLOOKUP($C$2,'[100]ERU-1'!$A$6:$BE$17,F$42,FALSE)</f>
        <v>58.588999999999999</v>
      </c>
      <c r="G144" s="85">
        <f>VLOOKUP($C$2,'[100]ERU-1'!$A$6:$BE$17,G$42,FALSE)</f>
        <v>35.366999999999997</v>
      </c>
      <c r="H144" s="85">
        <f>VLOOKUP($C$2,'[100]ERU-1'!$A$6:$BE$17,H$42,FALSE)</f>
        <v>160</v>
      </c>
      <c r="I144" s="85">
        <f>VLOOKUP($C$2,'[100]ERU-1'!$A$6:$BE$17,I$42,FALSE)</f>
        <v>0</v>
      </c>
      <c r="J144" s="85">
        <f>VLOOKUP($C$2,'[100]ERU-1'!$A$6:$BE$17,J$42,FALSE)</f>
        <v>0</v>
      </c>
      <c r="K144" s="85">
        <f>VLOOKUP($C$2,'[100]ERU-1'!$A$6:$BE$17,K$42,FALSE)</f>
        <v>160</v>
      </c>
      <c r="L144" s="85">
        <f>VLOOKUP($C$2,'[100]ERU-1'!$A$6:$BE$17,L$42,FALSE)</f>
        <v>0</v>
      </c>
      <c r="M144" s="85">
        <f>VLOOKUP($C$2,'[100]ERU-1'!$A$6:$BE$17,M$42,FALSE)</f>
        <v>160</v>
      </c>
      <c r="N144" s="85">
        <f>VLOOKUP($C$2,'[100]ERU-1'!$A$6:$BE$17,N$42,FALSE)</f>
        <v>0</v>
      </c>
      <c r="O144" s="85" t="s">
        <v>36</v>
      </c>
      <c r="P144" s="85">
        <f>VLOOKUP($C$2,'[100]ERU-1'!$A$6:$BE$17,P$42,FALSE)</f>
        <v>0</v>
      </c>
      <c r="Q144" s="85">
        <f>VLOOKUP($C$2,'[100]ERU-1'!$A$6:$BE$17,Q$42,FALSE)</f>
        <v>0</v>
      </c>
      <c r="R144" s="85">
        <f>VLOOKUP($C$2,'[100]ERU-1'!$A$6:$BE$17,R$42,FALSE)</f>
        <v>160</v>
      </c>
      <c r="S144" s="85">
        <f>VLOOKUP($C$2,'[100]ERU-1'!$A$6:$BE$17,S$42,FALSE)</f>
        <v>0</v>
      </c>
      <c r="T144" s="85">
        <f>VLOOKUP($C$2,'[100]ERU-1'!$A$6:$BE$17,T$42,FALSE)</f>
        <v>0</v>
      </c>
      <c r="U144" s="85">
        <f>VLOOKUP($C$2,'[100]ERU-1'!$A$6:$BE$17,U$42,FALSE)</f>
        <v>0</v>
      </c>
      <c r="V144" s="85">
        <f>VLOOKUP($C$2,'[100]ERU-1'!$A$6:$BE$17,V$42,FALSE)</f>
        <v>0</v>
      </c>
      <c r="W144" s="85">
        <f>VLOOKUP($C$2,'[100]ERU-1'!$A$6:$BE$17,W$42,FALSE)</f>
        <v>0</v>
      </c>
      <c r="X144" s="85">
        <f>VLOOKUP($C$2,'[100]ERU-1'!$A$6:$BE$17,X$42,FALSE)</f>
        <v>0</v>
      </c>
      <c r="Y144" s="85">
        <f>VLOOKUP($C$2,'[100]ERU-1'!$A$6:$BE$17,Y$42,FALSE)</f>
        <v>0</v>
      </c>
      <c r="Z144" s="85">
        <f>VLOOKUP($C$2,'[100]ERU-1'!$A$6:$BE$17,Z$42,FALSE)</f>
        <v>0</v>
      </c>
      <c r="AA144" s="85" t="str">
        <f>INDEX([16]Data!$BK$5:$BK$156,MATCH(A144,[16]Data!$A$5:$A$156,0))</f>
        <v>Karlovarský</v>
      </c>
      <c r="AB144" s="86">
        <f>INDEX([16]Data!$BM$5:$BM$156,MATCH(A144,[16]Data!$A$5:$A$156,0))</f>
        <v>0.28599999999999998</v>
      </c>
      <c r="AD144" s="39">
        <f t="shared" si="17"/>
        <v>0.7585800140716592</v>
      </c>
    </row>
    <row r="145" spans="1:30" x14ac:dyDescent="0.25">
      <c r="A145" s="34">
        <v>4078</v>
      </c>
      <c r="B145" s="84" t="str">
        <f>INDEX([16]Data!$C$5:$C$156,MATCH(A145,[16]Data!$A$5:$A$156,0))</f>
        <v>KJ - Horní Slavkov</v>
      </c>
      <c r="C145" s="85" t="str">
        <f>VLOOKUP($C$2,'[101]ERU-1'!$A$6:$BE$17,C$42,FALSE)</f>
        <v>Srpen</v>
      </c>
      <c r="D145" s="85">
        <f>VLOOKUP($C$2,'[101]ERU-1'!$A$6:$BE$17,D$42,FALSE)</f>
        <v>8</v>
      </c>
      <c r="E145" s="85">
        <f>VLOOKUP($C$2,'[101]ERU-1'!$A$6:$BE$17,E$42,FALSE)</f>
        <v>1637.9739999999999</v>
      </c>
      <c r="F145" s="85">
        <f>VLOOKUP($C$2,'[101]ERU-1'!$A$6:$BE$17,F$42,FALSE)</f>
        <v>851.76300000000003</v>
      </c>
      <c r="G145" s="85">
        <f>VLOOKUP($C$2,'[101]ERU-1'!$A$6:$BE$17,G$42,FALSE)</f>
        <v>35.363</v>
      </c>
      <c r="H145" s="85">
        <f>VLOOKUP($C$2,'[101]ERU-1'!$A$6:$BE$17,H$42,FALSE)</f>
        <v>2439</v>
      </c>
      <c r="I145" s="85">
        <f>VLOOKUP($C$2,'[101]ERU-1'!$A$6:$BE$17,I$42,FALSE)</f>
        <v>0</v>
      </c>
      <c r="J145" s="85">
        <f>VLOOKUP($C$2,'[101]ERU-1'!$A$6:$BE$17,J$42,FALSE)</f>
        <v>0</v>
      </c>
      <c r="K145" s="85">
        <f>VLOOKUP($C$2,'[101]ERU-1'!$A$6:$BE$17,K$42,FALSE)</f>
        <v>2439</v>
      </c>
      <c r="L145" s="85">
        <f>VLOOKUP($C$2,'[101]ERU-1'!$A$6:$BE$17,L$42,FALSE)</f>
        <v>0</v>
      </c>
      <c r="M145" s="85">
        <f>VLOOKUP($C$2,'[101]ERU-1'!$A$6:$BE$17,M$42,FALSE)</f>
        <v>2439</v>
      </c>
      <c r="N145" s="85">
        <f>VLOOKUP($C$2,'[101]ERU-1'!$A$6:$BE$17,N$42,FALSE)</f>
        <v>0</v>
      </c>
      <c r="O145" s="85" t="s">
        <v>36</v>
      </c>
      <c r="P145" s="85">
        <f>VLOOKUP($C$2,'[101]ERU-1'!$A$6:$BE$17,P$42,FALSE)</f>
        <v>0</v>
      </c>
      <c r="Q145" s="85">
        <f>VLOOKUP($C$2,'[101]ERU-1'!$A$6:$BE$17,Q$42,FALSE)</f>
        <v>0</v>
      </c>
      <c r="R145" s="85">
        <f>VLOOKUP($C$2,'[101]ERU-1'!$A$6:$BE$17,R$42,FALSE)</f>
        <v>2439</v>
      </c>
      <c r="S145" s="85">
        <f>VLOOKUP($C$2,'[101]ERU-1'!$A$6:$BE$17,S$42,FALSE)</f>
        <v>0</v>
      </c>
      <c r="T145" s="85">
        <f>VLOOKUP($C$2,'[101]ERU-1'!$A$6:$BE$17,T$42,FALSE)</f>
        <v>0</v>
      </c>
      <c r="U145" s="85">
        <f>VLOOKUP($C$2,'[101]ERU-1'!$A$6:$BE$17,U$42,FALSE)</f>
        <v>0</v>
      </c>
      <c r="V145" s="85">
        <f>VLOOKUP($C$2,'[101]ERU-1'!$A$6:$BE$17,V$42,FALSE)</f>
        <v>0</v>
      </c>
      <c r="W145" s="85">
        <f>VLOOKUP($C$2,'[101]ERU-1'!$A$6:$BE$17,W$42,FALSE)</f>
        <v>0</v>
      </c>
      <c r="X145" s="85">
        <f>VLOOKUP($C$2,'[101]ERU-1'!$A$6:$BE$17,X$42,FALSE)</f>
        <v>0</v>
      </c>
      <c r="Y145" s="85">
        <f>VLOOKUP($C$2,'[101]ERU-1'!$A$6:$BE$17,Y$42,FALSE)</f>
        <v>0</v>
      </c>
      <c r="Z145" s="85">
        <f>VLOOKUP($C$2,'[101]ERU-1'!$A$6:$BE$17,Z$42,FALSE)</f>
        <v>0</v>
      </c>
      <c r="AA145" s="85" t="str">
        <f>INDEX([16]Data!$BK$5:$BK$156,MATCH(A145,[16]Data!$A$5:$A$156,0))</f>
        <v>Karlovarský</v>
      </c>
      <c r="AB145" s="86">
        <f>INDEX([16]Data!$BM$5:$BM$156,MATCH(A145,[16]Data!$A$5:$A$156,0))</f>
        <v>4.8</v>
      </c>
      <c r="AD145" s="39">
        <f t="shared" si="17"/>
        <v>0.79540905157890163</v>
      </c>
    </row>
    <row r="146" spans="1:30" x14ac:dyDescent="0.25">
      <c r="A146">
        <v>4108</v>
      </c>
      <c r="B146" s="84" t="str">
        <f>INDEX([16]Data!$C$5:$C$156,MATCH(A146,[16]Data!$A$5:$A$156,0))</f>
        <v>KJ - Jáchymov</v>
      </c>
      <c r="C146" s="85" t="str">
        <f>VLOOKUP($C$2,'[102]ERU-1'!$A$6:$BE$17,C$42,FALSE)</f>
        <v>Srpen</v>
      </c>
      <c r="D146" s="85">
        <f>VLOOKUP($C$2,'[102]ERU-1'!$A$6:$BE$17,D$42,FALSE)</f>
        <v>8</v>
      </c>
      <c r="E146" s="85">
        <f>VLOOKUP($C$2,'[102]ERU-1'!$A$6:$BE$17,E$42,FALSE)</f>
        <v>220.22499999999999</v>
      </c>
      <c r="F146" s="85">
        <f>VLOOKUP($C$2,'[102]ERU-1'!$A$6:$BE$17,F$42,FALSE)</f>
        <v>117.259</v>
      </c>
      <c r="G146" s="85">
        <f>VLOOKUP($C$2,'[102]ERU-1'!$A$6:$BE$17,G$42,FALSE)</f>
        <v>35.362000000000002</v>
      </c>
      <c r="H146" s="85">
        <f>VLOOKUP($C$2,'[102]ERU-1'!$A$6:$BE$17,H$42,FALSE)</f>
        <v>318</v>
      </c>
      <c r="I146" s="85">
        <f>VLOOKUP($C$2,'[102]ERU-1'!$A$6:$BE$17,I$42,FALSE)</f>
        <v>0</v>
      </c>
      <c r="J146" s="85">
        <f>VLOOKUP($C$2,'[102]ERU-1'!$A$6:$BE$17,J$42,FALSE)</f>
        <v>0</v>
      </c>
      <c r="K146" s="85">
        <f>VLOOKUP($C$2,'[102]ERU-1'!$A$6:$BE$17,K$42,FALSE)</f>
        <v>318</v>
      </c>
      <c r="L146" s="85">
        <f>VLOOKUP($C$2,'[102]ERU-1'!$A$6:$BE$17,L$42,FALSE)</f>
        <v>0</v>
      </c>
      <c r="M146" s="85">
        <f>VLOOKUP($C$2,'[102]ERU-1'!$A$6:$BE$17,M$42,FALSE)</f>
        <v>318</v>
      </c>
      <c r="N146" s="85">
        <f>VLOOKUP($C$2,'[102]ERU-1'!$A$6:$BE$17,N$42,FALSE)</f>
        <v>0</v>
      </c>
      <c r="O146" s="85" t="s">
        <v>36</v>
      </c>
      <c r="P146" s="85">
        <f>VLOOKUP($C$2,'[102]ERU-1'!$A$6:$BE$17,P$42,FALSE)</f>
        <v>0</v>
      </c>
      <c r="Q146" s="85">
        <f>VLOOKUP($C$2,'[102]ERU-1'!$A$6:$BE$17,Q$42,FALSE)</f>
        <v>0</v>
      </c>
      <c r="R146" s="85">
        <f>VLOOKUP($C$2,'[102]ERU-1'!$A$6:$BE$17,R$42,FALSE)</f>
        <v>318</v>
      </c>
      <c r="S146" s="85">
        <f>VLOOKUP($C$2,'[102]ERU-1'!$A$6:$BE$17,S$42,FALSE)</f>
        <v>0</v>
      </c>
      <c r="T146" s="85">
        <f>VLOOKUP($C$2,'[102]ERU-1'!$A$6:$BE$17,T$42,FALSE)</f>
        <v>0</v>
      </c>
      <c r="U146" s="85">
        <f>VLOOKUP($C$2,'[102]ERU-1'!$A$6:$BE$17,U$42,FALSE)</f>
        <v>0</v>
      </c>
      <c r="V146" s="85">
        <f>VLOOKUP($C$2,'[102]ERU-1'!$A$6:$BE$17,V$42,FALSE)</f>
        <v>0</v>
      </c>
      <c r="W146" s="85">
        <f>VLOOKUP($C$2,'[102]ERU-1'!$A$6:$BE$17,W$42,FALSE)</f>
        <v>0</v>
      </c>
      <c r="X146" s="85">
        <f>VLOOKUP($C$2,'[102]ERU-1'!$A$6:$BE$17,X$42,FALSE)</f>
        <v>0</v>
      </c>
      <c r="Y146" s="85">
        <f>VLOOKUP($C$2,'[102]ERU-1'!$A$6:$BE$17,Y$42,FALSE)</f>
        <v>0</v>
      </c>
      <c r="Z146" s="85">
        <f>VLOOKUP($C$2,'[102]ERU-1'!$A$6:$BE$17,Z$42,FALSE)</f>
        <v>0</v>
      </c>
      <c r="AA146" s="85" t="str">
        <f>INDEX([16]Data!$BK$5:$BK$156,MATCH(A146,[16]Data!$A$5:$A$156,0))</f>
        <v>Karlovarský</v>
      </c>
      <c r="AB146" s="86">
        <f>INDEX([16]Data!$BM$5:$BM$156,MATCH(A146,[16]Data!$A$5:$A$156,0))</f>
        <v>0.748</v>
      </c>
      <c r="AD146" s="39">
        <f t="shared" si="17"/>
        <v>0.75331815326186757</v>
      </c>
    </row>
    <row r="147" spans="1:30" x14ac:dyDescent="0.25">
      <c r="A147">
        <v>4153</v>
      </c>
      <c r="B147" s="84" t="str">
        <f>INDEX([16]Data!$C$5:$C$156,MATCH(A147,[16]Data!$A$5:$A$156,0))</f>
        <v>KJ - Kdyně</v>
      </c>
      <c r="C147" s="85" t="str">
        <f>VLOOKUP($C$2,'[103]ERU-1'!$A$6:$BE$17,C$42,FALSE)</f>
        <v>Srpen</v>
      </c>
      <c r="D147" s="85">
        <f>VLOOKUP($C$2,'[103]ERU-1'!$A$6:$BE$17,D$42,FALSE)</f>
        <v>8</v>
      </c>
      <c r="E147" s="85">
        <f>VLOOKUP($C$2,'[103]ERU-1'!$A$6:$BE$17,E$42,FALSE)</f>
        <v>449.81700000000001</v>
      </c>
      <c r="F147" s="85">
        <f>VLOOKUP($C$2,'[103]ERU-1'!$A$6:$BE$17,F$42,FALSE)</f>
        <v>239.864</v>
      </c>
      <c r="G147" s="85">
        <f>VLOOKUP($C$2,'[103]ERU-1'!$A$6:$BE$17,G$42,FALSE)</f>
        <v>35.371000000000002</v>
      </c>
      <c r="H147" s="85">
        <f>VLOOKUP($C$2,'[103]ERU-1'!$A$6:$BE$17,H$42,FALSE)</f>
        <v>666</v>
      </c>
      <c r="I147" s="85">
        <f>VLOOKUP($C$2,'[103]ERU-1'!$A$6:$BE$17,I$42,FALSE)</f>
        <v>0</v>
      </c>
      <c r="J147" s="85">
        <f>VLOOKUP($C$2,'[103]ERU-1'!$A$6:$BE$17,J$42,FALSE)</f>
        <v>0</v>
      </c>
      <c r="K147" s="85">
        <f>VLOOKUP($C$2,'[103]ERU-1'!$A$6:$BE$17,K$42,FALSE)</f>
        <v>666</v>
      </c>
      <c r="L147" s="85">
        <f>VLOOKUP($C$2,'[103]ERU-1'!$A$6:$BE$17,L$42,FALSE)</f>
        <v>0</v>
      </c>
      <c r="M147" s="85">
        <f>VLOOKUP($C$2,'[103]ERU-1'!$A$6:$BE$17,M$42,FALSE)</f>
        <v>666</v>
      </c>
      <c r="N147" s="85">
        <f>VLOOKUP($C$2,'[103]ERU-1'!$A$6:$BE$17,N$42,FALSE)</f>
        <v>0</v>
      </c>
      <c r="O147" s="85" t="s">
        <v>36</v>
      </c>
      <c r="P147" s="85">
        <f>VLOOKUP($C$2,'[103]ERU-1'!$A$6:$BE$17,P$42,FALSE)</f>
        <v>0</v>
      </c>
      <c r="Q147" s="85">
        <f>VLOOKUP($C$2,'[103]ERU-1'!$A$6:$BE$17,Q$42,FALSE)</f>
        <v>0</v>
      </c>
      <c r="R147" s="85">
        <f>VLOOKUP($C$2,'[103]ERU-1'!$A$6:$BE$17,R$42,FALSE)</f>
        <v>666</v>
      </c>
      <c r="S147" s="85">
        <f>VLOOKUP($C$2,'[103]ERU-1'!$A$6:$BE$17,S$42,FALSE)</f>
        <v>0</v>
      </c>
      <c r="T147" s="85">
        <f>VLOOKUP($C$2,'[103]ERU-1'!$A$6:$BE$17,T$42,FALSE)</f>
        <v>0</v>
      </c>
      <c r="U147" s="85">
        <f>VLOOKUP($C$2,'[103]ERU-1'!$A$6:$BE$17,U$42,FALSE)</f>
        <v>0</v>
      </c>
      <c r="V147" s="85">
        <f>VLOOKUP($C$2,'[103]ERU-1'!$A$6:$BE$17,V$42,FALSE)</f>
        <v>0</v>
      </c>
      <c r="W147" s="85">
        <f>VLOOKUP($C$2,'[103]ERU-1'!$A$6:$BE$17,W$42,FALSE)</f>
        <v>0</v>
      </c>
      <c r="X147" s="85">
        <f>VLOOKUP($C$2,'[103]ERU-1'!$A$6:$BE$17,X$42,FALSE)</f>
        <v>0</v>
      </c>
      <c r="Y147" s="85">
        <f>VLOOKUP($C$2,'[103]ERU-1'!$A$6:$BE$17,Y$42,FALSE)</f>
        <v>0</v>
      </c>
      <c r="Z147" s="85">
        <f>VLOOKUP($C$2,'[103]ERU-1'!$A$6:$BE$17,Z$42,FALSE)</f>
        <v>0</v>
      </c>
      <c r="AA147" s="85" t="str">
        <f>INDEX([16]Data!$BK$5:$BK$156,MATCH(A147,[16]Data!$A$5:$A$156,0))</f>
        <v>Plzeňský</v>
      </c>
      <c r="AB147" s="86">
        <f>INDEX([16]Data!$BM$5:$BM$156,MATCH(A147,[16]Data!$A$5:$A$156,0))</f>
        <v>1.2070000000000001</v>
      </c>
      <c r="AD147" s="39">
        <f t="shared" si="17"/>
        <v>0.77127038655237967</v>
      </c>
    </row>
    <row r="148" spans="1:30" x14ac:dyDescent="0.25">
      <c r="A148">
        <v>3849</v>
      </c>
      <c r="B148" s="84" t="str">
        <f>INDEX([16]Data!$C$5:$C$156,MATCH(A148,[16]Data!$A$5:$A$156,0))</f>
        <v>KJ - Krásná Lípa</v>
      </c>
      <c r="C148" s="85" t="str">
        <f>VLOOKUP($C$2,'[104]ERU-1'!$A$6:$BE$17,C$42,FALSE)</f>
        <v>Srpen</v>
      </c>
      <c r="D148" s="85">
        <f>VLOOKUP($C$2,'[104]ERU-1'!$A$6:$BE$17,D$42,FALSE)</f>
        <v>8</v>
      </c>
      <c r="E148" s="85">
        <f>VLOOKUP($C$2,'[104]ERU-1'!$A$6:$BE$17,E$42,FALSE)</f>
        <v>90.135999999999996</v>
      </c>
      <c r="F148" s="85">
        <f>VLOOKUP($C$2,'[104]ERU-1'!$A$6:$BE$17,F$42,FALSE)</f>
        <v>50.826000000000001</v>
      </c>
      <c r="G148" s="85">
        <f>VLOOKUP($C$2,'[104]ERU-1'!$A$6:$BE$17,G$42,FALSE)</f>
        <v>35.42</v>
      </c>
      <c r="H148" s="85">
        <f>VLOOKUP($C$2,'[104]ERU-1'!$A$6:$BE$17,H$42,FALSE)</f>
        <v>141</v>
      </c>
      <c r="I148" s="85">
        <f>VLOOKUP($C$2,'[104]ERU-1'!$A$6:$BE$17,I$42,FALSE)</f>
        <v>0</v>
      </c>
      <c r="J148" s="85">
        <f>VLOOKUP($C$2,'[104]ERU-1'!$A$6:$BE$17,J$42,FALSE)</f>
        <v>0</v>
      </c>
      <c r="K148" s="85">
        <f>VLOOKUP($C$2,'[104]ERU-1'!$A$6:$BE$17,K$42,FALSE)</f>
        <v>141</v>
      </c>
      <c r="L148" s="85">
        <f>VLOOKUP($C$2,'[104]ERU-1'!$A$6:$BE$17,L$42,FALSE)</f>
        <v>0</v>
      </c>
      <c r="M148" s="85">
        <f>VLOOKUP($C$2,'[104]ERU-1'!$A$6:$BE$17,M$42,FALSE)</f>
        <v>141</v>
      </c>
      <c r="N148" s="85">
        <f>VLOOKUP($C$2,'[104]ERU-1'!$A$6:$BE$17,N$42,FALSE)</f>
        <v>0</v>
      </c>
      <c r="O148" s="85" t="s">
        <v>36</v>
      </c>
      <c r="P148" s="85">
        <f>VLOOKUP($C$2,'[104]ERU-1'!$A$6:$BE$17,P$42,FALSE)</f>
        <v>0</v>
      </c>
      <c r="Q148" s="85">
        <f>VLOOKUP($C$2,'[104]ERU-1'!$A$6:$BE$17,Q$42,FALSE)</f>
        <v>0</v>
      </c>
      <c r="R148" s="85">
        <f>VLOOKUP($C$2,'[104]ERU-1'!$A$6:$BE$17,R$42,FALSE)</f>
        <v>141</v>
      </c>
      <c r="S148" s="85">
        <f>VLOOKUP($C$2,'[104]ERU-1'!$A$6:$BE$17,S$42,FALSE)</f>
        <v>0</v>
      </c>
      <c r="T148" s="85">
        <f>VLOOKUP($C$2,'[104]ERU-1'!$A$6:$BE$17,T$42,FALSE)</f>
        <v>0</v>
      </c>
      <c r="U148" s="85">
        <f>VLOOKUP($C$2,'[104]ERU-1'!$A$6:$BE$17,U$42,FALSE)</f>
        <v>0</v>
      </c>
      <c r="V148" s="85">
        <f>VLOOKUP($C$2,'[104]ERU-1'!$A$6:$BE$17,V$42,FALSE)</f>
        <v>0</v>
      </c>
      <c r="W148" s="85">
        <f>VLOOKUP($C$2,'[104]ERU-1'!$A$6:$BE$17,W$42,FALSE)</f>
        <v>0</v>
      </c>
      <c r="X148" s="85">
        <f>VLOOKUP($C$2,'[104]ERU-1'!$A$6:$BE$17,X$42,FALSE)</f>
        <v>0</v>
      </c>
      <c r="Y148" s="85">
        <f>VLOOKUP($C$2,'[104]ERU-1'!$A$6:$BE$17,Y$42,FALSE)</f>
        <v>0</v>
      </c>
      <c r="Z148" s="85">
        <f>VLOOKUP($C$2,'[104]ERU-1'!$A$6:$BE$17,Z$42,FALSE)</f>
        <v>0</v>
      </c>
      <c r="AA148" s="85" t="str">
        <f>INDEX([16]Data!$BK$5:$BK$156,MATCH(A148,[16]Data!$A$5:$A$156,0))</f>
        <v>Ústecký</v>
      </c>
      <c r="AB148" s="86">
        <f>INDEX([16]Data!$BM$5:$BM$156,MATCH(A148,[16]Data!$A$5:$A$156,0))</f>
        <v>0.28000000000000003</v>
      </c>
      <c r="AD148" s="39">
        <f t="shared" si="17"/>
        <v>0.77060297223205965</v>
      </c>
    </row>
    <row r="149" spans="1:30" x14ac:dyDescent="0.25">
      <c r="A149">
        <v>4109</v>
      </c>
      <c r="B149" s="84" t="str">
        <f>INDEX([16]Data!$C$5:$C$156,MATCH(A149,[16]Data!$A$5:$A$156,0))</f>
        <v>KJ - Příbor</v>
      </c>
      <c r="C149" s="85" t="str">
        <f>VLOOKUP($C$2,'[105]ERU-1'!$A$6:$BE$17,C$42,FALSE)</f>
        <v>Srpen</v>
      </c>
      <c r="D149" s="85">
        <f>VLOOKUP($C$2,'[105]ERU-1'!$A$6:$BE$17,D$42,FALSE)</f>
        <v>8</v>
      </c>
      <c r="E149" s="85">
        <f>VLOOKUP($C$2,'[105]ERU-1'!$A$6:$BE$17,E$42,FALSE)</f>
        <v>312.16500000000002</v>
      </c>
      <c r="F149" s="85">
        <f>VLOOKUP($C$2,'[105]ERU-1'!$A$6:$BE$17,F$42,FALSE)</f>
        <v>171.46899999999999</v>
      </c>
      <c r="G149" s="85">
        <f>VLOOKUP($C$2,'[105]ERU-1'!$A$6:$BE$17,G$42,FALSE)</f>
        <v>34.898000000000003</v>
      </c>
      <c r="H149" s="85">
        <f>VLOOKUP($C$2,'[105]ERU-1'!$A$6:$BE$17,H$42,FALSE)</f>
        <v>458</v>
      </c>
      <c r="I149" s="85">
        <f>VLOOKUP($C$2,'[105]ERU-1'!$A$6:$BE$17,I$42,FALSE)</f>
        <v>0</v>
      </c>
      <c r="J149" s="85">
        <f>VLOOKUP($C$2,'[105]ERU-1'!$A$6:$BE$17,J$42,FALSE)</f>
        <v>0</v>
      </c>
      <c r="K149" s="85">
        <f>VLOOKUP($C$2,'[105]ERU-1'!$A$6:$BE$17,K$42,FALSE)</f>
        <v>458</v>
      </c>
      <c r="L149" s="85">
        <f>VLOOKUP($C$2,'[105]ERU-1'!$A$6:$BE$17,L$42,FALSE)</f>
        <v>0</v>
      </c>
      <c r="M149" s="85">
        <f>VLOOKUP($C$2,'[105]ERU-1'!$A$6:$BE$17,M$42,FALSE)</f>
        <v>458</v>
      </c>
      <c r="N149" s="85">
        <f>VLOOKUP($C$2,'[105]ERU-1'!$A$6:$BE$17,N$42,FALSE)</f>
        <v>0</v>
      </c>
      <c r="O149" s="85" t="s">
        <v>36</v>
      </c>
      <c r="P149" s="85">
        <f>VLOOKUP($C$2,'[105]ERU-1'!$A$6:$BE$17,P$42,FALSE)</f>
        <v>0</v>
      </c>
      <c r="Q149" s="85">
        <f>VLOOKUP($C$2,'[105]ERU-1'!$A$6:$BE$17,Q$42,FALSE)</f>
        <v>0</v>
      </c>
      <c r="R149" s="85">
        <f>VLOOKUP($C$2,'[105]ERU-1'!$A$6:$BE$17,R$42,FALSE)</f>
        <v>458</v>
      </c>
      <c r="S149" s="85">
        <f>VLOOKUP($C$2,'[105]ERU-1'!$A$6:$BE$17,S$42,FALSE)</f>
        <v>0</v>
      </c>
      <c r="T149" s="85">
        <f>VLOOKUP($C$2,'[105]ERU-1'!$A$6:$BE$17,T$42,FALSE)</f>
        <v>0</v>
      </c>
      <c r="U149" s="85">
        <f>VLOOKUP($C$2,'[105]ERU-1'!$A$6:$BE$17,U$42,FALSE)</f>
        <v>0</v>
      </c>
      <c r="V149" s="85">
        <f>VLOOKUP($C$2,'[105]ERU-1'!$A$6:$BE$17,V$42,FALSE)</f>
        <v>0</v>
      </c>
      <c r="W149" s="85">
        <f>VLOOKUP($C$2,'[105]ERU-1'!$A$6:$BE$17,W$42,FALSE)</f>
        <v>0</v>
      </c>
      <c r="X149" s="85">
        <f>VLOOKUP($C$2,'[105]ERU-1'!$A$6:$BE$17,X$42,FALSE)</f>
        <v>0</v>
      </c>
      <c r="Y149" s="85">
        <f>VLOOKUP($C$2,'[105]ERU-1'!$A$6:$BE$17,Y$42,FALSE)</f>
        <v>0</v>
      </c>
      <c r="Z149" s="85">
        <f>VLOOKUP($C$2,'[105]ERU-1'!$A$6:$BE$17,Z$42,FALSE)</f>
        <v>0</v>
      </c>
      <c r="AA149" s="85" t="str">
        <f>INDEX([16]Data!$BK$5:$BK$156,MATCH(A149,[16]Data!$A$5:$A$156,0))</f>
        <v>Moravskoslezský</v>
      </c>
      <c r="AB149" s="86">
        <f>INDEX([16]Data!$BM$5:$BM$156,MATCH(A149,[16]Data!$A$5:$A$156,0))</f>
        <v>0.80100000000000005</v>
      </c>
      <c r="AD149" s="39">
        <f t="shared" si="17"/>
        <v>0.74195465199086841</v>
      </c>
    </row>
    <row r="150" spans="1:30" x14ac:dyDescent="0.25">
      <c r="A150">
        <v>4110</v>
      </c>
      <c r="B150" s="84" t="str">
        <f>INDEX([16]Data!$C$5:$C$156,MATCH(A150,[16]Data!$A$5:$A$156,0))</f>
        <v>KJ - Rakovník</v>
      </c>
      <c r="C150" s="85" t="str">
        <f>VLOOKUP($C$2,'[106]ERU-1'!$A$6:$BE$17,C$42,FALSE)</f>
        <v>Srpen</v>
      </c>
      <c r="D150" s="85">
        <f>VLOOKUP($C$2,'[106]ERU-1'!$A$6:$BE$17,D$42,FALSE)</f>
        <v>8</v>
      </c>
      <c r="E150" s="85">
        <f>VLOOKUP($C$2,'[106]ERU-1'!$A$6:$BE$17,E$42,FALSE)</f>
        <v>212.73</v>
      </c>
      <c r="F150" s="85">
        <f>VLOOKUP($C$2,'[106]ERU-1'!$A$6:$BE$17,F$42,FALSE)</f>
        <v>113.102</v>
      </c>
      <c r="G150" s="85">
        <f>VLOOKUP($C$2,'[106]ERU-1'!$A$6:$BE$17,G$42,FALSE)</f>
        <v>35.393000000000001</v>
      </c>
      <c r="H150" s="85">
        <f>VLOOKUP($C$2,'[106]ERU-1'!$A$6:$BE$17,H$42,FALSE)</f>
        <v>352</v>
      </c>
      <c r="I150" s="85">
        <f>VLOOKUP($C$2,'[106]ERU-1'!$A$6:$BE$17,I$42,FALSE)</f>
        <v>0</v>
      </c>
      <c r="J150" s="85">
        <f>VLOOKUP($C$2,'[106]ERU-1'!$A$6:$BE$17,J$42,FALSE)</f>
        <v>0</v>
      </c>
      <c r="K150" s="85">
        <f>VLOOKUP($C$2,'[106]ERU-1'!$A$6:$BE$17,K$42,FALSE)</f>
        <v>352</v>
      </c>
      <c r="L150" s="85">
        <f>VLOOKUP($C$2,'[106]ERU-1'!$A$6:$BE$17,L$42,FALSE)</f>
        <v>0</v>
      </c>
      <c r="M150" s="85">
        <f>VLOOKUP($C$2,'[106]ERU-1'!$A$6:$BE$17,M$42,FALSE)</f>
        <v>352</v>
      </c>
      <c r="N150" s="85">
        <f>VLOOKUP($C$2,'[106]ERU-1'!$A$6:$BE$17,N$42,FALSE)</f>
        <v>0</v>
      </c>
      <c r="O150" s="85" t="s">
        <v>36</v>
      </c>
      <c r="P150" s="85">
        <f>VLOOKUP($C$2,'[106]ERU-1'!$A$6:$BE$17,P$42,FALSE)</f>
        <v>0</v>
      </c>
      <c r="Q150" s="85">
        <f>VLOOKUP($C$2,'[106]ERU-1'!$A$6:$BE$17,Q$42,FALSE)</f>
        <v>0</v>
      </c>
      <c r="R150" s="85">
        <f>VLOOKUP($C$2,'[106]ERU-1'!$A$6:$BE$17,R$42,FALSE)</f>
        <v>352</v>
      </c>
      <c r="S150" s="85">
        <f>VLOOKUP($C$2,'[106]ERU-1'!$A$6:$BE$17,S$42,FALSE)</f>
        <v>0</v>
      </c>
      <c r="T150" s="85">
        <f>VLOOKUP($C$2,'[106]ERU-1'!$A$6:$BE$17,T$42,FALSE)</f>
        <v>0</v>
      </c>
      <c r="U150" s="85">
        <f>VLOOKUP($C$2,'[106]ERU-1'!$A$6:$BE$17,U$42,FALSE)</f>
        <v>0</v>
      </c>
      <c r="V150" s="85">
        <f>VLOOKUP($C$2,'[106]ERU-1'!$A$6:$BE$17,V$42,FALSE)</f>
        <v>0</v>
      </c>
      <c r="W150" s="85">
        <f>VLOOKUP($C$2,'[106]ERU-1'!$A$6:$BE$17,W$42,FALSE)</f>
        <v>0</v>
      </c>
      <c r="X150" s="85">
        <f>VLOOKUP($C$2,'[106]ERU-1'!$A$6:$BE$17,X$42,FALSE)</f>
        <v>0</v>
      </c>
      <c r="Y150" s="85">
        <f>VLOOKUP($C$2,'[106]ERU-1'!$A$6:$BE$17,Y$42,FALSE)</f>
        <v>0</v>
      </c>
      <c r="Z150" s="85">
        <f>VLOOKUP($C$2,'[106]ERU-1'!$A$6:$BE$17,Z$42,FALSE)</f>
        <v>0</v>
      </c>
      <c r="AA150" s="85" t="str">
        <f>INDEX([16]Data!$BK$5:$BK$156,MATCH(A150,[16]Data!$A$5:$A$156,0))</f>
        <v>Středočeský</v>
      </c>
      <c r="AB150" s="86">
        <f>INDEX([16]Data!$BM$5:$BM$156,MATCH(A150,[16]Data!$A$5:$A$156,0))</f>
        <v>1.268</v>
      </c>
      <c r="AD150" s="39">
        <f t="shared" si="17"/>
        <v>0.86450971492792139</v>
      </c>
    </row>
    <row r="151" spans="1:30" x14ac:dyDescent="0.25">
      <c r="A151">
        <v>3869</v>
      </c>
      <c r="B151" s="84" t="str">
        <f>INDEX([16]Data!$C$5:$C$156,MATCH(A151,[16]Data!$A$5:$A$156,0))</f>
        <v>KJ - Sedlčany, Žižkova</v>
      </c>
      <c r="C151" s="85" t="str">
        <f>VLOOKUP($C$2,'[107]ERU-1'!$A$6:$BE$17,C$42,FALSE)</f>
        <v>Srpen</v>
      </c>
      <c r="D151" s="85">
        <f>VLOOKUP($C$2,'[107]ERU-1'!$A$6:$BE$17,D$42,FALSE)</f>
        <v>8</v>
      </c>
      <c r="E151" s="85">
        <f>VLOOKUP($C$2,'[107]ERU-1'!$A$6:$BE$17,E$42,FALSE)</f>
        <v>173.21700000000001</v>
      </c>
      <c r="F151" s="85">
        <f>VLOOKUP($C$2,'[107]ERU-1'!$A$6:$BE$17,F$42,FALSE)</f>
        <v>92.052999999999997</v>
      </c>
      <c r="G151" s="85">
        <f>VLOOKUP($C$2,'[107]ERU-1'!$A$6:$BE$17,G$42,FALSE)</f>
        <v>35.29</v>
      </c>
      <c r="H151" s="85">
        <f>VLOOKUP($C$2,'[107]ERU-1'!$A$6:$BE$17,H$42,FALSE)</f>
        <v>256</v>
      </c>
      <c r="I151" s="85">
        <f>VLOOKUP($C$2,'[107]ERU-1'!$A$6:$BE$17,I$42,FALSE)</f>
        <v>0</v>
      </c>
      <c r="J151" s="85">
        <f>VLOOKUP($C$2,'[107]ERU-1'!$A$6:$BE$17,J$42,FALSE)</f>
        <v>0</v>
      </c>
      <c r="K151" s="85">
        <f>VLOOKUP($C$2,'[107]ERU-1'!$A$6:$BE$17,K$42,FALSE)</f>
        <v>256</v>
      </c>
      <c r="L151" s="85">
        <f>VLOOKUP($C$2,'[107]ERU-1'!$A$6:$BE$17,L$42,FALSE)</f>
        <v>0</v>
      </c>
      <c r="M151" s="85">
        <f>VLOOKUP($C$2,'[107]ERU-1'!$A$6:$BE$17,M$42,FALSE)</f>
        <v>256</v>
      </c>
      <c r="N151" s="85">
        <f>VLOOKUP($C$2,'[107]ERU-1'!$A$6:$BE$17,N$42,FALSE)</f>
        <v>0</v>
      </c>
      <c r="O151" s="85" t="s">
        <v>36</v>
      </c>
      <c r="P151" s="85">
        <f>VLOOKUP($C$2,'[107]ERU-1'!$A$6:$BE$17,P$42,FALSE)</f>
        <v>0</v>
      </c>
      <c r="Q151" s="85">
        <f>VLOOKUP($C$2,'[107]ERU-1'!$A$6:$BE$17,Q$42,FALSE)</f>
        <v>0</v>
      </c>
      <c r="R151" s="85">
        <f>VLOOKUP($C$2,'[107]ERU-1'!$A$6:$BE$17,R$42,FALSE)</f>
        <v>256</v>
      </c>
      <c r="S151" s="85">
        <f>VLOOKUP($C$2,'[107]ERU-1'!$A$6:$BE$17,S$42,FALSE)</f>
        <v>0</v>
      </c>
      <c r="T151" s="85">
        <f>VLOOKUP($C$2,'[107]ERU-1'!$A$6:$BE$17,T$42,FALSE)</f>
        <v>0</v>
      </c>
      <c r="U151" s="85">
        <f>VLOOKUP($C$2,'[107]ERU-1'!$A$6:$BE$17,U$42,FALSE)</f>
        <v>0</v>
      </c>
      <c r="V151" s="85">
        <f>VLOOKUP($C$2,'[107]ERU-1'!$A$6:$BE$17,V$42,FALSE)</f>
        <v>0</v>
      </c>
      <c r="W151" s="85">
        <f>VLOOKUP($C$2,'[107]ERU-1'!$A$6:$BE$17,W$42,FALSE)</f>
        <v>0</v>
      </c>
      <c r="X151" s="85">
        <f>VLOOKUP($C$2,'[107]ERU-1'!$A$6:$BE$17,X$42,FALSE)</f>
        <v>0</v>
      </c>
      <c r="Y151" s="85">
        <f>VLOOKUP($C$2,'[107]ERU-1'!$A$6:$BE$17,Y$42,FALSE)</f>
        <v>0</v>
      </c>
      <c r="Z151" s="85">
        <f>VLOOKUP($C$2,'[107]ERU-1'!$A$6:$BE$17,Z$42,FALSE)</f>
        <v>0</v>
      </c>
      <c r="AA151" s="85" t="str">
        <f>INDEX([16]Data!$BK$5:$BK$156,MATCH(A151,[16]Data!$A$5:$A$156,0))</f>
        <v>Středočeský</v>
      </c>
      <c r="AB151" s="86">
        <f>INDEX([16]Data!$BM$5:$BM$156,MATCH(A151,[16]Data!$A$5:$A$156,0))</f>
        <v>0.80100000000000005</v>
      </c>
      <c r="AD151" s="39">
        <f t="shared" si="17"/>
        <v>0.77250183167426489</v>
      </c>
    </row>
    <row r="152" spans="1:30" x14ac:dyDescent="0.25">
      <c r="A152">
        <v>3928</v>
      </c>
      <c r="B152" s="84" t="str">
        <f>INDEX([16]Data!$C$5:$C$156,MATCH(A152,[16]Data!$A$5:$A$156,0))</f>
        <v>KJ - Tanvald ul. Vítězná</v>
      </c>
      <c r="C152" s="85" t="str">
        <f>VLOOKUP($C$2,'[108]ERU-1'!$A$6:$BE$17,C$42,FALSE)</f>
        <v>Srpen</v>
      </c>
      <c r="D152" s="85">
        <f>VLOOKUP($C$2,'[108]ERU-1'!$A$6:$BE$17,D$42,FALSE)</f>
        <v>8</v>
      </c>
      <c r="E152" s="85">
        <f>VLOOKUP($C$2,'[108]ERU-1'!$A$6:$BE$17,E$42,FALSE)</f>
        <v>81.259</v>
      </c>
      <c r="F152" s="85">
        <f>VLOOKUP($C$2,'[108]ERU-1'!$A$6:$BE$17,F$42,FALSE)</f>
        <v>47.122</v>
      </c>
      <c r="G152" s="85">
        <f>VLOOKUP($C$2,'[108]ERU-1'!$A$6:$BE$17,G$42,FALSE)</f>
        <v>35.42</v>
      </c>
      <c r="H152" s="85">
        <f>VLOOKUP($C$2,'[108]ERU-1'!$A$6:$BE$17,H$42,FALSE)</f>
        <v>137</v>
      </c>
      <c r="I152" s="85">
        <f>VLOOKUP($C$2,'[108]ERU-1'!$A$6:$BE$17,I$42,FALSE)</f>
        <v>0</v>
      </c>
      <c r="J152" s="85">
        <f>VLOOKUP($C$2,'[108]ERU-1'!$A$6:$BE$17,J$42,FALSE)</f>
        <v>0</v>
      </c>
      <c r="K152" s="85">
        <f>VLOOKUP($C$2,'[108]ERU-1'!$A$6:$BE$17,K$42,FALSE)</f>
        <v>137</v>
      </c>
      <c r="L152" s="85">
        <f>VLOOKUP($C$2,'[108]ERU-1'!$A$6:$BE$17,L$42,FALSE)</f>
        <v>0</v>
      </c>
      <c r="M152" s="85">
        <f>VLOOKUP($C$2,'[108]ERU-1'!$A$6:$BE$17,M$42,FALSE)</f>
        <v>137</v>
      </c>
      <c r="N152" s="85">
        <f>VLOOKUP($C$2,'[108]ERU-1'!$A$6:$BE$17,N$42,FALSE)</f>
        <v>0</v>
      </c>
      <c r="O152" s="85" t="s">
        <v>36</v>
      </c>
      <c r="P152" s="85">
        <f>VLOOKUP($C$2,'[108]ERU-1'!$A$6:$BE$17,P$42,FALSE)</f>
        <v>0</v>
      </c>
      <c r="Q152" s="85">
        <f>VLOOKUP($C$2,'[108]ERU-1'!$A$6:$BE$17,Q$42,FALSE)</f>
        <v>0</v>
      </c>
      <c r="R152" s="85">
        <f>VLOOKUP($C$2,'[108]ERU-1'!$A$6:$BE$17,R$42,FALSE)</f>
        <v>137</v>
      </c>
      <c r="S152" s="85">
        <f>VLOOKUP($C$2,'[108]ERU-1'!$A$6:$BE$17,S$42,FALSE)</f>
        <v>0</v>
      </c>
      <c r="T152" s="85">
        <f>VLOOKUP($C$2,'[108]ERU-1'!$A$6:$BE$17,T$42,FALSE)</f>
        <v>0</v>
      </c>
      <c r="U152" s="85">
        <f>VLOOKUP($C$2,'[108]ERU-1'!$A$6:$BE$17,U$42,FALSE)</f>
        <v>0</v>
      </c>
      <c r="V152" s="85">
        <f>VLOOKUP($C$2,'[108]ERU-1'!$A$6:$BE$17,V$42,FALSE)</f>
        <v>0</v>
      </c>
      <c r="W152" s="85">
        <f>VLOOKUP($C$2,'[108]ERU-1'!$A$6:$BE$17,W$42,FALSE)</f>
        <v>0</v>
      </c>
      <c r="X152" s="85">
        <f>VLOOKUP($C$2,'[108]ERU-1'!$A$6:$BE$17,X$42,FALSE)</f>
        <v>0</v>
      </c>
      <c r="Y152" s="85">
        <f>VLOOKUP($C$2,'[108]ERU-1'!$A$6:$BE$17,Y$42,FALSE)</f>
        <v>0</v>
      </c>
      <c r="Z152" s="85">
        <f>VLOOKUP($C$2,'[108]ERU-1'!$A$6:$BE$17,Z$42,FALSE)</f>
        <v>0</v>
      </c>
      <c r="AA152" s="85" t="str">
        <f>INDEX([16]Data!$BK$5:$BK$156,MATCH(A152,[16]Data!$A$5:$A$156,0))</f>
        <v>Liberecký</v>
      </c>
      <c r="AB152" s="86">
        <f>INDEX([16]Data!$BM$5:$BM$156,MATCH(A152,[16]Data!$A$5:$A$156,0))</f>
        <v>0.3</v>
      </c>
      <c r="AD152" s="39">
        <f t="shared" si="17"/>
        <v>0.8075963574456847</v>
      </c>
    </row>
    <row r="153" spans="1:30" x14ac:dyDescent="0.25">
      <c r="A153">
        <v>3974</v>
      </c>
      <c r="B153" s="84" t="str">
        <f>INDEX([16]Data!$C$5:$C$156,MATCH(A153,[16]Data!$A$5:$A$156,0))</f>
        <v>KJ - Energocentrum Vítkovice III</v>
      </c>
      <c r="C153" s="85" t="str">
        <f>VLOOKUP($C$2,'[109]ERU-1'!$A$6:$BE$17,C$42,FALSE)</f>
        <v>Srpen</v>
      </c>
      <c r="D153" s="85">
        <f>VLOOKUP($C$2,'[109]ERU-1'!$A$6:$BE$17,D$42,FALSE)</f>
        <v>8</v>
      </c>
      <c r="E153" s="85">
        <f>VLOOKUP($C$2,'[109]ERU-1'!$A$6:$BE$17,E$42,FALSE)</f>
        <v>1015.433</v>
      </c>
      <c r="F153" s="85">
        <f>VLOOKUP($C$2,'[109]ERU-1'!$A$6:$BE$17,F$42,FALSE)</f>
        <v>548.00199999999995</v>
      </c>
      <c r="G153" s="85">
        <f>VLOOKUP($C$2,'[109]ERU-1'!$A$6:$BE$17,G$42,FALSE)</f>
        <v>35.418999999999997</v>
      </c>
      <c r="H153" s="85">
        <f>VLOOKUP($C$2,'[109]ERU-1'!$A$6:$BE$17,H$42,FALSE)</f>
        <v>1554</v>
      </c>
      <c r="I153" s="85">
        <f>VLOOKUP($C$2,'[109]ERU-1'!$A$6:$BE$17,I$42,FALSE)</f>
        <v>0</v>
      </c>
      <c r="J153" s="85">
        <f>VLOOKUP($C$2,'[109]ERU-1'!$A$6:$BE$17,J$42,FALSE)</f>
        <v>0</v>
      </c>
      <c r="K153" s="85">
        <f>VLOOKUP($C$2,'[109]ERU-1'!$A$6:$BE$17,K$42,FALSE)</f>
        <v>1554</v>
      </c>
      <c r="L153" s="85">
        <f>VLOOKUP($C$2,'[109]ERU-1'!$A$6:$BE$17,L$42,FALSE)</f>
        <v>0</v>
      </c>
      <c r="M153" s="85">
        <f>VLOOKUP($C$2,'[109]ERU-1'!$A$6:$BE$17,M$42,FALSE)</f>
        <v>1554</v>
      </c>
      <c r="N153" s="85">
        <f>VLOOKUP($C$2,'[109]ERU-1'!$A$6:$BE$17,N$42,FALSE)</f>
        <v>0</v>
      </c>
      <c r="O153" s="85" t="s">
        <v>36</v>
      </c>
      <c r="P153" s="85">
        <f>VLOOKUP($C$2,'[109]ERU-1'!$A$6:$BE$17,P$42,FALSE)</f>
        <v>0</v>
      </c>
      <c r="Q153" s="85">
        <f>VLOOKUP($C$2,'[109]ERU-1'!$A$6:$BE$17,Q$42,FALSE)</f>
        <v>0</v>
      </c>
      <c r="R153" s="85">
        <f>VLOOKUP($C$2,'[109]ERU-1'!$A$6:$BE$17,R$42,FALSE)</f>
        <v>0</v>
      </c>
      <c r="S153" s="85">
        <f>VLOOKUP($C$2,'[109]ERU-1'!$A$6:$BE$17,S$42,FALSE)</f>
        <v>0</v>
      </c>
      <c r="T153" s="85">
        <f>VLOOKUP($C$2,'[109]ERU-1'!$A$6:$BE$17,T$42,FALSE)</f>
        <v>1554</v>
      </c>
      <c r="U153" s="85">
        <f>VLOOKUP($C$2,'[109]ERU-1'!$A$6:$BE$17,U$42,FALSE)</f>
        <v>0</v>
      </c>
      <c r="V153" s="85">
        <f>VLOOKUP($C$2,'[109]ERU-1'!$A$6:$BE$17,V$42,FALSE)</f>
        <v>0</v>
      </c>
      <c r="W153" s="85">
        <f>VLOOKUP($C$2,'[109]ERU-1'!$A$6:$BE$17,W$42,FALSE)</f>
        <v>0</v>
      </c>
      <c r="X153" s="85">
        <f>VLOOKUP($C$2,'[109]ERU-1'!$A$6:$BE$17,X$42,FALSE)</f>
        <v>0</v>
      </c>
      <c r="Y153" s="85">
        <f>VLOOKUP($C$2,'[109]ERU-1'!$A$6:$BE$17,Y$42,FALSE)</f>
        <v>0</v>
      </c>
      <c r="Z153" s="85">
        <f>VLOOKUP($C$2,'[109]ERU-1'!$A$6:$BE$17,Z$42,FALSE)</f>
        <v>0</v>
      </c>
      <c r="AA153" s="85" t="str">
        <f>INDEX([16]Data!$BK$5:$BK$156,MATCH(A153,[16]Data!$A$5:$A$156,0))</f>
        <v>Moravskoslezský</v>
      </c>
      <c r="AB153" s="86">
        <f>INDEX([16]Data!$BM$5:$BM$156,MATCH(A153,[16]Data!$A$5:$A$156,0))</f>
        <v>1.966</v>
      </c>
      <c r="AD153" s="39">
        <f t="shared" si="17"/>
        <v>0.78771002052303951</v>
      </c>
    </row>
    <row r="154" spans="1:30" x14ac:dyDescent="0.25">
      <c r="A154">
        <v>3929</v>
      </c>
      <c r="B154" s="84" t="str">
        <f>INDEX([16]Data!$C$5:$C$156,MATCH(A154,[16]Data!$A$5:$A$156,0))</f>
        <v>KJ - Česká Třebová na Milíři</v>
      </c>
      <c r="C154" s="85" t="str">
        <f>VLOOKUP($C$2,'[110]ERU-1'!$A$6:$BE$17,C$42,FALSE)</f>
        <v>Srpen</v>
      </c>
      <c r="D154" s="85">
        <f>VLOOKUP($C$2,'[110]ERU-1'!$A$6:$BE$17,D$42,FALSE)</f>
        <v>8</v>
      </c>
      <c r="E154" s="85">
        <f>VLOOKUP($C$2,'[110]ERU-1'!$A$6:$BE$17,E$42,FALSE)</f>
        <v>54.308999999999997</v>
      </c>
      <c r="F154" s="85">
        <f>VLOOKUP($C$2,'[110]ERU-1'!$A$6:$BE$17,F$42,FALSE)</f>
        <v>29.725999999999999</v>
      </c>
      <c r="G154" s="85">
        <f>VLOOKUP($C$2,'[110]ERU-1'!$A$6:$BE$17,G$42,FALSE)</f>
        <v>35.354999999999997</v>
      </c>
      <c r="H154" s="85">
        <f>VLOOKUP($C$2,'[110]ERU-1'!$A$6:$BE$17,H$42,FALSE)</f>
        <v>80</v>
      </c>
      <c r="I154" s="85">
        <f>VLOOKUP($C$2,'[110]ERU-1'!$A$6:$BE$17,I$42,FALSE)</f>
        <v>0</v>
      </c>
      <c r="J154" s="85">
        <f>VLOOKUP($C$2,'[110]ERU-1'!$A$6:$BE$17,J$42,FALSE)</f>
        <v>0</v>
      </c>
      <c r="K154" s="85">
        <f>VLOOKUP($C$2,'[110]ERU-1'!$A$6:$BE$17,K$42,FALSE)</f>
        <v>80</v>
      </c>
      <c r="L154" s="85">
        <f>VLOOKUP($C$2,'[110]ERU-1'!$A$6:$BE$17,L$42,FALSE)</f>
        <v>0</v>
      </c>
      <c r="M154" s="85">
        <f>VLOOKUP($C$2,'[110]ERU-1'!$A$6:$BE$17,M$42,FALSE)</f>
        <v>80</v>
      </c>
      <c r="N154" s="85">
        <f>VLOOKUP($C$2,'[110]ERU-1'!$A$6:$BE$17,N$42,FALSE)</f>
        <v>0</v>
      </c>
      <c r="O154" s="85" t="s">
        <v>36</v>
      </c>
      <c r="P154" s="85">
        <f>VLOOKUP($C$2,'[110]ERU-1'!$A$6:$BE$17,P$42,FALSE)</f>
        <v>0</v>
      </c>
      <c r="Q154" s="85">
        <f>VLOOKUP($C$2,'[110]ERU-1'!$A$6:$BE$17,Q$42,FALSE)</f>
        <v>0</v>
      </c>
      <c r="R154" s="85">
        <f>VLOOKUP($C$2,'[110]ERU-1'!$A$6:$BE$17,R$42,FALSE)</f>
        <v>80</v>
      </c>
      <c r="S154" s="85">
        <f>VLOOKUP($C$2,'[110]ERU-1'!$A$6:$BE$17,S$42,FALSE)</f>
        <v>0</v>
      </c>
      <c r="T154" s="85">
        <f>VLOOKUP($C$2,'[110]ERU-1'!$A$6:$BE$17,T$42,FALSE)</f>
        <v>0</v>
      </c>
      <c r="U154" s="85">
        <f>VLOOKUP($C$2,'[110]ERU-1'!$A$6:$BE$17,U$42,FALSE)</f>
        <v>0</v>
      </c>
      <c r="V154" s="85">
        <f>VLOOKUP($C$2,'[110]ERU-1'!$A$6:$BE$17,V$42,FALSE)</f>
        <v>0</v>
      </c>
      <c r="W154" s="85">
        <f>VLOOKUP($C$2,'[110]ERU-1'!$A$6:$BE$17,W$42,FALSE)</f>
        <v>0</v>
      </c>
      <c r="X154" s="85">
        <f>VLOOKUP($C$2,'[110]ERU-1'!$A$6:$BE$17,X$42,FALSE)</f>
        <v>0</v>
      </c>
      <c r="Y154" s="85">
        <f>VLOOKUP($C$2,'[110]ERU-1'!$A$6:$BE$17,Y$42,FALSE)</f>
        <v>0</v>
      </c>
      <c r="Z154" s="85">
        <f>VLOOKUP($C$2,'[110]ERU-1'!$A$6:$BE$17,Z$42,FALSE)</f>
        <v>0</v>
      </c>
      <c r="AA154" s="85" t="str">
        <f>INDEX([16]Data!$BK$5:$BK$156,MATCH(A154,[16]Data!$A$5:$A$156,0))</f>
        <v>Pardubický</v>
      </c>
      <c r="AB154" s="86">
        <f>INDEX([16]Data!$BM$5:$BM$156,MATCH(A154,[16]Data!$A$5:$A$156,0))</f>
        <v>0.28000000000000003</v>
      </c>
      <c r="AD154" s="39">
        <f t="shared" si="17"/>
        <v>0.74756853334529449</v>
      </c>
    </row>
    <row r="155" spans="1:30" x14ac:dyDescent="0.25">
      <c r="A155">
        <v>4026</v>
      </c>
      <c r="B155" s="84" t="str">
        <f>INDEX([16]Data!$C$5:$C$156,MATCH(A155,[16]Data!$A$5:$A$156,0))</f>
        <v>KJ - Řež ÚJV</v>
      </c>
      <c r="C155" s="85" t="str">
        <f>VLOOKUP($C$2,'[111]ERU-1'!$A$6:$BE$17,C$42,FALSE)</f>
        <v>Srpen</v>
      </c>
      <c r="D155" s="85">
        <f>VLOOKUP($C$2,'[111]ERU-1'!$A$6:$BE$17,D$42,FALSE)</f>
        <v>8</v>
      </c>
      <c r="E155" s="85">
        <f>VLOOKUP($C$2,'[111]ERU-1'!$A$6:$BE$17,E$42,FALSE)</f>
        <v>127.196</v>
      </c>
      <c r="F155" s="85">
        <f>VLOOKUP($C$2,'[111]ERU-1'!$A$6:$BE$17,F$42,FALSE)</f>
        <v>65.828999999999994</v>
      </c>
      <c r="G155" s="85">
        <f>VLOOKUP($C$2,'[111]ERU-1'!$A$6:$BE$17,G$42,FALSE)</f>
        <v>35.393000000000001</v>
      </c>
      <c r="H155" s="85">
        <f>VLOOKUP($C$2,'[111]ERU-1'!$A$6:$BE$17,H$42,FALSE)</f>
        <v>172</v>
      </c>
      <c r="I155" s="85">
        <f>VLOOKUP($C$2,'[111]ERU-1'!$A$6:$BE$17,I$42,FALSE)</f>
        <v>0</v>
      </c>
      <c r="J155" s="85">
        <f>VLOOKUP($C$2,'[111]ERU-1'!$A$6:$BE$17,J$42,FALSE)</f>
        <v>0</v>
      </c>
      <c r="K155" s="85">
        <f>VLOOKUP($C$2,'[111]ERU-1'!$A$6:$BE$17,K$42,FALSE)</f>
        <v>172</v>
      </c>
      <c r="L155" s="85">
        <f>VLOOKUP($C$2,'[111]ERU-1'!$A$6:$BE$17,L$42,FALSE)</f>
        <v>0</v>
      </c>
      <c r="M155" s="85">
        <f>VLOOKUP($C$2,'[111]ERU-1'!$A$6:$BE$17,M$42,FALSE)</f>
        <v>172</v>
      </c>
      <c r="N155" s="85">
        <f>VLOOKUP($C$2,'[111]ERU-1'!$A$6:$BE$17,N$42,FALSE)</f>
        <v>0</v>
      </c>
      <c r="O155" s="85" t="s">
        <v>36</v>
      </c>
      <c r="P155" s="85">
        <f>VLOOKUP($C$2,'[111]ERU-1'!$A$6:$BE$17,P$42,FALSE)</f>
        <v>0</v>
      </c>
      <c r="Q155" s="85">
        <f>VLOOKUP($C$2,'[111]ERU-1'!$A$6:$BE$17,Q$42,FALSE)</f>
        <v>0</v>
      </c>
      <c r="R155" s="85">
        <f>VLOOKUP($C$2,'[111]ERU-1'!$A$6:$BE$17,R$42,FALSE)</f>
        <v>172</v>
      </c>
      <c r="S155" s="85">
        <f>VLOOKUP($C$2,'[111]ERU-1'!$A$6:$BE$17,S$42,FALSE)</f>
        <v>0</v>
      </c>
      <c r="T155" s="85">
        <f>VLOOKUP($C$2,'[111]ERU-1'!$A$6:$BE$17,T$42,FALSE)</f>
        <v>0</v>
      </c>
      <c r="U155" s="85">
        <f>VLOOKUP($C$2,'[111]ERU-1'!$A$6:$BE$17,U$42,FALSE)</f>
        <v>0</v>
      </c>
      <c r="V155" s="85">
        <f>VLOOKUP($C$2,'[111]ERU-1'!$A$6:$BE$17,V$42,FALSE)</f>
        <v>0</v>
      </c>
      <c r="W155" s="85">
        <f>VLOOKUP($C$2,'[111]ERU-1'!$A$6:$BE$17,W$42,FALSE)</f>
        <v>0</v>
      </c>
      <c r="X155" s="85">
        <f>VLOOKUP($C$2,'[111]ERU-1'!$A$6:$BE$17,X$42,FALSE)</f>
        <v>0</v>
      </c>
      <c r="Y155" s="85">
        <f>VLOOKUP($C$2,'[111]ERU-1'!$A$6:$BE$17,Y$42,FALSE)</f>
        <v>0</v>
      </c>
      <c r="Z155" s="85">
        <f>VLOOKUP($C$2,'[111]ERU-1'!$A$6:$BE$17,Z$42,FALSE)</f>
        <v>0</v>
      </c>
      <c r="AA155" s="85" t="str">
        <f>INDEX([16]Data!$BK$5:$BK$156,MATCH(A155,[16]Data!$A$5:$A$156,0))</f>
        <v>Středočeský</v>
      </c>
      <c r="AB155" s="86">
        <f>INDEX([16]Data!$BM$5:$BM$156,MATCH(A155,[16]Data!$A$5:$A$156,0))</f>
        <v>1.268</v>
      </c>
      <c r="AD155" s="39">
        <f t="shared" si="17"/>
        <v>0.72578616989135147</v>
      </c>
    </row>
    <row r="156" spans="1:30" x14ac:dyDescent="0.25">
      <c r="A156">
        <v>4027</v>
      </c>
      <c r="B156" s="84" t="str">
        <f>INDEX([16]Data!$C$5:$C$156,MATCH(A156,[16]Data!$A$5:$A$156,0))</f>
        <v>KJ - ŠumerkK2</v>
      </c>
      <c r="C156" s="85" t="str">
        <f>VLOOKUP($C$2,'[112]ERU-1'!$A$6:$BE$17,C$42,FALSE)</f>
        <v>Srpen</v>
      </c>
      <c r="D156" s="85">
        <f>VLOOKUP($C$2,'[112]ERU-1'!$A$6:$BE$17,D$42,FALSE)</f>
        <v>8</v>
      </c>
      <c r="E156" s="85">
        <f>VLOOKUP($C$2,'[112]ERU-1'!$A$6:$BE$17,E$42,FALSE)</f>
        <v>141.42699999999999</v>
      </c>
      <c r="F156" s="85">
        <f>VLOOKUP($C$2,'[112]ERU-1'!$A$6:$BE$17,F$42,FALSE)</f>
        <v>74.819000000000003</v>
      </c>
      <c r="G156" s="85">
        <f>VLOOKUP($C$2,'[112]ERU-1'!$A$6:$BE$17,G$42,FALSE)</f>
        <v>35.442</v>
      </c>
      <c r="H156" s="85">
        <f>VLOOKUP($C$2,'[112]ERU-1'!$A$6:$BE$17,H$42,FALSE)</f>
        <v>207</v>
      </c>
      <c r="I156" s="85">
        <f>VLOOKUP($C$2,'[112]ERU-1'!$A$6:$BE$17,I$42,FALSE)</f>
        <v>0</v>
      </c>
      <c r="J156" s="85">
        <f>VLOOKUP($C$2,'[112]ERU-1'!$A$6:$BE$17,J$42,FALSE)</f>
        <v>0</v>
      </c>
      <c r="K156" s="85">
        <f>VLOOKUP($C$2,'[112]ERU-1'!$A$6:$BE$17,K$42,FALSE)</f>
        <v>207</v>
      </c>
      <c r="L156" s="85">
        <f>VLOOKUP($C$2,'[112]ERU-1'!$A$6:$BE$17,L$42,FALSE)</f>
        <v>0</v>
      </c>
      <c r="M156" s="85">
        <f>VLOOKUP($C$2,'[112]ERU-1'!$A$6:$BE$17,M$42,FALSE)</f>
        <v>207</v>
      </c>
      <c r="N156" s="85">
        <f>VLOOKUP($C$2,'[112]ERU-1'!$A$6:$BE$17,N$42,FALSE)</f>
        <v>0</v>
      </c>
      <c r="O156" s="85" t="s">
        <v>36</v>
      </c>
      <c r="P156" s="85">
        <f>VLOOKUP($C$2,'[112]ERU-1'!$A$6:$BE$17,P$42,FALSE)</f>
        <v>0</v>
      </c>
      <c r="Q156" s="85">
        <f>VLOOKUP($C$2,'[112]ERU-1'!$A$6:$BE$17,Q$42,FALSE)</f>
        <v>0</v>
      </c>
      <c r="R156" s="85">
        <f>VLOOKUP($C$2,'[112]ERU-1'!$A$6:$BE$17,R$42,FALSE)</f>
        <v>207</v>
      </c>
      <c r="S156" s="85">
        <f>VLOOKUP($C$2,'[112]ERU-1'!$A$6:$BE$17,S$42,FALSE)</f>
        <v>0</v>
      </c>
      <c r="T156" s="85">
        <f>VLOOKUP($C$2,'[112]ERU-1'!$A$6:$BE$17,T$42,FALSE)</f>
        <v>0</v>
      </c>
      <c r="U156" s="85">
        <f>VLOOKUP($C$2,'[112]ERU-1'!$A$6:$BE$17,U$42,FALSE)</f>
        <v>0</v>
      </c>
      <c r="V156" s="85">
        <f>VLOOKUP($C$2,'[112]ERU-1'!$A$6:$BE$17,V$42,FALSE)</f>
        <v>0</v>
      </c>
      <c r="W156" s="85">
        <f>VLOOKUP($C$2,'[112]ERU-1'!$A$6:$BE$17,W$42,FALSE)</f>
        <v>0</v>
      </c>
      <c r="X156" s="85">
        <f>VLOOKUP($C$2,'[112]ERU-1'!$A$6:$BE$17,X$42,FALSE)</f>
        <v>0</v>
      </c>
      <c r="Y156" s="85">
        <f>VLOOKUP($C$2,'[112]ERU-1'!$A$6:$BE$17,Y$42,FALSE)</f>
        <v>0</v>
      </c>
      <c r="Z156" s="85">
        <f>VLOOKUP($C$2,'[112]ERU-1'!$A$6:$BE$17,Z$42,FALSE)</f>
        <v>0</v>
      </c>
      <c r="AA156" s="85" t="str">
        <f>INDEX([16]Data!$BK$5:$BK$156,MATCH(A156,[16]Data!$A$5:$A$156,0))</f>
        <v>Olomoucký</v>
      </c>
      <c r="AB156" s="86">
        <f>INDEX([16]Data!$BM$5:$BM$156,MATCH(A156,[16]Data!$A$5:$A$156,0))</f>
        <v>1.268</v>
      </c>
      <c r="AD156" s="39">
        <f t="shared" si="17"/>
        <v>0.76852136489394396</v>
      </c>
    </row>
    <row r="157" spans="1:30" x14ac:dyDescent="0.25">
      <c r="A157">
        <v>4028</v>
      </c>
      <c r="B157" s="84" t="str">
        <f>INDEX([16]Data!$C$5:$C$156,MATCH(A157,[16]Data!$A$5:$A$156,0))</f>
        <v>KJ - Šumerk K3</v>
      </c>
      <c r="C157" s="85" t="str">
        <f>VLOOKUP($C$2,'[113]ERU-1'!$A$6:$BE$17,C$42,FALSE)</f>
        <v>Srpen</v>
      </c>
      <c r="D157" s="85">
        <f>VLOOKUP($C$2,'[113]ERU-1'!$A$6:$BE$17,D$42,FALSE)</f>
        <v>8</v>
      </c>
      <c r="E157" s="85">
        <f>VLOOKUP($C$2,'[113]ERU-1'!$A$6:$BE$17,E$42,FALSE)</f>
        <v>111.14100000000001</v>
      </c>
      <c r="F157" s="85">
        <f>VLOOKUP($C$2,'[113]ERU-1'!$A$6:$BE$17,F$42,FALSE)</f>
        <v>58.338999999999999</v>
      </c>
      <c r="G157" s="85">
        <f>VLOOKUP($C$2,'[113]ERU-1'!$A$6:$BE$17,G$42,FALSE)</f>
        <v>35.417999999999999</v>
      </c>
      <c r="H157" s="85">
        <f>VLOOKUP($C$2,'[113]ERU-1'!$A$6:$BE$17,H$42,FALSE)</f>
        <v>156</v>
      </c>
      <c r="I157" s="85">
        <f>VLOOKUP($C$2,'[113]ERU-1'!$A$6:$BE$17,I$42,FALSE)</f>
        <v>0</v>
      </c>
      <c r="J157" s="85">
        <f>VLOOKUP($C$2,'[113]ERU-1'!$A$6:$BE$17,J$42,FALSE)</f>
        <v>0</v>
      </c>
      <c r="K157" s="85">
        <f>VLOOKUP($C$2,'[113]ERU-1'!$A$6:$BE$17,K$42,FALSE)</f>
        <v>156</v>
      </c>
      <c r="L157" s="85">
        <f>VLOOKUP($C$2,'[113]ERU-1'!$A$6:$BE$17,L$42,FALSE)</f>
        <v>0</v>
      </c>
      <c r="M157" s="85">
        <f>VLOOKUP($C$2,'[113]ERU-1'!$A$6:$BE$17,M$42,FALSE)</f>
        <v>156</v>
      </c>
      <c r="N157" s="85">
        <f>VLOOKUP($C$2,'[113]ERU-1'!$A$6:$BE$17,N$42,FALSE)</f>
        <v>0</v>
      </c>
      <c r="O157" s="85" t="s">
        <v>36</v>
      </c>
      <c r="P157" s="85">
        <f>VLOOKUP($C$2,'[113]ERU-1'!$A$6:$BE$17,P$42,FALSE)</f>
        <v>0</v>
      </c>
      <c r="Q157" s="85">
        <f>VLOOKUP($C$2,'[113]ERU-1'!$A$6:$BE$17,Q$42,FALSE)</f>
        <v>0</v>
      </c>
      <c r="R157" s="85">
        <f>VLOOKUP($C$2,'[113]ERU-1'!$A$6:$BE$17,R$42,FALSE)</f>
        <v>156</v>
      </c>
      <c r="S157" s="85">
        <f>VLOOKUP($C$2,'[113]ERU-1'!$A$6:$BE$17,S$42,FALSE)</f>
        <v>0</v>
      </c>
      <c r="T157" s="85">
        <f>VLOOKUP($C$2,'[113]ERU-1'!$A$6:$BE$17,T$42,FALSE)</f>
        <v>0</v>
      </c>
      <c r="U157" s="85">
        <f>VLOOKUP($C$2,'[113]ERU-1'!$A$6:$BE$17,U$42,FALSE)</f>
        <v>0</v>
      </c>
      <c r="V157" s="85">
        <f>VLOOKUP($C$2,'[113]ERU-1'!$A$6:$BE$17,V$42,FALSE)</f>
        <v>0</v>
      </c>
      <c r="W157" s="85">
        <f>VLOOKUP($C$2,'[113]ERU-1'!$A$6:$BE$17,W$42,FALSE)</f>
        <v>0</v>
      </c>
      <c r="X157" s="85">
        <f>VLOOKUP($C$2,'[113]ERU-1'!$A$6:$BE$17,X$42,FALSE)</f>
        <v>0</v>
      </c>
      <c r="Y157" s="85">
        <f>VLOOKUP($C$2,'[113]ERU-1'!$A$6:$BE$17,Y$42,FALSE)</f>
        <v>0</v>
      </c>
      <c r="Z157" s="85">
        <f>VLOOKUP($C$2,'[113]ERU-1'!$A$6:$BE$17,Z$42,FALSE)</f>
        <v>0</v>
      </c>
      <c r="AA157" s="85" t="str">
        <f>INDEX([16]Data!$BK$5:$BK$156,MATCH(A157,[16]Data!$A$5:$A$156,0))</f>
        <v>Olomoucký</v>
      </c>
      <c r="AB157" s="86">
        <f>INDEX([16]Data!$BM$5:$BM$156,MATCH(A157,[16]Data!$A$5:$A$156,0))</f>
        <v>1.268</v>
      </c>
      <c r="AD157" s="39">
        <f t="shared" si="17"/>
        <v>0.74278498660130166</v>
      </c>
    </row>
    <row r="158" spans="1:30" x14ac:dyDescent="0.25">
      <c r="A158">
        <v>4278</v>
      </c>
      <c r="B158" s="84" t="str">
        <f>INDEX([16]Data!$C$5:$C$156,MATCH(A158,[16]Data!$A$5:$A$156,0))</f>
        <v>KJ - Helvikovice</v>
      </c>
      <c r="C158" s="85" t="str">
        <f>VLOOKUP($C$2,'[114]ERU-1'!$A$6:$BE$17,C$42,FALSE)</f>
        <v>Srpen</v>
      </c>
      <c r="D158" s="85">
        <f>VLOOKUP($C$2,'[114]ERU-1'!$A$6:$BE$17,D$42,FALSE)</f>
        <v>8</v>
      </c>
      <c r="E158" s="85">
        <f>VLOOKUP($C$2,'[114]ERU-1'!$A$6:$BE$17,E$42,FALSE)</f>
        <v>95.945999999999998</v>
      </c>
      <c r="F158" s="85">
        <f>VLOOKUP($C$2,'[114]ERU-1'!$A$6:$BE$17,F$42,FALSE)</f>
        <v>55.034999999999997</v>
      </c>
      <c r="G158" s="85">
        <f>VLOOKUP($C$2,'[114]ERU-1'!$A$6:$BE$17,G$42,FALSE)</f>
        <v>35.35</v>
      </c>
      <c r="H158" s="85">
        <f>VLOOKUP($C$2,'[114]ERU-1'!$A$6:$BE$17,H$42,FALSE)</f>
        <v>143</v>
      </c>
      <c r="I158" s="85">
        <f>VLOOKUP($C$2,'[114]ERU-1'!$A$6:$BE$17,I$42,FALSE)</f>
        <v>0</v>
      </c>
      <c r="J158" s="85">
        <f>VLOOKUP($C$2,'[114]ERU-1'!$A$6:$BE$17,J$42,FALSE)</f>
        <v>0</v>
      </c>
      <c r="K158" s="85">
        <f>VLOOKUP($C$2,'[114]ERU-1'!$A$6:$BE$17,K$42,FALSE)</f>
        <v>143</v>
      </c>
      <c r="L158" s="85">
        <f>VLOOKUP($C$2,'[114]ERU-1'!$A$6:$BE$17,L$42,FALSE)</f>
        <v>0</v>
      </c>
      <c r="M158" s="85">
        <f>VLOOKUP($C$2,'[114]ERU-1'!$A$6:$BE$17,M$42,FALSE)</f>
        <v>143</v>
      </c>
      <c r="N158" s="85">
        <f>VLOOKUP($C$2,'[114]ERU-1'!$A$6:$BE$17,N$42,FALSE)</f>
        <v>0</v>
      </c>
      <c r="O158" s="85" t="s">
        <v>36</v>
      </c>
      <c r="P158" s="85">
        <f>VLOOKUP($C$2,'[114]ERU-1'!$A$6:$BE$17,P$42,FALSE)</f>
        <v>0</v>
      </c>
      <c r="Q158" s="85">
        <f>VLOOKUP($C$2,'[114]ERU-1'!$A$6:$BE$17,Q$42,FALSE)</f>
        <v>0</v>
      </c>
      <c r="R158" s="85">
        <f>VLOOKUP($C$2,'[114]ERU-1'!$A$6:$BE$17,R$42,FALSE)</f>
        <v>143</v>
      </c>
      <c r="S158" s="85">
        <f>VLOOKUP($C$2,'[114]ERU-1'!$A$6:$BE$17,S$42,FALSE)</f>
        <v>0</v>
      </c>
      <c r="T158" s="85">
        <f>VLOOKUP($C$2,'[114]ERU-1'!$A$6:$BE$17,T$42,FALSE)</f>
        <v>0</v>
      </c>
      <c r="U158" s="85">
        <f>VLOOKUP($C$2,'[114]ERU-1'!$A$6:$BE$17,U$42,FALSE)</f>
        <v>0</v>
      </c>
      <c r="V158" s="85">
        <f>VLOOKUP($C$2,'[114]ERU-1'!$A$6:$BE$17,V$42,FALSE)</f>
        <v>0</v>
      </c>
      <c r="W158" s="85">
        <f>VLOOKUP($C$2,'[114]ERU-1'!$A$6:$BE$17,W$42,FALSE)</f>
        <v>0</v>
      </c>
      <c r="X158" s="85">
        <f>VLOOKUP($C$2,'[114]ERU-1'!$A$6:$BE$17,X$42,FALSE)</f>
        <v>0</v>
      </c>
      <c r="Y158" s="85">
        <f>VLOOKUP($C$2,'[114]ERU-1'!$A$6:$BE$17,Y$42,FALSE)</f>
        <v>0</v>
      </c>
      <c r="Z158" s="85">
        <f>VLOOKUP($C$2,'[114]ERU-1'!$A$6:$BE$17,Z$42,FALSE)</f>
        <v>0</v>
      </c>
      <c r="AA158" s="85" t="str">
        <f>INDEX([16]Data!$BK$5:$BK$156,MATCH(A158,[16]Data!$A$5:$A$156,0))</f>
        <v>Pardubický</v>
      </c>
      <c r="AB158" s="86">
        <f>INDEX([16]Data!$BM$5:$BM$156,MATCH(A158,[16]Data!$A$5:$A$156,0))</f>
        <v>0.3</v>
      </c>
      <c r="AD158" s="39">
        <f t="shared" si="17"/>
        <v>0.72176291854678332</v>
      </c>
    </row>
    <row r="159" spans="1:30" x14ac:dyDescent="0.25">
      <c r="A159">
        <v>3971</v>
      </c>
      <c r="B159" s="84" t="str">
        <f>INDEX([16]Data!$C$5:$C$156,MATCH(A159,[16]Data!$A$5:$A$156,0))</f>
        <v>KJ - Luby ul. Tovární</v>
      </c>
      <c r="C159" s="85" t="str">
        <f>VLOOKUP($C$2,'[115]ERU-1'!$A$6:$BE$17,C$42,FALSE)</f>
        <v>Srpen</v>
      </c>
      <c r="D159" s="85">
        <f>VLOOKUP($C$2,'[115]ERU-1'!$A$6:$BE$17,D$42,FALSE)</f>
        <v>8</v>
      </c>
      <c r="E159" s="85">
        <f>VLOOKUP($C$2,'[115]ERU-1'!$A$6:$BE$17,E$42,FALSE)</f>
        <v>77.739000000000004</v>
      </c>
      <c r="F159" s="85">
        <f>VLOOKUP($C$2,'[115]ERU-1'!$A$6:$BE$17,F$42,FALSE)</f>
        <v>43.11</v>
      </c>
      <c r="G159" s="85">
        <f>VLOOKUP($C$2,'[115]ERU-1'!$A$6:$BE$17,G$42,FALSE)</f>
        <v>35.366</v>
      </c>
      <c r="H159" s="85">
        <f>VLOOKUP($C$2,'[115]ERU-1'!$A$6:$BE$17,H$42,FALSE)</f>
        <v>115</v>
      </c>
      <c r="I159" s="85">
        <f>VLOOKUP($C$2,'[115]ERU-1'!$A$6:$BE$17,I$42,FALSE)</f>
        <v>0</v>
      </c>
      <c r="J159" s="85">
        <f>VLOOKUP($C$2,'[115]ERU-1'!$A$6:$BE$17,J$42,FALSE)</f>
        <v>0</v>
      </c>
      <c r="K159" s="85">
        <f>VLOOKUP($C$2,'[115]ERU-1'!$A$6:$BE$17,K$42,FALSE)</f>
        <v>115</v>
      </c>
      <c r="L159" s="85">
        <f>VLOOKUP($C$2,'[115]ERU-1'!$A$6:$BE$17,L$42,FALSE)</f>
        <v>0</v>
      </c>
      <c r="M159" s="85">
        <f>VLOOKUP($C$2,'[115]ERU-1'!$A$6:$BE$17,M$42,FALSE)</f>
        <v>115</v>
      </c>
      <c r="N159" s="85">
        <f>VLOOKUP($C$2,'[115]ERU-1'!$A$6:$BE$17,N$42,FALSE)</f>
        <v>0</v>
      </c>
      <c r="O159" s="85" t="s">
        <v>36</v>
      </c>
      <c r="P159" s="85">
        <f>VLOOKUP($C$2,'[115]ERU-1'!$A$6:$BE$17,P$42,FALSE)</f>
        <v>0</v>
      </c>
      <c r="Q159" s="85">
        <f>VLOOKUP($C$2,'[115]ERU-1'!$A$6:$BE$17,Q$42,FALSE)</f>
        <v>0</v>
      </c>
      <c r="R159" s="85">
        <f>VLOOKUP($C$2,'[115]ERU-1'!$A$6:$BE$17,R$42,FALSE)</f>
        <v>115</v>
      </c>
      <c r="S159" s="85">
        <f>VLOOKUP($C$2,'[115]ERU-1'!$A$6:$BE$17,S$42,FALSE)</f>
        <v>0</v>
      </c>
      <c r="T159" s="85">
        <f>VLOOKUP($C$2,'[115]ERU-1'!$A$6:$BE$17,T$42,FALSE)</f>
        <v>0</v>
      </c>
      <c r="U159" s="85">
        <f>VLOOKUP($C$2,'[115]ERU-1'!$A$6:$BE$17,U$42,FALSE)</f>
        <v>0</v>
      </c>
      <c r="V159" s="85">
        <f>VLOOKUP($C$2,'[115]ERU-1'!$A$6:$BE$17,V$42,FALSE)</f>
        <v>0</v>
      </c>
      <c r="W159" s="85">
        <f>VLOOKUP($C$2,'[115]ERU-1'!$A$6:$BE$17,W$42,FALSE)</f>
        <v>0</v>
      </c>
      <c r="X159" s="85">
        <f>VLOOKUP($C$2,'[115]ERU-1'!$A$6:$BE$17,X$42,FALSE)</f>
        <v>0</v>
      </c>
      <c r="Y159" s="85">
        <f>VLOOKUP($C$2,'[115]ERU-1'!$A$6:$BE$17,Y$42,FALSE)</f>
        <v>0</v>
      </c>
      <c r="Z159" s="85">
        <f>VLOOKUP($C$2,'[115]ERU-1'!$A$6:$BE$17,Z$42,FALSE)</f>
        <v>0</v>
      </c>
      <c r="AA159" s="85" t="str">
        <f>INDEX([16]Data!$BK$5:$BK$156,MATCH(A159,[16]Data!$A$5:$A$156,0))</f>
        <v>Karlovarský</v>
      </c>
      <c r="AB159" s="86">
        <f>INDEX([16]Data!$BM$5:$BM$156,MATCH(A159,[16]Data!$A$5:$A$156,0))</f>
        <v>0.28599999999999998</v>
      </c>
      <c r="AD159" s="39">
        <f t="shared" si="17"/>
        <v>0.74099847934225105</v>
      </c>
    </row>
    <row r="160" spans="1:30" x14ac:dyDescent="0.25">
      <c r="A160">
        <v>3972</v>
      </c>
      <c r="B160" s="84" t="str">
        <f>INDEX([16]Data!$C$5:$C$156,MATCH(A160,[16]Data!$A$5:$A$156,0))</f>
        <v>KJ - Luby U Pily</v>
      </c>
      <c r="C160" s="85" t="str">
        <f>VLOOKUP($C$2,'[116]ERU-1'!$A$6:$BE$17,C$42,FALSE)</f>
        <v>Srpen</v>
      </c>
      <c r="D160" s="85">
        <f>VLOOKUP($C$2,'[116]ERU-1'!$A$6:$BE$17,D$42,FALSE)</f>
        <v>8</v>
      </c>
      <c r="E160" s="85">
        <f>VLOOKUP($C$2,'[116]ERU-1'!$A$6:$BE$17,E$42,FALSE)</f>
        <v>103.94799999999999</v>
      </c>
      <c r="F160" s="85">
        <f>VLOOKUP($C$2,'[116]ERU-1'!$A$6:$BE$17,F$42,FALSE)</f>
        <v>55.753999999999998</v>
      </c>
      <c r="G160" s="85">
        <f>VLOOKUP($C$2,'[116]ERU-1'!$A$6:$BE$17,G$42,FALSE)</f>
        <v>35.362000000000002</v>
      </c>
      <c r="H160" s="85">
        <f>VLOOKUP($C$2,'[116]ERU-1'!$A$6:$BE$17,H$42,FALSE)</f>
        <v>150</v>
      </c>
      <c r="I160" s="85">
        <f>VLOOKUP($C$2,'[116]ERU-1'!$A$6:$BE$17,I$42,FALSE)</f>
        <v>0</v>
      </c>
      <c r="J160" s="85">
        <f>VLOOKUP($C$2,'[116]ERU-1'!$A$6:$BE$17,J$42,FALSE)</f>
        <v>0</v>
      </c>
      <c r="K160" s="85">
        <f>VLOOKUP($C$2,'[116]ERU-1'!$A$6:$BE$17,K$42,FALSE)</f>
        <v>150</v>
      </c>
      <c r="L160" s="85">
        <f>VLOOKUP($C$2,'[116]ERU-1'!$A$6:$BE$17,L$42,FALSE)</f>
        <v>0</v>
      </c>
      <c r="M160" s="85">
        <f>VLOOKUP($C$2,'[116]ERU-1'!$A$6:$BE$17,M$42,FALSE)</f>
        <v>150</v>
      </c>
      <c r="N160" s="85">
        <f>VLOOKUP($C$2,'[116]ERU-1'!$A$6:$BE$17,N$42,FALSE)</f>
        <v>0</v>
      </c>
      <c r="O160" s="85" t="s">
        <v>36</v>
      </c>
      <c r="P160" s="85">
        <f>VLOOKUP($C$2,'[116]ERU-1'!$A$6:$BE$17,P$42,FALSE)</f>
        <v>0</v>
      </c>
      <c r="Q160" s="85">
        <f>VLOOKUP($C$2,'[116]ERU-1'!$A$6:$BE$17,Q$42,FALSE)</f>
        <v>0</v>
      </c>
      <c r="R160" s="85">
        <f>VLOOKUP($C$2,'[116]ERU-1'!$A$6:$BE$17,R$42,FALSE)</f>
        <v>150</v>
      </c>
      <c r="S160" s="85">
        <f>VLOOKUP($C$2,'[116]ERU-1'!$A$6:$BE$17,S$42,FALSE)</f>
        <v>0</v>
      </c>
      <c r="T160" s="85">
        <f>VLOOKUP($C$2,'[116]ERU-1'!$A$6:$BE$17,T$42,FALSE)</f>
        <v>0</v>
      </c>
      <c r="U160" s="85">
        <f>VLOOKUP($C$2,'[116]ERU-1'!$A$6:$BE$17,U$42,FALSE)</f>
        <v>0</v>
      </c>
      <c r="V160" s="85">
        <f>VLOOKUP($C$2,'[116]ERU-1'!$A$6:$BE$17,V$42,FALSE)</f>
        <v>0</v>
      </c>
      <c r="W160" s="85">
        <f>VLOOKUP($C$2,'[116]ERU-1'!$A$6:$BE$17,W$42,FALSE)</f>
        <v>0</v>
      </c>
      <c r="X160" s="85">
        <f>VLOOKUP($C$2,'[116]ERU-1'!$A$6:$BE$17,X$42,FALSE)</f>
        <v>0</v>
      </c>
      <c r="Y160" s="85">
        <f>VLOOKUP($C$2,'[116]ERU-1'!$A$6:$BE$17,Y$42,FALSE)</f>
        <v>0</v>
      </c>
      <c r="Z160" s="85">
        <f>VLOOKUP($C$2,'[116]ERU-1'!$A$6:$BE$17,Z$42,FALSE)</f>
        <v>0</v>
      </c>
      <c r="AA160" s="85" t="str">
        <f>INDEX([16]Data!$BK$5:$BK$156,MATCH(A160,[16]Data!$A$5:$A$156,0))</f>
        <v>Karlovarský</v>
      </c>
      <c r="AB160" s="86">
        <f>INDEX([16]Data!$BM$5:$BM$156,MATCH(A160,[16]Data!$A$5:$A$156,0))</f>
        <v>0.28599999999999998</v>
      </c>
      <c r="AD160" s="39">
        <f t="shared" si="17"/>
        <v>0.74733053532780913</v>
      </c>
    </row>
    <row r="161" spans="1:30" x14ac:dyDescent="0.25">
      <c r="A161">
        <v>4295</v>
      </c>
      <c r="B161" s="84" t="str">
        <f>INDEX([16]Data!$C$5:$C$156,MATCH(A161,[16]Data!$A$5:$A$156,0))</f>
        <v>KJ - Mondelez Opava</v>
      </c>
      <c r="C161" s="85" t="str">
        <f>VLOOKUP($C$2,'[14]ERU-1'!$A$6:$BE$17,C$42,FALSE)</f>
        <v>Srpen</v>
      </c>
      <c r="D161" s="85">
        <f>VLOOKUP($C$2,'[14]ERU-1'!$A$6:$BE$17,D$42,FALSE)</f>
        <v>8</v>
      </c>
      <c r="E161" s="85">
        <f>VLOOKUP($C$2,'[14]ERU-1'!$A$6:$BE$17,E$42,FALSE)</f>
        <v>251.727</v>
      </c>
      <c r="F161" s="85">
        <f>VLOOKUP($C$2,'[14]ERU-1'!$A$6:$BE$17,F$42,FALSE)</f>
        <v>135.047</v>
      </c>
      <c r="G161" s="85">
        <f>VLOOKUP($C$2,'[14]ERU-1'!$A$6:$BE$17,G$42,FALSE)</f>
        <v>35.433</v>
      </c>
      <c r="H161" s="85">
        <f>VLOOKUP($C$2,'[14]ERU-1'!$A$6:$BE$17,H$42,FALSE)</f>
        <v>388</v>
      </c>
      <c r="I161" s="85">
        <f>VLOOKUP($C$2,'[14]ERU-1'!$A$6:$BE$17,I$42,FALSE)</f>
        <v>0</v>
      </c>
      <c r="J161" s="85">
        <f>VLOOKUP($C$2,'[14]ERU-1'!$A$6:$BE$17,J$42,FALSE)</f>
        <v>0</v>
      </c>
      <c r="K161" s="85">
        <f>VLOOKUP($C$2,'[14]ERU-1'!$A$6:$BE$17,K$42,FALSE)</f>
        <v>388</v>
      </c>
      <c r="L161" s="85">
        <f>VLOOKUP($C$2,'[14]ERU-1'!$A$6:$BE$17,L$42,FALSE)</f>
        <v>0</v>
      </c>
      <c r="M161" s="85">
        <f>VLOOKUP($C$2,'[14]ERU-1'!$A$6:$BE$17,M$42,FALSE)</f>
        <v>388</v>
      </c>
      <c r="N161" s="85">
        <f>VLOOKUP($C$2,'[14]ERU-1'!$A$6:$BE$17,N$42,FALSE)</f>
        <v>0</v>
      </c>
      <c r="O161" s="85" t="s">
        <v>36</v>
      </c>
      <c r="P161" s="85">
        <f>VLOOKUP($C$2,'[14]ERU-1'!$A$6:$BE$17,P$42,FALSE)</f>
        <v>0</v>
      </c>
      <c r="Q161" s="85">
        <f>VLOOKUP($C$2,'[14]ERU-1'!$A$6:$BE$17,Q$42,FALSE)</f>
        <v>0</v>
      </c>
      <c r="R161" s="85">
        <f>VLOOKUP($C$2,'[14]ERU-1'!$A$6:$BE$17,R$42,FALSE)</f>
        <v>388</v>
      </c>
      <c r="S161" s="85">
        <f>VLOOKUP($C$2,'[14]ERU-1'!$A$6:$BE$17,S$42,FALSE)</f>
        <v>0</v>
      </c>
      <c r="T161" s="85">
        <f>VLOOKUP($C$2,'[14]ERU-1'!$A$6:$BE$17,T$42,FALSE)</f>
        <v>0</v>
      </c>
      <c r="U161" s="85">
        <f>VLOOKUP($C$2,'[14]ERU-1'!$A$6:$BE$17,U$42,FALSE)</f>
        <v>0</v>
      </c>
      <c r="V161" s="85">
        <f>VLOOKUP($C$2,'[14]ERU-1'!$A$6:$BE$17,V$42,FALSE)</f>
        <v>0</v>
      </c>
      <c r="W161" s="85">
        <f>VLOOKUP($C$2,'[14]ERU-1'!$A$6:$BE$17,W$42,FALSE)</f>
        <v>0</v>
      </c>
      <c r="X161" s="85">
        <f>VLOOKUP($C$2,'[14]ERU-1'!$A$6:$BE$17,X$42,FALSE)</f>
        <v>0</v>
      </c>
      <c r="Y161" s="85">
        <f>VLOOKUP($C$2,'[14]ERU-1'!$A$6:$BE$17,Y$42,FALSE)</f>
        <v>0</v>
      </c>
      <c r="Z161" s="85">
        <f>VLOOKUP($C$2,'[14]ERU-1'!$A$6:$BE$17,Z$42,FALSE)</f>
        <v>0</v>
      </c>
      <c r="AA161" s="85" t="str">
        <f>INDEX([16]Data!$BK$5:$BK$156,MATCH(A161,[16]Data!$A$5:$A$156,0))</f>
        <v>Moravskoslezský</v>
      </c>
      <c r="AB161" s="86">
        <f>INDEX([16]Data!$BM$5:$BM$156,MATCH(A161,[16]Data!$A$5:$A$156,0))</f>
        <v>1.2070000000000001</v>
      </c>
      <c r="AD161" s="39">
        <f t="shared" si="17"/>
        <v>0.7980760607623848</v>
      </c>
    </row>
    <row r="162" spans="1:30" x14ac:dyDescent="0.25">
      <c r="A162">
        <v>4296</v>
      </c>
      <c r="B162" s="84" t="str">
        <f>INDEX([16]Data!$C$5:$C$156,MATCH(A162,[16]Data!$A$5:$A$156,0))</f>
        <v>KJ - Rýmařov</v>
      </c>
      <c r="C162" s="85" t="str">
        <f>VLOOKUP($C$2,'[117]ERU-1'!$A$6:$BE$17,C$42,FALSE)</f>
        <v>Srpen</v>
      </c>
      <c r="D162" s="85">
        <f>VLOOKUP($C$2,'[117]ERU-1'!$A$6:$BE$17,D$42,FALSE)</f>
        <v>8</v>
      </c>
      <c r="E162" s="85">
        <f>VLOOKUP($C$2,'[117]ERU-1'!$A$6:$BE$17,E$42,FALSE)</f>
        <v>207.57400000000001</v>
      </c>
      <c r="F162" s="85">
        <f>VLOOKUP($C$2,'[117]ERU-1'!$A$6:$BE$17,F$42,FALSE)</f>
        <v>112.265</v>
      </c>
      <c r="G162" s="85">
        <f>VLOOKUP($C$2,'[117]ERU-1'!$A$6:$BE$17,G$42,FALSE)</f>
        <v>35.432000000000002</v>
      </c>
      <c r="H162" s="85">
        <f>VLOOKUP($C$2,'[117]ERU-1'!$A$6:$BE$17,H$42,FALSE)</f>
        <v>316</v>
      </c>
      <c r="I162" s="85">
        <f>VLOOKUP($C$2,'[117]ERU-1'!$A$6:$BE$17,I$42,FALSE)</f>
        <v>0</v>
      </c>
      <c r="J162" s="85">
        <f>VLOOKUP($C$2,'[117]ERU-1'!$A$6:$BE$17,J$42,FALSE)</f>
        <v>0</v>
      </c>
      <c r="K162" s="85">
        <f>VLOOKUP($C$2,'[117]ERU-1'!$A$6:$BE$17,K$42,FALSE)</f>
        <v>316</v>
      </c>
      <c r="L162" s="85">
        <f>VLOOKUP($C$2,'[117]ERU-1'!$A$6:$BE$17,L$42,FALSE)</f>
        <v>0</v>
      </c>
      <c r="M162" s="85">
        <f>VLOOKUP($C$2,'[117]ERU-1'!$A$6:$BE$17,M$42,FALSE)</f>
        <v>316</v>
      </c>
      <c r="N162" s="85">
        <f>VLOOKUP($C$2,'[117]ERU-1'!$A$6:$BE$17,N$42,FALSE)</f>
        <v>0</v>
      </c>
      <c r="O162" s="85" t="s">
        <v>36</v>
      </c>
      <c r="P162" s="85">
        <f>VLOOKUP($C$2,'[117]ERU-1'!$A$6:$BE$17,P$42,FALSE)</f>
        <v>0</v>
      </c>
      <c r="Q162" s="85">
        <f>VLOOKUP($C$2,'[117]ERU-1'!$A$6:$BE$17,Q$42,FALSE)</f>
        <v>0</v>
      </c>
      <c r="R162" s="85">
        <f>VLOOKUP($C$2,'[117]ERU-1'!$A$6:$BE$17,R$42,FALSE)</f>
        <v>316</v>
      </c>
      <c r="S162" s="85">
        <f>VLOOKUP($C$2,'[117]ERU-1'!$A$6:$BE$17,S$42,FALSE)</f>
        <v>0</v>
      </c>
      <c r="T162" s="85">
        <f>VLOOKUP($C$2,'[117]ERU-1'!$A$6:$BE$17,T$42,FALSE)</f>
        <v>0</v>
      </c>
      <c r="U162" s="85">
        <f>VLOOKUP($C$2,'[117]ERU-1'!$A$6:$BE$17,U$42,FALSE)</f>
        <v>0</v>
      </c>
      <c r="V162" s="85">
        <f>VLOOKUP($C$2,'[117]ERU-1'!$A$6:$BE$17,V$42,FALSE)</f>
        <v>0</v>
      </c>
      <c r="W162" s="85">
        <f>VLOOKUP($C$2,'[117]ERU-1'!$A$6:$BE$17,W$42,FALSE)</f>
        <v>0</v>
      </c>
      <c r="X162" s="85">
        <f>VLOOKUP($C$2,'[117]ERU-1'!$A$6:$BE$17,X$42,FALSE)</f>
        <v>0</v>
      </c>
      <c r="Y162" s="85">
        <f>VLOOKUP($C$2,'[117]ERU-1'!$A$6:$BE$17,Y$42,FALSE)</f>
        <v>0</v>
      </c>
      <c r="Z162" s="85">
        <f>VLOOKUP($C$2,'[117]ERU-1'!$A$6:$BE$17,Z$42,FALSE)</f>
        <v>0</v>
      </c>
      <c r="AA162" s="85" t="str">
        <f>INDEX([16]Data!$BK$5:$BK$156,MATCH(A162,[16]Data!$A$5:$A$156,0))</f>
        <v>Moravskoslezský</v>
      </c>
      <c r="AB162" s="86">
        <f>INDEX([16]Data!$BM$5:$BM$156,MATCH(A162,[16]Data!$A$5:$A$156,0))</f>
        <v>1.2689999999999999</v>
      </c>
      <c r="AD162" s="39">
        <f t="shared" si="17"/>
        <v>0.78188017438897051</v>
      </c>
    </row>
    <row r="163" spans="1:30" x14ac:dyDescent="0.25">
      <c r="A163">
        <v>4243</v>
      </c>
      <c r="B163" s="84" t="str">
        <f>INDEX([16]Data!$C$5:$C$156,MATCH(A163,[16]Data!$A$5:$A$156,0))</f>
        <v>KJ - Veselí nad Lužnicí</v>
      </c>
      <c r="C163" s="85" t="str">
        <f>VLOOKUP($C$2,'[118]ERU-1'!$A$6:$BE$17,C$42,FALSE)</f>
        <v>Srpen</v>
      </c>
      <c r="D163" s="85">
        <f>VLOOKUP($C$2,'[118]ERU-1'!$A$6:$BE$17,D$42,FALSE)</f>
        <v>8</v>
      </c>
      <c r="E163" s="85">
        <f>VLOOKUP($C$2,'[118]ERU-1'!$A$6:$BE$17,E$42,FALSE)</f>
        <v>253.54400000000001</v>
      </c>
      <c r="F163" s="85">
        <f>VLOOKUP($C$2,'[118]ERU-1'!$A$6:$BE$17,F$42,FALSE)</f>
        <v>139.14699999999999</v>
      </c>
      <c r="G163" s="85">
        <f>VLOOKUP($C$2,'[118]ERU-1'!$A$6:$BE$17,G$42,FALSE)</f>
        <v>35.365000000000002</v>
      </c>
      <c r="H163" s="85">
        <f>VLOOKUP($C$2,'[118]ERU-1'!$A$6:$BE$17,H$42,FALSE)</f>
        <v>399</v>
      </c>
      <c r="I163" s="85">
        <f>VLOOKUP($C$2,'[118]ERU-1'!$A$6:$BE$17,I$42,FALSE)</f>
        <v>0</v>
      </c>
      <c r="J163" s="85">
        <f>VLOOKUP($C$2,'[118]ERU-1'!$A$6:$BE$17,J$42,FALSE)</f>
        <v>0</v>
      </c>
      <c r="K163" s="85">
        <f>VLOOKUP($C$2,'[118]ERU-1'!$A$6:$BE$17,K$42,FALSE)</f>
        <v>399</v>
      </c>
      <c r="L163" s="85">
        <f>VLOOKUP($C$2,'[118]ERU-1'!$A$6:$BE$17,L$42,FALSE)</f>
        <v>0</v>
      </c>
      <c r="M163" s="85">
        <f>VLOOKUP($C$2,'[118]ERU-1'!$A$6:$BE$17,M$42,FALSE)</f>
        <v>399</v>
      </c>
      <c r="N163" s="85">
        <f>VLOOKUP($C$2,'[118]ERU-1'!$A$6:$BE$17,N$42,FALSE)</f>
        <v>0</v>
      </c>
      <c r="O163" s="85" t="s">
        <v>36</v>
      </c>
      <c r="P163" s="85">
        <f>VLOOKUP($C$2,'[118]ERU-1'!$A$6:$BE$17,P$42,FALSE)</f>
        <v>0</v>
      </c>
      <c r="Q163" s="85">
        <f>VLOOKUP($C$2,'[118]ERU-1'!$A$6:$BE$17,Q$42,FALSE)</f>
        <v>0</v>
      </c>
      <c r="R163" s="85">
        <f>VLOOKUP($C$2,'[118]ERU-1'!$A$6:$BE$17,R$42,FALSE)</f>
        <v>0</v>
      </c>
      <c r="S163" s="85">
        <f>VLOOKUP($C$2,'[118]ERU-1'!$A$6:$BE$17,S$42,FALSE)</f>
        <v>0</v>
      </c>
      <c r="T163" s="85">
        <f>VLOOKUP($C$2,'[118]ERU-1'!$A$6:$BE$17,T$42,FALSE)</f>
        <v>0</v>
      </c>
      <c r="U163" s="85">
        <f>VLOOKUP($C$2,'[118]ERU-1'!$A$6:$BE$17,U$42,FALSE)</f>
        <v>0</v>
      </c>
      <c r="V163" s="85">
        <f>VLOOKUP($C$2,'[118]ERU-1'!$A$6:$BE$17,V$42,FALSE)</f>
        <v>0</v>
      </c>
      <c r="W163" s="85">
        <f>VLOOKUP($C$2,'[118]ERU-1'!$A$6:$BE$17,W$42,FALSE)</f>
        <v>0</v>
      </c>
      <c r="X163" s="85">
        <f>VLOOKUP($C$2,'[118]ERU-1'!$A$6:$BE$17,X$42,FALSE)</f>
        <v>399</v>
      </c>
      <c r="Y163" s="85">
        <f>VLOOKUP($C$2,'[118]ERU-1'!$A$6:$BE$17,Y$42,FALSE)</f>
        <v>0</v>
      </c>
      <c r="Z163" s="85">
        <f>VLOOKUP($C$2,'[118]ERU-1'!$A$6:$BE$17,Z$42,FALSE)</f>
        <v>0</v>
      </c>
      <c r="AA163" s="85" t="str">
        <f>INDEX([16]Data!$BK$5:$BK$156,MATCH(A163,[16]Data!$A$5:$A$156,0))</f>
        <v>Jihočeský</v>
      </c>
      <c r="AB163" s="86">
        <f>INDEX([16]Data!$BM$5:$BM$156,MATCH(A163,[16]Data!$A$5:$A$156,0))</f>
        <v>0.94499999999999995</v>
      </c>
      <c r="AD163" s="39">
        <f t="shared" si="17"/>
        <v>0.79651974770087275</v>
      </c>
    </row>
    <row r="164" spans="1:30" x14ac:dyDescent="0.25">
      <c r="A164">
        <v>4316</v>
      </c>
      <c r="B164" s="84" t="str">
        <f>INDEX([16]Data!$C$5:$C$156,MATCH(A164,[16]Data!$A$5:$A$156,0))</f>
        <v>KJ- Modelárna Třinec</v>
      </c>
      <c r="C164" s="85" t="str">
        <f>VLOOKUP($C$2,'[119]ERU-1'!$A$6:$BE$17,C$42,FALSE)</f>
        <v>Srpen</v>
      </c>
      <c r="D164" s="85">
        <f>VLOOKUP($C$2,'[119]ERU-1'!$A$6:$BE$17,D$42,FALSE)</f>
        <v>8</v>
      </c>
      <c r="E164" s="85">
        <f>VLOOKUP($C$2,'[119]ERU-1'!$A$6:$BE$17,E$42,FALSE)</f>
        <v>31.452000000000002</v>
      </c>
      <c r="F164" s="85">
        <f>VLOOKUP($C$2,'[119]ERU-1'!$A$6:$BE$17,F$42,FALSE)</f>
        <v>18.053000000000001</v>
      </c>
      <c r="G164" s="85">
        <f>VLOOKUP($C$2,'[119]ERU-1'!$A$6:$BE$17,G$42,FALSE)</f>
        <v>35.432000000000002</v>
      </c>
      <c r="H164" s="85">
        <f>VLOOKUP($C$2,'[119]ERU-1'!$A$6:$BE$17,H$42,FALSE)</f>
        <v>48</v>
      </c>
      <c r="I164" s="85">
        <f>VLOOKUP($C$2,'[119]ERU-1'!$A$6:$BE$17,I$42,FALSE)</f>
        <v>0</v>
      </c>
      <c r="J164" s="85">
        <f>VLOOKUP($C$2,'[119]ERU-1'!$A$6:$BE$17,J$42,FALSE)</f>
        <v>0</v>
      </c>
      <c r="K164" s="85">
        <f>VLOOKUP($C$2,'[119]ERU-1'!$A$6:$BE$17,K$42,FALSE)</f>
        <v>48</v>
      </c>
      <c r="L164" s="85">
        <f>VLOOKUP($C$2,'[119]ERU-1'!$A$6:$BE$17,L$42,FALSE)</f>
        <v>0</v>
      </c>
      <c r="M164" s="85">
        <f>VLOOKUP($C$2,'[119]ERU-1'!$A$6:$BE$17,M$42,FALSE)</f>
        <v>48</v>
      </c>
      <c r="N164" s="85">
        <f>VLOOKUP($C$2,'[119]ERU-1'!$A$6:$BE$17,N$42,FALSE)</f>
        <v>0</v>
      </c>
      <c r="O164" s="85" t="s">
        <v>36</v>
      </c>
      <c r="P164" s="85">
        <f>VLOOKUP($C$2,'[119]ERU-1'!$A$6:$BE$17,P$42,FALSE)</f>
        <v>0</v>
      </c>
      <c r="Q164" s="85">
        <f>VLOOKUP($C$2,'[119]ERU-1'!$A$6:$BE$17,Q$42,FALSE)</f>
        <v>0</v>
      </c>
      <c r="R164" s="85">
        <f>VLOOKUP($C$2,'[119]ERU-1'!$A$6:$BE$17,R$42,FALSE)</f>
        <v>48</v>
      </c>
      <c r="S164" s="85">
        <f>VLOOKUP($C$2,'[119]ERU-1'!$A$6:$BE$17,S$42,FALSE)</f>
        <v>0</v>
      </c>
      <c r="T164" s="85">
        <f>VLOOKUP($C$2,'[119]ERU-1'!$A$6:$BE$17,T$42,FALSE)</f>
        <v>0</v>
      </c>
      <c r="U164" s="85">
        <f>VLOOKUP($C$2,'[119]ERU-1'!$A$6:$BE$17,U$42,FALSE)</f>
        <v>0</v>
      </c>
      <c r="V164" s="85">
        <f>VLOOKUP($C$2,'[119]ERU-1'!$A$6:$BE$17,V$42,FALSE)</f>
        <v>0</v>
      </c>
      <c r="W164" s="85">
        <f>VLOOKUP($C$2,'[119]ERU-1'!$A$6:$BE$17,W$42,FALSE)</f>
        <v>0</v>
      </c>
      <c r="X164" s="85">
        <f>VLOOKUP($C$2,'[119]ERU-1'!$A$6:$BE$17,X$42,FALSE)</f>
        <v>0</v>
      </c>
      <c r="Y164" s="85">
        <f>VLOOKUP($C$2,'[119]ERU-1'!$A$6:$BE$17,Y$42,FALSE)</f>
        <v>0</v>
      </c>
      <c r="Z164" s="85">
        <f>VLOOKUP($C$2,'[119]ERU-1'!$A$6:$BE$17,Z$42,FALSE)</f>
        <v>0</v>
      </c>
      <c r="AA164" s="85" t="str">
        <f>INDEX([16]Data!$BK$5:$BK$156,MATCH(A164,[16]Data!$A$5:$A$156,0))</f>
        <v>Moravskoslezský</v>
      </c>
      <c r="AB164" s="86">
        <f>INDEX([16]Data!$BM$5:$BM$156,MATCH(A164,[16]Data!$A$5:$A$156,0))</f>
        <v>0.27800000000000002</v>
      </c>
      <c r="AD164" s="39">
        <f t="shared" si="17"/>
        <v>0.73856607396739227</v>
      </c>
    </row>
    <row r="165" spans="1:30" x14ac:dyDescent="0.25">
      <c r="A165">
        <v>4276</v>
      </c>
      <c r="B165" s="84" t="str">
        <f>INDEX([16]Data!$C$5:$C$156,MATCH(A165,[16]Data!$A$5:$A$156,0))</f>
        <v>KJ - Jablonec – Boženy Němcové</v>
      </c>
      <c r="C165" s="85" t="str">
        <f>VLOOKUP($C$2,'[120]ERU-1'!$A$6:$BE$17,C$42,FALSE)</f>
        <v>Srpen</v>
      </c>
      <c r="D165" s="85">
        <f>VLOOKUP($C$2,'[120]ERU-1'!$A$6:$BE$17,D$42,FALSE)</f>
        <v>8</v>
      </c>
      <c r="E165" s="85">
        <f>VLOOKUP($C$2,'[120]ERU-1'!$A$6:$BE$17,E$42,FALSE)</f>
        <v>137.87799999999999</v>
      </c>
      <c r="F165" s="85">
        <f>VLOOKUP($C$2,'[120]ERU-1'!$A$6:$BE$17,F$42,FALSE)</f>
        <v>81.111000000000004</v>
      </c>
      <c r="G165" s="85">
        <f>VLOOKUP($C$2,'[120]ERU-1'!$A$6:$BE$17,G$42,FALSE)</f>
        <v>35.423000000000002</v>
      </c>
      <c r="H165" s="85">
        <f>VLOOKUP($C$2,'[120]ERU-1'!$A$6:$BE$17,H$42,FALSE)</f>
        <v>232</v>
      </c>
      <c r="I165" s="85">
        <f>VLOOKUP($C$2,'[120]ERU-1'!$A$6:$BE$17,I$42,FALSE)</f>
        <v>0</v>
      </c>
      <c r="J165" s="85">
        <f>VLOOKUP($C$2,'[120]ERU-1'!$A$6:$BE$17,J$42,FALSE)</f>
        <v>0</v>
      </c>
      <c r="K165" s="85">
        <f>VLOOKUP($C$2,'[120]ERU-1'!$A$6:$BE$17,K$42,FALSE)</f>
        <v>232</v>
      </c>
      <c r="L165" s="85">
        <f>VLOOKUP($C$2,'[120]ERU-1'!$A$6:$BE$17,L$42,FALSE)</f>
        <v>0</v>
      </c>
      <c r="M165" s="85">
        <f>VLOOKUP($C$2,'[120]ERU-1'!$A$6:$BE$17,M$42,FALSE)</f>
        <v>232</v>
      </c>
      <c r="N165" s="85">
        <f>VLOOKUP($C$2,'[120]ERU-1'!$A$6:$BE$17,N$42,FALSE)</f>
        <v>0</v>
      </c>
      <c r="O165" s="85" t="s">
        <v>36</v>
      </c>
      <c r="P165" s="85">
        <f>VLOOKUP($C$2,'[120]ERU-1'!$A$6:$BE$17,P$42,FALSE)</f>
        <v>0</v>
      </c>
      <c r="Q165" s="85">
        <f>VLOOKUP($C$2,'[120]ERU-1'!$A$6:$BE$17,Q$42,FALSE)</f>
        <v>0</v>
      </c>
      <c r="R165" s="85">
        <f>VLOOKUP($C$2,'[120]ERU-1'!$A$6:$BE$17,R$42,FALSE)</f>
        <v>232</v>
      </c>
      <c r="S165" s="85">
        <f>VLOOKUP($C$2,'[120]ERU-1'!$A$6:$BE$17,S$42,FALSE)</f>
        <v>0</v>
      </c>
      <c r="T165" s="85">
        <f>VLOOKUP($C$2,'[120]ERU-1'!$A$6:$BE$17,T$42,FALSE)</f>
        <v>0</v>
      </c>
      <c r="U165" s="85">
        <f>VLOOKUP($C$2,'[120]ERU-1'!$A$6:$BE$17,U$42,FALSE)</f>
        <v>0</v>
      </c>
      <c r="V165" s="85">
        <f>VLOOKUP($C$2,'[120]ERU-1'!$A$6:$BE$17,V$42,FALSE)</f>
        <v>0</v>
      </c>
      <c r="W165" s="85">
        <f>VLOOKUP($C$2,'[120]ERU-1'!$A$6:$BE$17,W$42,FALSE)</f>
        <v>0</v>
      </c>
      <c r="X165" s="85">
        <f>VLOOKUP($C$2,'[120]ERU-1'!$A$6:$BE$17,X$42,FALSE)</f>
        <v>0</v>
      </c>
      <c r="Y165" s="85">
        <f>VLOOKUP($C$2,'[120]ERU-1'!$A$6:$BE$17,Y$42,FALSE)</f>
        <v>0</v>
      </c>
      <c r="Z165" s="85">
        <f>VLOOKUP($C$2,'[120]ERU-1'!$A$6:$BE$17,Z$42,FALSE)</f>
        <v>0</v>
      </c>
      <c r="AA165" s="85" t="str">
        <f>INDEX([16]Data!$BK$5:$BK$156,MATCH(A165,[16]Data!$A$5:$A$156,0))</f>
        <v>Liberecký</v>
      </c>
      <c r="AB165" s="86">
        <f>INDEX([16]Data!$BM$5:$BM$156,MATCH(A165,[16]Data!$A$5:$A$156,0))</f>
        <v>0.6</v>
      </c>
      <c r="AD165" s="39">
        <f t="shared" si="17"/>
        <v>0.79452163633100858</v>
      </c>
    </row>
    <row r="166" spans="1:30" x14ac:dyDescent="0.25">
      <c r="A166">
        <v>4274</v>
      </c>
      <c r="B166" s="84" t="str">
        <f>INDEX([16]Data!$C$5:$C$156,MATCH(A166,[16]Data!$A$5:$A$156,0))</f>
        <v>KJ - Jablonec – Josefa Hory</v>
      </c>
      <c r="C166" s="85" t="str">
        <f>VLOOKUP($C$2,'[121]ERU-1'!$A$6:$BE$17,C$42,FALSE)</f>
        <v>Srpen</v>
      </c>
      <c r="D166" s="85">
        <f>VLOOKUP($C$2,'[121]ERU-1'!$A$6:$BE$17,D$42,FALSE)</f>
        <v>8</v>
      </c>
      <c r="E166" s="85">
        <f>VLOOKUP($C$2,'[121]ERU-1'!$A$6:$BE$17,E$42,FALSE)</f>
        <v>0</v>
      </c>
      <c r="F166" s="85">
        <f>VLOOKUP($C$2,'[121]ERU-1'!$A$6:$BE$17,F$42,FALSE)</f>
        <v>0</v>
      </c>
      <c r="G166" s="85">
        <f>VLOOKUP($C$2,'[121]ERU-1'!$A$6:$BE$17,G$42,FALSE)</f>
        <v>34.667999999999999</v>
      </c>
      <c r="H166" s="85">
        <f>VLOOKUP($C$2,'[121]ERU-1'!$A$6:$BE$17,H$42,FALSE)</f>
        <v>0</v>
      </c>
      <c r="I166" s="85">
        <f>VLOOKUP($C$2,'[121]ERU-1'!$A$6:$BE$17,I$42,FALSE)</f>
        <v>0</v>
      </c>
      <c r="J166" s="85">
        <f>VLOOKUP($C$2,'[121]ERU-1'!$A$6:$BE$17,J$42,FALSE)</f>
        <v>0</v>
      </c>
      <c r="K166" s="85">
        <f>VLOOKUP($C$2,'[121]ERU-1'!$A$6:$BE$17,K$42,FALSE)</f>
        <v>0</v>
      </c>
      <c r="L166" s="85">
        <f>VLOOKUP($C$2,'[121]ERU-1'!$A$6:$BE$17,L$42,FALSE)</f>
        <v>0</v>
      </c>
      <c r="M166" s="85">
        <f>VLOOKUP($C$2,'[121]ERU-1'!$A$6:$BE$17,M$42,FALSE)</f>
        <v>0</v>
      </c>
      <c r="N166" s="85">
        <f>VLOOKUP($C$2,'[121]ERU-1'!$A$6:$BE$17,N$42,FALSE)</f>
        <v>0</v>
      </c>
      <c r="O166" s="85" t="s">
        <v>36</v>
      </c>
      <c r="P166" s="85">
        <f>VLOOKUP($C$2,'[121]ERU-1'!$A$6:$BE$17,P$42,FALSE)</f>
        <v>0</v>
      </c>
      <c r="Q166" s="85">
        <f>VLOOKUP($C$2,'[121]ERU-1'!$A$6:$BE$17,Q$42,FALSE)</f>
        <v>0</v>
      </c>
      <c r="R166" s="85">
        <f>VLOOKUP($C$2,'[121]ERU-1'!$A$6:$BE$17,R$42,FALSE)</f>
        <v>0</v>
      </c>
      <c r="S166" s="85">
        <f>VLOOKUP($C$2,'[121]ERU-1'!$A$6:$BE$17,S$42,FALSE)</f>
        <v>0</v>
      </c>
      <c r="T166" s="85">
        <f>VLOOKUP($C$2,'[121]ERU-1'!$A$6:$BE$17,T$42,FALSE)</f>
        <v>0</v>
      </c>
      <c r="U166" s="85">
        <f>VLOOKUP($C$2,'[121]ERU-1'!$A$6:$BE$17,U$42,FALSE)</f>
        <v>0</v>
      </c>
      <c r="V166" s="85">
        <f>VLOOKUP($C$2,'[121]ERU-1'!$A$6:$BE$17,V$42,FALSE)</f>
        <v>0</v>
      </c>
      <c r="W166" s="85">
        <f>VLOOKUP($C$2,'[121]ERU-1'!$A$6:$BE$17,W$42,FALSE)</f>
        <v>0</v>
      </c>
      <c r="X166" s="85">
        <f>VLOOKUP($C$2,'[121]ERU-1'!$A$6:$BE$17,X$42,FALSE)</f>
        <v>0</v>
      </c>
      <c r="Y166" s="85">
        <f>VLOOKUP($C$2,'[121]ERU-1'!$A$6:$BE$17,Y$42,FALSE)</f>
        <v>0</v>
      </c>
      <c r="Z166" s="85">
        <f>VLOOKUP($C$2,'[121]ERU-1'!$A$6:$BE$17,Z$42,FALSE)</f>
        <v>0</v>
      </c>
      <c r="AA166" s="85" t="str">
        <f>INDEX([16]Data!$BK$5:$BK$156,MATCH(A166,[16]Data!$A$5:$A$156,0))</f>
        <v>Liberecký</v>
      </c>
      <c r="AB166" s="86">
        <f>INDEX([16]Data!$BM$5:$BM$156,MATCH(A166,[16]Data!$A$5:$A$156,0))</f>
        <v>0.28000000000000003</v>
      </c>
      <c r="AD166" s="39" t="e">
        <f t="shared" si="17"/>
        <v>#DIV/0!</v>
      </c>
    </row>
    <row r="167" spans="1:30" x14ac:dyDescent="0.25">
      <c r="A167">
        <v>4154</v>
      </c>
      <c r="B167" s="84" t="str">
        <f>INDEX([16]Data!$C$5:$C$156,MATCH(A167,[16]Data!$A$5:$A$156,0))</f>
        <v>KJ - Jablonec – Liberecká</v>
      </c>
      <c r="C167" s="85" t="str">
        <f>VLOOKUP($C$2,'[122]ERU-1'!$A$6:$BE$17,C$42,FALSE)</f>
        <v>Srpen</v>
      </c>
      <c r="D167" s="85">
        <f>VLOOKUP($C$2,'[122]ERU-1'!$A$6:$BE$17,D$42,FALSE)</f>
        <v>8</v>
      </c>
      <c r="E167" s="85">
        <f>VLOOKUP($C$2,'[122]ERU-1'!$A$6:$BE$17,E$42,FALSE)</f>
        <v>344.59199999999998</v>
      </c>
      <c r="F167" s="85">
        <f>VLOOKUP($C$2,'[122]ERU-1'!$A$6:$BE$17,F$42,FALSE)</f>
        <v>190.155</v>
      </c>
      <c r="G167" s="85">
        <f>VLOOKUP($C$2,'[122]ERU-1'!$A$6:$BE$17,G$42,FALSE)</f>
        <v>35.415999999999997</v>
      </c>
      <c r="H167" s="85">
        <f>VLOOKUP($C$2,'[122]ERU-1'!$A$6:$BE$17,H$42,FALSE)</f>
        <v>541</v>
      </c>
      <c r="I167" s="85">
        <f>VLOOKUP($C$2,'[122]ERU-1'!$A$6:$BE$17,I$42,FALSE)</f>
        <v>0</v>
      </c>
      <c r="J167" s="85">
        <f>VLOOKUP($C$2,'[122]ERU-1'!$A$6:$BE$17,J$42,FALSE)</f>
        <v>0</v>
      </c>
      <c r="K167" s="85">
        <f>VLOOKUP($C$2,'[122]ERU-1'!$A$6:$BE$17,K$42,FALSE)</f>
        <v>541</v>
      </c>
      <c r="L167" s="85">
        <f>VLOOKUP($C$2,'[122]ERU-1'!$A$6:$BE$17,L$42,FALSE)</f>
        <v>0</v>
      </c>
      <c r="M167" s="85">
        <f>VLOOKUP($C$2,'[122]ERU-1'!$A$6:$BE$17,M$42,FALSE)</f>
        <v>541</v>
      </c>
      <c r="N167" s="85">
        <f>VLOOKUP($C$2,'[122]ERU-1'!$A$6:$BE$17,N$42,FALSE)</f>
        <v>0</v>
      </c>
      <c r="O167" s="85" t="s">
        <v>36</v>
      </c>
      <c r="P167" s="85">
        <f>VLOOKUP($C$2,'[122]ERU-1'!$A$6:$BE$17,P$42,FALSE)</f>
        <v>0</v>
      </c>
      <c r="Q167" s="85">
        <f>VLOOKUP($C$2,'[122]ERU-1'!$A$6:$BE$17,Q$42,FALSE)</f>
        <v>0</v>
      </c>
      <c r="R167" s="85">
        <f>VLOOKUP($C$2,'[122]ERU-1'!$A$6:$BE$17,R$42,FALSE)</f>
        <v>541</v>
      </c>
      <c r="S167" s="85">
        <f>VLOOKUP($C$2,'[122]ERU-1'!$A$6:$BE$17,S$42,FALSE)</f>
        <v>0</v>
      </c>
      <c r="T167" s="85">
        <f>VLOOKUP($C$2,'[122]ERU-1'!$A$6:$BE$17,T$42,FALSE)</f>
        <v>0</v>
      </c>
      <c r="U167" s="85">
        <f>VLOOKUP($C$2,'[122]ERU-1'!$A$6:$BE$17,U$42,FALSE)</f>
        <v>0</v>
      </c>
      <c r="V167" s="85">
        <f>VLOOKUP($C$2,'[122]ERU-1'!$A$6:$BE$17,V$42,FALSE)</f>
        <v>0</v>
      </c>
      <c r="W167" s="85">
        <f>VLOOKUP($C$2,'[122]ERU-1'!$A$6:$BE$17,W$42,FALSE)</f>
        <v>0</v>
      </c>
      <c r="X167" s="85">
        <f>VLOOKUP($C$2,'[122]ERU-1'!$A$6:$BE$17,X$42,FALSE)</f>
        <v>0</v>
      </c>
      <c r="Y167" s="85">
        <f>VLOOKUP($C$2,'[122]ERU-1'!$A$6:$BE$17,Y$42,FALSE)</f>
        <v>0</v>
      </c>
      <c r="Z167" s="85">
        <f>VLOOKUP($C$2,'[122]ERU-1'!$A$6:$BE$17,Z$42,FALSE)</f>
        <v>0</v>
      </c>
      <c r="AA167" s="85" t="str">
        <f>INDEX([16]Data!$BK$5:$BK$156,MATCH(A167,[16]Data!$A$5:$A$156,0))</f>
        <v>Liberecký</v>
      </c>
      <c r="AB167" s="86">
        <f>INDEX([16]Data!$BM$5:$BM$156,MATCH(A167,[16]Data!$A$5:$A$156,0))</f>
        <v>1.268</v>
      </c>
      <c r="AD167" s="39">
        <f t="shared" si="17"/>
        <v>0.7902909614671072</v>
      </c>
    </row>
    <row r="168" spans="1:30" x14ac:dyDescent="0.25">
      <c r="A168">
        <v>4277</v>
      </c>
      <c r="B168" s="84" t="str">
        <f>INDEX([16]Data!$C$5:$C$156,MATCH(A168,[16]Data!$A$5:$A$156,0))</f>
        <v>KJ - Hanušovice</v>
      </c>
      <c r="C168" s="85" t="str">
        <f>VLOOKUP($C$2,'[123]ERU-1'!$A$6:$BE$17,C$42,FALSE)</f>
        <v>Srpen</v>
      </c>
      <c r="D168" s="85">
        <f>VLOOKUP($C$2,'[123]ERU-1'!$A$6:$BE$17,D$42,FALSE)</f>
        <v>8</v>
      </c>
      <c r="E168" s="85">
        <f>VLOOKUP($C$2,'[123]ERU-1'!$A$6:$BE$17,E$42,FALSE)</f>
        <v>67.036000000000001</v>
      </c>
      <c r="F168" s="85">
        <f>VLOOKUP($C$2,'[123]ERU-1'!$A$6:$BE$17,F$42,FALSE)</f>
        <v>38.758000000000003</v>
      </c>
      <c r="G168" s="85">
        <f>VLOOKUP($C$2,'[123]ERU-1'!$A$6:$BE$17,G$42,FALSE)</f>
        <v>34.667999999999999</v>
      </c>
      <c r="H168" s="85">
        <f>VLOOKUP($C$2,'[123]ERU-1'!$A$6:$BE$17,H$42,FALSE)</f>
        <v>109</v>
      </c>
      <c r="I168" s="85">
        <f>VLOOKUP($C$2,'[123]ERU-1'!$A$6:$BE$17,I$42,FALSE)</f>
        <v>0</v>
      </c>
      <c r="J168" s="85">
        <f>VLOOKUP($C$2,'[123]ERU-1'!$A$6:$BE$17,J$42,FALSE)</f>
        <v>0</v>
      </c>
      <c r="K168" s="85">
        <f>VLOOKUP($C$2,'[123]ERU-1'!$A$6:$BE$17,K$42,FALSE)</f>
        <v>109</v>
      </c>
      <c r="L168" s="85">
        <f>VLOOKUP($C$2,'[123]ERU-1'!$A$6:$BE$17,L$42,FALSE)</f>
        <v>0</v>
      </c>
      <c r="M168" s="85">
        <f>VLOOKUP($C$2,'[123]ERU-1'!$A$6:$BE$17,M$42,FALSE)</f>
        <v>109</v>
      </c>
      <c r="N168" s="85">
        <f>VLOOKUP($C$2,'[123]ERU-1'!$A$6:$BE$17,N$42,FALSE)</f>
        <v>0</v>
      </c>
      <c r="O168" s="85" t="s">
        <v>36</v>
      </c>
      <c r="P168" s="85">
        <f>VLOOKUP($C$2,'[123]ERU-1'!$A$6:$BE$17,P$42,FALSE)</f>
        <v>0</v>
      </c>
      <c r="Q168" s="85">
        <f>VLOOKUP($C$2,'[123]ERU-1'!$A$6:$BE$17,Q$42,FALSE)</f>
        <v>0</v>
      </c>
      <c r="R168" s="85">
        <f>VLOOKUP($C$2,'[123]ERU-1'!$A$6:$BE$17,R$42,FALSE)</f>
        <v>109</v>
      </c>
      <c r="S168" s="85">
        <f>VLOOKUP($C$2,'[123]ERU-1'!$A$6:$BE$17,S$42,FALSE)</f>
        <v>0</v>
      </c>
      <c r="T168" s="85">
        <f>VLOOKUP($C$2,'[123]ERU-1'!$A$6:$BE$17,T$42,FALSE)</f>
        <v>0</v>
      </c>
      <c r="U168" s="85">
        <f>VLOOKUP($C$2,'[123]ERU-1'!$A$6:$BE$17,U$42,FALSE)</f>
        <v>0</v>
      </c>
      <c r="V168" s="85">
        <f>VLOOKUP($C$2,'[123]ERU-1'!$A$6:$BE$17,V$42,FALSE)</f>
        <v>0</v>
      </c>
      <c r="W168" s="85">
        <f>VLOOKUP($C$2,'[123]ERU-1'!$A$6:$BE$17,W$42,FALSE)</f>
        <v>0</v>
      </c>
      <c r="X168" s="85">
        <f>VLOOKUP($C$2,'[123]ERU-1'!$A$6:$BE$17,X$42,FALSE)</f>
        <v>0</v>
      </c>
      <c r="Y168" s="85">
        <f>VLOOKUP($C$2,'[123]ERU-1'!$A$6:$BE$17,Y$42,FALSE)</f>
        <v>0</v>
      </c>
      <c r="Z168" s="85">
        <f>VLOOKUP($C$2,'[123]ERU-1'!$A$6:$BE$17,Z$42,FALSE)</f>
        <v>0</v>
      </c>
      <c r="AA168" s="85" t="str">
        <f>INDEX([16]Data!$BK$5:$BK$156,MATCH(A168,[16]Data!$A$5:$A$156,0))</f>
        <v>Olomoucký</v>
      </c>
      <c r="AB168" s="86">
        <f>INDEX([16]Data!$BM$5:$BM$156,MATCH(A168,[16]Data!$A$5:$A$156,0))</f>
        <v>0.28399999999999997</v>
      </c>
      <c r="AD168" s="39">
        <f t="shared" si="17"/>
        <v>0.78120072701836452</v>
      </c>
    </row>
    <row r="169" spans="1:30" x14ac:dyDescent="0.25">
      <c r="A169">
        <v>4265</v>
      </c>
      <c r="B169" s="84" t="str">
        <f>INDEX([16]Data!$C$5:$C$156,MATCH(A169,[16]Data!$A$5:$A$156,0))</f>
        <v>KJ - Jablonec - Březová</v>
      </c>
      <c r="C169" s="85" t="str">
        <f>VLOOKUP($C$2,'[124]ERU-1'!$A$6:$BE$17,C$42,FALSE)</f>
        <v>Srpen</v>
      </c>
      <c r="D169" s="85">
        <f>VLOOKUP($C$2,'[124]ERU-1'!$A$6:$BE$17,D$42,FALSE)</f>
        <v>8</v>
      </c>
      <c r="E169" s="85">
        <f>VLOOKUP($C$2,'[124]ERU-1'!$A$6:$BE$17,E$42,FALSE)</f>
        <v>348.61799999999999</v>
      </c>
      <c r="F169" s="85">
        <f>VLOOKUP($C$2,'[124]ERU-1'!$A$6:$BE$17,F$42,FALSE)</f>
        <v>188.88200000000001</v>
      </c>
      <c r="G169" s="85">
        <f>VLOOKUP($C$2,'[124]ERU-1'!$A$6:$BE$17,G$42,FALSE)</f>
        <v>35.421999999999997</v>
      </c>
      <c r="H169" s="85">
        <f>VLOOKUP($C$2,'[124]ERU-1'!$A$6:$BE$17,H$42,FALSE)</f>
        <v>531</v>
      </c>
      <c r="I169" s="85">
        <f>VLOOKUP($C$2,'[124]ERU-1'!$A$6:$BE$17,I$42,FALSE)</f>
        <v>0</v>
      </c>
      <c r="J169" s="85">
        <f>VLOOKUP($C$2,'[124]ERU-1'!$A$6:$BE$17,J$42,FALSE)</f>
        <v>0</v>
      </c>
      <c r="K169" s="85">
        <f>VLOOKUP($C$2,'[124]ERU-1'!$A$6:$BE$17,K$42,FALSE)</f>
        <v>531</v>
      </c>
      <c r="L169" s="85">
        <f>VLOOKUP($C$2,'[124]ERU-1'!$A$6:$BE$17,L$42,FALSE)</f>
        <v>0</v>
      </c>
      <c r="M169" s="85">
        <f>VLOOKUP($C$2,'[124]ERU-1'!$A$6:$BE$17,M$42,FALSE)</f>
        <v>531</v>
      </c>
      <c r="N169" s="85">
        <f>VLOOKUP($C$2,'[124]ERU-1'!$A$6:$BE$17,N$42,FALSE)</f>
        <v>0</v>
      </c>
      <c r="O169" s="85" t="s">
        <v>36</v>
      </c>
      <c r="P169" s="85">
        <f>VLOOKUP($C$2,'[124]ERU-1'!$A$6:$BE$17,P$42,FALSE)</f>
        <v>0</v>
      </c>
      <c r="Q169" s="85">
        <f>VLOOKUP($C$2,'[124]ERU-1'!$A$6:$BE$17,Q$42,FALSE)</f>
        <v>0</v>
      </c>
      <c r="R169" s="85">
        <f>VLOOKUP($C$2,'[124]ERU-1'!$A$6:$BE$17,R$42,FALSE)</f>
        <v>531</v>
      </c>
      <c r="S169" s="85">
        <f>VLOOKUP($C$2,'[124]ERU-1'!$A$6:$BE$17,S$42,FALSE)</f>
        <v>0</v>
      </c>
      <c r="T169" s="85">
        <f>VLOOKUP($C$2,'[124]ERU-1'!$A$6:$BE$17,T$42,FALSE)</f>
        <v>0</v>
      </c>
      <c r="U169" s="85">
        <f>VLOOKUP($C$2,'[124]ERU-1'!$A$6:$BE$17,U$42,FALSE)</f>
        <v>0</v>
      </c>
      <c r="V169" s="85">
        <f>VLOOKUP($C$2,'[124]ERU-1'!$A$6:$BE$17,V$42,FALSE)</f>
        <v>0</v>
      </c>
      <c r="W169" s="85">
        <f>VLOOKUP($C$2,'[124]ERU-1'!$A$6:$BE$17,W$42,FALSE)</f>
        <v>0</v>
      </c>
      <c r="X169" s="85">
        <f>VLOOKUP($C$2,'[124]ERU-1'!$A$6:$BE$17,X$42,FALSE)</f>
        <v>0</v>
      </c>
      <c r="Y169" s="85">
        <f>VLOOKUP($C$2,'[124]ERU-1'!$A$6:$BE$17,Y$42,FALSE)</f>
        <v>0</v>
      </c>
      <c r="Z169" s="85">
        <f>VLOOKUP($C$2,'[124]ERU-1'!$A$6:$BE$17,Z$42,FALSE)</f>
        <v>0</v>
      </c>
      <c r="AA169" s="85" t="str">
        <f>INDEX([16]Data!$BK$5:$BK$156,MATCH(A169,[16]Data!$A$5:$A$156,0))</f>
        <v>Liberecký</v>
      </c>
      <c r="AB169" s="86">
        <f>INDEX([16]Data!$BM$5:$BM$156,MATCH(A169,[16]Data!$A$5:$A$156,0))</f>
        <v>1.268</v>
      </c>
      <c r="AD169" s="39">
        <f t="shared" si="17"/>
        <v>0.7809108332186232</v>
      </c>
    </row>
    <row r="170" spans="1:30" x14ac:dyDescent="0.25">
      <c r="A170">
        <v>4349</v>
      </c>
      <c r="B170" s="84" t="str">
        <f>INDEX([16]Data!$C$5:$C$156,MATCH(A170,[16]Data!$A$5:$A$156,0))</f>
        <v>KJ - nemocnice Pelhřimov</v>
      </c>
      <c r="C170" s="85" t="str">
        <f>VLOOKUP($C$2,'[125]ERU-1'!$A$6:$BE$17,C$42,FALSE)</f>
        <v>Srpen</v>
      </c>
      <c r="D170" s="85">
        <f>VLOOKUP($C$2,'[125]ERU-1'!$A$6:$BE$17,D$42,FALSE)</f>
        <v>8</v>
      </c>
      <c r="E170" s="85">
        <f>VLOOKUP($C$2,'[125]ERU-1'!$A$6:$BE$17,E$42,FALSE)</f>
        <v>335.85399999999998</v>
      </c>
      <c r="F170" s="85">
        <f>VLOOKUP($C$2,'[125]ERU-1'!$A$6:$BE$17,F$42,FALSE)</f>
        <v>181.09899999999999</v>
      </c>
      <c r="G170" s="85">
        <f>VLOOKUP($C$2,'[125]ERU-1'!$A$6:$BE$17,G$42,FALSE)</f>
        <v>35.357999999999997</v>
      </c>
      <c r="H170" s="85">
        <f>VLOOKUP($C$2,'[125]ERU-1'!$A$6:$BE$17,H$42,FALSE)</f>
        <v>525</v>
      </c>
      <c r="I170" s="85">
        <f>VLOOKUP($C$2,'[125]ERU-1'!$A$6:$BE$17,I$42,FALSE)</f>
        <v>0</v>
      </c>
      <c r="J170" s="85">
        <f>VLOOKUP($C$2,'[125]ERU-1'!$A$6:$BE$17,J$42,FALSE)</f>
        <v>0</v>
      </c>
      <c r="K170" s="85">
        <f>VLOOKUP($C$2,'[125]ERU-1'!$A$6:$BE$17,K$42,FALSE)</f>
        <v>525</v>
      </c>
      <c r="L170" s="85">
        <f>VLOOKUP($C$2,'[125]ERU-1'!$A$6:$BE$17,L$42,FALSE)</f>
        <v>0</v>
      </c>
      <c r="M170" s="85">
        <f>VLOOKUP($C$2,'[125]ERU-1'!$A$6:$BE$17,M$42,FALSE)</f>
        <v>525</v>
      </c>
      <c r="N170" s="85">
        <f>VLOOKUP($C$2,'[125]ERU-1'!$A$6:$BE$17,N$42,FALSE)</f>
        <v>0</v>
      </c>
      <c r="O170" s="85" t="s">
        <v>36</v>
      </c>
      <c r="P170" s="85">
        <f>VLOOKUP($C$2,'[125]ERU-1'!$A$6:$BE$17,P$42,FALSE)</f>
        <v>0</v>
      </c>
      <c r="Q170" s="85">
        <f>VLOOKUP($C$2,'[125]ERU-1'!$A$6:$BE$17,Q$42,FALSE)</f>
        <v>0</v>
      </c>
      <c r="R170" s="85">
        <f>VLOOKUP($C$2,'[125]ERU-1'!$A$6:$BE$17,R$42,FALSE)</f>
        <v>0</v>
      </c>
      <c r="S170" s="85">
        <f>VLOOKUP($C$2,'[125]ERU-1'!$A$6:$BE$17,S$42,FALSE)</f>
        <v>0</v>
      </c>
      <c r="T170" s="85">
        <f>VLOOKUP($C$2,'[125]ERU-1'!$A$6:$BE$17,T$42,FALSE)</f>
        <v>0</v>
      </c>
      <c r="U170" s="85">
        <f>VLOOKUP($C$2,'[125]ERU-1'!$A$6:$BE$17,U$42,FALSE)</f>
        <v>0</v>
      </c>
      <c r="V170" s="85">
        <f>VLOOKUP($C$2,'[125]ERU-1'!$A$6:$BE$17,V$42,FALSE)</f>
        <v>0</v>
      </c>
      <c r="W170" s="85">
        <f>VLOOKUP($C$2,'[125]ERU-1'!$A$6:$BE$17,W$42,FALSE)</f>
        <v>0</v>
      </c>
      <c r="X170" s="85">
        <f>VLOOKUP($C$2,'[125]ERU-1'!$A$6:$BE$17,X$42,FALSE)</f>
        <v>525</v>
      </c>
      <c r="Y170" s="85">
        <f>VLOOKUP($C$2,'[125]ERU-1'!$A$6:$BE$17,Y$42,FALSE)</f>
        <v>0</v>
      </c>
      <c r="Z170" s="85">
        <f>VLOOKUP($C$2,'[125]ERU-1'!$A$6:$BE$17,Z$42,FALSE)</f>
        <v>0</v>
      </c>
      <c r="AA170" s="85" t="str">
        <f>INDEX([16]Data!$BK$5:$BK$156,MATCH(A170,[16]Data!$A$5:$A$156,0))</f>
        <v>Vysočina</v>
      </c>
      <c r="AB170" s="86">
        <f>INDEX([16]Data!$BM$5:$BM$156,MATCH(A170,[16]Data!$A$5:$A$156,0))</f>
        <v>1.268</v>
      </c>
      <c r="AD170" s="39">
        <f t="shared" si="17"/>
        <v>0.80526857317452516</v>
      </c>
    </row>
    <row r="171" spans="1:30" x14ac:dyDescent="0.25">
      <c r="A171">
        <v>4352</v>
      </c>
      <c r="B171" s="84" t="str">
        <f>INDEX([16]Data!$C$5:$C$156,MATCH(A171,[16]Data!$A$5:$A$156,0))</f>
        <v>KJ - nemocnice HB</v>
      </c>
      <c r="C171" s="85" t="str">
        <f>VLOOKUP($C$2,'[126]ERU-1'!$A$6:$BE$17,C$42,FALSE)</f>
        <v>Srpen</v>
      </c>
      <c r="D171" s="85">
        <f>VLOOKUP($C$2,'[126]ERU-1'!$A$6:$BE$17,D$42,FALSE)</f>
        <v>8</v>
      </c>
      <c r="E171" s="85">
        <f>VLOOKUP($C$2,'[126]ERU-1'!$A$6:$BE$17,E$42,FALSE)</f>
        <v>254.541</v>
      </c>
      <c r="F171" s="85">
        <f>VLOOKUP($C$2,'[126]ERU-1'!$A$6:$BE$17,F$42,FALSE)</f>
        <v>138.036</v>
      </c>
      <c r="G171" s="85">
        <f>VLOOKUP($C$2,'[126]ERU-1'!$A$6:$BE$17,G$42,FALSE)</f>
        <v>35.356000000000002</v>
      </c>
      <c r="H171" s="85">
        <f>VLOOKUP($C$2,'[126]ERU-1'!$A$6:$BE$17,H$42,FALSE)</f>
        <v>391</v>
      </c>
      <c r="I171" s="85">
        <f>VLOOKUP($C$2,'[126]ERU-1'!$A$6:$BE$17,I$42,FALSE)</f>
        <v>0</v>
      </c>
      <c r="J171" s="85">
        <f>VLOOKUP($C$2,'[126]ERU-1'!$A$6:$BE$17,J$42,FALSE)</f>
        <v>0</v>
      </c>
      <c r="K171" s="85">
        <f>VLOOKUP($C$2,'[126]ERU-1'!$A$6:$BE$17,K$42,FALSE)</f>
        <v>391</v>
      </c>
      <c r="L171" s="85">
        <f>VLOOKUP($C$2,'[126]ERU-1'!$A$6:$BE$17,L$42,FALSE)</f>
        <v>0</v>
      </c>
      <c r="M171" s="85">
        <f>VLOOKUP($C$2,'[126]ERU-1'!$A$6:$BE$17,M$42,FALSE)</f>
        <v>391</v>
      </c>
      <c r="N171" s="85">
        <f>VLOOKUP($C$2,'[126]ERU-1'!$A$6:$BE$17,N$42,FALSE)</f>
        <v>0</v>
      </c>
      <c r="O171" s="85" t="s">
        <v>36</v>
      </c>
      <c r="P171" s="85">
        <f>VLOOKUP($C$2,'[126]ERU-1'!$A$6:$BE$17,P$42,FALSE)</f>
        <v>0</v>
      </c>
      <c r="Q171" s="85">
        <f>VLOOKUP($C$2,'[126]ERU-1'!$A$6:$BE$17,Q$42,FALSE)</f>
        <v>0</v>
      </c>
      <c r="R171" s="85">
        <f>VLOOKUP($C$2,'[126]ERU-1'!$A$6:$BE$17,R$42,FALSE)</f>
        <v>391</v>
      </c>
      <c r="S171" s="85">
        <f>VLOOKUP($C$2,'[126]ERU-1'!$A$6:$BE$17,S$42,FALSE)</f>
        <v>0</v>
      </c>
      <c r="T171" s="85">
        <f>VLOOKUP($C$2,'[126]ERU-1'!$A$6:$BE$17,T$42,FALSE)</f>
        <v>0</v>
      </c>
      <c r="U171" s="85">
        <f>VLOOKUP($C$2,'[126]ERU-1'!$A$6:$BE$17,U$42,FALSE)</f>
        <v>0</v>
      </c>
      <c r="V171" s="85">
        <f>VLOOKUP($C$2,'[126]ERU-1'!$A$6:$BE$17,V$42,FALSE)</f>
        <v>0</v>
      </c>
      <c r="W171" s="85">
        <f>VLOOKUP($C$2,'[126]ERU-1'!$A$6:$BE$17,W$42,FALSE)</f>
        <v>0</v>
      </c>
      <c r="X171" s="85">
        <f>VLOOKUP($C$2,'[126]ERU-1'!$A$6:$BE$17,X$42,FALSE)</f>
        <v>0</v>
      </c>
      <c r="Y171" s="85">
        <f>VLOOKUP($C$2,'[126]ERU-1'!$A$6:$BE$17,Y$42,FALSE)</f>
        <v>0</v>
      </c>
      <c r="Z171" s="85">
        <f>VLOOKUP($C$2,'[126]ERU-1'!$A$6:$BE$17,Z$42,FALSE)</f>
        <v>0</v>
      </c>
      <c r="AA171" s="85" t="str">
        <f>INDEX([16]Data!$BK$5:$BK$156,MATCH(A171,[16]Data!$A$5:$A$156,0))</f>
        <v>Vysočina</v>
      </c>
      <c r="AB171" s="86">
        <f>INDEX([16]Data!$BM$5:$BM$156,MATCH(A171,[16]Data!$A$5:$A$156,0))</f>
        <v>1.268</v>
      </c>
      <c r="AD171" s="39">
        <f t="shared" si="17"/>
        <v>0.78683177657358305</v>
      </c>
    </row>
    <row r="172" spans="1:30" x14ac:dyDescent="0.25">
      <c r="A172">
        <v>4406</v>
      </c>
      <c r="B172" s="84" t="str">
        <f>INDEX([16]Data!$C$5:$C$156,MATCH(A172,[16]Data!$A$5:$A$156,0))</f>
        <v>KJ - Česká Třebová ul. Semanínská</v>
      </c>
      <c r="C172" s="85" t="str">
        <f>VLOOKUP($C$2,'[127]ERU-1'!$A$6:$BE$17,C$42,FALSE)</f>
        <v>Srpen</v>
      </c>
      <c r="D172" s="85">
        <f>VLOOKUP($C$2,'[127]ERU-1'!$A$6:$BE$17,D$42,FALSE)</f>
        <v>8</v>
      </c>
      <c r="E172" s="85">
        <f>VLOOKUP($C$2,'[127]ERU-1'!$A$6:$BE$17,E$42,FALSE)</f>
        <v>109.634</v>
      </c>
      <c r="F172" s="85">
        <f>VLOOKUP($C$2,'[127]ERU-1'!$A$6:$BE$17,F$42,FALSE)</f>
        <v>64.173000000000002</v>
      </c>
      <c r="G172" s="85">
        <f>VLOOKUP($C$2,'[127]ERU-1'!$A$6:$BE$17,G$42,FALSE)</f>
        <v>35.351999999999997</v>
      </c>
      <c r="H172" s="85">
        <f>VLOOKUP($C$2,'[127]ERU-1'!$A$6:$BE$17,H$42,FALSE)</f>
        <v>189</v>
      </c>
      <c r="I172" s="85">
        <f>VLOOKUP($C$2,'[127]ERU-1'!$A$6:$BE$17,I$42,FALSE)</f>
        <v>0</v>
      </c>
      <c r="J172" s="85">
        <f>VLOOKUP($C$2,'[127]ERU-1'!$A$6:$BE$17,J$42,FALSE)</f>
        <v>0</v>
      </c>
      <c r="K172" s="85">
        <f>VLOOKUP($C$2,'[127]ERU-1'!$A$6:$BE$17,K$42,FALSE)</f>
        <v>189</v>
      </c>
      <c r="L172" s="85">
        <f>VLOOKUP($C$2,'[127]ERU-1'!$A$6:$BE$17,L$42,FALSE)</f>
        <v>0</v>
      </c>
      <c r="M172" s="85">
        <f>VLOOKUP($C$2,'[127]ERU-1'!$A$6:$BE$17,M$42,FALSE)</f>
        <v>189</v>
      </c>
      <c r="N172" s="85">
        <f>VLOOKUP($C$2,'[127]ERU-1'!$A$6:$BE$17,N$42,FALSE)</f>
        <v>0</v>
      </c>
      <c r="O172" s="85" t="s">
        <v>36</v>
      </c>
      <c r="P172" s="85">
        <f>VLOOKUP($C$2,'[127]ERU-1'!$A$6:$BE$17,P$42,FALSE)</f>
        <v>0</v>
      </c>
      <c r="Q172" s="85">
        <f>VLOOKUP($C$2,'[127]ERU-1'!$A$6:$BE$17,Q$42,FALSE)</f>
        <v>0</v>
      </c>
      <c r="R172" s="85">
        <f>VLOOKUP($C$2,'[127]ERU-1'!$A$6:$BE$17,R$42,FALSE)</f>
        <v>189</v>
      </c>
      <c r="S172" s="85">
        <f>VLOOKUP($C$2,'[127]ERU-1'!$A$6:$BE$17,S$42,FALSE)</f>
        <v>0</v>
      </c>
      <c r="T172" s="85">
        <f>VLOOKUP($C$2,'[127]ERU-1'!$A$6:$BE$17,T$42,FALSE)</f>
        <v>0</v>
      </c>
      <c r="U172" s="85">
        <f>VLOOKUP($C$2,'[127]ERU-1'!$A$6:$BE$17,U$42,FALSE)</f>
        <v>0</v>
      </c>
      <c r="V172" s="85">
        <f>VLOOKUP($C$2,'[127]ERU-1'!$A$6:$BE$17,V$42,FALSE)</f>
        <v>0</v>
      </c>
      <c r="W172" s="85">
        <f>VLOOKUP($C$2,'[127]ERU-1'!$A$6:$BE$17,W$42,FALSE)</f>
        <v>0</v>
      </c>
      <c r="X172" s="85">
        <f>VLOOKUP($C$2,'[127]ERU-1'!$A$6:$BE$17,X$42,FALSE)</f>
        <v>0</v>
      </c>
      <c r="Y172" s="85">
        <f>VLOOKUP($C$2,'[127]ERU-1'!$A$6:$BE$17,Y$42,FALSE)</f>
        <v>0</v>
      </c>
      <c r="Z172" s="85">
        <f>VLOOKUP($C$2,'[127]ERU-1'!$A$6:$BE$17,Z$42,FALSE)</f>
        <v>0</v>
      </c>
      <c r="AA172" s="85" t="str">
        <f>INDEX([16]Data!$BK$5:$BK$156,MATCH(A172,[16]Data!$A$5:$A$156,0))</f>
        <v>Pardubický</v>
      </c>
      <c r="AB172" s="86">
        <f>INDEX([16]Data!$BM$5:$BM$156,MATCH(A172,[16]Data!$A$5:$A$156,0))</f>
        <v>0.28000000000000003</v>
      </c>
      <c r="AD172" s="39">
        <f t="shared" ref="AD172:AD182" si="18">H172/(F172*3.6)</f>
        <v>0.81810107054368653</v>
      </c>
    </row>
    <row r="173" spans="1:30" x14ac:dyDescent="0.25">
      <c r="A173">
        <v>4405</v>
      </c>
      <c r="B173" s="84" t="str">
        <f>INDEX([16]Data!$C$5:$C$156,MATCH(A173,[16]Data!$A$5:$A$156,0))</f>
        <v>KJ - FRUTA Kunovice</v>
      </c>
      <c r="C173" s="85" t="str">
        <f>VLOOKUP($C$2,'[128]ERU-1'!$A$6:$BE$17,C$42,FALSE)</f>
        <v>Srpen</v>
      </c>
      <c r="D173" s="85">
        <f>VLOOKUP($C$2,'[128]ERU-1'!$A$6:$BE$17,D$42,FALSE)</f>
        <v>8</v>
      </c>
      <c r="E173" s="85">
        <f>VLOOKUP($C$2,'[128]ERU-1'!$A$6:$BE$17,E$42,FALSE)</f>
        <v>105.809</v>
      </c>
      <c r="F173" s="85">
        <f>VLOOKUP($C$2,'[128]ERU-1'!$A$6:$BE$17,F$42,FALSE)</f>
        <v>61.966999999999999</v>
      </c>
      <c r="G173" s="85">
        <f>VLOOKUP($C$2,'[128]ERU-1'!$A$6:$BE$17,G$42,FALSE)</f>
        <v>35.436999999999998</v>
      </c>
      <c r="H173" s="85">
        <f>VLOOKUP($C$2,'[128]ERU-1'!$A$6:$BE$17,H$42,FALSE)</f>
        <v>179</v>
      </c>
      <c r="I173" s="85">
        <f>VLOOKUP($C$2,'[128]ERU-1'!$A$6:$BE$17,I$42,FALSE)</f>
        <v>0</v>
      </c>
      <c r="J173" s="85">
        <f>VLOOKUP($C$2,'[128]ERU-1'!$A$6:$BE$17,J$42,FALSE)</f>
        <v>0</v>
      </c>
      <c r="K173" s="85">
        <f>VLOOKUP($C$2,'[128]ERU-1'!$A$6:$BE$17,K$42,FALSE)</f>
        <v>179</v>
      </c>
      <c r="L173" s="85">
        <f>VLOOKUP($C$2,'[128]ERU-1'!$A$6:$BE$17,L$42,FALSE)</f>
        <v>0</v>
      </c>
      <c r="M173" s="85">
        <f>VLOOKUP($C$2,'[128]ERU-1'!$A$6:$BE$17,M$42,FALSE)</f>
        <v>179</v>
      </c>
      <c r="N173" s="85">
        <f>VLOOKUP($C$2,'[128]ERU-1'!$A$6:$BE$17,N$42,FALSE)</f>
        <v>0</v>
      </c>
      <c r="O173" s="85" t="s">
        <v>36</v>
      </c>
      <c r="P173" s="85">
        <f>VLOOKUP($C$2,'[128]ERU-1'!$A$6:$BE$17,P$42,FALSE)</f>
        <v>0</v>
      </c>
      <c r="Q173" s="85">
        <f>VLOOKUP($C$2,'[128]ERU-1'!$A$6:$BE$17,Q$42,FALSE)</f>
        <v>0</v>
      </c>
      <c r="R173" s="85">
        <f>VLOOKUP($C$2,'[128]ERU-1'!$A$6:$BE$17,R$42,FALSE)</f>
        <v>179</v>
      </c>
      <c r="S173" s="85">
        <f>VLOOKUP($C$2,'[128]ERU-1'!$A$6:$BE$17,S$42,FALSE)</f>
        <v>0</v>
      </c>
      <c r="T173" s="85">
        <f>VLOOKUP($C$2,'[128]ERU-1'!$A$6:$BE$17,T$42,FALSE)</f>
        <v>0</v>
      </c>
      <c r="U173" s="85">
        <f>VLOOKUP($C$2,'[128]ERU-1'!$A$6:$BE$17,U$42,FALSE)</f>
        <v>0</v>
      </c>
      <c r="V173" s="85">
        <f>VLOOKUP($C$2,'[128]ERU-1'!$A$6:$BE$17,V$42,FALSE)</f>
        <v>0</v>
      </c>
      <c r="W173" s="85">
        <f>VLOOKUP($C$2,'[128]ERU-1'!$A$6:$BE$17,W$42,FALSE)</f>
        <v>0</v>
      </c>
      <c r="X173" s="85">
        <f>VLOOKUP($C$2,'[128]ERU-1'!$A$6:$BE$17,X$42,FALSE)</f>
        <v>0</v>
      </c>
      <c r="Y173" s="85">
        <f>VLOOKUP($C$2,'[128]ERU-1'!$A$6:$BE$17,Y$42,FALSE)</f>
        <v>0</v>
      </c>
      <c r="Z173" s="85">
        <f>VLOOKUP($C$2,'[128]ERU-1'!$A$6:$BE$17,Z$42,FALSE)</f>
        <v>0</v>
      </c>
      <c r="AA173" s="85" t="str">
        <f>INDEX([16]Data!$BK$5:$BK$156,MATCH(A173,[16]Data!$A$5:$A$156,0))</f>
        <v>Zlínský</v>
      </c>
      <c r="AB173" s="86">
        <f>INDEX([16]Data!$BM$5:$BM$156,MATCH(A173,[16]Data!$A$5:$A$156,0))</f>
        <v>0.28000000000000003</v>
      </c>
      <c r="AD173" s="39">
        <f t="shared" si="18"/>
        <v>0.80239840918912042</v>
      </c>
    </row>
    <row r="174" spans="1:30" x14ac:dyDescent="0.25">
      <c r="A174">
        <v>4404</v>
      </c>
      <c r="B174" s="84" t="str">
        <f>INDEX([16]Data!$C$5:$C$156,MATCH(A174,[16]Data!$A$5:$A$156,0))</f>
        <v>KJ - Špindlerův mlýn</v>
      </c>
      <c r="C174" s="85" t="str">
        <f>VLOOKUP($C$2,'[129]ERU-1'!$A$6:$BE$17,C$42,FALSE)</f>
        <v>Srpen</v>
      </c>
      <c r="D174" s="85">
        <f>VLOOKUP($C$2,'[129]ERU-1'!$A$6:$BE$17,D$42,FALSE)</f>
        <v>8</v>
      </c>
      <c r="E174" s="85">
        <f>VLOOKUP($C$2,'[129]ERU-1'!$A$6:$BE$17,E$42,FALSE)</f>
        <v>124.08799999999999</v>
      </c>
      <c r="F174" s="85">
        <f>VLOOKUP($C$2,'[129]ERU-1'!$A$6:$BE$17,F$42,FALSE)</f>
        <v>72.540999999999997</v>
      </c>
      <c r="G174" s="85">
        <f>VLOOKUP($C$2,'[129]ERU-1'!$A$6:$BE$17,G$42,FALSE)</f>
        <v>35.353999999999999</v>
      </c>
      <c r="H174" s="85">
        <f>VLOOKUP($C$2,'[129]ERU-1'!$A$6:$BE$17,H$42,FALSE)</f>
        <v>211</v>
      </c>
      <c r="I174" s="85">
        <f>VLOOKUP($C$2,'[129]ERU-1'!$A$6:$BE$17,I$42,FALSE)</f>
        <v>0</v>
      </c>
      <c r="J174" s="85">
        <f>VLOOKUP($C$2,'[129]ERU-1'!$A$6:$BE$17,J$42,FALSE)</f>
        <v>0</v>
      </c>
      <c r="K174" s="85">
        <f>VLOOKUP($C$2,'[129]ERU-1'!$A$6:$BE$17,K$42,FALSE)</f>
        <v>211</v>
      </c>
      <c r="L174" s="85">
        <f>VLOOKUP($C$2,'[129]ERU-1'!$A$6:$BE$17,L$42,FALSE)</f>
        <v>0</v>
      </c>
      <c r="M174" s="85">
        <f>VLOOKUP($C$2,'[129]ERU-1'!$A$6:$BE$17,M$42,FALSE)</f>
        <v>211</v>
      </c>
      <c r="N174" s="85">
        <f>VLOOKUP($C$2,'[129]ERU-1'!$A$6:$BE$17,N$42,FALSE)</f>
        <v>0</v>
      </c>
      <c r="O174" s="85" t="s">
        <v>36</v>
      </c>
      <c r="P174" s="85">
        <f>VLOOKUP($C$2,'[129]ERU-1'!$A$6:$BE$17,P$42,FALSE)</f>
        <v>0</v>
      </c>
      <c r="Q174" s="85">
        <f>VLOOKUP($C$2,'[129]ERU-1'!$A$6:$BE$17,Q$42,FALSE)</f>
        <v>0</v>
      </c>
      <c r="R174" s="85">
        <f>VLOOKUP($C$2,'[129]ERU-1'!$A$6:$BE$17,R$42,FALSE)</f>
        <v>211</v>
      </c>
      <c r="S174" s="85">
        <f>VLOOKUP($C$2,'[129]ERU-1'!$A$6:$BE$17,S$42,FALSE)</f>
        <v>0</v>
      </c>
      <c r="T174" s="85">
        <f>VLOOKUP($C$2,'[129]ERU-1'!$A$6:$BE$17,T$42,FALSE)</f>
        <v>0</v>
      </c>
      <c r="U174" s="85">
        <f>VLOOKUP($C$2,'[129]ERU-1'!$A$6:$BE$17,U$42,FALSE)</f>
        <v>0</v>
      </c>
      <c r="V174" s="85">
        <f>VLOOKUP($C$2,'[129]ERU-1'!$A$6:$BE$17,V$42,FALSE)</f>
        <v>0</v>
      </c>
      <c r="W174" s="85">
        <f>VLOOKUP($C$2,'[129]ERU-1'!$A$6:$BE$17,W$42,FALSE)</f>
        <v>0</v>
      </c>
      <c r="X174" s="85">
        <f>VLOOKUP($C$2,'[129]ERU-1'!$A$6:$BE$17,X$42,FALSE)</f>
        <v>0</v>
      </c>
      <c r="Y174" s="85">
        <f>VLOOKUP($C$2,'[129]ERU-1'!$A$6:$BE$17,Y$42,FALSE)</f>
        <v>0</v>
      </c>
      <c r="Z174" s="85">
        <f>VLOOKUP($C$2,'[129]ERU-1'!$A$6:$BE$17,Z$42,FALSE)</f>
        <v>0</v>
      </c>
      <c r="AA174" s="85" t="str">
        <f>INDEX([16]Data!$BK$5:$BK$156,MATCH(A174,[16]Data!$A$5:$A$156,0))</f>
        <v>Královéhradecký</v>
      </c>
      <c r="AB174" s="86">
        <f>INDEX([16]Data!$BM$5:$BM$156,MATCH(A174,[16]Data!$A$5:$A$156,0))</f>
        <v>0.28299999999999997</v>
      </c>
      <c r="AD174" s="39">
        <f t="shared" si="18"/>
        <v>0.80797219656623298</v>
      </c>
    </row>
    <row r="175" spans="1:30" x14ac:dyDescent="0.25">
      <c r="A175">
        <v>4381</v>
      </c>
      <c r="B175" s="84" t="str">
        <f>INDEX([16]Data!$C$5:$C$156,MATCH(A175,[16]Data!$A$5:$A$156,0))</f>
        <v>KJ - Lysá nad Labem</v>
      </c>
      <c r="C175" s="85" t="str">
        <f>VLOOKUP($C$2,'[130]ERU-1'!$A$6:$BE$17,C$42,FALSE)</f>
        <v>Srpen</v>
      </c>
      <c r="D175" s="85">
        <f>VLOOKUP($C$2,'[130]ERU-1'!$A$6:$BE$17,D$42,FALSE)</f>
        <v>8</v>
      </c>
      <c r="E175" s="85">
        <f>VLOOKUP($C$2,'[130]ERU-1'!$A$6:$BE$17,E$42,FALSE)</f>
        <v>171.87700000000001</v>
      </c>
      <c r="F175" s="85">
        <f>VLOOKUP($C$2,'[130]ERU-1'!$A$6:$BE$17,F$42,FALSE)</f>
        <v>94.831000000000003</v>
      </c>
      <c r="G175" s="85">
        <f>VLOOKUP($C$2,'[130]ERU-1'!$A$6:$BE$17,G$42,FALSE)</f>
        <v>35.393000000000001</v>
      </c>
      <c r="H175" s="85">
        <f>VLOOKUP($C$2,'[130]ERU-1'!$A$6:$BE$17,H$42,FALSE)</f>
        <v>277</v>
      </c>
      <c r="I175" s="85">
        <f>VLOOKUP($C$2,'[130]ERU-1'!$A$6:$BE$17,I$42,FALSE)</f>
        <v>0</v>
      </c>
      <c r="J175" s="85">
        <f>VLOOKUP($C$2,'[130]ERU-1'!$A$6:$BE$17,J$42,FALSE)</f>
        <v>0</v>
      </c>
      <c r="K175" s="85">
        <f>VLOOKUP($C$2,'[130]ERU-1'!$A$6:$BE$17,K$42,FALSE)</f>
        <v>277</v>
      </c>
      <c r="L175" s="85">
        <f>VLOOKUP($C$2,'[130]ERU-1'!$A$6:$BE$17,L$42,FALSE)</f>
        <v>0</v>
      </c>
      <c r="M175" s="85">
        <f>VLOOKUP($C$2,'[130]ERU-1'!$A$6:$BE$17,M$42,FALSE)</f>
        <v>277</v>
      </c>
      <c r="N175" s="85">
        <f>VLOOKUP($C$2,'[130]ERU-1'!$A$6:$BE$17,N$42,FALSE)</f>
        <v>0</v>
      </c>
      <c r="O175" s="85" t="s">
        <v>36</v>
      </c>
      <c r="P175" s="85">
        <f>VLOOKUP($C$2,'[130]ERU-1'!$A$6:$BE$17,P$42,FALSE)</f>
        <v>0</v>
      </c>
      <c r="Q175" s="85">
        <f>VLOOKUP($C$2,'[130]ERU-1'!$A$6:$BE$17,Q$42,FALSE)</f>
        <v>0</v>
      </c>
      <c r="R175" s="85">
        <f>VLOOKUP($C$2,'[130]ERU-1'!$A$6:$BE$17,R$42,FALSE)</f>
        <v>277</v>
      </c>
      <c r="S175" s="85">
        <f>VLOOKUP($C$2,'[130]ERU-1'!$A$6:$BE$17,S$42,FALSE)</f>
        <v>0</v>
      </c>
      <c r="T175" s="85">
        <f>VLOOKUP($C$2,'[130]ERU-1'!$A$6:$BE$17,T$42,FALSE)</f>
        <v>0</v>
      </c>
      <c r="U175" s="85">
        <f>VLOOKUP($C$2,'[130]ERU-1'!$A$6:$BE$17,U$42,FALSE)</f>
        <v>0</v>
      </c>
      <c r="V175" s="85">
        <f>VLOOKUP($C$2,'[130]ERU-1'!$A$6:$BE$17,V$42,FALSE)</f>
        <v>0</v>
      </c>
      <c r="W175" s="85">
        <f>VLOOKUP($C$2,'[130]ERU-1'!$A$6:$BE$17,W$42,FALSE)</f>
        <v>0</v>
      </c>
      <c r="X175" s="85">
        <f>VLOOKUP($C$2,'[130]ERU-1'!$A$6:$BE$17,X$42,FALSE)</f>
        <v>0</v>
      </c>
      <c r="Y175" s="85">
        <f>VLOOKUP($C$2,'[130]ERU-1'!$A$6:$BE$17,Y$42,FALSE)</f>
        <v>0</v>
      </c>
      <c r="Z175" s="85">
        <f>VLOOKUP($C$2,'[130]ERU-1'!$A$6:$BE$17,Z$42,FALSE)</f>
        <v>0</v>
      </c>
      <c r="AA175" s="85" t="str">
        <f>INDEX([16]Data!$BK$5:$BK$156,MATCH(A175,[16]Data!$A$5:$A$156,0))</f>
        <v>Středočeský</v>
      </c>
      <c r="AB175" s="86">
        <f>INDEX([16]Data!$BM$5:$BM$156,MATCH(A175,[16]Data!$A$5:$A$156,0))</f>
        <v>0.99299999999999999</v>
      </c>
      <c r="AD175" s="39">
        <f t="shared" si="18"/>
        <v>0.81138493155660529</v>
      </c>
    </row>
    <row r="176" spans="1:30" x14ac:dyDescent="0.25">
      <c r="A176">
        <v>4410</v>
      </c>
      <c r="B176" s="84" t="str">
        <f>INDEX([16]Data!$C$5:$C$156,MATCH(A176,[16]Data!$A$5:$A$156,0))</f>
        <v>KJ - JOB AIR TECHNIC</v>
      </c>
      <c r="C176" s="85" t="str">
        <f>VLOOKUP($C$2,'[131]ERU-1'!$A$6:$BE$17,C$42,FALSE)</f>
        <v>Srpen</v>
      </c>
      <c r="D176" s="85">
        <f>VLOOKUP($C$2,'[131]ERU-1'!$A$6:$BE$17,D$42,FALSE)</f>
        <v>8</v>
      </c>
      <c r="E176" s="85">
        <f>VLOOKUP($C$2,'[131]ERU-1'!$A$6:$BE$17,E$42,FALSE)</f>
        <v>34.700000000000003</v>
      </c>
      <c r="F176" s="85">
        <f>VLOOKUP($C$2,'[131]ERU-1'!$A$6:$BE$17,F$42,FALSE)</f>
        <v>18.72</v>
      </c>
      <c r="G176" s="85">
        <f>VLOOKUP($C$2,'[131]ERU-1'!$A$6:$BE$17,G$42,FALSE)</f>
        <v>35.432000000000002</v>
      </c>
      <c r="H176" s="85">
        <f>VLOOKUP($C$2,'[131]ERU-1'!$A$6:$BE$17,H$42,FALSE)</f>
        <v>46</v>
      </c>
      <c r="I176" s="85">
        <f>VLOOKUP($C$2,'[131]ERU-1'!$A$6:$BE$17,I$42,FALSE)</f>
        <v>0</v>
      </c>
      <c r="J176" s="85">
        <f>VLOOKUP($C$2,'[131]ERU-1'!$A$6:$BE$17,J$42,FALSE)</f>
        <v>0</v>
      </c>
      <c r="K176" s="85">
        <f>VLOOKUP($C$2,'[131]ERU-1'!$A$6:$BE$17,K$42,FALSE)</f>
        <v>46</v>
      </c>
      <c r="L176" s="85">
        <f>VLOOKUP($C$2,'[131]ERU-1'!$A$6:$BE$17,L$42,FALSE)</f>
        <v>0</v>
      </c>
      <c r="M176" s="85">
        <f>VLOOKUP($C$2,'[131]ERU-1'!$A$6:$BE$17,M$42,FALSE)</f>
        <v>46</v>
      </c>
      <c r="N176" s="85">
        <f>VLOOKUP($C$2,'[131]ERU-1'!$A$6:$BE$17,N$42,FALSE)</f>
        <v>0</v>
      </c>
      <c r="O176" s="85" t="s">
        <v>36</v>
      </c>
      <c r="P176" s="85">
        <f>VLOOKUP($C$2,'[131]ERU-1'!$A$6:$BE$17,P$42,FALSE)</f>
        <v>0</v>
      </c>
      <c r="Q176" s="85">
        <f>VLOOKUP($C$2,'[131]ERU-1'!$A$6:$BE$17,Q$42,FALSE)</f>
        <v>0</v>
      </c>
      <c r="R176" s="85">
        <f>VLOOKUP($C$2,'[131]ERU-1'!$A$6:$BE$17,R$42,FALSE)</f>
        <v>46</v>
      </c>
      <c r="S176" s="85">
        <f>VLOOKUP($C$2,'[131]ERU-1'!$A$6:$BE$17,S$42,FALSE)</f>
        <v>0</v>
      </c>
      <c r="T176" s="85">
        <f>VLOOKUP($C$2,'[131]ERU-1'!$A$6:$BE$17,T$42,FALSE)</f>
        <v>0</v>
      </c>
      <c r="U176" s="85">
        <f>VLOOKUP($C$2,'[131]ERU-1'!$A$6:$BE$17,U$42,FALSE)</f>
        <v>0</v>
      </c>
      <c r="V176" s="85">
        <f>VLOOKUP($C$2,'[131]ERU-1'!$A$6:$BE$17,V$42,FALSE)</f>
        <v>0</v>
      </c>
      <c r="W176" s="85">
        <f>VLOOKUP($C$2,'[131]ERU-1'!$A$6:$BE$17,W$42,FALSE)</f>
        <v>0</v>
      </c>
      <c r="X176" s="85">
        <f>VLOOKUP($C$2,'[131]ERU-1'!$A$6:$BE$17,X$42,FALSE)</f>
        <v>0</v>
      </c>
      <c r="Y176" s="85">
        <f>VLOOKUP($C$2,'[131]ERU-1'!$A$6:$BE$17,Y$42,FALSE)</f>
        <v>0</v>
      </c>
      <c r="Z176" s="85">
        <f>VLOOKUP($C$2,'[131]ERU-1'!$A$6:$BE$17,Z$42,FALSE)</f>
        <v>0</v>
      </c>
      <c r="AA176" s="85" t="str">
        <f>INDEX([16]Data!$BK$5:$BK$156,MATCH(A176,[16]Data!$A$5:$A$156,0))</f>
        <v>Moravskoslezský</v>
      </c>
      <c r="AB176" s="86">
        <f>INDEX([16]Data!$BM$5:$BM$156,MATCH(A176,[16]Data!$A$5:$A$156,0))</f>
        <v>0.3</v>
      </c>
      <c r="AD176" s="39">
        <f t="shared" si="18"/>
        <v>0.68257359924026595</v>
      </c>
    </row>
    <row r="177" spans="1:30" x14ac:dyDescent="0.25">
      <c r="A177">
        <v>4492</v>
      </c>
      <c r="B177" s="84" t="str">
        <f>INDEX([16]Data!$C$5:$C$156,MATCH(A177,[16]Data!$A$5:$A$156,0))</f>
        <v>KJ - Prostějov Anglická</v>
      </c>
      <c r="C177" s="85" t="str">
        <f>VLOOKUP($C$2,'[132]ERU-1'!$A$6:$BE$17,C$42,FALSE)</f>
        <v>Srpen</v>
      </c>
      <c r="D177" s="85">
        <f>VLOOKUP($C$2,'[132]ERU-1'!$A$6:$BE$17,D$42,FALSE)</f>
        <v>8</v>
      </c>
      <c r="E177" s="85">
        <f>VLOOKUP($C$2,'[132]ERU-1'!$A$6:$BE$17,E$42,FALSE)</f>
        <v>148.72300000000001</v>
      </c>
      <c r="F177" s="85">
        <f>VLOOKUP($C$2,'[132]ERU-1'!$A$6:$BE$17,F$42,FALSE)</f>
        <v>85.754999999999995</v>
      </c>
      <c r="G177" s="85">
        <f>VLOOKUP($C$2,'[132]ERU-1'!$A$6:$BE$17,G$42,FALSE)</f>
        <v>35.439</v>
      </c>
      <c r="H177" s="85">
        <f>VLOOKUP($C$2,'[132]ERU-1'!$A$6:$BE$17,H$42,FALSE)</f>
        <v>252</v>
      </c>
      <c r="I177" s="85">
        <f>VLOOKUP($C$2,'[132]ERU-1'!$A$6:$BE$17,I$42,FALSE)</f>
        <v>0</v>
      </c>
      <c r="J177" s="85">
        <f>VLOOKUP($C$2,'[132]ERU-1'!$A$6:$BE$17,J$42,FALSE)</f>
        <v>0</v>
      </c>
      <c r="K177" s="85">
        <f>VLOOKUP($C$2,'[132]ERU-1'!$A$6:$BE$17,K$42,FALSE)</f>
        <v>252</v>
      </c>
      <c r="L177" s="85">
        <f>VLOOKUP($C$2,'[132]ERU-1'!$A$6:$BE$17,L$42,FALSE)</f>
        <v>0</v>
      </c>
      <c r="M177" s="85">
        <f>VLOOKUP($C$2,'[132]ERU-1'!$A$6:$BE$17,M$42,FALSE)</f>
        <v>252</v>
      </c>
      <c r="N177" s="85">
        <f>VLOOKUP($C$2,'[132]ERU-1'!$A$6:$BE$17,N$42,FALSE)</f>
        <v>0</v>
      </c>
      <c r="O177" s="85" t="s">
        <v>36</v>
      </c>
      <c r="P177" s="85">
        <f>VLOOKUP($C$2,'[132]ERU-1'!$A$6:$BE$17,P$42,FALSE)</f>
        <v>0</v>
      </c>
      <c r="Q177" s="85">
        <f>VLOOKUP($C$2,'[132]ERU-1'!$A$6:$BE$17,Q$42,FALSE)</f>
        <v>0</v>
      </c>
      <c r="R177" s="85">
        <f>VLOOKUP($C$2,'[132]ERU-1'!$A$6:$BE$17,R$42,FALSE)</f>
        <v>252</v>
      </c>
      <c r="S177" s="85">
        <f>VLOOKUP($C$2,'[132]ERU-1'!$A$6:$BE$17,S$42,FALSE)</f>
        <v>0</v>
      </c>
      <c r="T177" s="85">
        <f>VLOOKUP($C$2,'[132]ERU-1'!$A$6:$BE$17,T$42,FALSE)</f>
        <v>0</v>
      </c>
      <c r="U177" s="85">
        <f>VLOOKUP($C$2,'[132]ERU-1'!$A$6:$BE$17,U$42,FALSE)</f>
        <v>0</v>
      </c>
      <c r="V177" s="85">
        <f>VLOOKUP($C$2,'[132]ERU-1'!$A$6:$BE$17,V$42,FALSE)</f>
        <v>0</v>
      </c>
      <c r="W177" s="85">
        <f>VLOOKUP($C$2,'[132]ERU-1'!$A$6:$BE$17,W$42,FALSE)</f>
        <v>0</v>
      </c>
      <c r="X177" s="85">
        <f>VLOOKUP($C$2,'[132]ERU-1'!$A$6:$BE$17,X$42,FALSE)</f>
        <v>0</v>
      </c>
      <c r="Y177" s="85">
        <f>VLOOKUP($C$2,'[132]ERU-1'!$A$6:$BE$17,Y$42,FALSE)</f>
        <v>0</v>
      </c>
      <c r="Z177" s="85">
        <f>VLOOKUP($C$2,'[132]ERU-1'!$A$6:$BE$17,Z$42,FALSE)</f>
        <v>0</v>
      </c>
      <c r="AA177" s="85" t="str">
        <f>INDEX([16]Data!$BK$5:$BK$156,MATCH(A177,[16]Data!$A$5:$A$156,0))</f>
        <v>Olomoucký</v>
      </c>
      <c r="AB177" s="86">
        <f>INDEX([16]Data!$BM$5:$BM$156,MATCH(A177,[16]Data!$A$5:$A$156,0))</f>
        <v>0.46500000000000002</v>
      </c>
      <c r="AD177" s="39">
        <f t="shared" si="18"/>
        <v>0.81627893417293451</v>
      </c>
    </row>
    <row r="178" spans="1:30" x14ac:dyDescent="0.25">
      <c r="A178">
        <v>4536</v>
      </c>
      <c r="B178" s="84" t="str">
        <f>INDEX([16]Data!$C$5:$C$156,MATCH(A178,[16]Data!$A$5:$A$156,0))</f>
        <v>KJ - Police nad Metují</v>
      </c>
      <c r="C178" s="85" t="str">
        <f>VLOOKUP($C$2,'[132]ERU-1'!$A$6:$BE$17,C$42,FALSE)</f>
        <v>Srpen</v>
      </c>
      <c r="D178" s="85">
        <f>VLOOKUP($C$2,'[132]ERU-1'!$A$6:$BE$17,D$42,FALSE)</f>
        <v>8</v>
      </c>
      <c r="E178" s="85">
        <f>VLOOKUP($C$2,'[133]ERU-1'!$A$6:$BE$17,E$42,FALSE)</f>
        <v>112.492</v>
      </c>
      <c r="F178" s="85">
        <f>VLOOKUP($C$2,'[133]ERU-1'!$A$6:$BE$17,F$42,FALSE)</f>
        <v>62.274999999999999</v>
      </c>
      <c r="G178" s="85">
        <f>VLOOKUP($C$2,'[133]ERU-1'!$A$6:$BE$17,G$42,FALSE)</f>
        <v>35.354999999999997</v>
      </c>
      <c r="H178" s="85">
        <f>VLOOKUP($C$2,'[133]ERU-1'!$A$6:$BE$17,H$42,FALSE)</f>
        <v>183</v>
      </c>
      <c r="I178" s="85">
        <f>VLOOKUP($C$2,'[133]ERU-1'!$A$6:$BE$17,I$42,FALSE)</f>
        <v>0</v>
      </c>
      <c r="J178" s="85">
        <f>VLOOKUP($C$2,'[133]ERU-1'!$A$6:$BE$17,J$42,FALSE)</f>
        <v>0</v>
      </c>
      <c r="K178" s="85">
        <f>VLOOKUP($C$2,'[133]ERU-1'!$A$6:$BE$17,K$42,FALSE)</f>
        <v>183</v>
      </c>
      <c r="L178" s="85">
        <f>VLOOKUP($C$2,'[133]ERU-1'!$A$6:$BE$17,L$42,FALSE)</f>
        <v>0</v>
      </c>
      <c r="M178" s="85">
        <f>VLOOKUP($C$2,'[133]ERU-1'!$A$6:$BE$17,M$42,FALSE)</f>
        <v>183</v>
      </c>
      <c r="N178" s="85">
        <f>VLOOKUP($C$2,'[133]ERU-1'!$A$6:$BE$17,N$42,FALSE)</f>
        <v>0</v>
      </c>
      <c r="O178" s="85" t="s">
        <v>36</v>
      </c>
      <c r="P178" s="85">
        <f>VLOOKUP($C$2,'[133]ERU-1'!$A$6:$BE$17,P$42,FALSE)</f>
        <v>0</v>
      </c>
      <c r="Q178" s="85">
        <f>VLOOKUP($C$2,'[133]ERU-1'!$A$6:$BE$17,Q$42,FALSE)</f>
        <v>0</v>
      </c>
      <c r="R178" s="85">
        <f>VLOOKUP($C$2,'[133]ERU-1'!$A$6:$BE$17,R$42,FALSE)</f>
        <v>183</v>
      </c>
      <c r="S178" s="85">
        <f>VLOOKUP($C$2,'[133]ERU-1'!$A$6:$BE$17,S$42,FALSE)</f>
        <v>0</v>
      </c>
      <c r="T178" s="85">
        <f>VLOOKUP($C$2,'[133]ERU-1'!$A$6:$BE$17,T$42,FALSE)</f>
        <v>0</v>
      </c>
      <c r="U178" s="85">
        <f>VLOOKUP($C$2,'[133]ERU-1'!$A$6:$BE$17,U$42,FALSE)</f>
        <v>0</v>
      </c>
      <c r="V178" s="85">
        <f>VLOOKUP($C$2,'[133]ERU-1'!$A$6:$BE$17,V$42,FALSE)</f>
        <v>0</v>
      </c>
      <c r="W178" s="85">
        <f>VLOOKUP($C$2,'[133]ERU-1'!$A$6:$BE$17,W$42,FALSE)</f>
        <v>0</v>
      </c>
      <c r="X178" s="85">
        <f>VLOOKUP($C$2,'[133]ERU-1'!$A$6:$BE$17,X$42,FALSE)</f>
        <v>0</v>
      </c>
      <c r="Y178" s="85">
        <f>VLOOKUP($C$2,'[133]ERU-1'!$A$6:$BE$17,Y$42,FALSE)</f>
        <v>0</v>
      </c>
      <c r="Z178" s="85">
        <f>VLOOKUP($C$2,'[133]ERU-1'!$A$6:$BE$17,Z$42,FALSE)</f>
        <v>0</v>
      </c>
      <c r="AA178" s="85" t="str">
        <f>INDEX([16]Data!$BK$5:$BK$156,MATCH(A178,[16]Data!$A$5:$A$156,0))</f>
        <v>Královéhradecký</v>
      </c>
      <c r="AB178" s="86">
        <f>INDEX([16]Data!$BM$5:$BM$156,MATCH(A178,[16]Data!$A$5:$A$156,0))</f>
        <v>0.47799999999999998</v>
      </c>
      <c r="AD178" s="39">
        <f t="shared" si="18"/>
        <v>0.81627191221731565</v>
      </c>
    </row>
    <row r="179" spans="1:30" x14ac:dyDescent="0.25">
      <c r="A179">
        <v>4524</v>
      </c>
      <c r="B179" s="84" t="str">
        <f>INDEX([16]Data!$C$5:$C$156,MATCH(A179,[16]Data!$A$5:$A$156,0))</f>
        <v>KJ - Poděbrady</v>
      </c>
      <c r="C179" s="85" t="str">
        <f>VLOOKUP($C$2,'[132]ERU-1'!$A$6:$BE$17,C$42,FALSE)</f>
        <v>Srpen</v>
      </c>
      <c r="D179" s="85">
        <f>VLOOKUP($C$2,'[132]ERU-1'!$A$6:$BE$17,D$42,FALSE)</f>
        <v>8</v>
      </c>
      <c r="E179" s="85">
        <f>VLOOKUP($C$2,'[134]ERU-1'!$A$6:$BE$17,E$42,FALSE)</f>
        <v>130.40799999999999</v>
      </c>
      <c r="F179" s="85">
        <f>VLOOKUP($C$2,'[134]ERU-1'!$A$6:$BE$17,F$42,FALSE)</f>
        <v>66.597999999999999</v>
      </c>
      <c r="G179" s="85">
        <f>VLOOKUP($C$2,'[134]ERU-1'!$A$6:$BE$17,G$42,FALSE)</f>
        <v>35.393000000000001</v>
      </c>
      <c r="H179" s="85">
        <f>VLOOKUP($C$2,'[134]ERU-1'!$A$6:$BE$17,H$42,FALSE)</f>
        <v>186</v>
      </c>
      <c r="I179" s="85">
        <f>VLOOKUP($C$2,'[134]ERU-1'!$A$6:$BE$17,I$42,FALSE)</f>
        <v>0</v>
      </c>
      <c r="J179" s="85">
        <f>VLOOKUP($C$2,'[134]ERU-1'!$A$6:$BE$17,J$42,FALSE)</f>
        <v>0</v>
      </c>
      <c r="K179" s="85">
        <f>VLOOKUP($C$2,'[134]ERU-1'!$A$6:$BE$17,K$42,FALSE)</f>
        <v>186</v>
      </c>
      <c r="L179" s="85">
        <f>VLOOKUP($C$2,'[134]ERU-1'!$A$6:$BE$17,L$42,FALSE)</f>
        <v>0</v>
      </c>
      <c r="M179" s="85">
        <f>VLOOKUP($C$2,'[134]ERU-1'!$A$6:$BE$17,M$42,FALSE)</f>
        <v>186</v>
      </c>
      <c r="N179" s="85">
        <f>VLOOKUP($C$2,'[134]ERU-1'!$A$6:$BE$17,N$42,FALSE)</f>
        <v>0</v>
      </c>
      <c r="O179" s="85" t="s">
        <v>36</v>
      </c>
      <c r="P179" s="85">
        <f>VLOOKUP($C$2,'[134]ERU-1'!$A$6:$BE$17,P$42,FALSE)</f>
        <v>0</v>
      </c>
      <c r="Q179" s="85">
        <f>VLOOKUP($C$2,'[134]ERU-1'!$A$6:$BE$17,Q$42,FALSE)</f>
        <v>0</v>
      </c>
      <c r="R179" s="85">
        <f>VLOOKUP($C$2,'[134]ERU-1'!$A$6:$BE$17,R$42,FALSE)</f>
        <v>186</v>
      </c>
      <c r="S179" s="85">
        <f>VLOOKUP($C$2,'[134]ERU-1'!$A$6:$BE$17,S$42,FALSE)</f>
        <v>0</v>
      </c>
      <c r="T179" s="85">
        <f>VLOOKUP($C$2,'[134]ERU-1'!$A$6:$BE$17,T$42,FALSE)</f>
        <v>0</v>
      </c>
      <c r="U179" s="85">
        <f>VLOOKUP($C$2,'[134]ERU-1'!$A$6:$BE$17,U$42,FALSE)</f>
        <v>0</v>
      </c>
      <c r="V179" s="85">
        <f>VLOOKUP($C$2,'[134]ERU-1'!$A$6:$BE$17,V$42,FALSE)</f>
        <v>0</v>
      </c>
      <c r="W179" s="85">
        <f>VLOOKUP($C$2,'[134]ERU-1'!$A$6:$BE$17,W$42,FALSE)</f>
        <v>0</v>
      </c>
      <c r="X179" s="85">
        <f>VLOOKUP($C$2,'[134]ERU-1'!$A$6:$BE$17,X$42,FALSE)</f>
        <v>0</v>
      </c>
      <c r="Y179" s="85">
        <f>VLOOKUP($C$2,'[134]ERU-1'!$A$6:$BE$17,Y$42,FALSE)</f>
        <v>0</v>
      </c>
      <c r="Z179" s="85">
        <f>VLOOKUP($C$2,'[134]ERU-1'!$A$6:$BE$17,Z$42,FALSE)</f>
        <v>0</v>
      </c>
      <c r="AA179" s="85" t="str">
        <f>INDEX([16]Data!$BK$5:$BK$156,MATCH(A179,[16]Data!$A$5:$A$156,0))</f>
        <v>Středočeský</v>
      </c>
      <c r="AB179" s="86">
        <f>INDEX([16]Data!$BM$5:$BM$156,MATCH(A179,[16]Data!$A$5:$A$156,0))</f>
        <v>0.47799999999999998</v>
      </c>
      <c r="AD179" s="39">
        <f t="shared" si="18"/>
        <v>0.77579907304523654</v>
      </c>
    </row>
    <row r="180" spans="1:30" x14ac:dyDescent="0.25">
      <c r="A180">
        <v>4629</v>
      </c>
      <c r="B180" s="84" t="str">
        <f>INDEX([16]Data!$C$5:$C$156,MATCH(A180,[16]Data!$A$5:$A$156,0))</f>
        <v>KJ - Heřmanův Městec V Lukách</v>
      </c>
      <c r="C180" s="85" t="str">
        <f>VLOOKUP($C$2,'[132]ERU-1'!$A$6:$BE$17,C$42,FALSE)</f>
        <v>Srpen</v>
      </c>
      <c r="D180" s="85">
        <f>VLOOKUP($C$2,'[132]ERU-1'!$A$6:$BE$17,D$42,FALSE)</f>
        <v>8</v>
      </c>
      <c r="E180" s="85">
        <f>VLOOKUP($C$2,'[135]ERU-1'!$A$6:$BE$17,E$42,FALSE)</f>
        <v>100.846</v>
      </c>
      <c r="F180" s="85">
        <f>VLOOKUP($C$2,'[135]ERU-1'!$A$6:$BE$17,F$42,FALSE)</f>
        <v>56.305</v>
      </c>
      <c r="G180" s="85">
        <f>VLOOKUP($C$2,'[135]ERU-1'!$A$6:$BE$17,G$42,FALSE)</f>
        <v>35.353999999999999</v>
      </c>
      <c r="H180" s="85">
        <f>VLOOKUP($C$2,'[135]ERU-1'!$A$6:$BE$17,H$42,FALSE)</f>
        <v>154</v>
      </c>
      <c r="I180" s="85">
        <f>VLOOKUP($C$2,'[135]ERU-1'!$A$6:$BE$17,I$42,FALSE)</f>
        <v>0</v>
      </c>
      <c r="J180" s="85">
        <f>VLOOKUP($C$2,'[135]ERU-1'!$A$6:$BE$17,J$42,FALSE)</f>
        <v>0</v>
      </c>
      <c r="K180" s="85">
        <f>VLOOKUP($C$2,'[135]ERU-1'!$A$6:$BE$17,K$42,FALSE)</f>
        <v>154</v>
      </c>
      <c r="L180" s="85">
        <f>VLOOKUP($C$2,'[135]ERU-1'!$A$6:$BE$17,L$42,FALSE)</f>
        <v>0</v>
      </c>
      <c r="M180" s="85">
        <f>VLOOKUP($C$2,'[135]ERU-1'!$A$6:$BE$17,M$42,FALSE)</f>
        <v>154</v>
      </c>
      <c r="N180" s="85">
        <f>VLOOKUP($C$2,'[135]ERU-1'!$A$6:$BE$17,N$42,FALSE)</f>
        <v>0</v>
      </c>
      <c r="O180" s="85" t="s">
        <v>36</v>
      </c>
      <c r="P180" s="85">
        <f>VLOOKUP($C$2,'[135]ERU-1'!$A$6:$BE$17,P$42,FALSE)</f>
        <v>0</v>
      </c>
      <c r="Q180" s="85">
        <f>VLOOKUP($C$2,'[135]ERU-1'!$A$6:$BE$17,Q$42,FALSE)</f>
        <v>0</v>
      </c>
      <c r="R180" s="85">
        <f>VLOOKUP($C$2,'[135]ERU-1'!$A$6:$BE$17,R$42,FALSE)</f>
        <v>154</v>
      </c>
      <c r="S180" s="85">
        <f>VLOOKUP($C$2,'[135]ERU-1'!$A$6:$BE$17,S$42,FALSE)</f>
        <v>0</v>
      </c>
      <c r="T180" s="85">
        <f>VLOOKUP($C$2,'[135]ERU-1'!$A$6:$BE$17,T$42,FALSE)</f>
        <v>0</v>
      </c>
      <c r="U180" s="85">
        <f>VLOOKUP($C$2,'[135]ERU-1'!$A$6:$BE$17,U$42,FALSE)</f>
        <v>0</v>
      </c>
      <c r="V180" s="85">
        <f>VLOOKUP($C$2,'[135]ERU-1'!$A$6:$BE$17,V$42,FALSE)</f>
        <v>0</v>
      </c>
      <c r="W180" s="85">
        <f>VLOOKUP($C$2,'[135]ERU-1'!$A$6:$BE$17,W$42,FALSE)</f>
        <v>0</v>
      </c>
      <c r="X180" s="85">
        <f>VLOOKUP($C$2,'[135]ERU-1'!$A$6:$BE$17,X$42,FALSE)</f>
        <v>0</v>
      </c>
      <c r="Y180" s="85">
        <f>VLOOKUP($C$2,'[135]ERU-1'!$A$6:$BE$17,Y$42,FALSE)</f>
        <v>0</v>
      </c>
      <c r="Z180" s="85">
        <f>VLOOKUP($C$2,'[135]ERU-1'!$A$6:$BE$17,Z$42,FALSE)</f>
        <v>0</v>
      </c>
      <c r="AA180" s="85" t="str">
        <f>INDEX([16]Data!$BK$5:$BK$156,MATCH(A180,[16]Data!$A$5:$A$156,0))</f>
        <v>Pardubický</v>
      </c>
      <c r="AB180" s="86">
        <f>INDEX([16]Data!$BM$5:$BM$156,MATCH(A180,[16]Data!$A$5:$A$156,0))</f>
        <v>0.28000000000000003</v>
      </c>
      <c r="AD180" s="39">
        <f t="shared" si="18"/>
        <v>0.75975095955559502</v>
      </c>
    </row>
    <row r="181" spans="1:30" x14ac:dyDescent="0.25">
      <c r="A181">
        <v>4631</v>
      </c>
      <c r="B181" s="84" t="str">
        <f>INDEX([16]Data!$C$5:$C$156,MATCH(A181,[16]Data!$A$5:$A$156,0))</f>
        <v>KJ - Heřmanův Městec U Bažantnice</v>
      </c>
      <c r="C181" s="85" t="str">
        <f>VLOOKUP($C$2,'[132]ERU-1'!$A$6:$BE$17,C$42,FALSE)</f>
        <v>Srpen</v>
      </c>
      <c r="D181" s="85">
        <f>VLOOKUP($C$2,'[132]ERU-1'!$A$6:$BE$17,D$42,FALSE)</f>
        <v>8</v>
      </c>
      <c r="E181" s="85">
        <f>VLOOKUP($C$2,'[136]ERU-1'!$A$6:$BE$17,E$42,FALSE)</f>
        <v>96.968999999999994</v>
      </c>
      <c r="F181" s="85">
        <f>VLOOKUP($C$2,'[136]ERU-1'!$A$6:$BE$17,F$42,FALSE)</f>
        <v>54.042000000000002</v>
      </c>
      <c r="G181" s="85">
        <f>VLOOKUP($C$2,'[136]ERU-1'!$A$6:$BE$17,G$42,FALSE)</f>
        <v>35.353000000000002</v>
      </c>
      <c r="H181" s="85">
        <f>VLOOKUP($C$2,'[136]ERU-1'!$A$6:$BE$17,H$42,FALSE)</f>
        <v>148</v>
      </c>
      <c r="I181" s="85">
        <f>VLOOKUP($C$2,'[136]ERU-1'!$A$6:$BE$17,I$42,FALSE)</f>
        <v>0</v>
      </c>
      <c r="J181" s="85">
        <f>VLOOKUP($C$2,'[136]ERU-1'!$A$6:$BE$17,J$42,FALSE)</f>
        <v>0</v>
      </c>
      <c r="K181" s="85">
        <f>VLOOKUP($C$2,'[136]ERU-1'!$A$6:$BE$17,K$42,FALSE)</f>
        <v>148</v>
      </c>
      <c r="L181" s="85">
        <f>VLOOKUP($C$2,'[136]ERU-1'!$A$6:$BE$17,L$42,FALSE)</f>
        <v>0</v>
      </c>
      <c r="M181" s="85">
        <f>VLOOKUP($C$2,'[136]ERU-1'!$A$6:$BE$17,M$42,FALSE)</f>
        <v>148</v>
      </c>
      <c r="N181" s="85">
        <f>VLOOKUP($C$2,'[136]ERU-1'!$A$6:$BE$17,N$42,FALSE)</f>
        <v>0</v>
      </c>
      <c r="O181" s="85" t="s">
        <v>36</v>
      </c>
      <c r="P181" s="85">
        <f>VLOOKUP($C$2,'[136]ERU-1'!$A$6:$BE$17,P$42,FALSE)</f>
        <v>0</v>
      </c>
      <c r="Q181" s="85">
        <f>VLOOKUP($C$2,'[136]ERU-1'!$A$6:$BE$17,Q$42,FALSE)</f>
        <v>0</v>
      </c>
      <c r="R181" s="85">
        <f>VLOOKUP($C$2,'[136]ERU-1'!$A$6:$BE$17,R$42,FALSE)</f>
        <v>148</v>
      </c>
      <c r="S181" s="85">
        <f>VLOOKUP($C$2,'[136]ERU-1'!$A$6:$BE$17,S$42,FALSE)</f>
        <v>0</v>
      </c>
      <c r="T181" s="85">
        <f>VLOOKUP($C$2,'[136]ERU-1'!$A$6:$BE$17,T$42,FALSE)</f>
        <v>0</v>
      </c>
      <c r="U181" s="85">
        <f>VLOOKUP($C$2,'[136]ERU-1'!$A$6:$BE$17,U$42,FALSE)</f>
        <v>0</v>
      </c>
      <c r="V181" s="85">
        <f>VLOOKUP($C$2,'[136]ERU-1'!$A$6:$BE$17,V$42,FALSE)</f>
        <v>0</v>
      </c>
      <c r="W181" s="85">
        <f>VLOOKUP($C$2,'[136]ERU-1'!$A$6:$BE$17,W$42,FALSE)</f>
        <v>0</v>
      </c>
      <c r="X181" s="85">
        <f>VLOOKUP($C$2,'[136]ERU-1'!$A$6:$BE$17,X$42,FALSE)</f>
        <v>0</v>
      </c>
      <c r="Y181" s="85">
        <f>VLOOKUP($C$2,'[136]ERU-1'!$A$6:$BE$17,Y$42,FALSE)</f>
        <v>0</v>
      </c>
      <c r="Z181" s="85">
        <f>VLOOKUP($C$2,'[136]ERU-1'!$A$6:$BE$17,Z$42,FALSE)</f>
        <v>0</v>
      </c>
      <c r="AA181" s="85" t="str">
        <f>INDEX([16]Data!$BK$5:$BK$156,MATCH(A181,[16]Data!$A$5:$A$156,0))</f>
        <v>Pardubický</v>
      </c>
      <c r="AB181" s="86">
        <f>INDEX([16]Data!$BM$5:$BM$156,MATCH(A181,[16]Data!$A$5:$A$156,0))</f>
        <v>0.28000000000000003</v>
      </c>
      <c r="AD181" s="39">
        <f t="shared" si="18"/>
        <v>0.76072519727454768</v>
      </c>
    </row>
    <row r="182" spans="1:30" x14ac:dyDescent="0.25">
      <c r="A182">
        <v>4632</v>
      </c>
      <c r="B182" s="84" t="str">
        <f>INDEX([16]Data!$C$5:$C$156,MATCH(A182,[16]Data!$A$5:$A$156,0))</f>
        <v>KJ - Nové Zákupy</v>
      </c>
      <c r="C182" s="85" t="str">
        <f>VLOOKUP($C$2,'[132]ERU-1'!$A$6:$BE$17,C$42,FALSE)</f>
        <v>Srpen</v>
      </c>
      <c r="D182" s="85">
        <f>VLOOKUP($C$2,'[132]ERU-1'!$A$6:$BE$17,D$42,FALSE)</f>
        <v>8</v>
      </c>
      <c r="E182" s="85">
        <f>VLOOKUP($C$2,'[137]ERU-1'!$A$6:$BE$17,E$42,FALSE)</f>
        <v>59.963000000000001</v>
      </c>
      <c r="F182" s="85">
        <f>VLOOKUP($C$2,'[137]ERU-1'!$A$6:$BE$17,F$42,FALSE)</f>
        <v>34.366</v>
      </c>
      <c r="G182" s="85">
        <f>VLOOKUP($C$2,'[137]ERU-1'!$A$6:$BE$17,G$42,FALSE)</f>
        <v>34.667999999999999</v>
      </c>
      <c r="H182" s="85">
        <f>VLOOKUP($C$2,'[137]ERU-1'!$A$6:$BE$17,H$42,FALSE)</f>
        <v>99</v>
      </c>
      <c r="I182" s="85">
        <f>VLOOKUP($C$2,'[137]ERU-1'!$A$6:$BE$17,I$42,FALSE)</f>
        <v>0</v>
      </c>
      <c r="J182" s="85">
        <f>VLOOKUP($C$2,'[137]ERU-1'!$A$6:$BE$17,J$42,FALSE)</f>
        <v>0</v>
      </c>
      <c r="K182" s="85">
        <f>VLOOKUP($C$2,'[137]ERU-1'!$A$6:$BE$17,K$42,FALSE)</f>
        <v>99</v>
      </c>
      <c r="L182" s="85">
        <f>VLOOKUP($C$2,'[137]ERU-1'!$A$6:$BE$17,L$42,FALSE)</f>
        <v>0</v>
      </c>
      <c r="M182" s="85">
        <f>VLOOKUP($C$2,'[137]ERU-1'!$A$6:$BE$17,M$42,FALSE)</f>
        <v>99</v>
      </c>
      <c r="N182" s="85">
        <f>VLOOKUP($C$2,'[137]ERU-1'!$A$6:$BE$17,N$42,FALSE)</f>
        <v>0</v>
      </c>
      <c r="O182" s="85" t="s">
        <v>36</v>
      </c>
      <c r="P182" s="85">
        <f>VLOOKUP($C$2,'[137]ERU-1'!$A$6:$BE$17,P$42,FALSE)</f>
        <v>0</v>
      </c>
      <c r="Q182" s="85">
        <f>VLOOKUP($C$2,'[137]ERU-1'!$A$6:$BE$17,Q$42,FALSE)</f>
        <v>0</v>
      </c>
      <c r="R182" s="85">
        <f>VLOOKUP($C$2,'[137]ERU-1'!$A$6:$BE$17,R$42,FALSE)</f>
        <v>99</v>
      </c>
      <c r="S182" s="85">
        <f>VLOOKUP($C$2,'[137]ERU-1'!$A$6:$BE$17,S$42,FALSE)</f>
        <v>0</v>
      </c>
      <c r="T182" s="85">
        <f>VLOOKUP($C$2,'[137]ERU-1'!$A$6:$BE$17,T$42,FALSE)</f>
        <v>0</v>
      </c>
      <c r="U182" s="85">
        <f>VLOOKUP($C$2,'[137]ERU-1'!$A$6:$BE$17,U$42,FALSE)</f>
        <v>0</v>
      </c>
      <c r="V182" s="85">
        <f>VLOOKUP($C$2,'[137]ERU-1'!$A$6:$BE$17,V$42,FALSE)</f>
        <v>0</v>
      </c>
      <c r="W182" s="85">
        <f>VLOOKUP($C$2,'[137]ERU-1'!$A$6:$BE$17,W$42,FALSE)</f>
        <v>0</v>
      </c>
      <c r="X182" s="85">
        <f>VLOOKUP($C$2,'[137]ERU-1'!$A$6:$BE$17,X$42,FALSE)</f>
        <v>0</v>
      </c>
      <c r="Y182" s="85">
        <f>VLOOKUP($C$2,'[137]ERU-1'!$A$6:$BE$17,Y$42,FALSE)</f>
        <v>0</v>
      </c>
      <c r="Z182" s="85">
        <f>VLOOKUP($C$2,'[137]ERU-1'!$A$6:$BE$17,Z$42,FALSE)</f>
        <v>0</v>
      </c>
      <c r="AA182" s="85" t="str">
        <f>INDEX([16]Data!$BK$5:$BK$156,MATCH(A182,[16]Data!$A$5:$A$156,0))</f>
        <v>Liberecký</v>
      </c>
      <c r="AB182" s="86">
        <f>INDEX([16]Data!$BM$5:$BM$156,MATCH(A182,[16]Data!$A$5:$A$156,0))</f>
        <v>0.3</v>
      </c>
      <c r="AD182" s="39">
        <f t="shared" si="18"/>
        <v>0.8002095093988244</v>
      </c>
    </row>
    <row r="183" spans="1:30" x14ac:dyDescent="0.25">
      <c r="A183">
        <v>4589</v>
      </c>
      <c r="B183" s="84" t="str">
        <f>INDEX([16]Data!$C$5:$C$156,MATCH(A183,[16]Data!$A$5:$A$156,0))</f>
        <v>KJ - Klatovy</v>
      </c>
      <c r="C183" s="85" t="str">
        <f>VLOOKUP($C$2,'[132]ERU-1'!$A$6:$BE$17,C$42,FALSE)</f>
        <v>Srpen</v>
      </c>
      <c r="D183" s="85">
        <f>VLOOKUP($C$2,'[132]ERU-1'!$A$6:$BE$17,D$42,FALSE)</f>
        <v>8</v>
      </c>
      <c r="E183" s="85">
        <f>VLOOKUP($C$2,'[138]ERU-1'!$A$6:$BE$17,E$42,FALSE)</f>
        <v>265.97899999999998</v>
      </c>
      <c r="F183" s="85">
        <f>VLOOKUP($C$2,'[138]ERU-1'!$A$6:$BE$17,F$42,FALSE)</f>
        <v>139.14400000000001</v>
      </c>
      <c r="G183" s="85">
        <f>VLOOKUP($C$2,'[138]ERU-1'!$A$6:$BE$17,G$42,FALSE)</f>
        <v>35.372</v>
      </c>
      <c r="H183" s="85">
        <f>VLOOKUP($C$2,'[138]ERU-1'!$A$6:$BE$17,H$42,FALSE)</f>
        <v>408</v>
      </c>
      <c r="I183" s="85">
        <f>VLOOKUP($C$2,'[138]ERU-1'!$A$6:$BE$17,I$42,FALSE)</f>
        <v>0</v>
      </c>
      <c r="J183" s="85">
        <f>VLOOKUP($C$2,'[138]ERU-1'!$A$6:$BE$17,J$42,FALSE)</f>
        <v>0</v>
      </c>
      <c r="K183" s="85">
        <f>VLOOKUP($C$2,'[138]ERU-1'!$A$6:$BE$17,K$42,FALSE)</f>
        <v>408</v>
      </c>
      <c r="L183" s="85">
        <f>VLOOKUP($C$2,'[138]ERU-1'!$A$6:$BE$17,L$42,FALSE)</f>
        <v>0</v>
      </c>
      <c r="M183" s="85">
        <f>VLOOKUP($C$2,'[138]ERU-1'!$A$6:$BE$17,M$42,FALSE)</f>
        <v>408</v>
      </c>
      <c r="N183" s="85">
        <f>VLOOKUP($C$2,'[138]ERU-1'!$A$6:$BE$17,N$42,FALSE)</f>
        <v>0</v>
      </c>
      <c r="O183" s="85" t="s">
        <v>36</v>
      </c>
      <c r="P183" s="85">
        <f>VLOOKUP($C$2,'[138]ERU-1'!$A$6:$BE$17,P$42,FALSE)</f>
        <v>0</v>
      </c>
      <c r="Q183" s="85">
        <f>VLOOKUP($C$2,'[138]ERU-1'!$A$6:$BE$17,Q$42,FALSE)</f>
        <v>0</v>
      </c>
      <c r="R183" s="85">
        <f>VLOOKUP($C$2,'[138]ERU-1'!$A$6:$BE$17,R$42,FALSE)</f>
        <v>408</v>
      </c>
      <c r="S183" s="85">
        <f>VLOOKUP($C$2,'[138]ERU-1'!$A$6:$BE$17,S$42,FALSE)</f>
        <v>0</v>
      </c>
      <c r="T183" s="85">
        <f>VLOOKUP($C$2,'[138]ERU-1'!$A$6:$BE$17,T$42,FALSE)</f>
        <v>0</v>
      </c>
      <c r="U183" s="85">
        <f>VLOOKUP($C$2,'[138]ERU-1'!$A$6:$BE$17,U$42,FALSE)</f>
        <v>0</v>
      </c>
      <c r="V183" s="85">
        <f>VLOOKUP($C$2,'[138]ERU-1'!$A$6:$BE$17,V$42,FALSE)</f>
        <v>0</v>
      </c>
      <c r="W183" s="85">
        <f>VLOOKUP($C$2,'[138]ERU-1'!$A$6:$BE$17,W$42,FALSE)</f>
        <v>0</v>
      </c>
      <c r="X183" s="85">
        <f>VLOOKUP($C$2,'[138]ERU-1'!$A$6:$BE$17,X$42,FALSE)</f>
        <v>0</v>
      </c>
      <c r="Y183" s="85">
        <f>VLOOKUP($C$2,'[138]ERU-1'!$A$6:$BE$17,Y$42,FALSE)</f>
        <v>0</v>
      </c>
      <c r="Z183" s="85">
        <f>VLOOKUP($C$2,'[138]ERU-1'!$A$6:$BE$17,Z$42,FALSE)</f>
        <v>0</v>
      </c>
      <c r="AA183" s="85" t="str">
        <f>INDEX([16]Data!$BK$5:$BK$156,MATCH(A183,[16]Data!$A$5:$A$156,0))</f>
        <v>Plzeňský</v>
      </c>
      <c r="AB183" s="86">
        <f>INDEX([16]Data!$BM$5:$BM$156,MATCH(A183,[16]Data!$A$5:$A$156,0))</f>
        <v>0.99299999999999999</v>
      </c>
    </row>
    <row r="184" spans="1:30" x14ac:dyDescent="0.25">
      <c r="A184">
        <v>4630</v>
      </c>
      <c r="B184" s="84" t="str">
        <f>INDEX([16]Data!$C$5:$C$156,MATCH(A184,[16]Data!$A$5:$A$156,0))</f>
        <v>KJ - Jihlava SAPELI</v>
      </c>
      <c r="C184" s="85" t="str">
        <f>VLOOKUP($C$2,'[139]ERU-1'!$A$6:$BE$17,C$42,FALSE)</f>
        <v>Srpen</v>
      </c>
      <c r="D184" s="85">
        <f>ROUND(VLOOKUP($C$2,'[139]ERU-1'!$A$6:$BE$17,D$42,FALSE),3)</f>
        <v>8</v>
      </c>
      <c r="E184" s="85">
        <f>ROUND(VLOOKUP($C$2,'[139]ERU-1'!$A$6:$BE$17,E$42,FALSE),3)</f>
        <v>37.954000000000001</v>
      </c>
      <c r="F184" s="85">
        <f>ROUND(VLOOKUP($C$2,'[139]ERU-1'!$A$6:$BE$17,F$42,FALSE),3)</f>
        <v>20.827000000000002</v>
      </c>
      <c r="G184" s="85">
        <f>ROUND(VLOOKUP($C$2,'[139]ERU-1'!$A$6:$BE$17,G$42,FALSE),3)</f>
        <v>35.439</v>
      </c>
      <c r="H184" s="85">
        <f>ROUND(VLOOKUP($C$2,'[139]ERU-1'!$A$6:$BE$17,H$42,FALSE),3)</f>
        <v>55</v>
      </c>
      <c r="I184" s="85">
        <f>ROUND(VLOOKUP($C$2,'[139]ERU-1'!$A$6:$BE$17,I$42,FALSE),3)</f>
        <v>0</v>
      </c>
      <c r="J184" s="85">
        <f>ROUND(VLOOKUP($C$2,'[139]ERU-1'!$A$6:$BE$17,J$42,FALSE),3)</f>
        <v>0</v>
      </c>
      <c r="K184" s="85">
        <f>ROUND(VLOOKUP($C$2,'[139]ERU-1'!$A$6:$BE$17,K$42,FALSE),3)</f>
        <v>55</v>
      </c>
      <c r="L184" s="85">
        <f>ROUND(VLOOKUP($C$2,'[139]ERU-1'!$A$6:$BE$17,L$42,FALSE),3)</f>
        <v>0</v>
      </c>
      <c r="M184" s="85">
        <f>ROUND(VLOOKUP($C$2,'[139]ERU-1'!$A$6:$BE$17,M$42,FALSE),3)</f>
        <v>55</v>
      </c>
      <c r="N184" s="85">
        <f>ROUND(VLOOKUP($C$2,'[139]ERU-1'!$A$6:$BE$17,N$42,FALSE),3)</f>
        <v>0</v>
      </c>
      <c r="O184" s="85" t="s">
        <v>36</v>
      </c>
      <c r="P184" s="85">
        <f>ROUND(VLOOKUP($C$2,'[139]ERU-1'!$A$6:$BE$17,P$42,FALSE),3)</f>
        <v>0</v>
      </c>
      <c r="Q184" s="85">
        <f>ROUND(VLOOKUP($C$2,'[139]ERU-1'!$A$6:$BE$17,Q$42,FALSE),3)</f>
        <v>0</v>
      </c>
      <c r="R184" s="85">
        <f>ROUND(VLOOKUP($C$2,'[139]ERU-1'!$A$6:$BE$17,R$42,FALSE),3)</f>
        <v>55</v>
      </c>
      <c r="S184" s="85">
        <f>ROUND(VLOOKUP($C$2,'[139]ERU-1'!$A$6:$BE$17,S$42,FALSE),3)</f>
        <v>0</v>
      </c>
      <c r="T184" s="85">
        <f>ROUND(VLOOKUP($C$2,'[139]ERU-1'!$A$6:$BE$17,T$42,FALSE),3)</f>
        <v>0</v>
      </c>
      <c r="U184" s="85">
        <f>ROUND(VLOOKUP($C$2,'[139]ERU-1'!$A$6:$BE$17,U$42,FALSE),3)</f>
        <v>0</v>
      </c>
      <c r="V184" s="85">
        <f>ROUND(VLOOKUP($C$2,'[139]ERU-1'!$A$6:$BE$17,V$42,FALSE),3)</f>
        <v>0</v>
      </c>
      <c r="W184" s="85">
        <f>ROUND(VLOOKUP($C$2,'[139]ERU-1'!$A$6:$BE$17,W$42,FALSE),3)</f>
        <v>0</v>
      </c>
      <c r="X184" s="85">
        <f>ROUND(VLOOKUP($C$2,'[139]ERU-1'!$A$6:$BE$17,X$42,FALSE),3)</f>
        <v>0</v>
      </c>
      <c r="Y184" s="85">
        <f>ROUND(VLOOKUP($C$2,'[139]ERU-1'!$A$6:$BE$17,Y$42,FALSE),3)</f>
        <v>0</v>
      </c>
      <c r="Z184" s="85">
        <f>ROUND(VLOOKUP($C$2,'[139]ERU-1'!$A$6:$BE$17,Z$42,FALSE),3)</f>
        <v>0</v>
      </c>
      <c r="AA184" s="85" t="str">
        <f>INDEX([16]Data!$BK$5:$BK$156,MATCH(A184,[16]Data!$A$5:$A$156,0))</f>
        <v>Vysočina</v>
      </c>
      <c r="AB184" s="86">
        <f>INDEX([16]Data!$BM$5:$BM$156,MATCH(A184,[16]Data!$A$5:$A$156,0))</f>
        <v>0.28000000000000003</v>
      </c>
    </row>
    <row r="185" spans="1:30" x14ac:dyDescent="0.25">
      <c r="A185">
        <v>4475</v>
      </c>
      <c r="B185" s="84" t="str">
        <f>INDEX([16]Data!$C$5:$C$156,MATCH(A185,[16]Data!$A$5:$A$156,0))</f>
        <v>KJ - Rokycany, na Pátku</v>
      </c>
      <c r="C185" s="85" t="str">
        <f>VLOOKUP($C$2,'[139]ERU-1'!$A$6:$BE$17,C$42,FALSE)</f>
        <v>Srpen</v>
      </c>
      <c r="D185" s="85">
        <f>ROUND(VLOOKUP($C$2,'[140]ERU-1'!$A$6:$BE$17,D$42,FALSE),3)</f>
        <v>8</v>
      </c>
      <c r="E185" s="85">
        <f>ROUND(VLOOKUP($C$2,'[140]ERU-1'!$A$6:$BE$17,E$42,FALSE),3)</f>
        <v>103.27500000000001</v>
      </c>
      <c r="F185" s="85">
        <f>ROUND(VLOOKUP($C$2,'[140]ERU-1'!$A$6:$BE$17,F$42,FALSE),3)</f>
        <v>54.685000000000002</v>
      </c>
      <c r="G185" s="85">
        <f>ROUND(VLOOKUP($C$2,'[140]ERU-1'!$A$6:$BE$17,G$42,FALSE),3)</f>
        <v>35.381999999999998</v>
      </c>
      <c r="H185" s="85">
        <f>ROUND(VLOOKUP($C$2,'[140]ERU-1'!$A$6:$BE$17,H$42,FALSE),3)</f>
        <v>172</v>
      </c>
      <c r="I185" s="85">
        <f>ROUND(VLOOKUP($C$2,'[140]ERU-1'!$A$6:$BE$17,I$42,FALSE),3)</f>
        <v>0</v>
      </c>
      <c r="J185" s="85">
        <f>ROUND(VLOOKUP($C$2,'[140]ERU-1'!$A$6:$BE$17,J$42,FALSE),3)</f>
        <v>0</v>
      </c>
      <c r="K185" s="85">
        <f>ROUND(VLOOKUP($C$2,'[140]ERU-1'!$A$6:$BE$17,K$42,FALSE),3)</f>
        <v>172</v>
      </c>
      <c r="L185" s="85">
        <f>ROUND(VLOOKUP($C$2,'[140]ERU-1'!$A$6:$BE$17,L$42,FALSE),3)</f>
        <v>0</v>
      </c>
      <c r="M185" s="85">
        <f>ROUND(VLOOKUP($C$2,'[140]ERU-1'!$A$6:$BE$17,M$42,FALSE),3)</f>
        <v>172</v>
      </c>
      <c r="N185" s="85">
        <f>ROUND(VLOOKUP($C$2,'[140]ERU-1'!$A$6:$BE$17,N$42,FALSE),3)</f>
        <v>0</v>
      </c>
      <c r="O185" s="85" t="s">
        <v>36</v>
      </c>
      <c r="P185" s="85">
        <f>ROUND(VLOOKUP($C$2,'[140]ERU-1'!$A$6:$BE$17,P$42,FALSE),3)</f>
        <v>0</v>
      </c>
      <c r="Q185" s="85">
        <f>ROUND(VLOOKUP($C$2,'[140]ERU-1'!$A$6:$BE$17,Q$42,FALSE),3)</f>
        <v>0</v>
      </c>
      <c r="R185" s="85">
        <f>ROUND(VLOOKUP($C$2,'[140]ERU-1'!$A$6:$BE$17,R$42,FALSE),3)</f>
        <v>172</v>
      </c>
      <c r="S185" s="85">
        <f>ROUND(VLOOKUP($C$2,'[140]ERU-1'!$A$6:$BE$17,S$42,FALSE),3)</f>
        <v>0</v>
      </c>
      <c r="T185" s="85">
        <f>ROUND(VLOOKUP($C$2,'[140]ERU-1'!$A$6:$BE$17,T$42,FALSE),3)</f>
        <v>0</v>
      </c>
      <c r="U185" s="85">
        <f>ROUND(VLOOKUP($C$2,'[140]ERU-1'!$A$6:$BE$17,U$42,FALSE),3)</f>
        <v>0</v>
      </c>
      <c r="V185" s="85">
        <f>ROUND(VLOOKUP($C$2,'[140]ERU-1'!$A$6:$BE$17,V$42,FALSE),3)</f>
        <v>0</v>
      </c>
      <c r="W185" s="85">
        <f>ROUND(VLOOKUP($C$2,'[140]ERU-1'!$A$6:$BE$17,W$42,FALSE),3)</f>
        <v>0</v>
      </c>
      <c r="X185" s="85">
        <f>ROUND(VLOOKUP($C$2,'[140]ERU-1'!$A$6:$BE$17,X$42,FALSE),3)</f>
        <v>0</v>
      </c>
      <c r="Y185" s="85">
        <f>ROUND(VLOOKUP($C$2,'[140]ERU-1'!$A$6:$BE$17,Y$42,FALSE),3)</f>
        <v>0</v>
      </c>
      <c r="Z185" s="85">
        <f>ROUND(VLOOKUP($C$2,'[140]ERU-1'!$A$6:$BE$17,Z$42,FALSE),3)</f>
        <v>0</v>
      </c>
      <c r="AA185" s="85" t="str">
        <f>INDEX([16]Data!$BK$5:$BK$156,MATCH(A185,[16]Data!$A$5:$A$156,0))</f>
        <v>Plzeňský</v>
      </c>
      <c r="AB185" s="86">
        <f>INDEX([16]Data!$BM$5:$BM$156,MATCH(A185,[16]Data!$A$5:$A$156,0))</f>
        <v>0.47799999999999998</v>
      </c>
    </row>
    <row r="186" spans="1:30" x14ac:dyDescent="0.25">
      <c r="A186">
        <v>4579</v>
      </c>
      <c r="B186" s="84" t="str">
        <f>INDEX([16]Data!$C$5:$C$156,MATCH(A186,[16]Data!$A$5:$A$156,0))</f>
        <v>KJ - COLORLAK</v>
      </c>
      <c r="C186" s="85" t="str">
        <f>VLOOKUP($C$2,'[139]ERU-1'!$A$6:$BE$17,C$42,FALSE)</f>
        <v>Srpen</v>
      </c>
      <c r="D186" s="85">
        <f>ROUND(VLOOKUP($C$2,'[141]ERU-1'!$A$6:$BE$17,D$42,FALSE),3)</f>
        <v>8</v>
      </c>
      <c r="E186" s="85">
        <f>ROUND(VLOOKUP($C$2,'[141]ERU-1'!$A$6:$BE$17,E$42,FALSE),3)</f>
        <v>32.691000000000003</v>
      </c>
      <c r="F186" s="85">
        <f>ROUND(VLOOKUP($C$2,'[141]ERU-1'!$A$6:$BE$17,F$42,FALSE),3)</f>
        <v>17.076000000000001</v>
      </c>
      <c r="G186" s="85">
        <f>ROUND(VLOOKUP($C$2,'[141]ERU-1'!$A$6:$BE$17,G$42,FALSE),3)</f>
        <v>35.436</v>
      </c>
      <c r="H186" s="85">
        <f>ROUND(VLOOKUP($C$2,'[141]ERU-1'!$A$6:$BE$17,H$42,FALSE),3)</f>
        <v>47</v>
      </c>
      <c r="I186" s="85">
        <f>ROUND(VLOOKUP($C$2,'[141]ERU-1'!$A$6:$BE$17,I$42,FALSE),3)</f>
        <v>0</v>
      </c>
      <c r="J186" s="85">
        <f>ROUND(VLOOKUP($C$2,'[141]ERU-1'!$A$6:$BE$17,J$42,FALSE),3)</f>
        <v>0</v>
      </c>
      <c r="K186" s="85">
        <f>ROUND(VLOOKUP($C$2,'[141]ERU-1'!$A$6:$BE$17,K$42,FALSE),3)</f>
        <v>47</v>
      </c>
      <c r="L186" s="85">
        <f>ROUND(VLOOKUP($C$2,'[141]ERU-1'!$A$6:$BE$17,L$42,FALSE),3)</f>
        <v>0</v>
      </c>
      <c r="M186" s="85">
        <f>ROUND(VLOOKUP($C$2,'[141]ERU-1'!$A$6:$BE$17,M$42,FALSE),3)</f>
        <v>47</v>
      </c>
      <c r="N186" s="85">
        <f>ROUND(VLOOKUP($C$2,'[141]ERU-1'!$A$6:$BE$17,N$42,FALSE),3)</f>
        <v>0</v>
      </c>
      <c r="O186" s="85" t="s">
        <v>36</v>
      </c>
      <c r="P186" s="85">
        <f>ROUND(VLOOKUP($C$2,'[141]ERU-1'!$A$6:$BE$17,P$42,FALSE),3)</f>
        <v>0</v>
      </c>
      <c r="Q186" s="85">
        <f>ROUND(VLOOKUP($C$2,'[141]ERU-1'!$A$6:$BE$17,Q$42,FALSE),3)</f>
        <v>0</v>
      </c>
      <c r="R186" s="85">
        <f>ROUND(VLOOKUP($C$2,'[141]ERU-1'!$A$6:$BE$17,R$42,FALSE),3)</f>
        <v>47</v>
      </c>
      <c r="S186" s="85">
        <f>ROUND(VLOOKUP($C$2,'[141]ERU-1'!$A$6:$BE$17,S$42,FALSE),3)</f>
        <v>0</v>
      </c>
      <c r="T186" s="85">
        <f>ROUND(VLOOKUP($C$2,'[141]ERU-1'!$A$6:$BE$17,T$42,FALSE),3)</f>
        <v>0</v>
      </c>
      <c r="U186" s="85">
        <f>ROUND(VLOOKUP($C$2,'[141]ERU-1'!$A$6:$BE$17,U$42,FALSE),3)</f>
        <v>0</v>
      </c>
      <c r="V186" s="85">
        <f>ROUND(VLOOKUP($C$2,'[141]ERU-1'!$A$6:$BE$17,V$42,FALSE),3)</f>
        <v>0</v>
      </c>
      <c r="W186" s="85">
        <f>ROUND(VLOOKUP($C$2,'[141]ERU-1'!$A$6:$BE$17,W$42,FALSE),3)</f>
        <v>0</v>
      </c>
      <c r="X186" s="85">
        <f>ROUND(VLOOKUP($C$2,'[141]ERU-1'!$A$6:$BE$17,X$42,FALSE),3)</f>
        <v>0</v>
      </c>
      <c r="Y186" s="85">
        <f>ROUND(VLOOKUP($C$2,'[141]ERU-1'!$A$6:$BE$17,Y$42,FALSE),3)</f>
        <v>0</v>
      </c>
      <c r="Z186" s="85">
        <f>ROUND(VLOOKUP($C$2,'[141]ERU-1'!$A$6:$BE$17,Z$42,FALSE),3)</f>
        <v>0</v>
      </c>
      <c r="AA186" s="85" t="str">
        <f>INDEX([16]Data!$BK$5:$BK$156,MATCH(A186,[16]Data!$A$5:$A$156,0))</f>
        <v>Zlínský</v>
      </c>
      <c r="AB186" s="86">
        <f>INDEX([16]Data!$BM$5:$BM$156,MATCH(A186,[16]Data!$A$5:$A$156,0))</f>
        <v>0.47799999999999998</v>
      </c>
    </row>
    <row r="187" spans="1:30" x14ac:dyDescent="0.25">
      <c r="A187">
        <v>4928</v>
      </c>
      <c r="B187" s="84" t="str">
        <f>INDEX([16]Data!$C$5:$C$156,MATCH(A187,[16]Data!$A$5:$A$156,0))</f>
        <v>KJ - Horaždovice ul. Okružní</v>
      </c>
      <c r="C187" s="85" t="str">
        <f>VLOOKUP($C$2,'[139]ERU-1'!$A$6:$BE$17,C$42,FALSE)</f>
        <v>Srpen</v>
      </c>
      <c r="D187" s="85">
        <f>ROUND(VLOOKUP($C$2,'[142]ERU-1'!$A$6:$BE$17,D$42,FALSE),3)</f>
        <v>8</v>
      </c>
      <c r="E187" s="85">
        <f>ROUND(VLOOKUP($C$2,'[142]ERU-1'!$A$6:$BE$17,E$42,FALSE),3)</f>
        <v>218.69900000000001</v>
      </c>
      <c r="F187" s="85">
        <f>ROUND(VLOOKUP($C$2,'[142]ERU-1'!$A$6:$BE$17,F$42,FALSE),3)</f>
        <v>121.43300000000001</v>
      </c>
      <c r="G187" s="85">
        <f>ROUND(VLOOKUP($C$2,'[142]ERU-1'!$A$6:$BE$17,G$42,FALSE),3)</f>
        <v>35.369</v>
      </c>
      <c r="H187" s="85">
        <f>ROUND(VLOOKUP($C$2,'[142]ERU-1'!$A$6:$BE$17,H$42,FALSE),3)</f>
        <v>364</v>
      </c>
      <c r="I187" s="85">
        <f>ROUND(VLOOKUP($C$2,'[142]ERU-1'!$A$6:$BE$17,I$42,FALSE),3)</f>
        <v>0</v>
      </c>
      <c r="J187" s="85">
        <f>ROUND(VLOOKUP($C$2,'[142]ERU-1'!$A$6:$BE$17,J$42,FALSE),3)</f>
        <v>0</v>
      </c>
      <c r="K187" s="85">
        <f>ROUND(VLOOKUP($C$2,'[142]ERU-1'!$A$6:$BE$17,K$42,FALSE),3)</f>
        <v>364</v>
      </c>
      <c r="L187" s="85">
        <f>ROUND(VLOOKUP($C$2,'[142]ERU-1'!$A$6:$BE$17,L$42,FALSE),3)</f>
        <v>0</v>
      </c>
      <c r="M187" s="85">
        <f>ROUND(VLOOKUP($C$2,'[142]ERU-1'!$A$6:$BE$17,M$42,FALSE),3)</f>
        <v>364</v>
      </c>
      <c r="N187" s="85">
        <f>ROUND(VLOOKUP($C$2,'[142]ERU-1'!$A$6:$BE$17,N$42,FALSE),3)</f>
        <v>0</v>
      </c>
      <c r="O187" s="85" t="s">
        <v>36</v>
      </c>
      <c r="P187" s="85">
        <f>ROUND(VLOOKUP($C$2,'[142]ERU-1'!$A$6:$BE$17,P$42,FALSE),3)</f>
        <v>0</v>
      </c>
      <c r="Q187" s="85">
        <f>ROUND(VLOOKUP($C$2,'[142]ERU-1'!$A$6:$BE$17,Q$42,FALSE),3)</f>
        <v>0</v>
      </c>
      <c r="R187" s="85">
        <f>ROUND(VLOOKUP($C$2,'[142]ERU-1'!$A$6:$BE$17,R$42,FALSE),3)</f>
        <v>0</v>
      </c>
      <c r="S187" s="85">
        <f>ROUND(VLOOKUP($C$2,'[142]ERU-1'!$A$6:$BE$17,S$42,FALSE),3)</f>
        <v>0</v>
      </c>
      <c r="T187" s="85">
        <f>ROUND(VLOOKUP($C$2,'[142]ERU-1'!$A$6:$BE$17,T$42,FALSE),3)</f>
        <v>0</v>
      </c>
      <c r="U187" s="85">
        <f>ROUND(VLOOKUP($C$2,'[142]ERU-1'!$A$6:$BE$17,U$42,FALSE),3)</f>
        <v>0</v>
      </c>
      <c r="V187" s="85">
        <f>ROUND(VLOOKUP($C$2,'[142]ERU-1'!$A$6:$BE$17,V$42,FALSE),3)</f>
        <v>0</v>
      </c>
      <c r="W187" s="85">
        <f>ROUND(VLOOKUP($C$2,'[142]ERU-1'!$A$6:$BE$17,W$42,FALSE),3)</f>
        <v>0</v>
      </c>
      <c r="X187" s="85">
        <f>ROUND(VLOOKUP($C$2,'[142]ERU-1'!$A$6:$BE$17,X$42,FALSE),3)</f>
        <v>364</v>
      </c>
      <c r="Y187" s="85">
        <f>ROUND(VLOOKUP($C$2,'[142]ERU-1'!$A$6:$BE$17,Y$42,FALSE),3)</f>
        <v>0</v>
      </c>
      <c r="Z187" s="85">
        <f>ROUND(VLOOKUP($C$2,'[142]ERU-1'!$A$6:$BE$17,Z$42,FALSE),3)</f>
        <v>0</v>
      </c>
      <c r="AA187" s="85" t="str">
        <f>INDEX([16]Data!$BK$5:$BK$156,MATCH(A187,[16]Data!$A$5:$A$156,0))</f>
        <v>Plzeňský</v>
      </c>
      <c r="AB187" s="86">
        <f>INDEX([16]Data!$BM$5:$BM$156,MATCH(A187,[16]Data!$A$5:$A$156,0))</f>
        <v>0.99299999999999999</v>
      </c>
    </row>
    <row r="188" spans="1:30" x14ac:dyDescent="0.25">
      <c r="A188">
        <v>4627</v>
      </c>
      <c r="B188" s="84" t="str">
        <f>INDEX([16]Data!$C$5:$C$156,MATCH(A188,[16]Data!$A$5:$A$156,0))</f>
        <v>KJ - Kraslice Soukenická</v>
      </c>
      <c r="C188" s="85" t="str">
        <f>VLOOKUP($C$2,'[139]ERU-1'!$A$6:$BE$17,C$42,FALSE)</f>
        <v>Srpen</v>
      </c>
      <c r="D188" s="85">
        <f>ROUND(VLOOKUP($C$2,'[143]ERU-1'!$A$6:$BE$17,D$42,FALSE),3)</f>
        <v>8</v>
      </c>
      <c r="E188" s="85">
        <f>ROUND(VLOOKUP($C$2,'[143]ERU-1'!$A$6:$BE$17,E$42,FALSE),3)</f>
        <v>77.007999999999996</v>
      </c>
      <c r="F188" s="85">
        <f>ROUND(VLOOKUP($C$2,'[143]ERU-1'!$A$6:$BE$17,F$42,FALSE),3)</f>
        <v>43.923000000000002</v>
      </c>
      <c r="G188" s="85">
        <f>ROUND(VLOOKUP($C$2,'[143]ERU-1'!$A$6:$BE$17,G$42,FALSE),3)</f>
        <v>34.667999999999999</v>
      </c>
      <c r="H188" s="85">
        <f>ROUND(VLOOKUP($C$2,'[143]ERU-1'!$A$6:$BE$17,H$42,FALSE),3)</f>
        <v>127</v>
      </c>
      <c r="I188" s="85">
        <f>ROUND(VLOOKUP($C$2,'[143]ERU-1'!$A$6:$BE$17,I$42,FALSE),3)</f>
        <v>0</v>
      </c>
      <c r="J188" s="85">
        <f>ROUND(VLOOKUP($C$2,'[143]ERU-1'!$A$6:$BE$17,J$42,FALSE),3)</f>
        <v>0</v>
      </c>
      <c r="K188" s="85">
        <f>ROUND(VLOOKUP($C$2,'[143]ERU-1'!$A$6:$BE$17,K$42,FALSE),3)</f>
        <v>127</v>
      </c>
      <c r="L188" s="85">
        <f>ROUND(VLOOKUP($C$2,'[143]ERU-1'!$A$6:$BE$17,L$42,FALSE),3)</f>
        <v>0</v>
      </c>
      <c r="M188" s="85">
        <f>ROUND(VLOOKUP($C$2,'[143]ERU-1'!$A$6:$BE$17,M$42,FALSE),3)</f>
        <v>127</v>
      </c>
      <c r="N188" s="85">
        <f>ROUND(VLOOKUP($C$2,'[143]ERU-1'!$A$6:$BE$17,N$42,FALSE),3)</f>
        <v>0</v>
      </c>
      <c r="O188" s="85" t="s">
        <v>36</v>
      </c>
      <c r="P188" s="85">
        <f>ROUND(VLOOKUP($C$2,'[143]ERU-1'!$A$6:$BE$17,P$42,FALSE),3)</f>
        <v>0</v>
      </c>
      <c r="Q188" s="85">
        <f>ROUND(VLOOKUP($C$2,'[143]ERU-1'!$A$6:$BE$17,Q$42,FALSE),3)</f>
        <v>0</v>
      </c>
      <c r="R188" s="85">
        <f>ROUND(VLOOKUP($C$2,'[143]ERU-1'!$A$6:$BE$17,R$42,FALSE),3)</f>
        <v>127</v>
      </c>
      <c r="S188" s="85">
        <f>ROUND(VLOOKUP($C$2,'[143]ERU-1'!$A$6:$BE$17,S$42,FALSE),3)</f>
        <v>0</v>
      </c>
      <c r="T188" s="85">
        <f>ROUND(VLOOKUP($C$2,'[143]ERU-1'!$A$6:$BE$17,T$42,FALSE),3)</f>
        <v>0</v>
      </c>
      <c r="U188" s="85">
        <f>ROUND(VLOOKUP($C$2,'[143]ERU-1'!$A$6:$BE$17,U$42,FALSE),3)</f>
        <v>0</v>
      </c>
      <c r="V188" s="85">
        <f>ROUND(VLOOKUP($C$2,'[143]ERU-1'!$A$6:$BE$17,V$42,FALSE),3)</f>
        <v>0</v>
      </c>
      <c r="W188" s="85">
        <f>ROUND(VLOOKUP($C$2,'[143]ERU-1'!$A$6:$BE$17,W$42,FALSE),3)</f>
        <v>0</v>
      </c>
      <c r="X188" s="85">
        <f>ROUND(VLOOKUP($C$2,'[143]ERU-1'!$A$6:$BE$17,X$42,FALSE),3)</f>
        <v>0</v>
      </c>
      <c r="Y188" s="85">
        <f>ROUND(VLOOKUP($C$2,'[143]ERU-1'!$A$6:$BE$17,Y$42,FALSE),3)</f>
        <v>0</v>
      </c>
      <c r="Z188" s="85">
        <f>ROUND(VLOOKUP($C$2,'[143]ERU-1'!$A$6:$BE$17,Z$42,FALSE),3)</f>
        <v>0</v>
      </c>
      <c r="AA188" s="85" t="str">
        <f>INDEX([16]Data!$BK$5:$BK$156,MATCH(A188,[16]Data!$A$5:$A$156,0))</f>
        <v>Karlovarský</v>
      </c>
      <c r="AB188" s="86">
        <f>INDEX([16]Data!$BM$5:$BM$156,MATCH(A188,[16]Data!$A$5:$A$156,0))</f>
        <v>0.28000000000000003</v>
      </c>
    </row>
    <row r="189" spans="1:30" x14ac:dyDescent="0.25">
      <c r="A189">
        <v>4723</v>
      </c>
      <c r="B189" s="84" t="str">
        <f>INDEX([16]Data!$C$5:$C$156,MATCH(A189,[16]Data!$A$5:$A$156,0))</f>
        <v>KJ - Horažďovice ul. Sportovní</v>
      </c>
      <c r="C189" s="85" t="str">
        <f>VLOOKUP($C$2,'[139]ERU-1'!$A$6:$BE$17,C$42,FALSE)</f>
        <v>Srpen</v>
      </c>
      <c r="D189" s="85">
        <f>ROUND(VLOOKUP($C$2,'[144]ERU-1'!$A$6:$BE$17,D$42,FALSE),3)</f>
        <v>8</v>
      </c>
      <c r="E189" s="85">
        <f>ROUND(VLOOKUP($C$2,'[144]ERU-1'!$A$6:$BE$17,E$42,FALSE),3)</f>
        <v>57.777999999999999</v>
      </c>
      <c r="F189" s="85">
        <f>ROUND(VLOOKUP($C$2,'[144]ERU-1'!$A$6:$BE$17,F$42,FALSE),3)</f>
        <v>32.380000000000003</v>
      </c>
      <c r="G189" s="85">
        <f>ROUND(VLOOKUP($C$2,'[144]ERU-1'!$A$6:$BE$17,G$42,FALSE),3)</f>
        <v>35.365000000000002</v>
      </c>
      <c r="H189" s="85">
        <f>ROUND(VLOOKUP($C$2,'[144]ERU-1'!$A$6:$BE$17,H$42,FALSE),3)</f>
        <v>94</v>
      </c>
      <c r="I189" s="85">
        <f>ROUND(VLOOKUP($C$2,'[144]ERU-1'!$A$6:$BE$17,I$42,FALSE),3)</f>
        <v>0</v>
      </c>
      <c r="J189" s="85">
        <f>ROUND(VLOOKUP($C$2,'[144]ERU-1'!$A$6:$BE$17,J$42,FALSE),3)</f>
        <v>0</v>
      </c>
      <c r="K189" s="85">
        <f>ROUND(VLOOKUP($C$2,'[144]ERU-1'!$A$6:$BE$17,K$42,FALSE),3)</f>
        <v>94</v>
      </c>
      <c r="L189" s="85">
        <f>ROUND(VLOOKUP($C$2,'[144]ERU-1'!$A$6:$BE$17,L$42,FALSE),3)</f>
        <v>0</v>
      </c>
      <c r="M189" s="85">
        <f>ROUND(VLOOKUP($C$2,'[144]ERU-1'!$A$6:$BE$17,M$42,FALSE),3)</f>
        <v>94</v>
      </c>
      <c r="N189" s="85">
        <f>ROUND(VLOOKUP($C$2,'[144]ERU-1'!$A$6:$BE$17,N$42,FALSE),3)</f>
        <v>0</v>
      </c>
      <c r="O189" s="85" t="s">
        <v>36</v>
      </c>
      <c r="P189" s="85">
        <f>ROUND(VLOOKUP($C$2,'[144]ERU-1'!$A$6:$BE$17,P$42,FALSE),3)</f>
        <v>0</v>
      </c>
      <c r="Q189" s="85">
        <f>ROUND(VLOOKUP($C$2,'[144]ERU-1'!$A$6:$BE$17,Q$42,FALSE),3)</f>
        <v>0</v>
      </c>
      <c r="R189" s="85">
        <f>ROUND(VLOOKUP($C$2,'[144]ERU-1'!$A$6:$BE$17,R$42,FALSE),3)</f>
        <v>94</v>
      </c>
      <c r="S189" s="85">
        <f>ROUND(VLOOKUP($C$2,'[144]ERU-1'!$A$6:$BE$17,S$42,FALSE),3)</f>
        <v>0</v>
      </c>
      <c r="T189" s="85">
        <f>ROUND(VLOOKUP($C$2,'[144]ERU-1'!$A$6:$BE$17,T$42,FALSE),3)</f>
        <v>0</v>
      </c>
      <c r="U189" s="85">
        <f>ROUND(VLOOKUP($C$2,'[144]ERU-1'!$A$6:$BE$17,U$42,FALSE),3)</f>
        <v>0</v>
      </c>
      <c r="V189" s="85">
        <f>ROUND(VLOOKUP($C$2,'[144]ERU-1'!$A$6:$BE$17,V$42,FALSE),3)</f>
        <v>0</v>
      </c>
      <c r="W189" s="85">
        <f>ROUND(VLOOKUP($C$2,'[144]ERU-1'!$A$6:$BE$17,W$42,FALSE),3)</f>
        <v>0</v>
      </c>
      <c r="X189" s="85">
        <f>ROUND(VLOOKUP($C$2,'[144]ERU-1'!$A$6:$BE$17,X$42,FALSE),3)</f>
        <v>0</v>
      </c>
      <c r="Y189" s="85">
        <f>ROUND(VLOOKUP($C$2,'[144]ERU-1'!$A$6:$BE$17,Y$42,FALSE),3)</f>
        <v>0</v>
      </c>
      <c r="Z189" s="85">
        <f>ROUND(VLOOKUP($C$2,'[144]ERU-1'!$A$6:$BE$17,Z$42,FALSE),3)</f>
        <v>0</v>
      </c>
      <c r="AA189" s="85" t="str">
        <f>INDEX([16]Data!$BK$5:$BK$156,MATCH(A189,[16]Data!$A$5:$A$156,0))</f>
        <v>Plzeňský</v>
      </c>
      <c r="AB189" s="86">
        <f>INDEX([16]Data!$BM$5:$BM$156,MATCH(A189,[16]Data!$A$5:$A$156,0))</f>
        <v>0.221</v>
      </c>
    </row>
    <row r="190" spans="1:30" x14ac:dyDescent="0.25">
      <c r="A190">
        <v>4600</v>
      </c>
      <c r="B190" s="84" t="str">
        <f>INDEX([16]Data!$C$5:$C$156,MATCH(A190,[16]Data!$A$5:$A$156,0))</f>
        <v>KJ - Veselí nad Lužnicí Blatské sídliště</v>
      </c>
      <c r="C190" s="85" t="str">
        <f>VLOOKUP($C$2,'[139]ERU-1'!$A$6:$BE$17,C$42,FALSE)</f>
        <v>Srpen</v>
      </c>
      <c r="D190" s="85">
        <f>ROUND(VLOOKUP($C$2,'[145]ERU-1'!$A$6:$BE$17,D$42,FALSE),3)</f>
        <v>8</v>
      </c>
      <c r="E190" s="85">
        <f>ROUND(VLOOKUP($C$2,'[145]ERU-1'!$A$6:$BE$17,E$42,FALSE),3)</f>
        <v>235.79499999999999</v>
      </c>
      <c r="F190" s="85">
        <f>ROUND(VLOOKUP($C$2,'[145]ERU-1'!$A$6:$BE$17,F$42,FALSE),3)</f>
        <v>130.041</v>
      </c>
      <c r="G190" s="85">
        <f>ROUND(VLOOKUP($C$2,'[145]ERU-1'!$A$6:$BE$17,G$42,FALSE),3)</f>
        <v>35.360999999999997</v>
      </c>
      <c r="H190" s="85">
        <f>ROUND(VLOOKUP($C$2,'[145]ERU-1'!$A$6:$BE$17,H$42,FALSE),3)</f>
        <v>388</v>
      </c>
      <c r="I190" s="85">
        <f>ROUND(VLOOKUP($C$2,'[145]ERU-1'!$A$6:$BE$17,I$42,FALSE),3)</f>
        <v>0</v>
      </c>
      <c r="J190" s="85">
        <f>ROUND(VLOOKUP($C$2,'[145]ERU-1'!$A$6:$BE$17,J$42,FALSE),3)</f>
        <v>0</v>
      </c>
      <c r="K190" s="85">
        <f>ROUND(VLOOKUP($C$2,'[145]ERU-1'!$A$6:$BE$17,K$42,FALSE),3)</f>
        <v>388</v>
      </c>
      <c r="L190" s="85">
        <f>ROUND(VLOOKUP($C$2,'[145]ERU-1'!$A$6:$BE$17,L$42,FALSE),3)</f>
        <v>0</v>
      </c>
      <c r="M190" s="85">
        <f>ROUND(VLOOKUP($C$2,'[145]ERU-1'!$A$6:$BE$17,M$42,FALSE),3)</f>
        <v>388</v>
      </c>
      <c r="N190" s="85">
        <f>ROUND(VLOOKUP($C$2,'[145]ERU-1'!$A$6:$BE$17,N$42,FALSE),3)</f>
        <v>0</v>
      </c>
      <c r="O190" s="85" t="s">
        <v>36</v>
      </c>
      <c r="P190" s="85">
        <f>ROUND(VLOOKUP($C$2,'[145]ERU-1'!$A$6:$BE$17,P$42,FALSE),3)</f>
        <v>0</v>
      </c>
      <c r="Q190" s="85">
        <f>ROUND(VLOOKUP($C$2,'[145]ERU-1'!$A$6:$BE$17,Q$42,FALSE),3)</f>
        <v>0</v>
      </c>
      <c r="R190" s="85">
        <f>ROUND(VLOOKUP($C$2,'[145]ERU-1'!$A$6:$BE$17,R$42,FALSE),3)</f>
        <v>0</v>
      </c>
      <c r="S190" s="85">
        <f>ROUND(VLOOKUP($C$2,'[145]ERU-1'!$A$6:$BE$17,S$42,FALSE),3)</f>
        <v>0</v>
      </c>
      <c r="T190" s="85">
        <f>ROUND(VLOOKUP($C$2,'[145]ERU-1'!$A$6:$BE$17,T$42,FALSE),3)</f>
        <v>0</v>
      </c>
      <c r="U190" s="85">
        <f>ROUND(VLOOKUP($C$2,'[145]ERU-1'!$A$6:$BE$17,U$42,FALSE),3)</f>
        <v>0</v>
      </c>
      <c r="V190" s="85">
        <f>ROUND(VLOOKUP($C$2,'[145]ERU-1'!$A$6:$BE$17,V$42,FALSE),3)</f>
        <v>0</v>
      </c>
      <c r="W190" s="85">
        <f>ROUND(VLOOKUP($C$2,'[145]ERU-1'!$A$6:$BE$17,W$42,FALSE),3)</f>
        <v>0</v>
      </c>
      <c r="X190" s="85">
        <f>ROUND(VLOOKUP($C$2,'[145]ERU-1'!$A$6:$BE$17,X$42,FALSE),3)</f>
        <v>388</v>
      </c>
      <c r="Y190" s="85">
        <f>ROUND(VLOOKUP($C$2,'[145]ERU-1'!$A$6:$BE$17,Y$42,FALSE),3)</f>
        <v>0</v>
      </c>
      <c r="Z190" s="85">
        <f>ROUND(VLOOKUP($C$2,'[145]ERU-1'!$A$6:$BE$17,Z$42,FALSE),3)</f>
        <v>0</v>
      </c>
      <c r="AA190" s="85" t="str">
        <f>INDEX([16]Data!$BK$5:$BK$156,MATCH(A190,[16]Data!$A$5:$A$156,0))</f>
        <v>Jihočeský</v>
      </c>
      <c r="AB190" s="86">
        <f>INDEX([16]Data!$BM$5:$BM$156,MATCH(A190,[16]Data!$A$5:$A$156,0))</f>
        <v>0.99299999999999999</v>
      </c>
    </row>
    <row r="191" spans="1:30" x14ac:dyDescent="0.25">
      <c r="A191">
        <v>4906</v>
      </c>
      <c r="B191" s="84" t="str">
        <f>INDEX([16]Data!$C$5:$C$156,MATCH(A191,[16]Data!$A$5:$A$156,0))</f>
        <v>KJ - Česká Třebová bazén</v>
      </c>
      <c r="C191" s="85" t="str">
        <f>VLOOKUP($C$2,'[139]ERU-1'!$A$6:$BE$17,C$42,FALSE)</f>
        <v>Srpen</v>
      </c>
      <c r="D191" s="85">
        <f>ROUND(VLOOKUP($C$2,'[146]ERU-1'!$A$6:$BE$17,D$42,FALSE),3)</f>
        <v>8</v>
      </c>
      <c r="E191" s="85">
        <f>ROUND(VLOOKUP($C$2,'[146]ERU-1'!$A$6:$BE$17,E$42,FALSE),3)</f>
        <v>46.185000000000002</v>
      </c>
      <c r="F191" s="85">
        <f>ROUND(VLOOKUP($C$2,'[146]ERU-1'!$A$6:$BE$17,F$42,FALSE),3)</f>
        <v>27.364000000000001</v>
      </c>
      <c r="G191" s="85">
        <f>ROUND(VLOOKUP($C$2,'[146]ERU-1'!$A$6:$BE$17,G$42,FALSE),3)</f>
        <v>35.353000000000002</v>
      </c>
      <c r="H191" s="85">
        <f>ROUND(VLOOKUP($C$2,'[146]ERU-1'!$A$6:$BE$17,H$42,FALSE),3)</f>
        <v>86</v>
      </c>
      <c r="I191" s="85">
        <f>ROUND(VLOOKUP($C$2,'[146]ERU-1'!$A$6:$BE$17,I$42,FALSE),3)</f>
        <v>0</v>
      </c>
      <c r="J191" s="85">
        <f>ROUND(VLOOKUP($C$2,'[146]ERU-1'!$A$6:$BE$17,J$42,FALSE),3)</f>
        <v>0</v>
      </c>
      <c r="K191" s="85">
        <f>ROUND(VLOOKUP($C$2,'[146]ERU-1'!$A$6:$BE$17,K$42,FALSE),3)</f>
        <v>86</v>
      </c>
      <c r="L191" s="85">
        <f>ROUND(VLOOKUP($C$2,'[146]ERU-1'!$A$6:$BE$17,L$42,FALSE),3)</f>
        <v>0</v>
      </c>
      <c r="M191" s="85">
        <f>ROUND(VLOOKUP($C$2,'[146]ERU-1'!$A$6:$BE$17,M$42,FALSE),3)</f>
        <v>86</v>
      </c>
      <c r="N191" s="85">
        <f>ROUND(VLOOKUP($C$2,'[146]ERU-1'!$A$6:$BE$17,N$42,FALSE),3)</f>
        <v>0</v>
      </c>
      <c r="O191" s="85" t="s">
        <v>36</v>
      </c>
      <c r="P191" s="85">
        <f>ROUND(VLOOKUP($C$2,'[146]ERU-1'!$A$6:$BE$17,P$42,FALSE),3)</f>
        <v>0</v>
      </c>
      <c r="Q191" s="85">
        <f>ROUND(VLOOKUP($C$2,'[146]ERU-1'!$A$6:$BE$17,Q$42,FALSE),3)</f>
        <v>0</v>
      </c>
      <c r="R191" s="85">
        <f>ROUND(VLOOKUP($C$2,'[146]ERU-1'!$A$6:$BE$17,R$42,FALSE),3)</f>
        <v>86</v>
      </c>
      <c r="S191" s="85">
        <f>ROUND(VLOOKUP($C$2,'[146]ERU-1'!$A$6:$BE$17,S$42,FALSE),3)</f>
        <v>0</v>
      </c>
      <c r="T191" s="85">
        <f>ROUND(VLOOKUP($C$2,'[146]ERU-1'!$A$6:$BE$17,T$42,FALSE),3)</f>
        <v>0</v>
      </c>
      <c r="U191" s="85">
        <f>ROUND(VLOOKUP($C$2,'[146]ERU-1'!$A$6:$BE$17,U$42,FALSE),3)</f>
        <v>0</v>
      </c>
      <c r="V191" s="85">
        <f>ROUND(VLOOKUP($C$2,'[146]ERU-1'!$A$6:$BE$17,V$42,FALSE),3)</f>
        <v>0</v>
      </c>
      <c r="W191" s="85">
        <f>ROUND(VLOOKUP($C$2,'[146]ERU-1'!$A$6:$BE$17,W$42,FALSE),3)</f>
        <v>0</v>
      </c>
      <c r="X191" s="85">
        <f>ROUND(VLOOKUP($C$2,'[146]ERU-1'!$A$6:$BE$17,X$42,FALSE),3)</f>
        <v>0</v>
      </c>
      <c r="Y191" s="85">
        <f>ROUND(VLOOKUP($C$2,'[146]ERU-1'!$A$6:$BE$17,Y$42,FALSE),3)</f>
        <v>0</v>
      </c>
      <c r="Z191" s="85">
        <f>ROUND(VLOOKUP($C$2,'[146]ERU-1'!$A$6:$BE$17,Z$42,FALSE),3)</f>
        <v>0</v>
      </c>
      <c r="AA191" s="85" t="str">
        <f>INDEX([16]Data!$BK$5:$BK$156,MATCH(A191,[16]Data!$A$5:$A$156,0))</f>
        <v>Pardubický</v>
      </c>
      <c r="AB191" s="86">
        <f>INDEX([16]Data!$BM$5:$BM$156,MATCH(A191,[16]Data!$A$5:$A$156,0))</f>
        <v>0.221</v>
      </c>
    </row>
    <row r="192" spans="1:30" x14ac:dyDescent="0.25">
      <c r="A192">
        <v>4626</v>
      </c>
      <c r="B192" s="84" t="str">
        <f>INDEX([16]Data!$C$5:$C$156,MATCH(A192,[16]Data!$A$5:$A$156,0))</f>
        <v>KJ - Broumov Energo</v>
      </c>
      <c r="C192" s="85" t="str">
        <f>VLOOKUP($C$2,'[139]ERU-1'!$A$6:$BE$17,C$42,FALSE)</f>
        <v>Srpen</v>
      </c>
      <c r="D192" s="85">
        <f>ROUND(VLOOKUP($C$2,'[147]ERU-1'!$A$6:$BE$17,D$42,FALSE),3)</f>
        <v>8</v>
      </c>
      <c r="E192" s="85">
        <f>ROUND(VLOOKUP($C$2,'[147]ERU-1'!$A$6:$BE$17,E$42,FALSE),3)</f>
        <v>32.253999999999998</v>
      </c>
      <c r="F192" s="85">
        <f>ROUND(VLOOKUP($C$2,'[147]ERU-1'!$A$6:$BE$17,F$42,FALSE),3)</f>
        <v>18.082999999999998</v>
      </c>
      <c r="G192" s="85">
        <f>ROUND(VLOOKUP($C$2,'[147]ERU-1'!$A$6:$BE$17,G$42,FALSE),3)</f>
        <v>35.353000000000002</v>
      </c>
      <c r="H192" s="85">
        <f>ROUND(VLOOKUP($C$2,'[147]ERU-1'!$A$6:$BE$17,H$42,FALSE),3)</f>
        <v>47</v>
      </c>
      <c r="I192" s="85">
        <f>ROUND(VLOOKUP($C$2,'[147]ERU-1'!$A$6:$BE$17,I$42,FALSE),3)</f>
        <v>0</v>
      </c>
      <c r="J192" s="85">
        <f>ROUND(VLOOKUP($C$2,'[147]ERU-1'!$A$6:$BE$17,J$42,FALSE),3)</f>
        <v>0</v>
      </c>
      <c r="K192" s="85">
        <f>ROUND(VLOOKUP($C$2,'[147]ERU-1'!$A$6:$BE$17,K$42,FALSE),3)</f>
        <v>47</v>
      </c>
      <c r="L192" s="85">
        <f>ROUND(VLOOKUP($C$2,'[147]ERU-1'!$A$6:$BE$17,L$42,FALSE),3)</f>
        <v>0</v>
      </c>
      <c r="M192" s="85">
        <f>ROUND(VLOOKUP($C$2,'[147]ERU-1'!$A$6:$BE$17,M$42,FALSE),3)</f>
        <v>47</v>
      </c>
      <c r="N192" s="85">
        <f>ROUND(VLOOKUP($C$2,'[147]ERU-1'!$A$6:$BE$17,N$42,FALSE),3)</f>
        <v>0</v>
      </c>
      <c r="O192" s="85" t="s">
        <v>36</v>
      </c>
      <c r="P192" s="85">
        <f>ROUND(VLOOKUP($C$2,'[147]ERU-1'!$A$6:$BE$17,P$42,FALSE),3)</f>
        <v>0</v>
      </c>
      <c r="Q192" s="85">
        <f>ROUND(VLOOKUP($C$2,'[147]ERU-1'!$A$6:$BE$17,Q$42,FALSE),3)</f>
        <v>0</v>
      </c>
      <c r="R192" s="85">
        <f>ROUND(VLOOKUP($C$2,'[147]ERU-1'!$A$6:$BE$17,R$42,FALSE),3)</f>
        <v>47</v>
      </c>
      <c r="S192" s="85">
        <f>ROUND(VLOOKUP($C$2,'[147]ERU-1'!$A$6:$BE$17,S$42,FALSE),3)</f>
        <v>0</v>
      </c>
      <c r="T192" s="85">
        <f>ROUND(VLOOKUP($C$2,'[147]ERU-1'!$A$6:$BE$17,T$42,FALSE),3)</f>
        <v>0</v>
      </c>
      <c r="U192" s="85">
        <f>ROUND(VLOOKUP($C$2,'[147]ERU-1'!$A$6:$BE$17,U$42,FALSE),3)</f>
        <v>0</v>
      </c>
      <c r="V192" s="85">
        <f>ROUND(VLOOKUP($C$2,'[147]ERU-1'!$A$6:$BE$17,V$42,FALSE),3)</f>
        <v>0</v>
      </c>
      <c r="W192" s="85">
        <f>ROUND(VLOOKUP($C$2,'[147]ERU-1'!$A$6:$BE$17,W$42,FALSE),3)</f>
        <v>0</v>
      </c>
      <c r="X192" s="85">
        <f>ROUND(VLOOKUP($C$2,'[147]ERU-1'!$A$6:$BE$17,X$42,FALSE),3)</f>
        <v>0</v>
      </c>
      <c r="Y192" s="85">
        <f>ROUND(VLOOKUP($C$2,'[147]ERU-1'!$A$6:$BE$17,Y$42,FALSE),3)</f>
        <v>0</v>
      </c>
      <c r="Z192" s="85">
        <f>ROUND(VLOOKUP($C$2,'[147]ERU-1'!$A$6:$BE$17,Z$42,FALSE),3)</f>
        <v>0</v>
      </c>
      <c r="AA192" s="85" t="str">
        <f>INDEX([16]Data!$BK$5:$BK$156,MATCH(A192,[16]Data!$A$5:$A$156,0))</f>
        <v>Královéhradecký</v>
      </c>
      <c r="AB192" s="86">
        <f>INDEX([16]Data!$BM$5:$BM$156,MATCH(A192,[16]Data!$A$5:$A$156,0))</f>
        <v>0.156</v>
      </c>
    </row>
    <row r="193" spans="1:28" x14ac:dyDescent="0.25">
      <c r="A193">
        <v>4910</v>
      </c>
      <c r="B193" s="84" t="str">
        <f>INDEX([16]Data!$C$5:$C$156,MATCH(A193,[16]Data!$A$5:$A$156,0))</f>
        <v>KJ - TEPLICE NAD METUJÍ</v>
      </c>
      <c r="C193" s="85" t="str">
        <f>VLOOKUP($C$2,'[139]ERU-1'!$A$6:$BE$17,C$42,FALSE)</f>
        <v>Srpen</v>
      </c>
      <c r="D193" s="85">
        <f>ROUND(VLOOKUP($C$2,'[148]ERU-1'!$A$6:$BE$17,D$42,FALSE),3)</f>
        <v>8</v>
      </c>
      <c r="E193" s="85">
        <f>ROUND(VLOOKUP($C$2,'[148]ERU-1'!$A$6:$BE$17,E$42,FALSE),3)</f>
        <v>75.388000000000005</v>
      </c>
      <c r="F193" s="85">
        <f>ROUND(VLOOKUP($C$2,'[148]ERU-1'!$A$6:$BE$17,F$42,FALSE),3)</f>
        <v>41.953000000000003</v>
      </c>
      <c r="G193" s="85">
        <f>ROUND(VLOOKUP($C$2,'[148]ERU-1'!$A$6:$BE$17,G$42,FALSE),3)</f>
        <v>35.353000000000002</v>
      </c>
      <c r="H193" s="85">
        <f>ROUND(VLOOKUP($C$2,'[148]ERU-1'!$A$6:$BE$17,H$42,FALSE),3)</f>
        <v>113</v>
      </c>
      <c r="I193" s="85">
        <f>ROUND(VLOOKUP($C$2,'[148]ERU-1'!$A$6:$BE$17,I$42,FALSE),3)</f>
        <v>0</v>
      </c>
      <c r="J193" s="85">
        <f>ROUND(VLOOKUP($C$2,'[148]ERU-1'!$A$6:$BE$17,J$42,FALSE),3)</f>
        <v>0</v>
      </c>
      <c r="K193" s="85">
        <f>ROUND(VLOOKUP($C$2,'[148]ERU-1'!$A$6:$BE$17,K$42,FALSE),3)</f>
        <v>113</v>
      </c>
      <c r="L193" s="85">
        <f>ROUND(VLOOKUP($C$2,'[148]ERU-1'!$A$6:$BE$17,L$42,FALSE),3)</f>
        <v>0</v>
      </c>
      <c r="M193" s="85">
        <f>ROUND(VLOOKUP($C$2,'[148]ERU-1'!$A$6:$BE$17,M$42,FALSE),3)</f>
        <v>113</v>
      </c>
      <c r="N193" s="85">
        <f>ROUND(VLOOKUP($C$2,'[148]ERU-1'!$A$6:$BE$17,N$42,FALSE),3)</f>
        <v>0</v>
      </c>
      <c r="O193" s="85" t="s">
        <v>36</v>
      </c>
      <c r="P193" s="85">
        <f>ROUND(VLOOKUP($C$2,'[148]ERU-1'!$A$6:$BE$17,P$42,FALSE),3)</f>
        <v>0</v>
      </c>
      <c r="Q193" s="85">
        <f>ROUND(VLOOKUP($C$2,'[148]ERU-1'!$A$6:$BE$17,Q$42,FALSE),3)</f>
        <v>0</v>
      </c>
      <c r="R193" s="85">
        <f>ROUND(VLOOKUP($C$2,'[148]ERU-1'!$A$6:$BE$17,R$42,FALSE),3)</f>
        <v>113</v>
      </c>
      <c r="S193" s="85">
        <f>ROUND(VLOOKUP($C$2,'[148]ERU-1'!$A$6:$BE$17,S$42,FALSE),3)</f>
        <v>0</v>
      </c>
      <c r="T193" s="85">
        <f>ROUND(VLOOKUP($C$2,'[148]ERU-1'!$A$6:$BE$17,T$42,FALSE),3)</f>
        <v>0</v>
      </c>
      <c r="U193" s="85">
        <f>ROUND(VLOOKUP($C$2,'[148]ERU-1'!$A$6:$BE$17,U$42,FALSE),3)</f>
        <v>0</v>
      </c>
      <c r="V193" s="85">
        <f>ROUND(VLOOKUP($C$2,'[148]ERU-1'!$A$6:$BE$17,V$42,FALSE),3)</f>
        <v>0</v>
      </c>
      <c r="W193" s="85">
        <f>ROUND(VLOOKUP($C$2,'[148]ERU-1'!$A$6:$BE$17,W$42,FALSE),3)</f>
        <v>0</v>
      </c>
      <c r="X193" s="85">
        <f>ROUND(VLOOKUP($C$2,'[148]ERU-1'!$A$6:$BE$17,X$42,FALSE),3)</f>
        <v>0</v>
      </c>
      <c r="Y193" s="85">
        <f>ROUND(VLOOKUP($C$2,'[148]ERU-1'!$A$6:$BE$17,Y$42,FALSE),3)</f>
        <v>0</v>
      </c>
      <c r="Z193" s="85">
        <f>ROUND(VLOOKUP($C$2,'[148]ERU-1'!$A$6:$BE$17,Z$42,FALSE),3)</f>
        <v>0</v>
      </c>
      <c r="AA193" s="85" t="str">
        <f>INDEX([16]Data!$BK$5:$BK$156,MATCH(A193,[16]Data!$A$5:$A$156,0))</f>
        <v>Královéhradecký</v>
      </c>
      <c r="AB193" s="86">
        <f>INDEX([16]Data!$BM$5:$BM$156,MATCH(A193,[16]Data!$A$5:$A$156,0))</f>
        <v>0.28000000000000003</v>
      </c>
    </row>
    <row r="194" spans="1:28" x14ac:dyDescent="0.25">
      <c r="A194">
        <v>4585</v>
      </c>
      <c r="B194" s="84" t="str">
        <f>INDEX([16]Data!$C$5:$C$156,MATCH(A194,[16]Data!$A$5:$A$156,0))</f>
        <v>KJ - PROSTĚJOV BENEŠOVA</v>
      </c>
      <c r="C194" s="85" t="str">
        <f>C193</f>
        <v>Srpen</v>
      </c>
      <c r="D194" s="85">
        <f>D193</f>
        <v>8</v>
      </c>
      <c r="E194" s="85">
        <f>ROUND(VLOOKUP($C$2,'[149]ERU-1'!$A$6:$BE$17,E$42,FALSE),3)</f>
        <v>204.20699999999999</v>
      </c>
      <c r="F194" s="85">
        <f>ROUND(VLOOKUP($C$2,'[149]ERU-1'!$A$6:$BE$17,F$42,FALSE),3)</f>
        <v>116.65900000000001</v>
      </c>
      <c r="G194" s="85">
        <f>ROUND(VLOOKUP($C$2,'[149]ERU-1'!$A$6:$BE$17,G$42,FALSE),3)</f>
        <v>35.44</v>
      </c>
      <c r="H194" s="85">
        <f>ROUND(VLOOKUP($C$2,'[149]ERU-1'!$A$6:$BE$17,H$42,FALSE),3)</f>
        <v>339</v>
      </c>
      <c r="I194" s="85">
        <f>ROUND(VLOOKUP($C$2,'[149]ERU-1'!$A$6:$BE$17,I$42,FALSE),3)</f>
        <v>0</v>
      </c>
      <c r="J194" s="85">
        <f>ROUND(VLOOKUP($C$2,'[149]ERU-1'!$A$6:$BE$17,J$42,FALSE),3)</f>
        <v>0</v>
      </c>
      <c r="K194" s="85">
        <f>ROUND(VLOOKUP($C$2,'[149]ERU-1'!$A$6:$BE$17,K$42,FALSE),3)</f>
        <v>339</v>
      </c>
      <c r="L194" s="85">
        <f>ROUND(VLOOKUP($C$2,'[149]ERU-1'!$A$6:$BE$17,L$42,FALSE),3)</f>
        <v>0</v>
      </c>
      <c r="M194" s="85">
        <f>ROUND(VLOOKUP($C$2,'[149]ERU-1'!$A$6:$BE$17,M$42,FALSE),3)</f>
        <v>339</v>
      </c>
      <c r="N194" s="85">
        <f>ROUND(VLOOKUP($C$2,'[149]ERU-1'!$A$6:$BE$17,N$42,FALSE),3)</f>
        <v>0</v>
      </c>
      <c r="O194" s="85" t="s">
        <v>36</v>
      </c>
      <c r="P194" s="85">
        <f>ROUND(VLOOKUP($C$2,'[149]ERU-1'!$A$6:$BE$17,P$42,FALSE),3)</f>
        <v>0</v>
      </c>
      <c r="Q194" s="85">
        <f>ROUND(VLOOKUP($C$2,'[149]ERU-1'!$A$6:$BE$17,Q$42,FALSE),3)</f>
        <v>0</v>
      </c>
      <c r="R194" s="85">
        <f>ROUND(VLOOKUP($C$2,'[149]ERU-1'!$A$6:$BE$17,R$42,FALSE),3)</f>
        <v>339</v>
      </c>
      <c r="S194" s="85">
        <f>ROUND(VLOOKUP($C$2,'[149]ERU-1'!$A$6:$BE$17,S$42,FALSE),3)</f>
        <v>0</v>
      </c>
      <c r="T194" s="85">
        <f>ROUND(VLOOKUP($C$2,'[149]ERU-1'!$A$6:$BE$17,T$42,FALSE),3)</f>
        <v>0</v>
      </c>
      <c r="U194" s="85">
        <f>ROUND(VLOOKUP($C$2,'[149]ERU-1'!$A$6:$BE$17,U$42,FALSE),3)</f>
        <v>0</v>
      </c>
      <c r="V194" s="85">
        <f>ROUND(VLOOKUP($C$2,'[149]ERU-1'!$A$6:$BE$17,V$42,FALSE),3)</f>
        <v>0</v>
      </c>
      <c r="W194" s="85">
        <f>ROUND(VLOOKUP($C$2,'[149]ERU-1'!$A$6:$BE$17,W$42,FALSE),3)</f>
        <v>0</v>
      </c>
      <c r="X194" s="85">
        <f>ROUND(VLOOKUP($C$2,'[149]ERU-1'!$A$6:$BE$17,X$42,FALSE),3)</f>
        <v>0</v>
      </c>
      <c r="Y194" s="85">
        <f>ROUND(VLOOKUP($C$2,'[149]ERU-1'!$A$6:$BE$17,Y$42,FALSE),3)</f>
        <v>0</v>
      </c>
      <c r="Z194" s="85">
        <f>ROUND(VLOOKUP($C$2,'[149]ERU-1'!$A$6:$BE$17,Z$42,FALSE),3)</f>
        <v>0</v>
      </c>
      <c r="AA194" s="85" t="str">
        <f>INDEX([16]Data!$BK$5:$BK$156,MATCH(A194,[16]Data!$A$5:$A$156,0))</f>
        <v>Olomoucký</v>
      </c>
      <c r="AB194" s="86">
        <f>INDEX([16]Data!$BM$5:$BM$156,MATCH(A194,[16]Data!$A$5:$A$156,0))</f>
        <v>0.46500000000000002</v>
      </c>
    </row>
    <row r="195" spans="1:28" x14ac:dyDescent="0.25">
      <c r="A195">
        <v>4724</v>
      </c>
      <c r="B195" s="84" t="s">
        <v>311</v>
      </c>
      <c r="C195" s="85" t="str">
        <f t="shared" ref="C195:D200" si="19">C194</f>
        <v>Srpen</v>
      </c>
      <c r="D195" s="85">
        <f t="shared" si="19"/>
        <v>8</v>
      </c>
      <c r="E195" s="85">
        <f>ROUND(VLOOKUP($C$2,'[150]ERU-1'!$A$6:$BE$17,E$42,FALSE),3)</f>
        <v>63.180999999999997</v>
      </c>
      <c r="F195" s="85">
        <f>ROUND(VLOOKUP($C$2,'[150]ERU-1'!$A$6:$BE$17,F$42,FALSE),3)</f>
        <v>35.066000000000003</v>
      </c>
      <c r="G195" s="85">
        <f>ROUND(VLOOKUP($C$2,'[150]ERU-1'!$A$6:$BE$17,G$42,FALSE),3)</f>
        <v>35.354999999999997</v>
      </c>
      <c r="H195" s="85">
        <f>ROUND(VLOOKUP($C$2,'[150]ERU-1'!$A$6:$BE$17,H$42,FALSE),3)</f>
        <v>96</v>
      </c>
      <c r="I195" s="85">
        <f>ROUND(VLOOKUP($C$2,'[150]ERU-1'!$A$6:$BE$17,I$42,FALSE),3)</f>
        <v>0</v>
      </c>
      <c r="J195" s="85">
        <f>ROUND(VLOOKUP($C$2,'[150]ERU-1'!$A$6:$BE$17,J$42,FALSE),3)</f>
        <v>0</v>
      </c>
      <c r="K195" s="85">
        <f>ROUND(VLOOKUP($C$2,'[150]ERU-1'!$A$6:$BE$17,K$42,FALSE),3)</f>
        <v>96</v>
      </c>
      <c r="L195" s="85">
        <f>ROUND(VLOOKUP($C$2,'[150]ERU-1'!$A$6:$BE$17,L$42,FALSE),3)</f>
        <v>0</v>
      </c>
      <c r="M195" s="85">
        <f>ROUND(VLOOKUP($C$2,'[150]ERU-1'!$A$6:$BE$17,M$42,FALSE),3)</f>
        <v>96</v>
      </c>
      <c r="N195" s="85">
        <f>ROUND(VLOOKUP($C$2,'[150]ERU-1'!$A$6:$BE$17,N$42,FALSE),3)</f>
        <v>0</v>
      </c>
      <c r="O195" s="85" t="s">
        <v>36</v>
      </c>
      <c r="P195" s="85">
        <f>ROUND(VLOOKUP($C$2,'[150]ERU-1'!$A$6:$BE$17,P$42,FALSE),3)</f>
        <v>0</v>
      </c>
      <c r="Q195" s="85">
        <f>ROUND(VLOOKUP($C$2,'[150]ERU-1'!$A$6:$BE$17,Q$42,FALSE),3)</f>
        <v>0</v>
      </c>
      <c r="R195" s="85">
        <f>ROUND(VLOOKUP($C$2,'[150]ERU-1'!$A$6:$BE$17,R$42,FALSE),3)</f>
        <v>96</v>
      </c>
      <c r="S195" s="85">
        <f>ROUND(VLOOKUP($C$2,'[150]ERU-1'!$A$6:$BE$17,S$42,FALSE),3)</f>
        <v>0</v>
      </c>
      <c r="T195" s="85">
        <f>ROUND(VLOOKUP($C$2,'[150]ERU-1'!$A$6:$BE$17,T$42,FALSE),3)</f>
        <v>0</v>
      </c>
      <c r="U195" s="85">
        <f>ROUND(VLOOKUP($C$2,'[150]ERU-1'!$A$6:$BE$17,U$42,FALSE),3)</f>
        <v>0</v>
      </c>
      <c r="V195" s="85">
        <f>ROUND(VLOOKUP($C$2,'[150]ERU-1'!$A$6:$BE$17,V$42,FALSE),3)</f>
        <v>0</v>
      </c>
      <c r="W195" s="85">
        <f>ROUND(VLOOKUP($C$2,'[150]ERU-1'!$A$6:$BE$17,W$42,FALSE),3)</f>
        <v>0</v>
      </c>
      <c r="X195" s="85">
        <f>ROUND(VLOOKUP($C$2,'[150]ERU-1'!$A$6:$BE$17,X$42,FALSE),3)</f>
        <v>0</v>
      </c>
      <c r="Y195" s="85">
        <f>ROUND(VLOOKUP($C$2,'[150]ERU-1'!$A$6:$BE$17,Y$42,FALSE),3)</f>
        <v>0</v>
      </c>
      <c r="Z195" s="85">
        <f>ROUND(VLOOKUP($C$2,'[150]ERU-1'!$A$6:$BE$17,Z$42,FALSE),3)</f>
        <v>0</v>
      </c>
      <c r="AA195" s="85" t="s">
        <v>41</v>
      </c>
      <c r="AB195" s="86">
        <v>0.24199999999999999</v>
      </c>
    </row>
    <row r="196" spans="1:28" x14ac:dyDescent="0.25">
      <c r="A196">
        <v>4601</v>
      </c>
      <c r="B196" s="84" t="s">
        <v>312</v>
      </c>
      <c r="C196" s="85" t="str">
        <f t="shared" si="19"/>
        <v>Srpen</v>
      </c>
      <c r="D196" s="85">
        <f t="shared" si="19"/>
        <v>8</v>
      </c>
      <c r="E196" s="85">
        <f>ROUND(VLOOKUP($C$2,'[151]ERU-1'!$A$6:$BE$17,E$42,FALSE),3)</f>
        <v>420.97800000000001</v>
      </c>
      <c r="F196" s="85">
        <f>ROUND(VLOOKUP($C$2,'[151]ERU-1'!$A$6:$BE$17,F$42,FALSE),3)</f>
        <v>229.84800000000001</v>
      </c>
      <c r="G196" s="85">
        <v>35.441000000000003</v>
      </c>
      <c r="H196" s="85">
        <f>ROUND(VLOOKUP($C$2,'[151]ERU-1'!$A$6:$BE$17,H$42,FALSE),3)</f>
        <v>662</v>
      </c>
      <c r="I196" s="85">
        <f>ROUND(VLOOKUP($C$2,'[151]ERU-1'!$A$6:$BE$17,I$42,FALSE),3)</f>
        <v>0</v>
      </c>
      <c r="J196" s="85">
        <f>ROUND(VLOOKUP($C$2,'[151]ERU-1'!$A$6:$BE$17,J$42,FALSE),3)</f>
        <v>0</v>
      </c>
      <c r="K196" s="85">
        <f>ROUND(VLOOKUP($C$2,'[151]ERU-1'!$A$6:$BE$17,K$42,FALSE),3)</f>
        <v>662</v>
      </c>
      <c r="L196" s="85">
        <f>ROUND(VLOOKUP($C$2,'[151]ERU-1'!$A$6:$BE$17,L$42,FALSE),3)</f>
        <v>0</v>
      </c>
      <c r="M196" s="85">
        <f>ROUND(VLOOKUP($C$2,'[151]ERU-1'!$A$6:$BE$17,M$42,FALSE),3)</f>
        <v>662</v>
      </c>
      <c r="N196" s="85">
        <f>ROUND(VLOOKUP($C$2,'[151]ERU-1'!$A$6:$BE$17,N$42,FALSE),3)</f>
        <v>0</v>
      </c>
      <c r="O196" s="85" t="s">
        <v>36</v>
      </c>
      <c r="P196" s="85">
        <f>ROUND(VLOOKUP($C$2,'[151]ERU-1'!$A$6:$BE$17,P$42,FALSE),3)</f>
        <v>0</v>
      </c>
      <c r="Q196" s="85">
        <f>ROUND(VLOOKUP($C$2,'[151]ERU-1'!$A$6:$BE$17,Q$42,FALSE),3)</f>
        <v>0</v>
      </c>
      <c r="R196" s="85">
        <f>ROUND(VLOOKUP($C$2,'[151]ERU-1'!$A$6:$BE$17,R$42,FALSE),3)</f>
        <v>662</v>
      </c>
      <c r="S196" s="85">
        <f>ROUND(VLOOKUP($C$2,'[151]ERU-1'!$A$6:$BE$17,S$42,FALSE),3)</f>
        <v>0</v>
      </c>
      <c r="T196" s="85">
        <f>ROUND(VLOOKUP($C$2,'[151]ERU-1'!$A$6:$BE$17,T$42,FALSE),3)</f>
        <v>0</v>
      </c>
      <c r="U196" s="85">
        <f>ROUND(VLOOKUP($C$2,'[151]ERU-1'!$A$6:$BE$17,U$42,FALSE),3)</f>
        <v>0</v>
      </c>
      <c r="V196" s="85">
        <f>ROUND(VLOOKUP($C$2,'[151]ERU-1'!$A$6:$BE$17,V$42,FALSE),3)</f>
        <v>0</v>
      </c>
      <c r="W196" s="85">
        <f>ROUND(VLOOKUP($C$2,'[151]ERU-1'!$A$6:$BE$17,W$42,FALSE),3)</f>
        <v>0</v>
      </c>
      <c r="X196" s="85">
        <f>ROUND(VLOOKUP($C$2,'[151]ERU-1'!$A$6:$BE$17,X$42,FALSE),3)</f>
        <v>0</v>
      </c>
      <c r="Y196" s="85">
        <f>ROUND(VLOOKUP($C$2,'[151]ERU-1'!$A$6:$BE$17,Y$42,FALSE),3)</f>
        <v>0</v>
      </c>
      <c r="Z196" s="85">
        <f>ROUND(VLOOKUP($C$2,'[151]ERU-1'!$A$6:$BE$17,Z$42,FALSE),3)</f>
        <v>0</v>
      </c>
      <c r="AA196" s="85" t="s">
        <v>38</v>
      </c>
      <c r="AB196" s="86">
        <v>1.268</v>
      </c>
    </row>
    <row r="197" spans="1:28" x14ac:dyDescent="0.25">
      <c r="A197">
        <v>4602</v>
      </c>
      <c r="B197" s="84" t="s">
        <v>313</v>
      </c>
      <c r="C197" s="85" t="str">
        <f t="shared" si="19"/>
        <v>Srpen</v>
      </c>
      <c r="D197" s="85">
        <f t="shared" si="19"/>
        <v>8</v>
      </c>
      <c r="E197" s="85">
        <f>ROUND(VLOOKUP($C$2,'[153]ERU-1'!$A$6:$BE$17,E$42,FALSE),3)</f>
        <v>161.47399999999999</v>
      </c>
      <c r="F197" s="85">
        <f>ROUND(VLOOKUP($C$2,'[153]ERU-1'!$A$6:$BE$17,F$42,FALSE),3)</f>
        <v>90.084000000000003</v>
      </c>
      <c r="G197" s="85">
        <v>35.441000000000003</v>
      </c>
      <c r="H197" s="85">
        <f>ROUND(VLOOKUP($C$2,'[153]ERU-1'!$A$6:$BE$17,H$42,FALSE),3)</f>
        <v>295</v>
      </c>
      <c r="I197" s="85">
        <f>ROUND(VLOOKUP($C$2,'[153]ERU-1'!$A$6:$BE$17,I$42,FALSE),3)</f>
        <v>0</v>
      </c>
      <c r="J197" s="85">
        <f>ROUND(VLOOKUP($C$2,'[153]ERU-1'!$A$6:$BE$17,J$42,FALSE),3)</f>
        <v>0</v>
      </c>
      <c r="K197" s="85">
        <f>ROUND(VLOOKUP($C$2,'[153]ERU-1'!$A$6:$BE$17,K$42,FALSE),3)</f>
        <v>295</v>
      </c>
      <c r="L197" s="85">
        <f>ROUND(VLOOKUP($C$2,'[153]ERU-1'!$A$6:$BE$17,L$42,FALSE),3)</f>
        <v>0</v>
      </c>
      <c r="M197" s="85">
        <f>ROUND(VLOOKUP($C$2,'[153]ERU-1'!$A$6:$BE$17,M$42,FALSE),3)</f>
        <v>295</v>
      </c>
      <c r="N197" s="85">
        <f>ROUND(VLOOKUP($C$2,'[153]ERU-1'!$A$6:$BE$17,N$42,FALSE),3)</f>
        <v>0</v>
      </c>
      <c r="O197" s="85" t="s">
        <v>36</v>
      </c>
      <c r="P197" s="85">
        <f>ROUND(VLOOKUP($C$2,'[153]ERU-1'!$A$6:$BE$17,P$42,FALSE),3)</f>
        <v>0</v>
      </c>
      <c r="Q197" s="85">
        <f>ROUND(VLOOKUP($C$2,'[153]ERU-1'!$A$6:$BE$17,Q$42,FALSE),3)</f>
        <v>0</v>
      </c>
      <c r="R197" s="85">
        <f>ROUND(VLOOKUP($C$2,'[153]ERU-1'!$A$6:$BE$17,R$42,FALSE),3)</f>
        <v>295</v>
      </c>
      <c r="S197" s="85">
        <f>ROUND(VLOOKUP($C$2,'[153]ERU-1'!$A$6:$BE$17,S$42,FALSE),3)</f>
        <v>0</v>
      </c>
      <c r="T197" s="85">
        <f>ROUND(VLOOKUP($C$2,'[153]ERU-1'!$A$6:$BE$17,T$42,FALSE),3)</f>
        <v>0</v>
      </c>
      <c r="U197" s="85">
        <f>ROUND(VLOOKUP($C$2,'[153]ERU-1'!$A$6:$BE$17,U$42,FALSE),3)</f>
        <v>0</v>
      </c>
      <c r="V197" s="85">
        <f>ROUND(VLOOKUP($C$2,'[153]ERU-1'!$A$6:$BE$17,V$42,FALSE),3)</f>
        <v>0</v>
      </c>
      <c r="W197" s="85">
        <f>ROUND(VLOOKUP($C$2,'[153]ERU-1'!$A$6:$BE$17,W$42,FALSE),3)</f>
        <v>0</v>
      </c>
      <c r="X197" s="85">
        <f>ROUND(VLOOKUP($C$2,'[153]ERU-1'!$A$6:$BE$17,X$42,FALSE),3)</f>
        <v>0</v>
      </c>
      <c r="Y197" s="85">
        <f>ROUND(VLOOKUP($C$2,'[153]ERU-1'!$A$6:$BE$17,Y$42,FALSE),3)</f>
        <v>0</v>
      </c>
      <c r="Z197" s="85">
        <f>ROUND(VLOOKUP($C$2,'[153]ERU-1'!$A$6:$BE$17,Z$42,FALSE),3)</f>
        <v>0</v>
      </c>
      <c r="AA197" s="85" t="s">
        <v>39</v>
      </c>
      <c r="AB197" s="86">
        <v>0.748</v>
      </c>
    </row>
    <row r="198" spans="1:28" x14ac:dyDescent="0.25">
      <c r="A198">
        <v>3585</v>
      </c>
      <c r="B198" s="84" t="s">
        <v>314</v>
      </c>
      <c r="C198" s="85" t="str">
        <f t="shared" si="19"/>
        <v>Srpen</v>
      </c>
      <c r="D198" s="85">
        <f t="shared" si="19"/>
        <v>8</v>
      </c>
      <c r="E198" s="85">
        <f>ROUND(VLOOKUP($C$2,'[131]ERU-1'!$A$6:$BE$17,E$42,FALSE),3)</f>
        <v>34.700000000000003</v>
      </c>
      <c r="F198" s="85">
        <f>ROUND(VLOOKUP($C$2,'[131]ERU-1'!$A$6:$BE$17,F$42,FALSE),3)</f>
        <v>18.72</v>
      </c>
      <c r="G198" s="85">
        <f>ROUND(VLOOKUP($C$2,'[131]ERU-1'!$A$6:$BE$17,G$42,FALSE),3)</f>
        <v>35.432000000000002</v>
      </c>
      <c r="H198" s="85">
        <f>ROUND(VLOOKUP($C$2,'[131]ERU-1'!$A$6:$BE$17,H$42,FALSE),3)</f>
        <v>46</v>
      </c>
      <c r="I198" s="85">
        <f>ROUND(VLOOKUP($C$2,'[131]ERU-1'!$A$6:$BE$17,I$42,FALSE),3)</f>
        <v>0</v>
      </c>
      <c r="J198" s="85">
        <f>ROUND(VLOOKUP($C$2,'[131]ERU-1'!$A$6:$BE$17,J$42,FALSE),3)</f>
        <v>0</v>
      </c>
      <c r="K198" s="85">
        <f>ROUND(VLOOKUP($C$2,'[131]ERU-1'!$A$6:$BE$17,K$42,FALSE),3)</f>
        <v>46</v>
      </c>
      <c r="L198" s="85">
        <f>ROUND(VLOOKUP($C$2,'[131]ERU-1'!$A$6:$BE$17,L$42,FALSE),3)</f>
        <v>0</v>
      </c>
      <c r="M198" s="85">
        <f>ROUND(VLOOKUP($C$2,'[131]ERU-1'!$A$6:$BE$17,M$42,FALSE),3)</f>
        <v>46</v>
      </c>
      <c r="N198" s="85">
        <f>ROUND(VLOOKUP($C$2,'[131]ERU-1'!$A$6:$BE$17,N$42,FALSE),3)</f>
        <v>0</v>
      </c>
      <c r="O198" s="85" t="s">
        <v>36</v>
      </c>
      <c r="P198" s="85">
        <f>ROUND(VLOOKUP($C$2,'[131]ERU-1'!$A$6:$BE$17,P$42,FALSE),3)</f>
        <v>0</v>
      </c>
      <c r="Q198" s="85">
        <f>ROUND(VLOOKUP($C$2,'[131]ERU-1'!$A$6:$BE$17,Q$42,FALSE),3)</f>
        <v>0</v>
      </c>
      <c r="R198" s="85">
        <f>ROUND(VLOOKUP($C$2,'[131]ERU-1'!$A$6:$BE$17,R$42,FALSE),3)</f>
        <v>46</v>
      </c>
      <c r="S198" s="85">
        <f>ROUND(VLOOKUP($C$2,'[131]ERU-1'!$A$6:$BE$17,S$42,FALSE),3)</f>
        <v>0</v>
      </c>
      <c r="T198" s="85">
        <f>ROUND(VLOOKUP($C$2,'[131]ERU-1'!$A$6:$BE$17,T$42,FALSE),3)</f>
        <v>0</v>
      </c>
      <c r="U198" s="85">
        <f>ROUND(VLOOKUP($C$2,'[131]ERU-1'!$A$6:$BE$17,U$42,FALSE),3)</f>
        <v>0</v>
      </c>
      <c r="V198" s="85">
        <f>ROUND(VLOOKUP($C$2,'[131]ERU-1'!$A$6:$BE$17,V$42,FALSE),3)</f>
        <v>0</v>
      </c>
      <c r="W198" s="85">
        <f>ROUND(VLOOKUP($C$2,'[131]ERU-1'!$A$6:$BE$17,W$42,FALSE),3)</f>
        <v>0</v>
      </c>
      <c r="X198" s="85">
        <f>ROUND(VLOOKUP($C$2,'[131]ERU-1'!$A$6:$BE$17,X$42,FALSE),3)</f>
        <v>0</v>
      </c>
      <c r="Y198" s="85">
        <f>ROUND(VLOOKUP($C$2,'[131]ERU-1'!$A$6:$BE$17,Y$42,FALSE),3)</f>
        <v>0</v>
      </c>
      <c r="Z198" s="85">
        <f>ROUND(VLOOKUP($C$2,'[131]ERU-1'!$A$6:$BE$17,Z$42,FALSE),3)</f>
        <v>0</v>
      </c>
      <c r="AA198" s="85" t="s">
        <v>44</v>
      </c>
      <c r="AB198" s="86">
        <v>0.14699999999999999</v>
      </c>
    </row>
    <row r="199" spans="1:28" x14ac:dyDescent="0.25">
      <c r="A199">
        <v>4599</v>
      </c>
      <c r="B199" s="84" t="s">
        <v>315</v>
      </c>
      <c r="C199" s="85" t="str">
        <f t="shared" si="19"/>
        <v>Srpen</v>
      </c>
      <c r="D199" s="85">
        <f t="shared" si="19"/>
        <v>8</v>
      </c>
      <c r="E199" s="85">
        <f>ROUND(VLOOKUP($C$2,'[154]ERU-1'!$A$6:$BE$17,E$42,FALSE),3)</f>
        <v>2.4670000000000001</v>
      </c>
      <c r="F199" s="85">
        <f>ROUND(VLOOKUP($C$2,'[154]ERU-1'!$A$6:$BE$17,F$42,FALSE),3)</f>
        <v>0</v>
      </c>
      <c r="G199" s="85">
        <f>ROUND(VLOOKUP($C$2,'[154]ERU-1'!$A$6:$BE$17,G$42,FALSE),3)</f>
        <v>34.904000000000003</v>
      </c>
      <c r="H199" s="85">
        <f>ROUND(VLOOKUP($C$2,'[154]ERU-1'!$A$6:$BE$17,H$42,FALSE),3)</f>
        <v>0</v>
      </c>
      <c r="I199" s="85">
        <f>ROUND(VLOOKUP($C$2,'[154]ERU-1'!$A$6:$BE$17,I$42,FALSE),3)</f>
        <v>0</v>
      </c>
      <c r="J199" s="85">
        <f>ROUND(VLOOKUP($C$2,'[154]ERU-1'!$A$6:$BE$17,J$42,FALSE),3)</f>
        <v>0</v>
      </c>
      <c r="K199" s="85">
        <f>ROUND(VLOOKUP($C$2,'[154]ERU-1'!$A$6:$BE$17,K$42,FALSE),3)</f>
        <v>0</v>
      </c>
      <c r="L199" s="85">
        <f>ROUND(VLOOKUP($C$2,'[154]ERU-1'!$A$6:$BE$17,L$42,FALSE),3)</f>
        <v>0</v>
      </c>
      <c r="M199" s="85">
        <f>ROUND(VLOOKUP($C$2,'[154]ERU-1'!$A$6:$BE$17,M$42,FALSE),3)</f>
        <v>0</v>
      </c>
      <c r="N199" s="85">
        <f>ROUND(VLOOKUP($C$2,'[154]ERU-1'!$A$6:$BE$17,N$42,FALSE),3)</f>
        <v>0</v>
      </c>
      <c r="O199" s="85" t="s">
        <v>36</v>
      </c>
      <c r="P199" s="85">
        <f>ROUND(VLOOKUP($C$2,'[154]ERU-1'!$A$6:$BE$17,P$42,FALSE),3)</f>
        <v>0</v>
      </c>
      <c r="Q199" s="85">
        <f>ROUND(VLOOKUP($C$2,'[154]ERU-1'!$A$6:$BE$17,Q$42,FALSE),3)</f>
        <v>0</v>
      </c>
      <c r="R199" s="85">
        <f>ROUND(VLOOKUP($C$2,'[154]ERU-1'!$A$6:$BE$17,R$42,FALSE),3)</f>
        <v>0</v>
      </c>
      <c r="S199" s="85">
        <f>ROUND(VLOOKUP($C$2,'[154]ERU-1'!$A$6:$BE$17,S$42,FALSE),3)</f>
        <v>0</v>
      </c>
      <c r="T199" s="85">
        <f>ROUND(VLOOKUP($C$2,'[154]ERU-1'!$A$6:$BE$17,T$42,FALSE),3)</f>
        <v>0</v>
      </c>
      <c r="U199" s="85">
        <f>ROUND(VLOOKUP($C$2,'[154]ERU-1'!$A$6:$BE$17,U$42,FALSE),3)</f>
        <v>0</v>
      </c>
      <c r="V199" s="85">
        <f>ROUND(VLOOKUP($C$2,'[154]ERU-1'!$A$6:$BE$17,V$42,FALSE),3)</f>
        <v>0</v>
      </c>
      <c r="W199" s="85">
        <f>ROUND(VLOOKUP($C$2,'[154]ERU-1'!$A$6:$BE$17,W$42,FALSE),3)</f>
        <v>0</v>
      </c>
      <c r="X199" s="85">
        <f>ROUND(VLOOKUP($C$2,'[154]ERU-1'!$A$6:$BE$17,X$42,FALSE),3)</f>
        <v>0</v>
      </c>
      <c r="Y199" s="85">
        <f>ROUND(VLOOKUP($C$2,'[154]ERU-1'!$A$6:$BE$17,Y$42,FALSE),3)</f>
        <v>0</v>
      </c>
      <c r="Z199" s="85">
        <f>ROUND(VLOOKUP($C$2,'[154]ERU-1'!$A$6:$BE$17,Z$42,FALSE),3)</f>
        <v>0</v>
      </c>
      <c r="AA199" s="85" t="s">
        <v>44</v>
      </c>
      <c r="AB199" s="86">
        <v>0.748</v>
      </c>
    </row>
    <row r="200" spans="1:28" x14ac:dyDescent="0.25">
      <c r="A200">
        <v>4628</v>
      </c>
      <c r="B200" s="84" t="s">
        <v>316</v>
      </c>
      <c r="C200" s="85" t="str">
        <f t="shared" si="19"/>
        <v>Srpen</v>
      </c>
      <c r="D200" s="85">
        <f t="shared" si="19"/>
        <v>8</v>
      </c>
      <c r="E200" s="85">
        <f>ROUND(VLOOKUP($C$2,'[155]ERU-1'!$A$6:$BE$17,E$42,FALSE),3)</f>
        <v>38.680999999999997</v>
      </c>
      <c r="F200" s="85">
        <f>ROUND(VLOOKUP($C$2,'[155]ERU-1'!$A$6:$BE$17,F$42,FALSE),3)</f>
        <v>21.484000000000002</v>
      </c>
      <c r="G200" s="85">
        <f>ROUND(VLOOKUP($C$2,'[155]ERU-1'!$A$6:$BE$17,G$42,FALSE),3)</f>
        <v>35.353000000000002</v>
      </c>
      <c r="H200" s="85">
        <f>ROUND(VLOOKUP($C$2,'[155]ERU-1'!$A$6:$BE$17,H$42,FALSE),3)</f>
        <v>55</v>
      </c>
      <c r="I200" s="85">
        <f>ROUND(VLOOKUP($C$2,'[155]ERU-1'!$A$6:$BE$17,I$42,FALSE),3)</f>
        <v>0</v>
      </c>
      <c r="J200" s="85">
        <f>ROUND(VLOOKUP($C$2,'[155]ERU-1'!$A$6:$BE$17,J$42,FALSE),3)</f>
        <v>0</v>
      </c>
      <c r="K200" s="85">
        <f>ROUND(VLOOKUP($C$2,'[155]ERU-1'!$A$6:$BE$17,K$42,FALSE),3)</f>
        <v>55</v>
      </c>
      <c r="L200" s="85">
        <f>ROUND(VLOOKUP($C$2,'[155]ERU-1'!$A$6:$BE$17,L$42,FALSE),3)</f>
        <v>0</v>
      </c>
      <c r="M200" s="85">
        <f>ROUND(VLOOKUP($C$2,'[155]ERU-1'!$A$6:$BE$17,M$42,FALSE),3)</f>
        <v>55</v>
      </c>
      <c r="N200" s="85">
        <f>ROUND(VLOOKUP($C$2,'[155]ERU-1'!$A$6:$BE$17,N$42,FALSE),3)</f>
        <v>0</v>
      </c>
      <c r="O200" s="85" t="s">
        <v>36</v>
      </c>
      <c r="P200" s="85">
        <f>ROUND(VLOOKUP($C$2,'[155]ERU-1'!$A$6:$BE$17,P$42,FALSE),3)</f>
        <v>0</v>
      </c>
      <c r="Q200" s="85">
        <f>ROUND(VLOOKUP($C$2,'[155]ERU-1'!$A$6:$BE$17,Q$42,FALSE),3)</f>
        <v>0</v>
      </c>
      <c r="R200" s="85">
        <f>ROUND(VLOOKUP($C$2,'[155]ERU-1'!$A$6:$BE$17,R$42,FALSE),3)</f>
        <v>55</v>
      </c>
      <c r="S200" s="85">
        <f>ROUND(VLOOKUP($C$2,'[155]ERU-1'!$A$6:$BE$17,S$42,FALSE),3)</f>
        <v>0</v>
      </c>
      <c r="T200" s="85">
        <f>ROUND(VLOOKUP($C$2,'[155]ERU-1'!$A$6:$BE$17,T$42,FALSE),3)</f>
        <v>0</v>
      </c>
      <c r="U200" s="85">
        <f>ROUND(VLOOKUP($C$2,'[155]ERU-1'!$A$6:$BE$17,U$42,FALSE),3)</f>
        <v>0</v>
      </c>
      <c r="V200" s="85">
        <f>ROUND(VLOOKUP($C$2,'[155]ERU-1'!$A$6:$BE$17,V$42,FALSE),3)</f>
        <v>0</v>
      </c>
      <c r="W200" s="85">
        <f>ROUND(VLOOKUP($C$2,'[155]ERU-1'!$A$6:$BE$17,W$42,FALSE),3)</f>
        <v>0</v>
      </c>
      <c r="X200" s="85">
        <f>ROUND(VLOOKUP($C$2,'[155]ERU-1'!$A$6:$BE$17,X$42,FALSE),3)</f>
        <v>0</v>
      </c>
      <c r="Y200" s="85">
        <f>ROUND(VLOOKUP($C$2,'[155]ERU-1'!$A$6:$BE$17,Y$42,FALSE),3)</f>
        <v>0</v>
      </c>
      <c r="Z200" s="85">
        <f>ROUND(VLOOKUP($C$2,'[155]ERU-1'!$A$6:$BE$17,Z$42,FALSE),3)</f>
        <v>0</v>
      </c>
      <c r="AA200" s="85" t="s">
        <v>264</v>
      </c>
      <c r="AB200" s="86">
        <v>0.156</v>
      </c>
    </row>
  </sheetData>
  <mergeCells count="7">
    <mergeCell ref="L2:Q2"/>
    <mergeCell ref="R2:Z2"/>
    <mergeCell ref="E1:G1"/>
    <mergeCell ref="H1:K1"/>
    <mergeCell ref="L1:Z1"/>
    <mergeCell ref="E2:G2"/>
    <mergeCell ref="H2:K2"/>
  </mergeCells>
  <phoneticPr fontId="8" type="noConversion"/>
  <pageMargins left="0.7" right="0.7" top="0.78740157499999996" bottom="0.78740157499999996" header="0.3" footer="0.3"/>
  <headerFooter>
    <oddHeader>&amp;R&amp;"Calibri"&amp;10&amp;K000000 Interní&amp;1#_x000D_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List11">
    <tabColor theme="5" tint="0.59999389629810485"/>
  </sheetPr>
  <dimension ref="A1:AD200"/>
  <sheetViews>
    <sheetView zoomScale="70" zoomScaleNormal="70" workbookViewId="0">
      <pane ySplit="4" topLeftCell="A5" activePane="bottomLeft" state="frozen"/>
      <selection activeCell="E193" sqref="E193"/>
      <selection pane="bottomLeft" activeCell="E193" sqref="E193"/>
    </sheetView>
  </sheetViews>
  <sheetFormatPr defaultRowHeight="15" x14ac:dyDescent="0.25"/>
  <cols>
    <col min="2" max="2" width="32.5703125" bestFit="1" customWidth="1"/>
    <col min="4" max="4" width="18.7109375" bestFit="1" customWidth="1"/>
    <col min="5" max="14" width="9.28515625" bestFit="1" customWidth="1"/>
    <col min="16" max="26" width="9.28515625" bestFit="1" customWidth="1"/>
    <col min="28" max="28" width="18.5703125" bestFit="1" customWidth="1"/>
  </cols>
  <sheetData>
    <row r="1" spans="2:29" ht="17.25" x14ac:dyDescent="0.25">
      <c r="B1" s="106" t="s">
        <v>0</v>
      </c>
      <c r="C1" s="107">
        <f>'XQ2023'!A3</f>
        <v>2024</v>
      </c>
      <c r="D1" s="107"/>
      <c r="E1" s="157" t="s">
        <v>51</v>
      </c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08"/>
      <c r="AB1" s="109"/>
    </row>
    <row r="2" spans="2:29" x14ac:dyDescent="0.25">
      <c r="B2" s="110" t="s">
        <v>1</v>
      </c>
      <c r="C2" s="103" t="s">
        <v>137</v>
      </c>
      <c r="D2" s="103"/>
      <c r="E2" s="156" t="s">
        <v>3</v>
      </c>
      <c r="F2" s="156"/>
      <c r="G2" s="156"/>
      <c r="H2" s="156" t="s">
        <v>4</v>
      </c>
      <c r="I2" s="156"/>
      <c r="J2" s="156"/>
      <c r="K2" s="156"/>
      <c r="L2" s="156" t="s">
        <v>4</v>
      </c>
      <c r="M2" s="156"/>
      <c r="N2" s="156"/>
      <c r="O2" s="156"/>
      <c r="P2" s="156"/>
      <c r="Q2" s="156"/>
      <c r="R2" s="156" t="s">
        <v>4</v>
      </c>
      <c r="S2" s="156"/>
      <c r="T2" s="156"/>
      <c r="U2" s="156"/>
      <c r="V2" s="156"/>
      <c r="W2" s="156"/>
      <c r="X2" s="156"/>
      <c r="Y2" s="156"/>
      <c r="Z2" s="156"/>
      <c r="AA2" s="104"/>
      <c r="AB2" s="111"/>
    </row>
    <row r="3" spans="2:29" ht="94.5" x14ac:dyDescent="0.25">
      <c r="B3" s="112"/>
      <c r="C3" s="103"/>
      <c r="D3" s="103"/>
      <c r="E3" s="105" t="s">
        <v>5</v>
      </c>
      <c r="F3" s="105" t="s">
        <v>6</v>
      </c>
      <c r="G3" s="105" t="s">
        <v>7</v>
      </c>
      <c r="H3" s="105" t="s">
        <v>8</v>
      </c>
      <c r="I3" s="105" t="s">
        <v>9</v>
      </c>
      <c r="J3" s="105" t="s">
        <v>10</v>
      </c>
      <c r="K3" s="105" t="s">
        <v>11</v>
      </c>
      <c r="L3" s="105" t="s">
        <v>12</v>
      </c>
      <c r="M3" s="105" t="s">
        <v>8</v>
      </c>
      <c r="N3" s="105" t="s">
        <v>13</v>
      </c>
      <c r="O3" s="105" t="s">
        <v>14</v>
      </c>
      <c r="P3" s="105" t="s">
        <v>15</v>
      </c>
      <c r="Q3" s="105" t="s">
        <v>10</v>
      </c>
      <c r="R3" s="105" t="s">
        <v>16</v>
      </c>
      <c r="S3" s="105" t="s">
        <v>17</v>
      </c>
      <c r="T3" s="105" t="s">
        <v>18</v>
      </c>
      <c r="U3" s="105" t="s">
        <v>19</v>
      </c>
      <c r="V3" s="105" t="s">
        <v>20</v>
      </c>
      <c r="W3" s="105" t="s">
        <v>21</v>
      </c>
      <c r="X3" s="105" t="s">
        <v>22</v>
      </c>
      <c r="Y3" s="105" t="s">
        <v>23</v>
      </c>
      <c r="Z3" s="105" t="s">
        <v>24</v>
      </c>
      <c r="AA3" s="105" t="s">
        <v>25</v>
      </c>
      <c r="AB3" s="113" t="s">
        <v>26</v>
      </c>
    </row>
    <row r="4" spans="2:29" x14ac:dyDescent="0.25">
      <c r="B4" s="114" t="s">
        <v>27</v>
      </c>
      <c r="C4" s="105" t="s">
        <v>28</v>
      </c>
      <c r="D4" s="105" t="s">
        <v>29</v>
      </c>
      <c r="E4" s="105" t="s">
        <v>30</v>
      </c>
      <c r="F4" s="105"/>
      <c r="G4" s="105" t="s">
        <v>30</v>
      </c>
      <c r="H4" s="105" t="s">
        <v>31</v>
      </c>
      <c r="I4" s="105" t="s">
        <v>31</v>
      </c>
      <c r="J4" s="105" t="s">
        <v>31</v>
      </c>
      <c r="K4" s="105" t="s">
        <v>31</v>
      </c>
      <c r="L4" s="105" t="s">
        <v>31</v>
      </c>
      <c r="M4" s="105" t="s">
        <v>31</v>
      </c>
      <c r="N4" s="105" t="s">
        <v>31</v>
      </c>
      <c r="O4" s="105" t="s">
        <v>31</v>
      </c>
      <c r="P4" s="105" t="s">
        <v>31</v>
      </c>
      <c r="Q4" s="105" t="s">
        <v>31</v>
      </c>
      <c r="R4" s="105" t="s">
        <v>31</v>
      </c>
      <c r="S4" s="105" t="s">
        <v>31</v>
      </c>
      <c r="T4" s="105" t="s">
        <v>31</v>
      </c>
      <c r="U4" s="105" t="s">
        <v>31</v>
      </c>
      <c r="V4" s="105" t="s">
        <v>31</v>
      </c>
      <c r="W4" s="105" t="s">
        <v>31</v>
      </c>
      <c r="X4" s="105" t="s">
        <v>31</v>
      </c>
      <c r="Y4" s="105" t="s">
        <v>31</v>
      </c>
      <c r="Z4" s="105" t="s">
        <v>31</v>
      </c>
      <c r="AA4" s="105" t="s">
        <v>31</v>
      </c>
      <c r="AB4" s="113"/>
    </row>
    <row r="5" spans="2:29" x14ac:dyDescent="0.25">
      <c r="B5" s="95" t="s">
        <v>47</v>
      </c>
      <c r="C5" s="34"/>
      <c r="D5" s="35"/>
      <c r="E5" s="36">
        <f t="shared" ref="E5:F18" si="0">SUMIFS(E$23:E$39,$AA$23:$AA$39,$B5)+SUMIFS(E$43:E$199,$AA$43:$AA$199,$B5)</f>
        <v>1055.288</v>
      </c>
      <c r="F5" s="36">
        <f t="shared" si="0"/>
        <v>617.54</v>
      </c>
      <c r="G5" s="36">
        <f t="shared" ref="G5:G18" si="1">ROUND(AVERAGEIFS($G$54:$G$191,$AA$54:$AA$191,$B5),4)</f>
        <v>35.444299999999998</v>
      </c>
      <c r="H5" s="37">
        <f t="shared" ref="H5:Q18" si="2">SUMIFS(H$23:H$39,$AA$23:$AA$39,$B5)+SUMIFS(H$43:H$199,$AA$43:$AA$199,$B5)</f>
        <v>1797.3579999999999</v>
      </c>
      <c r="I5" s="37">
        <f t="shared" si="2"/>
        <v>0</v>
      </c>
      <c r="J5" s="37">
        <f t="shared" si="2"/>
        <v>0</v>
      </c>
      <c r="K5" s="37">
        <f t="shared" si="2"/>
        <v>1797.3579999999999</v>
      </c>
      <c r="L5" s="37">
        <f t="shared" si="2"/>
        <v>0</v>
      </c>
      <c r="M5" s="37">
        <f t="shared" si="2"/>
        <v>1797.3579999999999</v>
      </c>
      <c r="N5" s="37">
        <f t="shared" si="2"/>
        <v>0</v>
      </c>
      <c r="O5" s="37">
        <f t="shared" si="2"/>
        <v>0</v>
      </c>
      <c r="P5" s="37">
        <f t="shared" si="2"/>
        <v>0</v>
      </c>
      <c r="Q5" s="37">
        <f t="shared" si="2"/>
        <v>0</v>
      </c>
      <c r="R5" s="37">
        <f t="shared" ref="R5:Z18" si="3">SUMIFS(R$23:R$39,$AA$23:$AA$39,$B5)+SUMIFS(R$43:R$199,$AA$43:$AA$199,$B5)</f>
        <v>110</v>
      </c>
      <c r="S5" s="37">
        <f t="shared" si="3"/>
        <v>0</v>
      </c>
      <c r="T5" s="37">
        <f t="shared" si="3"/>
        <v>0</v>
      </c>
      <c r="U5" s="37">
        <f t="shared" si="3"/>
        <v>0</v>
      </c>
      <c r="V5" s="37">
        <f t="shared" si="3"/>
        <v>0</v>
      </c>
      <c r="W5" s="37">
        <f t="shared" si="3"/>
        <v>0</v>
      </c>
      <c r="X5" s="37">
        <f t="shared" si="3"/>
        <v>1270.6199999999999</v>
      </c>
      <c r="Y5" s="37">
        <f t="shared" si="3"/>
        <v>416.38</v>
      </c>
      <c r="Z5" s="37">
        <f t="shared" si="3"/>
        <v>0</v>
      </c>
      <c r="AA5" s="34"/>
      <c r="AB5" s="96">
        <f>SUMIFS(AB$43:AB$238,$AA$43:$AA$238,$B5)+SUMIFS($AB$23:$AB$39,$AA$23:$AA$39,$B5)</f>
        <v>5.0299999999999994</v>
      </c>
      <c r="AC5" s="12">
        <f>K5-SUM(R5:Z5)</f>
        <v>0.35799999999994725</v>
      </c>
    </row>
    <row r="6" spans="2:29" x14ac:dyDescent="0.25">
      <c r="B6" s="95" t="s">
        <v>37</v>
      </c>
      <c r="C6" s="34"/>
      <c r="D6" s="35"/>
      <c r="E6" s="36">
        <f t="shared" si="0"/>
        <v>3571.3395299999997</v>
      </c>
      <c r="F6" s="36">
        <f t="shared" si="0"/>
        <v>1964.9503799999998</v>
      </c>
      <c r="G6" s="36">
        <f t="shared" si="1"/>
        <v>35.485599999999998</v>
      </c>
      <c r="H6" s="37">
        <f t="shared" si="2"/>
        <v>5762</v>
      </c>
      <c r="I6" s="37">
        <f t="shared" si="2"/>
        <v>0</v>
      </c>
      <c r="J6" s="37">
        <f t="shared" si="2"/>
        <v>0</v>
      </c>
      <c r="K6" s="37">
        <f t="shared" si="2"/>
        <v>5423</v>
      </c>
      <c r="L6" s="37">
        <f t="shared" si="2"/>
        <v>0</v>
      </c>
      <c r="M6" s="37">
        <f t="shared" si="2"/>
        <v>5762</v>
      </c>
      <c r="N6" s="37">
        <f t="shared" si="2"/>
        <v>0</v>
      </c>
      <c r="O6" s="37">
        <f t="shared" si="2"/>
        <v>0</v>
      </c>
      <c r="P6" s="37">
        <f t="shared" si="2"/>
        <v>0</v>
      </c>
      <c r="Q6" s="37">
        <f t="shared" si="2"/>
        <v>0</v>
      </c>
      <c r="R6" s="37">
        <f t="shared" si="3"/>
        <v>4284</v>
      </c>
      <c r="S6" s="37">
        <f t="shared" si="3"/>
        <v>0</v>
      </c>
      <c r="T6" s="37">
        <f t="shared" si="3"/>
        <v>0</v>
      </c>
      <c r="U6" s="37">
        <f t="shared" si="3"/>
        <v>0</v>
      </c>
      <c r="V6" s="37">
        <f t="shared" si="3"/>
        <v>0</v>
      </c>
      <c r="W6" s="37">
        <f t="shared" si="3"/>
        <v>0</v>
      </c>
      <c r="X6" s="37">
        <f t="shared" si="3"/>
        <v>759</v>
      </c>
      <c r="Y6" s="37">
        <f t="shared" si="3"/>
        <v>380</v>
      </c>
      <c r="Z6" s="37">
        <f t="shared" si="3"/>
        <v>0</v>
      </c>
      <c r="AA6" s="34"/>
      <c r="AB6" s="96">
        <f t="shared" ref="AB6:AB18" si="4">SUMIFS(AB$43:AB$238,$AA$43:$AA$238,$B6)+SUMIFS($AB$23:$AB$39,$AA$23:$AA$39,$B6)</f>
        <v>18.084</v>
      </c>
      <c r="AC6" s="12">
        <f t="shared" ref="AC6:AC18" si="5">K6-SUM(R6:Z6)</f>
        <v>0</v>
      </c>
    </row>
    <row r="7" spans="2:29" x14ac:dyDescent="0.25">
      <c r="B7" s="95" t="s">
        <v>48</v>
      </c>
      <c r="C7" s="34"/>
      <c r="D7" s="35"/>
      <c r="E7" s="36">
        <f t="shared" si="0"/>
        <v>2530.7489999999998</v>
      </c>
      <c r="F7" s="36">
        <f t="shared" si="0"/>
        <v>1347.96</v>
      </c>
      <c r="G7" s="36">
        <f t="shared" si="1"/>
        <v>35.384500000000003</v>
      </c>
      <c r="H7" s="37">
        <f t="shared" si="2"/>
        <v>3847</v>
      </c>
      <c r="I7" s="37">
        <f t="shared" si="2"/>
        <v>0</v>
      </c>
      <c r="J7" s="37">
        <f t="shared" si="2"/>
        <v>0</v>
      </c>
      <c r="K7" s="37">
        <f t="shared" si="2"/>
        <v>3847</v>
      </c>
      <c r="L7" s="37">
        <f t="shared" si="2"/>
        <v>0</v>
      </c>
      <c r="M7" s="37">
        <f t="shared" si="2"/>
        <v>3847</v>
      </c>
      <c r="N7" s="37">
        <f t="shared" si="2"/>
        <v>0</v>
      </c>
      <c r="O7" s="37">
        <f t="shared" si="2"/>
        <v>0</v>
      </c>
      <c r="P7" s="37">
        <f t="shared" si="2"/>
        <v>0</v>
      </c>
      <c r="Q7" s="37">
        <f t="shared" si="2"/>
        <v>0</v>
      </c>
      <c r="R7" s="37">
        <f t="shared" si="3"/>
        <v>3847</v>
      </c>
      <c r="S7" s="37">
        <f t="shared" si="3"/>
        <v>0</v>
      </c>
      <c r="T7" s="37">
        <f t="shared" si="3"/>
        <v>0</v>
      </c>
      <c r="U7" s="37">
        <f t="shared" si="3"/>
        <v>0</v>
      </c>
      <c r="V7" s="37">
        <f t="shared" si="3"/>
        <v>0</v>
      </c>
      <c r="W7" s="37">
        <f t="shared" si="3"/>
        <v>0</v>
      </c>
      <c r="X7" s="37">
        <f t="shared" si="3"/>
        <v>0</v>
      </c>
      <c r="Y7" s="37">
        <f t="shared" si="3"/>
        <v>0</v>
      </c>
      <c r="Z7" s="37">
        <f t="shared" si="3"/>
        <v>0</v>
      </c>
      <c r="AA7" s="34"/>
      <c r="AB7" s="96">
        <f t="shared" si="4"/>
        <v>9.0059999999999985</v>
      </c>
      <c r="AC7" s="12">
        <f t="shared" si="5"/>
        <v>0</v>
      </c>
    </row>
    <row r="8" spans="2:29" x14ac:dyDescent="0.25">
      <c r="B8" s="95" t="s">
        <v>264</v>
      </c>
      <c r="C8" s="34"/>
      <c r="D8" s="35"/>
      <c r="E8" s="36" t="e">
        <f t="shared" si="0"/>
        <v>#N/A</v>
      </c>
      <c r="F8" s="36" t="e">
        <f t="shared" si="0"/>
        <v>#N/A</v>
      </c>
      <c r="G8" s="36" t="e">
        <f t="shared" si="1"/>
        <v>#N/A</v>
      </c>
      <c r="H8" s="37">
        <f t="shared" si="2"/>
        <v>3841</v>
      </c>
      <c r="I8" s="37">
        <f t="shared" si="2"/>
        <v>0</v>
      </c>
      <c r="J8" s="37">
        <f t="shared" si="2"/>
        <v>15</v>
      </c>
      <c r="K8" s="37">
        <f t="shared" si="2"/>
        <v>3826</v>
      </c>
      <c r="L8" s="37">
        <f t="shared" si="2"/>
        <v>0</v>
      </c>
      <c r="M8" s="37">
        <f t="shared" si="2"/>
        <v>3841</v>
      </c>
      <c r="N8" s="37">
        <f t="shared" si="2"/>
        <v>0</v>
      </c>
      <c r="O8" s="37">
        <f t="shared" si="2"/>
        <v>0</v>
      </c>
      <c r="P8" s="37">
        <f t="shared" si="2"/>
        <v>0</v>
      </c>
      <c r="Q8" s="37">
        <f t="shared" si="2"/>
        <v>15</v>
      </c>
      <c r="R8" s="37">
        <f t="shared" si="3"/>
        <v>3457</v>
      </c>
      <c r="S8" s="37">
        <f t="shared" si="3"/>
        <v>0</v>
      </c>
      <c r="T8" s="37">
        <f t="shared" si="3"/>
        <v>0</v>
      </c>
      <c r="U8" s="37">
        <f t="shared" si="3"/>
        <v>0</v>
      </c>
      <c r="V8" s="37">
        <f t="shared" si="3"/>
        <v>0</v>
      </c>
      <c r="W8" s="37">
        <f t="shared" si="3"/>
        <v>0</v>
      </c>
      <c r="X8" s="37">
        <f t="shared" si="3"/>
        <v>93</v>
      </c>
      <c r="Y8" s="37">
        <f t="shared" si="3"/>
        <v>276</v>
      </c>
      <c r="Z8" s="37">
        <f t="shared" si="3"/>
        <v>0</v>
      </c>
      <c r="AA8" s="34"/>
      <c r="AB8" s="96">
        <f t="shared" si="4"/>
        <v>20.592999999999996</v>
      </c>
      <c r="AC8" s="12">
        <f t="shared" si="5"/>
        <v>0</v>
      </c>
    </row>
    <row r="9" spans="2:29" x14ac:dyDescent="0.25">
      <c r="B9" s="95" t="s">
        <v>43</v>
      </c>
      <c r="C9" s="34"/>
      <c r="D9" s="35"/>
      <c r="E9" s="36">
        <f t="shared" si="0"/>
        <v>3881.3419999999996</v>
      </c>
      <c r="F9" s="36">
        <f t="shared" si="0"/>
        <v>2066.5129999999999</v>
      </c>
      <c r="G9" s="36">
        <f t="shared" si="1"/>
        <v>35.417000000000002</v>
      </c>
      <c r="H9" s="37">
        <f t="shared" si="2"/>
        <v>5802</v>
      </c>
      <c r="I9" s="37">
        <f t="shared" si="2"/>
        <v>0</v>
      </c>
      <c r="J9" s="37">
        <f t="shared" si="2"/>
        <v>0</v>
      </c>
      <c r="K9" s="37">
        <f t="shared" si="2"/>
        <v>5802</v>
      </c>
      <c r="L9" s="37">
        <f t="shared" si="2"/>
        <v>0</v>
      </c>
      <c r="M9" s="37">
        <f t="shared" si="2"/>
        <v>5802</v>
      </c>
      <c r="N9" s="37">
        <f t="shared" si="2"/>
        <v>0</v>
      </c>
      <c r="O9" s="37">
        <f t="shared" si="2"/>
        <v>0</v>
      </c>
      <c r="P9" s="37">
        <f t="shared" si="2"/>
        <v>0</v>
      </c>
      <c r="Q9" s="37">
        <f t="shared" si="2"/>
        <v>0</v>
      </c>
      <c r="R9" s="37">
        <f t="shared" si="3"/>
        <v>5802</v>
      </c>
      <c r="S9" s="37">
        <f t="shared" si="3"/>
        <v>0</v>
      </c>
      <c r="T9" s="37">
        <f t="shared" si="3"/>
        <v>0</v>
      </c>
      <c r="U9" s="37">
        <f t="shared" si="3"/>
        <v>0</v>
      </c>
      <c r="V9" s="37">
        <f t="shared" si="3"/>
        <v>0</v>
      </c>
      <c r="W9" s="37">
        <f t="shared" si="3"/>
        <v>0</v>
      </c>
      <c r="X9" s="37">
        <f t="shared" si="3"/>
        <v>0</v>
      </c>
      <c r="Y9" s="37">
        <f t="shared" si="3"/>
        <v>0</v>
      </c>
      <c r="Z9" s="37">
        <f t="shared" si="3"/>
        <v>0</v>
      </c>
      <c r="AA9" s="34"/>
      <c r="AB9" s="96">
        <f t="shared" si="4"/>
        <v>14.164</v>
      </c>
      <c r="AC9" s="12">
        <f t="shared" si="5"/>
        <v>0</v>
      </c>
    </row>
    <row r="10" spans="2:29" x14ac:dyDescent="0.25">
      <c r="B10" s="95" t="s">
        <v>44</v>
      </c>
      <c r="C10" s="34"/>
      <c r="D10" s="35"/>
      <c r="E10" s="36">
        <f t="shared" si="0"/>
        <v>6099.2549999999992</v>
      </c>
      <c r="F10" s="36">
        <f t="shared" si="0"/>
        <v>3232.5619999999994</v>
      </c>
      <c r="G10" s="36">
        <f t="shared" si="1"/>
        <v>35.415100000000002</v>
      </c>
      <c r="H10" s="37">
        <f t="shared" si="2"/>
        <v>8967</v>
      </c>
      <c r="I10" s="37">
        <f t="shared" si="2"/>
        <v>0</v>
      </c>
      <c r="J10" s="37">
        <f t="shared" si="2"/>
        <v>0</v>
      </c>
      <c r="K10" s="37">
        <f t="shared" si="2"/>
        <v>8967</v>
      </c>
      <c r="L10" s="37">
        <f t="shared" si="2"/>
        <v>0</v>
      </c>
      <c r="M10" s="37">
        <f t="shared" si="2"/>
        <v>8967</v>
      </c>
      <c r="N10" s="37">
        <f t="shared" si="2"/>
        <v>0</v>
      </c>
      <c r="O10" s="37">
        <f t="shared" si="2"/>
        <v>0</v>
      </c>
      <c r="P10" s="37">
        <f t="shared" si="2"/>
        <v>0</v>
      </c>
      <c r="Q10" s="37">
        <f t="shared" si="2"/>
        <v>0</v>
      </c>
      <c r="R10" s="37">
        <f t="shared" si="3"/>
        <v>5747</v>
      </c>
      <c r="S10" s="37">
        <f t="shared" si="3"/>
        <v>0</v>
      </c>
      <c r="T10" s="37">
        <f t="shared" si="3"/>
        <v>2212</v>
      </c>
      <c r="U10" s="37">
        <f t="shared" si="3"/>
        <v>0</v>
      </c>
      <c r="V10" s="37">
        <f t="shared" si="3"/>
        <v>0</v>
      </c>
      <c r="W10" s="37">
        <f t="shared" si="3"/>
        <v>0</v>
      </c>
      <c r="X10" s="37">
        <f t="shared" si="3"/>
        <v>1008</v>
      </c>
      <c r="Y10" s="37">
        <f t="shared" si="3"/>
        <v>0</v>
      </c>
      <c r="Z10" s="37">
        <f t="shared" si="3"/>
        <v>0</v>
      </c>
      <c r="AA10" s="34"/>
      <c r="AB10" s="96">
        <f t="shared" si="4"/>
        <v>33.023000000000003</v>
      </c>
      <c r="AC10" s="12">
        <f t="shared" si="5"/>
        <v>0</v>
      </c>
    </row>
    <row r="11" spans="2:29" x14ac:dyDescent="0.25">
      <c r="B11" s="95" t="s">
        <v>46</v>
      </c>
      <c r="C11" s="34"/>
      <c r="D11" s="35"/>
      <c r="E11" s="36">
        <f t="shared" si="0"/>
        <v>8401.768</v>
      </c>
      <c r="F11" s="36">
        <f t="shared" si="0"/>
        <v>4576.1490000000003</v>
      </c>
      <c r="G11" s="36">
        <f t="shared" si="1"/>
        <v>65.760099999999994</v>
      </c>
      <c r="H11" s="37">
        <f t="shared" si="2"/>
        <v>9328.7999999999993</v>
      </c>
      <c r="I11" s="37">
        <f t="shared" si="2"/>
        <v>7.6999999999999886</v>
      </c>
      <c r="J11" s="37">
        <f t="shared" si="2"/>
        <v>0</v>
      </c>
      <c r="K11" s="37">
        <f t="shared" si="2"/>
        <v>9328.7999999999993</v>
      </c>
      <c r="L11" s="37">
        <f t="shared" si="2"/>
        <v>0</v>
      </c>
      <c r="M11" s="37">
        <f t="shared" si="2"/>
        <v>9328.7999999999993</v>
      </c>
      <c r="N11" s="37">
        <f t="shared" si="2"/>
        <v>7.6999999999999886</v>
      </c>
      <c r="O11" s="37">
        <f t="shared" si="2"/>
        <v>0</v>
      </c>
      <c r="P11" s="37">
        <f t="shared" si="2"/>
        <v>0</v>
      </c>
      <c r="Q11" s="37">
        <f t="shared" si="2"/>
        <v>0</v>
      </c>
      <c r="R11" s="37">
        <f t="shared" si="3"/>
        <v>8621</v>
      </c>
      <c r="S11" s="37">
        <f t="shared" si="3"/>
        <v>0</v>
      </c>
      <c r="T11" s="37">
        <f t="shared" si="3"/>
        <v>707.8</v>
      </c>
      <c r="U11" s="37">
        <f t="shared" si="3"/>
        <v>0</v>
      </c>
      <c r="V11" s="37">
        <f t="shared" si="3"/>
        <v>0</v>
      </c>
      <c r="W11" s="37">
        <f t="shared" si="3"/>
        <v>0</v>
      </c>
      <c r="X11" s="37">
        <f t="shared" si="3"/>
        <v>0</v>
      </c>
      <c r="Y11" s="37">
        <f t="shared" si="3"/>
        <v>0</v>
      </c>
      <c r="Z11" s="37">
        <f t="shared" si="3"/>
        <v>0</v>
      </c>
      <c r="AA11" s="34"/>
      <c r="AB11" s="96">
        <f t="shared" si="4"/>
        <v>25.661999999999999</v>
      </c>
      <c r="AC11" s="12">
        <f t="shared" si="5"/>
        <v>0</v>
      </c>
    </row>
    <row r="12" spans="2:29" x14ac:dyDescent="0.25">
      <c r="B12" s="95" t="s">
        <v>41</v>
      </c>
      <c r="C12" s="34"/>
      <c r="D12" s="35"/>
      <c r="E12" s="36">
        <f t="shared" si="0"/>
        <v>3853.2859999999991</v>
      </c>
      <c r="F12" s="36">
        <f t="shared" si="0"/>
        <v>2387.0940000000001</v>
      </c>
      <c r="G12" s="36">
        <f t="shared" si="1"/>
        <v>35.439</v>
      </c>
      <c r="H12" s="37">
        <f t="shared" si="2"/>
        <v>7270.15</v>
      </c>
      <c r="I12" s="37">
        <f t="shared" si="2"/>
        <v>0</v>
      </c>
      <c r="J12" s="37">
        <f t="shared" si="2"/>
        <v>581.49826373272276</v>
      </c>
      <c r="K12" s="37">
        <f t="shared" si="2"/>
        <v>6688.652</v>
      </c>
      <c r="L12" s="37">
        <f t="shared" si="2"/>
        <v>0</v>
      </c>
      <c r="M12" s="37">
        <f t="shared" si="2"/>
        <v>7270.15</v>
      </c>
      <c r="N12" s="37">
        <f t="shared" si="2"/>
        <v>0</v>
      </c>
      <c r="O12" s="37">
        <f t="shared" si="2"/>
        <v>0</v>
      </c>
      <c r="P12" s="37">
        <f t="shared" si="2"/>
        <v>0</v>
      </c>
      <c r="Q12" s="37">
        <f t="shared" si="2"/>
        <v>581.49826373272276</v>
      </c>
      <c r="R12" s="37">
        <f t="shared" si="3"/>
        <v>3774</v>
      </c>
      <c r="S12" s="37">
        <f t="shared" si="3"/>
        <v>0</v>
      </c>
      <c r="T12" s="37">
        <f t="shared" si="3"/>
        <v>0</v>
      </c>
      <c r="U12" s="37">
        <f t="shared" si="3"/>
        <v>0</v>
      </c>
      <c r="V12" s="37">
        <f t="shared" si="3"/>
        <v>0</v>
      </c>
      <c r="W12" s="37">
        <f t="shared" si="3"/>
        <v>0</v>
      </c>
      <c r="X12" s="37">
        <f t="shared" si="3"/>
        <v>343</v>
      </c>
      <c r="Y12" s="37">
        <f t="shared" si="3"/>
        <v>2572</v>
      </c>
      <c r="Z12" s="37">
        <f t="shared" si="3"/>
        <v>0</v>
      </c>
      <c r="AA12" s="34"/>
      <c r="AB12" s="96">
        <f t="shared" si="4"/>
        <v>36.478999999999999</v>
      </c>
      <c r="AC12" s="12">
        <f t="shared" si="5"/>
        <v>-0.34799999999995634</v>
      </c>
    </row>
    <row r="13" spans="2:29" x14ac:dyDescent="0.25">
      <c r="B13" s="95" t="s">
        <v>45</v>
      </c>
      <c r="C13" s="34"/>
      <c r="D13" s="35"/>
      <c r="E13" s="36">
        <f t="shared" si="0"/>
        <v>3285.3700000000003</v>
      </c>
      <c r="F13" s="36">
        <f t="shared" si="0"/>
        <v>1842.7360000000001</v>
      </c>
      <c r="G13" s="36">
        <f t="shared" si="1"/>
        <v>35.57</v>
      </c>
      <c r="H13" s="37">
        <f t="shared" si="2"/>
        <v>5412.6379999999999</v>
      </c>
      <c r="I13" s="37">
        <f t="shared" si="2"/>
        <v>0</v>
      </c>
      <c r="J13" s="37">
        <f t="shared" si="2"/>
        <v>51.437976656639876</v>
      </c>
      <c r="K13" s="37">
        <f t="shared" si="2"/>
        <v>5361.2</v>
      </c>
      <c r="L13" s="37">
        <f t="shared" si="2"/>
        <v>0</v>
      </c>
      <c r="M13" s="37">
        <f t="shared" si="2"/>
        <v>5412.6379999999999</v>
      </c>
      <c r="N13" s="37">
        <f t="shared" si="2"/>
        <v>0</v>
      </c>
      <c r="O13" s="37">
        <f t="shared" si="2"/>
        <v>0</v>
      </c>
      <c r="P13" s="37">
        <f t="shared" si="2"/>
        <v>0</v>
      </c>
      <c r="Q13" s="37">
        <f t="shared" si="2"/>
        <v>51.437976656639876</v>
      </c>
      <c r="R13" s="37">
        <f t="shared" si="3"/>
        <v>3998</v>
      </c>
      <c r="S13" s="37">
        <f t="shared" si="3"/>
        <v>0</v>
      </c>
      <c r="T13" s="37">
        <f t="shared" si="3"/>
        <v>458</v>
      </c>
      <c r="U13" s="37">
        <f t="shared" si="3"/>
        <v>0</v>
      </c>
      <c r="V13" s="37">
        <f t="shared" si="3"/>
        <v>0</v>
      </c>
      <c r="W13" s="37">
        <f t="shared" si="3"/>
        <v>0</v>
      </c>
      <c r="X13" s="37">
        <f t="shared" si="3"/>
        <v>550</v>
      </c>
      <c r="Y13" s="37">
        <f t="shared" si="3"/>
        <v>355</v>
      </c>
      <c r="Z13" s="37">
        <f t="shared" si="3"/>
        <v>0</v>
      </c>
      <c r="AA13" s="34"/>
      <c r="AB13" s="96">
        <f t="shared" si="4"/>
        <v>18.106999999999999</v>
      </c>
      <c r="AC13" s="12">
        <f t="shared" si="5"/>
        <v>0.1999999999998181</v>
      </c>
    </row>
    <row r="14" spans="2:29" x14ac:dyDescent="0.25">
      <c r="B14" s="95" t="s">
        <v>265</v>
      </c>
      <c r="C14" s="34"/>
      <c r="D14" s="35"/>
      <c r="E14" s="36">
        <f t="shared" si="0"/>
        <v>11.022</v>
      </c>
      <c r="F14" s="36">
        <f t="shared" si="0"/>
        <v>10.48</v>
      </c>
      <c r="G14" s="36">
        <f t="shared" si="1"/>
        <v>35.417000000000002</v>
      </c>
      <c r="H14" s="37">
        <f t="shared" si="2"/>
        <v>30.8</v>
      </c>
      <c r="I14" s="37">
        <f t="shared" si="2"/>
        <v>0</v>
      </c>
      <c r="J14" s="37">
        <f t="shared" si="2"/>
        <v>0</v>
      </c>
      <c r="K14" s="37">
        <f t="shared" si="2"/>
        <v>30.8</v>
      </c>
      <c r="L14" s="37">
        <f t="shared" si="2"/>
        <v>0</v>
      </c>
      <c r="M14" s="37">
        <f t="shared" si="2"/>
        <v>30.8</v>
      </c>
      <c r="N14" s="37">
        <f t="shared" si="2"/>
        <v>0</v>
      </c>
      <c r="O14" s="37">
        <f t="shared" si="2"/>
        <v>0</v>
      </c>
      <c r="P14" s="37">
        <f t="shared" si="2"/>
        <v>0</v>
      </c>
      <c r="Q14" s="37">
        <f t="shared" si="2"/>
        <v>0</v>
      </c>
      <c r="R14" s="37">
        <f t="shared" si="3"/>
        <v>3</v>
      </c>
      <c r="S14" s="37">
        <f t="shared" si="3"/>
        <v>0</v>
      </c>
      <c r="T14" s="37">
        <f t="shared" si="3"/>
        <v>0</v>
      </c>
      <c r="U14" s="37">
        <f t="shared" si="3"/>
        <v>0</v>
      </c>
      <c r="V14" s="37">
        <f t="shared" si="3"/>
        <v>0</v>
      </c>
      <c r="W14" s="37">
        <f t="shared" si="3"/>
        <v>0</v>
      </c>
      <c r="X14" s="37">
        <f t="shared" si="3"/>
        <v>27.8</v>
      </c>
      <c r="Y14" s="37">
        <f t="shared" si="3"/>
        <v>0</v>
      </c>
      <c r="Z14" s="37">
        <f t="shared" si="3"/>
        <v>0</v>
      </c>
      <c r="AA14" s="34"/>
      <c r="AB14" s="96">
        <f t="shared" si="4"/>
        <v>0.20799999999999999</v>
      </c>
      <c r="AC14" s="12">
        <f t="shared" si="5"/>
        <v>0</v>
      </c>
    </row>
    <row r="15" spans="2:29" x14ac:dyDescent="0.25">
      <c r="B15" s="95" t="s">
        <v>39</v>
      </c>
      <c r="C15" s="34"/>
      <c r="D15" s="35"/>
      <c r="E15" s="36">
        <f t="shared" si="0"/>
        <v>5051.1800000000012</v>
      </c>
      <c r="F15" s="36" t="e">
        <f t="shared" si="0"/>
        <v>#DIV/0!</v>
      </c>
      <c r="G15" s="36">
        <f t="shared" si="1"/>
        <v>33.172400000000003</v>
      </c>
      <c r="H15" s="37">
        <f t="shared" si="2"/>
        <v>8456</v>
      </c>
      <c r="I15" s="37">
        <f t="shared" si="2"/>
        <v>0</v>
      </c>
      <c r="J15" s="37">
        <f t="shared" si="2"/>
        <v>0</v>
      </c>
      <c r="K15" s="37">
        <f t="shared" si="2"/>
        <v>8456</v>
      </c>
      <c r="L15" s="37">
        <f t="shared" si="2"/>
        <v>0</v>
      </c>
      <c r="M15" s="37">
        <f t="shared" si="2"/>
        <v>8456</v>
      </c>
      <c r="N15" s="37">
        <f t="shared" si="2"/>
        <v>0</v>
      </c>
      <c r="O15" s="37">
        <f t="shared" si="2"/>
        <v>0</v>
      </c>
      <c r="P15" s="37">
        <f t="shared" si="2"/>
        <v>0</v>
      </c>
      <c r="Q15" s="37">
        <f t="shared" si="2"/>
        <v>0</v>
      </c>
      <c r="R15" s="37">
        <f t="shared" si="3"/>
        <v>6819</v>
      </c>
      <c r="S15" s="37">
        <f t="shared" si="3"/>
        <v>0</v>
      </c>
      <c r="T15" s="37">
        <f t="shared" si="3"/>
        <v>0</v>
      </c>
      <c r="U15" s="37">
        <f t="shared" si="3"/>
        <v>0</v>
      </c>
      <c r="V15" s="37">
        <f t="shared" si="3"/>
        <v>0</v>
      </c>
      <c r="W15" s="37">
        <f t="shared" si="3"/>
        <v>0</v>
      </c>
      <c r="X15" s="37">
        <f t="shared" si="3"/>
        <v>992</v>
      </c>
      <c r="Y15" s="37">
        <f t="shared" si="3"/>
        <v>645</v>
      </c>
      <c r="Z15" s="37">
        <f t="shared" si="3"/>
        <v>0</v>
      </c>
      <c r="AA15" s="34"/>
      <c r="AB15" s="96">
        <f t="shared" si="4"/>
        <v>30.762</v>
      </c>
      <c r="AC15" s="12">
        <f t="shared" si="5"/>
        <v>0</v>
      </c>
    </row>
    <row r="16" spans="2:29" x14ac:dyDescent="0.25">
      <c r="B16" s="95" t="s">
        <v>42</v>
      </c>
      <c r="C16" s="34"/>
      <c r="D16" s="35"/>
      <c r="E16" s="36">
        <f t="shared" si="0"/>
        <v>2914.8250000000003</v>
      </c>
      <c r="F16" s="36">
        <f t="shared" si="0"/>
        <v>1556.0330000000001</v>
      </c>
      <c r="G16" s="36">
        <f t="shared" si="1"/>
        <v>35.430399999999999</v>
      </c>
      <c r="H16" s="37">
        <f t="shared" si="2"/>
        <v>4332</v>
      </c>
      <c r="I16" s="37">
        <f t="shared" si="2"/>
        <v>0</v>
      </c>
      <c r="J16" s="37">
        <f t="shared" si="2"/>
        <v>0</v>
      </c>
      <c r="K16" s="37">
        <f t="shared" si="2"/>
        <v>4332</v>
      </c>
      <c r="L16" s="37">
        <f t="shared" si="2"/>
        <v>0</v>
      </c>
      <c r="M16" s="37">
        <f t="shared" si="2"/>
        <v>4332</v>
      </c>
      <c r="N16" s="37">
        <f t="shared" si="2"/>
        <v>0</v>
      </c>
      <c r="O16" s="37">
        <f t="shared" si="2"/>
        <v>0</v>
      </c>
      <c r="P16" s="37">
        <f t="shared" si="2"/>
        <v>0</v>
      </c>
      <c r="Q16" s="37">
        <f t="shared" si="2"/>
        <v>0</v>
      </c>
      <c r="R16" s="37">
        <f t="shared" si="3"/>
        <v>4332</v>
      </c>
      <c r="S16" s="37">
        <f t="shared" si="3"/>
        <v>0</v>
      </c>
      <c r="T16" s="37">
        <f t="shared" si="3"/>
        <v>0</v>
      </c>
      <c r="U16" s="37">
        <f t="shared" si="3"/>
        <v>0</v>
      </c>
      <c r="V16" s="37">
        <f t="shared" si="3"/>
        <v>0</v>
      </c>
      <c r="W16" s="37">
        <f t="shared" si="3"/>
        <v>0</v>
      </c>
      <c r="X16" s="37">
        <f t="shared" si="3"/>
        <v>0</v>
      </c>
      <c r="Y16" s="37">
        <f t="shared" si="3"/>
        <v>0</v>
      </c>
      <c r="Z16" s="37">
        <f t="shared" si="3"/>
        <v>0</v>
      </c>
      <c r="AA16" s="34"/>
      <c r="AB16" s="96">
        <f t="shared" si="4"/>
        <v>13.240000000000002</v>
      </c>
      <c r="AC16" s="12">
        <f t="shared" si="5"/>
        <v>0</v>
      </c>
    </row>
    <row r="17" spans="2:30" x14ac:dyDescent="0.25">
      <c r="B17" s="95" t="s">
        <v>40</v>
      </c>
      <c r="C17" s="34"/>
      <c r="D17" s="35"/>
      <c r="E17" s="36">
        <f t="shared" si="0"/>
        <v>3574.1480000000006</v>
      </c>
      <c r="F17" s="36">
        <f t="shared" si="0"/>
        <v>2023.498</v>
      </c>
      <c r="G17" s="36">
        <f t="shared" si="1"/>
        <v>35.4559</v>
      </c>
      <c r="H17" s="37">
        <f t="shared" si="2"/>
        <v>5843.7969999999996</v>
      </c>
      <c r="I17" s="37">
        <f t="shared" si="2"/>
        <v>0.80000000000001137</v>
      </c>
      <c r="J17" s="37">
        <f t="shared" si="2"/>
        <v>88.687277710399997</v>
      </c>
      <c r="K17" s="37">
        <f t="shared" si="2"/>
        <v>5754.31</v>
      </c>
      <c r="L17" s="37">
        <f t="shared" si="2"/>
        <v>0</v>
      </c>
      <c r="M17" s="37">
        <f t="shared" si="2"/>
        <v>5843.7969999999996</v>
      </c>
      <c r="N17" s="37">
        <f t="shared" si="2"/>
        <v>0.80000000000001137</v>
      </c>
      <c r="O17" s="37">
        <f t="shared" si="2"/>
        <v>0</v>
      </c>
      <c r="P17" s="37">
        <f t="shared" si="2"/>
        <v>0</v>
      </c>
      <c r="Q17" s="37">
        <f t="shared" si="2"/>
        <v>88.687277710399997</v>
      </c>
      <c r="R17" s="37">
        <f t="shared" si="3"/>
        <v>3517</v>
      </c>
      <c r="S17" s="37">
        <f t="shared" si="3"/>
        <v>0</v>
      </c>
      <c r="T17" s="37">
        <f t="shared" si="3"/>
        <v>0.31</v>
      </c>
      <c r="U17" s="37">
        <f t="shared" si="3"/>
        <v>0</v>
      </c>
      <c r="V17" s="37">
        <f t="shared" si="3"/>
        <v>0</v>
      </c>
      <c r="W17" s="37">
        <f t="shared" si="3"/>
        <v>0</v>
      </c>
      <c r="X17" s="37">
        <f t="shared" si="3"/>
        <v>1408</v>
      </c>
      <c r="Y17" s="37">
        <f t="shared" si="3"/>
        <v>829</v>
      </c>
      <c r="Z17" s="37">
        <f t="shared" si="3"/>
        <v>0</v>
      </c>
      <c r="AA17" s="34"/>
      <c r="AB17" s="96">
        <f t="shared" si="4"/>
        <v>28.293999999999997</v>
      </c>
      <c r="AC17" s="12">
        <f t="shared" si="5"/>
        <v>0</v>
      </c>
    </row>
    <row r="18" spans="2:30" ht="15.75" thickBot="1" x14ac:dyDescent="0.3">
      <c r="B18" s="97" t="s">
        <v>38</v>
      </c>
      <c r="C18" s="98"/>
      <c r="D18" s="99"/>
      <c r="E18" s="100">
        <f t="shared" si="0"/>
        <v>1526.3309999999999</v>
      </c>
      <c r="F18" s="100">
        <f t="shared" si="0"/>
        <v>824.19599999999991</v>
      </c>
      <c r="G18" s="100">
        <f t="shared" si="1"/>
        <v>35.480400000000003</v>
      </c>
      <c r="H18" s="101">
        <f t="shared" si="2"/>
        <v>2346</v>
      </c>
      <c r="I18" s="101">
        <f t="shared" si="2"/>
        <v>0</v>
      </c>
      <c r="J18" s="101">
        <f t="shared" si="2"/>
        <v>0</v>
      </c>
      <c r="K18" s="101">
        <f t="shared" si="2"/>
        <v>2346</v>
      </c>
      <c r="L18" s="101">
        <f t="shared" si="2"/>
        <v>0</v>
      </c>
      <c r="M18" s="101">
        <f t="shared" si="2"/>
        <v>2346</v>
      </c>
      <c r="N18" s="101">
        <f t="shared" si="2"/>
        <v>0</v>
      </c>
      <c r="O18" s="101">
        <f t="shared" si="2"/>
        <v>0</v>
      </c>
      <c r="P18" s="101">
        <f t="shared" si="2"/>
        <v>0</v>
      </c>
      <c r="Q18" s="101">
        <f t="shared" si="2"/>
        <v>0</v>
      </c>
      <c r="R18" s="101">
        <f t="shared" si="3"/>
        <v>1901</v>
      </c>
      <c r="S18" s="101">
        <f t="shared" si="3"/>
        <v>0</v>
      </c>
      <c r="T18" s="101">
        <f t="shared" si="3"/>
        <v>445</v>
      </c>
      <c r="U18" s="101">
        <f t="shared" si="3"/>
        <v>0</v>
      </c>
      <c r="V18" s="101">
        <f t="shared" si="3"/>
        <v>0</v>
      </c>
      <c r="W18" s="101">
        <f t="shared" si="3"/>
        <v>0</v>
      </c>
      <c r="X18" s="101">
        <f t="shared" si="3"/>
        <v>0</v>
      </c>
      <c r="Y18" s="101">
        <f t="shared" si="3"/>
        <v>0</v>
      </c>
      <c r="Z18" s="101">
        <f t="shared" si="3"/>
        <v>0</v>
      </c>
      <c r="AA18" s="98"/>
      <c r="AB18" s="102">
        <f t="shared" si="4"/>
        <v>5.8639999999999999</v>
      </c>
      <c r="AC18" s="12">
        <f t="shared" si="5"/>
        <v>0</v>
      </c>
    </row>
    <row r="19" spans="2:30" ht="15.75" thickBot="1" x14ac:dyDescent="0.3">
      <c r="D19" s="11"/>
      <c r="E19">
        <v>3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>
        <v>13</v>
      </c>
      <c r="R19">
        <v>15</v>
      </c>
      <c r="S19">
        <v>16</v>
      </c>
      <c r="T19">
        <v>17</v>
      </c>
      <c r="U19">
        <v>18</v>
      </c>
      <c r="V19">
        <v>19</v>
      </c>
      <c r="W19">
        <v>20</v>
      </c>
      <c r="X19">
        <v>21</v>
      </c>
      <c r="Y19">
        <v>22</v>
      </c>
      <c r="Z19">
        <v>23</v>
      </c>
      <c r="AC19" s="12"/>
    </row>
    <row r="20" spans="2:30" x14ac:dyDescent="0.25">
      <c r="B20" s="87" t="s">
        <v>279</v>
      </c>
      <c r="C20" s="88"/>
      <c r="D20" s="89"/>
      <c r="E20" s="88" t="e">
        <f>SUM(E5:E18)</f>
        <v>#N/A</v>
      </c>
      <c r="F20" s="88" t="e">
        <f>SUM(F5:F18)</f>
        <v>#N/A</v>
      </c>
      <c r="G20" s="88"/>
      <c r="H20" s="88">
        <f t="shared" ref="H20:Z20" si="6">SUM(H5:H18)</f>
        <v>73036.543000000005</v>
      </c>
      <c r="I20" s="88">
        <f t="shared" si="6"/>
        <v>8.5</v>
      </c>
      <c r="J20" s="88">
        <f t="shared" si="6"/>
        <v>736.62351809976258</v>
      </c>
      <c r="K20" s="88">
        <f t="shared" si="6"/>
        <v>71960.12</v>
      </c>
      <c r="L20" s="88">
        <f t="shared" si="6"/>
        <v>0</v>
      </c>
      <c r="M20" s="88">
        <f t="shared" si="6"/>
        <v>73036.543000000005</v>
      </c>
      <c r="N20" s="88">
        <f t="shared" si="6"/>
        <v>8.5</v>
      </c>
      <c r="O20" s="88">
        <f t="shared" si="6"/>
        <v>0</v>
      </c>
      <c r="P20" s="88">
        <f t="shared" si="6"/>
        <v>0</v>
      </c>
      <c r="Q20" s="88">
        <f t="shared" si="6"/>
        <v>736.62351809976258</v>
      </c>
      <c r="R20" s="88">
        <f t="shared" si="6"/>
        <v>56212</v>
      </c>
      <c r="S20" s="88">
        <f t="shared" si="6"/>
        <v>0</v>
      </c>
      <c r="T20" s="88">
        <f t="shared" si="6"/>
        <v>3823.11</v>
      </c>
      <c r="U20" s="88">
        <f t="shared" si="6"/>
        <v>0</v>
      </c>
      <c r="V20" s="88">
        <f t="shared" si="6"/>
        <v>0</v>
      </c>
      <c r="W20" s="88">
        <f t="shared" si="6"/>
        <v>0</v>
      </c>
      <c r="X20" s="88">
        <f t="shared" si="6"/>
        <v>6451.42</v>
      </c>
      <c r="Y20" s="88">
        <f t="shared" si="6"/>
        <v>5473.38</v>
      </c>
      <c r="Z20" s="88">
        <f t="shared" si="6"/>
        <v>0</v>
      </c>
      <c r="AA20" s="88"/>
      <c r="AB20" s="90">
        <f t="shared" ref="AB20" si="7">SUM(AB5:AB18)</f>
        <v>258.51599999999996</v>
      </c>
      <c r="AC20" s="12"/>
    </row>
    <row r="21" spans="2:30" ht="15.75" thickBot="1" x14ac:dyDescent="0.3">
      <c r="B21" s="91" t="s">
        <v>280</v>
      </c>
      <c r="C21" s="92"/>
      <c r="D21" s="93"/>
      <c r="E21" s="92" t="e">
        <f>SUM(E43:E191)</f>
        <v>#N/A</v>
      </c>
      <c r="F21" s="92" t="e">
        <f>SUM(F43:F191)</f>
        <v>#N/A</v>
      </c>
      <c r="G21" s="92"/>
      <c r="H21" s="92">
        <f t="shared" ref="H21:Z21" si="8">SUM(H43:H191)</f>
        <v>65747</v>
      </c>
      <c r="I21" s="92">
        <f t="shared" si="8"/>
        <v>0</v>
      </c>
      <c r="J21" s="92">
        <f t="shared" si="8"/>
        <v>0</v>
      </c>
      <c r="K21" s="92">
        <f t="shared" si="8"/>
        <v>65747</v>
      </c>
      <c r="L21" s="92">
        <f t="shared" si="8"/>
        <v>0</v>
      </c>
      <c r="M21" s="92">
        <f t="shared" si="8"/>
        <v>65747</v>
      </c>
      <c r="N21" s="92">
        <f t="shared" si="8"/>
        <v>0</v>
      </c>
      <c r="O21" s="92">
        <f t="shared" si="8"/>
        <v>0</v>
      </c>
      <c r="P21" s="92">
        <f t="shared" si="8"/>
        <v>0</v>
      </c>
      <c r="Q21" s="92">
        <f t="shared" si="8"/>
        <v>0</v>
      </c>
      <c r="R21" s="92">
        <f t="shared" si="8"/>
        <v>53941</v>
      </c>
      <c r="S21" s="92">
        <f t="shared" si="8"/>
        <v>0</v>
      </c>
      <c r="T21" s="92">
        <f t="shared" si="8"/>
        <v>3115</v>
      </c>
      <c r="U21" s="92">
        <f t="shared" si="8"/>
        <v>0</v>
      </c>
      <c r="V21" s="92">
        <f t="shared" si="8"/>
        <v>0</v>
      </c>
      <c r="W21" s="92">
        <f t="shared" si="8"/>
        <v>0</v>
      </c>
      <c r="X21" s="92">
        <f t="shared" si="8"/>
        <v>5761.62</v>
      </c>
      <c r="Y21" s="92">
        <f t="shared" si="8"/>
        <v>2929.38</v>
      </c>
      <c r="Z21" s="92">
        <f t="shared" si="8"/>
        <v>0</v>
      </c>
      <c r="AA21" s="92"/>
      <c r="AB21" s="94">
        <f>SUM(AB43:AB138)</f>
        <v>115.40199999999997</v>
      </c>
      <c r="AC21" s="12"/>
    </row>
    <row r="22" spans="2:30" ht="15.75" thickBot="1" x14ac:dyDescent="0.3">
      <c r="B22" t="s">
        <v>52</v>
      </c>
      <c r="E22">
        <v>0</v>
      </c>
      <c r="AC22" s="12">
        <f>K22-Q22-SUM(R22:Z22)</f>
        <v>0</v>
      </c>
    </row>
    <row r="23" spans="2:30" x14ac:dyDescent="0.25">
      <c r="B23" s="115" t="s">
        <v>32</v>
      </c>
      <c r="C23" s="116" t="s">
        <v>59</v>
      </c>
      <c r="D23" s="117">
        <f>D43</f>
        <v>9</v>
      </c>
      <c r="E23" s="118">
        <f>ROUND(INDEX('CZT Data'!$A:$W,MATCH($B23,'CZT Data'!$B:$B,0)+1+$D23,E$19),3)</f>
        <v>102.319</v>
      </c>
      <c r="F23" s="118">
        <f>ROUND(INDEX('CZT Data'!$A:$W,MATCH($B23,'CZT Data'!$B:$B,0)+1+$D23,F$19),3)</f>
        <v>102.319</v>
      </c>
      <c r="G23" s="118">
        <f>ROUND(INDEX('CZT Data'!$A:$W,MATCH($B23,'CZT Data'!$B:$B,0)+1+$D23,G$19),3)</f>
        <v>35.488</v>
      </c>
      <c r="H23" s="118">
        <f>ROUND(INDEX('CZT Data'!$A:$W,MATCH($B23,'CZT Data'!$B:$B,0)+1+$D23,H$19),3)</f>
        <v>396</v>
      </c>
      <c r="I23" s="118">
        <f>'CZT Data'!F13</f>
        <v>0</v>
      </c>
      <c r="J23" s="118">
        <f>'CZT Data'!G13</f>
        <v>0</v>
      </c>
      <c r="K23" s="118">
        <f>ROUND(INDEX('CZT Data'!$A:$W,MATCH($B23,'CZT Data'!$B:$B,0)+1+$D23,K$19),3)</f>
        <v>57</v>
      </c>
      <c r="L23" s="118">
        <f>'CZT Data'!I13</f>
        <v>0</v>
      </c>
      <c r="M23" s="118">
        <f>H23</f>
        <v>396</v>
      </c>
      <c r="N23" s="118">
        <f>'CZT Data'!K13</f>
        <v>0</v>
      </c>
      <c r="O23" s="118">
        <f>'CZT Data'!L13</f>
        <v>0</v>
      </c>
      <c r="P23" s="118">
        <f>'CZT Data'!M13</f>
        <v>0</v>
      </c>
      <c r="Q23" s="118">
        <f>J23</f>
        <v>0</v>
      </c>
      <c r="R23" s="118">
        <f>ROUND(INDEX('CZT Data'!$A:$W,MATCH($B23,'CZT Data'!$B:$B,0)+1+$D23,R$19),3)</f>
        <v>0</v>
      </c>
      <c r="S23" s="118">
        <f>ROUND(INDEX('CZT Data'!$A:$W,MATCH($B23,'CZT Data'!$B:$B,0)+1+$D23,S$19),3)</f>
        <v>0</v>
      </c>
      <c r="T23" s="118">
        <f>ROUND(INDEX('CZT Data'!$A:$W,MATCH($B23,'CZT Data'!$B:$B,0)+1+$D23,T$19),3)</f>
        <v>0</v>
      </c>
      <c r="U23" s="118">
        <f>ROUND(INDEX('CZT Data'!$A:$W,MATCH($B23,'CZT Data'!$B:$B,0)+1+$D23,U$19),3)</f>
        <v>0</v>
      </c>
      <c r="V23" s="118">
        <f>ROUND(INDEX('CZT Data'!$A:$W,MATCH($B23,'CZT Data'!$B:$B,0)+1+$D23,V$19),3)</f>
        <v>0</v>
      </c>
      <c r="W23" s="118">
        <f>ROUND(INDEX('CZT Data'!$A:$W,MATCH($B23,'CZT Data'!$B:$B,0)+1+$D23,W$19),3)</f>
        <v>0</v>
      </c>
      <c r="X23" s="118">
        <f>ROUND(INDEX('CZT Data'!$A:$W,MATCH($B23,'CZT Data'!$B:$B,0)+1+$D23,X$19),3)</f>
        <v>38</v>
      </c>
      <c r="Y23" s="118">
        <f>ROUND(INDEX('CZT Data'!$A:$W,MATCH($B23,'CZT Data'!$B:$B,0)+1+$D23,Y$19),3)</f>
        <v>19</v>
      </c>
      <c r="Z23" s="118">
        <f>ROUND(INDEX('CZT Data'!$A:$W,MATCH($B23,'CZT Data'!$B:$B,0)+1+$D23,Z$19),3)</f>
        <v>0</v>
      </c>
      <c r="AA23" s="120" t="str">
        <f>'CZT Data'!B21</f>
        <v>Jihomoravský</v>
      </c>
      <c r="AB23" s="121">
        <f>'CZT Data'!D21</f>
        <v>7.47</v>
      </c>
      <c r="AC23" s="12">
        <f>K23-SUM(R23:Z23)</f>
        <v>0</v>
      </c>
      <c r="AD23" s="39">
        <f>H23/(F23*3.6)</f>
        <v>1.0750691464928313</v>
      </c>
    </row>
    <row r="24" spans="2:30" x14ac:dyDescent="0.25">
      <c r="B24" s="122" t="s">
        <v>33</v>
      </c>
      <c r="C24" s="123" t="s">
        <v>59</v>
      </c>
      <c r="D24" s="124">
        <f>D23</f>
        <v>9</v>
      </c>
      <c r="E24" s="125">
        <f>ROUND(INDEX('CZT Data'!$A:$W,MATCH($B24,'CZT Data'!$B:$B,0)+1+$D24,E$19),3)</f>
        <v>66.757999999999996</v>
      </c>
      <c r="F24" s="125">
        <f>ROUND(INDEX('CZT Data'!$A:$W,MATCH($B24,'CZT Data'!$B:$B,0)+1+$D24,F$19),3)</f>
        <v>66.757999999999996</v>
      </c>
      <c r="G24" s="125">
        <f>ROUND(INDEX('CZT Data'!$A:$W,MATCH($B24,'CZT Data'!$B:$B,0)+1+$D24,G$19),3)</f>
        <v>35.447000000000003</v>
      </c>
      <c r="H24" s="125">
        <f>ROUND(INDEX('CZT Data'!$A:$W,MATCH($B24,'CZT Data'!$B:$B,0)+1+$D24,H$19),3)</f>
        <v>195.358</v>
      </c>
      <c r="I24" s="125">
        <f>'CZT Data'!F167</f>
        <v>0</v>
      </c>
      <c r="J24" s="125">
        <f>'CZT Data'!G167</f>
        <v>0</v>
      </c>
      <c r="K24" s="125">
        <f>ROUND(INDEX('CZT Data'!$A:$W,MATCH($B24,'CZT Data'!$B:$B,0)+1+$D24,K$19),3)</f>
        <v>195.358</v>
      </c>
      <c r="L24" s="125">
        <f>'CZT Data'!I167</f>
        <v>0</v>
      </c>
      <c r="M24" s="125">
        <f t="shared" ref="M24:M37" si="9">H24</f>
        <v>195.358</v>
      </c>
      <c r="N24" s="125">
        <f>'CZT Data'!K167</f>
        <v>0</v>
      </c>
      <c r="O24" s="125">
        <f>'CZT Data'!L167</f>
        <v>0</v>
      </c>
      <c r="P24" s="125">
        <f>'CZT Data'!M167</f>
        <v>0</v>
      </c>
      <c r="Q24" s="125">
        <f t="shared" ref="Q24:Q37" si="10">J24</f>
        <v>0</v>
      </c>
      <c r="R24" s="125">
        <f>ROUND(INDEX('CZT Data'!$A:$W,MATCH($B24,'CZT Data'!$B:$B,0)+1+$D24,R$19),3)</f>
        <v>0</v>
      </c>
      <c r="S24" s="125">
        <f>ROUND(INDEX('CZT Data'!$A:$W,MATCH($B24,'CZT Data'!$B:$B,0)+1+$D24,S$19),3)</f>
        <v>0</v>
      </c>
      <c r="T24" s="125">
        <f>ROUND(INDEX('CZT Data'!$A:$W,MATCH($B24,'CZT Data'!$B:$B,0)+1+$D24,T$19),3)</f>
        <v>0</v>
      </c>
      <c r="U24" s="125">
        <f>ROUND(INDEX('CZT Data'!$A:$W,MATCH($B24,'CZT Data'!$B:$B,0)+1+$D24,U$19),3)</f>
        <v>0</v>
      </c>
      <c r="V24" s="125">
        <f>ROUND(INDEX('CZT Data'!$A:$W,MATCH($B24,'CZT Data'!$B:$B,0)+1+$D24,V$19),3)</f>
        <v>0</v>
      </c>
      <c r="W24" s="125">
        <f>ROUND(INDEX('CZT Data'!$A:$W,MATCH($B24,'CZT Data'!$B:$B,0)+1+$D24,W$19),3)</f>
        <v>0</v>
      </c>
      <c r="X24" s="125">
        <f>ROUND(INDEX('CZT Data'!$A:$W,MATCH($B24,'CZT Data'!$B:$B,0)+1+$D24,X$19),3)</f>
        <v>47</v>
      </c>
      <c r="Y24" s="125">
        <f>ROUND(INDEX('CZT Data'!$A:$W,MATCH($B24,'CZT Data'!$B:$B,0)+1+$D24,Y$19),3)</f>
        <v>148</v>
      </c>
      <c r="Z24" s="125">
        <f>ROUND(INDEX('CZT Data'!$A:$W,MATCH($B24,'CZT Data'!$B:$B,0)+1+$D24,Z$19),3)</f>
        <v>0</v>
      </c>
      <c r="AA24" s="127" t="str">
        <f>'CZT Data'!B175</f>
        <v>Jihočeský</v>
      </c>
      <c r="AB24" s="128">
        <f>'CZT Data'!D175</f>
        <v>2.1379999999999999</v>
      </c>
      <c r="AC24" s="12">
        <f t="shared" ref="AC24:AC35" si="11">K24-SUM(R24:Z24)</f>
        <v>0.35800000000000409</v>
      </c>
      <c r="AD24" s="39">
        <f t="shared" ref="AD24:AD37" si="12">H24/(F24*3.6)</f>
        <v>0.81287802377409613</v>
      </c>
    </row>
    <row r="25" spans="2:30" x14ac:dyDescent="0.25">
      <c r="B25" s="122" t="s">
        <v>34</v>
      </c>
      <c r="C25" s="123" t="s">
        <v>59</v>
      </c>
      <c r="D25" s="124">
        <f t="shared" ref="D25:D39" si="13">D24</f>
        <v>9</v>
      </c>
      <c r="E25" s="125">
        <f>ROUND(INDEX('CZT Data'!$A:$W,MATCH($B25,'CZT Data'!$B:$B,0)+1+$D25,E$19),3)</f>
        <v>0</v>
      </c>
      <c r="F25" s="125">
        <f>ROUND(INDEX('CZT Data'!$A:$W,MATCH($B25,'CZT Data'!$B:$B,0)+1+$D25,F$19),3)</f>
        <v>0</v>
      </c>
      <c r="G25" s="125">
        <f>ROUND(INDEX('CZT Data'!$A:$W,MATCH($B25,'CZT Data'!$B:$B,0)+1+$D25,G$19),3)</f>
        <v>0</v>
      </c>
      <c r="H25" s="125">
        <f>ROUND(INDEX('CZT Data'!$A:$W,MATCH($B25,'CZT Data'!$B:$B,0)+1+$D25,H$19),3)</f>
        <v>0</v>
      </c>
      <c r="I25" s="125">
        <f>'CZT Data'!F35</f>
        <v>0</v>
      </c>
      <c r="J25" s="125">
        <f>'CZT Data'!G35</f>
        <v>0</v>
      </c>
      <c r="K25" s="125">
        <f>ROUND(INDEX('CZT Data'!$A:$W,MATCH($B25,'CZT Data'!$B:$B,0)+1+$D25,K$19),3)</f>
        <v>0</v>
      </c>
      <c r="L25" s="125">
        <f>'CZT Data'!I35</f>
        <v>0</v>
      </c>
      <c r="M25" s="125">
        <f t="shared" si="9"/>
        <v>0</v>
      </c>
      <c r="N25" s="125">
        <f>'CZT Data'!K35</f>
        <v>0</v>
      </c>
      <c r="O25" s="125">
        <f>'CZT Data'!L35</f>
        <v>0</v>
      </c>
      <c r="P25" s="125">
        <f>'CZT Data'!M35</f>
        <v>0</v>
      </c>
      <c r="Q25" s="125">
        <f t="shared" si="10"/>
        <v>0</v>
      </c>
      <c r="R25" s="125">
        <f>ROUND(INDEX('CZT Data'!$A:$W,MATCH($B25,'CZT Data'!$B:$B,0)+1+$D25,R$19),3)</f>
        <v>0</v>
      </c>
      <c r="S25" s="125">
        <f>ROUND(INDEX('CZT Data'!$A:$W,MATCH($B25,'CZT Data'!$B:$B,0)+1+$D25,S$19),3)</f>
        <v>0</v>
      </c>
      <c r="T25" s="125">
        <f>ROUND(INDEX('CZT Data'!$A:$W,MATCH($B25,'CZT Data'!$B:$B,0)+1+$D25,T$19),3)</f>
        <v>0</v>
      </c>
      <c r="U25" s="125">
        <f>ROUND(INDEX('CZT Data'!$A:$W,MATCH($B25,'CZT Data'!$B:$B,0)+1+$D25,U$19),3)</f>
        <v>0</v>
      </c>
      <c r="V25" s="125">
        <f>ROUND(INDEX('CZT Data'!$A:$W,MATCH($B25,'CZT Data'!$B:$B,0)+1+$D25,V$19),3)</f>
        <v>0</v>
      </c>
      <c r="W25" s="125">
        <f>ROUND(INDEX('CZT Data'!$A:$W,MATCH($B25,'CZT Data'!$B:$B,0)+1+$D25,W$19),3)</f>
        <v>0</v>
      </c>
      <c r="X25" s="125">
        <f>ROUND(INDEX('CZT Data'!$A:$W,MATCH($B25,'CZT Data'!$B:$B,0)+1+$D25,X$19),3)</f>
        <v>0</v>
      </c>
      <c r="Y25" s="125">
        <f>ROUND(INDEX('CZT Data'!$A:$W,MATCH($B25,'CZT Data'!$B:$B,0)+1+$D25,Y$19),3)</f>
        <v>0</v>
      </c>
      <c r="Z25" s="125">
        <f>ROUND(INDEX('CZT Data'!$A:$W,MATCH($B25,'CZT Data'!$B:$B,0)+1+$D25,Z$19),3)</f>
        <v>0</v>
      </c>
      <c r="AA25" s="127" t="str">
        <f>'CZT Data'!B43</f>
        <v>Moravskoslezský</v>
      </c>
      <c r="AB25" s="128">
        <f>'CZT Data'!D43</f>
        <v>4.8</v>
      </c>
      <c r="AC25" s="12">
        <f t="shared" si="11"/>
        <v>0</v>
      </c>
      <c r="AD25" s="39" t="e">
        <f t="shared" si="12"/>
        <v>#DIV/0!</v>
      </c>
    </row>
    <row r="26" spans="2:30" x14ac:dyDescent="0.25">
      <c r="B26" s="122" t="s">
        <v>65</v>
      </c>
      <c r="C26" s="123" t="s">
        <v>59</v>
      </c>
      <c r="D26" s="124">
        <f t="shared" si="13"/>
        <v>9</v>
      </c>
      <c r="E26" s="125">
        <f>ROUND(INDEX('CZT Data'!$A:$W,MATCH($B26,'CZT Data'!$B:$B,0)+1+$D26,E$19),3)</f>
        <v>560.70100000000002</v>
      </c>
      <c r="F26" s="125">
        <f>ROUND(INDEX('CZT Data'!$A:$W,MATCH($B26,'CZT Data'!$B:$B,0)+1+$D26,F$19),3)</f>
        <v>560.70100000000002</v>
      </c>
      <c r="G26" s="125">
        <f>ROUND(INDEX('CZT Data'!$A:$W,MATCH($B26,'CZT Data'!$B:$B,0)+1+$D26,G$19),3)</f>
        <v>35.438000000000002</v>
      </c>
      <c r="H26" s="125">
        <f>ROUND(INDEX('CZT Data'!$A:$W,MATCH($B26,'CZT Data'!$B:$B,0)+1+$D26,H$19),3)</f>
        <v>1984.7159999999999</v>
      </c>
      <c r="I26" s="125">
        <f>'CZT Data'!F145</f>
        <v>0</v>
      </c>
      <c r="J26" s="125">
        <f>'CZT Data'!G145</f>
        <v>509.17526373272312</v>
      </c>
      <c r="K26" s="125">
        <f>ROUND(INDEX('CZT Data'!$A:$W,MATCH($B26,'CZT Data'!$B:$B,0)+1+$D26,K$19),3)</f>
        <v>1475.5409999999999</v>
      </c>
      <c r="L26" s="125">
        <f>'CZT Data'!I145</f>
        <v>0</v>
      </c>
      <c r="M26" s="125">
        <f t="shared" si="9"/>
        <v>1984.7159999999999</v>
      </c>
      <c r="N26" s="125">
        <f>'CZT Data'!K145</f>
        <v>0</v>
      </c>
      <c r="O26" s="125">
        <f>'CZT Data'!L145</f>
        <v>0</v>
      </c>
      <c r="P26" s="125">
        <f>'CZT Data'!M145</f>
        <v>0</v>
      </c>
      <c r="Q26" s="125">
        <f t="shared" si="10"/>
        <v>509.17526373272312</v>
      </c>
      <c r="R26" s="125">
        <f>ROUND(INDEX('CZT Data'!$A:$W,MATCH($B26,'CZT Data'!$B:$B,0)+1+$D26,R$19),3)</f>
        <v>0</v>
      </c>
      <c r="S26" s="125">
        <f>ROUND(INDEX('CZT Data'!$A:$W,MATCH($B26,'CZT Data'!$B:$B,0)+1+$D26,S$19),3)</f>
        <v>0</v>
      </c>
      <c r="T26" s="125">
        <f>ROUND(INDEX('CZT Data'!$A:$W,MATCH($B26,'CZT Data'!$B:$B,0)+1+$D26,T$19),3)</f>
        <v>0</v>
      </c>
      <c r="U26" s="125">
        <f>ROUND(INDEX('CZT Data'!$A:$W,MATCH($B26,'CZT Data'!$B:$B,0)+1+$D26,U$19),3)</f>
        <v>0</v>
      </c>
      <c r="V26" s="125">
        <f>ROUND(INDEX('CZT Data'!$A:$W,MATCH($B26,'CZT Data'!$B:$B,0)+1+$D26,V$19),3)</f>
        <v>0</v>
      </c>
      <c r="W26" s="125">
        <f>ROUND(INDEX('CZT Data'!$A:$W,MATCH($B26,'CZT Data'!$B:$B,0)+1+$D26,W$19),3)</f>
        <v>0</v>
      </c>
      <c r="X26" s="125">
        <f>ROUND(INDEX('CZT Data'!$A:$W,MATCH($B26,'CZT Data'!$B:$B,0)+1+$D26,X$19),3)</f>
        <v>148</v>
      </c>
      <c r="Y26" s="125">
        <f>ROUND(INDEX('CZT Data'!$A:$W,MATCH($B26,'CZT Data'!$B:$B,0)+1+$D26,Y$19),3)</f>
        <v>1328</v>
      </c>
      <c r="Z26" s="125">
        <f>ROUND(INDEX('CZT Data'!$A:$W,MATCH($B26,'CZT Data'!$B:$B,0)+1+$D26,Z$19),3)</f>
        <v>0</v>
      </c>
      <c r="AA26" s="127" t="str">
        <f>'CZT Data'!B153</f>
        <v>Pardubický</v>
      </c>
      <c r="AB26" s="128">
        <f>'CZT Data'!D153</f>
        <v>21.355999999999998</v>
      </c>
      <c r="AC26" s="12">
        <f t="shared" si="11"/>
        <v>-0.45900000000006003</v>
      </c>
      <c r="AD26" s="39">
        <f t="shared" si="12"/>
        <v>0.98325132289758699</v>
      </c>
    </row>
    <row r="27" spans="2:30" x14ac:dyDescent="0.25">
      <c r="B27" s="122" t="s">
        <v>66</v>
      </c>
      <c r="C27" s="123" t="s">
        <v>59</v>
      </c>
      <c r="D27" s="124">
        <f t="shared" si="13"/>
        <v>9</v>
      </c>
      <c r="E27" s="125">
        <f>ROUND(INDEX('CZT Data'!$A:$W,MATCH($B27,'CZT Data'!$B:$B,0)+1+$D27,E$19),3)</f>
        <v>189.56100000000001</v>
      </c>
      <c r="F27" s="125">
        <f>ROUND(INDEX('CZT Data'!$A:$W,MATCH($B27,'CZT Data'!$B:$B,0)+1+$D27,F$19),3)</f>
        <v>189.56100000000001</v>
      </c>
      <c r="G27" s="125">
        <f>ROUND(INDEX('CZT Data'!$A:$W,MATCH($B27,'CZT Data'!$B:$B,0)+1+$D27,G$19),3)</f>
        <v>35.436999999999998</v>
      </c>
      <c r="H27" s="125">
        <f>ROUND(INDEX('CZT Data'!$A:$W,MATCH($B27,'CZT Data'!$B:$B,0)+1+$D27,H$19),3)</f>
        <v>583.48699999999997</v>
      </c>
      <c r="I27" s="125">
        <f>'CZT Data'!F123</f>
        <v>0</v>
      </c>
      <c r="J27" s="125">
        <f>'CZT Data'!G123</f>
        <v>89.487277710400008</v>
      </c>
      <c r="K27" s="125">
        <f>ROUND(INDEX('CZT Data'!$A:$W,MATCH($B27,'CZT Data'!$B:$B,0)+1+$D27,K$19),3)</f>
        <v>494</v>
      </c>
      <c r="L27" s="125">
        <f>'CZT Data'!I123</f>
        <v>0</v>
      </c>
      <c r="M27" s="125">
        <f t="shared" si="9"/>
        <v>583.48699999999997</v>
      </c>
      <c r="N27" s="125">
        <f>'CZT Data'!K123</f>
        <v>0</v>
      </c>
      <c r="O27" s="125">
        <f>'CZT Data'!L123</f>
        <v>0</v>
      </c>
      <c r="P27" s="125">
        <f>'CZT Data'!M123</f>
        <v>0</v>
      </c>
      <c r="Q27" s="125">
        <f t="shared" si="10"/>
        <v>89.487277710400008</v>
      </c>
      <c r="R27" s="125">
        <f>ROUND(INDEX('CZT Data'!$A:$W,MATCH($B27,'CZT Data'!$B:$B,0)+1+$D27,R$19),3)</f>
        <v>0</v>
      </c>
      <c r="S27" s="125">
        <f>ROUND(INDEX('CZT Data'!$A:$W,MATCH($B27,'CZT Data'!$B:$B,0)+1+$D27,S$19),3)</f>
        <v>0</v>
      </c>
      <c r="T27" s="125">
        <f>ROUND(INDEX('CZT Data'!$A:$W,MATCH($B27,'CZT Data'!$B:$B,0)+1+$D27,T$19),3)</f>
        <v>0</v>
      </c>
      <c r="U27" s="125">
        <f>ROUND(INDEX('CZT Data'!$A:$W,MATCH($B27,'CZT Data'!$B:$B,0)+1+$D27,U$19),3)</f>
        <v>0</v>
      </c>
      <c r="V27" s="125">
        <f>ROUND(INDEX('CZT Data'!$A:$W,MATCH($B27,'CZT Data'!$B:$B,0)+1+$D27,V$19),3)</f>
        <v>0</v>
      </c>
      <c r="W27" s="125">
        <f>ROUND(INDEX('CZT Data'!$A:$W,MATCH($B27,'CZT Data'!$B:$B,0)+1+$D27,W$19),3)</f>
        <v>0</v>
      </c>
      <c r="X27" s="125">
        <f>ROUND(INDEX('CZT Data'!$A:$W,MATCH($B27,'CZT Data'!$B:$B,0)+1+$D27,X$19),3)</f>
        <v>198</v>
      </c>
      <c r="Y27" s="125">
        <f>ROUND(INDEX('CZT Data'!$A:$W,MATCH($B27,'CZT Data'!$B:$B,0)+1+$D27,Y$19),3)</f>
        <v>296</v>
      </c>
      <c r="Z27" s="125">
        <f>ROUND(INDEX('CZT Data'!$A:$W,MATCH($B27,'CZT Data'!$B:$B,0)+1+$D27,Z$19),3)</f>
        <v>0</v>
      </c>
      <c r="AA27" s="127" t="str">
        <f>'CZT Data'!B131</f>
        <v>Vysočina</v>
      </c>
      <c r="AB27" s="128">
        <f>'CZT Data'!D131</f>
        <v>6.25</v>
      </c>
      <c r="AC27" s="12">
        <f t="shared" si="11"/>
        <v>0</v>
      </c>
      <c r="AD27" s="39">
        <f t="shared" si="12"/>
        <v>0.85502673135414031</v>
      </c>
    </row>
    <row r="28" spans="2:30" x14ac:dyDescent="0.25">
      <c r="B28" s="122" t="s">
        <v>67</v>
      </c>
      <c r="C28" s="123" t="s">
        <v>59</v>
      </c>
      <c r="D28" s="124">
        <f t="shared" si="13"/>
        <v>9</v>
      </c>
      <c r="E28" s="125">
        <f>ROUND(INDEX('CZT Data'!$A:$W,MATCH($B28,'CZT Data'!$B:$B,0)+1+$D28,E$19),3)</f>
        <v>58.179000000000002</v>
      </c>
      <c r="F28" s="125">
        <f>ROUND(INDEX('CZT Data'!$A:$W,MATCH($B28,'CZT Data'!$B:$B,0)+1+$D28,F$19),3)</f>
        <v>58.179000000000002</v>
      </c>
      <c r="G28" s="125">
        <f>ROUND(INDEX('CZT Data'!$A:$W,MATCH($B28,'CZT Data'!$B:$B,0)+1+$D28,G$19),3)</f>
        <v>35.448999999999998</v>
      </c>
      <c r="H28" s="125">
        <f>ROUND(INDEX('CZT Data'!$A:$W,MATCH($B28,'CZT Data'!$B:$B,0)+1+$D28,H$19),3)</f>
        <v>211</v>
      </c>
      <c r="I28" s="125">
        <f>'CZT Data'!F189</f>
        <v>0</v>
      </c>
      <c r="J28" s="125">
        <f>'CZT Data'!G189</f>
        <v>0</v>
      </c>
      <c r="K28" s="125">
        <f>ROUND(INDEX('CZT Data'!$A:$W,MATCH($B28,'CZT Data'!$B:$B,0)+1+$D28,K$19),3)</f>
        <v>211</v>
      </c>
      <c r="L28" s="125">
        <f>'CZT Data'!I189</f>
        <v>0</v>
      </c>
      <c r="M28" s="125">
        <f t="shared" si="9"/>
        <v>211</v>
      </c>
      <c r="N28" s="125">
        <f>'CZT Data'!K189</f>
        <v>0</v>
      </c>
      <c r="O28" s="125">
        <f>'CZT Data'!L189</f>
        <v>0</v>
      </c>
      <c r="P28" s="125">
        <f>'CZT Data'!M189</f>
        <v>0</v>
      </c>
      <c r="Q28" s="125">
        <f t="shared" si="10"/>
        <v>0</v>
      </c>
      <c r="R28" s="125">
        <f>ROUND(INDEX('CZT Data'!$A:$W,MATCH($B28,'CZT Data'!$B:$B,0)+1+$D28,R$19),3)</f>
        <v>0</v>
      </c>
      <c r="S28" s="125">
        <f>ROUND(INDEX('CZT Data'!$A:$W,MATCH($B28,'CZT Data'!$B:$B,0)+1+$D28,S$19),3)</f>
        <v>0</v>
      </c>
      <c r="T28" s="125">
        <f>ROUND(INDEX('CZT Data'!$A:$W,MATCH($B28,'CZT Data'!$B:$B,0)+1+$D28,T$19),3)</f>
        <v>0</v>
      </c>
      <c r="U28" s="125">
        <f>ROUND(INDEX('CZT Data'!$A:$W,MATCH($B28,'CZT Data'!$B:$B,0)+1+$D28,U$19),3)</f>
        <v>0</v>
      </c>
      <c r="V28" s="125">
        <f>ROUND(INDEX('CZT Data'!$A:$W,MATCH($B28,'CZT Data'!$B:$B,0)+1+$D28,V$19),3)</f>
        <v>0</v>
      </c>
      <c r="W28" s="125">
        <f>ROUND(INDEX('CZT Data'!$A:$W,MATCH($B28,'CZT Data'!$B:$B,0)+1+$D28,W$19),3)</f>
        <v>0</v>
      </c>
      <c r="X28" s="125">
        <f>ROUND(INDEX('CZT Data'!$A:$W,MATCH($B28,'CZT Data'!$B:$B,0)+1+$D28,X$19),3)</f>
        <v>105</v>
      </c>
      <c r="Y28" s="125">
        <f>ROUND(INDEX('CZT Data'!$A:$W,MATCH($B28,'CZT Data'!$B:$B,0)+1+$D28,Y$19),3)</f>
        <v>106</v>
      </c>
      <c r="Z28" s="125">
        <f>ROUND(INDEX('CZT Data'!$A:$W,MATCH($B28,'CZT Data'!$B:$B,0)+1+$D28,Z$19),3)</f>
        <v>0</v>
      </c>
      <c r="AA28" s="127" t="str">
        <f>'CZT Data'!B197</f>
        <v>Středočeský</v>
      </c>
      <c r="AB28" s="128">
        <f>'CZT Data'!D197</f>
        <v>11.337</v>
      </c>
      <c r="AC28" s="12">
        <f t="shared" si="11"/>
        <v>0</v>
      </c>
      <c r="AD28" s="39">
        <f t="shared" si="12"/>
        <v>1.0074272694805877</v>
      </c>
    </row>
    <row r="29" spans="2:30" x14ac:dyDescent="0.25">
      <c r="B29" s="122" t="s">
        <v>68</v>
      </c>
      <c r="C29" s="123" t="s">
        <v>59</v>
      </c>
      <c r="D29" s="124">
        <f t="shared" si="13"/>
        <v>9</v>
      </c>
      <c r="E29" s="125">
        <f>ROUND(INDEX('CZT Data'!$A:$W,MATCH($B29,'CZT Data'!$B:$B,0)+1+$D29,E$19),3)</f>
        <v>145.977</v>
      </c>
      <c r="F29" s="125">
        <f>ROUND(INDEX('CZT Data'!$A:$W,MATCH($B29,'CZT Data'!$B:$B,0)+1+$D29,F$19),3)</f>
        <v>145.977</v>
      </c>
      <c r="G29" s="125">
        <f>ROUND(INDEX('CZT Data'!$A:$W,MATCH($B29,'CZT Data'!$B:$B,0)+1+$D29,G$19),3)</f>
        <v>35.488999999999997</v>
      </c>
      <c r="H29" s="125">
        <f>ROUND(INDEX('CZT Data'!$A:$W,MATCH($B29,'CZT Data'!$B:$B,0)+1+$D29,H$19),3)</f>
        <v>445.63799999999998</v>
      </c>
      <c r="I29" s="125">
        <f>'CZT Data'!F79</f>
        <v>0</v>
      </c>
      <c r="J29" s="125">
        <f>'CZT Data'!G79</f>
        <v>51.437976656639876</v>
      </c>
      <c r="K29" s="125">
        <f>ROUND(INDEX('CZT Data'!$A:$W,MATCH($B29,'CZT Data'!$B:$B,0)+1+$D29,K$19),3)</f>
        <v>394.2</v>
      </c>
      <c r="L29" s="125">
        <f>'CZT Data'!I79</f>
        <v>0</v>
      </c>
      <c r="M29" s="125">
        <f t="shared" si="9"/>
        <v>445.63799999999998</v>
      </c>
      <c r="N29" s="125">
        <f>'CZT Data'!K79</f>
        <v>0</v>
      </c>
      <c r="O29" s="125">
        <f>'CZT Data'!L79</f>
        <v>0</v>
      </c>
      <c r="P29" s="125">
        <f>'CZT Data'!M79</f>
        <v>0</v>
      </c>
      <c r="Q29" s="125">
        <f t="shared" si="10"/>
        <v>51.437976656639876</v>
      </c>
      <c r="R29" s="125">
        <f>ROUND(INDEX('CZT Data'!$A:$W,MATCH($B29,'CZT Data'!$B:$B,0)+1+$D29,R$19),3)</f>
        <v>0</v>
      </c>
      <c r="S29" s="125">
        <f>ROUND(INDEX('CZT Data'!$A:$W,MATCH($B29,'CZT Data'!$B:$B,0)+1+$D29,S$19),3)</f>
        <v>0</v>
      </c>
      <c r="T29" s="125">
        <f>ROUND(INDEX('CZT Data'!$A:$W,MATCH($B29,'CZT Data'!$B:$B,0)+1+$D29,T$19),3)</f>
        <v>0</v>
      </c>
      <c r="U29" s="125">
        <f>ROUND(INDEX('CZT Data'!$A:$W,MATCH($B29,'CZT Data'!$B:$B,0)+1+$D29,U$19),3)</f>
        <v>0</v>
      </c>
      <c r="V29" s="125">
        <f>ROUND(INDEX('CZT Data'!$A:$W,MATCH($B29,'CZT Data'!$B:$B,0)+1+$D29,V$19),3)</f>
        <v>0</v>
      </c>
      <c r="W29" s="125">
        <f>ROUND(INDEX('CZT Data'!$A:$W,MATCH($B29,'CZT Data'!$B:$B,0)+1+$D29,W$19),3)</f>
        <v>0</v>
      </c>
      <c r="X29" s="125">
        <f>ROUND(INDEX('CZT Data'!$A:$W,MATCH($B29,'CZT Data'!$B:$B,0)+1+$D29,X$19),3)</f>
        <v>39</v>
      </c>
      <c r="Y29" s="125">
        <f>ROUND(INDEX('CZT Data'!$A:$W,MATCH($B29,'CZT Data'!$B:$B,0)+1+$D29,Y$19),3)</f>
        <v>355</v>
      </c>
      <c r="Z29" s="125">
        <f>ROUND(INDEX('CZT Data'!$A:$W,MATCH($B29,'CZT Data'!$B:$B,0)+1+$D29,Z$19),3)</f>
        <v>0</v>
      </c>
      <c r="AA29" s="127" t="str">
        <f>'CZT Data'!B87</f>
        <v>Plzeňský</v>
      </c>
      <c r="AB29" s="128">
        <f>'CZT Data'!D87</f>
        <v>3.9399999999999995</v>
      </c>
      <c r="AC29" s="12">
        <f t="shared" si="11"/>
        <v>0.19999999999998863</v>
      </c>
      <c r="AD29" s="39">
        <f t="shared" si="12"/>
        <v>0.84799888566920356</v>
      </c>
    </row>
    <row r="30" spans="2:30" x14ac:dyDescent="0.25">
      <c r="B30" s="122" t="s">
        <v>69</v>
      </c>
      <c r="C30" s="123" t="s">
        <v>59</v>
      </c>
      <c r="D30" s="124">
        <f t="shared" si="13"/>
        <v>9</v>
      </c>
      <c r="E30" s="125">
        <f>ROUND(INDEX('CZT Data'!$A:$W,MATCH($B30,'CZT Data'!$B:$B,0)+1+$D30,E$19),3)</f>
        <v>73.617000000000004</v>
      </c>
      <c r="F30" s="125">
        <f>ROUND(INDEX('CZT Data'!$A:$W,MATCH($B30,'CZT Data'!$B:$B,0)+1+$D30,F$19),3)</f>
        <v>73.617000000000004</v>
      </c>
      <c r="G30" s="125">
        <f>ROUND(INDEX('CZT Data'!$A:$W,MATCH($B30,'CZT Data'!$B:$B,0)+1+$D30,G$19),3)</f>
        <v>35.438000000000002</v>
      </c>
      <c r="H30" s="125">
        <f>ROUND(INDEX('CZT Data'!$A:$W,MATCH($B30,'CZT Data'!$B:$B,0)+1+$D30,H$19),3)</f>
        <v>244</v>
      </c>
      <c r="I30" s="125">
        <f>'CZT Data'!F101</f>
        <v>0</v>
      </c>
      <c r="J30" s="125">
        <f>'CZT Data'!G101</f>
        <v>15</v>
      </c>
      <c r="K30" s="125">
        <f>ROUND(INDEX('CZT Data'!$A:$W,MATCH($B30,'CZT Data'!$B:$B,0)+1+$D30,K$19),3)</f>
        <v>229</v>
      </c>
      <c r="L30" s="125">
        <f>'CZT Data'!I101</f>
        <v>0</v>
      </c>
      <c r="M30" s="125">
        <f t="shared" si="9"/>
        <v>244</v>
      </c>
      <c r="N30" s="125">
        <f>'CZT Data'!K101</f>
        <v>0</v>
      </c>
      <c r="O30" s="125">
        <f>'CZT Data'!L101</f>
        <v>0</v>
      </c>
      <c r="P30" s="125">
        <f>'CZT Data'!M101</f>
        <v>0</v>
      </c>
      <c r="Q30" s="125">
        <f t="shared" si="10"/>
        <v>15</v>
      </c>
      <c r="R30" s="125">
        <f>ROUND(INDEX('CZT Data'!$A:$W,MATCH($B30,'CZT Data'!$B:$B,0)+1+$D30,R$19),3)</f>
        <v>0</v>
      </c>
      <c r="S30" s="125">
        <f>ROUND(INDEX('CZT Data'!$A:$W,MATCH($B30,'CZT Data'!$B:$B,0)+1+$D30,S$19),3)</f>
        <v>0</v>
      </c>
      <c r="T30" s="125">
        <f>ROUND(INDEX('CZT Data'!$A:$W,MATCH($B30,'CZT Data'!$B:$B,0)+1+$D30,T$19),3)</f>
        <v>0</v>
      </c>
      <c r="U30" s="125">
        <f>ROUND(INDEX('CZT Data'!$A:$W,MATCH($B30,'CZT Data'!$B:$B,0)+1+$D30,U$19),3)</f>
        <v>0</v>
      </c>
      <c r="V30" s="125">
        <f>ROUND(INDEX('CZT Data'!$A:$W,MATCH($B30,'CZT Data'!$B:$B,0)+1+$D30,V$19),3)</f>
        <v>0</v>
      </c>
      <c r="W30" s="125">
        <f>ROUND(INDEX('CZT Data'!$A:$W,MATCH($B30,'CZT Data'!$B:$B,0)+1+$D30,W$19),3)</f>
        <v>0</v>
      </c>
      <c r="X30" s="125">
        <f>ROUND(INDEX('CZT Data'!$A:$W,MATCH($B30,'CZT Data'!$B:$B,0)+1+$D30,X$19),3)</f>
        <v>57</v>
      </c>
      <c r="Y30" s="125">
        <f>ROUND(INDEX('CZT Data'!$A:$W,MATCH($B30,'CZT Data'!$B:$B,0)+1+$D30,Y$19),3)</f>
        <v>172</v>
      </c>
      <c r="Z30" s="125">
        <f>ROUND(INDEX('CZT Data'!$A:$W,MATCH($B30,'CZT Data'!$B:$B,0)+1+$D30,Z$19),3)</f>
        <v>0</v>
      </c>
      <c r="AA30" s="127" t="str">
        <f>'CZT Data'!B109</f>
        <v>Královéhradecký</v>
      </c>
      <c r="AB30" s="128">
        <f>'CZT Data'!D109</f>
        <v>3.99</v>
      </c>
      <c r="AC30" s="12">
        <f t="shared" si="11"/>
        <v>0</v>
      </c>
      <c r="AD30" s="39">
        <f t="shared" si="12"/>
        <v>0.92068106249613235</v>
      </c>
    </row>
    <row r="31" spans="2:30" x14ac:dyDescent="0.25">
      <c r="B31" s="122" t="s">
        <v>35</v>
      </c>
      <c r="C31" s="123" t="s">
        <v>59</v>
      </c>
      <c r="D31" s="124">
        <f t="shared" si="13"/>
        <v>9</v>
      </c>
      <c r="E31" s="125">
        <f>ROUND(INDEX('CZT Data'!$A:$W,MATCH($B31,'CZT Data'!$B:$B,0)+1+$D31,E$19),3)</f>
        <v>77.328000000000003</v>
      </c>
      <c r="F31" s="125">
        <f>ROUND(INDEX('CZT Data'!$A:$W,MATCH($B31,'CZT Data'!$B:$B,0)+1+$D31,F$19),3)</f>
        <v>77.328000000000003</v>
      </c>
      <c r="G31" s="125">
        <f>ROUND(INDEX('CZT Data'!$A:$W,MATCH($B31,'CZT Data'!$B:$B,0)+1+$D31,G$19),3)</f>
        <v>35.436999999999998</v>
      </c>
      <c r="H31" s="125">
        <f>ROUND(INDEX('CZT Data'!$A:$W,MATCH($B31,'CZT Data'!$B:$B,0)+1+$D31,H$19),3)</f>
        <v>222.434</v>
      </c>
      <c r="I31" s="125">
        <f>'CZT Data'!F57</f>
        <v>0</v>
      </c>
      <c r="J31" s="125">
        <f>'CZT Data'!G57</f>
        <v>72.322999999999581</v>
      </c>
      <c r="K31" s="125">
        <f>ROUND(INDEX('CZT Data'!$A:$W,MATCH($B31,'CZT Data'!$B:$B,0)+1+$D31,K$19),3)</f>
        <v>150.11099999999999</v>
      </c>
      <c r="L31" s="125">
        <f>'CZT Data'!I57</f>
        <v>0</v>
      </c>
      <c r="M31" s="125">
        <f t="shared" si="9"/>
        <v>222.434</v>
      </c>
      <c r="N31" s="125">
        <f>'CZT Data'!K57</f>
        <v>0</v>
      </c>
      <c r="O31" s="125">
        <f>'CZT Data'!L57</f>
        <v>0</v>
      </c>
      <c r="P31" s="125">
        <f>'CZT Data'!M57</f>
        <v>0</v>
      </c>
      <c r="Q31" s="125">
        <f t="shared" si="10"/>
        <v>72.322999999999581</v>
      </c>
      <c r="R31" s="125">
        <f>ROUND(INDEX('CZT Data'!$A:$W,MATCH($B31,'CZT Data'!$B:$B,0)+1+$D31,R$19),3)</f>
        <v>0</v>
      </c>
      <c r="S31" s="125">
        <f>ROUND(INDEX('CZT Data'!$A:$W,MATCH($B31,'CZT Data'!$B:$B,0)+1+$D31,S$19),3)</f>
        <v>0</v>
      </c>
      <c r="T31" s="125">
        <f>ROUND(INDEX('CZT Data'!$A:$W,MATCH($B31,'CZT Data'!$B:$B,0)+1+$D31,T$19),3)</f>
        <v>0</v>
      </c>
      <c r="U31" s="125">
        <f>ROUND(INDEX('CZT Data'!$A:$W,MATCH($B31,'CZT Data'!$B:$B,0)+1+$D31,U$19),3)</f>
        <v>0</v>
      </c>
      <c r="V31" s="125">
        <f>ROUND(INDEX('CZT Data'!$A:$W,MATCH($B31,'CZT Data'!$B:$B,0)+1+$D31,V$19),3)</f>
        <v>0</v>
      </c>
      <c r="W31" s="125">
        <f>ROUND(INDEX('CZT Data'!$A:$W,MATCH($B31,'CZT Data'!$B:$B,0)+1+$D31,W$19),3)</f>
        <v>0</v>
      </c>
      <c r="X31" s="125">
        <f>ROUND(INDEX('CZT Data'!$A:$W,MATCH($B31,'CZT Data'!$B:$B,0)+1+$D31,X$19),3)</f>
        <v>30</v>
      </c>
      <c r="Y31" s="125">
        <f>ROUND(INDEX('CZT Data'!$A:$W,MATCH($B31,'CZT Data'!$B:$B,0)+1+$D31,Y$19),3)</f>
        <v>120</v>
      </c>
      <c r="Z31" s="125">
        <f>ROUND(INDEX('CZT Data'!$A:$W,MATCH($B31,'CZT Data'!$B:$B,0)+1+$D31,Z$19),3)</f>
        <v>0</v>
      </c>
      <c r="AA31" s="127" t="str">
        <f>'CZT Data'!B65</f>
        <v>Pardubický</v>
      </c>
      <c r="AB31" s="128">
        <f>'CZT Data'!D65</f>
        <v>4.9369999999999994</v>
      </c>
      <c r="AC31" s="12">
        <f t="shared" si="11"/>
        <v>0.11099999999999</v>
      </c>
      <c r="AD31" s="39">
        <f t="shared" si="12"/>
        <v>0.79902780651539185</v>
      </c>
    </row>
    <row r="32" spans="2:30" x14ac:dyDescent="0.25">
      <c r="B32" s="122" t="s">
        <v>70</v>
      </c>
      <c r="C32" s="123" t="s">
        <v>59</v>
      </c>
      <c r="D32" s="124">
        <f t="shared" si="13"/>
        <v>9</v>
      </c>
      <c r="E32" s="125">
        <f>ROUND(INDEX('CZT Data'!$A:$W,MATCH($B32,'CZT Data'!$B:$B,0)+1+$D32,E$19),3)</f>
        <v>9.4260000000000002</v>
      </c>
      <c r="F32" s="125">
        <f>ROUND(INDEX('CZT Data'!$A:$W,MATCH($B32,'CZT Data'!$B:$B,0)+1+$D32,F$19),3)</f>
        <v>9.4260000000000002</v>
      </c>
      <c r="G32" s="125">
        <f>ROUND(INDEX('CZT Data'!$A:$W,MATCH($B32,'CZT Data'!$B:$B,0)+1+$D32,G$19),3)</f>
        <v>35.417000000000002</v>
      </c>
      <c r="H32" s="125">
        <f>ROUND(INDEX('CZT Data'!$A:$W,MATCH($B32,'CZT Data'!$B:$B,0)+1+$D32,H$19),3)</f>
        <v>27.8</v>
      </c>
      <c r="I32" s="125">
        <f>'CZT Data'!F211</f>
        <v>0</v>
      </c>
      <c r="J32" s="125">
        <f>'CZT Data'!G211</f>
        <v>0</v>
      </c>
      <c r="K32" s="125">
        <f>ROUND(INDEX('CZT Data'!$A:$W,MATCH($B32,'CZT Data'!$B:$B,0)+1+$D32,K$19),3)</f>
        <v>27.8</v>
      </c>
      <c r="L32" s="125">
        <f>'CZT Data'!I211</f>
        <v>0</v>
      </c>
      <c r="M32" s="125">
        <f t="shared" si="9"/>
        <v>27.8</v>
      </c>
      <c r="N32" s="125">
        <f>'CZT Data'!K211</f>
        <v>0</v>
      </c>
      <c r="O32" s="125">
        <f>'CZT Data'!L211</f>
        <v>0</v>
      </c>
      <c r="P32" s="125">
        <f>'CZT Data'!M211</f>
        <v>0</v>
      </c>
      <c r="Q32" s="125">
        <f t="shared" si="10"/>
        <v>0</v>
      </c>
      <c r="R32" s="125">
        <f>ROUND(INDEX('CZT Data'!$A:$W,MATCH($B32,'CZT Data'!$B:$B,0)+1+$D32,R$19),3)</f>
        <v>0</v>
      </c>
      <c r="S32" s="125">
        <f>ROUND(INDEX('CZT Data'!$A:$W,MATCH($B32,'CZT Data'!$B:$B,0)+1+$D32,S$19),3)</f>
        <v>0</v>
      </c>
      <c r="T32" s="125">
        <f>ROUND(INDEX('CZT Data'!$A:$W,MATCH($B32,'CZT Data'!$B:$B,0)+1+$D32,T$19),3)</f>
        <v>0</v>
      </c>
      <c r="U32" s="125">
        <f>ROUND(INDEX('CZT Data'!$A:$W,MATCH($B32,'CZT Data'!$B:$B,0)+1+$D32,U$19),3)</f>
        <v>0</v>
      </c>
      <c r="V32" s="125">
        <f>ROUND(INDEX('CZT Data'!$A:$W,MATCH($B32,'CZT Data'!$B:$B,0)+1+$D32,V$19),3)</f>
        <v>0</v>
      </c>
      <c r="W32" s="125">
        <f>ROUND(INDEX('CZT Data'!$A:$W,MATCH($B32,'CZT Data'!$B:$B,0)+1+$D32,W$19),3)</f>
        <v>0</v>
      </c>
      <c r="X32" s="125">
        <f>ROUND(INDEX('CZT Data'!$A:$W,MATCH($B32,'CZT Data'!$B:$B,0)+1+$D32,X$19),3)</f>
        <v>27.8</v>
      </c>
      <c r="Y32" s="125">
        <f>ROUND(INDEX('CZT Data'!$A:$W,MATCH($B32,'CZT Data'!$B:$B,0)+1+$D32,Y$19),3)</f>
        <v>0</v>
      </c>
      <c r="Z32" s="125">
        <f>ROUND(INDEX('CZT Data'!$A:$W,MATCH($B32,'CZT Data'!$B:$B,0)+1+$D32,Z$19),3)</f>
        <v>0</v>
      </c>
      <c r="AA32" s="127" t="str">
        <f>'CZT Data'!B219</f>
        <v>Hlavní město Praha</v>
      </c>
      <c r="AB32" s="128">
        <f>'CZT Data'!D219</f>
        <v>0.14599999999999999</v>
      </c>
      <c r="AC32" s="12">
        <f t="shared" si="11"/>
        <v>0</v>
      </c>
      <c r="AD32" s="39">
        <f t="shared" si="12"/>
        <v>0.81924700002357553</v>
      </c>
    </row>
    <row r="33" spans="1:30" x14ac:dyDescent="0.25">
      <c r="B33" s="122" t="s">
        <v>71</v>
      </c>
      <c r="C33" s="123" t="s">
        <v>59</v>
      </c>
      <c r="D33" s="124">
        <f t="shared" si="13"/>
        <v>9</v>
      </c>
      <c r="E33" s="125">
        <f>ROUND(INDEX('CZT Data'!$A:$W,MATCH($B33,'CZT Data'!$B:$B,0)+1+$D33,E$19),3)</f>
        <v>32.317999999999998</v>
      </c>
      <c r="F33" s="125">
        <f>ROUND(INDEX('CZT Data'!$A:$W,MATCH($B33,'CZT Data'!$B:$B,0)+1+$D33,F$19),3)</f>
        <v>32.317999999999998</v>
      </c>
      <c r="G33" s="125">
        <f>ROUND(INDEX('CZT Data'!$A:$W,MATCH($B33,'CZT Data'!$B:$B,0)+1+$D33,G$19),3)</f>
        <v>35.423000000000002</v>
      </c>
      <c r="H33" s="125">
        <f>ROUND(INDEX('CZT Data'!$A:$W,MATCH($B33,'CZT Data'!$B:$B,0)+1+$D33,H$19),3)</f>
        <v>0</v>
      </c>
      <c r="I33" s="125">
        <f>'CZT Data'!F233</f>
        <v>0</v>
      </c>
      <c r="J33" s="125">
        <f>'CZT Data'!G233</f>
        <v>0</v>
      </c>
      <c r="K33" s="125">
        <f>ROUND(INDEX('CZT Data'!$A:$W,MATCH($B33,'CZT Data'!$B:$B,0)+1+$D33,K$19),3)</f>
        <v>0</v>
      </c>
      <c r="L33" s="125">
        <f>'CZT Data'!I233</f>
        <v>0</v>
      </c>
      <c r="M33" s="125">
        <f t="shared" si="9"/>
        <v>0</v>
      </c>
      <c r="N33" s="125">
        <f>'CZT Data'!K233</f>
        <v>0</v>
      </c>
      <c r="O33" s="125">
        <f>'CZT Data'!L233</f>
        <v>0</v>
      </c>
      <c r="P33" s="125">
        <f>'CZT Data'!M233</f>
        <v>0</v>
      </c>
      <c r="Q33" s="125">
        <f t="shared" si="10"/>
        <v>0</v>
      </c>
      <c r="R33" s="125">
        <f>ROUND(INDEX('CZT Data'!$A:$W,MATCH($B33,'CZT Data'!$B:$B,0)+1+$D33,R$19),3)</f>
        <v>0</v>
      </c>
      <c r="S33" s="125">
        <f>ROUND(INDEX('CZT Data'!$A:$W,MATCH($B33,'CZT Data'!$B:$B,0)+1+$D33,S$19),3)</f>
        <v>0</v>
      </c>
      <c r="T33" s="125">
        <f>ROUND(INDEX('CZT Data'!$A:$W,MATCH($B33,'CZT Data'!$B:$B,0)+1+$D33,T$19),3)</f>
        <v>0</v>
      </c>
      <c r="U33" s="125">
        <f>ROUND(INDEX('CZT Data'!$A:$W,MATCH($B33,'CZT Data'!$B:$B,0)+1+$D33,U$19),3)</f>
        <v>0</v>
      </c>
      <c r="V33" s="125">
        <f>ROUND(INDEX('CZT Data'!$A:$W,MATCH($B33,'CZT Data'!$B:$B,0)+1+$D33,V$19),3)</f>
        <v>0</v>
      </c>
      <c r="W33" s="125">
        <f>ROUND(INDEX('CZT Data'!$A:$W,MATCH($B33,'CZT Data'!$B:$B,0)+1+$D33,W$19),3)</f>
        <v>0</v>
      </c>
      <c r="X33" s="125">
        <f>ROUND(INDEX('CZT Data'!$A:$W,MATCH($B33,'CZT Data'!$B:$B,0)+1+$D33,X$19),3)</f>
        <v>0</v>
      </c>
      <c r="Y33" s="125">
        <f>ROUND(INDEX('CZT Data'!$A:$W,MATCH($B33,'CZT Data'!$B:$B,0)+1+$D33,Y$19),3)</f>
        <v>0</v>
      </c>
      <c r="Z33" s="125">
        <f>ROUND(INDEX('CZT Data'!$A:$W,MATCH($B33,'CZT Data'!$B:$B,0)+1+$D33,Z$19),3)</f>
        <v>0</v>
      </c>
      <c r="AA33" s="127" t="str">
        <f>'CZT Data'!B241</f>
        <v>Ústecký</v>
      </c>
      <c r="AB33" s="128">
        <f>'CZT Data'!D241</f>
        <v>1.29</v>
      </c>
      <c r="AC33" s="12">
        <f t="shared" si="11"/>
        <v>0</v>
      </c>
      <c r="AD33" s="39">
        <f t="shared" si="12"/>
        <v>0</v>
      </c>
    </row>
    <row r="34" spans="1:30" x14ac:dyDescent="0.25">
      <c r="B34" s="122" t="s">
        <v>74</v>
      </c>
      <c r="C34" s="123" t="s">
        <v>59</v>
      </c>
      <c r="D34" s="124">
        <f t="shared" si="13"/>
        <v>9</v>
      </c>
      <c r="E34" s="125">
        <f>ROUND(INDEX('CZT Data'!$A:$W,MATCH($B34,'CZT Data'!$B:$B,0)+1+$D34,E$19),3)</f>
        <v>0</v>
      </c>
      <c r="F34" s="125">
        <f>ROUND(INDEX('CZT Data'!$A:$W,MATCH($B34,'CZT Data'!$B:$B,0)+1+$D34,F$19),3)</f>
        <v>0</v>
      </c>
      <c r="G34" s="125">
        <f>ROUND(INDEX('CZT Data'!$A:$W,MATCH($B34,'CZT Data'!$B:$B,0)+1+$D34,G$19),3)</f>
        <v>35.484000000000002</v>
      </c>
      <c r="H34" s="125">
        <f>ROUND(INDEX('CZT Data'!$A:$W,MATCH($B34,'CZT Data'!$B:$B,0)+1+$D34,H$19),3)</f>
        <v>0</v>
      </c>
      <c r="I34" s="125">
        <f>'CZT Data'!F255</f>
        <v>0</v>
      </c>
      <c r="J34" s="125">
        <f>'CZT Data'!G255</f>
        <v>0</v>
      </c>
      <c r="K34" s="125">
        <f>ROUND(INDEX('CZT Data'!$A:$W,MATCH($B34,'CZT Data'!$B:$B,0)+1+$D34,K$19),3)</f>
        <v>0</v>
      </c>
      <c r="L34" s="125">
        <f>'CZT Data'!I255</f>
        <v>0</v>
      </c>
      <c r="M34" s="125">
        <f t="shared" si="9"/>
        <v>0</v>
      </c>
      <c r="N34" s="125">
        <f>'CZT Data'!K255</f>
        <v>0</v>
      </c>
      <c r="O34" s="125">
        <f>'CZT Data'!L255</f>
        <v>0</v>
      </c>
      <c r="P34" s="125">
        <f>'CZT Data'!M255</f>
        <v>0</v>
      </c>
      <c r="Q34" s="125">
        <f t="shared" si="10"/>
        <v>0</v>
      </c>
      <c r="R34" s="125">
        <f>ROUND(INDEX('CZT Data'!$A:$W,MATCH($B34,'CZT Data'!$B:$B,0)+1+$D34,R$19),3)</f>
        <v>0</v>
      </c>
      <c r="S34" s="125">
        <f>ROUND(INDEX('CZT Data'!$A:$W,MATCH($B34,'CZT Data'!$B:$B,0)+1+$D34,S$19),3)</f>
        <v>0</v>
      </c>
      <c r="T34" s="125">
        <f>ROUND(INDEX('CZT Data'!$A:$W,MATCH($B34,'CZT Data'!$B:$B,0)+1+$D34,T$19),3)</f>
        <v>0</v>
      </c>
      <c r="U34" s="125">
        <f>ROUND(INDEX('CZT Data'!$A:$W,MATCH($B34,'CZT Data'!$B:$B,0)+1+$D34,U$19),3)</f>
        <v>0</v>
      </c>
      <c r="V34" s="125">
        <f>ROUND(INDEX('CZT Data'!$A:$W,MATCH($B34,'CZT Data'!$B:$B,0)+1+$D34,V$19),3)</f>
        <v>0</v>
      </c>
      <c r="W34" s="125">
        <f>ROUND(INDEX('CZT Data'!$A:$W,MATCH($B34,'CZT Data'!$B:$B,0)+1+$D34,W$19),3)</f>
        <v>0</v>
      </c>
      <c r="X34" s="125">
        <f>ROUND(INDEX('CZT Data'!$A:$W,MATCH($B34,'CZT Data'!$B:$B,0)+1+$D34,X$19),3)</f>
        <v>0</v>
      </c>
      <c r="Y34" s="125">
        <f>ROUND(INDEX('CZT Data'!$A:$W,MATCH($B34,'CZT Data'!$B:$B,0)+1+$D34,Y$19),3)</f>
        <v>0</v>
      </c>
      <c r="Z34" s="125">
        <f>ROUND(INDEX('CZT Data'!$A:$W,MATCH($B34,'CZT Data'!$B:$B,0)+1+$D34,Z$19),3)</f>
        <v>0</v>
      </c>
      <c r="AA34" s="127" t="str">
        <f>'CZT Data'!B263</f>
        <v>Moravskoslezský</v>
      </c>
      <c r="AB34" s="128">
        <f>'CZT Data'!D263</f>
        <v>11.337</v>
      </c>
      <c r="AC34" s="12">
        <f t="shared" si="11"/>
        <v>0</v>
      </c>
      <c r="AD34" s="39" t="e">
        <f t="shared" si="12"/>
        <v>#DIV/0!</v>
      </c>
    </row>
    <row r="35" spans="1:30" x14ac:dyDescent="0.25">
      <c r="B35" s="122" t="s">
        <v>73</v>
      </c>
      <c r="C35" s="123" t="s">
        <v>59</v>
      </c>
      <c r="D35" s="124">
        <f t="shared" si="13"/>
        <v>9</v>
      </c>
      <c r="E35" s="125">
        <f>ROUND(INDEX('CZT Data'!$A:$W,MATCH($B35,'CZT Data'!$B:$B,0)+1+$D35,E$19),3)</f>
        <v>0</v>
      </c>
      <c r="F35" s="125">
        <f>ROUND(INDEX('CZT Data'!$A:$W,MATCH($B35,'CZT Data'!$B:$B,0)+1+$D35,F$19),3)</f>
        <v>0</v>
      </c>
      <c r="G35" s="125">
        <f>ROUND(INDEX('CZT Data'!$A:$W,MATCH($B35,'CZT Data'!$B:$B,0)+1+$D35,G$19),3)</f>
        <v>35.436</v>
      </c>
      <c r="H35" s="125">
        <f>ROUND(INDEX('CZT Data'!$A:$W,MATCH($B35,'CZT Data'!$B:$B,0)+1+$D35,H$19),3)</f>
        <v>0</v>
      </c>
      <c r="I35" s="125">
        <f>'CZT Data'!F278</f>
        <v>0</v>
      </c>
      <c r="J35" s="125">
        <f>'CZT Data'!G278</f>
        <v>0</v>
      </c>
      <c r="K35" s="125">
        <f>ROUND(INDEX('CZT Data'!$A:$W,MATCH($B35,'CZT Data'!$B:$B,0)+1+$D35,K$19),3)</f>
        <v>0</v>
      </c>
      <c r="L35" s="125">
        <f>'CZT Data'!I278</f>
        <v>0</v>
      </c>
      <c r="M35" s="125">
        <f t="shared" si="9"/>
        <v>0</v>
      </c>
      <c r="N35" s="125">
        <f>'CZT Data'!K278</f>
        <v>0</v>
      </c>
      <c r="O35" s="125">
        <f>'CZT Data'!L278</f>
        <v>0</v>
      </c>
      <c r="P35" s="125">
        <f>'CZT Data'!M278</f>
        <v>0</v>
      </c>
      <c r="Q35" s="125">
        <f t="shared" si="10"/>
        <v>0</v>
      </c>
      <c r="R35" s="125">
        <f>ROUND(INDEX('CZT Data'!$A:$W,MATCH($B35,'CZT Data'!$B:$B,0)+1+$D35,R$19),3)</f>
        <v>0</v>
      </c>
      <c r="S35" s="125">
        <f>ROUND(INDEX('CZT Data'!$A:$W,MATCH($B35,'CZT Data'!$B:$B,0)+1+$D35,S$19),3)</f>
        <v>0</v>
      </c>
      <c r="T35" s="125">
        <f>ROUND(INDEX('CZT Data'!$A:$W,MATCH($B35,'CZT Data'!$B:$B,0)+1+$D35,T$19),3)</f>
        <v>0</v>
      </c>
      <c r="U35" s="125">
        <f>ROUND(INDEX('CZT Data'!$A:$W,MATCH($B35,'CZT Data'!$B:$B,0)+1+$D35,U$19),3)</f>
        <v>0</v>
      </c>
      <c r="V35" s="125">
        <f>ROUND(INDEX('CZT Data'!$A:$W,MATCH($B35,'CZT Data'!$B:$B,0)+1+$D35,V$19),3)</f>
        <v>0</v>
      </c>
      <c r="W35" s="125">
        <f>ROUND(INDEX('CZT Data'!$A:$W,MATCH($B35,'CZT Data'!$B:$B,0)+1+$D35,W$19),3)</f>
        <v>0</v>
      </c>
      <c r="X35" s="125">
        <f>ROUND(INDEX('CZT Data'!$A:$W,MATCH($B35,'CZT Data'!$B:$B,0)+1+$D35,X$19),3)</f>
        <v>0</v>
      </c>
      <c r="Y35" s="125">
        <f>ROUND(INDEX('CZT Data'!$A:$W,MATCH($B35,'CZT Data'!$B:$B,0)+1+$D35,Y$19),3)</f>
        <v>0</v>
      </c>
      <c r="Z35" s="125">
        <f>ROUND(INDEX('CZT Data'!$A:$W,MATCH($B35,'CZT Data'!$B:$B,0)+1+$D35,Z$19),3)</f>
        <v>0</v>
      </c>
      <c r="AA35" s="127" t="str">
        <f>'CZT Data'!B286</f>
        <v>Královéhradecký</v>
      </c>
      <c r="AB35" s="128">
        <f>'CZT Data'!D286</f>
        <v>6.3</v>
      </c>
      <c r="AC35" s="12">
        <f t="shared" si="11"/>
        <v>0</v>
      </c>
      <c r="AD35" s="39" t="e">
        <f t="shared" si="12"/>
        <v>#DIV/0!</v>
      </c>
    </row>
    <row r="36" spans="1:30" x14ac:dyDescent="0.25">
      <c r="B36" s="122" t="s">
        <v>276</v>
      </c>
      <c r="C36" s="123" t="str">
        <f t="shared" ref="C36:C37" si="14">$C$2</f>
        <v>září</v>
      </c>
      <c r="D36" s="124">
        <f t="shared" si="13"/>
        <v>9</v>
      </c>
      <c r="E36" s="129">
        <f>ROUND(INDEX('CZT Data'!$A:$W,MATCH($B36,'CZT Data'!$B:$B,0)+1+$D36,E$19),3)</f>
        <v>4.9020000000000001</v>
      </c>
      <c r="F36" s="129">
        <f>ROUND(INDEX('CZT Data'!$A:$W,MATCH($B36,'CZT Data'!$B:$B,0)+1+$D36,F$19),3)</f>
        <v>4.9020000000000001</v>
      </c>
      <c r="G36" s="125">
        <f>ROUND(INDEX('CZT Data'!$A:$W,MATCH($B36,'CZT Data'!$B:$B,0)+1+$D36,G$19),3)</f>
        <v>35.436999999999998</v>
      </c>
      <c r="H36" s="125">
        <f>ROUND(INDEX('CZT Data'!$A:$W,MATCH($B36,'CZT Data'!$B:$B,0)+1+$D36,H$19),3)</f>
        <v>0.31</v>
      </c>
      <c r="I36" s="125">
        <f>'CZT Data'!F279</f>
        <v>0.80000000000001137</v>
      </c>
      <c r="J36" s="125">
        <f>'CZT Data'!G279</f>
        <v>-0.80000000000001137</v>
      </c>
      <c r="K36" s="125">
        <f>ROUND(INDEX('CZT Data'!$A:$W,MATCH($B36,'CZT Data'!$B:$B,0)+1+$D36,K$19),3)</f>
        <v>0.31</v>
      </c>
      <c r="L36" s="125">
        <f>'CZT Data'!I279</f>
        <v>0</v>
      </c>
      <c r="M36" s="125">
        <f t="shared" si="9"/>
        <v>0.31</v>
      </c>
      <c r="N36" s="125">
        <f>'CZT Data'!K279</f>
        <v>0.80000000000001137</v>
      </c>
      <c r="O36" s="125">
        <f>'CZT Data'!L279</f>
        <v>0</v>
      </c>
      <c r="P36" s="125">
        <f>'CZT Data'!M279</f>
        <v>0</v>
      </c>
      <c r="Q36" s="125">
        <f t="shared" si="10"/>
        <v>-0.80000000000001137</v>
      </c>
      <c r="R36" s="125">
        <f>ROUND(INDEX('CZT Data'!$A:$W,MATCH($B36,'CZT Data'!$B:$B,0)+1+$D36,R$19),3)</f>
        <v>0</v>
      </c>
      <c r="S36" s="125">
        <f>ROUND(INDEX('CZT Data'!$A:$W,MATCH($B36,'CZT Data'!$B:$B,0)+1+$D36,S$19),3)</f>
        <v>0</v>
      </c>
      <c r="T36" s="125">
        <f>ROUND(INDEX('CZT Data'!$A:$W,MATCH($B36,'CZT Data'!$B:$B,0)+1+$D36,T$19),3)</f>
        <v>0.31</v>
      </c>
      <c r="U36" s="125">
        <f>ROUND(INDEX('CZT Data'!$A:$W,MATCH($B36,'CZT Data'!$B:$B,0)+1+$D36,U$19),3)</f>
        <v>0</v>
      </c>
      <c r="V36" s="125">
        <f>ROUND(INDEX('CZT Data'!$A:$W,MATCH($B36,'CZT Data'!$B:$B,0)+1+$D36,V$19),3)</f>
        <v>0</v>
      </c>
      <c r="W36" s="125">
        <f>ROUND(INDEX('CZT Data'!$A:$W,MATCH($B36,'CZT Data'!$B:$B,0)+1+$D36,W$19),3)</f>
        <v>0</v>
      </c>
      <c r="X36" s="125">
        <f>ROUND(INDEX('CZT Data'!$A:$W,MATCH($B36,'CZT Data'!$B:$B,0)+1+$D36,X$19),3)</f>
        <v>0</v>
      </c>
      <c r="Y36" s="125">
        <f>ROUND(INDEX('CZT Data'!$A:$W,MATCH($B36,'CZT Data'!$B:$B,0)+1+$D36,Y$19),3)</f>
        <v>0</v>
      </c>
      <c r="Z36" s="125">
        <f>ROUND(INDEX('CZT Data'!$A:$W,MATCH($B36,'CZT Data'!$B:$B,0)+1+$D36,Z$19),3)</f>
        <v>0</v>
      </c>
      <c r="AA36" s="127" t="s">
        <v>40</v>
      </c>
      <c r="AB36" s="128">
        <v>7.0949999999999998</v>
      </c>
      <c r="AC36" s="12"/>
      <c r="AD36" s="39">
        <f t="shared" si="12"/>
        <v>1.756652613445759E-2</v>
      </c>
    </row>
    <row r="37" spans="1:30" x14ac:dyDescent="0.25">
      <c r="B37" s="122" t="s">
        <v>277</v>
      </c>
      <c r="C37" s="123" t="str">
        <f t="shared" si="14"/>
        <v>září</v>
      </c>
      <c r="D37" s="124">
        <f t="shared" si="13"/>
        <v>9</v>
      </c>
      <c r="E37" s="129">
        <f>ROUND(INDEX('CZT Data'!$A:$W,MATCH($B37,'CZT Data'!$B:$B,0)+1+$D37,E$19),3)</f>
        <v>233.35</v>
      </c>
      <c r="F37" s="129">
        <f>ROUND(INDEX('CZT Data'!$A:$W,MATCH($B37,'CZT Data'!$B:$B,0)+1+$D37,F$19),3)</f>
        <v>233.35</v>
      </c>
      <c r="G37" s="125">
        <f>ROUND(INDEX('CZT Data'!$A:$W,MATCH($B37,'CZT Data'!$B:$B,0)+1+$D37,G$19),3)</f>
        <v>35.488999999999997</v>
      </c>
      <c r="H37" s="125">
        <f>ROUND(INDEX('CZT Data'!$A:$W,MATCH($B37,'CZT Data'!$B:$B,0)+1+$D37,H$19),3)</f>
        <v>707.8</v>
      </c>
      <c r="I37" s="125">
        <f>'CZT Data'!F280</f>
        <v>7.6999999999999886</v>
      </c>
      <c r="J37" s="125">
        <f>'CZT Data'!G280</f>
        <v>0</v>
      </c>
      <c r="K37" s="125">
        <f>ROUND(INDEX('CZT Data'!$A:$W,MATCH($B37,'CZT Data'!$B:$B,0)+1+$D37,K$19),3)</f>
        <v>707.8</v>
      </c>
      <c r="L37" s="125">
        <f>'CZT Data'!I280</f>
        <v>0</v>
      </c>
      <c r="M37" s="125">
        <f t="shared" si="9"/>
        <v>707.8</v>
      </c>
      <c r="N37" s="125">
        <f>'CZT Data'!K280</f>
        <v>7.6999999999999886</v>
      </c>
      <c r="O37" s="125">
        <f>'CZT Data'!L280</f>
        <v>0</v>
      </c>
      <c r="P37" s="125">
        <f>'CZT Data'!M280</f>
        <v>0</v>
      </c>
      <c r="Q37" s="125">
        <f t="shared" si="10"/>
        <v>0</v>
      </c>
      <c r="R37" s="125">
        <f>ROUND(INDEX('CZT Data'!$A:$W,MATCH($B37,'CZT Data'!$B:$B,0)+1+$D37,R$19),3)</f>
        <v>0</v>
      </c>
      <c r="S37" s="125">
        <f>ROUND(INDEX('CZT Data'!$A:$W,MATCH($B37,'CZT Data'!$B:$B,0)+1+$D37,S$19),3)</f>
        <v>0</v>
      </c>
      <c r="T37" s="125">
        <f>ROUND(INDEX('CZT Data'!$A:$W,MATCH($B37,'CZT Data'!$B:$B,0)+1+$D37,T$19),3)</f>
        <v>707.8</v>
      </c>
      <c r="U37" s="125">
        <f>ROUND(INDEX('CZT Data'!$A:$W,MATCH($B37,'CZT Data'!$B:$B,0)+1+$D37,U$19),3)</f>
        <v>0</v>
      </c>
      <c r="V37" s="125">
        <f>ROUND(INDEX('CZT Data'!$A:$W,MATCH($B37,'CZT Data'!$B:$B,0)+1+$D37,V$19),3)</f>
        <v>0</v>
      </c>
      <c r="W37" s="125">
        <f>ROUND(INDEX('CZT Data'!$A:$W,MATCH($B37,'CZT Data'!$B:$B,0)+1+$D37,W$19),3)</f>
        <v>0</v>
      </c>
      <c r="X37" s="125">
        <f>ROUND(INDEX('CZT Data'!$A:$W,MATCH($B37,'CZT Data'!$B:$B,0)+1+$D37,X$19),3)</f>
        <v>0</v>
      </c>
      <c r="Y37" s="125">
        <f>ROUND(INDEX('CZT Data'!$A:$W,MATCH($B37,'CZT Data'!$B:$B,0)+1+$D37,Y$19),3)</f>
        <v>0</v>
      </c>
      <c r="Z37" s="125">
        <f>ROUND(INDEX('CZT Data'!$A:$W,MATCH($B37,'CZT Data'!$B:$B,0)+1+$D37,Z$19),3)</f>
        <v>0</v>
      </c>
      <c r="AA37" s="127" t="s">
        <v>46</v>
      </c>
      <c r="AB37" s="128">
        <v>4.407</v>
      </c>
      <c r="AC37" s="12"/>
      <c r="AD37" s="39">
        <f t="shared" si="12"/>
        <v>0.84255886484298737</v>
      </c>
    </row>
    <row r="38" spans="1:30" x14ac:dyDescent="0.25">
      <c r="B38" s="122" t="s">
        <v>75</v>
      </c>
      <c r="C38" s="123"/>
      <c r="D38" s="124">
        <f t="shared" si="13"/>
        <v>9</v>
      </c>
      <c r="E38" s="123">
        <f>'CZT Data'!C297</f>
        <v>0</v>
      </c>
      <c r="F38" s="125">
        <f t="shared" ref="F38:F39" si="15">E38</f>
        <v>0</v>
      </c>
      <c r="G38" s="135">
        <f>'CZT Data'!D297</f>
        <v>0</v>
      </c>
      <c r="H38" s="135">
        <f>'CZT Data'!E297</f>
        <v>0</v>
      </c>
      <c r="I38" s="135">
        <f>'CZT Data'!F297</f>
        <v>0</v>
      </c>
      <c r="J38" s="135">
        <f>'CZT Data'!G297</f>
        <v>0</v>
      </c>
      <c r="K38" s="135">
        <f>'CZT Data'!H297</f>
        <v>0</v>
      </c>
      <c r="L38" s="135">
        <f>'CZT Data'!I297</f>
        <v>0</v>
      </c>
      <c r="M38" s="135">
        <f>'CZT Data'!J297</f>
        <v>0</v>
      </c>
      <c r="N38" s="135">
        <f>'CZT Data'!K297</f>
        <v>0</v>
      </c>
      <c r="O38" s="135">
        <f>'CZT Data'!L297</f>
        <v>0</v>
      </c>
      <c r="P38" s="135">
        <f>'CZT Data'!M297</f>
        <v>0</v>
      </c>
      <c r="Q38" s="135">
        <f>'CZT Data'!N297</f>
        <v>0</v>
      </c>
      <c r="R38" s="135">
        <f>'CZT Data'!O297</f>
        <v>0</v>
      </c>
      <c r="S38" s="135">
        <f>'CZT Data'!P297</f>
        <v>0</v>
      </c>
      <c r="T38" s="135">
        <f>'CZT Data'!Q297</f>
        <v>0</v>
      </c>
      <c r="U38" s="135">
        <f>'CZT Data'!R297</f>
        <v>0</v>
      </c>
      <c r="V38" s="135">
        <f>'CZT Data'!S297</f>
        <v>0</v>
      </c>
      <c r="W38" s="135">
        <f>'CZT Data'!T297</f>
        <v>0</v>
      </c>
      <c r="X38" s="135">
        <f>'CZT Data'!U297</f>
        <v>0</v>
      </c>
      <c r="Y38" s="135">
        <f>'CZT Data'!V297</f>
        <v>0</v>
      </c>
      <c r="Z38" s="135">
        <f>'CZT Data'!W297</f>
        <v>0</v>
      </c>
      <c r="AA38" s="123"/>
      <c r="AB38" s="128"/>
    </row>
    <row r="39" spans="1:30" ht="15.75" thickBot="1" x14ac:dyDescent="0.3">
      <c r="B39" s="130" t="s">
        <v>77</v>
      </c>
      <c r="C39" s="131"/>
      <c r="D39" s="124">
        <f t="shared" si="13"/>
        <v>9</v>
      </c>
      <c r="E39" s="131">
        <f>'CZT Data'!C319</f>
        <v>0</v>
      </c>
      <c r="F39" s="132">
        <f t="shared" si="15"/>
        <v>0</v>
      </c>
      <c r="G39" s="136">
        <f>'CZT Data'!D319</f>
        <v>0</v>
      </c>
      <c r="H39" s="136">
        <f>'CZT Data'!E319</f>
        <v>0</v>
      </c>
      <c r="I39" s="136">
        <f>'CZT Data'!F319</f>
        <v>0</v>
      </c>
      <c r="J39" s="136">
        <f>'CZT Data'!G319</f>
        <v>0</v>
      </c>
      <c r="K39" s="136">
        <f>'CZT Data'!H319</f>
        <v>0</v>
      </c>
      <c r="L39" s="136">
        <f>'CZT Data'!I319</f>
        <v>0</v>
      </c>
      <c r="M39" s="136">
        <f>'CZT Data'!J319</f>
        <v>0</v>
      </c>
      <c r="N39" s="136">
        <f>'CZT Data'!K319</f>
        <v>0</v>
      </c>
      <c r="O39" s="136">
        <f>'CZT Data'!L319</f>
        <v>0</v>
      </c>
      <c r="P39" s="136">
        <f>'CZT Data'!M319</f>
        <v>0</v>
      </c>
      <c r="Q39" s="136">
        <f>'CZT Data'!N319</f>
        <v>0</v>
      </c>
      <c r="R39" s="136">
        <f>'CZT Data'!O319</f>
        <v>0</v>
      </c>
      <c r="S39" s="136">
        <f>'CZT Data'!P319</f>
        <v>0</v>
      </c>
      <c r="T39" s="136">
        <f>'CZT Data'!Q319</f>
        <v>0</v>
      </c>
      <c r="U39" s="136">
        <f>'CZT Data'!R319</f>
        <v>0</v>
      </c>
      <c r="V39" s="136">
        <f>'CZT Data'!S319</f>
        <v>0</v>
      </c>
      <c r="W39" s="136">
        <f>'CZT Data'!T319</f>
        <v>0</v>
      </c>
      <c r="X39" s="136">
        <f>'CZT Data'!U319</f>
        <v>0</v>
      </c>
      <c r="Y39" s="136">
        <f>'CZT Data'!V319</f>
        <v>0</v>
      </c>
      <c r="Z39" s="136">
        <f>'CZT Data'!W319</f>
        <v>0</v>
      </c>
      <c r="AA39" s="131"/>
      <c r="AB39" s="133"/>
    </row>
    <row r="40" spans="1:30" x14ac:dyDescent="0.25">
      <c r="D40" s="11"/>
      <c r="AC40" s="12"/>
    </row>
    <row r="41" spans="1:30" ht="15.75" thickBot="1" x14ac:dyDescent="0.3">
      <c r="D41" s="11"/>
      <c r="AC41" s="12"/>
    </row>
    <row r="42" spans="1:30" ht="15.75" thickBot="1" x14ac:dyDescent="0.3">
      <c r="B42" s="78"/>
      <c r="C42" s="79">
        <v>1</v>
      </c>
      <c r="D42" s="80">
        <v>2</v>
      </c>
      <c r="E42" s="81">
        <v>4</v>
      </c>
      <c r="F42" s="81">
        <v>6</v>
      </c>
      <c r="G42" s="81">
        <v>7</v>
      </c>
      <c r="H42" s="81">
        <v>16</v>
      </c>
      <c r="I42" s="81">
        <v>19</v>
      </c>
      <c r="J42" s="81">
        <v>20</v>
      </c>
      <c r="K42" s="81">
        <v>21</v>
      </c>
      <c r="L42" s="81">
        <v>30</v>
      </c>
      <c r="M42" s="81">
        <v>31</v>
      </c>
      <c r="N42" s="81">
        <v>32</v>
      </c>
      <c r="O42" s="81"/>
      <c r="P42" s="81">
        <v>34</v>
      </c>
      <c r="Q42" s="81">
        <v>35</v>
      </c>
      <c r="R42" s="81">
        <v>45</v>
      </c>
      <c r="S42" s="81">
        <v>46</v>
      </c>
      <c r="T42" s="81">
        <v>47</v>
      </c>
      <c r="U42" s="81">
        <v>48</v>
      </c>
      <c r="V42" s="81">
        <v>49</v>
      </c>
      <c r="W42" s="81">
        <v>50</v>
      </c>
      <c r="X42" s="81">
        <v>51</v>
      </c>
      <c r="Y42" s="81">
        <v>52</v>
      </c>
      <c r="Z42" s="81">
        <v>53</v>
      </c>
      <c r="AA42" s="81">
        <v>63</v>
      </c>
      <c r="AB42" s="82">
        <v>65</v>
      </c>
      <c r="AC42" s="12"/>
    </row>
    <row r="43" spans="1:30" x14ac:dyDescent="0.25">
      <c r="A43">
        <v>3290</v>
      </c>
      <c r="B43" s="140" t="str">
        <f>INDEX([16]Data!$C$5:$C$156,MATCH(A43,[16]Data!$A$5:$A$156,0))</f>
        <v>KJ - Ivančice</v>
      </c>
      <c r="C43" s="141" t="str">
        <f>VLOOKUP($C$2,'[1]ERU-1'!$A$6:$BE$17,C$42,FALSE)</f>
        <v>Září</v>
      </c>
      <c r="D43" s="141">
        <f>VLOOKUP($C$2,'[1]ERU-1'!$A$6:$BE$17,D$42,FALSE)</f>
        <v>9</v>
      </c>
      <c r="E43" s="141">
        <f>VLOOKUP($C$2,'[1]ERU-1'!$A$6:$BE$17,E$42,FALSE)</f>
        <v>666.66600000000005</v>
      </c>
      <c r="F43" s="141">
        <f>VLOOKUP($C$2,'[1]ERU-1'!$A$6:$BE$17,F$42,FALSE)</f>
        <v>369.54</v>
      </c>
      <c r="G43" s="141">
        <f>VLOOKUP($C$2,'[1]ERU-1'!$A$6:$BE$17,G$42,FALSE)</f>
        <v>35.488</v>
      </c>
      <c r="H43" s="141">
        <f>VLOOKUP($C$2,'[1]ERU-1'!$A$6:$BE$17,H$42,FALSE)</f>
        <v>1082</v>
      </c>
      <c r="I43" s="141">
        <f>VLOOKUP($C$2,'[1]ERU-1'!$A$6:$BE$17,I$42,FALSE)</f>
        <v>0</v>
      </c>
      <c r="J43" s="141">
        <f>VLOOKUP($C$2,'[1]ERU-1'!$A$6:$BE$17,J$42,FALSE)</f>
        <v>0</v>
      </c>
      <c r="K43" s="141">
        <f>VLOOKUP($C$2,'[1]ERU-1'!$A$6:$BE$17,K$42,FALSE)</f>
        <v>1082</v>
      </c>
      <c r="L43" s="141">
        <f>VLOOKUP($C$2,'[1]ERU-1'!$A$6:$BE$17,L$42,FALSE)</f>
        <v>0</v>
      </c>
      <c r="M43" s="141">
        <f>VLOOKUP($C$2,'[1]ERU-1'!$A$6:$BE$17,M$42,FALSE)</f>
        <v>1082</v>
      </c>
      <c r="N43" s="141">
        <f>VLOOKUP($C$2,'[1]ERU-1'!$A$6:$BE$17,N$42,FALSE)</f>
        <v>0</v>
      </c>
      <c r="O43" s="141" t="s">
        <v>36</v>
      </c>
      <c r="P43" s="141">
        <f>VLOOKUP($C$2,'[1]ERU-1'!$A$6:$BE$17,P$42,FALSE)</f>
        <v>0</v>
      </c>
      <c r="Q43" s="141">
        <f>VLOOKUP($C$2,'[1]ERU-1'!$A$6:$BE$17,Q$42,FALSE)</f>
        <v>0</v>
      </c>
      <c r="R43" s="141">
        <f>VLOOKUP($C$2,'[1]ERU-1'!$A$6:$BE$17,R$42,FALSE)</f>
        <v>0</v>
      </c>
      <c r="S43" s="141">
        <f>VLOOKUP($C$2,'[1]ERU-1'!$A$6:$BE$17,S$42,FALSE)</f>
        <v>0</v>
      </c>
      <c r="T43" s="141">
        <f>VLOOKUP($C$2,'[1]ERU-1'!$A$6:$BE$17,T$42,FALSE)</f>
        <v>0</v>
      </c>
      <c r="U43" s="141">
        <f>VLOOKUP($C$2,'[1]ERU-1'!$A$6:$BE$17,U$42,FALSE)</f>
        <v>0</v>
      </c>
      <c r="V43" s="141">
        <f>VLOOKUP($C$2,'[1]ERU-1'!$A$6:$BE$17,V$42,FALSE)</f>
        <v>0</v>
      </c>
      <c r="W43" s="141">
        <f>VLOOKUP($C$2,'[1]ERU-1'!$A$6:$BE$17,W$42,FALSE)</f>
        <v>0</v>
      </c>
      <c r="X43" s="141">
        <f>VLOOKUP($C$2,'[1]ERU-1'!$A$6:$BE$17,X$42,FALSE)</f>
        <v>721</v>
      </c>
      <c r="Y43" s="141">
        <f>VLOOKUP($C$2,'[1]ERU-1'!$A$6:$BE$17,Y$42,FALSE)</f>
        <v>361</v>
      </c>
      <c r="Z43" s="141">
        <f>VLOOKUP($C$2,'[1]ERU-1'!$A$6:$BE$17,Z$42,FALSE)</f>
        <v>0</v>
      </c>
      <c r="AA43" s="141" t="str">
        <f>INDEX([16]Data!$BK$5:$BK$156,MATCH(A43,[16]Data!$A$5:$A$156,0))</f>
        <v>Jihomoravský</v>
      </c>
      <c r="AB43" s="141">
        <f>INDEX([16]Data!$BM$5:$BM$156,MATCH(A43,[16]Data!$A$5:$A$156,0))</f>
        <v>2.5129999999999999</v>
      </c>
      <c r="AC43" s="12"/>
      <c r="AD43" s="39">
        <f>H43/(F43*3.6)</f>
        <v>0.81332347122248072</v>
      </c>
    </row>
    <row r="44" spans="1:30" x14ac:dyDescent="0.25">
      <c r="A44">
        <v>2658</v>
      </c>
      <c r="B44" s="142" t="str">
        <f>INDEX([16]Data!$C$5:$C$156,MATCH(A44,[16]Data!$A$5:$A$156,0))</f>
        <v>Kotelna Svitavy - Dimitrovova</v>
      </c>
      <c r="C44" s="83" t="str">
        <f>VLOOKUP($C$2,'[6]ERU-1'!$A$50:$BE$61,C$42,FALSE)</f>
        <v>Září</v>
      </c>
      <c r="D44" s="83">
        <f>VLOOKUP($C$2,'[6]ERU-1'!$A$50:$BE$61,D$42,FALSE)</f>
        <v>9</v>
      </c>
      <c r="E44" s="83">
        <f>VLOOKUP($C$2,'[6]ERU-1'!$A$50:$BE$61,E$42,FALSE)</f>
        <v>93.465999999999994</v>
      </c>
      <c r="F44" s="83">
        <f>VLOOKUP($C$2,'[6]ERU-1'!$A$50:$BE$61,F$42,FALSE)</f>
        <v>54.74</v>
      </c>
      <c r="G44" s="83">
        <f>VLOOKUP($C$2,'[6]ERU-1'!$A$50:$BE$61,G$42,FALSE)</f>
        <v>35.438000000000002</v>
      </c>
      <c r="H44" s="83">
        <f>VLOOKUP($C$2,'[6]ERU-1'!$A$50:$BE$61,H$42,FALSE)</f>
        <v>182</v>
      </c>
      <c r="I44" s="83">
        <f>VLOOKUP($C$2,'[6]ERU-1'!$A$50:$BE$61,I$42,FALSE)</f>
        <v>0</v>
      </c>
      <c r="J44" s="83">
        <f>VLOOKUP($C$2,'[6]ERU-1'!$A$50:$BE$61,J$42,FALSE)</f>
        <v>0</v>
      </c>
      <c r="K44" s="83">
        <f>VLOOKUP($C$2,'[6]ERU-1'!$A$50:$BE$61,K$42,FALSE)</f>
        <v>182</v>
      </c>
      <c r="L44" s="83">
        <f>VLOOKUP($C$2,'[6]ERU-1'!$A$50:$BE$61,L$42,FALSE)</f>
        <v>0</v>
      </c>
      <c r="M44" s="83">
        <f>VLOOKUP($C$2,'[6]ERU-1'!$A$50:$BE$61,M$42,FALSE)</f>
        <v>182</v>
      </c>
      <c r="N44" s="83">
        <f>VLOOKUP($C$2,'[6]ERU-1'!$A$50:$BE$61,N$42,FALSE)</f>
        <v>0</v>
      </c>
      <c r="O44" s="83" t="s">
        <v>36</v>
      </c>
      <c r="P44" s="83">
        <f>VLOOKUP($C$2,'[6]ERU-1'!$A$50:$BE$61,P$42,FALSE)</f>
        <v>0</v>
      </c>
      <c r="Q44" s="83">
        <f>VLOOKUP($C$2,'[6]ERU-1'!$A$50:$BE$61,Q$42,FALSE)</f>
        <v>0</v>
      </c>
      <c r="R44" s="83">
        <f>VLOOKUP($C$2,'[6]ERU-1'!$A$50:$BE$61,R$42,FALSE)</f>
        <v>0</v>
      </c>
      <c r="S44" s="83">
        <f>VLOOKUP($C$2,'[6]ERU-1'!$A$50:$BE$61,S$42,FALSE)</f>
        <v>0</v>
      </c>
      <c r="T44" s="83">
        <f>VLOOKUP($C$2,'[6]ERU-1'!$A$50:$BE$61,T$42,FALSE)</f>
        <v>0</v>
      </c>
      <c r="U44" s="83">
        <f>VLOOKUP($C$2,'[6]ERU-1'!$A$50:$BE$61,U$42,FALSE)</f>
        <v>0</v>
      </c>
      <c r="V44" s="83">
        <f>VLOOKUP($C$2,'[6]ERU-1'!$A$50:$BE$61,V$42,FALSE)</f>
        <v>0</v>
      </c>
      <c r="W44" s="83">
        <f>VLOOKUP($C$2,'[6]ERU-1'!$A$50:$BE$61,W$42,FALSE)</f>
        <v>0</v>
      </c>
      <c r="X44" s="83">
        <f>VLOOKUP($C$2,'[6]ERU-1'!$A$50:$BE$61,X$42,FALSE)</f>
        <v>36</v>
      </c>
      <c r="Y44" s="83">
        <f>VLOOKUP($C$2,'[6]ERU-1'!$A$50:$BE$61,Y$42,FALSE)</f>
        <v>146</v>
      </c>
      <c r="Z44" s="83">
        <f>VLOOKUP($C$2,'[6]ERU-1'!$A$50:$BE$61,Z$42,FALSE)</f>
        <v>0</v>
      </c>
      <c r="AA44" s="83" t="str">
        <f>INDEX([16]Data!$BK$5:$BK$156,MATCH(A44,[16]Data!$A$5:$A$156,0))</f>
        <v>Pardubický</v>
      </c>
      <c r="AB44" s="83">
        <f>INDEX([16]Data!$BM$5:$BM$156,MATCH(A44,[16]Data!$A$5:$A$156,0))</f>
        <v>0.28000000000000003</v>
      </c>
      <c r="AC44" s="12"/>
      <c r="AD44" s="39">
        <f t="shared" ref="AD44:AD108" si="16">H44/(F44*3.6)</f>
        <v>0.92355782892867277</v>
      </c>
    </row>
    <row r="45" spans="1:30" x14ac:dyDescent="0.25">
      <c r="A45">
        <v>4380</v>
      </c>
      <c r="B45" s="142" t="str">
        <f>INDEX([16]Data!$C$5:$C$156,MATCH(A45,[16]Data!$A$5:$A$156,0))</f>
        <v>Kotelna Svitavy - Tovární</v>
      </c>
      <c r="C45" s="83" t="str">
        <f>VLOOKUP($C$2,'[6]ERU-1'!$A$28:$BE$39,C$42,FALSE)</f>
        <v>Září</v>
      </c>
      <c r="D45" s="83">
        <f>VLOOKUP($C$2,'[6]ERU-1'!$A$28:$BE$39,D$42,FALSE)</f>
        <v>9</v>
      </c>
      <c r="E45" s="83">
        <f>VLOOKUP($C$2,'[6]ERU-1'!$A$28:$BE$39,E$42,FALSE)</f>
        <v>189.15600000000001</v>
      </c>
      <c r="F45" s="83">
        <f>VLOOKUP($C$2,'[6]ERU-1'!$A$28:$BE$39,F$42,FALSE)</f>
        <v>106.946</v>
      </c>
      <c r="G45" s="83">
        <f>VLOOKUP($C$2,'[6]ERU-1'!$A$28:$BE$39,G$42,FALSE)</f>
        <v>35.436999999999998</v>
      </c>
      <c r="H45" s="83">
        <f>VLOOKUP($C$2,'[6]ERU-1'!$A$28:$BE$39,H$42,FALSE)</f>
        <v>354</v>
      </c>
      <c r="I45" s="83">
        <f>VLOOKUP($C$2,'[6]ERU-1'!$A$28:$BE$39,I$42,FALSE)</f>
        <v>0</v>
      </c>
      <c r="J45" s="83">
        <f>VLOOKUP($C$2,'[6]ERU-1'!$A$28:$BE$39,J$42,FALSE)</f>
        <v>0</v>
      </c>
      <c r="K45" s="83">
        <f>VLOOKUP($C$2,'[6]ERU-1'!$A$28:$BE$39,K$42,FALSE)</f>
        <v>354</v>
      </c>
      <c r="L45" s="83">
        <f>VLOOKUP($C$2,'[6]ERU-1'!$A$28:$BE$39,L$42,FALSE)</f>
        <v>0</v>
      </c>
      <c r="M45" s="83">
        <f>VLOOKUP($C$2,'[6]ERU-1'!$A$28:$BE$39,M$42,FALSE)</f>
        <v>354</v>
      </c>
      <c r="N45" s="83">
        <f>VLOOKUP($C$2,'[6]ERU-1'!$A$28:$BE$39,N$42,FALSE)</f>
        <v>0</v>
      </c>
      <c r="O45" s="83" t="s">
        <v>36</v>
      </c>
      <c r="P45" s="83">
        <f>VLOOKUP($C$2,'[6]ERU-1'!$A$28:$BE$39,P$42,FALSE)</f>
        <v>0</v>
      </c>
      <c r="Q45" s="83">
        <f>VLOOKUP($C$2,'[6]ERU-1'!$A$28:$BE$39,Q$42,FALSE)</f>
        <v>0</v>
      </c>
      <c r="R45" s="83">
        <f>VLOOKUP($C$2,'[6]ERU-1'!$A$28:$BE$39,R$42,FALSE)</f>
        <v>0</v>
      </c>
      <c r="S45" s="83">
        <f>VLOOKUP($C$2,'[6]ERU-1'!$A$28:$BE$39,S$42,FALSE)</f>
        <v>0</v>
      </c>
      <c r="T45" s="83">
        <f>VLOOKUP($C$2,'[6]ERU-1'!$A$28:$BE$39,T$42,FALSE)</f>
        <v>0</v>
      </c>
      <c r="U45" s="83">
        <f>VLOOKUP($C$2,'[6]ERU-1'!$A$28:$BE$39,U$42,FALSE)</f>
        <v>0</v>
      </c>
      <c r="V45" s="83">
        <f>VLOOKUP($C$2,'[6]ERU-1'!$A$28:$BE$39,V$42,FALSE)</f>
        <v>0</v>
      </c>
      <c r="W45" s="83">
        <f>VLOOKUP($C$2,'[6]ERU-1'!$A$28:$BE$39,W$42,FALSE)</f>
        <v>0</v>
      </c>
      <c r="X45" s="83">
        <f>VLOOKUP($C$2,'[6]ERU-1'!$A$28:$BE$39,X$42,FALSE)</f>
        <v>35</v>
      </c>
      <c r="Y45" s="83">
        <f>VLOOKUP($C$2,'[6]ERU-1'!$A$28:$BE$39,Y$42,FALSE)</f>
        <v>319</v>
      </c>
      <c r="Z45" s="83">
        <f>VLOOKUP($C$2,'[6]ERU-1'!$A$28:$BE$39,Z$42,FALSE)</f>
        <v>0</v>
      </c>
      <c r="AA45" s="83" t="str">
        <f>INDEX([16]Data!$BK$5:$BK$156,MATCH(A45,[16]Data!$A$5:$A$156,0))</f>
        <v>Pardubický</v>
      </c>
      <c r="AB45" s="83">
        <f>INDEX([16]Data!$BM$5:$BM$156,MATCH(A45,[16]Data!$A$5:$A$156,0))</f>
        <v>0.748</v>
      </c>
      <c r="AC45" s="12"/>
      <c r="AD45" s="39">
        <f t="shared" si="16"/>
        <v>0.91946714541294983</v>
      </c>
    </row>
    <row r="46" spans="1:30" x14ac:dyDescent="0.25">
      <c r="A46">
        <v>2658</v>
      </c>
      <c r="B46" s="142" t="str">
        <f>INDEX([16]Data!$C$5:$C$156,MATCH(A46,[16]Data!$A$5:$A$156,0))</f>
        <v>Kotelna Svitavy - Dimitrovova</v>
      </c>
      <c r="C46" s="83" t="str">
        <f>VLOOKUP($C$2,'[6]ERU-1'!$A$6:$BE$17,C$42,FALSE)</f>
        <v>Září</v>
      </c>
      <c r="D46" s="83">
        <f>VLOOKUP($C$2,'[6]ERU-1'!$A$6:$BE$17,D$42,FALSE)</f>
        <v>9</v>
      </c>
      <c r="E46" s="83">
        <f>VLOOKUP($C$2,'[6]ERU-1'!$A$6:$BE$17,E$42,FALSE)</f>
        <v>367.58199999999999</v>
      </c>
      <c r="F46" s="83">
        <f>VLOOKUP($C$2,'[6]ERU-1'!$A$6:$BE$17,F$42,FALSE)</f>
        <v>188.67</v>
      </c>
      <c r="G46" s="83">
        <f>VLOOKUP($C$2,'[6]ERU-1'!$A$6:$BE$17,G$42,FALSE)</f>
        <v>35.430999999999997</v>
      </c>
      <c r="H46" s="83">
        <f>VLOOKUP($C$2,'[6]ERU-1'!$A$6:$BE$17,H$42,FALSE)</f>
        <v>562</v>
      </c>
      <c r="I46" s="83">
        <f>VLOOKUP($C$2,'[6]ERU-1'!$A$6:$BE$17,I$42,FALSE)</f>
        <v>0</v>
      </c>
      <c r="J46" s="83">
        <f>VLOOKUP($C$2,'[6]ERU-1'!$A$6:$BE$17,J$42,FALSE)</f>
        <v>0</v>
      </c>
      <c r="K46" s="83">
        <f>VLOOKUP($C$2,'[6]ERU-1'!$A$6:$BE$17,K$42,FALSE)</f>
        <v>562</v>
      </c>
      <c r="L46" s="83">
        <f>VLOOKUP($C$2,'[6]ERU-1'!$A$6:$BE$17,L$42,FALSE)</f>
        <v>0</v>
      </c>
      <c r="M46" s="83">
        <f>VLOOKUP($C$2,'[6]ERU-1'!$A$6:$BE$17,M$42,FALSE)</f>
        <v>562</v>
      </c>
      <c r="N46" s="83">
        <f>VLOOKUP($C$2,'[6]ERU-1'!$A$6:$BE$17,N$42,FALSE)</f>
        <v>0</v>
      </c>
      <c r="O46" s="83" t="s">
        <v>36</v>
      </c>
      <c r="P46" s="83">
        <f>VLOOKUP($C$2,'[6]ERU-1'!$A$6:$BE$17,P$42,FALSE)</f>
        <v>0</v>
      </c>
      <c r="Q46" s="83">
        <f>VLOOKUP($C$2,'[6]ERU-1'!$A$6:$BE$17,Q$42,FALSE)</f>
        <v>0</v>
      </c>
      <c r="R46" s="83">
        <f>VLOOKUP($C$2,'[6]ERU-1'!$A$6:$BE$17,R$42,FALSE)</f>
        <v>0</v>
      </c>
      <c r="S46" s="83">
        <f>VLOOKUP($C$2,'[6]ERU-1'!$A$6:$BE$17,S$42,FALSE)</f>
        <v>0</v>
      </c>
      <c r="T46" s="83">
        <f>VLOOKUP($C$2,'[6]ERU-1'!$A$6:$BE$17,T$42,FALSE)</f>
        <v>0</v>
      </c>
      <c r="U46" s="83">
        <f>VLOOKUP($C$2,'[6]ERU-1'!$A$6:$BE$17,U$42,FALSE)</f>
        <v>0</v>
      </c>
      <c r="V46" s="83">
        <f>VLOOKUP($C$2,'[6]ERU-1'!$A$6:$BE$17,V$42,FALSE)</f>
        <v>0</v>
      </c>
      <c r="W46" s="83">
        <f>VLOOKUP($C$2,'[6]ERU-1'!$A$6:$BE$17,W$42,FALSE)</f>
        <v>0</v>
      </c>
      <c r="X46" s="83">
        <f>VLOOKUP($C$2,'[6]ERU-1'!$A$6:$BE$17,X$42,FALSE)</f>
        <v>56</v>
      </c>
      <c r="Y46" s="83">
        <f>VLOOKUP($C$2,'[6]ERU-1'!$A$6:$BE$17,Y$42,FALSE)</f>
        <v>506</v>
      </c>
      <c r="Z46" s="83">
        <f>VLOOKUP($C$2,'[6]ERU-1'!$A$6:$BE$17,Z$42,FALSE)</f>
        <v>0</v>
      </c>
      <c r="AA46" s="83" t="str">
        <f>INDEX([16]Data!$BK$5:$BK$156,MATCH(A46,[16]Data!$A$5:$A$156,0))</f>
        <v>Pardubický</v>
      </c>
      <c r="AB46" s="83">
        <f>INDEX([16]Data!$BM$5:$BM$156,MATCH(A46,[16]Data!$A$5:$A$156,0))</f>
        <v>0.28000000000000003</v>
      </c>
      <c r="AC46" s="12"/>
      <c r="AD46" s="39">
        <f t="shared" si="16"/>
        <v>0.82742943293110249</v>
      </c>
    </row>
    <row r="47" spans="1:30" x14ac:dyDescent="0.25">
      <c r="A47">
        <v>3279</v>
      </c>
      <c r="B47" s="142" t="str">
        <f>INDEX([16]Data!$C$5:$C$156,MATCH(A47,[16]Data!$A$5:$A$156,0))</f>
        <v>KJ - Přelouč, 17. listopadu</v>
      </c>
      <c r="C47" s="83" t="str">
        <f>VLOOKUP($C$2,'[2]ERU-1'!$A$6:$BE$17,C$42,FALSE)</f>
        <v>Září</v>
      </c>
      <c r="D47" s="83">
        <f>VLOOKUP($C$2,'[2]ERU-1'!$A$6:$BE$17,D$42,FALSE)</f>
        <v>9</v>
      </c>
      <c r="E47" s="83">
        <f>VLOOKUP($C$2,'[2]ERU-1'!$A$6:$BE$17,E$42,FALSE)</f>
        <v>107.06</v>
      </c>
      <c r="F47" s="83">
        <f>VLOOKUP($C$2,'[2]ERU-1'!$A$6:$BE$17,F$42,FALSE)</f>
        <v>61.462000000000003</v>
      </c>
      <c r="G47" s="83">
        <f>VLOOKUP($C$2,'[2]ERU-1'!$A$6:$BE$17,G$42,FALSE)</f>
        <v>35.436999999999998</v>
      </c>
      <c r="H47" s="83">
        <f>VLOOKUP($C$2,'[2]ERU-1'!$A$6:$BE$17,H$42,FALSE)</f>
        <v>191</v>
      </c>
      <c r="I47" s="83">
        <f>VLOOKUP($C$2,'[2]ERU-1'!$A$6:$BE$17,I$42,FALSE)</f>
        <v>0</v>
      </c>
      <c r="J47" s="83">
        <f>VLOOKUP($C$2,'[2]ERU-1'!$A$6:$BE$17,J$42,FALSE)</f>
        <v>0</v>
      </c>
      <c r="K47" s="83">
        <f>VLOOKUP($C$2,'[2]ERU-1'!$A$6:$BE$17,K$42,FALSE)</f>
        <v>191</v>
      </c>
      <c r="L47" s="83">
        <f>VLOOKUP($C$2,'[2]ERU-1'!$A$6:$BE$17,L$42,FALSE)</f>
        <v>0</v>
      </c>
      <c r="M47" s="83">
        <f>VLOOKUP($C$2,'[2]ERU-1'!$A$6:$BE$17,M$42,FALSE)</f>
        <v>191</v>
      </c>
      <c r="N47" s="83">
        <f>VLOOKUP($C$2,'[2]ERU-1'!$A$6:$BE$17,N$42,FALSE)</f>
        <v>0</v>
      </c>
      <c r="O47" s="83" t="s">
        <v>36</v>
      </c>
      <c r="P47" s="83">
        <f>VLOOKUP($C$2,'[2]ERU-1'!$A$6:$BE$17,P$42,FALSE)</f>
        <v>0</v>
      </c>
      <c r="Q47" s="83">
        <f>VLOOKUP($C$2,'[2]ERU-1'!$A$6:$BE$17,Q$42,FALSE)</f>
        <v>0</v>
      </c>
      <c r="R47" s="83">
        <f>VLOOKUP($C$2,'[2]ERU-1'!$A$6:$BE$17,R$42,FALSE)</f>
        <v>0</v>
      </c>
      <c r="S47" s="83">
        <f>VLOOKUP($C$2,'[2]ERU-1'!$A$6:$BE$17,S$42,FALSE)</f>
        <v>0</v>
      </c>
      <c r="T47" s="83">
        <f>VLOOKUP($C$2,'[2]ERU-1'!$A$6:$BE$17,T$42,FALSE)</f>
        <v>0</v>
      </c>
      <c r="U47" s="83">
        <f>VLOOKUP($C$2,'[2]ERU-1'!$A$6:$BE$17,U$42,FALSE)</f>
        <v>0</v>
      </c>
      <c r="V47" s="83">
        <f>VLOOKUP($C$2,'[2]ERU-1'!$A$6:$BE$17,V$42,FALSE)</f>
        <v>0</v>
      </c>
      <c r="W47" s="83">
        <f>VLOOKUP($C$2,'[2]ERU-1'!$A$6:$BE$17,W$42,FALSE)</f>
        <v>0</v>
      </c>
      <c r="X47" s="83">
        <f>VLOOKUP($C$2,'[2]ERU-1'!$A$6:$BE$17,X$42,FALSE)</f>
        <v>38</v>
      </c>
      <c r="Y47" s="83">
        <f>VLOOKUP($C$2,'[2]ERU-1'!$A$6:$BE$17,Y$42,FALSE)</f>
        <v>153</v>
      </c>
      <c r="Z47" s="83">
        <f>VLOOKUP($C$2,'[2]ERU-1'!$A$6:$BE$17,Z$42,FALSE)</f>
        <v>0</v>
      </c>
      <c r="AA47" s="83" t="str">
        <f>INDEX([16]Data!$BK$5:$BK$156,MATCH(A47,[16]Data!$A$5:$A$156,0))</f>
        <v>Pardubický</v>
      </c>
      <c r="AB47" s="83">
        <f>INDEX([16]Data!$BM$5:$BM$156,MATCH(A47,[16]Data!$A$5:$A$156,0))</f>
        <v>0.29099999999999998</v>
      </c>
      <c r="AC47" s="12"/>
      <c r="AD47" s="39">
        <f t="shared" si="16"/>
        <v>0.86322533525683431</v>
      </c>
    </row>
    <row r="48" spans="1:30" x14ac:dyDescent="0.25">
      <c r="A48">
        <v>1746</v>
      </c>
      <c r="B48" s="142" t="str">
        <f>INDEX([16]Data!$C$5:$C$156,MATCH(A48,[16]Data!$A$5:$A$156,0))</f>
        <v>Kotelna Krátká - Železná Ruda</v>
      </c>
      <c r="C48" s="83" t="str">
        <f>VLOOKUP($C$2,'[3]ERU-1'!$A$6:$BE$17,C$42,FALSE)</f>
        <v>Září</v>
      </c>
      <c r="D48" s="83">
        <f>VLOOKUP($C$2,'[3]ERU-1'!$A$6:$BE$17,D$42,FALSE)</f>
        <v>9</v>
      </c>
      <c r="E48" s="83">
        <f>VLOOKUP($C$2,'[3]ERU-1'!$A$6:$BE$17,E$42,FALSE)</f>
        <v>0</v>
      </c>
      <c r="F48" s="83">
        <f>VLOOKUP($C$2,'[3]ERU-1'!$A$6:$BE$17,F$42,FALSE)</f>
        <v>0</v>
      </c>
      <c r="G48" s="83">
        <f>VLOOKUP($C$2,'[3]ERU-1'!$A$6:$BE$17,G$42,FALSE)</f>
        <v>35.488999999999997</v>
      </c>
      <c r="H48" s="83">
        <f>VLOOKUP($C$2,'[3]ERU-1'!$A$6:$BE$17,H$42,FALSE)</f>
        <v>0</v>
      </c>
      <c r="I48" s="83">
        <f>VLOOKUP($C$2,'[3]ERU-1'!$A$6:$BE$17,I$42,FALSE)</f>
        <v>0</v>
      </c>
      <c r="J48" s="83">
        <f>VLOOKUP($C$2,'[3]ERU-1'!$A$6:$BE$17,J$42,FALSE)</f>
        <v>0</v>
      </c>
      <c r="K48" s="83">
        <f>VLOOKUP($C$2,'[3]ERU-1'!$A$6:$BE$17,K$42,FALSE)</f>
        <v>0</v>
      </c>
      <c r="L48" s="83">
        <f>VLOOKUP($C$2,'[3]ERU-1'!$A$6:$BE$17,L$42,FALSE)</f>
        <v>0</v>
      </c>
      <c r="M48" s="83">
        <f>VLOOKUP($C$2,'[3]ERU-1'!$A$6:$BE$17,M$42,FALSE)</f>
        <v>0</v>
      </c>
      <c r="N48" s="83">
        <f>VLOOKUP($C$2,'[3]ERU-1'!$A$6:$BE$17,N$42,FALSE)</f>
        <v>0</v>
      </c>
      <c r="O48" s="83" t="s">
        <v>36</v>
      </c>
      <c r="P48" s="83">
        <f>VLOOKUP($C$2,'[3]ERU-1'!$A$6:$BE$17,P$42,FALSE)</f>
        <v>0</v>
      </c>
      <c r="Q48" s="83">
        <f>VLOOKUP($C$2,'[3]ERU-1'!$A$6:$BE$17,Q$42,FALSE)</f>
        <v>0</v>
      </c>
      <c r="R48" s="83">
        <f>VLOOKUP($C$2,'[3]ERU-1'!$A$6:$BE$17,R$42,FALSE)</f>
        <v>0</v>
      </c>
      <c r="S48" s="83">
        <f>VLOOKUP($C$2,'[3]ERU-1'!$A$6:$BE$17,S$42,FALSE)</f>
        <v>0</v>
      </c>
      <c r="T48" s="83">
        <f>VLOOKUP($C$2,'[3]ERU-1'!$A$6:$BE$17,T$42,FALSE)</f>
        <v>0</v>
      </c>
      <c r="U48" s="83">
        <f>VLOOKUP($C$2,'[3]ERU-1'!$A$6:$BE$17,U$42,FALSE)</f>
        <v>0</v>
      </c>
      <c r="V48" s="83">
        <f>VLOOKUP($C$2,'[3]ERU-1'!$A$6:$BE$17,V$42,FALSE)</f>
        <v>0</v>
      </c>
      <c r="W48" s="83">
        <f>VLOOKUP($C$2,'[3]ERU-1'!$A$6:$BE$17,W$42,FALSE)</f>
        <v>0</v>
      </c>
      <c r="X48" s="83">
        <f>VLOOKUP($C$2,'[3]ERU-1'!$A$6:$BE$17,X$42,FALSE)</f>
        <v>0</v>
      </c>
      <c r="Y48" s="83">
        <f>VLOOKUP($C$2,'[3]ERU-1'!$A$6:$BE$17,Y$42,FALSE)</f>
        <v>0</v>
      </c>
      <c r="Z48" s="83">
        <f>VLOOKUP($C$2,'[3]ERU-1'!$A$6:$BE$17,Z$42,FALSE)</f>
        <v>0</v>
      </c>
      <c r="AA48" s="83" t="str">
        <f>INDEX([16]Data!$BK$5:$BK$156,MATCH(A48,[16]Data!$A$5:$A$156,0))</f>
        <v>Plzeňský</v>
      </c>
      <c r="AB48" s="83">
        <f>INDEX([16]Data!$BM$5:$BM$156,MATCH(A48,[16]Data!$A$5:$A$156,0))</f>
        <v>0.253</v>
      </c>
      <c r="AC48" s="12"/>
      <c r="AD48" s="39" t="e">
        <f t="shared" si="16"/>
        <v>#DIV/0!</v>
      </c>
    </row>
    <row r="49" spans="1:30" x14ac:dyDescent="0.25">
      <c r="A49">
        <v>1747</v>
      </c>
      <c r="B49" s="142" t="str">
        <f>INDEX([16]Data!$C$5:$C$156,MATCH(A49,[16]Data!$A$5:$A$156,0))</f>
        <v>Kotelna Govorova - Smiřice</v>
      </c>
      <c r="C49" s="83" t="str">
        <f>VLOOKUP($C$2,'[4]ERU-1'!$A$6:$BE$17,C$42,FALSE)</f>
        <v>Září</v>
      </c>
      <c r="D49" s="83">
        <f>VLOOKUP($C$2,'[4]ERU-1'!$A$6:$BE$17,D$42,FALSE)</f>
        <v>9</v>
      </c>
      <c r="E49" s="83">
        <f>VLOOKUP($C$2,'[4]ERU-1'!$A$6:$BE$17,E$42,FALSE)</f>
        <v>82.984999999999999</v>
      </c>
      <c r="F49" s="83">
        <f>VLOOKUP($C$2,'[4]ERU-1'!$A$6:$BE$17,F$42,FALSE)</f>
        <v>49.255000000000003</v>
      </c>
      <c r="G49" s="83">
        <f>VLOOKUP($C$2,'[4]ERU-1'!$A$6:$BE$17,G$42,FALSE)</f>
        <v>35.438000000000002</v>
      </c>
      <c r="H49" s="83">
        <f>VLOOKUP($C$2,'[4]ERU-1'!$A$6:$BE$17,H$42,FALSE)</f>
        <v>138</v>
      </c>
      <c r="I49" s="83">
        <f>VLOOKUP($C$2,'[4]ERU-1'!$A$6:$BE$17,I$42,FALSE)</f>
        <v>0</v>
      </c>
      <c r="J49" s="83">
        <f>VLOOKUP($C$2,'[4]ERU-1'!$A$6:$BE$17,J$42,FALSE)</f>
        <v>0</v>
      </c>
      <c r="K49" s="83">
        <f>VLOOKUP($C$2,'[4]ERU-1'!$A$6:$BE$17,K$42,FALSE)</f>
        <v>138</v>
      </c>
      <c r="L49" s="83">
        <f>VLOOKUP($C$2,'[4]ERU-1'!$A$6:$BE$17,L$42,FALSE)</f>
        <v>0</v>
      </c>
      <c r="M49" s="83">
        <f>VLOOKUP($C$2,'[4]ERU-1'!$A$6:$BE$17,M$42,FALSE)</f>
        <v>138</v>
      </c>
      <c r="N49" s="83">
        <f>VLOOKUP($C$2,'[4]ERU-1'!$A$6:$BE$17,N$42,FALSE)</f>
        <v>0</v>
      </c>
      <c r="O49" s="83" t="s">
        <v>36</v>
      </c>
      <c r="P49" s="83">
        <f>VLOOKUP($C$2,'[4]ERU-1'!$A$6:$BE$17,P$42,FALSE)</f>
        <v>0</v>
      </c>
      <c r="Q49" s="83">
        <f>VLOOKUP($C$2,'[4]ERU-1'!$A$6:$BE$17,Q$42,FALSE)</f>
        <v>0</v>
      </c>
      <c r="R49" s="83">
        <f>VLOOKUP($C$2,'[4]ERU-1'!$A$6:$BE$17,R$42,FALSE)</f>
        <v>0</v>
      </c>
      <c r="S49" s="83">
        <f>VLOOKUP($C$2,'[4]ERU-1'!$A$6:$BE$17,S$42,FALSE)</f>
        <v>0</v>
      </c>
      <c r="T49" s="83">
        <f>VLOOKUP($C$2,'[4]ERU-1'!$A$6:$BE$17,T$42,FALSE)</f>
        <v>0</v>
      </c>
      <c r="U49" s="83">
        <f>VLOOKUP($C$2,'[4]ERU-1'!$A$6:$BE$17,U$42,FALSE)</f>
        <v>0</v>
      </c>
      <c r="V49" s="83">
        <f>VLOOKUP($C$2,'[4]ERU-1'!$A$6:$BE$17,V$42,FALSE)</f>
        <v>0</v>
      </c>
      <c r="W49" s="83">
        <f>VLOOKUP($C$2,'[4]ERU-1'!$A$6:$BE$17,W$42,FALSE)</f>
        <v>0</v>
      </c>
      <c r="X49" s="83">
        <f>VLOOKUP($C$2,'[4]ERU-1'!$A$6:$BE$17,X$42,FALSE)</f>
        <v>34</v>
      </c>
      <c r="Y49" s="83">
        <f>VLOOKUP($C$2,'[4]ERU-1'!$A$6:$BE$17,Y$42,FALSE)</f>
        <v>104</v>
      </c>
      <c r="Z49" s="83">
        <f>VLOOKUP($C$2,'[4]ERU-1'!$A$6:$BE$17,Z$42,FALSE)</f>
        <v>0</v>
      </c>
      <c r="AA49" s="83" t="str">
        <f>INDEX([16]Data!$BK$5:$BK$156,MATCH(A49,[16]Data!$A$5:$A$156,0))</f>
        <v>Královéhradecký</v>
      </c>
      <c r="AB49" s="83">
        <f>INDEX([16]Data!$BM$5:$BM$156,MATCH(A49,[16]Data!$A$5:$A$156,0))</f>
        <v>0.23400000000000001</v>
      </c>
      <c r="AC49" s="12"/>
      <c r="AD49" s="39">
        <f t="shared" si="16"/>
        <v>0.77826278212025846</v>
      </c>
    </row>
    <row r="50" spans="1:30" x14ac:dyDescent="0.25">
      <c r="A50">
        <v>2043</v>
      </c>
      <c r="B50" s="142" t="str">
        <f>INDEX([16]Data!$C$5:$C$156,MATCH(A50,[16]Data!$A$5:$A$156,0))</f>
        <v>Kotelna Bradlo</v>
      </c>
      <c r="C50" s="83" t="str">
        <f>VLOOKUP($C$2,'[5]ERU-1'!$A$6:$BE$17,C$42,FALSE)</f>
        <v>Září</v>
      </c>
      <c r="D50" s="83">
        <f>VLOOKUP($C$2,'[5]ERU-1'!$A$6:$BE$17,D$42,FALSE)</f>
        <v>9</v>
      </c>
      <c r="E50" s="83">
        <f>VLOOKUP($C$2,'[5]ERU-1'!$A$6:$BE$17,E$42,FALSE)</f>
        <v>574.82100000000003</v>
      </c>
      <c r="F50" s="83">
        <f>VLOOKUP($C$2,'[5]ERU-1'!$A$6:$BE$17,F$42,FALSE)</f>
        <v>296.35899999999998</v>
      </c>
      <c r="G50" s="83">
        <f>VLOOKUP($C$2,'[5]ERU-1'!$A$6:$BE$17,G$42,FALSE)</f>
        <v>35.436999999999998</v>
      </c>
      <c r="H50" s="83">
        <f>VLOOKUP($C$2,'[5]ERU-1'!$A$6:$BE$17,H$42,FALSE)</f>
        <v>889</v>
      </c>
      <c r="I50" s="83">
        <f>VLOOKUP($C$2,'[5]ERU-1'!$A$6:$BE$17,I$42,FALSE)</f>
        <v>0</v>
      </c>
      <c r="J50" s="83">
        <f>VLOOKUP($C$2,'[5]ERU-1'!$A$6:$BE$17,J$42,FALSE)</f>
        <v>0</v>
      </c>
      <c r="K50" s="83">
        <f>VLOOKUP($C$2,'[5]ERU-1'!$A$6:$BE$17,K$42,FALSE)</f>
        <v>889</v>
      </c>
      <c r="L50" s="83">
        <f>VLOOKUP($C$2,'[5]ERU-1'!$A$6:$BE$17,L$42,FALSE)</f>
        <v>0</v>
      </c>
      <c r="M50" s="83">
        <f>VLOOKUP($C$2,'[5]ERU-1'!$A$6:$BE$17,M$42,FALSE)</f>
        <v>889</v>
      </c>
      <c r="N50" s="83">
        <f>VLOOKUP($C$2,'[5]ERU-1'!$A$6:$BE$17,N$42,FALSE)</f>
        <v>0</v>
      </c>
      <c r="O50" s="83" t="s">
        <v>36</v>
      </c>
      <c r="P50" s="83">
        <f>VLOOKUP($C$2,'[5]ERU-1'!$A$6:$BE$17,P$42,FALSE)</f>
        <v>0</v>
      </c>
      <c r="Q50" s="83">
        <f>VLOOKUP($C$2,'[5]ERU-1'!$A$6:$BE$17,Q$42,FALSE)</f>
        <v>0</v>
      </c>
      <c r="R50" s="83">
        <f>VLOOKUP($C$2,'[5]ERU-1'!$A$6:$BE$17,R$42,FALSE)</f>
        <v>0</v>
      </c>
      <c r="S50" s="83">
        <f>VLOOKUP($C$2,'[5]ERU-1'!$A$6:$BE$17,S$42,FALSE)</f>
        <v>0</v>
      </c>
      <c r="T50" s="83">
        <f>VLOOKUP($C$2,'[5]ERU-1'!$A$6:$BE$17,T$42,FALSE)</f>
        <v>0</v>
      </c>
      <c r="U50" s="83">
        <f>VLOOKUP($C$2,'[5]ERU-1'!$A$6:$BE$17,U$42,FALSE)</f>
        <v>0</v>
      </c>
      <c r="V50" s="83">
        <f>VLOOKUP($C$2,'[5]ERU-1'!$A$6:$BE$17,V$42,FALSE)</f>
        <v>0</v>
      </c>
      <c r="W50" s="83">
        <f>VLOOKUP($C$2,'[5]ERU-1'!$A$6:$BE$17,W$42,FALSE)</f>
        <v>0</v>
      </c>
      <c r="X50" s="83">
        <f>VLOOKUP($C$2,'[5]ERU-1'!$A$6:$BE$17,X$42,FALSE)</f>
        <v>356</v>
      </c>
      <c r="Y50" s="83">
        <f>VLOOKUP($C$2,'[5]ERU-1'!$A$6:$BE$17,Y$42,FALSE)</f>
        <v>533</v>
      </c>
      <c r="Z50" s="83">
        <f>VLOOKUP($C$2,'[5]ERU-1'!$A$6:$BE$17,Z$42,FALSE)</f>
        <v>0</v>
      </c>
      <c r="AA50" s="83" t="str">
        <f>INDEX([16]Data!$BK$5:$BK$156,MATCH(A50,[16]Data!$A$5:$A$156,0))</f>
        <v>Vysočina</v>
      </c>
      <c r="AB50" s="83">
        <f>INDEX([16]Data!$BM$5:$BM$156,MATCH(A50,[16]Data!$A$5:$A$156,0))</f>
        <v>2.161</v>
      </c>
      <c r="AC50" s="12"/>
      <c r="AD50" s="39">
        <f t="shared" si="16"/>
        <v>0.83326116110678083</v>
      </c>
    </row>
    <row r="51" spans="1:30" x14ac:dyDescent="0.25">
      <c r="A51">
        <v>3468</v>
      </c>
      <c r="B51" s="142" t="str">
        <f>INDEX([16]Data!$C$5:$C$156,MATCH(A51,[16]Data!$A$5:$A$156,0))</f>
        <v>Kotelna Zruč - Na Výsluní</v>
      </c>
      <c r="C51" s="83" t="str">
        <f>VLOOKUP($C$2,'[8]ERU-1'!$A$28:$BE$39,C$42,FALSE)</f>
        <v>Září</v>
      </c>
      <c r="D51" s="83">
        <f>VLOOKUP($C$2,'[8]ERU-1'!$A$28:$BE$39,D$42,FALSE)</f>
        <v>9</v>
      </c>
      <c r="E51" s="83">
        <f>VLOOKUP($C$2,'[8]ERU-1'!$A$28:$BE$39,E$42,FALSE)</f>
        <v>613.27599999999995</v>
      </c>
      <c r="F51" s="83">
        <f>VLOOKUP($C$2,'[8]ERU-1'!$A$28:$BE$39,F$42,FALSE)</f>
        <v>348.23</v>
      </c>
      <c r="G51" s="83">
        <f>VLOOKUP($C$2,'[8]ERU-1'!$A$28:$BE$39,G$42,FALSE)</f>
        <v>35.448999999999998</v>
      </c>
      <c r="H51" s="83">
        <f>VLOOKUP($C$2,'[8]ERU-1'!$A$28:$BE$39,H$42,FALSE)</f>
        <v>1078</v>
      </c>
      <c r="I51" s="83">
        <f>VLOOKUP($C$2,'[8]ERU-1'!$A$28:$BE$39,I$42,FALSE)</f>
        <v>0</v>
      </c>
      <c r="J51" s="83">
        <f>VLOOKUP($C$2,'[8]ERU-1'!$A$28:$BE$39,J$42,FALSE)</f>
        <v>0</v>
      </c>
      <c r="K51" s="83">
        <f>VLOOKUP($C$2,'[8]ERU-1'!$A$28:$BE$39,K$42,FALSE)</f>
        <v>1078</v>
      </c>
      <c r="L51" s="83">
        <f>VLOOKUP($C$2,'[8]ERU-1'!$A$28:$BE$39,L$42,FALSE)</f>
        <v>0</v>
      </c>
      <c r="M51" s="83">
        <f>VLOOKUP($C$2,'[8]ERU-1'!$A$28:$BE$39,M$42,FALSE)</f>
        <v>1078</v>
      </c>
      <c r="N51" s="83">
        <f>VLOOKUP($C$2,'[8]ERU-1'!$A$28:$BE$39,N$42,FALSE)</f>
        <v>0</v>
      </c>
      <c r="O51" s="83" t="s">
        <v>36</v>
      </c>
      <c r="P51" s="83">
        <f>VLOOKUP($C$2,'[8]ERU-1'!$A$28:$BE$39,P$42,FALSE)</f>
        <v>0</v>
      </c>
      <c r="Q51" s="83">
        <f>VLOOKUP($C$2,'[8]ERU-1'!$A$28:$BE$39,Q$42,FALSE)</f>
        <v>0</v>
      </c>
      <c r="R51" s="83">
        <f>VLOOKUP($C$2,'[8]ERU-1'!$A$28:$BE$39,R$42,FALSE)</f>
        <v>0</v>
      </c>
      <c r="S51" s="83">
        <f>VLOOKUP($C$2,'[8]ERU-1'!$A$28:$BE$39,S$42,FALSE)</f>
        <v>0</v>
      </c>
      <c r="T51" s="83">
        <f>VLOOKUP($C$2,'[8]ERU-1'!$A$28:$BE$39,T$42,FALSE)</f>
        <v>0</v>
      </c>
      <c r="U51" s="83">
        <f>VLOOKUP($C$2,'[8]ERU-1'!$A$28:$BE$39,U$42,FALSE)</f>
        <v>0</v>
      </c>
      <c r="V51" s="83">
        <f>VLOOKUP($C$2,'[8]ERU-1'!$A$28:$BE$39,V$42,FALSE)</f>
        <v>0</v>
      </c>
      <c r="W51" s="83">
        <f>VLOOKUP($C$2,'[8]ERU-1'!$A$28:$BE$39,W$42,FALSE)</f>
        <v>0</v>
      </c>
      <c r="X51" s="83">
        <f>VLOOKUP($C$2,'[8]ERU-1'!$A$28:$BE$39,X$42,FALSE)</f>
        <v>539</v>
      </c>
      <c r="Y51" s="83">
        <f>VLOOKUP($C$2,'[8]ERU-1'!$A$28:$BE$39,Y$42,FALSE)</f>
        <v>539</v>
      </c>
      <c r="Z51" s="83">
        <f>VLOOKUP($C$2,'[8]ERU-1'!$A$28:$BE$39,Z$42,FALSE)</f>
        <v>0</v>
      </c>
      <c r="AA51" s="83" t="str">
        <f>INDEX([16]Data!$BK$5:$BK$156,MATCH(A51,[16]Data!$A$5:$A$156,0))</f>
        <v>Středočeský</v>
      </c>
      <c r="AB51" s="83">
        <f>INDEX([16]Data!$BM$5:$BM$156,MATCH(A51,[16]Data!$A$5:$A$156,0))</f>
        <v>1.0629999999999999</v>
      </c>
      <c r="AC51" s="12"/>
      <c r="AD51" s="39">
        <f t="shared" si="16"/>
        <v>0.85990421400925943</v>
      </c>
    </row>
    <row r="52" spans="1:30" x14ac:dyDescent="0.25">
      <c r="A52">
        <v>1747</v>
      </c>
      <c r="B52" s="142" t="str">
        <f>INDEX([16]Data!$C$5:$C$156,MATCH(A52,[16]Data!$A$5:$A$156,0))</f>
        <v>Kotelna Govorova - Smiřice</v>
      </c>
      <c r="C52" s="83" t="str">
        <f>VLOOKUP($C$2,'[4]ERU-1'!$A$28:$BE$39,C$42,FALSE)</f>
        <v>Září</v>
      </c>
      <c r="D52" s="83">
        <f>VLOOKUP($C$2,'[4]ERU-1'!$A$28:$BE$39,D$42,FALSE)</f>
        <v>9</v>
      </c>
      <c r="E52" s="83">
        <f>VLOOKUP($C$2,'[4]ERU-1'!$A$28:$BE$39,E$42,FALSE)</f>
        <v>0.80400000000000005</v>
      </c>
      <c r="F52" s="83">
        <f>VLOOKUP($C$2,'[4]ERU-1'!$A$28:$BE$39,F$42,FALSE)</f>
        <v>0.60399999999999998</v>
      </c>
      <c r="G52" s="83">
        <f>VLOOKUP($C$2,'[4]ERU-1'!$A$28:$BE$39,G$42,FALSE)</f>
        <v>35.436999999999998</v>
      </c>
      <c r="H52" s="83">
        <f>VLOOKUP($C$2,'[4]ERU-1'!$A$28:$BE$39,H$42,FALSE)</f>
        <v>2</v>
      </c>
      <c r="I52" s="83">
        <f>VLOOKUP($C$2,'[4]ERU-1'!$A$28:$BE$39,I$42,FALSE)</f>
        <v>0</v>
      </c>
      <c r="J52" s="83">
        <f>VLOOKUP($C$2,'[4]ERU-1'!$A$28:$BE$39,J$42,FALSE)</f>
        <v>0</v>
      </c>
      <c r="K52" s="83">
        <f>VLOOKUP($C$2,'[4]ERU-1'!$A$28:$BE$39,K$42,FALSE)</f>
        <v>2</v>
      </c>
      <c r="L52" s="83">
        <f>VLOOKUP($C$2,'[4]ERU-1'!$A$28:$BE$39,L$42,FALSE)</f>
        <v>0</v>
      </c>
      <c r="M52" s="83">
        <f>VLOOKUP($C$2,'[4]ERU-1'!$A$28:$BE$39,M$42,FALSE)</f>
        <v>2</v>
      </c>
      <c r="N52" s="83">
        <f>VLOOKUP($C$2,'[4]ERU-1'!$A$28:$BE$39,N$42,FALSE)</f>
        <v>0</v>
      </c>
      <c r="O52" s="83" t="s">
        <v>36</v>
      </c>
      <c r="P52" s="83">
        <f>VLOOKUP($C$2,'[4]ERU-1'!$A$28:$BE$39,P$42,FALSE)</f>
        <v>0</v>
      </c>
      <c r="Q52" s="83">
        <f>VLOOKUP($C$2,'[4]ERU-1'!$A$28:$BE$39,Q$42,FALSE)</f>
        <v>0</v>
      </c>
      <c r="R52" s="83">
        <f>VLOOKUP($C$2,'[4]ERU-1'!$A$28:$BE$39,R$42,FALSE)</f>
        <v>0</v>
      </c>
      <c r="S52" s="83">
        <f>VLOOKUP($C$2,'[4]ERU-1'!$A$28:$BE$39,S$42,FALSE)</f>
        <v>0</v>
      </c>
      <c r="T52" s="83">
        <f>VLOOKUP($C$2,'[4]ERU-1'!$A$28:$BE$39,T$42,FALSE)</f>
        <v>0</v>
      </c>
      <c r="U52" s="83">
        <f>VLOOKUP($C$2,'[4]ERU-1'!$A$28:$BE$39,U$42,FALSE)</f>
        <v>0</v>
      </c>
      <c r="V52" s="83">
        <f>VLOOKUP($C$2,'[4]ERU-1'!$A$28:$BE$39,V$42,FALSE)</f>
        <v>0</v>
      </c>
      <c r="W52" s="83">
        <f>VLOOKUP($C$2,'[4]ERU-1'!$A$28:$BE$39,W$42,FALSE)</f>
        <v>0</v>
      </c>
      <c r="X52" s="83">
        <f>VLOOKUP($C$2,'[4]ERU-1'!$A$28:$BE$39,X$42,FALSE)</f>
        <v>2</v>
      </c>
      <c r="Y52" s="83">
        <f>VLOOKUP($C$2,'[4]ERU-1'!$A$28:$BE$39,Y$42,FALSE)</f>
        <v>0</v>
      </c>
      <c r="Z52" s="83">
        <f>VLOOKUP($C$2,'[4]ERU-1'!$A$28:$BE$39,Z$42,FALSE)</f>
        <v>0</v>
      </c>
      <c r="AA52" s="83" t="str">
        <f>INDEX([16]Data!$BK$5:$BK$156,MATCH(A52,[16]Data!$A$5:$A$156,0))</f>
        <v>Královéhradecký</v>
      </c>
      <c r="AB52" s="83">
        <f>INDEX([16]Data!$BM$5:$BM$156,MATCH(A52,[16]Data!$A$5:$A$156,0))</f>
        <v>0.23400000000000001</v>
      </c>
      <c r="AC52" s="12"/>
      <c r="AD52" s="39">
        <f t="shared" si="16"/>
        <v>0.91979396615158204</v>
      </c>
    </row>
    <row r="53" spans="1:30" x14ac:dyDescent="0.25">
      <c r="A53">
        <v>3282</v>
      </c>
      <c r="B53" s="143" t="str">
        <f>INDEX([16]Data!$C$5:$C$156,MATCH(A53,[16]Data!$A$5:$A$156,0))</f>
        <v>Kotelna Volyně</v>
      </c>
      <c r="C53" s="83" t="str">
        <f>VLOOKUP($C$2,'[7]ERU-1'!$A$6:$BE$17,C$42,FALSE)</f>
        <v>Září</v>
      </c>
      <c r="D53" s="83">
        <f>VLOOKUP($C$2,'[7]ERU-1'!$A$6:$BE$17,D$42,FALSE)</f>
        <v>9</v>
      </c>
      <c r="E53" s="83">
        <f>VLOOKUP($C$2,'[7]ERU-1'!$A$6:$BE$17,E$42,FALSE)</f>
        <v>223.35300000000001</v>
      </c>
      <c r="F53" s="83">
        <f>VLOOKUP($C$2,'[7]ERU-1'!$A$6:$BE$17,F$42,FALSE)</f>
        <v>124.85599999999999</v>
      </c>
      <c r="G53" s="83">
        <f>VLOOKUP($C$2,'[7]ERU-1'!$A$6:$BE$17,G$42,FALSE)</f>
        <v>35.447000000000003</v>
      </c>
      <c r="H53" s="83">
        <f>VLOOKUP($C$2,'[7]ERU-1'!$A$6:$BE$17,H$42,FALSE)</f>
        <v>355</v>
      </c>
      <c r="I53" s="83">
        <f>VLOOKUP($C$2,'[7]ERU-1'!$A$6:$BE$17,I$42,FALSE)</f>
        <v>0</v>
      </c>
      <c r="J53" s="83">
        <f>VLOOKUP($C$2,'[7]ERU-1'!$A$6:$BE$17,J$42,FALSE)</f>
        <v>0</v>
      </c>
      <c r="K53" s="83">
        <f>VLOOKUP($C$2,'[7]ERU-1'!$A$6:$BE$17,K$42,FALSE)</f>
        <v>355</v>
      </c>
      <c r="L53" s="83">
        <f>VLOOKUP($C$2,'[7]ERU-1'!$A$6:$BE$17,L$42,FALSE)</f>
        <v>0</v>
      </c>
      <c r="M53" s="83">
        <f>VLOOKUP($C$2,'[7]ERU-1'!$A$6:$BE$17,M$42,FALSE)</f>
        <v>355</v>
      </c>
      <c r="N53" s="83">
        <f>VLOOKUP($C$2,'[7]ERU-1'!$A$6:$BE$17,N$42,FALSE)</f>
        <v>0</v>
      </c>
      <c r="O53" s="83" t="s">
        <v>36</v>
      </c>
      <c r="P53" s="83">
        <f>VLOOKUP($C$2,'[7]ERU-1'!$A$6:$BE$17,P$42,FALSE)</f>
        <v>0</v>
      </c>
      <c r="Q53" s="83">
        <f>VLOOKUP($C$2,'[7]ERU-1'!$A$6:$BE$17,Q$42,FALSE)</f>
        <v>0</v>
      </c>
      <c r="R53" s="83">
        <f>VLOOKUP($C$2,'[7]ERU-1'!$A$6:$BE$17,R$42,FALSE)</f>
        <v>0</v>
      </c>
      <c r="S53" s="83">
        <f>VLOOKUP($C$2,'[7]ERU-1'!$A$6:$BE$17,S$42,FALSE)</f>
        <v>0</v>
      </c>
      <c r="T53" s="83">
        <f>VLOOKUP($C$2,'[7]ERU-1'!$A$6:$BE$17,T$42,FALSE)</f>
        <v>0</v>
      </c>
      <c r="U53" s="83">
        <f>VLOOKUP($C$2,'[7]ERU-1'!$A$6:$BE$17,U$42,FALSE)</f>
        <v>0</v>
      </c>
      <c r="V53" s="83">
        <f>VLOOKUP($C$2,'[7]ERU-1'!$A$6:$BE$17,V$42,FALSE)</f>
        <v>0</v>
      </c>
      <c r="W53" s="83">
        <f>VLOOKUP($C$2,'[7]ERU-1'!$A$6:$BE$17,W$42,FALSE)</f>
        <v>0</v>
      </c>
      <c r="X53" s="83">
        <f>VLOOKUP($C$2,'[7]ERU-1'!$A$6:$BE$17,X$42,FALSE)</f>
        <v>86.62</v>
      </c>
      <c r="Y53" s="83">
        <f>VLOOKUP($C$2,'[7]ERU-1'!$A$6:$BE$17,Y$42,FALSE)</f>
        <v>268.38</v>
      </c>
      <c r="Z53" s="83">
        <f>VLOOKUP($C$2,'[7]ERU-1'!$A$6:$BE$17,Z$42,FALSE)</f>
        <v>0</v>
      </c>
      <c r="AA53" s="83" t="str">
        <f>INDEX([16]Data!$BK$5:$BK$156,MATCH(A53,[16]Data!$A$5:$A$156,0))</f>
        <v>Jihočeský</v>
      </c>
      <c r="AB53" s="83">
        <f>INDEX([16]Data!$BM$5:$BM$156,MATCH(A53,[16]Data!$A$5:$A$156,0))</f>
        <v>0.79</v>
      </c>
      <c r="AD53" s="39">
        <f>H53/(F53*3.6)</f>
        <v>0.78979873703395198</v>
      </c>
    </row>
    <row r="54" spans="1:30" x14ac:dyDescent="0.25">
      <c r="A54">
        <v>2548</v>
      </c>
      <c r="B54" s="84" t="str">
        <f>INDEX([16]Data!$C$5:$C$156,MATCH(A54,[16]Data!$A$5:$A$156,0))</f>
        <v>KJ - Nádražní, Adamov</v>
      </c>
      <c r="C54" s="85" t="str">
        <f>VLOOKUP($C$2,'[17]ERU-1'!$A$6:$BE$17,C$42,FALSE)</f>
        <v>Září</v>
      </c>
      <c r="D54" s="85">
        <f>VLOOKUP($C$2,'[17]ERU-1'!$A$6:$BE$17,D$42,FALSE)</f>
        <v>9</v>
      </c>
      <c r="E54" s="85">
        <f>VLOOKUP($C$2,'[17]ERU-1'!$A$6:$BE$17,E$42,FALSE)</f>
        <v>639.38852999999995</v>
      </c>
      <c r="F54" s="85">
        <f>VLOOKUP($C$2,'[17]ERU-1'!$A$6:$BE$17,F$42,FALSE)</f>
        <v>338.57337999999999</v>
      </c>
      <c r="G54" s="85">
        <f>VLOOKUP($C$2,'[17]ERU-1'!$A$6:$BE$17,G$42,FALSE)</f>
        <v>35.489939999999997</v>
      </c>
      <c r="H54" s="85">
        <f>VLOOKUP($C$2,'[17]ERU-1'!$A$6:$BE$17,H$42,FALSE)</f>
        <v>938</v>
      </c>
      <c r="I54" s="85">
        <f>VLOOKUP($C$2,'[17]ERU-1'!$A$6:$BE$17,I$42,FALSE)</f>
        <v>0</v>
      </c>
      <c r="J54" s="85">
        <f>VLOOKUP($C$2,'[17]ERU-1'!$A$6:$BE$17,J$42,FALSE)</f>
        <v>0</v>
      </c>
      <c r="K54" s="85">
        <f>VLOOKUP($C$2,'[17]ERU-1'!$A$6:$BE$17,K$42,FALSE)</f>
        <v>938</v>
      </c>
      <c r="L54" s="85">
        <f>VLOOKUP($C$2,'[17]ERU-1'!$A$6:$BE$17,L$42,FALSE)</f>
        <v>0</v>
      </c>
      <c r="M54" s="85">
        <f>VLOOKUP($C$2,'[17]ERU-1'!$A$6:$BE$17,M$42,FALSE)</f>
        <v>938</v>
      </c>
      <c r="N54" s="85">
        <f>VLOOKUP($C$2,'[17]ERU-1'!$A$6:$BE$17,N$42,FALSE)</f>
        <v>0</v>
      </c>
      <c r="O54" s="85" t="s">
        <v>36</v>
      </c>
      <c r="P54" s="85">
        <f>VLOOKUP($C$2,'[17]ERU-1'!$A$6:$BE$17,P$42,FALSE)</f>
        <v>0</v>
      </c>
      <c r="Q54" s="85">
        <f>VLOOKUP($C$2,'[17]ERU-1'!$A$6:$BE$17,Q$42,FALSE)</f>
        <v>0</v>
      </c>
      <c r="R54" s="85">
        <f>VLOOKUP($C$2,'[17]ERU-1'!$A$6:$BE$17,R$42,FALSE)</f>
        <v>938</v>
      </c>
      <c r="S54" s="85">
        <f>VLOOKUP($C$2,'[17]ERU-1'!$A$6:$BE$17,S$42,FALSE)</f>
        <v>0</v>
      </c>
      <c r="T54" s="85">
        <f>VLOOKUP($C$2,'[17]ERU-1'!$A$6:$BE$17,T$42,FALSE)</f>
        <v>0</v>
      </c>
      <c r="U54" s="85">
        <f>VLOOKUP($C$2,'[17]ERU-1'!$A$6:$BE$17,U$42,FALSE)</f>
        <v>0</v>
      </c>
      <c r="V54" s="85">
        <f>VLOOKUP($C$2,'[17]ERU-1'!$A$6:$BE$17,V$42,FALSE)</f>
        <v>0</v>
      </c>
      <c r="W54" s="85">
        <f>VLOOKUP($C$2,'[17]ERU-1'!$A$6:$BE$17,W$42,FALSE)</f>
        <v>0</v>
      </c>
      <c r="X54" s="85">
        <f>VLOOKUP($C$2,'[17]ERU-1'!$A$6:$BE$17,X$42,FALSE)</f>
        <v>0</v>
      </c>
      <c r="Y54" s="85">
        <f>VLOOKUP($C$2,'[17]ERU-1'!$A$6:$BE$17,Y$42,FALSE)</f>
        <v>0</v>
      </c>
      <c r="Z54" s="85">
        <f>VLOOKUP($C$2,'[17]ERU-1'!$A$6:$BE$17,Z$42,FALSE)</f>
        <v>0</v>
      </c>
      <c r="AA54" s="85" t="str">
        <f>INDEX([16]Data!$BK$5:$BK$156,MATCH(A54,[16]Data!$A$5:$A$156,0))</f>
        <v>Jihomoravský</v>
      </c>
      <c r="AB54" s="86">
        <f>INDEX([16]Data!$BM$5:$BM$156,MATCH(A54,[16]Data!$A$5:$A$156,0))</f>
        <v>2.2029999999999998</v>
      </c>
      <c r="AC54" s="12"/>
      <c r="AD54" s="39">
        <f t="shared" si="16"/>
        <v>0.76956893526465531</v>
      </c>
    </row>
    <row r="55" spans="1:30" x14ac:dyDescent="0.25">
      <c r="A55">
        <v>3375</v>
      </c>
      <c r="B55" s="84" t="str">
        <f>INDEX([16]Data!$C$5:$C$156,MATCH(A55,[16]Data!$A$5:$A$156,0))</f>
        <v>KJ - Babice (areál Hamé)</v>
      </c>
      <c r="C55" s="85" t="str">
        <f>VLOOKUP($C$2,'[18]ERU-1'!$A$6:$BE$17,C$42,FALSE)</f>
        <v>Září</v>
      </c>
      <c r="D55" s="85">
        <f>VLOOKUP($C$2,'[18]ERU-1'!$A$6:$BE$17,D$42,FALSE)</f>
        <v>9</v>
      </c>
      <c r="E55" s="85">
        <f>VLOOKUP($C$2,'[18]ERU-1'!$A$6:$BE$17,E$42,FALSE)</f>
        <v>347.63200000000001</v>
      </c>
      <c r="F55" s="85">
        <f>VLOOKUP($C$2,'[18]ERU-1'!$A$6:$BE$17,F$42,FALSE)</f>
        <v>182.298</v>
      </c>
      <c r="G55" s="85">
        <f>VLOOKUP($C$2,'[18]ERU-1'!$A$6:$BE$17,G$42,FALSE)</f>
        <v>35.479999999999997</v>
      </c>
      <c r="H55" s="85">
        <f>VLOOKUP($C$2,'[18]ERU-1'!$A$6:$BE$17,H$42,FALSE)</f>
        <v>513</v>
      </c>
      <c r="I55" s="85">
        <f>VLOOKUP($C$2,'[18]ERU-1'!$A$6:$BE$17,I$42,FALSE)</f>
        <v>0</v>
      </c>
      <c r="J55" s="85">
        <f>VLOOKUP($C$2,'[18]ERU-1'!$A$6:$BE$17,J$42,FALSE)</f>
        <v>0</v>
      </c>
      <c r="K55" s="85">
        <f>VLOOKUP($C$2,'[18]ERU-1'!$A$6:$BE$17,K$42,FALSE)</f>
        <v>513</v>
      </c>
      <c r="L55" s="85">
        <f>VLOOKUP($C$2,'[18]ERU-1'!$A$6:$BE$17,L$42,FALSE)</f>
        <v>0</v>
      </c>
      <c r="M55" s="85">
        <f>VLOOKUP($C$2,'[18]ERU-1'!$A$6:$BE$17,M$42,FALSE)</f>
        <v>513</v>
      </c>
      <c r="N55" s="85">
        <f>VLOOKUP($C$2,'[18]ERU-1'!$A$6:$BE$17,N$42,FALSE)</f>
        <v>0</v>
      </c>
      <c r="O55" s="85" t="s">
        <v>36</v>
      </c>
      <c r="P55" s="85">
        <f>VLOOKUP($C$2,'[18]ERU-1'!$A$6:$BE$17,P$42,FALSE)</f>
        <v>0</v>
      </c>
      <c r="Q55" s="85">
        <f>VLOOKUP($C$2,'[18]ERU-1'!$A$6:$BE$17,Q$42,FALSE)</f>
        <v>0</v>
      </c>
      <c r="R55" s="85">
        <f>VLOOKUP($C$2,'[18]ERU-1'!$A$6:$BE$17,R$42,FALSE)</f>
        <v>513</v>
      </c>
      <c r="S55" s="85">
        <f>VLOOKUP($C$2,'[18]ERU-1'!$A$6:$BE$17,S$42,FALSE)</f>
        <v>0</v>
      </c>
      <c r="T55" s="85">
        <f>VLOOKUP($C$2,'[18]ERU-1'!$A$6:$BE$17,T$42,FALSE)</f>
        <v>0</v>
      </c>
      <c r="U55" s="85">
        <f>VLOOKUP($C$2,'[18]ERU-1'!$A$6:$BE$17,U$42,FALSE)</f>
        <v>0</v>
      </c>
      <c r="V55" s="85">
        <f>VLOOKUP($C$2,'[18]ERU-1'!$A$6:$BE$17,V$42,FALSE)</f>
        <v>0</v>
      </c>
      <c r="W55" s="85">
        <f>VLOOKUP($C$2,'[18]ERU-1'!$A$6:$BE$17,W$42,FALSE)</f>
        <v>0</v>
      </c>
      <c r="X55" s="85">
        <f>VLOOKUP($C$2,'[18]ERU-1'!$A$6:$BE$17,X$42,FALSE)</f>
        <v>0</v>
      </c>
      <c r="Y55" s="85">
        <f>VLOOKUP($C$2,'[18]ERU-1'!$A$6:$BE$17,Y$42,FALSE)</f>
        <v>0</v>
      </c>
      <c r="Z55" s="85">
        <f>VLOOKUP($C$2,'[18]ERU-1'!$A$6:$BE$17,Z$42,FALSE)</f>
        <v>0</v>
      </c>
      <c r="AA55" s="85" t="str">
        <f>INDEX([16]Data!$BK$5:$BK$156,MATCH(A55,[16]Data!$A$5:$A$156,0))</f>
        <v>Zlínský</v>
      </c>
      <c r="AB55" s="86">
        <f>INDEX([16]Data!$BM$5:$BM$156,MATCH(A55,[16]Data!$A$5:$A$156,0))</f>
        <v>1.29</v>
      </c>
      <c r="AC55" s="12"/>
      <c r="AD55" s="39">
        <f t="shared" si="16"/>
        <v>0.78168712767007853</v>
      </c>
    </row>
    <row r="56" spans="1:30" x14ac:dyDescent="0.25">
      <c r="A56">
        <v>3520</v>
      </c>
      <c r="B56" s="84" t="str">
        <f>INDEX([16]Data!$C$5:$C$156,MATCH(A56,[16]Data!$A$5:$A$156,0))</f>
        <v>KJ - Bečov</v>
      </c>
      <c r="C56" s="85" t="str">
        <f>VLOOKUP($C$2,'[19]ERU-1'!$A$6:$BE$17,C$42,FALSE)</f>
        <v>Září</v>
      </c>
      <c r="D56" s="85">
        <f>VLOOKUP($C$2,'[19]ERU-1'!$A$6:$BE$17,D$42,FALSE)</f>
        <v>9</v>
      </c>
      <c r="E56" s="85">
        <f>VLOOKUP($C$2,'[19]ERU-1'!$A$6:$BE$17,E$42,FALSE)</f>
        <v>277.488</v>
      </c>
      <c r="F56" s="85">
        <f>VLOOKUP($C$2,'[19]ERU-1'!$A$6:$BE$17,F$42,FALSE)</f>
        <v>149.197</v>
      </c>
      <c r="G56" s="85">
        <f>VLOOKUP($C$2,'[19]ERU-1'!$A$6:$BE$17,G$42,FALSE)</f>
        <v>35.439</v>
      </c>
      <c r="H56" s="85">
        <f>VLOOKUP($C$2,'[19]ERU-1'!$A$6:$BE$17,H$42,FALSE)</f>
        <v>436</v>
      </c>
      <c r="I56" s="85">
        <f>VLOOKUP($C$2,'[19]ERU-1'!$A$6:$BE$17,I$42,FALSE)</f>
        <v>0</v>
      </c>
      <c r="J56" s="85">
        <f>VLOOKUP($C$2,'[19]ERU-1'!$A$6:$BE$17,J$42,FALSE)</f>
        <v>0</v>
      </c>
      <c r="K56" s="85">
        <f>VLOOKUP($C$2,'[19]ERU-1'!$A$6:$BE$17,K$42,FALSE)</f>
        <v>436</v>
      </c>
      <c r="L56" s="85">
        <f>VLOOKUP($C$2,'[19]ERU-1'!$A$6:$BE$17,L$42,FALSE)</f>
        <v>0</v>
      </c>
      <c r="M56" s="85">
        <f>VLOOKUP($C$2,'[19]ERU-1'!$A$6:$BE$17,M$42,FALSE)</f>
        <v>436</v>
      </c>
      <c r="N56" s="85">
        <f>VLOOKUP($C$2,'[19]ERU-1'!$A$6:$BE$17,N$42,FALSE)</f>
        <v>0</v>
      </c>
      <c r="O56" s="85" t="s">
        <v>36</v>
      </c>
      <c r="P56" s="85">
        <f>VLOOKUP($C$2,'[19]ERU-1'!$A$6:$BE$17,P$42,FALSE)</f>
        <v>0</v>
      </c>
      <c r="Q56" s="85">
        <f>VLOOKUP($C$2,'[19]ERU-1'!$A$6:$BE$17,Q$42,FALSE)</f>
        <v>0</v>
      </c>
      <c r="R56" s="85">
        <f>VLOOKUP($C$2,'[19]ERU-1'!$A$6:$BE$17,R$42,FALSE)</f>
        <v>436</v>
      </c>
      <c r="S56" s="85">
        <f>VLOOKUP($C$2,'[19]ERU-1'!$A$6:$BE$17,S$42,FALSE)</f>
        <v>0</v>
      </c>
      <c r="T56" s="85">
        <f>VLOOKUP($C$2,'[19]ERU-1'!$A$6:$BE$17,T$42,FALSE)</f>
        <v>0</v>
      </c>
      <c r="U56" s="85">
        <f>VLOOKUP($C$2,'[19]ERU-1'!$A$6:$BE$17,U$42,FALSE)</f>
        <v>0</v>
      </c>
      <c r="V56" s="85">
        <f>VLOOKUP($C$2,'[19]ERU-1'!$A$6:$BE$17,V$42,FALSE)</f>
        <v>0</v>
      </c>
      <c r="W56" s="85">
        <f>VLOOKUP($C$2,'[19]ERU-1'!$A$6:$BE$17,W$42,FALSE)</f>
        <v>0</v>
      </c>
      <c r="X56" s="85">
        <f>VLOOKUP($C$2,'[19]ERU-1'!$A$6:$BE$17,X$42,FALSE)</f>
        <v>0</v>
      </c>
      <c r="Y56" s="85">
        <f>VLOOKUP($C$2,'[19]ERU-1'!$A$6:$BE$17,Y$42,FALSE)</f>
        <v>0</v>
      </c>
      <c r="Z56" s="85">
        <f>VLOOKUP($C$2,'[19]ERU-1'!$A$6:$BE$17,Z$42,FALSE)</f>
        <v>0</v>
      </c>
      <c r="AA56" s="85" t="str">
        <f>INDEX([16]Data!$BK$5:$BK$156,MATCH(A56,[16]Data!$A$5:$A$156,0))</f>
        <v>Ústecký</v>
      </c>
      <c r="AB56" s="86">
        <f>INDEX([16]Data!$BM$5:$BM$156,MATCH(A56,[16]Data!$A$5:$A$156,0))</f>
        <v>1.29</v>
      </c>
      <c r="AC56" s="12"/>
      <c r="AD56" s="39">
        <f t="shared" si="16"/>
        <v>0.8117529917566112</v>
      </c>
    </row>
    <row r="57" spans="1:30" x14ac:dyDescent="0.25">
      <c r="A57">
        <v>3435</v>
      </c>
      <c r="B57" s="84" t="str">
        <f>INDEX([16]Data!$C$5:$C$156,MATCH(A57,[16]Data!$A$5:$A$156,0))</f>
        <v>KJ - Benešov</v>
      </c>
      <c r="C57" s="85" t="str">
        <f>VLOOKUP($C$2,'[20]ERU-1'!$A$6:$BE$17,C$42,FALSE)</f>
        <v>Září</v>
      </c>
      <c r="D57" s="85">
        <f>VLOOKUP($C$2,'[20]ERU-1'!$A$6:$BE$17,D$42,FALSE)</f>
        <v>9</v>
      </c>
      <c r="E57" s="85">
        <f>VLOOKUP($C$2,'[20]ERU-1'!$A$6:$BE$17,E$42,FALSE)</f>
        <v>1.3160000000000001</v>
      </c>
      <c r="F57" s="85">
        <f>VLOOKUP($C$2,'[20]ERU-1'!$A$6:$BE$17,F$42,FALSE)</f>
        <v>0</v>
      </c>
      <c r="G57" s="85">
        <f>VLOOKUP($C$2,'[20]ERU-1'!$A$6:$BE$17,G$42,FALSE)</f>
        <v>35.524999999999999</v>
      </c>
      <c r="H57" s="85">
        <f>VLOOKUP($C$2,'[20]ERU-1'!$A$6:$BE$17,H$42,FALSE)</f>
        <v>0</v>
      </c>
      <c r="I57" s="85">
        <f>VLOOKUP($C$2,'[20]ERU-1'!$A$6:$BE$17,I$42,FALSE)</f>
        <v>0</v>
      </c>
      <c r="J57" s="85">
        <f>VLOOKUP($C$2,'[20]ERU-1'!$A$6:$BE$17,J$42,FALSE)</f>
        <v>0</v>
      </c>
      <c r="K57" s="85">
        <f>VLOOKUP($C$2,'[20]ERU-1'!$A$6:$BE$17,K$42,FALSE)</f>
        <v>0</v>
      </c>
      <c r="L57" s="85">
        <f>VLOOKUP($C$2,'[20]ERU-1'!$A$6:$BE$17,L$42,FALSE)</f>
        <v>0</v>
      </c>
      <c r="M57" s="85">
        <f>VLOOKUP($C$2,'[20]ERU-1'!$A$6:$BE$17,M$42,FALSE)</f>
        <v>0</v>
      </c>
      <c r="N57" s="85">
        <f>VLOOKUP($C$2,'[20]ERU-1'!$A$6:$BE$17,N$42,FALSE)</f>
        <v>0</v>
      </c>
      <c r="O57" s="85" t="s">
        <v>36</v>
      </c>
      <c r="P57" s="85">
        <f>VLOOKUP($C$2,'[20]ERU-1'!$A$6:$BE$17,P$42,FALSE)</f>
        <v>0</v>
      </c>
      <c r="Q57" s="85">
        <f>VLOOKUP($C$2,'[20]ERU-1'!$A$6:$BE$17,Q$42,FALSE)</f>
        <v>0</v>
      </c>
      <c r="R57" s="85">
        <f>VLOOKUP($C$2,'[20]ERU-1'!$A$6:$BE$17,R$42,FALSE)</f>
        <v>0</v>
      </c>
      <c r="S57" s="85">
        <f>VLOOKUP($C$2,'[20]ERU-1'!$A$6:$BE$17,S$42,FALSE)</f>
        <v>0</v>
      </c>
      <c r="T57" s="85">
        <f>VLOOKUP($C$2,'[20]ERU-1'!$A$6:$BE$17,T$42,FALSE)</f>
        <v>0</v>
      </c>
      <c r="U57" s="85">
        <f>VLOOKUP($C$2,'[20]ERU-1'!$A$6:$BE$17,U$42,FALSE)</f>
        <v>0</v>
      </c>
      <c r="V57" s="85">
        <f>VLOOKUP($C$2,'[20]ERU-1'!$A$6:$BE$17,V$42,FALSE)</f>
        <v>0</v>
      </c>
      <c r="W57" s="85">
        <f>VLOOKUP($C$2,'[20]ERU-1'!$A$6:$BE$17,W$42,FALSE)</f>
        <v>0</v>
      </c>
      <c r="X57" s="85">
        <f>VLOOKUP($C$2,'[20]ERU-1'!$A$6:$BE$17,X$42,FALSE)</f>
        <v>0</v>
      </c>
      <c r="Y57" s="85">
        <f>VLOOKUP($C$2,'[20]ERU-1'!$A$6:$BE$17,Y$42,FALSE)</f>
        <v>0</v>
      </c>
      <c r="Z57" s="85">
        <f>VLOOKUP($C$2,'[20]ERU-1'!$A$6:$BE$17,Z$42,FALSE)</f>
        <v>0</v>
      </c>
      <c r="AA57" s="85" t="str">
        <f>INDEX([16]Data!$BK$5:$BK$156,MATCH(A57,[16]Data!$A$5:$A$156,0))</f>
        <v>Středočeský</v>
      </c>
      <c r="AB57" s="86">
        <f>INDEX([16]Data!$BM$5:$BM$156,MATCH(A57,[16]Data!$A$5:$A$156,0))</f>
        <v>1.274</v>
      </c>
      <c r="AC57" s="12"/>
      <c r="AD57" s="39" t="e">
        <f t="shared" si="16"/>
        <v>#DIV/0!</v>
      </c>
    </row>
    <row r="58" spans="1:30" x14ac:dyDescent="0.25">
      <c r="A58">
        <v>2967</v>
      </c>
      <c r="B58" s="84" t="str">
        <f>INDEX([16]Data!$C$5:$C$156,MATCH(A58,[16]Data!$A$5:$A$156,0))</f>
        <v>KJ - Bojkovice</v>
      </c>
      <c r="C58" s="85" t="str">
        <f>VLOOKUP($C$2,'[21]ERU-1'!$A$6:$BE$17,C$42,FALSE)</f>
        <v>Září</v>
      </c>
      <c r="D58" s="85">
        <f>VLOOKUP($C$2,'[21]ERU-1'!$A$6:$BE$17,D$42,FALSE)</f>
        <v>9</v>
      </c>
      <c r="E58" s="85">
        <f>VLOOKUP($C$2,'[21]ERU-1'!$A$6:$BE$17,E$42,FALSE)</f>
        <v>0.40500000000000003</v>
      </c>
      <c r="F58" s="85">
        <f>VLOOKUP($C$2,'[21]ERU-1'!$A$6:$BE$17,F$42,FALSE)</f>
        <v>0</v>
      </c>
      <c r="G58" s="85">
        <f>VLOOKUP($C$2,'[21]ERU-1'!$A$6:$BE$17,G$42,FALSE)</f>
        <v>35.468000000000004</v>
      </c>
      <c r="H58" s="85">
        <f>VLOOKUP($C$2,'[21]ERU-1'!$A$6:$BE$17,H$42,FALSE)</f>
        <v>0</v>
      </c>
      <c r="I58" s="85">
        <f>VLOOKUP($C$2,'[21]ERU-1'!$A$6:$BE$17,I$42,FALSE)</f>
        <v>0</v>
      </c>
      <c r="J58" s="85">
        <f>VLOOKUP($C$2,'[21]ERU-1'!$A$6:$BE$17,J$42,FALSE)</f>
        <v>0</v>
      </c>
      <c r="K58" s="85">
        <f>VLOOKUP($C$2,'[21]ERU-1'!$A$6:$BE$17,K$42,FALSE)</f>
        <v>0</v>
      </c>
      <c r="L58" s="85">
        <f>VLOOKUP($C$2,'[21]ERU-1'!$A$6:$BE$17,L$42,FALSE)</f>
        <v>0</v>
      </c>
      <c r="M58" s="85">
        <f>VLOOKUP($C$2,'[21]ERU-1'!$A$6:$BE$17,M$42,FALSE)</f>
        <v>0</v>
      </c>
      <c r="N58" s="85">
        <f>VLOOKUP($C$2,'[21]ERU-1'!$A$6:$BE$17,N$42,FALSE)</f>
        <v>0</v>
      </c>
      <c r="O58" s="85" t="s">
        <v>36</v>
      </c>
      <c r="P58" s="85">
        <f>VLOOKUP($C$2,'[21]ERU-1'!$A$6:$BE$17,P$42,FALSE)</f>
        <v>0</v>
      </c>
      <c r="Q58" s="85">
        <f>VLOOKUP($C$2,'[21]ERU-1'!$A$6:$BE$17,Q$42,FALSE)</f>
        <v>0</v>
      </c>
      <c r="R58" s="85">
        <f>VLOOKUP($C$2,'[21]ERU-1'!$A$6:$BE$17,R$42,FALSE)</f>
        <v>0</v>
      </c>
      <c r="S58" s="85">
        <f>VLOOKUP($C$2,'[21]ERU-1'!$A$6:$BE$17,S$42,FALSE)</f>
        <v>0</v>
      </c>
      <c r="T58" s="85">
        <f>VLOOKUP($C$2,'[21]ERU-1'!$A$6:$BE$17,T$42,FALSE)</f>
        <v>0</v>
      </c>
      <c r="U58" s="85">
        <f>VLOOKUP($C$2,'[21]ERU-1'!$A$6:$BE$17,U$42,FALSE)</f>
        <v>0</v>
      </c>
      <c r="V58" s="85">
        <f>VLOOKUP($C$2,'[21]ERU-1'!$A$6:$BE$17,V$42,FALSE)</f>
        <v>0</v>
      </c>
      <c r="W58" s="85">
        <f>VLOOKUP($C$2,'[21]ERU-1'!$A$6:$BE$17,W$42,FALSE)</f>
        <v>0</v>
      </c>
      <c r="X58" s="85">
        <f>VLOOKUP($C$2,'[21]ERU-1'!$A$6:$BE$17,X$42,FALSE)</f>
        <v>0</v>
      </c>
      <c r="Y58" s="85">
        <f>VLOOKUP($C$2,'[21]ERU-1'!$A$6:$BE$17,Y$42,FALSE)</f>
        <v>0</v>
      </c>
      <c r="Z58" s="85">
        <f>VLOOKUP($C$2,'[21]ERU-1'!$A$6:$BE$17,Z$42,FALSE)</f>
        <v>0</v>
      </c>
      <c r="AA58" s="85" t="str">
        <f>INDEX([16]Data!$BK$5:$BK$156,MATCH(A58,[16]Data!$A$5:$A$156,0))</f>
        <v>Zlínský</v>
      </c>
      <c r="AB58" s="86">
        <f>INDEX([16]Data!$BM$5:$BM$156,MATCH(A58,[16]Data!$A$5:$A$156,0))</f>
        <v>1.274</v>
      </c>
      <c r="AC58" s="12"/>
      <c r="AD58" s="39" t="e">
        <f t="shared" si="16"/>
        <v>#DIV/0!</v>
      </c>
    </row>
    <row r="59" spans="1:30" x14ac:dyDescent="0.25">
      <c r="A59">
        <v>2448</v>
      </c>
      <c r="B59" s="84" t="str">
        <f>INDEX([16]Data!$C$5:$C$156,MATCH(A59,[16]Data!$A$5:$A$156,0))</f>
        <v>KJ - Broumov</v>
      </c>
      <c r="C59" s="85" t="str">
        <f>VLOOKUP($C$2,'[22]ERU-1'!$A$6:$BE$17,C$42,FALSE)</f>
        <v>Září</v>
      </c>
      <c r="D59" s="85">
        <f>VLOOKUP($C$2,'[22]ERU-1'!$A$6:$BE$17,D$42,FALSE)</f>
        <v>9</v>
      </c>
      <c r="E59" s="85">
        <f>VLOOKUP($C$2,'[22]ERU-1'!$A$6:$BE$17,E$42,FALSE)</f>
        <v>130.23400000000001</v>
      </c>
      <c r="F59" s="85">
        <f>VLOOKUP($C$2,'[22]ERU-1'!$A$6:$BE$17,F$42,FALSE)</f>
        <v>70.364999999999995</v>
      </c>
      <c r="G59" s="85">
        <f>VLOOKUP($C$2,'[22]ERU-1'!$A$6:$BE$17,G$42,FALSE)</f>
        <v>35.438000000000002</v>
      </c>
      <c r="H59" s="85">
        <f>VLOOKUP($C$2,'[22]ERU-1'!$A$6:$BE$17,H$42,FALSE)</f>
        <v>200</v>
      </c>
      <c r="I59" s="85">
        <f>VLOOKUP($C$2,'[22]ERU-1'!$A$6:$BE$17,I$42,FALSE)</f>
        <v>0</v>
      </c>
      <c r="J59" s="85">
        <f>VLOOKUP($C$2,'[22]ERU-1'!$A$6:$BE$17,J$42,FALSE)</f>
        <v>0</v>
      </c>
      <c r="K59" s="85">
        <f>VLOOKUP($C$2,'[22]ERU-1'!$A$6:$BE$17,K$42,FALSE)</f>
        <v>200</v>
      </c>
      <c r="L59" s="85">
        <f>VLOOKUP($C$2,'[22]ERU-1'!$A$6:$BE$17,L$42,FALSE)</f>
        <v>0</v>
      </c>
      <c r="M59" s="85">
        <f>VLOOKUP($C$2,'[22]ERU-1'!$A$6:$BE$17,M$42,FALSE)</f>
        <v>200</v>
      </c>
      <c r="N59" s="85">
        <f>VLOOKUP($C$2,'[22]ERU-1'!$A$6:$BE$17,N$42,FALSE)</f>
        <v>0</v>
      </c>
      <c r="O59" s="85" t="s">
        <v>36</v>
      </c>
      <c r="P59" s="85">
        <f>VLOOKUP($C$2,'[22]ERU-1'!$A$6:$BE$17,P$42,FALSE)</f>
        <v>0</v>
      </c>
      <c r="Q59" s="85">
        <f>VLOOKUP($C$2,'[22]ERU-1'!$A$6:$BE$17,Q$42,FALSE)</f>
        <v>0</v>
      </c>
      <c r="R59" s="85">
        <f>VLOOKUP($C$2,'[22]ERU-1'!$A$6:$BE$17,R$42,FALSE)</f>
        <v>200</v>
      </c>
      <c r="S59" s="85">
        <f>VLOOKUP($C$2,'[22]ERU-1'!$A$6:$BE$17,S$42,FALSE)</f>
        <v>0</v>
      </c>
      <c r="T59" s="85">
        <f>VLOOKUP($C$2,'[22]ERU-1'!$A$6:$BE$17,T$42,FALSE)</f>
        <v>0</v>
      </c>
      <c r="U59" s="85">
        <f>VLOOKUP($C$2,'[22]ERU-1'!$A$6:$BE$17,U$42,FALSE)</f>
        <v>0</v>
      </c>
      <c r="V59" s="85">
        <f>VLOOKUP($C$2,'[22]ERU-1'!$A$6:$BE$17,V$42,FALSE)</f>
        <v>0</v>
      </c>
      <c r="W59" s="85">
        <f>VLOOKUP($C$2,'[22]ERU-1'!$A$6:$BE$17,W$42,FALSE)</f>
        <v>0</v>
      </c>
      <c r="X59" s="85">
        <f>VLOOKUP($C$2,'[22]ERU-1'!$A$6:$BE$17,X$42,FALSE)</f>
        <v>0</v>
      </c>
      <c r="Y59" s="85">
        <f>VLOOKUP($C$2,'[22]ERU-1'!$A$6:$BE$17,Y$42,FALSE)</f>
        <v>0</v>
      </c>
      <c r="Z59" s="85">
        <f>VLOOKUP($C$2,'[22]ERU-1'!$A$6:$BE$17,Z$42,FALSE)</f>
        <v>0</v>
      </c>
      <c r="AA59" s="85" t="str">
        <f>INDEX([16]Data!$BK$5:$BK$156,MATCH(A59,[16]Data!$A$5:$A$156,0))</f>
        <v>Královéhradecký</v>
      </c>
      <c r="AB59" s="86">
        <f>INDEX([16]Data!$BM$5:$BM$156,MATCH(A59,[16]Data!$A$5:$A$156,0))</f>
        <v>0.72299999999999998</v>
      </c>
      <c r="AC59" s="12"/>
      <c r="AD59" s="39">
        <f t="shared" si="16"/>
        <v>0.78953393811632999</v>
      </c>
    </row>
    <row r="60" spans="1:30" x14ac:dyDescent="0.25">
      <c r="A60">
        <v>540</v>
      </c>
      <c r="B60" s="84" t="str">
        <f>INDEX([16]Data!$C$5:$C$156,MATCH(A60,[16]Data!$A$5:$A$156,0))</f>
        <v>KJ - Brtnice</v>
      </c>
      <c r="C60" s="85" t="str">
        <f>VLOOKUP($C$2,'[23]ERU-1'!$A$6:$BE$17,C$42,FALSE)</f>
        <v>Září</v>
      </c>
      <c r="D60" s="85">
        <f>VLOOKUP($C$2,'[23]ERU-1'!$A$6:$BE$17,D$42,FALSE)</f>
        <v>9</v>
      </c>
      <c r="E60" s="85">
        <f>VLOOKUP($C$2,'[23]ERU-1'!$A$6:$BE$17,E$42,FALSE)</f>
        <v>144.262</v>
      </c>
      <c r="F60" s="85">
        <f>VLOOKUP($C$2,'[23]ERU-1'!$A$6:$BE$17,F$42,FALSE)</f>
        <v>86.552999999999997</v>
      </c>
      <c r="G60" s="85">
        <f>VLOOKUP($C$2,'[23]ERU-1'!$A$6:$BE$17,G$42,FALSE)</f>
        <v>35.49</v>
      </c>
      <c r="H60" s="85">
        <f>VLOOKUP($C$2,'[23]ERU-1'!$A$6:$BE$17,H$42,FALSE)</f>
        <v>240</v>
      </c>
      <c r="I60" s="85">
        <f>VLOOKUP($C$2,'[23]ERU-1'!$A$6:$BE$17,I$42,FALSE)</f>
        <v>0</v>
      </c>
      <c r="J60" s="85">
        <f>VLOOKUP($C$2,'[23]ERU-1'!$A$6:$BE$17,J$42,FALSE)</f>
        <v>0</v>
      </c>
      <c r="K60" s="85">
        <f>VLOOKUP($C$2,'[23]ERU-1'!$A$6:$BE$17,K$42,FALSE)</f>
        <v>240</v>
      </c>
      <c r="L60" s="85">
        <f>VLOOKUP($C$2,'[23]ERU-1'!$A$6:$BE$17,L$42,FALSE)</f>
        <v>0</v>
      </c>
      <c r="M60" s="85">
        <f>VLOOKUP($C$2,'[23]ERU-1'!$A$6:$BE$17,M$42,FALSE)</f>
        <v>240</v>
      </c>
      <c r="N60" s="85">
        <f>VLOOKUP($C$2,'[23]ERU-1'!$A$6:$BE$17,N$42,FALSE)</f>
        <v>0</v>
      </c>
      <c r="O60" s="85" t="s">
        <v>36</v>
      </c>
      <c r="P60" s="85">
        <f>VLOOKUP($C$2,'[23]ERU-1'!$A$6:$BE$17,P$42,FALSE)</f>
        <v>0</v>
      </c>
      <c r="Q60" s="85">
        <f>VLOOKUP($C$2,'[23]ERU-1'!$A$6:$BE$17,Q$42,FALSE)</f>
        <v>0</v>
      </c>
      <c r="R60" s="85">
        <f>VLOOKUP($C$2,'[23]ERU-1'!$A$6:$BE$17,R$42,FALSE)</f>
        <v>240</v>
      </c>
      <c r="S60" s="85">
        <f>VLOOKUP($C$2,'[23]ERU-1'!$A$6:$BE$17,S$42,FALSE)</f>
        <v>0</v>
      </c>
      <c r="T60" s="85">
        <f>VLOOKUP($C$2,'[23]ERU-1'!$A$6:$BE$17,T$42,FALSE)</f>
        <v>0</v>
      </c>
      <c r="U60" s="85">
        <f>VLOOKUP($C$2,'[23]ERU-1'!$A$6:$BE$17,U$42,FALSE)</f>
        <v>0</v>
      </c>
      <c r="V60" s="85">
        <f>VLOOKUP($C$2,'[23]ERU-1'!$A$6:$BE$17,V$42,FALSE)</f>
        <v>0</v>
      </c>
      <c r="W60" s="85">
        <f>VLOOKUP($C$2,'[23]ERU-1'!$A$6:$BE$17,W$42,FALSE)</f>
        <v>0</v>
      </c>
      <c r="X60" s="85">
        <f>VLOOKUP($C$2,'[23]ERU-1'!$A$6:$BE$17,X$42,FALSE)</f>
        <v>0</v>
      </c>
      <c r="Y60" s="85">
        <f>VLOOKUP($C$2,'[23]ERU-1'!$A$6:$BE$17,Y$42,FALSE)</f>
        <v>0</v>
      </c>
      <c r="Z60" s="85">
        <f>VLOOKUP($C$2,'[23]ERU-1'!$A$6:$BE$17,Z$42,FALSE)</f>
        <v>0</v>
      </c>
      <c r="AA60" s="85" t="str">
        <f>INDEX([16]Data!$BK$5:$BK$156,MATCH(A60,[16]Data!$A$5:$A$156,0))</f>
        <v>Vysočina</v>
      </c>
      <c r="AB60" s="86">
        <f>INDEX([16]Data!$BM$5:$BM$156,MATCH(A60,[16]Data!$A$5:$A$156,0))</f>
        <v>0.41699999999999998</v>
      </c>
      <c r="AC60" s="12"/>
      <c r="AD60" s="39">
        <f t="shared" si="16"/>
        <v>0.77024096988742929</v>
      </c>
    </row>
    <row r="61" spans="1:30" x14ac:dyDescent="0.25">
      <c r="A61">
        <v>2477</v>
      </c>
      <c r="B61" s="84" t="str">
        <f>INDEX([16]Data!$C$5:$C$156,MATCH(A61,[16]Data!$A$5:$A$156,0))</f>
        <v>KJ - Bystřice nad Pernštejnem</v>
      </c>
      <c r="C61" s="85" t="str">
        <f>VLOOKUP($C$2,'[24]ERU-1'!$A$6:$BE$17,C$42,FALSE)</f>
        <v>Září</v>
      </c>
      <c r="D61" s="85">
        <f>VLOOKUP($C$2,'[24]ERU-1'!$A$6:$BE$17,D$42,FALSE)</f>
        <v>9</v>
      </c>
      <c r="E61" s="85">
        <f>VLOOKUP($C$2,'[24]ERU-1'!$A$6:$BE$17,E$42,FALSE)</f>
        <v>0.28499999999999998</v>
      </c>
      <c r="F61" s="85">
        <f>VLOOKUP($C$2,'[24]ERU-1'!$A$6:$BE$17,F$42,FALSE)</f>
        <v>0</v>
      </c>
      <c r="G61" s="85">
        <f>VLOOKUP($C$2,'[24]ERU-1'!$A$6:$BE$17,G$42,FALSE)</f>
        <v>35.518999999999998</v>
      </c>
      <c r="H61" s="85">
        <f>VLOOKUP($C$2,'[24]ERU-1'!$A$6:$BE$17,H$42,FALSE)</f>
        <v>0</v>
      </c>
      <c r="I61" s="85">
        <f>VLOOKUP($C$2,'[24]ERU-1'!$A$6:$BE$17,I$42,FALSE)</f>
        <v>0</v>
      </c>
      <c r="J61" s="85">
        <f>VLOOKUP($C$2,'[24]ERU-1'!$A$6:$BE$17,J$42,FALSE)</f>
        <v>0</v>
      </c>
      <c r="K61" s="85">
        <f>VLOOKUP($C$2,'[24]ERU-1'!$A$6:$BE$17,K$42,FALSE)</f>
        <v>0</v>
      </c>
      <c r="L61" s="85">
        <f>VLOOKUP($C$2,'[24]ERU-1'!$A$6:$BE$17,L$42,FALSE)</f>
        <v>0</v>
      </c>
      <c r="M61" s="85">
        <f>VLOOKUP($C$2,'[24]ERU-1'!$A$6:$BE$17,M$42,FALSE)</f>
        <v>0</v>
      </c>
      <c r="N61" s="85">
        <f>VLOOKUP($C$2,'[24]ERU-1'!$A$6:$BE$17,N$42,FALSE)</f>
        <v>0</v>
      </c>
      <c r="O61" s="85" t="s">
        <v>36</v>
      </c>
      <c r="P61" s="85">
        <f>VLOOKUP($C$2,'[24]ERU-1'!$A$6:$BE$17,P$42,FALSE)</f>
        <v>0</v>
      </c>
      <c r="Q61" s="85">
        <f>VLOOKUP($C$2,'[24]ERU-1'!$A$6:$BE$17,Q$42,FALSE)</f>
        <v>0</v>
      </c>
      <c r="R61" s="85">
        <f>VLOOKUP($C$2,'[24]ERU-1'!$A$6:$BE$17,R$42,FALSE)</f>
        <v>0</v>
      </c>
      <c r="S61" s="85">
        <f>VLOOKUP($C$2,'[24]ERU-1'!$A$6:$BE$17,S$42,FALSE)</f>
        <v>0</v>
      </c>
      <c r="T61" s="85">
        <f>VLOOKUP($C$2,'[24]ERU-1'!$A$6:$BE$17,T$42,FALSE)</f>
        <v>0</v>
      </c>
      <c r="U61" s="85">
        <f>VLOOKUP($C$2,'[24]ERU-1'!$A$6:$BE$17,U$42,FALSE)</f>
        <v>0</v>
      </c>
      <c r="V61" s="85">
        <f>VLOOKUP($C$2,'[24]ERU-1'!$A$6:$BE$17,V$42,FALSE)</f>
        <v>0</v>
      </c>
      <c r="W61" s="85">
        <f>VLOOKUP($C$2,'[24]ERU-1'!$A$6:$BE$17,W$42,FALSE)</f>
        <v>0</v>
      </c>
      <c r="X61" s="85">
        <f>VLOOKUP($C$2,'[24]ERU-1'!$A$6:$BE$17,X$42,FALSE)</f>
        <v>0</v>
      </c>
      <c r="Y61" s="85">
        <f>VLOOKUP($C$2,'[24]ERU-1'!$A$6:$BE$17,Y$42,FALSE)</f>
        <v>0</v>
      </c>
      <c r="Z61" s="85">
        <f>VLOOKUP($C$2,'[24]ERU-1'!$A$6:$BE$17,Z$42,FALSE)</f>
        <v>0</v>
      </c>
      <c r="AA61" s="85" t="str">
        <f>INDEX([16]Data!$BK$5:$BK$156,MATCH(A61,[16]Data!$A$5:$A$156,0))</f>
        <v>Vysočina</v>
      </c>
      <c r="AB61" s="86">
        <f>INDEX([16]Data!$BM$5:$BM$156,MATCH(A61,[16]Data!$A$5:$A$156,0))</f>
        <v>2.254</v>
      </c>
      <c r="AC61" s="12"/>
      <c r="AD61" s="39" t="e">
        <f t="shared" si="16"/>
        <v>#DIV/0!</v>
      </c>
    </row>
    <row r="62" spans="1:30" x14ac:dyDescent="0.25">
      <c r="A62">
        <v>3124</v>
      </c>
      <c r="B62" s="84" t="str">
        <f>INDEX([16]Data!$C$5:$C$156,MATCH(A62,[16]Data!$A$5:$A$156,0))</f>
        <v>KJ - Česká Třebová, Křib</v>
      </c>
      <c r="C62" s="85" t="str">
        <f>VLOOKUP($C$2,'[25]ERU-1'!$A$6:$BE$17,C$42,FALSE)</f>
        <v>Září</v>
      </c>
      <c r="D62" s="85">
        <f>VLOOKUP($C$2,'[25]ERU-1'!$A$6:$BE$17,D$42,FALSE)</f>
        <v>9</v>
      </c>
      <c r="E62" s="85">
        <f>VLOOKUP($C$2,'[25]ERU-1'!$A$6:$BE$17,E$42,FALSE)</f>
        <v>81.311999999999998</v>
      </c>
      <c r="F62" s="85">
        <f>VLOOKUP($C$2,'[25]ERU-1'!$A$6:$BE$17,F$42,FALSE)</f>
        <v>46.485999999999997</v>
      </c>
      <c r="G62" s="85">
        <f>VLOOKUP($C$2,'[25]ERU-1'!$A$6:$BE$17,G$42,FALSE)</f>
        <v>35.439</v>
      </c>
      <c r="H62" s="85">
        <f>VLOOKUP($C$2,'[25]ERU-1'!$A$6:$BE$17,H$42,FALSE)</f>
        <v>130</v>
      </c>
      <c r="I62" s="85">
        <f>VLOOKUP($C$2,'[25]ERU-1'!$A$6:$BE$17,I$42,FALSE)</f>
        <v>0</v>
      </c>
      <c r="J62" s="85">
        <f>VLOOKUP($C$2,'[25]ERU-1'!$A$6:$BE$17,J$42,FALSE)</f>
        <v>0</v>
      </c>
      <c r="K62" s="85">
        <f>VLOOKUP($C$2,'[25]ERU-1'!$A$6:$BE$17,K$42,FALSE)</f>
        <v>130</v>
      </c>
      <c r="L62" s="85">
        <f>VLOOKUP($C$2,'[25]ERU-1'!$A$6:$BE$17,L$42,FALSE)</f>
        <v>0</v>
      </c>
      <c r="M62" s="85">
        <f>VLOOKUP($C$2,'[25]ERU-1'!$A$6:$BE$17,M$42,FALSE)</f>
        <v>130</v>
      </c>
      <c r="N62" s="85">
        <f>VLOOKUP($C$2,'[25]ERU-1'!$A$6:$BE$17,N$42,FALSE)</f>
        <v>0</v>
      </c>
      <c r="O62" s="85" t="s">
        <v>36</v>
      </c>
      <c r="P62" s="85">
        <f>VLOOKUP($C$2,'[25]ERU-1'!$A$6:$BE$17,P$42,FALSE)</f>
        <v>0</v>
      </c>
      <c r="Q62" s="85">
        <f>VLOOKUP($C$2,'[25]ERU-1'!$A$6:$BE$17,Q$42,FALSE)</f>
        <v>0</v>
      </c>
      <c r="R62" s="85">
        <f>VLOOKUP($C$2,'[25]ERU-1'!$A$6:$BE$17,R$42,FALSE)</f>
        <v>130</v>
      </c>
      <c r="S62" s="85">
        <f>VLOOKUP($C$2,'[25]ERU-1'!$A$6:$BE$17,S$42,FALSE)</f>
        <v>0</v>
      </c>
      <c r="T62" s="85">
        <f>VLOOKUP($C$2,'[25]ERU-1'!$A$6:$BE$17,T$42,FALSE)</f>
        <v>0</v>
      </c>
      <c r="U62" s="85">
        <f>VLOOKUP($C$2,'[25]ERU-1'!$A$6:$BE$17,U$42,FALSE)</f>
        <v>0</v>
      </c>
      <c r="V62" s="85">
        <f>VLOOKUP($C$2,'[25]ERU-1'!$A$6:$BE$17,V$42,FALSE)</f>
        <v>0</v>
      </c>
      <c r="W62" s="85">
        <f>VLOOKUP($C$2,'[25]ERU-1'!$A$6:$BE$17,W$42,FALSE)</f>
        <v>0</v>
      </c>
      <c r="X62" s="85">
        <f>VLOOKUP($C$2,'[25]ERU-1'!$A$6:$BE$17,X$42,FALSE)</f>
        <v>0</v>
      </c>
      <c r="Y62" s="85">
        <f>VLOOKUP($C$2,'[25]ERU-1'!$A$6:$BE$17,Y$42,FALSE)</f>
        <v>0</v>
      </c>
      <c r="Z62" s="85">
        <f>VLOOKUP($C$2,'[25]ERU-1'!$A$6:$BE$17,Z$42,FALSE)</f>
        <v>0</v>
      </c>
      <c r="AA62" s="85" t="str">
        <f>INDEX([16]Data!$BK$5:$BK$156,MATCH(A62,[16]Data!$A$5:$A$156,0))</f>
        <v>Pardubický</v>
      </c>
      <c r="AB62" s="86">
        <f>INDEX([16]Data!$BM$5:$BM$156,MATCH(A62,[16]Data!$A$5:$A$156,0))</f>
        <v>0.28599999999999998</v>
      </c>
      <c r="AC62" s="12"/>
      <c r="AD62" s="39">
        <f t="shared" si="16"/>
        <v>0.77681691500905892</v>
      </c>
    </row>
    <row r="63" spans="1:30" x14ac:dyDescent="0.25">
      <c r="A63">
        <v>3242</v>
      </c>
      <c r="B63" s="84" t="str">
        <f>INDEX([16]Data!$C$5:$C$156,MATCH(A63,[16]Data!$A$5:$A$156,0))</f>
        <v>KJ - Česká Třebová, Lhotka</v>
      </c>
      <c r="C63" s="85" t="str">
        <f>VLOOKUP($C$2,'[26]ERU-1'!$A$6:$BE$17,C$42,FALSE)</f>
        <v>Září</v>
      </c>
      <c r="D63" s="85">
        <f>VLOOKUP($C$2,'[26]ERU-1'!$A$6:$BE$17,D$42,FALSE)</f>
        <v>9</v>
      </c>
      <c r="E63" s="85">
        <f>VLOOKUP($C$2,'[26]ERU-1'!$A$6:$BE$17,E$42,FALSE)</f>
        <v>177.14</v>
      </c>
      <c r="F63" s="85">
        <f>VLOOKUP($C$2,'[26]ERU-1'!$A$6:$BE$17,F$42,FALSE)</f>
        <v>97.685000000000002</v>
      </c>
      <c r="G63" s="85">
        <f>VLOOKUP($C$2,'[26]ERU-1'!$A$6:$BE$17,G$42,FALSE)</f>
        <v>35.439</v>
      </c>
      <c r="H63" s="85">
        <f>VLOOKUP($C$2,'[26]ERU-1'!$A$6:$BE$17,H$42,FALSE)</f>
        <v>283</v>
      </c>
      <c r="I63" s="85">
        <f>VLOOKUP($C$2,'[26]ERU-1'!$A$6:$BE$17,I$42,FALSE)</f>
        <v>0</v>
      </c>
      <c r="J63" s="85">
        <f>VLOOKUP($C$2,'[26]ERU-1'!$A$6:$BE$17,J$42,FALSE)</f>
        <v>0</v>
      </c>
      <c r="K63" s="85">
        <f>VLOOKUP($C$2,'[26]ERU-1'!$A$6:$BE$17,K$42,FALSE)</f>
        <v>283</v>
      </c>
      <c r="L63" s="85">
        <f>VLOOKUP($C$2,'[26]ERU-1'!$A$6:$BE$17,L$42,FALSE)</f>
        <v>0</v>
      </c>
      <c r="M63" s="85">
        <f>VLOOKUP($C$2,'[26]ERU-1'!$A$6:$BE$17,M$42,FALSE)</f>
        <v>283</v>
      </c>
      <c r="N63" s="85">
        <f>VLOOKUP($C$2,'[26]ERU-1'!$A$6:$BE$17,N$42,FALSE)</f>
        <v>0</v>
      </c>
      <c r="O63" s="85" t="s">
        <v>36</v>
      </c>
      <c r="P63" s="85">
        <f>VLOOKUP($C$2,'[26]ERU-1'!$A$6:$BE$17,P$42,FALSE)</f>
        <v>0</v>
      </c>
      <c r="Q63" s="85">
        <f>VLOOKUP($C$2,'[26]ERU-1'!$A$6:$BE$17,Q$42,FALSE)</f>
        <v>0</v>
      </c>
      <c r="R63" s="85">
        <f>VLOOKUP($C$2,'[26]ERU-1'!$A$6:$BE$17,R$42,FALSE)</f>
        <v>283</v>
      </c>
      <c r="S63" s="85">
        <f>VLOOKUP($C$2,'[26]ERU-1'!$A$6:$BE$17,S$42,FALSE)</f>
        <v>0</v>
      </c>
      <c r="T63" s="85">
        <f>VLOOKUP($C$2,'[26]ERU-1'!$A$6:$BE$17,T$42,FALSE)</f>
        <v>0</v>
      </c>
      <c r="U63" s="85">
        <f>VLOOKUP($C$2,'[26]ERU-1'!$A$6:$BE$17,U$42,FALSE)</f>
        <v>0</v>
      </c>
      <c r="V63" s="85">
        <f>VLOOKUP($C$2,'[26]ERU-1'!$A$6:$BE$17,V$42,FALSE)</f>
        <v>0</v>
      </c>
      <c r="W63" s="85">
        <f>VLOOKUP($C$2,'[26]ERU-1'!$A$6:$BE$17,W$42,FALSE)</f>
        <v>0</v>
      </c>
      <c r="X63" s="85">
        <f>VLOOKUP($C$2,'[26]ERU-1'!$A$6:$BE$17,X$42,FALSE)</f>
        <v>0</v>
      </c>
      <c r="Y63" s="85">
        <f>VLOOKUP($C$2,'[26]ERU-1'!$A$6:$BE$17,Y$42,FALSE)</f>
        <v>0</v>
      </c>
      <c r="Z63" s="85">
        <f>VLOOKUP($C$2,'[26]ERU-1'!$A$6:$BE$17,Z$42,FALSE)</f>
        <v>0</v>
      </c>
      <c r="AA63" s="85" t="str">
        <f>INDEX([16]Data!$BK$5:$BK$156,MATCH(A63,[16]Data!$A$5:$A$156,0))</f>
        <v>Pardubický</v>
      </c>
      <c r="AB63" s="86">
        <f>INDEX([16]Data!$BM$5:$BM$156,MATCH(A63,[16]Data!$A$5:$A$156,0))</f>
        <v>1.046</v>
      </c>
      <c r="AC63" s="12"/>
      <c r="AD63" s="39">
        <f t="shared" si="16"/>
        <v>0.80474086206798501</v>
      </c>
    </row>
    <row r="64" spans="1:30" x14ac:dyDescent="0.25">
      <c r="A64">
        <v>3040</v>
      </c>
      <c r="B64" s="84" t="str">
        <f>INDEX([16]Data!$C$5:$C$156,MATCH(A64,[16]Data!$A$5:$A$156,0))</f>
        <v>KJ - Duchcov</v>
      </c>
      <c r="C64" s="85" t="str">
        <f>VLOOKUP($C$2,'[27]ERU-1'!$A$6:$BE$17,C$42,FALSE)</f>
        <v>Září</v>
      </c>
      <c r="D64" s="85">
        <f>VLOOKUP($C$2,'[27]ERU-1'!$A$6:$BE$17,D$42,FALSE)</f>
        <v>9</v>
      </c>
      <c r="E64" s="85">
        <f>VLOOKUP($C$2,'[27]ERU-1'!$A$6:$BE$17,E$42,FALSE)</f>
        <v>603.52099999999996</v>
      </c>
      <c r="F64" s="85">
        <f>VLOOKUP($C$2,'[27]ERU-1'!$A$6:$BE$17,F$42,FALSE)</f>
        <v>315.42599999999999</v>
      </c>
      <c r="G64" s="85">
        <f>VLOOKUP($C$2,'[27]ERU-1'!$A$6:$BE$17,G$42,FALSE)</f>
        <v>35.430999999999997</v>
      </c>
      <c r="H64" s="85">
        <f>VLOOKUP($C$2,'[27]ERU-1'!$A$6:$BE$17,H$42,FALSE)</f>
        <v>888</v>
      </c>
      <c r="I64" s="85">
        <f>VLOOKUP($C$2,'[27]ERU-1'!$A$6:$BE$17,I$42,FALSE)</f>
        <v>0</v>
      </c>
      <c r="J64" s="85">
        <f>VLOOKUP($C$2,'[27]ERU-1'!$A$6:$BE$17,J$42,FALSE)</f>
        <v>0</v>
      </c>
      <c r="K64" s="85">
        <f>VLOOKUP($C$2,'[27]ERU-1'!$A$6:$BE$17,K$42,FALSE)</f>
        <v>888</v>
      </c>
      <c r="L64" s="85">
        <f>VLOOKUP($C$2,'[27]ERU-1'!$A$6:$BE$17,L$42,FALSE)</f>
        <v>0</v>
      </c>
      <c r="M64" s="85">
        <f>VLOOKUP($C$2,'[27]ERU-1'!$A$6:$BE$17,M$42,FALSE)</f>
        <v>888</v>
      </c>
      <c r="N64" s="85">
        <f>VLOOKUP($C$2,'[27]ERU-1'!$A$6:$BE$17,N$42,FALSE)</f>
        <v>0</v>
      </c>
      <c r="O64" s="85" t="s">
        <v>36</v>
      </c>
      <c r="P64" s="85">
        <f>VLOOKUP($C$2,'[27]ERU-1'!$A$6:$BE$17,P$42,FALSE)</f>
        <v>0</v>
      </c>
      <c r="Q64" s="85">
        <f>VLOOKUP($C$2,'[27]ERU-1'!$A$6:$BE$17,Q$42,FALSE)</f>
        <v>0</v>
      </c>
      <c r="R64" s="85">
        <f>VLOOKUP($C$2,'[27]ERU-1'!$A$6:$BE$17,R$42,FALSE)</f>
        <v>888</v>
      </c>
      <c r="S64" s="85">
        <f>VLOOKUP($C$2,'[27]ERU-1'!$A$6:$BE$17,S$42,FALSE)</f>
        <v>0</v>
      </c>
      <c r="T64" s="85">
        <f>VLOOKUP($C$2,'[27]ERU-1'!$A$6:$BE$17,T$42,FALSE)</f>
        <v>0</v>
      </c>
      <c r="U64" s="85">
        <f>VLOOKUP($C$2,'[27]ERU-1'!$A$6:$BE$17,U$42,FALSE)</f>
        <v>0</v>
      </c>
      <c r="V64" s="85">
        <f>VLOOKUP($C$2,'[27]ERU-1'!$A$6:$BE$17,V$42,FALSE)</f>
        <v>0</v>
      </c>
      <c r="W64" s="85">
        <f>VLOOKUP($C$2,'[27]ERU-1'!$A$6:$BE$17,W$42,FALSE)</f>
        <v>0</v>
      </c>
      <c r="X64" s="85">
        <f>VLOOKUP($C$2,'[27]ERU-1'!$A$6:$BE$17,X$42,FALSE)</f>
        <v>0</v>
      </c>
      <c r="Y64" s="85">
        <f>VLOOKUP($C$2,'[27]ERU-1'!$A$6:$BE$17,Y$42,FALSE)</f>
        <v>0</v>
      </c>
      <c r="Z64" s="85">
        <f>VLOOKUP($C$2,'[27]ERU-1'!$A$6:$BE$17,Z$42,FALSE)</f>
        <v>0</v>
      </c>
      <c r="AA64" s="85" t="str">
        <f>INDEX([16]Data!$BK$5:$BK$156,MATCH(A64,[16]Data!$A$5:$A$156,0))</f>
        <v>Ústecký</v>
      </c>
      <c r="AB64" s="86">
        <f>INDEX([16]Data!$BM$5:$BM$156,MATCH(A64,[16]Data!$A$5:$A$156,0))</f>
        <v>2.5129999999999999</v>
      </c>
      <c r="AC64" s="12"/>
      <c r="AD64" s="39">
        <f t="shared" si="16"/>
        <v>0.7820112060092278</v>
      </c>
    </row>
    <row r="65" spans="1:30" x14ac:dyDescent="0.25">
      <c r="A65">
        <v>2479</v>
      </c>
      <c r="B65" s="84" t="str">
        <f>INDEX([16]Data!$C$5:$C$156,MATCH(A65,[16]Data!$A$5:$A$156,0))</f>
        <v>KJ - Fügnerova, Vrchlabí</v>
      </c>
      <c r="C65" s="85" t="str">
        <f>VLOOKUP($C$2,'[28]ERU-1'!$A$6:$BE$17,C$42,FALSE)</f>
        <v>Září</v>
      </c>
      <c r="D65" s="85">
        <f>VLOOKUP($C$2,'[28]ERU-1'!$A$6:$BE$17,D$42,FALSE)</f>
        <v>9</v>
      </c>
      <c r="E65" s="85" t="e">
        <f>VLOOKUP($C$2,'[28]ERU-1'!$A$6:$BE$17,E$42,FALSE)</f>
        <v>#N/A</v>
      </c>
      <c r="F65" s="85" t="e">
        <f>VLOOKUP($C$2,'[28]ERU-1'!$A$6:$BE$17,F$42,FALSE)</f>
        <v>#N/A</v>
      </c>
      <c r="G65" s="85" t="e">
        <f>VLOOKUP($C$2,'[28]ERU-1'!$A$6:$BE$17,G$42,FALSE)</f>
        <v>#N/A</v>
      </c>
      <c r="H65" s="85">
        <f>VLOOKUP($C$2,'[28]ERU-1'!$A$6:$BE$17,H$42,FALSE)</f>
        <v>0</v>
      </c>
      <c r="I65" s="85">
        <f>VLOOKUP($C$2,'[28]ERU-1'!$A$6:$BE$17,I$42,FALSE)</f>
        <v>0</v>
      </c>
      <c r="J65" s="85">
        <f>VLOOKUP($C$2,'[28]ERU-1'!$A$6:$BE$17,J$42,FALSE)</f>
        <v>0</v>
      </c>
      <c r="K65" s="85">
        <f>VLOOKUP($C$2,'[28]ERU-1'!$A$6:$BE$17,K$42,FALSE)</f>
        <v>0</v>
      </c>
      <c r="L65" s="85">
        <f>VLOOKUP($C$2,'[28]ERU-1'!$A$6:$BE$17,L$42,FALSE)</f>
        <v>0</v>
      </c>
      <c r="M65" s="85">
        <f>VLOOKUP($C$2,'[28]ERU-1'!$A$6:$BE$17,M$42,FALSE)</f>
        <v>0</v>
      </c>
      <c r="N65" s="85">
        <f>VLOOKUP($C$2,'[28]ERU-1'!$A$6:$BE$17,N$42,FALSE)</f>
        <v>0</v>
      </c>
      <c r="O65" s="85" t="s">
        <v>36</v>
      </c>
      <c r="P65" s="85">
        <f>VLOOKUP($C$2,'[28]ERU-1'!$A$6:$BE$17,P$42,FALSE)</f>
        <v>0</v>
      </c>
      <c r="Q65" s="85">
        <f>VLOOKUP($C$2,'[28]ERU-1'!$A$6:$BE$17,Q$42,FALSE)</f>
        <v>0</v>
      </c>
      <c r="R65" s="85">
        <f>VLOOKUP($C$2,'[28]ERU-1'!$A$6:$BE$17,R$42,FALSE)</f>
        <v>0</v>
      </c>
      <c r="S65" s="85">
        <f>VLOOKUP($C$2,'[28]ERU-1'!$A$6:$BE$17,S$42,FALSE)</f>
        <v>0</v>
      </c>
      <c r="T65" s="85">
        <f>VLOOKUP($C$2,'[28]ERU-1'!$A$6:$BE$17,T$42,FALSE)</f>
        <v>0</v>
      </c>
      <c r="U65" s="85">
        <f>VLOOKUP($C$2,'[28]ERU-1'!$A$6:$BE$17,U$42,FALSE)</f>
        <v>0</v>
      </c>
      <c r="V65" s="85">
        <f>VLOOKUP($C$2,'[28]ERU-1'!$A$6:$BE$17,V$42,FALSE)</f>
        <v>0</v>
      </c>
      <c r="W65" s="85">
        <f>VLOOKUP($C$2,'[28]ERU-1'!$A$6:$BE$17,W$42,FALSE)</f>
        <v>0</v>
      </c>
      <c r="X65" s="85">
        <f>VLOOKUP($C$2,'[28]ERU-1'!$A$6:$BE$17,X$42,FALSE)</f>
        <v>0</v>
      </c>
      <c r="Y65" s="85">
        <f>VLOOKUP($C$2,'[28]ERU-1'!$A$6:$BE$17,Y$42,FALSE)</f>
        <v>0</v>
      </c>
      <c r="Z65" s="85">
        <f>VLOOKUP($C$2,'[28]ERU-1'!$A$6:$BE$17,Z$42,FALSE)</f>
        <v>0</v>
      </c>
      <c r="AA65" s="85" t="str">
        <f>INDEX([16]Data!$BK$5:$BK$156,MATCH(A65,[16]Data!$A$5:$A$156,0))</f>
        <v>Královéhradecký</v>
      </c>
      <c r="AB65" s="86">
        <f>INDEX([16]Data!$BM$5:$BM$156,MATCH(A65,[16]Data!$A$5:$A$156,0))</f>
        <v>0.95199999999999996</v>
      </c>
      <c r="AC65" s="12"/>
      <c r="AD65" s="39" t="e">
        <f t="shared" si="16"/>
        <v>#N/A</v>
      </c>
    </row>
    <row r="66" spans="1:30" x14ac:dyDescent="0.25">
      <c r="A66">
        <v>3515</v>
      </c>
      <c r="B66" s="84" t="str">
        <f>INDEX([16]Data!$C$5:$C$156,MATCH(A66,[16]Data!$A$5:$A$156,0))</f>
        <v>KJ - Havlíčkův Brod, Rozkošská</v>
      </c>
      <c r="C66" s="85" t="str">
        <f>VLOOKUP($C$2,'[29]ERU-1'!$A$6:$BE$17,C$42,FALSE)</f>
        <v>Září</v>
      </c>
      <c r="D66" s="85">
        <f>VLOOKUP($C$2,'[29]ERU-1'!$A$6:$BE$17,D$42,FALSE)</f>
        <v>9</v>
      </c>
      <c r="E66" s="85">
        <f>VLOOKUP($C$2,'[29]ERU-1'!$A$6:$BE$17,E$42,FALSE)</f>
        <v>48.262999999999998</v>
      </c>
      <c r="F66" s="85">
        <f>VLOOKUP($C$2,'[29]ERU-1'!$A$6:$BE$17,F$42,FALSE)</f>
        <v>25.285</v>
      </c>
      <c r="G66" s="85">
        <f>VLOOKUP($C$2,'[29]ERU-1'!$A$6:$BE$17,G$42,FALSE)</f>
        <v>35.436999999999998</v>
      </c>
      <c r="H66" s="85">
        <f>VLOOKUP($C$2,'[29]ERU-1'!$A$6:$BE$17,H$42,FALSE)</f>
        <v>73</v>
      </c>
      <c r="I66" s="85">
        <f>VLOOKUP($C$2,'[29]ERU-1'!$A$6:$BE$17,I$42,FALSE)</f>
        <v>0</v>
      </c>
      <c r="J66" s="85">
        <f>VLOOKUP($C$2,'[29]ERU-1'!$A$6:$BE$17,J$42,FALSE)</f>
        <v>0</v>
      </c>
      <c r="K66" s="85">
        <f>VLOOKUP($C$2,'[29]ERU-1'!$A$6:$BE$17,K$42,FALSE)</f>
        <v>73</v>
      </c>
      <c r="L66" s="85">
        <f>VLOOKUP($C$2,'[29]ERU-1'!$A$6:$BE$17,L$42,FALSE)</f>
        <v>0</v>
      </c>
      <c r="M66" s="85">
        <f>VLOOKUP($C$2,'[29]ERU-1'!$A$6:$BE$17,M$42,FALSE)</f>
        <v>73</v>
      </c>
      <c r="N66" s="85">
        <f>VLOOKUP($C$2,'[29]ERU-1'!$A$6:$BE$17,N$42,FALSE)</f>
        <v>0</v>
      </c>
      <c r="O66" s="85" t="s">
        <v>36</v>
      </c>
      <c r="P66" s="85">
        <f>VLOOKUP($C$2,'[29]ERU-1'!$A$6:$BE$17,P$42,FALSE)</f>
        <v>0</v>
      </c>
      <c r="Q66" s="85">
        <f>VLOOKUP($C$2,'[29]ERU-1'!$A$6:$BE$17,Q$42,FALSE)</f>
        <v>0</v>
      </c>
      <c r="R66" s="85">
        <f>VLOOKUP($C$2,'[29]ERU-1'!$A$6:$BE$17,R$42,FALSE)</f>
        <v>0</v>
      </c>
      <c r="S66" s="85">
        <f>VLOOKUP($C$2,'[29]ERU-1'!$A$6:$BE$17,S$42,FALSE)</f>
        <v>0</v>
      </c>
      <c r="T66" s="85">
        <f>VLOOKUP($C$2,'[29]ERU-1'!$A$6:$BE$17,T$42,FALSE)</f>
        <v>0</v>
      </c>
      <c r="U66" s="85">
        <f>VLOOKUP($C$2,'[29]ERU-1'!$A$6:$BE$17,U$42,FALSE)</f>
        <v>0</v>
      </c>
      <c r="V66" s="85">
        <f>VLOOKUP($C$2,'[29]ERU-1'!$A$6:$BE$17,V$42,FALSE)</f>
        <v>0</v>
      </c>
      <c r="W66" s="85">
        <f>VLOOKUP($C$2,'[29]ERU-1'!$A$6:$BE$17,W$42,FALSE)</f>
        <v>0</v>
      </c>
      <c r="X66" s="85">
        <f>VLOOKUP($C$2,'[29]ERU-1'!$A$6:$BE$17,X$42,FALSE)</f>
        <v>73</v>
      </c>
      <c r="Y66" s="85">
        <f>VLOOKUP($C$2,'[29]ERU-1'!$A$6:$BE$17,Y$42,FALSE)</f>
        <v>0</v>
      </c>
      <c r="Z66" s="85">
        <f>VLOOKUP($C$2,'[29]ERU-1'!$A$6:$BE$17,Z$42,FALSE)</f>
        <v>0</v>
      </c>
      <c r="AA66" s="85" t="str">
        <f>INDEX([16]Data!$BK$5:$BK$156,MATCH(A66,[16]Data!$A$5:$A$156,0))</f>
        <v>Vysočina</v>
      </c>
      <c r="AB66" s="86">
        <f>INDEX([16]Data!$BM$5:$BM$156,MATCH(A66,[16]Data!$A$5:$A$156,0))</f>
        <v>0.28599999999999998</v>
      </c>
      <c r="AC66" s="12"/>
      <c r="AD66" s="39">
        <f t="shared" si="16"/>
        <v>0.80196866829257574</v>
      </c>
    </row>
    <row r="67" spans="1:30" x14ac:dyDescent="0.25">
      <c r="A67" s="34">
        <v>3503</v>
      </c>
      <c r="B67" s="84" t="str">
        <f>INDEX([16]Data!$C$5:$C$156,MATCH(A67,[16]Data!$A$5:$A$156,0))</f>
        <v>KJ - Havlíčkův Brod, Na Výšině</v>
      </c>
      <c r="C67" s="85" t="str">
        <f>VLOOKUP($C$2,'[30]ERU-1'!$A$6:$BE$17,C$42,FALSE)</f>
        <v>Září</v>
      </c>
      <c r="D67" s="85">
        <f>VLOOKUP($C$2,'[30]ERU-1'!$A$6:$BE$17,D$42,FALSE)</f>
        <v>9</v>
      </c>
      <c r="E67" s="85">
        <f>VLOOKUP($C$2,'[30]ERU-1'!$A$6:$BE$17,E$42,FALSE)</f>
        <v>207.767</v>
      </c>
      <c r="F67" s="85">
        <f>VLOOKUP($C$2,'[30]ERU-1'!$A$6:$BE$17,F$42,FALSE)</f>
        <v>110.054</v>
      </c>
      <c r="G67" s="85">
        <f>VLOOKUP($C$2,'[30]ERU-1'!$A$6:$BE$17,G$42,FALSE)</f>
        <v>35.436999999999998</v>
      </c>
      <c r="H67" s="85">
        <f>VLOOKUP($C$2,'[30]ERU-1'!$A$6:$BE$17,H$42,FALSE)</f>
        <v>303</v>
      </c>
      <c r="I67" s="85">
        <f>VLOOKUP($C$2,'[30]ERU-1'!$A$6:$BE$17,I$42,FALSE)</f>
        <v>0</v>
      </c>
      <c r="J67" s="85">
        <f>VLOOKUP($C$2,'[30]ERU-1'!$A$6:$BE$17,J$42,FALSE)</f>
        <v>0</v>
      </c>
      <c r="K67" s="85">
        <f>VLOOKUP($C$2,'[30]ERU-1'!$A$6:$BE$17,K$42,FALSE)</f>
        <v>303</v>
      </c>
      <c r="L67" s="85">
        <f>VLOOKUP($C$2,'[30]ERU-1'!$A$6:$BE$17,L$42,FALSE)</f>
        <v>0</v>
      </c>
      <c r="M67" s="85">
        <f>VLOOKUP($C$2,'[30]ERU-1'!$A$6:$BE$17,M$42,FALSE)</f>
        <v>303</v>
      </c>
      <c r="N67" s="85">
        <f>VLOOKUP($C$2,'[30]ERU-1'!$A$6:$BE$17,N$42,FALSE)</f>
        <v>0</v>
      </c>
      <c r="O67" s="85" t="s">
        <v>36</v>
      </c>
      <c r="P67" s="85">
        <f>VLOOKUP($C$2,'[30]ERU-1'!$A$6:$BE$17,P$42,FALSE)</f>
        <v>0</v>
      </c>
      <c r="Q67" s="85">
        <f>VLOOKUP($C$2,'[30]ERU-1'!$A$6:$BE$17,Q$42,FALSE)</f>
        <v>0</v>
      </c>
      <c r="R67" s="85">
        <f>VLOOKUP($C$2,'[30]ERU-1'!$A$6:$BE$17,R$42,FALSE)</f>
        <v>303</v>
      </c>
      <c r="S67" s="85">
        <f>VLOOKUP($C$2,'[30]ERU-1'!$A$6:$BE$17,S$42,FALSE)</f>
        <v>0</v>
      </c>
      <c r="T67" s="85">
        <f>VLOOKUP($C$2,'[30]ERU-1'!$A$6:$BE$17,T$42,FALSE)</f>
        <v>0</v>
      </c>
      <c r="U67" s="85">
        <f>VLOOKUP($C$2,'[30]ERU-1'!$A$6:$BE$17,U$42,FALSE)</f>
        <v>0</v>
      </c>
      <c r="V67" s="85">
        <f>VLOOKUP($C$2,'[30]ERU-1'!$A$6:$BE$17,V$42,FALSE)</f>
        <v>0</v>
      </c>
      <c r="W67" s="85">
        <f>VLOOKUP($C$2,'[30]ERU-1'!$A$6:$BE$17,W$42,FALSE)</f>
        <v>0</v>
      </c>
      <c r="X67" s="85">
        <f>VLOOKUP($C$2,'[30]ERU-1'!$A$6:$BE$17,X$42,FALSE)</f>
        <v>0</v>
      </c>
      <c r="Y67" s="85">
        <f>VLOOKUP($C$2,'[30]ERU-1'!$A$6:$BE$17,Y$42,FALSE)</f>
        <v>0</v>
      </c>
      <c r="Z67" s="85">
        <f>VLOOKUP($C$2,'[30]ERU-1'!$A$6:$BE$17,Z$42,FALSE)</f>
        <v>0</v>
      </c>
      <c r="AA67" s="85" t="str">
        <f>INDEX([16]Data!$BK$5:$BK$156,MATCH(A67,[16]Data!$A$5:$A$156,0))</f>
        <v>Vysočina</v>
      </c>
      <c r="AB67" s="86">
        <f>INDEX([16]Data!$BM$5:$BM$156,MATCH(A67,[16]Data!$A$5:$A$156,0))</f>
        <v>0.73499999999999999</v>
      </c>
      <c r="AC67" s="12"/>
      <c r="AD67" s="39">
        <f t="shared" si="16"/>
        <v>0.76477607962151906</v>
      </c>
    </row>
    <row r="68" spans="1:30" x14ac:dyDescent="0.25">
      <c r="A68">
        <v>2681</v>
      </c>
      <c r="B68" s="84" t="str">
        <f>INDEX([16]Data!$C$5:$C$156,MATCH(A68,[16]Data!$A$5:$A$156,0))</f>
        <v>KJ - Havlíčkův Brod, Smetanovo náměstí</v>
      </c>
      <c r="C68" s="85" t="str">
        <f>VLOOKUP($C$2,'[31]ERU-1'!$A$6:$BE$17,C$42,FALSE)</f>
        <v>Září</v>
      </c>
      <c r="D68" s="85">
        <f>VLOOKUP($C$2,'[31]ERU-1'!$A$6:$BE$17,D$42,FALSE)</f>
        <v>9</v>
      </c>
      <c r="E68" s="85">
        <f>VLOOKUP($C$2,'[31]ERU-1'!$A$6:$BE$17,E$42,FALSE)</f>
        <v>132.113</v>
      </c>
      <c r="F68" s="85">
        <f>VLOOKUP($C$2,'[31]ERU-1'!$A$6:$BE$17,F$42,FALSE)</f>
        <v>69.593999999999994</v>
      </c>
      <c r="G68" s="85">
        <f>VLOOKUP($C$2,'[31]ERU-1'!$A$6:$BE$17,G$42,FALSE)</f>
        <v>35.436999999999998</v>
      </c>
      <c r="H68" s="85">
        <f>VLOOKUP($C$2,'[31]ERU-1'!$A$6:$BE$17,H$42,FALSE)</f>
        <v>194</v>
      </c>
      <c r="I68" s="85">
        <f>VLOOKUP($C$2,'[31]ERU-1'!$A$6:$BE$17,I$42,FALSE)</f>
        <v>0</v>
      </c>
      <c r="J68" s="85">
        <f>VLOOKUP($C$2,'[31]ERU-1'!$A$6:$BE$17,J$42,FALSE)</f>
        <v>0</v>
      </c>
      <c r="K68" s="85">
        <f>VLOOKUP($C$2,'[31]ERU-1'!$A$6:$BE$17,K$42,FALSE)</f>
        <v>194</v>
      </c>
      <c r="L68" s="85">
        <f>VLOOKUP($C$2,'[31]ERU-1'!$A$6:$BE$17,L$42,FALSE)</f>
        <v>0</v>
      </c>
      <c r="M68" s="85">
        <f>VLOOKUP($C$2,'[31]ERU-1'!$A$6:$BE$17,M$42,FALSE)</f>
        <v>194</v>
      </c>
      <c r="N68" s="85">
        <f>VLOOKUP($C$2,'[31]ERU-1'!$A$6:$BE$17,N$42,FALSE)</f>
        <v>0</v>
      </c>
      <c r="O68" s="85" t="s">
        <v>36</v>
      </c>
      <c r="P68" s="85">
        <f>VLOOKUP($C$2,'[31]ERU-1'!$A$6:$BE$17,P$42,FALSE)</f>
        <v>0</v>
      </c>
      <c r="Q68" s="85">
        <f>VLOOKUP($C$2,'[31]ERU-1'!$A$6:$BE$17,Q$42,FALSE)</f>
        <v>0</v>
      </c>
      <c r="R68" s="85">
        <f>VLOOKUP($C$2,'[31]ERU-1'!$A$6:$BE$17,R$42,FALSE)</f>
        <v>194</v>
      </c>
      <c r="S68" s="85">
        <f>VLOOKUP($C$2,'[31]ERU-1'!$A$6:$BE$17,S$42,FALSE)</f>
        <v>0</v>
      </c>
      <c r="T68" s="85">
        <f>VLOOKUP($C$2,'[31]ERU-1'!$A$6:$BE$17,T$42,FALSE)</f>
        <v>0</v>
      </c>
      <c r="U68" s="85">
        <f>VLOOKUP($C$2,'[31]ERU-1'!$A$6:$BE$17,U$42,FALSE)</f>
        <v>0</v>
      </c>
      <c r="V68" s="85">
        <f>VLOOKUP($C$2,'[31]ERU-1'!$A$6:$BE$17,V$42,FALSE)</f>
        <v>0</v>
      </c>
      <c r="W68" s="85">
        <f>VLOOKUP($C$2,'[31]ERU-1'!$A$6:$BE$17,W$42,FALSE)</f>
        <v>0</v>
      </c>
      <c r="X68" s="85">
        <f>VLOOKUP($C$2,'[31]ERU-1'!$A$6:$BE$17,X$42,FALSE)</f>
        <v>0</v>
      </c>
      <c r="Y68" s="85">
        <f>VLOOKUP($C$2,'[31]ERU-1'!$A$6:$BE$17,Y$42,FALSE)</f>
        <v>0</v>
      </c>
      <c r="Z68" s="85">
        <f>VLOOKUP($C$2,'[31]ERU-1'!$A$6:$BE$17,Z$42,FALSE)</f>
        <v>0</v>
      </c>
      <c r="AA68" s="85" t="str">
        <f>INDEX([16]Data!$BK$5:$BK$156,MATCH(A68,[16]Data!$A$5:$A$156,0))</f>
        <v>Vysočina</v>
      </c>
      <c r="AB68" s="86">
        <f>INDEX([16]Data!$BM$5:$BM$156,MATCH(A68,[16]Data!$A$5:$A$156,0))</f>
        <v>0.47199999999999998</v>
      </c>
      <c r="AC68" s="12"/>
      <c r="AD68" s="39">
        <f t="shared" si="16"/>
        <v>0.7743323977482095</v>
      </c>
    </row>
    <row r="69" spans="1:30" x14ac:dyDescent="0.25">
      <c r="A69">
        <v>2683</v>
      </c>
      <c r="B69" s="84" t="str">
        <f>INDEX([16]Data!$C$5:$C$156,MATCH(A69,[16]Data!$A$5:$A$156,0))</f>
        <v>KJ - Havlíčkův Brod, Žižkov II</v>
      </c>
      <c r="C69" s="85" t="str">
        <f>VLOOKUP($C$2,'[32]ERU-1'!$A$6:$BE$17,C$42,FALSE)</f>
        <v>Září</v>
      </c>
      <c r="D69" s="85">
        <f>VLOOKUP($C$2,'[32]ERU-1'!$A$6:$BE$17,D$42,FALSE)</f>
        <v>9</v>
      </c>
      <c r="E69" s="85">
        <f>VLOOKUP($C$2,'[32]ERU-1'!$A$6:$BE$17,E$42,FALSE)</f>
        <v>128.143</v>
      </c>
      <c r="F69" s="85">
        <f>VLOOKUP($C$2,'[32]ERU-1'!$A$6:$BE$17,F$42,FALSE)</f>
        <v>64.465000000000003</v>
      </c>
      <c r="G69" s="85">
        <f>VLOOKUP($C$2,'[32]ERU-1'!$A$6:$BE$17,G$42,FALSE)</f>
        <v>35.436999999999998</v>
      </c>
      <c r="H69" s="85">
        <f>VLOOKUP($C$2,'[32]ERU-1'!$A$6:$BE$17,H$42,FALSE)</f>
        <v>172</v>
      </c>
      <c r="I69" s="85">
        <f>VLOOKUP($C$2,'[32]ERU-1'!$A$6:$BE$17,I$42,FALSE)</f>
        <v>0</v>
      </c>
      <c r="J69" s="85">
        <f>VLOOKUP($C$2,'[32]ERU-1'!$A$6:$BE$17,J$42,FALSE)</f>
        <v>0</v>
      </c>
      <c r="K69" s="85">
        <f>VLOOKUP($C$2,'[32]ERU-1'!$A$6:$BE$17,K$42,FALSE)</f>
        <v>172</v>
      </c>
      <c r="L69" s="85">
        <f>VLOOKUP($C$2,'[32]ERU-1'!$A$6:$BE$17,L$42,FALSE)</f>
        <v>0</v>
      </c>
      <c r="M69" s="85">
        <f>VLOOKUP($C$2,'[32]ERU-1'!$A$6:$BE$17,M$42,FALSE)</f>
        <v>172</v>
      </c>
      <c r="N69" s="85">
        <f>VLOOKUP($C$2,'[32]ERU-1'!$A$6:$BE$17,N$42,FALSE)</f>
        <v>0</v>
      </c>
      <c r="O69" s="85" t="s">
        <v>36</v>
      </c>
      <c r="P69" s="85">
        <f>VLOOKUP($C$2,'[32]ERU-1'!$A$6:$BE$17,P$42,FALSE)</f>
        <v>0</v>
      </c>
      <c r="Q69" s="85">
        <f>VLOOKUP($C$2,'[32]ERU-1'!$A$6:$BE$17,Q$42,FALSE)</f>
        <v>0</v>
      </c>
      <c r="R69" s="85">
        <f>VLOOKUP($C$2,'[32]ERU-1'!$A$6:$BE$17,R$42,FALSE)</f>
        <v>172</v>
      </c>
      <c r="S69" s="85">
        <f>VLOOKUP($C$2,'[32]ERU-1'!$A$6:$BE$17,S$42,FALSE)</f>
        <v>0</v>
      </c>
      <c r="T69" s="85">
        <f>VLOOKUP($C$2,'[32]ERU-1'!$A$6:$BE$17,T$42,FALSE)</f>
        <v>0</v>
      </c>
      <c r="U69" s="85">
        <f>VLOOKUP($C$2,'[32]ERU-1'!$A$6:$BE$17,U$42,FALSE)</f>
        <v>0</v>
      </c>
      <c r="V69" s="85">
        <f>VLOOKUP($C$2,'[32]ERU-1'!$A$6:$BE$17,V$42,FALSE)</f>
        <v>0</v>
      </c>
      <c r="W69" s="85">
        <f>VLOOKUP($C$2,'[32]ERU-1'!$A$6:$BE$17,W$42,FALSE)</f>
        <v>0</v>
      </c>
      <c r="X69" s="85">
        <f>VLOOKUP($C$2,'[32]ERU-1'!$A$6:$BE$17,X$42,FALSE)</f>
        <v>0</v>
      </c>
      <c r="Y69" s="85">
        <f>VLOOKUP($C$2,'[32]ERU-1'!$A$6:$BE$17,Y$42,FALSE)</f>
        <v>0</v>
      </c>
      <c r="Z69" s="85">
        <f>VLOOKUP($C$2,'[32]ERU-1'!$A$6:$BE$17,Z$42,FALSE)</f>
        <v>0</v>
      </c>
      <c r="AA69" s="85" t="str">
        <f>INDEX([16]Data!$BK$5:$BK$156,MATCH(A69,[16]Data!$A$5:$A$156,0))</f>
        <v>Vysočina</v>
      </c>
      <c r="AB69" s="86">
        <f>INDEX([16]Data!$BM$5:$BM$156,MATCH(A69,[16]Data!$A$5:$A$156,0))</f>
        <v>0.47199999999999998</v>
      </c>
      <c r="AC69" s="12"/>
      <c r="AD69" s="39">
        <f t="shared" si="16"/>
        <v>0.74114291131277088</v>
      </c>
    </row>
    <row r="70" spans="1:30" x14ac:dyDescent="0.25">
      <c r="A70">
        <v>2879</v>
      </c>
      <c r="B70" s="84" t="str">
        <f>INDEX([16]Data!$C$5:$C$156,MATCH(A70,[16]Data!$A$5:$A$156,0))</f>
        <v>KJ - Hlučín</v>
      </c>
      <c r="C70" s="85" t="str">
        <f>VLOOKUP($C$2,'[33]ERU-1'!$A$6:$BE$17,C$42,FALSE)</f>
        <v>Září</v>
      </c>
      <c r="D70" s="85">
        <f>VLOOKUP($C$2,'[33]ERU-1'!$A$6:$BE$17,D$42,FALSE)</f>
        <v>9</v>
      </c>
      <c r="E70" s="85">
        <f>VLOOKUP($C$2,'[33]ERU-1'!$A$6:$BE$17,E$42,FALSE)</f>
        <v>523.13300000000004</v>
      </c>
      <c r="F70" s="85">
        <f>VLOOKUP($C$2,'[33]ERU-1'!$A$6:$BE$17,F$42,FALSE)</f>
        <v>274.66800000000001</v>
      </c>
      <c r="G70" s="85">
        <f>VLOOKUP($C$2,'[33]ERU-1'!$A$6:$BE$17,G$42,FALSE)</f>
        <v>35.496000000000002</v>
      </c>
      <c r="H70" s="85">
        <f>VLOOKUP($C$2,'[33]ERU-1'!$A$6:$BE$17,H$42,FALSE)</f>
        <v>760</v>
      </c>
      <c r="I70" s="85">
        <f>VLOOKUP($C$2,'[33]ERU-1'!$A$6:$BE$17,I$42,FALSE)</f>
        <v>0</v>
      </c>
      <c r="J70" s="85">
        <f>VLOOKUP($C$2,'[33]ERU-1'!$A$6:$BE$17,J$42,FALSE)</f>
        <v>0</v>
      </c>
      <c r="K70" s="85">
        <f>VLOOKUP($C$2,'[33]ERU-1'!$A$6:$BE$17,K$42,FALSE)</f>
        <v>760</v>
      </c>
      <c r="L70" s="85">
        <f>VLOOKUP($C$2,'[33]ERU-1'!$A$6:$BE$17,L$42,FALSE)</f>
        <v>0</v>
      </c>
      <c r="M70" s="85">
        <f>VLOOKUP($C$2,'[33]ERU-1'!$A$6:$BE$17,M$42,FALSE)</f>
        <v>760</v>
      </c>
      <c r="N70" s="85">
        <f>VLOOKUP($C$2,'[33]ERU-1'!$A$6:$BE$17,N$42,FALSE)</f>
        <v>0</v>
      </c>
      <c r="O70" s="85" t="s">
        <v>36</v>
      </c>
      <c r="P70" s="85">
        <f>VLOOKUP($C$2,'[33]ERU-1'!$A$6:$BE$17,P$42,FALSE)</f>
        <v>0</v>
      </c>
      <c r="Q70" s="85">
        <f>VLOOKUP($C$2,'[33]ERU-1'!$A$6:$BE$17,Q$42,FALSE)</f>
        <v>0</v>
      </c>
      <c r="R70" s="85">
        <f>VLOOKUP($C$2,'[33]ERU-1'!$A$6:$BE$17,R$42,FALSE)</f>
        <v>760</v>
      </c>
      <c r="S70" s="85">
        <f>VLOOKUP($C$2,'[33]ERU-1'!$A$6:$BE$17,S$42,FALSE)</f>
        <v>0</v>
      </c>
      <c r="T70" s="85">
        <f>VLOOKUP($C$2,'[33]ERU-1'!$A$6:$BE$17,T$42,FALSE)</f>
        <v>0</v>
      </c>
      <c r="U70" s="85">
        <f>VLOOKUP($C$2,'[33]ERU-1'!$A$6:$BE$17,U$42,FALSE)</f>
        <v>0</v>
      </c>
      <c r="V70" s="85">
        <f>VLOOKUP($C$2,'[33]ERU-1'!$A$6:$BE$17,V$42,FALSE)</f>
        <v>0</v>
      </c>
      <c r="W70" s="85">
        <f>VLOOKUP($C$2,'[33]ERU-1'!$A$6:$BE$17,W$42,FALSE)</f>
        <v>0</v>
      </c>
      <c r="X70" s="85">
        <f>VLOOKUP($C$2,'[33]ERU-1'!$A$6:$BE$17,X$42,FALSE)</f>
        <v>0</v>
      </c>
      <c r="Y70" s="85">
        <f>VLOOKUP($C$2,'[33]ERU-1'!$A$6:$BE$17,Y$42,FALSE)</f>
        <v>0</v>
      </c>
      <c r="Z70" s="85">
        <f>VLOOKUP($C$2,'[33]ERU-1'!$A$6:$BE$17,Z$42,FALSE)</f>
        <v>0</v>
      </c>
      <c r="AA70" s="85" t="str">
        <f>INDEX([16]Data!$BK$5:$BK$156,MATCH(A70,[16]Data!$A$5:$A$156,0))</f>
        <v>Moravskoslezský</v>
      </c>
      <c r="AB70" s="86">
        <f>INDEX([16]Data!$BM$5:$BM$156,MATCH(A70,[16]Data!$A$5:$A$156,0))</f>
        <v>1.7909999999999999</v>
      </c>
      <c r="AC70" s="12"/>
      <c r="AD70" s="39">
        <f t="shared" si="16"/>
        <v>0.76860468314878727</v>
      </c>
    </row>
    <row r="71" spans="1:30" x14ac:dyDescent="0.25">
      <c r="A71">
        <v>2856</v>
      </c>
      <c r="B71" s="84" t="str">
        <f>INDEX([16]Data!$C$5:$C$156,MATCH(A71,[16]Data!$A$5:$A$156,0))</f>
        <v>KJ - Hodkovice nad Mohelkou</v>
      </c>
      <c r="C71" s="85" t="str">
        <f>VLOOKUP($C$2,'[34]ERU-1'!$A$6:$BE$17,C$42,FALSE)</f>
        <v>Září</v>
      </c>
      <c r="D71" s="85">
        <f>VLOOKUP($C$2,'[34]ERU-1'!$A$6:$BE$17,D$42,FALSE)</f>
        <v>9</v>
      </c>
      <c r="E71" s="85">
        <f>VLOOKUP($C$2,'[34]ERU-1'!$A$6:$BE$17,E$42,FALSE)</f>
        <v>193.87799999999999</v>
      </c>
      <c r="F71" s="85">
        <f>VLOOKUP($C$2,'[34]ERU-1'!$A$6:$BE$17,F$42,FALSE)</f>
        <v>99.98</v>
      </c>
      <c r="G71" s="85">
        <f>VLOOKUP($C$2,'[34]ERU-1'!$A$6:$BE$17,G$42,FALSE)</f>
        <v>35.439</v>
      </c>
      <c r="H71" s="85">
        <f>VLOOKUP($C$2,'[34]ERU-1'!$A$6:$BE$17,H$42,FALSE)</f>
        <v>278</v>
      </c>
      <c r="I71" s="85">
        <f>VLOOKUP($C$2,'[34]ERU-1'!$A$6:$BE$17,I$42,FALSE)</f>
        <v>0</v>
      </c>
      <c r="J71" s="85">
        <f>VLOOKUP($C$2,'[34]ERU-1'!$A$6:$BE$17,J$42,FALSE)</f>
        <v>0</v>
      </c>
      <c r="K71" s="85">
        <f>VLOOKUP($C$2,'[34]ERU-1'!$A$6:$BE$17,K$42,FALSE)</f>
        <v>278</v>
      </c>
      <c r="L71" s="85">
        <f>VLOOKUP($C$2,'[34]ERU-1'!$A$6:$BE$17,L$42,FALSE)</f>
        <v>0</v>
      </c>
      <c r="M71" s="85">
        <f>VLOOKUP($C$2,'[34]ERU-1'!$A$6:$BE$17,M$42,FALSE)</f>
        <v>278</v>
      </c>
      <c r="N71" s="85">
        <f>VLOOKUP($C$2,'[34]ERU-1'!$A$6:$BE$17,N$42,FALSE)</f>
        <v>0</v>
      </c>
      <c r="O71" s="85" t="s">
        <v>36</v>
      </c>
      <c r="P71" s="85">
        <f>VLOOKUP($C$2,'[34]ERU-1'!$A$6:$BE$17,P$42,FALSE)</f>
        <v>0</v>
      </c>
      <c r="Q71" s="85">
        <f>VLOOKUP($C$2,'[34]ERU-1'!$A$6:$BE$17,Q$42,FALSE)</f>
        <v>0</v>
      </c>
      <c r="R71" s="85">
        <f>VLOOKUP($C$2,'[34]ERU-1'!$A$6:$BE$17,R$42,FALSE)</f>
        <v>278</v>
      </c>
      <c r="S71" s="85">
        <f>VLOOKUP($C$2,'[34]ERU-1'!$A$6:$BE$17,S$42,FALSE)</f>
        <v>0</v>
      </c>
      <c r="T71" s="85">
        <f>VLOOKUP($C$2,'[34]ERU-1'!$A$6:$BE$17,T$42,FALSE)</f>
        <v>0</v>
      </c>
      <c r="U71" s="85">
        <f>VLOOKUP($C$2,'[34]ERU-1'!$A$6:$BE$17,U$42,FALSE)</f>
        <v>0</v>
      </c>
      <c r="V71" s="85">
        <f>VLOOKUP($C$2,'[34]ERU-1'!$A$6:$BE$17,V$42,FALSE)</f>
        <v>0</v>
      </c>
      <c r="W71" s="85">
        <f>VLOOKUP($C$2,'[34]ERU-1'!$A$6:$BE$17,W$42,FALSE)</f>
        <v>0</v>
      </c>
      <c r="X71" s="85">
        <f>VLOOKUP($C$2,'[34]ERU-1'!$A$6:$BE$17,X$42,FALSE)</f>
        <v>0</v>
      </c>
      <c r="Y71" s="85">
        <f>VLOOKUP($C$2,'[34]ERU-1'!$A$6:$BE$17,Y$42,FALSE)</f>
        <v>0</v>
      </c>
      <c r="Z71" s="85">
        <f>VLOOKUP($C$2,'[34]ERU-1'!$A$6:$BE$17,Z$42,FALSE)</f>
        <v>0</v>
      </c>
      <c r="AA71" s="85" t="str">
        <f>INDEX([16]Data!$BK$5:$BK$156,MATCH(A71,[16]Data!$A$5:$A$156,0))</f>
        <v>Liberecký</v>
      </c>
      <c r="AB71" s="86">
        <f>INDEX([16]Data!$BM$5:$BM$156,MATCH(A71,[16]Data!$A$5:$A$156,0))</f>
        <v>0.95199999999999996</v>
      </c>
      <c r="AC71" s="12"/>
      <c r="AD71" s="39">
        <f t="shared" si="16"/>
        <v>0.77237669756173455</v>
      </c>
    </row>
    <row r="72" spans="1:30" x14ac:dyDescent="0.25">
      <c r="A72" s="34">
        <v>3434</v>
      </c>
      <c r="B72" s="84" t="str">
        <f>INDEX([16]Data!$C$5:$C$156,MATCH(A72,[16]Data!$A$5:$A$156,0))</f>
        <v>KJ - Hodonice</v>
      </c>
      <c r="C72" s="85" t="str">
        <f>VLOOKUP($C$2,'[35]ERU-1'!$A$6:$BE$17,C$42,FALSE)</f>
        <v>Září</v>
      </c>
      <c r="D72" s="85">
        <f>VLOOKUP($C$2,'[35]ERU-1'!$A$6:$BE$17,D$42,FALSE)</f>
        <v>9</v>
      </c>
      <c r="E72" s="85">
        <f>VLOOKUP($C$2,'[35]ERU-1'!$A$6:$BE$17,E$42,FALSE)</f>
        <v>1933.8389999999999</v>
      </c>
      <c r="F72" s="85">
        <f>VLOOKUP($C$2,'[35]ERU-1'!$A$6:$BE$17,F$42,FALSE)</f>
        <v>1033.5329999999999</v>
      </c>
      <c r="G72" s="85">
        <f>VLOOKUP($C$2,'[35]ERU-1'!$A$6:$BE$17,G$42,FALSE)</f>
        <v>35.476999999999997</v>
      </c>
      <c r="H72" s="85">
        <f>VLOOKUP($C$2,'[35]ERU-1'!$A$6:$BE$17,H$42,FALSE)</f>
        <v>3009</v>
      </c>
      <c r="I72" s="85">
        <f>VLOOKUP($C$2,'[35]ERU-1'!$A$6:$BE$17,I$42,FALSE)</f>
        <v>0</v>
      </c>
      <c r="J72" s="85">
        <f>VLOOKUP($C$2,'[35]ERU-1'!$A$6:$BE$17,J$42,FALSE)</f>
        <v>0</v>
      </c>
      <c r="K72" s="85">
        <f>VLOOKUP($C$2,'[35]ERU-1'!$A$6:$BE$17,K$42,FALSE)</f>
        <v>3009</v>
      </c>
      <c r="L72" s="85">
        <f>VLOOKUP($C$2,'[35]ERU-1'!$A$6:$BE$17,L$42,FALSE)</f>
        <v>0</v>
      </c>
      <c r="M72" s="85">
        <f>VLOOKUP($C$2,'[35]ERU-1'!$A$6:$BE$17,M$42,FALSE)</f>
        <v>3009</v>
      </c>
      <c r="N72" s="85">
        <f>VLOOKUP($C$2,'[35]ERU-1'!$A$6:$BE$17,N$42,FALSE)</f>
        <v>0</v>
      </c>
      <c r="O72" s="85" t="s">
        <v>36</v>
      </c>
      <c r="P72" s="85">
        <f>VLOOKUP($C$2,'[35]ERU-1'!$A$6:$BE$17,P$42,FALSE)</f>
        <v>0</v>
      </c>
      <c r="Q72" s="85">
        <f>VLOOKUP($C$2,'[35]ERU-1'!$A$6:$BE$17,Q$42,FALSE)</f>
        <v>0</v>
      </c>
      <c r="R72" s="85">
        <f>VLOOKUP($C$2,'[35]ERU-1'!$A$6:$BE$17,R$42,FALSE)</f>
        <v>3009</v>
      </c>
      <c r="S72" s="85">
        <f>VLOOKUP($C$2,'[35]ERU-1'!$A$6:$BE$17,S$42,FALSE)</f>
        <v>0</v>
      </c>
      <c r="T72" s="85">
        <f>VLOOKUP($C$2,'[35]ERU-1'!$A$6:$BE$17,T$42,FALSE)</f>
        <v>0</v>
      </c>
      <c r="U72" s="85">
        <f>VLOOKUP($C$2,'[35]ERU-1'!$A$6:$BE$17,U$42,FALSE)</f>
        <v>0</v>
      </c>
      <c r="V72" s="85">
        <f>VLOOKUP($C$2,'[35]ERU-1'!$A$6:$BE$17,V$42,FALSE)</f>
        <v>0</v>
      </c>
      <c r="W72" s="85">
        <f>VLOOKUP($C$2,'[35]ERU-1'!$A$6:$BE$17,W$42,FALSE)</f>
        <v>0</v>
      </c>
      <c r="X72" s="85">
        <f>VLOOKUP($C$2,'[35]ERU-1'!$A$6:$BE$17,X$42,FALSE)</f>
        <v>0</v>
      </c>
      <c r="Y72" s="85">
        <f>VLOOKUP($C$2,'[35]ERU-1'!$A$6:$BE$17,Y$42,FALSE)</f>
        <v>0</v>
      </c>
      <c r="Z72" s="85">
        <f>VLOOKUP($C$2,'[35]ERU-1'!$A$6:$BE$17,Z$42,FALSE)</f>
        <v>0</v>
      </c>
      <c r="AA72" s="85" t="str">
        <f>INDEX([16]Data!$BK$5:$BK$156,MATCH(A72,[16]Data!$A$5:$A$156,0))</f>
        <v>Jihomoravský</v>
      </c>
      <c r="AB72" s="86">
        <f>INDEX([16]Data!$BM$5:$BM$156,MATCH(A72,[16]Data!$A$5:$A$156,0))</f>
        <v>4.9459999999999997</v>
      </c>
      <c r="AC72" s="12"/>
      <c r="AD72" s="39">
        <f t="shared" si="16"/>
        <v>0.80871470319122218</v>
      </c>
    </row>
    <row r="73" spans="1:30" x14ac:dyDescent="0.25">
      <c r="A73">
        <v>3333</v>
      </c>
      <c r="B73" s="84" t="str">
        <f>INDEX([16]Data!$C$5:$C$156,MATCH(A73,[16]Data!$A$5:$A$156,0))</f>
        <v>KJ - Horní Bříza</v>
      </c>
      <c r="C73" s="85" t="str">
        <f>VLOOKUP($C$2,'[36]ERU-1'!$A$6:$BE$17,C$42,FALSE)</f>
        <v>Září</v>
      </c>
      <c r="D73" s="85">
        <f>VLOOKUP($C$2,'[36]ERU-1'!$A$6:$BE$17,D$42,FALSE)</f>
        <v>9</v>
      </c>
      <c r="E73" s="85">
        <f>VLOOKUP($C$2,'[36]ERU-1'!$A$6:$BE$17,E$42,FALSE)</f>
        <v>219.15199999999999</v>
      </c>
      <c r="F73" s="85">
        <f>VLOOKUP($C$2,'[36]ERU-1'!$A$6:$BE$17,F$42,FALSE)</f>
        <v>116.152</v>
      </c>
      <c r="G73" s="85">
        <f>VLOOKUP($C$2,'[36]ERU-1'!$A$6:$BE$17,G$42,FALSE)</f>
        <v>35.497</v>
      </c>
      <c r="H73" s="85">
        <f>VLOOKUP($C$2,'[36]ERU-1'!$A$6:$BE$17,H$42,FALSE)</f>
        <v>321</v>
      </c>
      <c r="I73" s="85">
        <f>VLOOKUP($C$2,'[36]ERU-1'!$A$6:$BE$17,I$42,FALSE)</f>
        <v>0</v>
      </c>
      <c r="J73" s="85">
        <f>VLOOKUP($C$2,'[36]ERU-1'!$A$6:$BE$17,J$42,FALSE)</f>
        <v>0</v>
      </c>
      <c r="K73" s="85">
        <f>VLOOKUP($C$2,'[36]ERU-1'!$A$6:$BE$17,K$42,FALSE)</f>
        <v>321</v>
      </c>
      <c r="L73" s="85">
        <f>VLOOKUP($C$2,'[36]ERU-1'!$A$6:$BE$17,L$42,FALSE)</f>
        <v>0</v>
      </c>
      <c r="M73" s="85">
        <f>VLOOKUP($C$2,'[36]ERU-1'!$A$6:$BE$17,M$42,FALSE)</f>
        <v>321</v>
      </c>
      <c r="N73" s="85">
        <f>VLOOKUP($C$2,'[36]ERU-1'!$A$6:$BE$17,N$42,FALSE)</f>
        <v>0</v>
      </c>
      <c r="O73" s="85" t="s">
        <v>36</v>
      </c>
      <c r="P73" s="85">
        <f>VLOOKUP($C$2,'[36]ERU-1'!$A$6:$BE$17,P$42,FALSE)</f>
        <v>0</v>
      </c>
      <c r="Q73" s="85">
        <f>VLOOKUP($C$2,'[36]ERU-1'!$A$6:$BE$17,Q$42,FALSE)</f>
        <v>0</v>
      </c>
      <c r="R73" s="85">
        <f>VLOOKUP($C$2,'[36]ERU-1'!$A$6:$BE$17,R$42,FALSE)</f>
        <v>0</v>
      </c>
      <c r="S73" s="85">
        <f>VLOOKUP($C$2,'[36]ERU-1'!$A$6:$BE$17,S$42,FALSE)</f>
        <v>0</v>
      </c>
      <c r="T73" s="85">
        <f>VLOOKUP($C$2,'[36]ERU-1'!$A$6:$BE$17,T$42,FALSE)</f>
        <v>321</v>
      </c>
      <c r="U73" s="85">
        <f>VLOOKUP($C$2,'[36]ERU-1'!$A$6:$BE$17,U$42,FALSE)</f>
        <v>0</v>
      </c>
      <c r="V73" s="85">
        <f>VLOOKUP($C$2,'[36]ERU-1'!$A$6:$BE$17,V$42,FALSE)</f>
        <v>0</v>
      </c>
      <c r="W73" s="85">
        <f>VLOOKUP($C$2,'[36]ERU-1'!$A$6:$BE$17,W$42,FALSE)</f>
        <v>0</v>
      </c>
      <c r="X73" s="85">
        <f>VLOOKUP($C$2,'[36]ERU-1'!$A$6:$BE$17,X$42,FALSE)</f>
        <v>0</v>
      </c>
      <c r="Y73" s="85">
        <f>VLOOKUP($C$2,'[36]ERU-1'!$A$6:$BE$17,Y$42,FALSE)</f>
        <v>0</v>
      </c>
      <c r="Z73" s="85">
        <f>VLOOKUP($C$2,'[36]ERU-1'!$A$6:$BE$17,Z$42,FALSE)</f>
        <v>0</v>
      </c>
      <c r="AA73" s="85" t="str">
        <f>INDEX([16]Data!$BK$5:$BK$156,MATCH(A73,[16]Data!$A$5:$A$156,0))</f>
        <v>Plzeňský</v>
      </c>
      <c r="AB73" s="86">
        <f>INDEX([16]Data!$BM$5:$BM$156,MATCH(A73,[16]Data!$A$5:$A$156,0))</f>
        <v>1.9950000000000001</v>
      </c>
      <c r="AC73" s="12"/>
      <c r="AD73" s="39">
        <f t="shared" si="16"/>
        <v>0.76767224556328495</v>
      </c>
    </row>
    <row r="74" spans="1:30" x14ac:dyDescent="0.25">
      <c r="A74">
        <v>2883</v>
      </c>
      <c r="B74" s="84" t="str">
        <f>INDEX([16]Data!$C$5:$C$156,MATCH(A74,[16]Data!$A$5:$A$156,0))</f>
        <v>KJ - Hořovice</v>
      </c>
      <c r="C74" s="85" t="str">
        <f>VLOOKUP($C$2,'[37]ERU-1'!$A$6:$BE$17,C$42,FALSE)</f>
        <v>Září</v>
      </c>
      <c r="D74" s="85">
        <f>VLOOKUP($C$2,'[37]ERU-1'!$A$6:$BE$17,D$42,FALSE)</f>
        <v>9</v>
      </c>
      <c r="E74" s="85">
        <f>VLOOKUP($C$2,'[37]ERU-1'!$A$6:$BE$17,E$42,FALSE)</f>
        <v>237.42</v>
      </c>
      <c r="F74" s="85">
        <f>VLOOKUP($C$2,'[37]ERU-1'!$A$6:$BE$17,F$42,FALSE)</f>
        <v>124.66200000000001</v>
      </c>
      <c r="G74" s="85">
        <f>VLOOKUP($C$2,'[37]ERU-1'!$A$6:$BE$17,G$42,FALSE)</f>
        <v>35.445999999999998</v>
      </c>
      <c r="H74" s="85">
        <f>VLOOKUP($C$2,'[37]ERU-1'!$A$6:$BE$17,H$42,FALSE)</f>
        <v>346</v>
      </c>
      <c r="I74" s="85">
        <f>VLOOKUP($C$2,'[37]ERU-1'!$A$6:$BE$17,I$42,FALSE)</f>
        <v>0</v>
      </c>
      <c r="J74" s="85">
        <f>VLOOKUP($C$2,'[37]ERU-1'!$A$6:$BE$17,J$42,FALSE)</f>
        <v>0</v>
      </c>
      <c r="K74" s="85">
        <f>VLOOKUP($C$2,'[37]ERU-1'!$A$6:$BE$17,K$42,FALSE)</f>
        <v>346</v>
      </c>
      <c r="L74" s="85">
        <f>VLOOKUP($C$2,'[37]ERU-1'!$A$6:$BE$17,L$42,FALSE)</f>
        <v>0</v>
      </c>
      <c r="M74" s="85">
        <f>VLOOKUP($C$2,'[37]ERU-1'!$A$6:$BE$17,M$42,FALSE)</f>
        <v>346</v>
      </c>
      <c r="N74" s="85">
        <f>VLOOKUP($C$2,'[37]ERU-1'!$A$6:$BE$17,N$42,FALSE)</f>
        <v>0</v>
      </c>
      <c r="O74" s="85" t="s">
        <v>36</v>
      </c>
      <c r="P74" s="85">
        <f>VLOOKUP($C$2,'[37]ERU-1'!$A$6:$BE$17,P$42,FALSE)</f>
        <v>0</v>
      </c>
      <c r="Q74" s="85">
        <f>VLOOKUP($C$2,'[37]ERU-1'!$A$6:$BE$17,Q$42,FALSE)</f>
        <v>0</v>
      </c>
      <c r="R74" s="85">
        <f>VLOOKUP($C$2,'[37]ERU-1'!$A$6:$BE$17,R$42,FALSE)</f>
        <v>346</v>
      </c>
      <c r="S74" s="85">
        <f>VLOOKUP($C$2,'[37]ERU-1'!$A$6:$BE$17,S$42,FALSE)</f>
        <v>0</v>
      </c>
      <c r="T74" s="85">
        <f>VLOOKUP($C$2,'[37]ERU-1'!$A$6:$BE$17,T$42,FALSE)</f>
        <v>0</v>
      </c>
      <c r="U74" s="85">
        <f>VLOOKUP($C$2,'[37]ERU-1'!$A$6:$BE$17,U$42,FALSE)</f>
        <v>0</v>
      </c>
      <c r="V74" s="85">
        <f>VLOOKUP($C$2,'[37]ERU-1'!$A$6:$BE$17,V$42,FALSE)</f>
        <v>0</v>
      </c>
      <c r="W74" s="85">
        <f>VLOOKUP($C$2,'[37]ERU-1'!$A$6:$BE$17,W$42,FALSE)</f>
        <v>0</v>
      </c>
      <c r="X74" s="85">
        <f>VLOOKUP($C$2,'[37]ERU-1'!$A$6:$BE$17,X$42,FALSE)</f>
        <v>0</v>
      </c>
      <c r="Y74" s="85">
        <f>VLOOKUP($C$2,'[37]ERU-1'!$A$6:$BE$17,Y$42,FALSE)</f>
        <v>0</v>
      </c>
      <c r="Z74" s="85">
        <f>VLOOKUP($C$2,'[37]ERU-1'!$A$6:$BE$17,Z$42,FALSE)</f>
        <v>0</v>
      </c>
      <c r="AA74" s="85" t="str">
        <f>INDEX([16]Data!$BK$5:$BK$156,MATCH(A74,[16]Data!$A$5:$A$156,0))</f>
        <v>Středočeský</v>
      </c>
      <c r="AB74" s="86">
        <f>INDEX([16]Data!$BM$5:$BM$156,MATCH(A74,[16]Data!$A$5:$A$156,0))</f>
        <v>0.72299999999999998</v>
      </c>
      <c r="AC74" s="12"/>
      <c r="AD74" s="39">
        <f t="shared" si="16"/>
        <v>0.77097360150736471</v>
      </c>
    </row>
    <row r="75" spans="1:30" x14ac:dyDescent="0.25">
      <c r="A75">
        <v>3386</v>
      </c>
      <c r="B75" s="84" t="str">
        <f>INDEX([16]Data!$C$5:$C$156,MATCH(A75,[16]Data!$A$5:$A$156,0))</f>
        <v>KJ - Hrabyně (areál RÚ)</v>
      </c>
      <c r="C75" s="85" t="str">
        <f>VLOOKUP($C$2,'[38]ERU-1'!$A$6:$BE$17,C$42,FALSE)</f>
        <v>Září</v>
      </c>
      <c r="D75" s="85">
        <f>VLOOKUP($C$2,'[38]ERU-1'!$A$6:$BE$17,D$42,FALSE)</f>
        <v>9</v>
      </c>
      <c r="E75" s="85">
        <f>VLOOKUP($C$2,'[38]ERU-1'!$A$6:$BE$17,E$42,FALSE)</f>
        <v>455.37299999999999</v>
      </c>
      <c r="F75" s="85">
        <f>VLOOKUP($C$2,'[38]ERU-1'!$A$6:$BE$17,F$42,FALSE)</f>
        <v>229.405</v>
      </c>
      <c r="G75" s="85">
        <f>VLOOKUP($C$2,'[38]ERU-1'!$A$6:$BE$17,G$42,FALSE)</f>
        <v>35.497999999999998</v>
      </c>
      <c r="H75" s="85">
        <f>VLOOKUP($C$2,'[38]ERU-1'!$A$6:$BE$17,H$42,FALSE)</f>
        <v>603</v>
      </c>
      <c r="I75" s="85">
        <f>VLOOKUP($C$2,'[38]ERU-1'!$A$6:$BE$17,I$42,FALSE)</f>
        <v>0</v>
      </c>
      <c r="J75" s="85">
        <f>VLOOKUP($C$2,'[38]ERU-1'!$A$6:$BE$17,J$42,FALSE)</f>
        <v>0</v>
      </c>
      <c r="K75" s="85">
        <f>VLOOKUP($C$2,'[38]ERU-1'!$A$6:$BE$17,K$42,FALSE)</f>
        <v>603</v>
      </c>
      <c r="L75" s="85">
        <f>VLOOKUP($C$2,'[38]ERU-1'!$A$6:$BE$17,L$42,FALSE)</f>
        <v>0</v>
      </c>
      <c r="M75" s="85">
        <f>VLOOKUP($C$2,'[38]ERU-1'!$A$6:$BE$17,M$42,FALSE)</f>
        <v>603</v>
      </c>
      <c r="N75" s="85">
        <f>VLOOKUP($C$2,'[38]ERU-1'!$A$6:$BE$17,N$42,FALSE)</f>
        <v>0</v>
      </c>
      <c r="O75" s="85" t="s">
        <v>36</v>
      </c>
      <c r="P75" s="85">
        <f>VLOOKUP($C$2,'[38]ERU-1'!$A$6:$BE$17,P$42,FALSE)</f>
        <v>0</v>
      </c>
      <c r="Q75" s="85">
        <f>VLOOKUP($C$2,'[38]ERU-1'!$A$6:$BE$17,Q$42,FALSE)</f>
        <v>0</v>
      </c>
      <c r="R75" s="85">
        <f>VLOOKUP($C$2,'[38]ERU-1'!$A$6:$BE$17,R$42,FALSE)</f>
        <v>0</v>
      </c>
      <c r="S75" s="85">
        <f>VLOOKUP($C$2,'[38]ERU-1'!$A$6:$BE$17,S$42,FALSE)</f>
        <v>0</v>
      </c>
      <c r="T75" s="85">
        <f>VLOOKUP($C$2,'[38]ERU-1'!$A$6:$BE$17,T$42,FALSE)</f>
        <v>0</v>
      </c>
      <c r="U75" s="85">
        <f>VLOOKUP($C$2,'[38]ERU-1'!$A$6:$BE$17,U$42,FALSE)</f>
        <v>0</v>
      </c>
      <c r="V75" s="85">
        <f>VLOOKUP($C$2,'[38]ERU-1'!$A$6:$BE$17,V$42,FALSE)</f>
        <v>0</v>
      </c>
      <c r="W75" s="85">
        <f>VLOOKUP($C$2,'[38]ERU-1'!$A$6:$BE$17,W$42,FALSE)</f>
        <v>0</v>
      </c>
      <c r="X75" s="85">
        <f>VLOOKUP($C$2,'[38]ERU-1'!$A$6:$BE$17,X$42,FALSE)</f>
        <v>603</v>
      </c>
      <c r="Y75" s="85">
        <f>VLOOKUP($C$2,'[38]ERU-1'!$A$6:$BE$17,Y$42,FALSE)</f>
        <v>0</v>
      </c>
      <c r="Z75" s="85">
        <f>VLOOKUP($C$2,'[38]ERU-1'!$A$6:$BE$17,Z$42,FALSE)</f>
        <v>0</v>
      </c>
      <c r="AA75" s="85" t="str">
        <f>INDEX([16]Data!$BK$5:$BK$156,MATCH(A75,[16]Data!$A$5:$A$156,0))</f>
        <v>Moravskoslezský</v>
      </c>
      <c r="AB75" s="86">
        <f>INDEX([16]Data!$BM$5:$BM$156,MATCH(A75,[16]Data!$A$5:$A$156,0))</f>
        <v>2.0529999999999999</v>
      </c>
      <c r="AC75" s="12"/>
      <c r="AD75" s="39">
        <f t="shared" si="16"/>
        <v>0.73014973518449899</v>
      </c>
    </row>
    <row r="76" spans="1:30" x14ac:dyDescent="0.25">
      <c r="A76">
        <v>3546</v>
      </c>
      <c r="B76" s="84" t="str">
        <f>INDEX([16]Data!$C$5:$C$156,MATCH(A76,[16]Data!$A$5:$A$156,0))</f>
        <v>KJ - Humpolec, Lnářská</v>
      </c>
      <c r="C76" s="85" t="str">
        <f>VLOOKUP($C$2,'[39]ERU-1'!$A$6:$BE$17,C$42,FALSE)</f>
        <v>Září</v>
      </c>
      <c r="D76" s="85">
        <f>VLOOKUP($C$2,'[39]ERU-1'!$A$6:$BE$17,D$42,FALSE)</f>
        <v>9</v>
      </c>
      <c r="E76" s="85">
        <f>VLOOKUP($C$2,'[39]ERU-1'!$A$6:$BE$17,E$42,FALSE)</f>
        <v>97.668000000000006</v>
      </c>
      <c r="F76" s="85">
        <f>VLOOKUP($C$2,'[39]ERU-1'!$A$6:$BE$17,F$42,FALSE)</f>
        <v>52.802</v>
      </c>
      <c r="G76" s="85">
        <f>VLOOKUP($C$2,'[39]ERU-1'!$A$6:$BE$17,G$42,FALSE)</f>
        <v>35.44</v>
      </c>
      <c r="H76" s="85">
        <f>VLOOKUP($C$2,'[39]ERU-1'!$A$6:$BE$17,H$42,FALSE)</f>
        <v>141</v>
      </c>
      <c r="I76" s="85">
        <f>VLOOKUP($C$2,'[39]ERU-1'!$A$6:$BE$17,I$42,FALSE)</f>
        <v>0</v>
      </c>
      <c r="J76" s="85">
        <f>VLOOKUP($C$2,'[39]ERU-1'!$A$6:$BE$17,J$42,FALSE)</f>
        <v>0</v>
      </c>
      <c r="K76" s="85">
        <f>VLOOKUP($C$2,'[39]ERU-1'!$A$6:$BE$17,K$42,FALSE)</f>
        <v>141</v>
      </c>
      <c r="L76" s="85">
        <f>VLOOKUP($C$2,'[39]ERU-1'!$A$6:$BE$17,L$42,FALSE)</f>
        <v>0</v>
      </c>
      <c r="M76" s="85">
        <f>VLOOKUP($C$2,'[39]ERU-1'!$A$6:$BE$17,M$42,FALSE)</f>
        <v>141</v>
      </c>
      <c r="N76" s="85">
        <f>VLOOKUP($C$2,'[39]ERU-1'!$A$6:$BE$17,N$42,FALSE)</f>
        <v>0</v>
      </c>
      <c r="O76" s="85" t="s">
        <v>36</v>
      </c>
      <c r="P76" s="85">
        <f>VLOOKUP($C$2,'[39]ERU-1'!$A$6:$BE$17,P$42,FALSE)</f>
        <v>0</v>
      </c>
      <c r="Q76" s="85">
        <f>VLOOKUP($C$2,'[39]ERU-1'!$A$6:$BE$17,Q$42,FALSE)</f>
        <v>0</v>
      </c>
      <c r="R76" s="85">
        <f>VLOOKUP($C$2,'[39]ERU-1'!$A$6:$BE$17,R$42,FALSE)</f>
        <v>0</v>
      </c>
      <c r="S76" s="85">
        <f>VLOOKUP($C$2,'[39]ERU-1'!$A$6:$BE$17,S$42,FALSE)</f>
        <v>0</v>
      </c>
      <c r="T76" s="85">
        <f>VLOOKUP($C$2,'[39]ERU-1'!$A$6:$BE$17,T$42,FALSE)</f>
        <v>0</v>
      </c>
      <c r="U76" s="85">
        <f>VLOOKUP($C$2,'[39]ERU-1'!$A$6:$BE$17,U$42,FALSE)</f>
        <v>0</v>
      </c>
      <c r="V76" s="85">
        <f>VLOOKUP($C$2,'[39]ERU-1'!$A$6:$BE$17,V$42,FALSE)</f>
        <v>0</v>
      </c>
      <c r="W76" s="85">
        <f>VLOOKUP($C$2,'[39]ERU-1'!$A$6:$BE$17,W$42,FALSE)</f>
        <v>0</v>
      </c>
      <c r="X76" s="85">
        <f>VLOOKUP($C$2,'[39]ERU-1'!$A$6:$BE$17,X$42,FALSE)</f>
        <v>141</v>
      </c>
      <c r="Y76" s="85">
        <f>VLOOKUP($C$2,'[39]ERU-1'!$A$6:$BE$17,Y$42,FALSE)</f>
        <v>0</v>
      </c>
      <c r="Z76" s="85">
        <f>VLOOKUP($C$2,'[39]ERU-1'!$A$6:$BE$17,Z$42,FALSE)</f>
        <v>0</v>
      </c>
      <c r="AA76" s="85" t="str">
        <f>INDEX([16]Data!$BK$5:$BK$156,MATCH(A76,[16]Data!$A$5:$A$156,0))</f>
        <v>Vysočina</v>
      </c>
      <c r="AB76" s="86">
        <f>INDEX([16]Data!$BM$5:$BM$156,MATCH(A76,[16]Data!$A$5:$A$156,0))</f>
        <v>0.626</v>
      </c>
      <c r="AC76" s="12"/>
      <c r="AD76" s="39">
        <f t="shared" si="16"/>
        <v>0.74176483214019673</v>
      </c>
    </row>
    <row r="77" spans="1:30" x14ac:dyDescent="0.25">
      <c r="A77">
        <v>2806</v>
      </c>
      <c r="B77" s="84" t="str">
        <f>INDEX([16]Data!$C$5:$C$156,MATCH(A77,[16]Data!$A$5:$A$156,0))</f>
        <v>KJ - Humpolec, Na Rybníčku</v>
      </c>
      <c r="C77" s="85" t="str">
        <f>VLOOKUP($C$2,'[40]ERU-1'!$A$6:$BE$17,C$42,FALSE)</f>
        <v>Září</v>
      </c>
      <c r="D77" s="85">
        <f>VLOOKUP($C$2,'[40]ERU-1'!$A$6:$BE$17,D$42,FALSE)</f>
        <v>9</v>
      </c>
      <c r="E77" s="85">
        <f>VLOOKUP($C$2,'[40]ERU-1'!$A$6:$BE$17,E$42,FALSE)</f>
        <v>234.952</v>
      </c>
      <c r="F77" s="85">
        <f>VLOOKUP($C$2,'[40]ERU-1'!$A$6:$BE$17,F$42,FALSE)</f>
        <v>135.49700000000001</v>
      </c>
      <c r="G77" s="85">
        <f>VLOOKUP($C$2,'[40]ERU-1'!$A$6:$BE$17,G$42,FALSE)</f>
        <v>35.442999999999998</v>
      </c>
      <c r="H77" s="85">
        <f>VLOOKUP($C$2,'[40]ERU-1'!$A$6:$BE$17,H$42,FALSE)</f>
        <v>415</v>
      </c>
      <c r="I77" s="85">
        <f>VLOOKUP($C$2,'[40]ERU-1'!$A$6:$BE$17,I$42,FALSE)</f>
        <v>0</v>
      </c>
      <c r="J77" s="85">
        <f>VLOOKUP($C$2,'[40]ERU-1'!$A$6:$BE$17,J$42,FALSE)</f>
        <v>0</v>
      </c>
      <c r="K77" s="85">
        <f>VLOOKUP($C$2,'[40]ERU-1'!$A$6:$BE$17,K$42,FALSE)</f>
        <v>415</v>
      </c>
      <c r="L77" s="85">
        <f>VLOOKUP($C$2,'[40]ERU-1'!$A$6:$BE$17,L$42,FALSE)</f>
        <v>0</v>
      </c>
      <c r="M77" s="85">
        <f>VLOOKUP($C$2,'[40]ERU-1'!$A$6:$BE$17,M$42,FALSE)</f>
        <v>415</v>
      </c>
      <c r="N77" s="85">
        <f>VLOOKUP($C$2,'[40]ERU-1'!$A$6:$BE$17,N$42,FALSE)</f>
        <v>0</v>
      </c>
      <c r="O77" s="85" t="s">
        <v>36</v>
      </c>
      <c r="P77" s="85">
        <f>VLOOKUP($C$2,'[40]ERU-1'!$A$6:$BE$17,P$42,FALSE)</f>
        <v>0</v>
      </c>
      <c r="Q77" s="85">
        <f>VLOOKUP($C$2,'[40]ERU-1'!$A$6:$BE$17,Q$42,FALSE)</f>
        <v>0</v>
      </c>
      <c r="R77" s="85">
        <f>VLOOKUP($C$2,'[40]ERU-1'!$A$6:$BE$17,R$42,FALSE)</f>
        <v>415</v>
      </c>
      <c r="S77" s="85">
        <f>VLOOKUP($C$2,'[40]ERU-1'!$A$6:$BE$17,S$42,FALSE)</f>
        <v>0</v>
      </c>
      <c r="T77" s="85">
        <f>VLOOKUP($C$2,'[40]ERU-1'!$A$6:$BE$17,T$42,FALSE)</f>
        <v>0</v>
      </c>
      <c r="U77" s="85">
        <f>VLOOKUP($C$2,'[40]ERU-1'!$A$6:$BE$17,U$42,FALSE)</f>
        <v>0</v>
      </c>
      <c r="V77" s="85">
        <f>VLOOKUP($C$2,'[40]ERU-1'!$A$6:$BE$17,V$42,FALSE)</f>
        <v>0</v>
      </c>
      <c r="W77" s="85">
        <f>VLOOKUP($C$2,'[40]ERU-1'!$A$6:$BE$17,W$42,FALSE)</f>
        <v>0</v>
      </c>
      <c r="X77" s="85">
        <f>VLOOKUP($C$2,'[40]ERU-1'!$A$6:$BE$17,X$42,FALSE)</f>
        <v>0</v>
      </c>
      <c r="Y77" s="85">
        <f>VLOOKUP($C$2,'[40]ERU-1'!$A$6:$BE$17,Y$42,FALSE)</f>
        <v>0</v>
      </c>
      <c r="Z77" s="85">
        <f>VLOOKUP($C$2,'[40]ERU-1'!$A$6:$BE$17,Z$42,FALSE)</f>
        <v>0</v>
      </c>
      <c r="AA77" s="85" t="str">
        <f>INDEX([16]Data!$BK$5:$BK$156,MATCH(A77,[16]Data!$A$5:$A$156,0))</f>
        <v>Vysočina</v>
      </c>
      <c r="AB77" s="86">
        <f>INDEX([16]Data!$BM$5:$BM$156,MATCH(A77,[16]Data!$A$5:$A$156,0))</f>
        <v>0.80800000000000005</v>
      </c>
      <c r="AC77" s="12"/>
      <c r="AD77" s="39">
        <f t="shared" si="16"/>
        <v>0.85077734398383553</v>
      </c>
    </row>
    <row r="78" spans="1:30" x14ac:dyDescent="0.25">
      <c r="A78">
        <v>3941</v>
      </c>
      <c r="B78" s="84" t="str">
        <f>INDEX([16]Data!$C$5:$C$156,MATCH(A78,[16]Data!$A$5:$A$156,0))</f>
        <v>KJ - Jaroměř</v>
      </c>
      <c r="C78" s="85" t="str">
        <f>VLOOKUP($C$2,'[41]ERU-1'!$A$6:$BE$17,C$42,FALSE)</f>
        <v>Září</v>
      </c>
      <c r="D78" s="85">
        <f>VLOOKUP($C$2,'[41]ERU-1'!$A$6:$BE$17,D$42,FALSE)</f>
        <v>9</v>
      </c>
      <c r="E78" s="85">
        <f>VLOOKUP($C$2,'[41]ERU-1'!$A$6:$BE$17,E$42,FALSE)</f>
        <v>53.517000000000003</v>
      </c>
      <c r="F78" s="85">
        <f>VLOOKUP($C$2,'[41]ERU-1'!$A$6:$BE$17,F$42,FALSE)</f>
        <v>29.295000000000002</v>
      </c>
      <c r="G78" s="85">
        <f>VLOOKUP($C$2,'[41]ERU-1'!$A$6:$BE$17,G$42,FALSE)</f>
        <v>35.436999999999998</v>
      </c>
      <c r="H78" s="85">
        <f>VLOOKUP($C$2,'[41]ERU-1'!$A$6:$BE$17,H$42,FALSE)</f>
        <v>78</v>
      </c>
      <c r="I78" s="85">
        <f>VLOOKUP($C$2,'[41]ERU-1'!$A$6:$BE$17,I$42,FALSE)</f>
        <v>0</v>
      </c>
      <c r="J78" s="85">
        <f>VLOOKUP($C$2,'[41]ERU-1'!$A$6:$BE$17,J$42,FALSE)</f>
        <v>0</v>
      </c>
      <c r="K78" s="85">
        <f>VLOOKUP($C$2,'[41]ERU-1'!$A$6:$BE$17,K$42,FALSE)</f>
        <v>78</v>
      </c>
      <c r="L78" s="85">
        <f>VLOOKUP($C$2,'[41]ERU-1'!$A$6:$BE$17,L$42,FALSE)</f>
        <v>0</v>
      </c>
      <c r="M78" s="85">
        <f>VLOOKUP($C$2,'[41]ERU-1'!$A$6:$BE$17,M$42,FALSE)</f>
        <v>78</v>
      </c>
      <c r="N78" s="85">
        <f>VLOOKUP($C$2,'[41]ERU-1'!$A$6:$BE$17,N$42,FALSE)</f>
        <v>0</v>
      </c>
      <c r="O78" s="85" t="s">
        <v>36</v>
      </c>
      <c r="P78" s="85">
        <f>VLOOKUP($C$2,'[41]ERU-1'!$A$6:$BE$17,P$42,FALSE)</f>
        <v>0</v>
      </c>
      <c r="Q78" s="85">
        <f>VLOOKUP($C$2,'[41]ERU-1'!$A$6:$BE$17,Q$42,FALSE)</f>
        <v>0</v>
      </c>
      <c r="R78" s="85">
        <f>VLOOKUP($C$2,'[41]ERU-1'!$A$6:$BE$17,R$42,FALSE)</f>
        <v>78</v>
      </c>
      <c r="S78" s="85">
        <f>VLOOKUP($C$2,'[41]ERU-1'!$A$6:$BE$17,S$42,FALSE)</f>
        <v>0</v>
      </c>
      <c r="T78" s="85">
        <f>VLOOKUP($C$2,'[41]ERU-1'!$A$6:$BE$17,T$42,FALSE)</f>
        <v>0</v>
      </c>
      <c r="U78" s="85">
        <f>VLOOKUP($C$2,'[41]ERU-1'!$A$6:$BE$17,U$42,FALSE)</f>
        <v>0</v>
      </c>
      <c r="V78" s="85">
        <f>VLOOKUP($C$2,'[41]ERU-1'!$A$6:$BE$17,V$42,FALSE)</f>
        <v>0</v>
      </c>
      <c r="W78" s="85">
        <f>VLOOKUP($C$2,'[41]ERU-1'!$A$6:$BE$17,W$42,FALSE)</f>
        <v>0</v>
      </c>
      <c r="X78" s="85">
        <f>VLOOKUP($C$2,'[41]ERU-1'!$A$6:$BE$17,X$42,FALSE)</f>
        <v>0</v>
      </c>
      <c r="Y78" s="85">
        <f>VLOOKUP($C$2,'[41]ERU-1'!$A$6:$BE$17,Y$42,FALSE)</f>
        <v>0</v>
      </c>
      <c r="Z78" s="85">
        <f>VLOOKUP($C$2,'[41]ERU-1'!$A$6:$BE$17,Z$42,FALSE)</f>
        <v>0</v>
      </c>
      <c r="AA78" s="85" t="str">
        <f>INDEX([16]Data!$BK$5:$BK$156,MATCH(A78,[16]Data!$A$5:$A$156,0))</f>
        <v>Královéhradecký</v>
      </c>
      <c r="AB78" s="86">
        <f>INDEX([16]Data!$BM$5:$BM$156,MATCH(A78,[16]Data!$A$5:$A$156,0))</f>
        <v>0.28599999999999998</v>
      </c>
      <c r="AC78" s="12"/>
      <c r="AD78" s="39">
        <f t="shared" si="16"/>
        <v>0.73960289014052449</v>
      </c>
    </row>
    <row r="79" spans="1:30" x14ac:dyDescent="0.25">
      <c r="A79">
        <v>2042</v>
      </c>
      <c r="B79" s="84" t="str">
        <f>INDEX([16]Data!$C$5:$C$156,MATCH(A79,[16]Data!$A$5:$A$156,0))</f>
        <v>KJ - Jihlava, U Břízek</v>
      </c>
      <c r="C79" s="85" t="str">
        <f>VLOOKUP($C$2,'[42]ERU-1'!$A$6:$BE$17,C$42,FALSE)</f>
        <v>Září</v>
      </c>
      <c r="D79" s="85">
        <f>VLOOKUP($C$2,'[42]ERU-1'!$A$6:$BE$17,D$42,FALSE)</f>
        <v>9</v>
      </c>
      <c r="E79" s="85">
        <f>VLOOKUP($C$2,'[42]ERU-1'!$A$6:$BE$17,E$42,FALSE)</f>
        <v>821.18299999999999</v>
      </c>
      <c r="F79" s="85">
        <f>VLOOKUP($C$2,'[42]ERU-1'!$A$6:$BE$17,F$42,FALSE)</f>
        <v>448.51900000000001</v>
      </c>
      <c r="G79" s="85">
        <f>VLOOKUP($C$2,'[42]ERU-1'!$A$6:$BE$17,G$42,FALSE)</f>
        <v>35.485999999999997</v>
      </c>
      <c r="H79" s="85">
        <f>VLOOKUP($C$2,'[42]ERU-1'!$A$6:$BE$17,H$42,FALSE)</f>
        <v>1296</v>
      </c>
      <c r="I79" s="85">
        <f>VLOOKUP($C$2,'[42]ERU-1'!$A$6:$BE$17,I$42,FALSE)</f>
        <v>0</v>
      </c>
      <c r="J79" s="85">
        <f>VLOOKUP($C$2,'[42]ERU-1'!$A$6:$BE$17,J$42,FALSE)</f>
        <v>0</v>
      </c>
      <c r="K79" s="85">
        <f>VLOOKUP($C$2,'[42]ERU-1'!$A$6:$BE$17,K$42,FALSE)</f>
        <v>1296</v>
      </c>
      <c r="L79" s="85">
        <f>VLOOKUP($C$2,'[42]ERU-1'!$A$6:$BE$17,L$42,FALSE)</f>
        <v>0</v>
      </c>
      <c r="M79" s="85">
        <f>VLOOKUP($C$2,'[42]ERU-1'!$A$6:$BE$17,M$42,FALSE)</f>
        <v>1296</v>
      </c>
      <c r="N79" s="85">
        <f>VLOOKUP($C$2,'[42]ERU-1'!$A$6:$BE$17,N$42,FALSE)</f>
        <v>0</v>
      </c>
      <c r="O79" s="85" t="s">
        <v>36</v>
      </c>
      <c r="P79" s="85">
        <f>VLOOKUP($C$2,'[42]ERU-1'!$A$6:$BE$17,P$42,FALSE)</f>
        <v>0</v>
      </c>
      <c r="Q79" s="85">
        <f>VLOOKUP($C$2,'[42]ERU-1'!$A$6:$BE$17,Q$42,FALSE)</f>
        <v>0</v>
      </c>
      <c r="R79" s="85">
        <f>VLOOKUP($C$2,'[42]ERU-1'!$A$6:$BE$17,R$42,FALSE)</f>
        <v>1296</v>
      </c>
      <c r="S79" s="85">
        <f>VLOOKUP($C$2,'[42]ERU-1'!$A$6:$BE$17,S$42,FALSE)</f>
        <v>0</v>
      </c>
      <c r="T79" s="85">
        <f>VLOOKUP($C$2,'[42]ERU-1'!$A$6:$BE$17,T$42,FALSE)</f>
        <v>0</v>
      </c>
      <c r="U79" s="85">
        <f>VLOOKUP($C$2,'[42]ERU-1'!$A$6:$BE$17,U$42,FALSE)</f>
        <v>0</v>
      </c>
      <c r="V79" s="85">
        <f>VLOOKUP($C$2,'[42]ERU-1'!$A$6:$BE$17,V$42,FALSE)</f>
        <v>0</v>
      </c>
      <c r="W79" s="85">
        <f>VLOOKUP($C$2,'[42]ERU-1'!$A$6:$BE$17,W$42,FALSE)</f>
        <v>0</v>
      </c>
      <c r="X79" s="85">
        <f>VLOOKUP($C$2,'[42]ERU-1'!$A$6:$BE$17,X$42,FALSE)</f>
        <v>0</v>
      </c>
      <c r="Y79" s="85">
        <f>VLOOKUP($C$2,'[42]ERU-1'!$A$6:$BE$17,Y$42,FALSE)</f>
        <v>0</v>
      </c>
      <c r="Z79" s="85">
        <f>VLOOKUP($C$2,'[42]ERU-1'!$A$6:$BE$17,Z$42,FALSE)</f>
        <v>0</v>
      </c>
      <c r="AA79" s="85" t="str">
        <f>INDEX([16]Data!$BK$5:$BK$156,MATCH(A79,[16]Data!$A$5:$A$156,0))</f>
        <v>Vysočina</v>
      </c>
      <c r="AB79" s="86">
        <f>INDEX([16]Data!$BM$5:$BM$156,MATCH(A79,[16]Data!$A$5:$A$156,0))</f>
        <v>2.4729999999999999</v>
      </c>
      <c r="AC79" s="12"/>
      <c r="AD79" s="39">
        <f t="shared" si="16"/>
        <v>0.80264158263083618</v>
      </c>
    </row>
    <row r="80" spans="1:30" x14ac:dyDescent="0.25">
      <c r="A80">
        <v>2884</v>
      </c>
      <c r="B80" s="84" t="str">
        <f>INDEX([16]Data!$C$5:$C$156,MATCH(A80,[16]Data!$A$5:$A$156,0))</f>
        <v>KJ - Kaznějov</v>
      </c>
      <c r="C80" s="85" t="str">
        <f>VLOOKUP($C$2,'[43]ERU-1'!$A$6:$BE$17,C$42,FALSE)</f>
        <v>Září</v>
      </c>
      <c r="D80" s="85">
        <f>VLOOKUP($C$2,'[43]ERU-1'!$A$6:$BE$17,D$42,FALSE)</f>
        <v>9</v>
      </c>
      <c r="E80" s="85">
        <f>VLOOKUP($C$2,'[43]ERU-1'!$A$6:$BE$17,E$42,FALSE)</f>
        <v>89.674000000000007</v>
      </c>
      <c r="F80" s="85">
        <f>VLOOKUP($C$2,'[43]ERU-1'!$A$6:$BE$17,F$42,FALSE)</f>
        <v>43.670999999999999</v>
      </c>
      <c r="G80" s="85">
        <f>VLOOKUP($C$2,'[43]ERU-1'!$A$6:$BE$17,G$42,FALSE)</f>
        <v>35.484000000000002</v>
      </c>
      <c r="H80" s="85">
        <f>VLOOKUP($C$2,'[43]ERU-1'!$A$6:$BE$17,H$42,FALSE)</f>
        <v>111</v>
      </c>
      <c r="I80" s="85">
        <f>VLOOKUP($C$2,'[43]ERU-1'!$A$6:$BE$17,I$42,FALSE)</f>
        <v>0</v>
      </c>
      <c r="J80" s="85">
        <f>VLOOKUP($C$2,'[43]ERU-1'!$A$6:$BE$17,J$42,FALSE)</f>
        <v>0</v>
      </c>
      <c r="K80" s="85">
        <f>VLOOKUP($C$2,'[43]ERU-1'!$A$6:$BE$17,K$42,FALSE)</f>
        <v>111</v>
      </c>
      <c r="L80" s="85">
        <f>VLOOKUP($C$2,'[43]ERU-1'!$A$6:$BE$17,L$42,FALSE)</f>
        <v>0</v>
      </c>
      <c r="M80" s="85">
        <f>VLOOKUP($C$2,'[43]ERU-1'!$A$6:$BE$17,M$42,FALSE)</f>
        <v>111</v>
      </c>
      <c r="N80" s="85">
        <f>VLOOKUP($C$2,'[43]ERU-1'!$A$6:$BE$17,N$42,FALSE)</f>
        <v>0</v>
      </c>
      <c r="O80" s="85" t="s">
        <v>36</v>
      </c>
      <c r="P80" s="85">
        <f>VLOOKUP($C$2,'[43]ERU-1'!$A$6:$BE$17,P$42,FALSE)</f>
        <v>0</v>
      </c>
      <c r="Q80" s="85">
        <f>VLOOKUP($C$2,'[43]ERU-1'!$A$6:$BE$17,Q$42,FALSE)</f>
        <v>0</v>
      </c>
      <c r="R80" s="85">
        <f>VLOOKUP($C$2,'[43]ERU-1'!$A$6:$BE$17,R$42,FALSE)</f>
        <v>111</v>
      </c>
      <c r="S80" s="85">
        <f>VLOOKUP($C$2,'[43]ERU-1'!$A$6:$BE$17,S$42,FALSE)</f>
        <v>0</v>
      </c>
      <c r="T80" s="85">
        <f>VLOOKUP($C$2,'[43]ERU-1'!$A$6:$BE$17,T$42,FALSE)</f>
        <v>0</v>
      </c>
      <c r="U80" s="85">
        <f>VLOOKUP($C$2,'[43]ERU-1'!$A$6:$BE$17,U$42,FALSE)</f>
        <v>0</v>
      </c>
      <c r="V80" s="85">
        <f>VLOOKUP($C$2,'[43]ERU-1'!$A$6:$BE$17,V$42,FALSE)</f>
        <v>0</v>
      </c>
      <c r="W80" s="85">
        <f>VLOOKUP($C$2,'[43]ERU-1'!$A$6:$BE$17,W$42,FALSE)</f>
        <v>0</v>
      </c>
      <c r="X80" s="85">
        <f>VLOOKUP($C$2,'[43]ERU-1'!$A$6:$BE$17,X$42,FALSE)</f>
        <v>0</v>
      </c>
      <c r="Y80" s="85">
        <f>VLOOKUP($C$2,'[43]ERU-1'!$A$6:$BE$17,Y$42,FALSE)</f>
        <v>0</v>
      </c>
      <c r="Z80" s="85">
        <f>VLOOKUP($C$2,'[43]ERU-1'!$A$6:$BE$17,Z$42,FALSE)</f>
        <v>0</v>
      </c>
      <c r="AA80" s="85" t="str">
        <f>INDEX([16]Data!$BK$5:$BK$156,MATCH(A80,[16]Data!$A$5:$A$156,0))</f>
        <v>Plzeňský</v>
      </c>
      <c r="AB80" s="86">
        <f>INDEX([16]Data!$BM$5:$BM$156,MATCH(A80,[16]Data!$A$5:$A$156,0))</f>
        <v>1.1619999999999999</v>
      </c>
      <c r="AC80" s="12"/>
      <c r="AD80" s="39">
        <f t="shared" si="16"/>
        <v>0.70603680550785042</v>
      </c>
    </row>
    <row r="81" spans="1:30" x14ac:dyDescent="0.25">
      <c r="A81">
        <v>2447</v>
      </c>
      <c r="B81" s="84" t="str">
        <f>INDEX([16]Data!$C$5:$C$156,MATCH(A81,[16]Data!$A$5:$A$156,0))</f>
        <v>KJ - Kladruby (areál RÚ)</v>
      </c>
      <c r="C81" s="85" t="str">
        <f>VLOOKUP($C$2,'[44]ERU-1'!$A$6:$BE$17,C$42,FALSE)</f>
        <v>Září</v>
      </c>
      <c r="D81" s="85">
        <f>VLOOKUP($C$2,'[44]ERU-1'!$A$6:$BE$17,D$42,FALSE)</f>
        <v>9</v>
      </c>
      <c r="E81" s="85">
        <f>VLOOKUP($C$2,'[44]ERU-1'!$A$6:$BE$17,E$42,FALSE)</f>
        <v>239.827</v>
      </c>
      <c r="F81" s="85">
        <f>VLOOKUP($C$2,'[44]ERU-1'!$A$6:$BE$17,F$42,FALSE)</f>
        <v>125.82899999999999</v>
      </c>
      <c r="G81" s="85">
        <f>VLOOKUP($C$2,'[44]ERU-1'!$A$6:$BE$17,G$42,FALSE)</f>
        <v>35.451999999999998</v>
      </c>
      <c r="H81" s="85">
        <f>VLOOKUP($C$2,'[44]ERU-1'!$A$6:$BE$17,H$42,FALSE)</f>
        <v>348</v>
      </c>
      <c r="I81" s="85">
        <f>VLOOKUP($C$2,'[44]ERU-1'!$A$6:$BE$17,I$42,FALSE)</f>
        <v>0</v>
      </c>
      <c r="J81" s="85">
        <f>VLOOKUP($C$2,'[44]ERU-1'!$A$6:$BE$17,J$42,FALSE)</f>
        <v>0</v>
      </c>
      <c r="K81" s="85">
        <f>VLOOKUP($C$2,'[44]ERU-1'!$A$6:$BE$17,K$42,FALSE)</f>
        <v>348</v>
      </c>
      <c r="L81" s="85">
        <f>VLOOKUP($C$2,'[44]ERU-1'!$A$6:$BE$17,L$42,FALSE)</f>
        <v>0</v>
      </c>
      <c r="M81" s="85">
        <f>VLOOKUP($C$2,'[44]ERU-1'!$A$6:$BE$17,M$42,FALSE)</f>
        <v>348</v>
      </c>
      <c r="N81" s="85">
        <f>VLOOKUP($C$2,'[44]ERU-1'!$A$6:$BE$17,N$42,FALSE)</f>
        <v>0</v>
      </c>
      <c r="O81" s="85" t="s">
        <v>36</v>
      </c>
      <c r="P81" s="85">
        <f>VLOOKUP($C$2,'[44]ERU-1'!$A$6:$BE$17,P$42,FALSE)</f>
        <v>0</v>
      </c>
      <c r="Q81" s="85">
        <f>VLOOKUP($C$2,'[44]ERU-1'!$A$6:$BE$17,Q$42,FALSE)</f>
        <v>0</v>
      </c>
      <c r="R81" s="85">
        <f>VLOOKUP($C$2,'[44]ERU-1'!$A$6:$BE$17,R$42,FALSE)</f>
        <v>0</v>
      </c>
      <c r="S81" s="85">
        <f>VLOOKUP($C$2,'[44]ERU-1'!$A$6:$BE$17,S$42,FALSE)</f>
        <v>0</v>
      </c>
      <c r="T81" s="85">
        <f>VLOOKUP($C$2,'[44]ERU-1'!$A$6:$BE$17,T$42,FALSE)</f>
        <v>0</v>
      </c>
      <c r="U81" s="85">
        <f>VLOOKUP($C$2,'[44]ERU-1'!$A$6:$BE$17,U$42,FALSE)</f>
        <v>0</v>
      </c>
      <c r="V81" s="85">
        <f>VLOOKUP($C$2,'[44]ERU-1'!$A$6:$BE$17,V$42,FALSE)</f>
        <v>0</v>
      </c>
      <c r="W81" s="85">
        <f>VLOOKUP($C$2,'[44]ERU-1'!$A$6:$BE$17,W$42,FALSE)</f>
        <v>0</v>
      </c>
      <c r="X81" s="85">
        <f>VLOOKUP($C$2,'[44]ERU-1'!$A$6:$BE$17,X$42,FALSE)</f>
        <v>348</v>
      </c>
      <c r="Y81" s="85">
        <f>VLOOKUP($C$2,'[44]ERU-1'!$A$6:$BE$17,Y$42,FALSE)</f>
        <v>0</v>
      </c>
      <c r="Z81" s="85">
        <f>VLOOKUP($C$2,'[44]ERU-1'!$A$6:$BE$17,Z$42,FALSE)</f>
        <v>0</v>
      </c>
      <c r="AA81" s="85" t="str">
        <f>INDEX([16]Data!$BK$5:$BK$156,MATCH(A81,[16]Data!$A$5:$A$156,0))</f>
        <v>Středočeský</v>
      </c>
      <c r="AB81" s="86">
        <f>INDEX([16]Data!$BM$5:$BM$156,MATCH(A81,[16]Data!$A$5:$A$156,0))</f>
        <v>0.95199999999999996</v>
      </c>
      <c r="AC81" s="12"/>
      <c r="AD81" s="39">
        <f t="shared" si="16"/>
        <v>0.76823837642090986</v>
      </c>
    </row>
    <row r="82" spans="1:30" x14ac:dyDescent="0.25">
      <c r="A82">
        <v>3157</v>
      </c>
      <c r="B82" s="84" t="str">
        <f>INDEX([16]Data!$C$5:$C$156,MATCH(A82,[16]Data!$A$5:$A$156,0))</f>
        <v>KJ - Klimkovice (areál sanatoria)</v>
      </c>
      <c r="C82" s="85" t="str">
        <f>VLOOKUP($C$2,'[45]ERU-1'!$A$6:$BE$17,C$42,FALSE)</f>
        <v>Září</v>
      </c>
      <c r="D82" s="85">
        <f>VLOOKUP($C$2,'[45]ERU-1'!$A$6:$BE$17,D$42,FALSE)</f>
        <v>9</v>
      </c>
      <c r="E82" s="85">
        <f>VLOOKUP($C$2,'[45]ERU-1'!$A$6:$BE$17,E$42,FALSE)</f>
        <v>263.02499999999998</v>
      </c>
      <c r="F82" s="85">
        <f>VLOOKUP($C$2,'[45]ERU-1'!$A$6:$BE$17,F$42,FALSE)</f>
        <v>135.054</v>
      </c>
      <c r="G82" s="85">
        <f>VLOOKUP($C$2,'[45]ERU-1'!$A$6:$BE$17,G$42,FALSE)</f>
        <v>35.491</v>
      </c>
      <c r="H82" s="85">
        <f>VLOOKUP($C$2,'[45]ERU-1'!$A$6:$BE$17,H$42,FALSE)</f>
        <v>405</v>
      </c>
      <c r="I82" s="85">
        <f>VLOOKUP($C$2,'[45]ERU-1'!$A$6:$BE$17,I$42,FALSE)</f>
        <v>0</v>
      </c>
      <c r="J82" s="85">
        <f>VLOOKUP($C$2,'[45]ERU-1'!$A$6:$BE$17,J$42,FALSE)</f>
        <v>0</v>
      </c>
      <c r="K82" s="85">
        <f>VLOOKUP($C$2,'[45]ERU-1'!$A$6:$BE$17,K$42,FALSE)</f>
        <v>405</v>
      </c>
      <c r="L82" s="85">
        <f>VLOOKUP($C$2,'[45]ERU-1'!$A$6:$BE$17,L$42,FALSE)</f>
        <v>0</v>
      </c>
      <c r="M82" s="85">
        <f>VLOOKUP($C$2,'[45]ERU-1'!$A$6:$BE$17,M$42,FALSE)</f>
        <v>405</v>
      </c>
      <c r="N82" s="85">
        <f>VLOOKUP($C$2,'[45]ERU-1'!$A$6:$BE$17,N$42,FALSE)</f>
        <v>0</v>
      </c>
      <c r="O82" s="85" t="s">
        <v>36</v>
      </c>
      <c r="P82" s="85">
        <f>VLOOKUP($C$2,'[45]ERU-1'!$A$6:$BE$17,P$42,FALSE)</f>
        <v>0</v>
      </c>
      <c r="Q82" s="85">
        <f>VLOOKUP($C$2,'[45]ERU-1'!$A$6:$BE$17,Q$42,FALSE)</f>
        <v>0</v>
      </c>
      <c r="R82" s="85">
        <f>VLOOKUP($C$2,'[45]ERU-1'!$A$6:$BE$17,R$42,FALSE)</f>
        <v>0</v>
      </c>
      <c r="S82" s="85">
        <f>VLOOKUP($C$2,'[45]ERU-1'!$A$6:$BE$17,S$42,FALSE)</f>
        <v>0</v>
      </c>
      <c r="T82" s="85">
        <f>VLOOKUP($C$2,'[45]ERU-1'!$A$6:$BE$17,T$42,FALSE)</f>
        <v>0</v>
      </c>
      <c r="U82" s="85">
        <f>VLOOKUP($C$2,'[45]ERU-1'!$A$6:$BE$17,U$42,FALSE)</f>
        <v>0</v>
      </c>
      <c r="V82" s="85">
        <f>VLOOKUP($C$2,'[45]ERU-1'!$A$6:$BE$17,V$42,FALSE)</f>
        <v>0</v>
      </c>
      <c r="W82" s="85">
        <f>VLOOKUP($C$2,'[45]ERU-1'!$A$6:$BE$17,W$42,FALSE)</f>
        <v>0</v>
      </c>
      <c r="X82" s="85">
        <f>VLOOKUP($C$2,'[45]ERU-1'!$A$6:$BE$17,X$42,FALSE)</f>
        <v>405</v>
      </c>
      <c r="Y82" s="85">
        <f>VLOOKUP($C$2,'[45]ERU-1'!$A$6:$BE$17,Y$42,FALSE)</f>
        <v>0</v>
      </c>
      <c r="Z82" s="85">
        <f>VLOOKUP($C$2,'[45]ERU-1'!$A$6:$BE$17,Z$42,FALSE)</f>
        <v>0</v>
      </c>
      <c r="AA82" s="85" t="str">
        <f>INDEX([16]Data!$BK$5:$BK$156,MATCH(A82,[16]Data!$A$5:$A$156,0))</f>
        <v>Moravskoslezský</v>
      </c>
      <c r="AB82" s="86">
        <f>INDEX([16]Data!$BM$5:$BM$156,MATCH(A82,[16]Data!$A$5:$A$156,0))</f>
        <v>1.3360000000000001</v>
      </c>
      <c r="AC82" s="12"/>
      <c r="AD82" s="39">
        <f t="shared" si="16"/>
        <v>0.83300013328002132</v>
      </c>
    </row>
    <row r="83" spans="1:30" x14ac:dyDescent="0.25">
      <c r="A83">
        <v>3498</v>
      </c>
      <c r="B83" s="84" t="str">
        <f>INDEX([16]Data!$C$5:$C$156,MATCH(A83,[16]Data!$A$5:$A$156,0))</f>
        <v>KJ - Kamenický Šenov</v>
      </c>
      <c r="C83" s="85" t="str">
        <f>VLOOKUP($C$2,'[46]ERU-1'!$A$6:$BE$17,C$42,FALSE)</f>
        <v>Září</v>
      </c>
      <c r="D83" s="85">
        <f>VLOOKUP($C$2,'[46]ERU-1'!$A$6:$BE$17,D$42,FALSE)</f>
        <v>9</v>
      </c>
      <c r="E83" s="85">
        <f>VLOOKUP($C$2,'[46]ERU-1'!$A$6:$BE$17,E$42,FALSE)</f>
        <v>424.54899999999998</v>
      </c>
      <c r="F83" s="85">
        <f>VLOOKUP($C$2,'[46]ERU-1'!$A$6:$BE$17,F$42,FALSE)</f>
        <v>218.07</v>
      </c>
      <c r="G83" s="85">
        <f>VLOOKUP($C$2,'[46]ERU-1'!$A$6:$BE$17,G$42,FALSE)</f>
        <v>35.44</v>
      </c>
      <c r="H83" s="85">
        <f>VLOOKUP($C$2,'[46]ERU-1'!$A$6:$BE$17,H$42,FALSE)</f>
        <v>604</v>
      </c>
      <c r="I83" s="85">
        <f>VLOOKUP($C$2,'[46]ERU-1'!$A$6:$BE$17,I$42,FALSE)</f>
        <v>0</v>
      </c>
      <c r="J83" s="85">
        <f>VLOOKUP($C$2,'[46]ERU-1'!$A$6:$BE$17,J$42,FALSE)</f>
        <v>0</v>
      </c>
      <c r="K83" s="85">
        <f>VLOOKUP($C$2,'[46]ERU-1'!$A$6:$BE$17,K$42,FALSE)</f>
        <v>604</v>
      </c>
      <c r="L83" s="85">
        <f>VLOOKUP($C$2,'[46]ERU-1'!$A$6:$BE$17,L$42,FALSE)</f>
        <v>0</v>
      </c>
      <c r="M83" s="85">
        <f>VLOOKUP($C$2,'[46]ERU-1'!$A$6:$BE$17,M$42,FALSE)</f>
        <v>604</v>
      </c>
      <c r="N83" s="85">
        <f>VLOOKUP($C$2,'[46]ERU-1'!$A$6:$BE$17,N$42,FALSE)</f>
        <v>0</v>
      </c>
      <c r="O83" s="85" t="s">
        <v>36</v>
      </c>
      <c r="P83" s="85">
        <f>VLOOKUP($C$2,'[46]ERU-1'!$A$6:$BE$17,P$42,FALSE)</f>
        <v>0</v>
      </c>
      <c r="Q83" s="85">
        <f>VLOOKUP($C$2,'[46]ERU-1'!$A$6:$BE$17,Q$42,FALSE)</f>
        <v>0</v>
      </c>
      <c r="R83" s="85">
        <f>VLOOKUP($C$2,'[46]ERU-1'!$A$6:$BE$17,R$42,FALSE)</f>
        <v>604</v>
      </c>
      <c r="S83" s="85">
        <f>VLOOKUP($C$2,'[46]ERU-1'!$A$6:$BE$17,S$42,FALSE)</f>
        <v>0</v>
      </c>
      <c r="T83" s="85">
        <f>VLOOKUP($C$2,'[46]ERU-1'!$A$6:$BE$17,T$42,FALSE)</f>
        <v>0</v>
      </c>
      <c r="U83" s="85">
        <f>VLOOKUP($C$2,'[46]ERU-1'!$A$6:$BE$17,U$42,FALSE)</f>
        <v>0</v>
      </c>
      <c r="V83" s="85">
        <f>VLOOKUP($C$2,'[46]ERU-1'!$A$6:$BE$17,V$42,FALSE)</f>
        <v>0</v>
      </c>
      <c r="W83" s="85">
        <f>VLOOKUP($C$2,'[46]ERU-1'!$A$6:$BE$17,W$42,FALSE)</f>
        <v>0</v>
      </c>
      <c r="X83" s="85">
        <f>VLOOKUP($C$2,'[46]ERU-1'!$A$6:$BE$17,X$42,FALSE)</f>
        <v>0</v>
      </c>
      <c r="Y83" s="85">
        <f>VLOOKUP($C$2,'[46]ERU-1'!$A$6:$BE$17,Y$42,FALSE)</f>
        <v>0</v>
      </c>
      <c r="Z83" s="85">
        <f>VLOOKUP($C$2,'[46]ERU-1'!$A$6:$BE$17,Z$42,FALSE)</f>
        <v>0</v>
      </c>
      <c r="AA83" s="85" t="str">
        <f>INDEX([16]Data!$BK$5:$BK$156,MATCH(A83,[16]Data!$A$5:$A$156,0))</f>
        <v>Liberecký</v>
      </c>
      <c r="AB83" s="86">
        <f>INDEX([16]Data!$BM$5:$BM$156,MATCH(A83,[16]Data!$A$5:$A$156,0))</f>
        <v>2.4729999999999999</v>
      </c>
      <c r="AC83" s="12"/>
      <c r="AD83" s="39">
        <f t="shared" si="16"/>
        <v>0.76937578657209971</v>
      </c>
    </row>
    <row r="84" spans="1:30" x14ac:dyDescent="0.25">
      <c r="A84">
        <v>3608</v>
      </c>
      <c r="B84" s="84" t="str">
        <f>INDEX([16]Data!$C$5:$C$156,MATCH(A84,[16]Data!$A$5:$A$156,0))</f>
        <v>KJ - Kojetín</v>
      </c>
      <c r="C84" s="85" t="str">
        <f>VLOOKUP($C$2,'[47]ERU-1'!$A$6:$BE$17,C$42,FALSE)</f>
        <v>Září</v>
      </c>
      <c r="D84" s="85">
        <f>VLOOKUP($C$2,'[47]ERU-1'!$A$6:$BE$17,D$42,FALSE)</f>
        <v>9</v>
      </c>
      <c r="E84" s="85">
        <f>VLOOKUP($C$2,'[47]ERU-1'!$A$6:$BE$17,E$42,FALSE)</f>
        <v>81.081999999999994</v>
      </c>
      <c r="F84" s="85">
        <f>VLOOKUP($C$2,'[47]ERU-1'!$A$6:$BE$17,F$42,FALSE)</f>
        <v>44.106999999999999</v>
      </c>
      <c r="G84" s="85">
        <f>VLOOKUP($C$2,'[47]ERU-1'!$A$6:$BE$17,G$42,FALSE)</f>
        <v>35.496000000000002</v>
      </c>
      <c r="H84" s="85">
        <f>VLOOKUP($C$2,'[47]ERU-1'!$A$6:$BE$17,H$42,FALSE)</f>
        <v>117</v>
      </c>
      <c r="I84" s="85">
        <f>VLOOKUP($C$2,'[47]ERU-1'!$A$6:$BE$17,I$42,FALSE)</f>
        <v>0</v>
      </c>
      <c r="J84" s="85">
        <f>VLOOKUP($C$2,'[47]ERU-1'!$A$6:$BE$17,J$42,FALSE)</f>
        <v>0</v>
      </c>
      <c r="K84" s="85">
        <f>VLOOKUP($C$2,'[47]ERU-1'!$A$6:$BE$17,K$42,FALSE)</f>
        <v>117</v>
      </c>
      <c r="L84" s="85">
        <f>VLOOKUP($C$2,'[47]ERU-1'!$A$6:$BE$17,L$42,FALSE)</f>
        <v>0</v>
      </c>
      <c r="M84" s="85">
        <f>VLOOKUP($C$2,'[47]ERU-1'!$A$6:$BE$17,M$42,FALSE)</f>
        <v>117</v>
      </c>
      <c r="N84" s="85">
        <f>VLOOKUP($C$2,'[47]ERU-1'!$A$6:$BE$17,N$42,FALSE)</f>
        <v>0</v>
      </c>
      <c r="O84" s="85" t="s">
        <v>36</v>
      </c>
      <c r="P84" s="85">
        <f>VLOOKUP($C$2,'[47]ERU-1'!$A$6:$BE$17,P$42,FALSE)</f>
        <v>0</v>
      </c>
      <c r="Q84" s="85">
        <f>VLOOKUP($C$2,'[47]ERU-1'!$A$6:$BE$17,Q$42,FALSE)</f>
        <v>0</v>
      </c>
      <c r="R84" s="85">
        <f>VLOOKUP($C$2,'[47]ERU-1'!$A$6:$BE$17,R$42,FALSE)</f>
        <v>117</v>
      </c>
      <c r="S84" s="85">
        <f>VLOOKUP($C$2,'[47]ERU-1'!$A$6:$BE$17,S$42,FALSE)</f>
        <v>0</v>
      </c>
      <c r="T84" s="85">
        <f>VLOOKUP($C$2,'[47]ERU-1'!$A$6:$BE$17,T$42,FALSE)</f>
        <v>0</v>
      </c>
      <c r="U84" s="85">
        <f>VLOOKUP($C$2,'[47]ERU-1'!$A$6:$BE$17,U$42,FALSE)</f>
        <v>0</v>
      </c>
      <c r="V84" s="85">
        <f>VLOOKUP($C$2,'[47]ERU-1'!$A$6:$BE$17,V$42,FALSE)</f>
        <v>0</v>
      </c>
      <c r="W84" s="85">
        <f>VLOOKUP($C$2,'[47]ERU-1'!$A$6:$BE$17,W$42,FALSE)</f>
        <v>0</v>
      </c>
      <c r="X84" s="85">
        <f>VLOOKUP($C$2,'[47]ERU-1'!$A$6:$BE$17,X$42,FALSE)</f>
        <v>0</v>
      </c>
      <c r="Y84" s="85">
        <f>VLOOKUP($C$2,'[47]ERU-1'!$A$6:$BE$17,Y$42,FALSE)</f>
        <v>0</v>
      </c>
      <c r="Z84" s="85">
        <f>VLOOKUP($C$2,'[47]ERU-1'!$A$6:$BE$17,Z$42,FALSE)</f>
        <v>0</v>
      </c>
      <c r="AA84" s="85" t="str">
        <f>INDEX([16]Data!$BK$5:$BK$156,MATCH(A84,[16]Data!$A$5:$A$156,0))</f>
        <v>Olomoucký</v>
      </c>
      <c r="AB84" s="86">
        <f>INDEX([16]Data!$BM$5:$BM$156,MATCH(A84,[16]Data!$A$5:$A$156,0))</f>
        <v>0.28599999999999998</v>
      </c>
      <c r="AC84" s="12"/>
      <c r="AD84" s="39">
        <f t="shared" si="16"/>
        <v>0.73684449180402201</v>
      </c>
    </row>
    <row r="85" spans="1:30" x14ac:dyDescent="0.25">
      <c r="A85" s="34">
        <v>2698</v>
      </c>
      <c r="B85" s="84" t="str">
        <f>INDEX([16]Data!$C$5:$C$156,MATCH(A85,[16]Data!$A$5:$A$156,0))</f>
        <v>Kotelna Frýdlant</v>
      </c>
      <c r="C85" s="85" t="str">
        <f>VLOOKUP($C$2,'[48]ERU-1'!$A$6:$BE$17,C$42,FALSE)</f>
        <v>Září</v>
      </c>
      <c r="D85" s="85">
        <f>VLOOKUP($C$2,'[48]ERU-1'!$A$6:$BE$17,D$42,FALSE)</f>
        <v>9</v>
      </c>
      <c r="E85" s="85">
        <f>VLOOKUP($C$2,'[48]ERU-1'!$A$6:$BE$17,E$42,FALSE)</f>
        <v>831.32600000000002</v>
      </c>
      <c r="F85" s="85">
        <f>VLOOKUP($C$2,'[48]ERU-1'!$A$6:$BE$17,F$42,FALSE)</f>
        <v>428.75900000000001</v>
      </c>
      <c r="G85" s="85">
        <f>VLOOKUP($C$2,'[48]ERU-1'!$A$6:$BE$17,G$42,FALSE)</f>
        <v>35.49</v>
      </c>
      <c r="H85" s="85">
        <f>VLOOKUP($C$2,'[48]ERU-1'!$A$6:$BE$17,H$42,FALSE)</f>
        <v>1299</v>
      </c>
      <c r="I85" s="85">
        <f>VLOOKUP($C$2,'[48]ERU-1'!$A$6:$BE$17,I$42,FALSE)</f>
        <v>0</v>
      </c>
      <c r="J85" s="85">
        <f>VLOOKUP($C$2,'[48]ERU-1'!$A$6:$BE$17,J$42,FALSE)</f>
        <v>0</v>
      </c>
      <c r="K85" s="85">
        <f>VLOOKUP($C$2,'[48]ERU-1'!$A$6:$BE$17,K$42,FALSE)</f>
        <v>1299</v>
      </c>
      <c r="L85" s="85">
        <f>VLOOKUP($C$2,'[48]ERU-1'!$A$6:$BE$17,L$42,FALSE)</f>
        <v>0</v>
      </c>
      <c r="M85" s="85">
        <f>VLOOKUP($C$2,'[48]ERU-1'!$A$6:$BE$17,M$42,FALSE)</f>
        <v>1299</v>
      </c>
      <c r="N85" s="85">
        <f>VLOOKUP($C$2,'[48]ERU-1'!$A$6:$BE$17,N$42,FALSE)</f>
        <v>0</v>
      </c>
      <c r="O85" s="85" t="s">
        <v>36</v>
      </c>
      <c r="P85" s="85">
        <f>VLOOKUP($C$2,'[48]ERU-1'!$A$6:$BE$17,P$42,FALSE)</f>
        <v>0</v>
      </c>
      <c r="Q85" s="85">
        <f>VLOOKUP($C$2,'[48]ERU-1'!$A$6:$BE$17,Q$42,FALSE)</f>
        <v>0</v>
      </c>
      <c r="R85" s="85">
        <f>VLOOKUP($C$2,'[48]ERU-1'!$A$6:$BE$17,R$42,FALSE)</f>
        <v>1299</v>
      </c>
      <c r="S85" s="85">
        <f>VLOOKUP($C$2,'[48]ERU-1'!$A$6:$BE$17,S$42,FALSE)</f>
        <v>0</v>
      </c>
      <c r="T85" s="85">
        <f>VLOOKUP($C$2,'[48]ERU-1'!$A$6:$BE$17,T$42,FALSE)</f>
        <v>0</v>
      </c>
      <c r="U85" s="85">
        <f>VLOOKUP($C$2,'[48]ERU-1'!$A$6:$BE$17,U$42,FALSE)</f>
        <v>0</v>
      </c>
      <c r="V85" s="85">
        <f>VLOOKUP($C$2,'[48]ERU-1'!$A$6:$BE$17,V$42,FALSE)</f>
        <v>0</v>
      </c>
      <c r="W85" s="85">
        <f>VLOOKUP($C$2,'[48]ERU-1'!$A$6:$BE$17,W$42,FALSE)</f>
        <v>0</v>
      </c>
      <c r="X85" s="85">
        <f>VLOOKUP($C$2,'[48]ERU-1'!$A$6:$BE$17,X$42,FALSE)</f>
        <v>0</v>
      </c>
      <c r="Y85" s="85">
        <f>VLOOKUP($C$2,'[48]ERU-1'!$A$6:$BE$17,Y$42,FALSE)</f>
        <v>0</v>
      </c>
      <c r="Z85" s="85">
        <f>VLOOKUP($C$2,'[48]ERU-1'!$A$6:$BE$17,Z$42,FALSE)</f>
        <v>0</v>
      </c>
      <c r="AA85" s="85" t="str">
        <f>INDEX([16]Data!$BK$5:$BK$156,MATCH(A85,[16]Data!$A$5:$A$156,0))</f>
        <v>Liberecký</v>
      </c>
      <c r="AB85" s="86">
        <f>INDEX([16]Data!$BM$5:$BM$156,MATCH(A85,[16]Data!$A$5:$A$156,0))</f>
        <v>1.4970000000000001</v>
      </c>
      <c r="AC85" s="12"/>
      <c r="AD85" s="39">
        <f t="shared" si="16"/>
        <v>0.84157611463160731</v>
      </c>
    </row>
    <row r="86" spans="1:30" x14ac:dyDescent="0.25">
      <c r="A86">
        <v>2947</v>
      </c>
      <c r="B86" s="84" t="str">
        <f>INDEX([16]Data!$C$5:$C$156,MATCH(A86,[16]Data!$A$5:$A$156,0))</f>
        <v>Kotelna Humpolec</v>
      </c>
      <c r="C86" s="85" t="str">
        <f>VLOOKUP($C$2,'[49]ERU-1'!$A$6:$BE$17,C$42,FALSE)</f>
        <v>Září</v>
      </c>
      <c r="D86" s="85">
        <f>VLOOKUP($C$2,'[49]ERU-1'!$A$6:$BE$17,D$42,FALSE)</f>
        <v>9</v>
      </c>
      <c r="E86" s="85">
        <f>VLOOKUP($C$2,'[49]ERU-1'!$A$6:$BE$17,E$42,FALSE)</f>
        <v>73.388999999999996</v>
      </c>
      <c r="F86" s="85">
        <f>VLOOKUP($C$2,'[49]ERU-1'!$A$6:$BE$17,F$42,FALSE)</f>
        <v>44.195999999999998</v>
      </c>
      <c r="G86" s="85">
        <f>VLOOKUP($C$2,'[49]ERU-1'!$A$6:$BE$17,G$42,FALSE)</f>
        <v>35.442</v>
      </c>
      <c r="H86" s="85">
        <f>VLOOKUP($C$2,'[49]ERU-1'!$A$6:$BE$17,H$42,FALSE)</f>
        <v>129</v>
      </c>
      <c r="I86" s="85">
        <f>VLOOKUP($C$2,'[49]ERU-1'!$A$6:$BE$17,I$42,FALSE)</f>
        <v>0</v>
      </c>
      <c r="J86" s="85">
        <f>VLOOKUP($C$2,'[49]ERU-1'!$A$6:$BE$17,J$42,FALSE)</f>
        <v>0</v>
      </c>
      <c r="K86" s="85">
        <f>VLOOKUP($C$2,'[49]ERU-1'!$A$6:$BE$17,K$42,FALSE)</f>
        <v>129</v>
      </c>
      <c r="L86" s="85">
        <f>VLOOKUP($C$2,'[49]ERU-1'!$A$6:$BE$17,L$42,FALSE)</f>
        <v>0</v>
      </c>
      <c r="M86" s="85">
        <f>VLOOKUP($C$2,'[49]ERU-1'!$A$6:$BE$17,M$42,FALSE)</f>
        <v>129</v>
      </c>
      <c r="N86" s="85">
        <f>VLOOKUP($C$2,'[49]ERU-1'!$A$6:$BE$17,N$42,FALSE)</f>
        <v>0</v>
      </c>
      <c r="O86" s="85" t="s">
        <v>36</v>
      </c>
      <c r="P86" s="85">
        <f>VLOOKUP($C$2,'[49]ERU-1'!$A$6:$BE$17,P$42,FALSE)</f>
        <v>0</v>
      </c>
      <c r="Q86" s="85">
        <f>VLOOKUP($C$2,'[49]ERU-1'!$A$6:$BE$17,Q$42,FALSE)</f>
        <v>0</v>
      </c>
      <c r="R86" s="85">
        <f>VLOOKUP($C$2,'[49]ERU-1'!$A$6:$BE$17,R$42,FALSE)</f>
        <v>129</v>
      </c>
      <c r="S86" s="85">
        <f>VLOOKUP($C$2,'[49]ERU-1'!$A$6:$BE$17,S$42,FALSE)</f>
        <v>0</v>
      </c>
      <c r="T86" s="85">
        <f>VLOOKUP($C$2,'[49]ERU-1'!$A$6:$BE$17,T$42,FALSE)</f>
        <v>0</v>
      </c>
      <c r="U86" s="85">
        <f>VLOOKUP($C$2,'[49]ERU-1'!$A$6:$BE$17,U$42,FALSE)</f>
        <v>0</v>
      </c>
      <c r="V86" s="85">
        <f>VLOOKUP($C$2,'[49]ERU-1'!$A$6:$BE$17,V$42,FALSE)</f>
        <v>0</v>
      </c>
      <c r="W86" s="85">
        <f>VLOOKUP($C$2,'[49]ERU-1'!$A$6:$BE$17,W$42,FALSE)</f>
        <v>0</v>
      </c>
      <c r="X86" s="85">
        <f>VLOOKUP($C$2,'[49]ERU-1'!$A$6:$BE$17,X$42,FALSE)</f>
        <v>0</v>
      </c>
      <c r="Y86" s="85">
        <f>VLOOKUP($C$2,'[49]ERU-1'!$A$6:$BE$17,Y$42,FALSE)</f>
        <v>0</v>
      </c>
      <c r="Z86" s="85">
        <f>VLOOKUP($C$2,'[49]ERU-1'!$A$6:$BE$17,Z$42,FALSE)</f>
        <v>0</v>
      </c>
      <c r="AA86" s="85" t="str">
        <f>INDEX([16]Data!$BK$5:$BK$156,MATCH(A86,[16]Data!$A$5:$A$156,0))</f>
        <v>Vysočina</v>
      </c>
      <c r="AB86" s="86">
        <f>INDEX([16]Data!$BM$5:$BM$156,MATCH(A86,[16]Data!$A$5:$A$156,0))</f>
        <v>0.184</v>
      </c>
      <c r="AC86" s="12"/>
      <c r="AD86" s="39">
        <f t="shared" si="16"/>
        <v>0.81078227290554195</v>
      </c>
    </row>
    <row r="87" spans="1:30" x14ac:dyDescent="0.25">
      <c r="A87">
        <v>2381</v>
      </c>
      <c r="B87" s="84" t="str">
        <f>INDEX([16]Data!$C$5:$C$156,MATCH(A87,[16]Data!$A$5:$A$156,0))</f>
        <v>Kotelna - ZŠ Velká Chuchle</v>
      </c>
      <c r="C87" s="85" t="str">
        <f>VLOOKUP($C$2,'[9]ERU-1'!$A$6:$BE$17,C$42,FALSE)</f>
        <v>Září</v>
      </c>
      <c r="D87" s="85">
        <f>VLOOKUP($C$2,'[9]ERU-1'!$A$6:$BE$17,D$42,FALSE)</f>
        <v>9</v>
      </c>
      <c r="E87" s="85">
        <f>VLOOKUP($C$2,'[9]ERU-1'!$A$6:$BE$17,E$42,FALSE)</f>
        <v>1.5960000000000001</v>
      </c>
      <c r="F87" s="85">
        <f>VLOOKUP($C$2,'[9]ERU-1'!$A$6:$BE$17,F$42,FALSE)</f>
        <v>1.054</v>
      </c>
      <c r="G87" s="85">
        <f>VLOOKUP($C$2,'[9]ERU-1'!$A$6:$BE$17,G$42,FALSE)</f>
        <v>35.417000000000002</v>
      </c>
      <c r="H87" s="85">
        <f>VLOOKUP($C$2,'[9]ERU-1'!$A$6:$BE$17,H$42,FALSE)</f>
        <v>3</v>
      </c>
      <c r="I87" s="85">
        <f>VLOOKUP($C$2,'[9]ERU-1'!$A$6:$BE$17,I$42,FALSE)</f>
        <v>0</v>
      </c>
      <c r="J87" s="85">
        <f>VLOOKUP($C$2,'[9]ERU-1'!$A$6:$BE$17,J$42,FALSE)</f>
        <v>0</v>
      </c>
      <c r="K87" s="85">
        <f>VLOOKUP($C$2,'[9]ERU-1'!$A$6:$BE$17,K$42,FALSE)</f>
        <v>3</v>
      </c>
      <c r="L87" s="85">
        <f>VLOOKUP($C$2,'[9]ERU-1'!$A$6:$BE$17,L$42,FALSE)</f>
        <v>0</v>
      </c>
      <c r="M87" s="85">
        <f>VLOOKUP($C$2,'[9]ERU-1'!$A$6:$BE$17,M$42,FALSE)</f>
        <v>3</v>
      </c>
      <c r="N87" s="85">
        <f>VLOOKUP($C$2,'[9]ERU-1'!$A$6:$BE$17,N$42,FALSE)</f>
        <v>0</v>
      </c>
      <c r="O87" s="85" t="s">
        <v>36</v>
      </c>
      <c r="P87" s="85">
        <f>VLOOKUP($C$2,'[9]ERU-1'!$A$6:$BE$17,P$42,FALSE)</f>
        <v>0</v>
      </c>
      <c r="Q87" s="85">
        <f>VLOOKUP($C$2,'[9]ERU-1'!$A$6:$BE$17,Q$42,FALSE)</f>
        <v>0</v>
      </c>
      <c r="R87" s="85">
        <f>VLOOKUP($C$2,'[9]ERU-1'!$A$6:$BE$17,R$42,FALSE)</f>
        <v>3</v>
      </c>
      <c r="S87" s="85">
        <f>VLOOKUP($C$2,'[9]ERU-1'!$A$6:$BE$17,S$42,FALSE)</f>
        <v>0</v>
      </c>
      <c r="T87" s="85">
        <f>VLOOKUP($C$2,'[9]ERU-1'!$A$6:$BE$17,T$42,FALSE)</f>
        <v>0</v>
      </c>
      <c r="U87" s="85">
        <f>VLOOKUP($C$2,'[9]ERU-1'!$A$6:$BE$17,U$42,FALSE)</f>
        <v>0</v>
      </c>
      <c r="V87" s="85">
        <f>VLOOKUP($C$2,'[9]ERU-1'!$A$6:$BE$17,V$42,FALSE)</f>
        <v>0</v>
      </c>
      <c r="W87" s="85">
        <f>VLOOKUP($C$2,'[9]ERU-1'!$A$6:$BE$17,W$42,FALSE)</f>
        <v>0</v>
      </c>
      <c r="X87" s="85">
        <f>VLOOKUP($C$2,'[9]ERU-1'!$A$6:$BE$17,X$42,FALSE)</f>
        <v>0</v>
      </c>
      <c r="Y87" s="85">
        <f>VLOOKUP($C$2,'[9]ERU-1'!$A$6:$BE$17,Y$42,FALSE)</f>
        <v>0</v>
      </c>
      <c r="Z87" s="85">
        <f>VLOOKUP($C$2,'[9]ERU-1'!$A$6:$BE$17,Z$42,FALSE)</f>
        <v>0</v>
      </c>
      <c r="AA87" s="85" t="str">
        <f>INDEX([16]Data!$BK$5:$BK$156,MATCH(A87,[16]Data!$A$5:$A$156,0))</f>
        <v>Hlavní město Praha</v>
      </c>
      <c r="AB87" s="86">
        <f>INDEX([16]Data!$BM$5:$BM$156,MATCH(A87,[16]Data!$A$5:$A$156,0))</f>
        <v>6.2E-2</v>
      </c>
      <c r="AC87" s="12"/>
      <c r="AD87" s="39">
        <f t="shared" si="16"/>
        <v>0.79063883617963304</v>
      </c>
    </row>
    <row r="88" spans="1:30" x14ac:dyDescent="0.25">
      <c r="A88">
        <v>3522</v>
      </c>
      <c r="B88" s="84" t="str">
        <f>INDEX([16]Data!$C$5:$C$156,MATCH(A88,[16]Data!$A$5:$A$156,0))</f>
        <v>KJ - Kraslice, Školní</v>
      </c>
      <c r="C88" s="85" t="str">
        <f>VLOOKUP($C$2,'[50]ERU-1'!$A$6:$BE$17,C$42,FALSE)</f>
        <v>Září</v>
      </c>
      <c r="D88" s="85">
        <f>VLOOKUP($C$2,'[50]ERU-1'!$A$6:$BE$17,D$42,FALSE)</f>
        <v>9</v>
      </c>
      <c r="E88" s="85">
        <f>VLOOKUP($C$2,'[50]ERU-1'!$A$6:$BE$17,E$42,FALSE)</f>
        <v>230.94399999999999</v>
      </c>
      <c r="F88" s="85">
        <f>VLOOKUP($C$2,'[50]ERU-1'!$A$6:$BE$17,F$42,FALSE)</f>
        <v>129.642</v>
      </c>
      <c r="G88" s="85">
        <f>VLOOKUP($C$2,'[50]ERU-1'!$A$6:$BE$17,G$42,FALSE)</f>
        <v>35.478000000000002</v>
      </c>
      <c r="H88" s="85">
        <f>VLOOKUP($C$2,'[50]ERU-1'!$A$6:$BE$17,H$42,FALSE)</f>
        <v>387</v>
      </c>
      <c r="I88" s="85">
        <f>VLOOKUP($C$2,'[50]ERU-1'!$A$6:$BE$17,I$42,FALSE)</f>
        <v>0</v>
      </c>
      <c r="J88" s="85">
        <f>VLOOKUP($C$2,'[50]ERU-1'!$A$6:$BE$17,J$42,FALSE)</f>
        <v>0</v>
      </c>
      <c r="K88" s="85">
        <f>VLOOKUP($C$2,'[50]ERU-1'!$A$6:$BE$17,K$42,FALSE)</f>
        <v>387</v>
      </c>
      <c r="L88" s="85">
        <f>VLOOKUP($C$2,'[50]ERU-1'!$A$6:$BE$17,L$42,FALSE)</f>
        <v>0</v>
      </c>
      <c r="M88" s="85">
        <f>VLOOKUP($C$2,'[50]ERU-1'!$A$6:$BE$17,M$42,FALSE)</f>
        <v>387</v>
      </c>
      <c r="N88" s="85">
        <f>VLOOKUP($C$2,'[50]ERU-1'!$A$6:$BE$17,N$42,FALSE)</f>
        <v>0</v>
      </c>
      <c r="O88" s="85" t="s">
        <v>36</v>
      </c>
      <c r="P88" s="85">
        <f>VLOOKUP($C$2,'[50]ERU-1'!$A$6:$BE$17,P$42,FALSE)</f>
        <v>0</v>
      </c>
      <c r="Q88" s="85">
        <f>VLOOKUP($C$2,'[50]ERU-1'!$A$6:$BE$17,Q$42,FALSE)</f>
        <v>0</v>
      </c>
      <c r="R88" s="85">
        <f>VLOOKUP($C$2,'[50]ERU-1'!$A$6:$BE$17,R$42,FALSE)</f>
        <v>387</v>
      </c>
      <c r="S88" s="85">
        <f>VLOOKUP($C$2,'[50]ERU-1'!$A$6:$BE$17,S$42,FALSE)</f>
        <v>0</v>
      </c>
      <c r="T88" s="85">
        <f>VLOOKUP($C$2,'[50]ERU-1'!$A$6:$BE$17,T$42,FALSE)</f>
        <v>0</v>
      </c>
      <c r="U88" s="85">
        <f>VLOOKUP($C$2,'[50]ERU-1'!$A$6:$BE$17,U$42,FALSE)</f>
        <v>0</v>
      </c>
      <c r="V88" s="85">
        <f>VLOOKUP($C$2,'[50]ERU-1'!$A$6:$BE$17,V$42,FALSE)</f>
        <v>0</v>
      </c>
      <c r="W88" s="85">
        <f>VLOOKUP($C$2,'[50]ERU-1'!$A$6:$BE$17,W$42,FALSE)</f>
        <v>0</v>
      </c>
      <c r="X88" s="85">
        <f>VLOOKUP($C$2,'[50]ERU-1'!$A$6:$BE$17,X$42,FALSE)</f>
        <v>0</v>
      </c>
      <c r="Y88" s="85">
        <f>VLOOKUP($C$2,'[50]ERU-1'!$A$6:$BE$17,Y$42,FALSE)</f>
        <v>0</v>
      </c>
      <c r="Z88" s="85">
        <f>VLOOKUP($C$2,'[50]ERU-1'!$A$6:$BE$17,Z$42,FALSE)</f>
        <v>0</v>
      </c>
      <c r="AA88" s="85" t="str">
        <f>INDEX([16]Data!$BK$5:$BK$156,MATCH(A88,[16]Data!$A$5:$A$156,0))</f>
        <v>Karlovarský</v>
      </c>
      <c r="AB88" s="86">
        <f>INDEX([16]Data!$BM$5:$BM$156,MATCH(A88,[16]Data!$A$5:$A$156,0))</f>
        <v>1.046</v>
      </c>
      <c r="AC88" s="12"/>
      <c r="AD88" s="39">
        <f t="shared" si="16"/>
        <v>0.82920658428595673</v>
      </c>
    </row>
    <row r="89" spans="1:30" x14ac:dyDescent="0.25">
      <c r="A89">
        <v>3521</v>
      </c>
      <c r="B89" s="84" t="str">
        <f>INDEX([16]Data!$C$5:$C$156,MATCH(A89,[16]Data!$A$5:$A$156,0))</f>
        <v>KJ - Kraslice, Pohraniční stráže</v>
      </c>
      <c r="C89" s="85" t="str">
        <f>VLOOKUP($C$2,'[51]ERU-1'!$A$6:$BE$17,C$42,FALSE)</f>
        <v>Září</v>
      </c>
      <c r="D89" s="85">
        <f>VLOOKUP($C$2,'[51]ERU-1'!$A$6:$BE$17,D$42,FALSE)</f>
        <v>9</v>
      </c>
      <c r="E89" s="85">
        <f>VLOOKUP($C$2,'[51]ERU-1'!$A$6:$BE$17,E$42,FALSE)</f>
        <v>292.84500000000003</v>
      </c>
      <c r="F89" s="85">
        <f>VLOOKUP($C$2,'[51]ERU-1'!$A$6:$BE$17,F$42,FALSE)</f>
        <v>164.16200000000001</v>
      </c>
      <c r="G89" s="85">
        <f>VLOOKUP($C$2,'[51]ERU-1'!$A$6:$BE$17,G$42,FALSE)</f>
        <v>35.478999999999999</v>
      </c>
      <c r="H89" s="85">
        <f>VLOOKUP($C$2,'[51]ERU-1'!$A$6:$BE$17,H$42,FALSE)</f>
        <v>479</v>
      </c>
      <c r="I89" s="85">
        <f>VLOOKUP($C$2,'[51]ERU-1'!$A$6:$BE$17,I$42,FALSE)</f>
        <v>0</v>
      </c>
      <c r="J89" s="85">
        <f>VLOOKUP($C$2,'[51]ERU-1'!$A$6:$BE$17,J$42,FALSE)</f>
        <v>0</v>
      </c>
      <c r="K89" s="85">
        <f>VLOOKUP($C$2,'[51]ERU-1'!$A$6:$BE$17,K$42,FALSE)</f>
        <v>479</v>
      </c>
      <c r="L89" s="85">
        <f>VLOOKUP($C$2,'[51]ERU-1'!$A$6:$BE$17,L$42,FALSE)</f>
        <v>0</v>
      </c>
      <c r="M89" s="85">
        <f>VLOOKUP($C$2,'[51]ERU-1'!$A$6:$BE$17,M$42,FALSE)</f>
        <v>479</v>
      </c>
      <c r="N89" s="85">
        <f>VLOOKUP($C$2,'[51]ERU-1'!$A$6:$BE$17,N$42,FALSE)</f>
        <v>0</v>
      </c>
      <c r="O89" s="85" t="s">
        <v>36</v>
      </c>
      <c r="P89" s="85">
        <f>VLOOKUP($C$2,'[51]ERU-1'!$A$6:$BE$17,P$42,FALSE)</f>
        <v>0</v>
      </c>
      <c r="Q89" s="85">
        <f>VLOOKUP($C$2,'[51]ERU-1'!$A$6:$BE$17,Q$42,FALSE)</f>
        <v>0</v>
      </c>
      <c r="R89" s="85">
        <f>VLOOKUP($C$2,'[51]ERU-1'!$A$6:$BE$17,R$42,FALSE)</f>
        <v>479</v>
      </c>
      <c r="S89" s="85">
        <f>VLOOKUP($C$2,'[51]ERU-1'!$A$6:$BE$17,S$42,FALSE)</f>
        <v>0</v>
      </c>
      <c r="T89" s="85">
        <f>VLOOKUP($C$2,'[51]ERU-1'!$A$6:$BE$17,T$42,FALSE)</f>
        <v>0</v>
      </c>
      <c r="U89" s="85">
        <f>VLOOKUP($C$2,'[51]ERU-1'!$A$6:$BE$17,U$42,FALSE)</f>
        <v>0</v>
      </c>
      <c r="V89" s="85">
        <f>VLOOKUP($C$2,'[51]ERU-1'!$A$6:$BE$17,V$42,FALSE)</f>
        <v>0</v>
      </c>
      <c r="W89" s="85">
        <f>VLOOKUP($C$2,'[51]ERU-1'!$A$6:$BE$17,W$42,FALSE)</f>
        <v>0</v>
      </c>
      <c r="X89" s="85">
        <f>VLOOKUP($C$2,'[51]ERU-1'!$A$6:$BE$17,X$42,FALSE)</f>
        <v>0</v>
      </c>
      <c r="Y89" s="85">
        <f>VLOOKUP($C$2,'[51]ERU-1'!$A$6:$BE$17,Y$42,FALSE)</f>
        <v>0</v>
      </c>
      <c r="Z89" s="85">
        <f>VLOOKUP($C$2,'[51]ERU-1'!$A$6:$BE$17,Z$42,FALSE)</f>
        <v>0</v>
      </c>
      <c r="AA89" s="85" t="str">
        <f>INDEX([16]Data!$BK$5:$BK$156,MATCH(A89,[16]Data!$A$5:$A$156,0))</f>
        <v>Karlovarský</v>
      </c>
      <c r="AB89" s="86">
        <f>INDEX([16]Data!$BM$5:$BM$156,MATCH(A89,[16]Data!$A$5:$A$156,0))</f>
        <v>1.274</v>
      </c>
      <c r="AC89" s="12"/>
      <c r="AD89" s="39">
        <f t="shared" si="16"/>
        <v>0.81051373372373359</v>
      </c>
    </row>
    <row r="90" spans="1:30" x14ac:dyDescent="0.25">
      <c r="A90">
        <v>3034</v>
      </c>
      <c r="B90" s="84" t="str">
        <f>INDEX([16]Data!$C$5:$C$156,MATCH(A90,[16]Data!$A$5:$A$156,0))</f>
        <v>KJ - Krupka</v>
      </c>
      <c r="C90" s="85" t="str">
        <f>VLOOKUP($C$2,'[52]ERU-1'!$A$6:$BE$17,C$42,FALSE)</f>
        <v>Září</v>
      </c>
      <c r="D90" s="85">
        <f>VLOOKUP($C$2,'[52]ERU-1'!$A$6:$BE$17,D$42,FALSE)</f>
        <v>9</v>
      </c>
      <c r="E90" s="85">
        <f>VLOOKUP($C$2,'[52]ERU-1'!$A$6:$BE$17,E$42,FALSE)</f>
        <v>425.93599999999998</v>
      </c>
      <c r="F90" s="85">
        <f>VLOOKUP($C$2,'[52]ERU-1'!$A$6:$BE$17,F$42,FALSE)</f>
        <v>227.56399999999999</v>
      </c>
      <c r="G90" s="85">
        <f>VLOOKUP($C$2,'[52]ERU-1'!$A$6:$BE$17,G$42,FALSE)</f>
        <v>35.433999999999997</v>
      </c>
      <c r="H90" s="85">
        <f>VLOOKUP($C$2,'[52]ERU-1'!$A$6:$BE$17,H$42,FALSE)</f>
        <v>662</v>
      </c>
      <c r="I90" s="85">
        <f>VLOOKUP($C$2,'[52]ERU-1'!$A$6:$BE$17,I$42,FALSE)</f>
        <v>0</v>
      </c>
      <c r="J90" s="85">
        <f>VLOOKUP($C$2,'[52]ERU-1'!$A$6:$BE$17,J$42,FALSE)</f>
        <v>0</v>
      </c>
      <c r="K90" s="85">
        <f>VLOOKUP($C$2,'[52]ERU-1'!$A$6:$BE$17,K$42,FALSE)</f>
        <v>662</v>
      </c>
      <c r="L90" s="85">
        <f>VLOOKUP($C$2,'[52]ERU-1'!$A$6:$BE$17,L$42,FALSE)</f>
        <v>0</v>
      </c>
      <c r="M90" s="85">
        <f>VLOOKUP($C$2,'[52]ERU-1'!$A$6:$BE$17,M$42,FALSE)</f>
        <v>662</v>
      </c>
      <c r="N90" s="85">
        <f>VLOOKUP($C$2,'[52]ERU-1'!$A$6:$BE$17,N$42,FALSE)</f>
        <v>0</v>
      </c>
      <c r="O90" s="85" t="s">
        <v>36</v>
      </c>
      <c r="P90" s="85">
        <f>VLOOKUP($C$2,'[52]ERU-1'!$A$6:$BE$17,P$42,FALSE)</f>
        <v>0</v>
      </c>
      <c r="Q90" s="85">
        <f>VLOOKUP($C$2,'[52]ERU-1'!$A$6:$BE$17,Q$42,FALSE)</f>
        <v>0</v>
      </c>
      <c r="R90" s="85">
        <f>VLOOKUP($C$2,'[52]ERU-1'!$A$6:$BE$17,R$42,FALSE)</f>
        <v>662</v>
      </c>
      <c r="S90" s="85">
        <f>VLOOKUP($C$2,'[52]ERU-1'!$A$6:$BE$17,S$42,FALSE)</f>
        <v>0</v>
      </c>
      <c r="T90" s="85">
        <f>VLOOKUP($C$2,'[52]ERU-1'!$A$6:$BE$17,T$42,FALSE)</f>
        <v>0</v>
      </c>
      <c r="U90" s="85">
        <f>VLOOKUP($C$2,'[52]ERU-1'!$A$6:$BE$17,U$42,FALSE)</f>
        <v>0</v>
      </c>
      <c r="V90" s="85">
        <f>VLOOKUP($C$2,'[52]ERU-1'!$A$6:$BE$17,V$42,FALSE)</f>
        <v>0</v>
      </c>
      <c r="W90" s="85">
        <f>VLOOKUP($C$2,'[52]ERU-1'!$A$6:$BE$17,W$42,FALSE)</f>
        <v>0</v>
      </c>
      <c r="X90" s="85">
        <f>VLOOKUP($C$2,'[52]ERU-1'!$A$6:$BE$17,X$42,FALSE)</f>
        <v>0</v>
      </c>
      <c r="Y90" s="85">
        <f>VLOOKUP($C$2,'[52]ERU-1'!$A$6:$BE$17,Y$42,FALSE)</f>
        <v>0</v>
      </c>
      <c r="Z90" s="85">
        <f>VLOOKUP($C$2,'[52]ERU-1'!$A$6:$BE$17,Z$42,FALSE)</f>
        <v>0</v>
      </c>
      <c r="AA90" s="85" t="str">
        <f>INDEX([16]Data!$BK$5:$BK$156,MATCH(A90,[16]Data!$A$5:$A$156,0))</f>
        <v>Ústecký</v>
      </c>
      <c r="AB90" s="86">
        <f>INDEX([16]Data!$BM$5:$BM$156,MATCH(A90,[16]Data!$A$5:$A$156,0))</f>
        <v>1.9950000000000001</v>
      </c>
      <c r="AC90" s="12"/>
      <c r="AD90" s="39">
        <f t="shared" si="16"/>
        <v>0.80807548157392595</v>
      </c>
    </row>
    <row r="91" spans="1:30" x14ac:dyDescent="0.25">
      <c r="A91">
        <v>2927</v>
      </c>
      <c r="B91" s="84" t="str">
        <f>INDEX([16]Data!$C$5:$C$156,MATCH(A91,[16]Data!$A$5:$A$156,0))</f>
        <v>KJ - Lipník nad Bečvou, ul. Hranická</v>
      </c>
      <c r="C91" s="85" t="str">
        <f>VLOOKUP($C$2,'[53]ERU-1'!$A$6:$BE$17,C$42,FALSE)</f>
        <v>Září</v>
      </c>
      <c r="D91" s="85">
        <f>VLOOKUP($C$2,'[53]ERU-1'!$A$6:$BE$17,D$42,FALSE)</f>
        <v>9</v>
      </c>
      <c r="E91" s="85">
        <f>VLOOKUP($C$2,'[53]ERU-1'!$A$6:$BE$17,E$42,FALSE)</f>
        <v>14.351000000000001</v>
      </c>
      <c r="F91" s="85">
        <f>VLOOKUP($C$2,'[53]ERU-1'!$A$6:$BE$17,F$42,FALSE)</f>
        <v>9.2680000000000007</v>
      </c>
      <c r="G91" s="85">
        <f>VLOOKUP($C$2,'[53]ERU-1'!$A$6:$BE$17,G$42,FALSE)</f>
        <v>35.494999999999997</v>
      </c>
      <c r="H91" s="85">
        <f>VLOOKUP($C$2,'[53]ERU-1'!$A$6:$BE$17,H$42,FALSE)</f>
        <v>26</v>
      </c>
      <c r="I91" s="85">
        <f>VLOOKUP($C$2,'[53]ERU-1'!$A$6:$BE$17,I$42,FALSE)</f>
        <v>0</v>
      </c>
      <c r="J91" s="85">
        <f>VLOOKUP($C$2,'[53]ERU-1'!$A$6:$BE$17,J$42,FALSE)</f>
        <v>0</v>
      </c>
      <c r="K91" s="85">
        <f>VLOOKUP($C$2,'[53]ERU-1'!$A$6:$BE$17,K$42,FALSE)</f>
        <v>26</v>
      </c>
      <c r="L91" s="85">
        <f>VLOOKUP($C$2,'[53]ERU-1'!$A$6:$BE$17,L$42,FALSE)</f>
        <v>0</v>
      </c>
      <c r="M91" s="85">
        <f>VLOOKUP($C$2,'[53]ERU-1'!$A$6:$BE$17,M$42,FALSE)</f>
        <v>26</v>
      </c>
      <c r="N91" s="85">
        <f>VLOOKUP($C$2,'[53]ERU-1'!$A$6:$BE$17,N$42,FALSE)</f>
        <v>0</v>
      </c>
      <c r="O91" s="85" t="s">
        <v>36</v>
      </c>
      <c r="P91" s="85">
        <f>VLOOKUP($C$2,'[53]ERU-1'!$A$6:$BE$17,P$42,FALSE)</f>
        <v>0</v>
      </c>
      <c r="Q91" s="85">
        <f>VLOOKUP($C$2,'[53]ERU-1'!$A$6:$BE$17,Q$42,FALSE)</f>
        <v>0</v>
      </c>
      <c r="R91" s="85">
        <f>VLOOKUP($C$2,'[53]ERU-1'!$A$6:$BE$17,R$42,FALSE)</f>
        <v>26</v>
      </c>
      <c r="S91" s="85">
        <f>VLOOKUP($C$2,'[53]ERU-1'!$A$6:$BE$17,S$42,FALSE)</f>
        <v>0</v>
      </c>
      <c r="T91" s="85">
        <f>VLOOKUP($C$2,'[53]ERU-1'!$A$6:$BE$17,T$42,FALSE)</f>
        <v>0</v>
      </c>
      <c r="U91" s="85">
        <f>VLOOKUP($C$2,'[53]ERU-1'!$A$6:$BE$17,U$42,FALSE)</f>
        <v>0</v>
      </c>
      <c r="V91" s="85">
        <f>VLOOKUP($C$2,'[53]ERU-1'!$A$6:$BE$17,V$42,FALSE)</f>
        <v>0</v>
      </c>
      <c r="W91" s="85">
        <f>VLOOKUP($C$2,'[53]ERU-1'!$A$6:$BE$17,W$42,FALSE)</f>
        <v>0</v>
      </c>
      <c r="X91" s="85">
        <f>VLOOKUP($C$2,'[53]ERU-1'!$A$6:$BE$17,X$42,FALSE)</f>
        <v>0</v>
      </c>
      <c r="Y91" s="85">
        <f>VLOOKUP($C$2,'[53]ERU-1'!$A$6:$BE$17,Y$42,FALSE)</f>
        <v>0</v>
      </c>
      <c r="Z91" s="85">
        <f>VLOOKUP($C$2,'[53]ERU-1'!$A$6:$BE$17,Z$42,FALSE)</f>
        <v>0</v>
      </c>
      <c r="AA91" s="85" t="str">
        <f>INDEX([16]Data!$BK$5:$BK$156,MATCH(A91,[16]Data!$A$5:$A$156,0))</f>
        <v>Olomoucký</v>
      </c>
      <c r="AB91" s="86">
        <f>INDEX([16]Data!$BM$5:$BM$156,MATCH(A91,[16]Data!$A$5:$A$156,0))</f>
        <v>6.2E-2</v>
      </c>
      <c r="AC91" s="12"/>
      <c r="AD91" s="39">
        <f t="shared" si="16"/>
        <v>0.77926437443053753</v>
      </c>
    </row>
    <row r="92" spans="1:30" x14ac:dyDescent="0.25">
      <c r="A92">
        <v>2848</v>
      </c>
      <c r="B92" s="84" t="str">
        <f>INDEX([16]Data!$C$5:$C$156,MATCH(A92,[16]Data!$A$5:$A$156,0))</f>
        <v>KJ - Lipník nad Bečvou, ul. Na Bečvě</v>
      </c>
      <c r="C92" s="85" t="str">
        <f>VLOOKUP($C$2,'[54]ERU-1'!$A$6:$BE$17,C$42,FALSE)</f>
        <v>Září</v>
      </c>
      <c r="D92" s="85">
        <f>VLOOKUP($C$2,'[54]ERU-1'!$A$6:$BE$17,D$42,FALSE)</f>
        <v>9</v>
      </c>
      <c r="E92" s="85">
        <f>VLOOKUP($C$2,'[54]ERU-1'!$A$6:$BE$17,E$42,FALSE)</f>
        <v>217.501</v>
      </c>
      <c r="F92" s="85">
        <f>VLOOKUP($C$2,'[54]ERU-1'!$A$6:$BE$17,F$42,FALSE)</f>
        <v>112.646</v>
      </c>
      <c r="G92" s="85">
        <f>VLOOKUP($C$2,'[54]ERU-1'!$A$6:$BE$17,G$42,FALSE)</f>
        <v>35.484999999999999</v>
      </c>
      <c r="H92" s="85">
        <f>VLOOKUP($C$2,'[54]ERU-1'!$A$6:$BE$17,H$42,FALSE)</f>
        <v>305</v>
      </c>
      <c r="I92" s="85">
        <f>VLOOKUP($C$2,'[54]ERU-1'!$A$6:$BE$17,I$42,FALSE)</f>
        <v>0</v>
      </c>
      <c r="J92" s="85">
        <f>VLOOKUP($C$2,'[54]ERU-1'!$A$6:$BE$17,J$42,FALSE)</f>
        <v>0</v>
      </c>
      <c r="K92" s="85">
        <f>VLOOKUP($C$2,'[54]ERU-1'!$A$6:$BE$17,K$42,FALSE)</f>
        <v>305</v>
      </c>
      <c r="L92" s="85">
        <f>VLOOKUP($C$2,'[54]ERU-1'!$A$6:$BE$17,L$42,FALSE)</f>
        <v>0</v>
      </c>
      <c r="M92" s="85">
        <f>VLOOKUP($C$2,'[54]ERU-1'!$A$6:$BE$17,M$42,FALSE)</f>
        <v>305</v>
      </c>
      <c r="N92" s="85">
        <f>VLOOKUP($C$2,'[54]ERU-1'!$A$6:$BE$17,N$42,FALSE)</f>
        <v>0</v>
      </c>
      <c r="O92" s="85" t="s">
        <v>36</v>
      </c>
      <c r="P92" s="85">
        <f>VLOOKUP($C$2,'[54]ERU-1'!$A$6:$BE$17,P$42,FALSE)</f>
        <v>0</v>
      </c>
      <c r="Q92" s="85">
        <f>VLOOKUP($C$2,'[54]ERU-1'!$A$6:$BE$17,Q$42,FALSE)</f>
        <v>0</v>
      </c>
      <c r="R92" s="85">
        <f>VLOOKUP($C$2,'[54]ERU-1'!$A$6:$BE$17,R$42,FALSE)</f>
        <v>305</v>
      </c>
      <c r="S92" s="85">
        <f>VLOOKUP($C$2,'[54]ERU-1'!$A$6:$BE$17,S$42,FALSE)</f>
        <v>0</v>
      </c>
      <c r="T92" s="85">
        <f>VLOOKUP($C$2,'[54]ERU-1'!$A$6:$BE$17,T$42,FALSE)</f>
        <v>0</v>
      </c>
      <c r="U92" s="85">
        <f>VLOOKUP($C$2,'[54]ERU-1'!$A$6:$BE$17,U$42,FALSE)</f>
        <v>0</v>
      </c>
      <c r="V92" s="85">
        <f>VLOOKUP($C$2,'[54]ERU-1'!$A$6:$BE$17,V$42,FALSE)</f>
        <v>0</v>
      </c>
      <c r="W92" s="85">
        <f>VLOOKUP($C$2,'[54]ERU-1'!$A$6:$BE$17,W$42,FALSE)</f>
        <v>0</v>
      </c>
      <c r="X92" s="85">
        <f>VLOOKUP($C$2,'[54]ERU-1'!$A$6:$BE$17,X$42,FALSE)</f>
        <v>0</v>
      </c>
      <c r="Y92" s="85">
        <f>VLOOKUP($C$2,'[54]ERU-1'!$A$6:$BE$17,Y$42,FALSE)</f>
        <v>0</v>
      </c>
      <c r="Z92" s="85">
        <f>VLOOKUP($C$2,'[54]ERU-1'!$A$6:$BE$17,Z$42,FALSE)</f>
        <v>0</v>
      </c>
      <c r="AA92" s="85" t="str">
        <f>INDEX([16]Data!$BK$5:$BK$156,MATCH(A92,[16]Data!$A$5:$A$156,0))</f>
        <v>Olomoucký</v>
      </c>
      <c r="AB92" s="86">
        <f>INDEX([16]Data!$BM$5:$BM$156,MATCH(A92,[16]Data!$A$5:$A$156,0))</f>
        <v>1.1619999999999999</v>
      </c>
      <c r="AC92" s="12"/>
      <c r="AD92" s="39">
        <f t="shared" si="16"/>
        <v>0.75211034765745988</v>
      </c>
    </row>
    <row r="93" spans="1:30" x14ac:dyDescent="0.25">
      <c r="A93">
        <v>3942</v>
      </c>
      <c r="B93" s="84" t="str">
        <f>INDEX([16]Data!$C$5:$C$156,MATCH(A93,[16]Data!$A$5:$A$156,0))</f>
        <v>KJ - Litomyšl</v>
      </c>
      <c r="C93" s="85" t="str">
        <f>VLOOKUP($C$2,'[55]ERU-1'!$A$6:$BE$17,C$42,FALSE)</f>
        <v>Září</v>
      </c>
      <c r="D93" s="85">
        <f>VLOOKUP($C$2,'[55]ERU-1'!$A$6:$BE$17,D$42,FALSE)</f>
        <v>9</v>
      </c>
      <c r="E93" s="85">
        <f>VLOOKUP($C$2,'[55]ERU-1'!$A$6:$BE$17,E$42,FALSE)</f>
        <v>71.622</v>
      </c>
      <c r="F93" s="85">
        <f>VLOOKUP($C$2,'[55]ERU-1'!$A$6:$BE$17,F$42,FALSE)</f>
        <v>40.677</v>
      </c>
      <c r="G93" s="85">
        <f>VLOOKUP($C$2,'[55]ERU-1'!$A$6:$BE$17,G$42,FALSE)</f>
        <v>35.438000000000002</v>
      </c>
      <c r="H93" s="85">
        <f>VLOOKUP($C$2,'[55]ERU-1'!$A$6:$BE$17,H$42,FALSE)</f>
        <v>127</v>
      </c>
      <c r="I93" s="85">
        <f>VLOOKUP($C$2,'[55]ERU-1'!$A$6:$BE$17,I$42,FALSE)</f>
        <v>0</v>
      </c>
      <c r="J93" s="85">
        <f>VLOOKUP($C$2,'[55]ERU-1'!$A$6:$BE$17,J$42,FALSE)</f>
        <v>0</v>
      </c>
      <c r="K93" s="85">
        <f>VLOOKUP($C$2,'[55]ERU-1'!$A$6:$BE$17,K$42,FALSE)</f>
        <v>127</v>
      </c>
      <c r="L93" s="85">
        <f>VLOOKUP($C$2,'[55]ERU-1'!$A$6:$BE$17,L$42,FALSE)</f>
        <v>0</v>
      </c>
      <c r="M93" s="85">
        <f>VLOOKUP($C$2,'[55]ERU-1'!$A$6:$BE$17,M$42,FALSE)</f>
        <v>127</v>
      </c>
      <c r="N93" s="85">
        <f>VLOOKUP($C$2,'[55]ERU-1'!$A$6:$BE$17,N$42,FALSE)</f>
        <v>0</v>
      </c>
      <c r="O93" s="85" t="s">
        <v>36</v>
      </c>
      <c r="P93" s="85">
        <f>VLOOKUP($C$2,'[55]ERU-1'!$A$6:$BE$17,P$42,FALSE)</f>
        <v>0</v>
      </c>
      <c r="Q93" s="85">
        <f>VLOOKUP($C$2,'[55]ERU-1'!$A$6:$BE$17,Q$42,FALSE)</f>
        <v>0</v>
      </c>
      <c r="R93" s="85">
        <f>VLOOKUP($C$2,'[55]ERU-1'!$A$6:$BE$17,R$42,FALSE)</f>
        <v>127</v>
      </c>
      <c r="S93" s="85">
        <f>VLOOKUP($C$2,'[55]ERU-1'!$A$6:$BE$17,S$42,FALSE)</f>
        <v>0</v>
      </c>
      <c r="T93" s="85">
        <f>VLOOKUP($C$2,'[55]ERU-1'!$A$6:$BE$17,T$42,FALSE)</f>
        <v>0</v>
      </c>
      <c r="U93" s="85">
        <f>VLOOKUP($C$2,'[55]ERU-1'!$A$6:$BE$17,U$42,FALSE)</f>
        <v>0</v>
      </c>
      <c r="V93" s="85">
        <f>VLOOKUP($C$2,'[55]ERU-1'!$A$6:$BE$17,V$42,FALSE)</f>
        <v>0</v>
      </c>
      <c r="W93" s="85">
        <f>VLOOKUP($C$2,'[55]ERU-1'!$A$6:$BE$17,W$42,FALSE)</f>
        <v>0</v>
      </c>
      <c r="X93" s="85">
        <f>VLOOKUP($C$2,'[55]ERU-1'!$A$6:$BE$17,X$42,FALSE)</f>
        <v>0</v>
      </c>
      <c r="Y93" s="85">
        <f>VLOOKUP($C$2,'[55]ERU-1'!$A$6:$BE$17,Y$42,FALSE)</f>
        <v>0</v>
      </c>
      <c r="Z93" s="85">
        <f>VLOOKUP($C$2,'[55]ERU-1'!$A$6:$BE$17,Z$42,FALSE)</f>
        <v>0</v>
      </c>
      <c r="AA93" s="85" t="str">
        <f>INDEX([16]Data!$BK$5:$BK$156,MATCH(A93,[16]Data!$A$5:$A$156,0))</f>
        <v>Pardubický</v>
      </c>
      <c r="AB93" s="86">
        <f>INDEX([16]Data!$BM$5:$BM$156,MATCH(A93,[16]Data!$A$5:$A$156,0))</f>
        <v>0.28599999999999998</v>
      </c>
      <c r="AC93" s="12"/>
      <c r="AD93" s="39">
        <f t="shared" si="16"/>
        <v>0.86726596793710897</v>
      </c>
    </row>
    <row r="94" spans="1:30" x14ac:dyDescent="0.25">
      <c r="A94">
        <v>3691</v>
      </c>
      <c r="B94" s="84" t="str">
        <f>INDEX([16]Data!$C$5:$C$156,MATCH(A94,[16]Data!$A$5:$A$156,0))</f>
        <v>KJ - Luhačovice (areál lázní)</v>
      </c>
      <c r="C94" s="85" t="str">
        <f>VLOOKUP($C$2,'[56]ERU-1'!$A$6:$BE$17,C$42,FALSE)</f>
        <v>Září</v>
      </c>
      <c r="D94" s="85">
        <f>VLOOKUP($C$2,'[56]ERU-1'!$A$6:$BE$17,D$42,FALSE)</f>
        <v>9</v>
      </c>
      <c r="E94" s="85">
        <f>VLOOKUP($C$2,'[56]ERU-1'!$A$6:$BE$17,E$42,FALSE)</f>
        <v>314.55500000000001</v>
      </c>
      <c r="F94" s="85">
        <f>VLOOKUP($C$2,'[56]ERU-1'!$A$6:$BE$17,F$42,FALSE)</f>
        <v>163.16499999999999</v>
      </c>
      <c r="G94" s="85">
        <f>VLOOKUP($C$2,'[56]ERU-1'!$A$6:$BE$17,G$42,FALSE)</f>
        <v>35.49</v>
      </c>
      <c r="H94" s="85">
        <f>VLOOKUP($C$2,'[56]ERU-1'!$A$6:$BE$17,H$42,FALSE)</f>
        <v>445</v>
      </c>
      <c r="I94" s="85">
        <f>VLOOKUP($C$2,'[56]ERU-1'!$A$6:$BE$17,I$42,FALSE)</f>
        <v>0</v>
      </c>
      <c r="J94" s="85">
        <f>VLOOKUP($C$2,'[56]ERU-1'!$A$6:$BE$17,J$42,FALSE)</f>
        <v>0</v>
      </c>
      <c r="K94" s="85">
        <f>VLOOKUP($C$2,'[56]ERU-1'!$A$6:$BE$17,K$42,FALSE)</f>
        <v>445</v>
      </c>
      <c r="L94" s="85">
        <f>VLOOKUP($C$2,'[56]ERU-1'!$A$6:$BE$17,L$42,FALSE)</f>
        <v>0</v>
      </c>
      <c r="M94" s="85">
        <f>VLOOKUP($C$2,'[56]ERU-1'!$A$6:$BE$17,M$42,FALSE)</f>
        <v>445</v>
      </c>
      <c r="N94" s="85">
        <f>VLOOKUP($C$2,'[56]ERU-1'!$A$6:$BE$17,N$42,FALSE)</f>
        <v>0</v>
      </c>
      <c r="O94" s="85" t="s">
        <v>36</v>
      </c>
      <c r="P94" s="85">
        <f>VLOOKUP($C$2,'[56]ERU-1'!$A$6:$BE$17,P$42,FALSE)</f>
        <v>0</v>
      </c>
      <c r="Q94" s="85">
        <f>VLOOKUP($C$2,'[56]ERU-1'!$A$6:$BE$17,Q$42,FALSE)</f>
        <v>0</v>
      </c>
      <c r="R94" s="85">
        <f>VLOOKUP($C$2,'[56]ERU-1'!$A$6:$BE$17,R$42,FALSE)</f>
        <v>0</v>
      </c>
      <c r="S94" s="85">
        <f>VLOOKUP($C$2,'[56]ERU-1'!$A$6:$BE$17,S$42,FALSE)</f>
        <v>0</v>
      </c>
      <c r="T94" s="85">
        <f>VLOOKUP($C$2,'[56]ERU-1'!$A$6:$BE$17,T$42,FALSE)</f>
        <v>445</v>
      </c>
      <c r="U94" s="85">
        <f>VLOOKUP($C$2,'[56]ERU-1'!$A$6:$BE$17,U$42,FALSE)</f>
        <v>0</v>
      </c>
      <c r="V94" s="85">
        <f>VLOOKUP($C$2,'[56]ERU-1'!$A$6:$BE$17,V$42,FALSE)</f>
        <v>0</v>
      </c>
      <c r="W94" s="85">
        <f>VLOOKUP($C$2,'[56]ERU-1'!$A$6:$BE$17,W$42,FALSE)</f>
        <v>0</v>
      </c>
      <c r="X94" s="85">
        <f>VLOOKUP($C$2,'[56]ERU-1'!$A$6:$BE$17,X$42,FALSE)</f>
        <v>0</v>
      </c>
      <c r="Y94" s="85">
        <f>VLOOKUP($C$2,'[56]ERU-1'!$A$6:$BE$17,Y$42,FALSE)</f>
        <v>0</v>
      </c>
      <c r="Z94" s="85">
        <f>VLOOKUP($C$2,'[56]ERU-1'!$A$6:$BE$17,Z$42,FALSE)</f>
        <v>0</v>
      </c>
      <c r="AA94" s="85" t="str">
        <f>INDEX([16]Data!$BK$5:$BK$156,MATCH(A94,[16]Data!$A$5:$A$156,0))</f>
        <v>Zlínský</v>
      </c>
      <c r="AB94" s="86">
        <f>INDEX([16]Data!$BM$5:$BM$156,MATCH(A94,[16]Data!$A$5:$A$156,0))</f>
        <v>1.274</v>
      </c>
      <c r="AC94" s="12"/>
      <c r="AD94" s="39">
        <f t="shared" si="16"/>
        <v>0.75758349591585883</v>
      </c>
    </row>
    <row r="95" spans="1:30" x14ac:dyDescent="0.25">
      <c r="A95">
        <v>2478</v>
      </c>
      <c r="B95" s="84" t="str">
        <f>INDEX([16]Data!$C$5:$C$156,MATCH(A95,[16]Data!$A$5:$A$156,0))</f>
        <v>Kotelna Votice</v>
      </c>
      <c r="C95" s="85" t="str">
        <f>VLOOKUP($C$2,'[57]ERU-1'!$A$6:$BE$17,C$42,FALSE)</f>
        <v>Září</v>
      </c>
      <c r="D95" s="85">
        <f>VLOOKUP($C$2,'[57]ERU-1'!$A$6:$BE$17,D$42,FALSE)</f>
        <v>9</v>
      </c>
      <c r="E95" s="85">
        <f>VLOOKUP($C$2,'[57]ERU-1'!$A$6:$BE$17,E$42,FALSE)</f>
        <v>216.083</v>
      </c>
      <c r="F95" s="85">
        <f>VLOOKUP($C$2,'[57]ERU-1'!$A$6:$BE$17,F$42,FALSE)</f>
        <v>113.82899999999999</v>
      </c>
      <c r="G95" s="85">
        <f>VLOOKUP($C$2,'[57]ERU-1'!$A$6:$BE$17,G$42,FALSE)</f>
        <v>35.454000000000001</v>
      </c>
      <c r="H95" s="85">
        <f>VLOOKUP($C$2,'[57]ERU-1'!$A$6:$BE$17,H$42,FALSE)</f>
        <v>310</v>
      </c>
      <c r="I95" s="85">
        <f>VLOOKUP($C$2,'[57]ERU-1'!$A$6:$BE$17,I$42,FALSE)</f>
        <v>0</v>
      </c>
      <c r="J95" s="85">
        <f>VLOOKUP($C$2,'[57]ERU-1'!$A$6:$BE$17,J$42,FALSE)</f>
        <v>0</v>
      </c>
      <c r="K95" s="85">
        <f>VLOOKUP($C$2,'[57]ERU-1'!$A$6:$BE$17,K$42,FALSE)</f>
        <v>310</v>
      </c>
      <c r="L95" s="85">
        <f>VLOOKUP($C$2,'[57]ERU-1'!$A$6:$BE$17,L$42,FALSE)</f>
        <v>0</v>
      </c>
      <c r="M95" s="85">
        <f>VLOOKUP($C$2,'[57]ERU-1'!$A$6:$BE$17,M$42,FALSE)</f>
        <v>310</v>
      </c>
      <c r="N95" s="85">
        <f>VLOOKUP($C$2,'[57]ERU-1'!$A$6:$BE$17,N$42,FALSE)</f>
        <v>0</v>
      </c>
      <c r="O95" s="85" t="s">
        <v>36</v>
      </c>
      <c r="P95" s="85">
        <f>VLOOKUP($C$2,'[57]ERU-1'!$A$6:$BE$17,P$42,FALSE)</f>
        <v>0</v>
      </c>
      <c r="Q95" s="85">
        <f>VLOOKUP($C$2,'[57]ERU-1'!$A$6:$BE$17,Q$42,FALSE)</f>
        <v>0</v>
      </c>
      <c r="R95" s="85">
        <f>VLOOKUP($C$2,'[57]ERU-1'!$A$6:$BE$17,R$42,FALSE)</f>
        <v>310</v>
      </c>
      <c r="S95" s="85">
        <f>VLOOKUP($C$2,'[57]ERU-1'!$A$6:$BE$17,S$42,FALSE)</f>
        <v>0</v>
      </c>
      <c r="T95" s="85">
        <f>VLOOKUP($C$2,'[57]ERU-1'!$A$6:$BE$17,T$42,FALSE)</f>
        <v>0</v>
      </c>
      <c r="U95" s="85">
        <f>VLOOKUP($C$2,'[57]ERU-1'!$A$6:$BE$17,U$42,FALSE)</f>
        <v>0</v>
      </c>
      <c r="V95" s="85">
        <f>VLOOKUP($C$2,'[57]ERU-1'!$A$6:$BE$17,V$42,FALSE)</f>
        <v>0</v>
      </c>
      <c r="W95" s="85">
        <f>VLOOKUP($C$2,'[57]ERU-1'!$A$6:$BE$17,W$42,FALSE)</f>
        <v>0</v>
      </c>
      <c r="X95" s="85">
        <f>VLOOKUP($C$2,'[57]ERU-1'!$A$6:$BE$17,X$42,FALSE)</f>
        <v>0</v>
      </c>
      <c r="Y95" s="85">
        <f>VLOOKUP($C$2,'[57]ERU-1'!$A$6:$BE$17,Y$42,FALSE)</f>
        <v>0</v>
      </c>
      <c r="Z95" s="85">
        <f>VLOOKUP($C$2,'[57]ERU-1'!$A$6:$BE$17,Z$42,FALSE)</f>
        <v>0</v>
      </c>
      <c r="AA95" s="85" t="str">
        <f>INDEX([16]Data!$BK$5:$BK$156,MATCH(A95,[16]Data!$A$5:$A$156,0))</f>
        <v>Středočeský</v>
      </c>
      <c r="AB95" s="86">
        <f>INDEX([16]Data!$BM$5:$BM$156,MATCH(A95,[16]Data!$A$5:$A$156,0))</f>
        <v>0.28000000000000003</v>
      </c>
      <c r="AC95" s="12"/>
      <c r="AD95" s="39">
        <f t="shared" si="16"/>
        <v>0.75649536683192431</v>
      </c>
    </row>
    <row r="96" spans="1:30" x14ac:dyDescent="0.25">
      <c r="A96">
        <v>3339</v>
      </c>
      <c r="B96" s="84" t="str">
        <f>INDEX([16]Data!$C$5:$C$156,MATCH(A96,[16]Data!$A$5:$A$156,0))</f>
        <v>KJ - Meziboří</v>
      </c>
      <c r="C96" s="85" t="str">
        <f>VLOOKUP($C$2,'[58]ERU-1'!$A$6:$BE$17,C$42,FALSE)</f>
        <v>Září</v>
      </c>
      <c r="D96" s="85">
        <f>VLOOKUP($C$2,'[58]ERU-1'!$A$6:$BE$17,D$42,FALSE)</f>
        <v>9</v>
      </c>
      <c r="E96" s="85">
        <f>VLOOKUP($C$2,'[58]ERU-1'!$A$6:$BE$17,E$42,FALSE)</f>
        <v>1153.4739999999999</v>
      </c>
      <c r="F96" s="85">
        <f>VLOOKUP($C$2,'[58]ERU-1'!$A$6:$BE$17,F$42,FALSE)</f>
        <v>600.07100000000003</v>
      </c>
      <c r="G96" s="85">
        <f>VLOOKUP($C$2,'[58]ERU-1'!$A$6:$BE$17,G$42,FALSE)</f>
        <v>35.43</v>
      </c>
      <c r="H96" s="85">
        <f>VLOOKUP($C$2,'[58]ERU-1'!$A$6:$BE$17,H$42,FALSE)</f>
        <v>1702</v>
      </c>
      <c r="I96" s="85">
        <f>VLOOKUP($C$2,'[58]ERU-1'!$A$6:$BE$17,I$42,FALSE)</f>
        <v>0</v>
      </c>
      <c r="J96" s="85">
        <f>VLOOKUP($C$2,'[58]ERU-1'!$A$6:$BE$17,J$42,FALSE)</f>
        <v>0</v>
      </c>
      <c r="K96" s="85">
        <f>VLOOKUP($C$2,'[58]ERU-1'!$A$6:$BE$17,K$42,FALSE)</f>
        <v>1702</v>
      </c>
      <c r="L96" s="85">
        <f>VLOOKUP($C$2,'[58]ERU-1'!$A$6:$BE$17,L$42,FALSE)</f>
        <v>0</v>
      </c>
      <c r="M96" s="85">
        <f>VLOOKUP($C$2,'[58]ERU-1'!$A$6:$BE$17,M$42,FALSE)</f>
        <v>1702</v>
      </c>
      <c r="N96" s="85">
        <f>VLOOKUP($C$2,'[58]ERU-1'!$A$6:$BE$17,N$42,FALSE)</f>
        <v>0</v>
      </c>
      <c r="O96" s="85" t="s">
        <v>36</v>
      </c>
      <c r="P96" s="85">
        <f>VLOOKUP($C$2,'[58]ERU-1'!$A$6:$BE$17,P$42,FALSE)</f>
        <v>0</v>
      </c>
      <c r="Q96" s="85">
        <f>VLOOKUP($C$2,'[58]ERU-1'!$A$6:$BE$17,Q$42,FALSE)</f>
        <v>0</v>
      </c>
      <c r="R96" s="85">
        <f>VLOOKUP($C$2,'[58]ERU-1'!$A$6:$BE$17,R$42,FALSE)</f>
        <v>1702</v>
      </c>
      <c r="S96" s="85">
        <f>VLOOKUP($C$2,'[58]ERU-1'!$A$6:$BE$17,S$42,FALSE)</f>
        <v>0</v>
      </c>
      <c r="T96" s="85">
        <f>VLOOKUP($C$2,'[58]ERU-1'!$A$6:$BE$17,T$42,FALSE)</f>
        <v>0</v>
      </c>
      <c r="U96" s="85">
        <f>VLOOKUP($C$2,'[58]ERU-1'!$A$6:$BE$17,U$42,FALSE)</f>
        <v>0</v>
      </c>
      <c r="V96" s="85">
        <f>VLOOKUP($C$2,'[58]ERU-1'!$A$6:$BE$17,V$42,FALSE)</f>
        <v>0</v>
      </c>
      <c r="W96" s="85">
        <f>VLOOKUP($C$2,'[58]ERU-1'!$A$6:$BE$17,W$42,FALSE)</f>
        <v>0</v>
      </c>
      <c r="X96" s="85">
        <f>VLOOKUP($C$2,'[58]ERU-1'!$A$6:$BE$17,X$42,FALSE)</f>
        <v>0</v>
      </c>
      <c r="Y96" s="85">
        <f>VLOOKUP($C$2,'[58]ERU-1'!$A$6:$BE$17,Y$42,FALSE)</f>
        <v>0</v>
      </c>
      <c r="Z96" s="85">
        <f>VLOOKUP($C$2,'[58]ERU-1'!$A$6:$BE$17,Z$42,FALSE)</f>
        <v>0</v>
      </c>
      <c r="AA96" s="85" t="str">
        <f>INDEX([16]Data!$BK$5:$BK$156,MATCH(A96,[16]Data!$A$5:$A$156,0))</f>
        <v>Ústecký</v>
      </c>
      <c r="AB96" s="86">
        <f>INDEX([16]Data!$BM$5:$BM$156,MATCH(A96,[16]Data!$A$5:$A$156,0))</f>
        <v>3.99</v>
      </c>
      <c r="AC96" s="12"/>
      <c r="AD96" s="39">
        <f t="shared" si="16"/>
        <v>0.78786973171137709</v>
      </c>
    </row>
    <row r="97" spans="1:30" x14ac:dyDescent="0.25">
      <c r="A97">
        <v>3144</v>
      </c>
      <c r="B97" s="84" t="str">
        <f>INDEX([16]Data!$C$5:$C$156,MATCH(A97,[16]Data!$A$5:$A$156,0))</f>
        <v>KJ - Mohelnice</v>
      </c>
      <c r="C97" s="85" t="str">
        <f>VLOOKUP($C$2,'[59]ERU-1'!$A$6:$BE$17,C$42,FALSE)</f>
        <v>Září</v>
      </c>
      <c r="D97" s="85">
        <f>VLOOKUP($C$2,'[59]ERU-1'!$A$6:$BE$17,D$42,FALSE)</f>
        <v>9</v>
      </c>
      <c r="E97" s="85">
        <f>VLOOKUP($C$2,'[59]ERU-1'!$A$6:$BE$17,E$42,FALSE)</f>
        <v>1301.345</v>
      </c>
      <c r="F97" s="85">
        <f>VLOOKUP($C$2,'[59]ERU-1'!$A$6:$BE$17,F$42,FALSE)</f>
        <v>704.596</v>
      </c>
      <c r="G97" s="85">
        <f>VLOOKUP($C$2,'[59]ERU-1'!$A$6:$BE$17,G$42,FALSE)</f>
        <v>35.49</v>
      </c>
      <c r="H97" s="85">
        <f>VLOOKUP($C$2,'[59]ERU-1'!$A$6:$BE$17,H$42,FALSE)</f>
        <v>2014</v>
      </c>
      <c r="I97" s="85">
        <f>VLOOKUP($C$2,'[59]ERU-1'!$A$6:$BE$17,I$42,FALSE)</f>
        <v>0</v>
      </c>
      <c r="J97" s="85">
        <f>VLOOKUP($C$2,'[59]ERU-1'!$A$6:$BE$17,J$42,FALSE)</f>
        <v>0</v>
      </c>
      <c r="K97" s="85">
        <f>VLOOKUP($C$2,'[59]ERU-1'!$A$6:$BE$17,K$42,FALSE)</f>
        <v>2014</v>
      </c>
      <c r="L97" s="85">
        <f>VLOOKUP($C$2,'[59]ERU-1'!$A$6:$BE$17,L$42,FALSE)</f>
        <v>0</v>
      </c>
      <c r="M97" s="85">
        <f>VLOOKUP($C$2,'[59]ERU-1'!$A$6:$BE$17,M$42,FALSE)</f>
        <v>2014</v>
      </c>
      <c r="N97" s="85">
        <f>VLOOKUP($C$2,'[59]ERU-1'!$A$6:$BE$17,N$42,FALSE)</f>
        <v>0</v>
      </c>
      <c r="O97" s="85" t="s">
        <v>36</v>
      </c>
      <c r="P97" s="85">
        <f>VLOOKUP($C$2,'[59]ERU-1'!$A$6:$BE$17,P$42,FALSE)</f>
        <v>0</v>
      </c>
      <c r="Q97" s="85">
        <f>VLOOKUP($C$2,'[59]ERU-1'!$A$6:$BE$17,Q$42,FALSE)</f>
        <v>0</v>
      </c>
      <c r="R97" s="85">
        <f>VLOOKUP($C$2,'[59]ERU-1'!$A$6:$BE$17,R$42,FALSE)</f>
        <v>2014</v>
      </c>
      <c r="S97" s="85">
        <f>VLOOKUP($C$2,'[59]ERU-1'!$A$6:$BE$17,S$42,FALSE)</f>
        <v>0</v>
      </c>
      <c r="T97" s="85">
        <f>VLOOKUP($C$2,'[59]ERU-1'!$A$6:$BE$17,T$42,FALSE)</f>
        <v>0</v>
      </c>
      <c r="U97" s="85">
        <f>VLOOKUP($C$2,'[59]ERU-1'!$A$6:$BE$17,U$42,FALSE)</f>
        <v>0</v>
      </c>
      <c r="V97" s="85">
        <f>VLOOKUP($C$2,'[59]ERU-1'!$A$6:$BE$17,V$42,FALSE)</f>
        <v>0</v>
      </c>
      <c r="W97" s="85">
        <f>VLOOKUP($C$2,'[59]ERU-1'!$A$6:$BE$17,W$42,FALSE)</f>
        <v>0</v>
      </c>
      <c r="X97" s="85">
        <f>VLOOKUP($C$2,'[59]ERU-1'!$A$6:$BE$17,X$42,FALSE)</f>
        <v>0</v>
      </c>
      <c r="Y97" s="85">
        <f>VLOOKUP($C$2,'[59]ERU-1'!$A$6:$BE$17,Y$42,FALSE)</f>
        <v>0</v>
      </c>
      <c r="Z97" s="85">
        <f>VLOOKUP($C$2,'[59]ERU-1'!$A$6:$BE$17,Z$42,FALSE)</f>
        <v>0</v>
      </c>
      <c r="AA97" s="85" t="str">
        <f>INDEX([16]Data!$BK$5:$BK$156,MATCH(A97,[16]Data!$A$5:$A$156,0))</f>
        <v>Olomoucký</v>
      </c>
      <c r="AB97" s="86">
        <f>INDEX([16]Data!$BM$5:$BM$156,MATCH(A97,[16]Data!$A$5:$A$156,0))</f>
        <v>2.3580000000000001</v>
      </c>
      <c r="AC97" s="12"/>
      <c r="AD97" s="39">
        <f t="shared" si="16"/>
        <v>0.79399321660134947</v>
      </c>
    </row>
    <row r="98" spans="1:30" x14ac:dyDescent="0.25">
      <c r="A98">
        <v>3882</v>
      </c>
      <c r="B98" s="84" t="str">
        <f>INDEX([16]Data!$C$5:$C$156,MATCH(A98,[16]Data!$A$5:$A$156,0))</f>
        <v>KJ - Moravský Beroun</v>
      </c>
      <c r="C98" s="85" t="str">
        <f>VLOOKUP($C$2,'[60]ERU-1'!$A$6:$BE$17,C$42,FALSE)</f>
        <v>Září</v>
      </c>
      <c r="D98" s="85">
        <f>VLOOKUP($C$2,'[60]ERU-1'!$A$6:$BE$17,D$42,FALSE)</f>
        <v>9</v>
      </c>
      <c r="E98" s="85">
        <f>VLOOKUP($C$2,'[60]ERU-1'!$A$6:$BE$17,E$42,FALSE)</f>
        <v>241.24700000000001</v>
      </c>
      <c r="F98" s="85">
        <f>VLOOKUP($C$2,'[60]ERU-1'!$A$6:$BE$17,F$42,FALSE)</f>
        <v>123.419</v>
      </c>
      <c r="G98" s="85">
        <f>VLOOKUP($C$2,'[60]ERU-1'!$A$6:$BE$17,G$42,FALSE)</f>
        <v>35.460999999999999</v>
      </c>
      <c r="H98" s="85">
        <f>VLOOKUP($C$2,'[60]ERU-1'!$A$6:$BE$17,H$42,FALSE)</f>
        <v>335</v>
      </c>
      <c r="I98" s="85">
        <f>VLOOKUP($C$2,'[60]ERU-1'!$A$6:$BE$17,I$42,FALSE)</f>
        <v>0</v>
      </c>
      <c r="J98" s="85">
        <f>VLOOKUP($C$2,'[60]ERU-1'!$A$6:$BE$17,J$42,FALSE)</f>
        <v>0</v>
      </c>
      <c r="K98" s="85">
        <f>VLOOKUP($C$2,'[60]ERU-1'!$A$6:$BE$17,K$42,FALSE)</f>
        <v>335</v>
      </c>
      <c r="L98" s="85">
        <f>VLOOKUP($C$2,'[60]ERU-1'!$A$6:$BE$17,L$42,FALSE)</f>
        <v>0</v>
      </c>
      <c r="M98" s="85">
        <f>VLOOKUP($C$2,'[60]ERU-1'!$A$6:$BE$17,M$42,FALSE)</f>
        <v>335</v>
      </c>
      <c r="N98" s="85">
        <f>VLOOKUP($C$2,'[60]ERU-1'!$A$6:$BE$17,N$42,FALSE)</f>
        <v>0</v>
      </c>
      <c r="O98" s="85" t="s">
        <v>36</v>
      </c>
      <c r="P98" s="85">
        <f>VLOOKUP($C$2,'[60]ERU-1'!$A$6:$BE$17,P$42,FALSE)</f>
        <v>0</v>
      </c>
      <c r="Q98" s="85">
        <f>VLOOKUP($C$2,'[60]ERU-1'!$A$6:$BE$17,Q$42,FALSE)</f>
        <v>0</v>
      </c>
      <c r="R98" s="85">
        <f>VLOOKUP($C$2,'[60]ERU-1'!$A$6:$BE$17,R$42,FALSE)</f>
        <v>335</v>
      </c>
      <c r="S98" s="85">
        <f>VLOOKUP($C$2,'[60]ERU-1'!$A$6:$BE$17,S$42,FALSE)</f>
        <v>0</v>
      </c>
      <c r="T98" s="85">
        <f>VLOOKUP($C$2,'[60]ERU-1'!$A$6:$BE$17,T$42,FALSE)</f>
        <v>0</v>
      </c>
      <c r="U98" s="85">
        <f>VLOOKUP($C$2,'[60]ERU-1'!$A$6:$BE$17,U$42,FALSE)</f>
        <v>0</v>
      </c>
      <c r="V98" s="85">
        <f>VLOOKUP($C$2,'[60]ERU-1'!$A$6:$BE$17,V$42,FALSE)</f>
        <v>0</v>
      </c>
      <c r="W98" s="85">
        <f>VLOOKUP($C$2,'[60]ERU-1'!$A$6:$BE$17,W$42,FALSE)</f>
        <v>0</v>
      </c>
      <c r="X98" s="85">
        <f>VLOOKUP($C$2,'[60]ERU-1'!$A$6:$BE$17,X$42,FALSE)</f>
        <v>0</v>
      </c>
      <c r="Y98" s="85">
        <f>VLOOKUP($C$2,'[60]ERU-1'!$A$6:$BE$17,Y$42,FALSE)</f>
        <v>0</v>
      </c>
      <c r="Z98" s="85">
        <f>VLOOKUP($C$2,'[60]ERU-1'!$A$6:$BE$17,Z$42,FALSE)</f>
        <v>0</v>
      </c>
      <c r="AA98" s="85" t="str">
        <f>INDEX([16]Data!$BK$5:$BK$156,MATCH(A98,[16]Data!$A$5:$A$156,0))</f>
        <v>Olomoucký</v>
      </c>
      <c r="AB98" s="86">
        <f>INDEX([16]Data!$BM$5:$BM$156,MATCH(A98,[16]Data!$A$5:$A$156,0))</f>
        <v>1.2450000000000001</v>
      </c>
      <c r="AC98" s="12"/>
      <c r="AD98" s="39">
        <f t="shared" si="16"/>
        <v>0.75398079352089675</v>
      </c>
    </row>
    <row r="99" spans="1:30" x14ac:dyDescent="0.25">
      <c r="A99">
        <v>2598</v>
      </c>
      <c r="B99" s="84" t="str">
        <f>INDEX([16]Data!$C$5:$C$156,MATCH(A99,[16]Data!$A$5:$A$156,0))</f>
        <v>KJ - Moravský Krumlov</v>
      </c>
      <c r="C99" s="85" t="str">
        <f>VLOOKUP($C$2,'[61]ERU-1'!$A$6:$BE$17,C$42,FALSE)</f>
        <v>Září</v>
      </c>
      <c r="D99" s="85">
        <f>VLOOKUP($C$2,'[61]ERU-1'!$A$6:$BE$17,D$42,FALSE)</f>
        <v>9</v>
      </c>
      <c r="E99" s="85">
        <f>VLOOKUP($C$2,'[61]ERU-1'!$A$6:$BE$17,E$42,FALSE)</f>
        <v>229.12700000000001</v>
      </c>
      <c r="F99" s="85">
        <f>VLOOKUP($C$2,'[61]ERU-1'!$A$6:$BE$17,F$42,FALSE)</f>
        <v>120.985</v>
      </c>
      <c r="G99" s="85">
        <f>VLOOKUP($C$2,'[61]ERU-1'!$A$6:$BE$17,G$42,FALSE)</f>
        <v>35.49</v>
      </c>
      <c r="H99" s="85">
        <f>VLOOKUP($C$2,'[61]ERU-1'!$A$6:$BE$17,H$42,FALSE)</f>
        <v>337</v>
      </c>
      <c r="I99" s="85">
        <f>VLOOKUP($C$2,'[61]ERU-1'!$A$6:$BE$17,I$42,FALSE)</f>
        <v>0</v>
      </c>
      <c r="J99" s="85">
        <f>VLOOKUP($C$2,'[61]ERU-1'!$A$6:$BE$17,J$42,FALSE)</f>
        <v>0</v>
      </c>
      <c r="K99" s="85">
        <f>VLOOKUP($C$2,'[61]ERU-1'!$A$6:$BE$17,K$42,FALSE)</f>
        <v>337</v>
      </c>
      <c r="L99" s="85">
        <f>VLOOKUP($C$2,'[61]ERU-1'!$A$6:$BE$17,L$42,FALSE)</f>
        <v>0</v>
      </c>
      <c r="M99" s="85">
        <f>VLOOKUP($C$2,'[61]ERU-1'!$A$6:$BE$17,M$42,FALSE)</f>
        <v>337</v>
      </c>
      <c r="N99" s="85">
        <f>VLOOKUP($C$2,'[61]ERU-1'!$A$6:$BE$17,N$42,FALSE)</f>
        <v>0</v>
      </c>
      <c r="O99" s="85" t="s">
        <v>36</v>
      </c>
      <c r="P99" s="85">
        <f>VLOOKUP($C$2,'[61]ERU-1'!$A$6:$BE$17,P$42,FALSE)</f>
        <v>0</v>
      </c>
      <c r="Q99" s="85">
        <f>VLOOKUP($C$2,'[61]ERU-1'!$A$6:$BE$17,Q$42,FALSE)</f>
        <v>0</v>
      </c>
      <c r="R99" s="85">
        <f>VLOOKUP($C$2,'[61]ERU-1'!$A$6:$BE$17,R$42,FALSE)</f>
        <v>337</v>
      </c>
      <c r="S99" s="85">
        <f>VLOOKUP($C$2,'[61]ERU-1'!$A$6:$BE$17,S$42,FALSE)</f>
        <v>0</v>
      </c>
      <c r="T99" s="85">
        <f>VLOOKUP($C$2,'[61]ERU-1'!$A$6:$BE$17,T$42,FALSE)</f>
        <v>0</v>
      </c>
      <c r="U99" s="85">
        <f>VLOOKUP($C$2,'[61]ERU-1'!$A$6:$BE$17,U$42,FALSE)</f>
        <v>0</v>
      </c>
      <c r="V99" s="85">
        <f>VLOOKUP($C$2,'[61]ERU-1'!$A$6:$BE$17,V$42,FALSE)</f>
        <v>0</v>
      </c>
      <c r="W99" s="85">
        <f>VLOOKUP($C$2,'[61]ERU-1'!$A$6:$BE$17,W$42,FALSE)</f>
        <v>0</v>
      </c>
      <c r="X99" s="85">
        <f>VLOOKUP($C$2,'[61]ERU-1'!$A$6:$BE$17,X$42,FALSE)</f>
        <v>0</v>
      </c>
      <c r="Y99" s="85">
        <f>VLOOKUP($C$2,'[61]ERU-1'!$A$6:$BE$17,Y$42,FALSE)</f>
        <v>0</v>
      </c>
      <c r="Z99" s="85">
        <f>VLOOKUP($C$2,'[61]ERU-1'!$A$6:$BE$17,Z$42,FALSE)</f>
        <v>0</v>
      </c>
      <c r="AA99" s="85" t="str">
        <f>INDEX([16]Data!$BK$5:$BK$156,MATCH(A99,[16]Data!$A$5:$A$156,0))</f>
        <v>Jihomoravský</v>
      </c>
      <c r="AB99" s="86">
        <f>INDEX([16]Data!$BM$5:$BM$156,MATCH(A99,[16]Data!$A$5:$A$156,0))</f>
        <v>0.95199999999999996</v>
      </c>
      <c r="AC99" s="12"/>
      <c r="AD99" s="39">
        <f t="shared" si="16"/>
        <v>0.77374146473621619</v>
      </c>
    </row>
    <row r="100" spans="1:30" x14ac:dyDescent="0.25">
      <c r="A100">
        <v>3106</v>
      </c>
      <c r="B100" s="84" t="str">
        <f>INDEX([16]Data!$C$5:$C$156,MATCH(A100,[16]Data!$A$5:$A$156,0))</f>
        <v>KJ - Nové Hrady</v>
      </c>
      <c r="C100" s="85" t="str">
        <f>VLOOKUP($C$2,'[62]ERU-1'!$A$6:$BE$17,C$42,FALSE)</f>
        <v>Září</v>
      </c>
      <c r="D100" s="85">
        <f>VLOOKUP($C$2,'[62]ERU-1'!$A$6:$BE$17,D$42,FALSE)</f>
        <v>9</v>
      </c>
      <c r="E100" s="85">
        <f>VLOOKUP($C$2,'[62]ERU-1'!$A$6:$BE$17,E$42,FALSE)</f>
        <v>63.783000000000001</v>
      </c>
      <c r="F100" s="85">
        <f>VLOOKUP($C$2,'[62]ERU-1'!$A$6:$BE$17,F$42,FALSE)</f>
        <v>38.543999999999997</v>
      </c>
      <c r="G100" s="85">
        <f>VLOOKUP($C$2,'[62]ERU-1'!$A$6:$BE$17,G$42,FALSE)</f>
        <v>35.447000000000003</v>
      </c>
      <c r="H100" s="85">
        <f>VLOOKUP($C$2,'[62]ERU-1'!$A$6:$BE$17,H$42,FALSE)</f>
        <v>110</v>
      </c>
      <c r="I100" s="85">
        <f>VLOOKUP($C$2,'[62]ERU-1'!$A$6:$BE$17,I$42,FALSE)</f>
        <v>0</v>
      </c>
      <c r="J100" s="85">
        <f>VLOOKUP($C$2,'[62]ERU-1'!$A$6:$BE$17,J$42,FALSE)</f>
        <v>0</v>
      </c>
      <c r="K100" s="85">
        <f>VLOOKUP($C$2,'[62]ERU-1'!$A$6:$BE$17,K$42,FALSE)</f>
        <v>110</v>
      </c>
      <c r="L100" s="85">
        <f>VLOOKUP($C$2,'[62]ERU-1'!$A$6:$BE$17,L$42,FALSE)</f>
        <v>0</v>
      </c>
      <c r="M100" s="85">
        <f>VLOOKUP($C$2,'[62]ERU-1'!$A$6:$BE$17,M$42,FALSE)</f>
        <v>110</v>
      </c>
      <c r="N100" s="85">
        <f>VLOOKUP($C$2,'[62]ERU-1'!$A$6:$BE$17,N$42,FALSE)</f>
        <v>0</v>
      </c>
      <c r="O100" s="85" t="s">
        <v>36</v>
      </c>
      <c r="P100" s="85">
        <f>VLOOKUP($C$2,'[62]ERU-1'!$A$6:$BE$17,P$42,FALSE)</f>
        <v>0</v>
      </c>
      <c r="Q100" s="85">
        <f>VLOOKUP($C$2,'[62]ERU-1'!$A$6:$BE$17,Q$42,FALSE)</f>
        <v>0</v>
      </c>
      <c r="R100" s="85">
        <f>VLOOKUP($C$2,'[62]ERU-1'!$A$6:$BE$17,R$42,FALSE)</f>
        <v>110</v>
      </c>
      <c r="S100" s="85">
        <f>VLOOKUP($C$2,'[62]ERU-1'!$A$6:$BE$17,S$42,FALSE)</f>
        <v>0</v>
      </c>
      <c r="T100" s="85">
        <f>VLOOKUP($C$2,'[62]ERU-1'!$A$6:$BE$17,T$42,FALSE)</f>
        <v>0</v>
      </c>
      <c r="U100" s="85">
        <f>VLOOKUP($C$2,'[62]ERU-1'!$A$6:$BE$17,U$42,FALSE)</f>
        <v>0</v>
      </c>
      <c r="V100" s="85">
        <f>VLOOKUP($C$2,'[62]ERU-1'!$A$6:$BE$17,V$42,FALSE)</f>
        <v>0</v>
      </c>
      <c r="W100" s="85">
        <f>VLOOKUP($C$2,'[62]ERU-1'!$A$6:$BE$17,W$42,FALSE)</f>
        <v>0</v>
      </c>
      <c r="X100" s="85">
        <f>VLOOKUP($C$2,'[62]ERU-1'!$A$6:$BE$17,X$42,FALSE)</f>
        <v>0</v>
      </c>
      <c r="Y100" s="85">
        <f>VLOOKUP($C$2,'[62]ERU-1'!$A$6:$BE$17,Y$42,FALSE)</f>
        <v>0</v>
      </c>
      <c r="Z100" s="85">
        <f>VLOOKUP($C$2,'[62]ERU-1'!$A$6:$BE$17,Z$42,FALSE)</f>
        <v>0</v>
      </c>
      <c r="AA100" s="85" t="str">
        <f>INDEX([16]Data!$BK$5:$BK$156,MATCH(A100,[16]Data!$A$5:$A$156,0))</f>
        <v>Jihočeský</v>
      </c>
      <c r="AB100" s="86">
        <f>INDEX([16]Data!$BM$5:$BM$156,MATCH(A100,[16]Data!$A$5:$A$156,0))</f>
        <v>0.16400000000000001</v>
      </c>
      <c r="AC100" s="12"/>
      <c r="AD100" s="39">
        <f t="shared" si="16"/>
        <v>0.7927447995941147</v>
      </c>
    </row>
    <row r="101" spans="1:30" x14ac:dyDescent="0.25">
      <c r="A101">
        <v>2672</v>
      </c>
      <c r="B101" s="84" t="str">
        <f>INDEX([16]Data!$C$5:$C$156,MATCH(A101,[16]Data!$A$5:$A$156,0))</f>
        <v>KJ - Nové Město nad Metují, Sokolská</v>
      </c>
      <c r="C101" s="85" t="str">
        <f>VLOOKUP($C$2,'[63]ERU-1'!$A$6:$BE$17,C$42,FALSE)</f>
        <v>Září</v>
      </c>
      <c r="D101" s="85">
        <f>VLOOKUP($C$2,'[63]ERU-1'!$A$6:$BE$17,D$42,FALSE)</f>
        <v>9</v>
      </c>
      <c r="E101" s="85">
        <f>VLOOKUP($C$2,'[63]ERU-1'!$A$6:$BE$17,E$42,FALSE)</f>
        <v>111.892</v>
      </c>
      <c r="F101" s="85">
        <f>VLOOKUP($C$2,'[63]ERU-1'!$A$6:$BE$17,F$42,FALSE)</f>
        <v>59.924999999999997</v>
      </c>
      <c r="G101" s="85">
        <f>VLOOKUP($C$2,'[63]ERU-1'!$A$6:$BE$17,G$42,FALSE)</f>
        <v>35.438000000000002</v>
      </c>
      <c r="H101" s="85">
        <f>VLOOKUP($C$2,'[63]ERU-1'!$A$6:$BE$17,H$42,FALSE)</f>
        <v>166</v>
      </c>
      <c r="I101" s="85">
        <f>VLOOKUP($C$2,'[63]ERU-1'!$A$6:$BE$17,I$42,FALSE)</f>
        <v>0</v>
      </c>
      <c r="J101" s="85">
        <f>VLOOKUP($C$2,'[63]ERU-1'!$A$6:$BE$17,J$42,FALSE)</f>
        <v>0</v>
      </c>
      <c r="K101" s="85">
        <f>VLOOKUP($C$2,'[63]ERU-1'!$A$6:$BE$17,K$42,FALSE)</f>
        <v>166</v>
      </c>
      <c r="L101" s="85">
        <f>VLOOKUP($C$2,'[63]ERU-1'!$A$6:$BE$17,L$42,FALSE)</f>
        <v>0</v>
      </c>
      <c r="M101" s="85">
        <f>VLOOKUP($C$2,'[63]ERU-1'!$A$6:$BE$17,M$42,FALSE)</f>
        <v>166</v>
      </c>
      <c r="N101" s="85">
        <f>VLOOKUP($C$2,'[63]ERU-1'!$A$6:$BE$17,N$42,FALSE)</f>
        <v>0</v>
      </c>
      <c r="O101" s="85" t="s">
        <v>36</v>
      </c>
      <c r="P101" s="85">
        <f>VLOOKUP($C$2,'[63]ERU-1'!$A$6:$BE$17,P$42,FALSE)</f>
        <v>0</v>
      </c>
      <c r="Q101" s="85">
        <f>VLOOKUP($C$2,'[63]ERU-1'!$A$6:$BE$17,Q$42,FALSE)</f>
        <v>0</v>
      </c>
      <c r="R101" s="85">
        <f>VLOOKUP($C$2,'[63]ERU-1'!$A$6:$BE$17,R$42,FALSE)</f>
        <v>166</v>
      </c>
      <c r="S101" s="85">
        <f>VLOOKUP($C$2,'[63]ERU-1'!$A$6:$BE$17,S$42,FALSE)</f>
        <v>0</v>
      </c>
      <c r="T101" s="85">
        <f>VLOOKUP($C$2,'[63]ERU-1'!$A$6:$BE$17,T$42,FALSE)</f>
        <v>0</v>
      </c>
      <c r="U101" s="85">
        <f>VLOOKUP($C$2,'[63]ERU-1'!$A$6:$BE$17,U$42,FALSE)</f>
        <v>0</v>
      </c>
      <c r="V101" s="85">
        <f>VLOOKUP($C$2,'[63]ERU-1'!$A$6:$BE$17,V$42,FALSE)</f>
        <v>0</v>
      </c>
      <c r="W101" s="85">
        <f>VLOOKUP($C$2,'[63]ERU-1'!$A$6:$BE$17,W$42,FALSE)</f>
        <v>0</v>
      </c>
      <c r="X101" s="85">
        <f>VLOOKUP($C$2,'[63]ERU-1'!$A$6:$BE$17,X$42,FALSE)</f>
        <v>0</v>
      </c>
      <c r="Y101" s="85">
        <f>VLOOKUP($C$2,'[63]ERU-1'!$A$6:$BE$17,Y$42,FALSE)</f>
        <v>0</v>
      </c>
      <c r="Z101" s="85">
        <f>VLOOKUP($C$2,'[63]ERU-1'!$A$6:$BE$17,Z$42,FALSE)</f>
        <v>0</v>
      </c>
      <c r="AA101" s="85" t="str">
        <f>INDEX([16]Data!$BK$5:$BK$156,MATCH(A101,[16]Data!$A$5:$A$156,0))</f>
        <v>Královéhradecký</v>
      </c>
      <c r="AB101" s="86">
        <f>INDEX([16]Data!$BM$5:$BM$156,MATCH(A101,[16]Data!$A$5:$A$156,0))</f>
        <v>0.47199999999999998</v>
      </c>
      <c r="AC101" s="12"/>
      <c r="AD101" s="39">
        <f t="shared" si="16"/>
        <v>0.76948036897974326</v>
      </c>
    </row>
    <row r="102" spans="1:30" x14ac:dyDescent="0.25">
      <c r="A102">
        <v>2673</v>
      </c>
      <c r="B102" s="84" t="str">
        <f>INDEX([16]Data!$C$5:$C$156,MATCH(A102,[16]Data!$A$5:$A$156,0))</f>
        <v>KJ - Nové Město nad Metují, Družstevní</v>
      </c>
      <c r="C102" s="85" t="str">
        <f>VLOOKUP($C$2,'[64]ERU-1'!$A$6:$BE$17,C$42,FALSE)</f>
        <v>Září</v>
      </c>
      <c r="D102" s="85">
        <f>VLOOKUP($C$2,'[64]ERU-1'!$A$6:$BE$17,D$42,FALSE)</f>
        <v>9</v>
      </c>
      <c r="E102" s="85">
        <f>VLOOKUP($C$2,'[64]ERU-1'!$A$6:$BE$17,E$42,FALSE)</f>
        <v>178.51300000000001</v>
      </c>
      <c r="F102" s="85">
        <f>VLOOKUP($C$2,'[64]ERU-1'!$A$6:$BE$17,F$42,FALSE)</f>
        <v>92.266999999999996</v>
      </c>
      <c r="G102" s="85">
        <f>VLOOKUP($C$2,'[64]ERU-1'!$A$6:$BE$17,G$42,FALSE)</f>
        <v>35.438000000000002</v>
      </c>
      <c r="H102" s="85">
        <f>VLOOKUP($C$2,'[64]ERU-1'!$A$6:$BE$17,H$42,FALSE)</f>
        <v>256</v>
      </c>
      <c r="I102" s="85">
        <f>VLOOKUP($C$2,'[64]ERU-1'!$A$6:$BE$17,I$42,FALSE)</f>
        <v>0</v>
      </c>
      <c r="J102" s="85">
        <f>VLOOKUP($C$2,'[64]ERU-1'!$A$6:$BE$17,J$42,FALSE)</f>
        <v>0</v>
      </c>
      <c r="K102" s="85">
        <f>VLOOKUP($C$2,'[64]ERU-1'!$A$6:$BE$17,K$42,FALSE)</f>
        <v>256</v>
      </c>
      <c r="L102" s="85">
        <f>VLOOKUP($C$2,'[64]ERU-1'!$A$6:$BE$17,L$42,FALSE)</f>
        <v>0</v>
      </c>
      <c r="M102" s="85">
        <f>VLOOKUP($C$2,'[64]ERU-1'!$A$6:$BE$17,M$42,FALSE)</f>
        <v>256</v>
      </c>
      <c r="N102" s="85">
        <f>VLOOKUP($C$2,'[64]ERU-1'!$A$6:$BE$17,N$42,FALSE)</f>
        <v>0</v>
      </c>
      <c r="O102" s="85" t="s">
        <v>36</v>
      </c>
      <c r="P102" s="85">
        <f>VLOOKUP($C$2,'[64]ERU-1'!$A$6:$BE$17,P$42,FALSE)</f>
        <v>0</v>
      </c>
      <c r="Q102" s="85">
        <f>VLOOKUP($C$2,'[64]ERU-1'!$A$6:$BE$17,Q$42,FALSE)</f>
        <v>0</v>
      </c>
      <c r="R102" s="85">
        <f>VLOOKUP($C$2,'[64]ERU-1'!$A$6:$BE$17,R$42,FALSE)</f>
        <v>256</v>
      </c>
      <c r="S102" s="85">
        <f>VLOOKUP($C$2,'[64]ERU-1'!$A$6:$BE$17,S$42,FALSE)</f>
        <v>0</v>
      </c>
      <c r="T102" s="85">
        <f>VLOOKUP($C$2,'[64]ERU-1'!$A$6:$BE$17,T$42,FALSE)</f>
        <v>0</v>
      </c>
      <c r="U102" s="85">
        <f>VLOOKUP($C$2,'[64]ERU-1'!$A$6:$BE$17,U$42,FALSE)</f>
        <v>0</v>
      </c>
      <c r="V102" s="85">
        <f>VLOOKUP($C$2,'[64]ERU-1'!$A$6:$BE$17,V$42,FALSE)</f>
        <v>0</v>
      </c>
      <c r="W102" s="85">
        <f>VLOOKUP($C$2,'[64]ERU-1'!$A$6:$BE$17,W$42,FALSE)</f>
        <v>0</v>
      </c>
      <c r="X102" s="85">
        <f>VLOOKUP($C$2,'[64]ERU-1'!$A$6:$BE$17,X$42,FALSE)</f>
        <v>0</v>
      </c>
      <c r="Y102" s="85">
        <f>VLOOKUP($C$2,'[64]ERU-1'!$A$6:$BE$17,Y$42,FALSE)</f>
        <v>0</v>
      </c>
      <c r="Z102" s="85">
        <f>VLOOKUP($C$2,'[64]ERU-1'!$A$6:$BE$17,Z$42,FALSE)</f>
        <v>0</v>
      </c>
      <c r="AA102" s="85" t="str">
        <f>INDEX([16]Data!$BK$5:$BK$156,MATCH(A102,[16]Data!$A$5:$A$156,0))</f>
        <v>Královéhradecký</v>
      </c>
      <c r="AB102" s="86">
        <f>INDEX([16]Data!$BM$5:$BM$156,MATCH(A102,[16]Data!$A$5:$A$156,0))</f>
        <v>0.47199999999999998</v>
      </c>
      <c r="AC102" s="12"/>
      <c r="AD102" s="39">
        <f t="shared" si="16"/>
        <v>0.77071012508384484</v>
      </c>
    </row>
    <row r="103" spans="1:30" x14ac:dyDescent="0.25">
      <c r="A103">
        <v>2449</v>
      </c>
      <c r="B103" s="84" t="str">
        <f>INDEX([16]Data!$C$5:$C$156,MATCH(A103,[16]Data!$A$5:$A$156,0))</f>
        <v>KJ - Nové Strašecí</v>
      </c>
      <c r="C103" s="85" t="str">
        <f>VLOOKUP($C$2,'[65]ERU-1'!$A$6:$BE$17,C$42,FALSE)</f>
        <v>Září</v>
      </c>
      <c r="D103" s="85">
        <f>VLOOKUP($C$2,'[65]ERU-1'!$A$6:$BE$17,D$42,FALSE)</f>
        <v>9</v>
      </c>
      <c r="E103" s="85">
        <f>VLOOKUP($C$2,'[65]ERU-1'!$A$6:$BE$17,E$42,FALSE)</f>
        <v>274.85300000000001</v>
      </c>
      <c r="F103" s="85">
        <f>VLOOKUP($C$2,'[65]ERU-1'!$A$6:$BE$17,F$42,FALSE)</f>
        <v>147.81700000000001</v>
      </c>
      <c r="G103" s="85">
        <f>VLOOKUP($C$2,'[65]ERU-1'!$A$6:$BE$17,G$42,FALSE)</f>
        <v>35.414000000000001</v>
      </c>
      <c r="H103" s="85">
        <f>VLOOKUP($C$2,'[65]ERU-1'!$A$6:$BE$17,H$42,FALSE)</f>
        <v>415</v>
      </c>
      <c r="I103" s="85">
        <f>VLOOKUP($C$2,'[65]ERU-1'!$A$6:$BE$17,I$42,FALSE)</f>
        <v>0</v>
      </c>
      <c r="J103" s="85">
        <f>VLOOKUP($C$2,'[65]ERU-1'!$A$6:$BE$17,J$42,FALSE)</f>
        <v>0</v>
      </c>
      <c r="K103" s="85">
        <f>VLOOKUP($C$2,'[65]ERU-1'!$A$6:$BE$17,K$42,FALSE)</f>
        <v>415</v>
      </c>
      <c r="L103" s="85">
        <f>VLOOKUP($C$2,'[65]ERU-1'!$A$6:$BE$17,L$42,FALSE)</f>
        <v>0</v>
      </c>
      <c r="M103" s="85">
        <f>VLOOKUP($C$2,'[65]ERU-1'!$A$6:$BE$17,M$42,FALSE)</f>
        <v>415</v>
      </c>
      <c r="N103" s="85">
        <f>VLOOKUP($C$2,'[65]ERU-1'!$A$6:$BE$17,N$42,FALSE)</f>
        <v>0</v>
      </c>
      <c r="O103" s="85" t="s">
        <v>36</v>
      </c>
      <c r="P103" s="85">
        <f>VLOOKUP($C$2,'[65]ERU-1'!$A$6:$BE$17,P$42,FALSE)</f>
        <v>0</v>
      </c>
      <c r="Q103" s="85">
        <f>VLOOKUP($C$2,'[65]ERU-1'!$A$6:$BE$17,Q$42,FALSE)</f>
        <v>0</v>
      </c>
      <c r="R103" s="85">
        <f>VLOOKUP($C$2,'[65]ERU-1'!$A$6:$BE$17,R$42,FALSE)</f>
        <v>415</v>
      </c>
      <c r="S103" s="85">
        <f>VLOOKUP($C$2,'[65]ERU-1'!$A$6:$BE$17,S$42,FALSE)</f>
        <v>0</v>
      </c>
      <c r="T103" s="85">
        <f>VLOOKUP($C$2,'[65]ERU-1'!$A$6:$BE$17,T$42,FALSE)</f>
        <v>0</v>
      </c>
      <c r="U103" s="85">
        <f>VLOOKUP($C$2,'[65]ERU-1'!$A$6:$BE$17,U$42,FALSE)</f>
        <v>0</v>
      </c>
      <c r="V103" s="85">
        <f>VLOOKUP($C$2,'[65]ERU-1'!$A$6:$BE$17,V$42,FALSE)</f>
        <v>0</v>
      </c>
      <c r="W103" s="85">
        <f>VLOOKUP($C$2,'[65]ERU-1'!$A$6:$BE$17,W$42,FALSE)</f>
        <v>0</v>
      </c>
      <c r="X103" s="85">
        <f>VLOOKUP($C$2,'[65]ERU-1'!$A$6:$BE$17,X$42,FALSE)</f>
        <v>0</v>
      </c>
      <c r="Y103" s="85">
        <f>VLOOKUP($C$2,'[65]ERU-1'!$A$6:$BE$17,Y$42,FALSE)</f>
        <v>0</v>
      </c>
      <c r="Z103" s="85">
        <f>VLOOKUP($C$2,'[65]ERU-1'!$A$6:$BE$17,Z$42,FALSE)</f>
        <v>0</v>
      </c>
      <c r="AA103" s="85" t="str">
        <f>INDEX([16]Data!$BK$5:$BK$156,MATCH(A103,[16]Data!$A$5:$A$156,0))</f>
        <v>Středočeský</v>
      </c>
      <c r="AB103" s="86">
        <f>INDEX([16]Data!$BM$5:$BM$156,MATCH(A103,[16]Data!$A$5:$A$156,0))</f>
        <v>0.72299999999999998</v>
      </c>
      <c r="AC103" s="12"/>
      <c r="AD103" s="39">
        <f t="shared" si="16"/>
        <v>0.77986820039493276</v>
      </c>
    </row>
    <row r="104" spans="1:30" x14ac:dyDescent="0.25">
      <c r="A104">
        <v>3940</v>
      </c>
      <c r="B104" s="84" t="str">
        <f>INDEX([16]Data!$C$5:$C$156,MATCH(A104,[16]Data!$A$5:$A$156,0))</f>
        <v>KJ - Nový Bor, Rumburských hrdinů</v>
      </c>
      <c r="C104" s="85" t="str">
        <f>VLOOKUP($C$2,'[66]ERU-1'!$A$6:$BE$17,C$42,FALSE)</f>
        <v>Září</v>
      </c>
      <c r="D104" s="85">
        <f>VLOOKUP($C$2,'[66]ERU-1'!$A$6:$BE$17,D$42,FALSE)</f>
        <v>9</v>
      </c>
      <c r="E104" s="85">
        <f>VLOOKUP($C$2,'[66]ERU-1'!$A$6:$BE$17,E$42,FALSE)</f>
        <v>78.221000000000004</v>
      </c>
      <c r="F104" s="85">
        <f>VLOOKUP($C$2,'[66]ERU-1'!$A$6:$BE$17,F$42,FALSE)</f>
        <v>43.533999999999999</v>
      </c>
      <c r="G104" s="85">
        <f>VLOOKUP($C$2,'[66]ERU-1'!$A$6:$BE$17,G$42,FALSE)</f>
        <v>35.436</v>
      </c>
      <c r="H104" s="85">
        <f>VLOOKUP($C$2,'[66]ERU-1'!$A$6:$BE$17,H$42,FALSE)</f>
        <v>118</v>
      </c>
      <c r="I104" s="85">
        <f>VLOOKUP($C$2,'[66]ERU-1'!$A$6:$BE$17,I$42,FALSE)</f>
        <v>0</v>
      </c>
      <c r="J104" s="85">
        <f>VLOOKUP($C$2,'[66]ERU-1'!$A$6:$BE$17,J$42,FALSE)</f>
        <v>0</v>
      </c>
      <c r="K104" s="85">
        <f>VLOOKUP($C$2,'[66]ERU-1'!$A$6:$BE$17,K$42,FALSE)</f>
        <v>118</v>
      </c>
      <c r="L104" s="85">
        <f>VLOOKUP($C$2,'[66]ERU-1'!$A$6:$BE$17,L$42,FALSE)</f>
        <v>0</v>
      </c>
      <c r="M104" s="85">
        <f>VLOOKUP($C$2,'[66]ERU-1'!$A$6:$BE$17,M$42,FALSE)</f>
        <v>118</v>
      </c>
      <c r="N104" s="85">
        <f>VLOOKUP($C$2,'[66]ERU-1'!$A$6:$BE$17,N$42,FALSE)</f>
        <v>0</v>
      </c>
      <c r="O104" s="85" t="s">
        <v>36</v>
      </c>
      <c r="P104" s="85">
        <f>VLOOKUP($C$2,'[66]ERU-1'!$A$6:$BE$17,P$42,FALSE)</f>
        <v>0</v>
      </c>
      <c r="Q104" s="85">
        <f>VLOOKUP($C$2,'[66]ERU-1'!$A$6:$BE$17,Q$42,FALSE)</f>
        <v>0</v>
      </c>
      <c r="R104" s="85">
        <f>VLOOKUP($C$2,'[66]ERU-1'!$A$6:$BE$17,R$42,FALSE)</f>
        <v>118</v>
      </c>
      <c r="S104" s="85">
        <f>VLOOKUP($C$2,'[66]ERU-1'!$A$6:$BE$17,S$42,FALSE)</f>
        <v>0</v>
      </c>
      <c r="T104" s="85">
        <f>VLOOKUP($C$2,'[66]ERU-1'!$A$6:$BE$17,T$42,FALSE)</f>
        <v>0</v>
      </c>
      <c r="U104" s="85">
        <f>VLOOKUP($C$2,'[66]ERU-1'!$A$6:$BE$17,U$42,FALSE)</f>
        <v>0</v>
      </c>
      <c r="V104" s="85">
        <f>VLOOKUP($C$2,'[66]ERU-1'!$A$6:$BE$17,V$42,FALSE)</f>
        <v>0</v>
      </c>
      <c r="W104" s="85">
        <f>VLOOKUP($C$2,'[66]ERU-1'!$A$6:$BE$17,W$42,FALSE)</f>
        <v>0</v>
      </c>
      <c r="X104" s="85">
        <f>VLOOKUP($C$2,'[66]ERU-1'!$A$6:$BE$17,X$42,FALSE)</f>
        <v>0</v>
      </c>
      <c r="Y104" s="85">
        <f>VLOOKUP($C$2,'[66]ERU-1'!$A$6:$BE$17,Y$42,FALSE)</f>
        <v>0</v>
      </c>
      <c r="Z104" s="85">
        <f>VLOOKUP($C$2,'[66]ERU-1'!$A$6:$BE$17,Z$42,FALSE)</f>
        <v>0</v>
      </c>
      <c r="AA104" s="85" t="str">
        <f>INDEX([16]Data!$BK$5:$BK$156,MATCH(A104,[16]Data!$A$5:$A$156,0))</f>
        <v>Liberecký</v>
      </c>
      <c r="AB104" s="86">
        <f>INDEX([16]Data!$BM$5:$BM$156,MATCH(A104,[16]Data!$A$5:$A$156,0))</f>
        <v>0.28599999999999998</v>
      </c>
      <c r="AC104" s="12"/>
      <c r="AD104" s="39">
        <f t="shared" si="16"/>
        <v>0.75292364078140717</v>
      </c>
    </row>
    <row r="105" spans="1:30" x14ac:dyDescent="0.25">
      <c r="A105">
        <v>3977</v>
      </c>
      <c r="B105" s="84" t="str">
        <f>INDEX([16]Data!$C$5:$C$156,MATCH(A105,[16]Data!$A$5:$A$156,0))</f>
        <v>KJ - Nový Bor, Wolkerova</v>
      </c>
      <c r="C105" s="85" t="str">
        <f>VLOOKUP($C$2,'[67]ERU-1'!$A$6:$BE$17,C$42,FALSE)</f>
        <v>Září</v>
      </c>
      <c r="D105" s="85">
        <f>VLOOKUP($C$2,'[67]ERU-1'!$A$6:$BE$17,D$42,FALSE)</f>
        <v>9</v>
      </c>
      <c r="E105" s="85">
        <f>VLOOKUP($C$2,'[67]ERU-1'!$A$6:$BE$17,E$42,FALSE)</f>
        <v>589.1</v>
      </c>
      <c r="F105" s="85">
        <f>VLOOKUP($C$2,'[67]ERU-1'!$A$6:$BE$17,F$42,FALSE)</f>
        <v>296.61599999999999</v>
      </c>
      <c r="G105" s="85">
        <f>VLOOKUP($C$2,'[67]ERU-1'!$A$6:$BE$17,G$42,FALSE)</f>
        <v>35.433</v>
      </c>
      <c r="H105" s="85">
        <f>VLOOKUP($C$2,'[67]ERU-1'!$A$6:$BE$17,H$42,FALSE)</f>
        <v>834</v>
      </c>
      <c r="I105" s="85">
        <f>VLOOKUP($C$2,'[67]ERU-1'!$A$6:$BE$17,I$42,FALSE)</f>
        <v>0</v>
      </c>
      <c r="J105" s="85">
        <f>VLOOKUP($C$2,'[67]ERU-1'!$A$6:$BE$17,J$42,FALSE)</f>
        <v>0</v>
      </c>
      <c r="K105" s="85">
        <f>VLOOKUP($C$2,'[67]ERU-1'!$A$6:$BE$17,K$42,FALSE)</f>
        <v>834</v>
      </c>
      <c r="L105" s="85">
        <f>VLOOKUP($C$2,'[67]ERU-1'!$A$6:$BE$17,L$42,FALSE)</f>
        <v>0</v>
      </c>
      <c r="M105" s="85">
        <f>VLOOKUP($C$2,'[67]ERU-1'!$A$6:$BE$17,M$42,FALSE)</f>
        <v>834</v>
      </c>
      <c r="N105" s="85">
        <f>VLOOKUP($C$2,'[67]ERU-1'!$A$6:$BE$17,N$42,FALSE)</f>
        <v>0</v>
      </c>
      <c r="O105" s="85" t="s">
        <v>36</v>
      </c>
      <c r="P105" s="85">
        <f>VLOOKUP($C$2,'[67]ERU-1'!$A$6:$BE$17,P$42,FALSE)</f>
        <v>0</v>
      </c>
      <c r="Q105" s="85">
        <f>VLOOKUP($C$2,'[67]ERU-1'!$A$6:$BE$17,Q$42,FALSE)</f>
        <v>0</v>
      </c>
      <c r="R105" s="85">
        <f>VLOOKUP($C$2,'[67]ERU-1'!$A$6:$BE$17,R$42,FALSE)</f>
        <v>834</v>
      </c>
      <c r="S105" s="85">
        <f>VLOOKUP($C$2,'[67]ERU-1'!$A$6:$BE$17,S$42,FALSE)</f>
        <v>0</v>
      </c>
      <c r="T105" s="85">
        <f>VLOOKUP($C$2,'[67]ERU-1'!$A$6:$BE$17,T$42,FALSE)</f>
        <v>0</v>
      </c>
      <c r="U105" s="85">
        <f>VLOOKUP($C$2,'[67]ERU-1'!$A$6:$BE$17,U$42,FALSE)</f>
        <v>0</v>
      </c>
      <c r="V105" s="85">
        <f>VLOOKUP($C$2,'[67]ERU-1'!$A$6:$BE$17,V$42,FALSE)</f>
        <v>0</v>
      </c>
      <c r="W105" s="85">
        <f>VLOOKUP($C$2,'[67]ERU-1'!$A$6:$BE$17,W$42,FALSE)</f>
        <v>0</v>
      </c>
      <c r="X105" s="85">
        <f>VLOOKUP($C$2,'[67]ERU-1'!$A$6:$BE$17,X$42,FALSE)</f>
        <v>0</v>
      </c>
      <c r="Y105" s="85">
        <f>VLOOKUP($C$2,'[67]ERU-1'!$A$6:$BE$17,Y$42,FALSE)</f>
        <v>0</v>
      </c>
      <c r="Z105" s="85">
        <f>VLOOKUP($C$2,'[67]ERU-1'!$A$6:$BE$17,Z$42,FALSE)</f>
        <v>0</v>
      </c>
      <c r="AA105" s="85" t="str">
        <f>INDEX([16]Data!$BK$5:$BK$156,MATCH(A105,[16]Data!$A$5:$A$156,0))</f>
        <v>Liberecký</v>
      </c>
      <c r="AB105" s="86">
        <f>INDEX([16]Data!$BM$5:$BM$156,MATCH(A105,[16]Data!$A$5:$A$156,0))</f>
        <v>2.4</v>
      </c>
      <c r="AC105" s="12"/>
      <c r="AD105" s="39">
        <f t="shared" si="16"/>
        <v>0.78103226618478661</v>
      </c>
    </row>
    <row r="106" spans="1:30" x14ac:dyDescent="0.25">
      <c r="A106" s="34">
        <v>2644</v>
      </c>
      <c r="B106" s="84" t="str">
        <f>INDEX([16]Data!$C$5:$C$156,MATCH(A106,[16]Data!$A$5:$A$156,0))</f>
        <v>KJ - Nymburk</v>
      </c>
      <c r="C106" s="85" t="str">
        <f>VLOOKUP($C$2,'[68]ERU-1'!$A$6:$BE$17,C$42,FALSE)</f>
        <v>Září</v>
      </c>
      <c r="D106" s="85">
        <f>VLOOKUP($C$2,'[68]ERU-1'!$A$6:$BE$17,D$42,FALSE)</f>
        <v>9</v>
      </c>
      <c r="E106" s="85">
        <f>VLOOKUP($C$2,'[68]ERU-1'!$A$6:$BE$17,E$42,FALSE)</f>
        <v>1981.231</v>
      </c>
      <c r="F106" s="85">
        <f>VLOOKUP($C$2,'[68]ERU-1'!$A$6:$BE$17,F$42,FALSE)</f>
        <v>1094.2819999999999</v>
      </c>
      <c r="G106" s="85">
        <f>VLOOKUP($C$2,'[68]ERU-1'!$A$6:$BE$17,G$42,FALSE)</f>
        <v>35.448</v>
      </c>
      <c r="H106" s="85">
        <f>VLOOKUP($C$2,'[68]ERU-1'!$A$6:$BE$17,H$42,FALSE)</f>
        <v>3289</v>
      </c>
      <c r="I106" s="85">
        <f>VLOOKUP($C$2,'[68]ERU-1'!$A$6:$BE$17,I$42,FALSE)</f>
        <v>0</v>
      </c>
      <c r="J106" s="85">
        <f>VLOOKUP($C$2,'[68]ERU-1'!$A$6:$BE$17,J$42,FALSE)</f>
        <v>0</v>
      </c>
      <c r="K106" s="85">
        <f>VLOOKUP($C$2,'[68]ERU-1'!$A$6:$BE$17,K$42,FALSE)</f>
        <v>3289</v>
      </c>
      <c r="L106" s="85">
        <f>VLOOKUP($C$2,'[68]ERU-1'!$A$6:$BE$17,L$42,FALSE)</f>
        <v>0</v>
      </c>
      <c r="M106" s="85">
        <f>VLOOKUP($C$2,'[68]ERU-1'!$A$6:$BE$17,M$42,FALSE)</f>
        <v>3289</v>
      </c>
      <c r="N106" s="85">
        <f>VLOOKUP($C$2,'[68]ERU-1'!$A$6:$BE$17,N$42,FALSE)</f>
        <v>0</v>
      </c>
      <c r="O106" s="85" t="s">
        <v>36</v>
      </c>
      <c r="P106" s="85">
        <f>VLOOKUP($C$2,'[68]ERU-1'!$A$6:$BE$17,P$42,FALSE)</f>
        <v>0</v>
      </c>
      <c r="Q106" s="85">
        <f>VLOOKUP($C$2,'[68]ERU-1'!$A$6:$BE$17,Q$42,FALSE)</f>
        <v>0</v>
      </c>
      <c r="R106" s="85">
        <f>VLOOKUP($C$2,'[68]ERU-1'!$A$6:$BE$17,R$42,FALSE)</f>
        <v>3289</v>
      </c>
      <c r="S106" s="85">
        <f>VLOOKUP($C$2,'[68]ERU-1'!$A$6:$BE$17,S$42,FALSE)</f>
        <v>0</v>
      </c>
      <c r="T106" s="85">
        <f>VLOOKUP($C$2,'[68]ERU-1'!$A$6:$BE$17,T$42,FALSE)</f>
        <v>0</v>
      </c>
      <c r="U106" s="85">
        <f>VLOOKUP($C$2,'[68]ERU-1'!$A$6:$BE$17,U$42,FALSE)</f>
        <v>0</v>
      </c>
      <c r="V106" s="85">
        <f>VLOOKUP($C$2,'[68]ERU-1'!$A$6:$BE$17,V$42,FALSE)</f>
        <v>0</v>
      </c>
      <c r="W106" s="85">
        <f>VLOOKUP($C$2,'[68]ERU-1'!$A$6:$BE$17,W$42,FALSE)</f>
        <v>0</v>
      </c>
      <c r="X106" s="85">
        <f>VLOOKUP($C$2,'[68]ERU-1'!$A$6:$BE$17,X$42,FALSE)</f>
        <v>0</v>
      </c>
      <c r="Y106" s="85">
        <f>VLOOKUP($C$2,'[68]ERU-1'!$A$6:$BE$17,Y$42,FALSE)</f>
        <v>0</v>
      </c>
      <c r="Z106" s="85">
        <f>VLOOKUP($C$2,'[68]ERU-1'!$A$6:$BE$17,Z$42,FALSE)</f>
        <v>0</v>
      </c>
      <c r="AA106" s="85" t="str">
        <f>INDEX([16]Data!$BK$5:$BK$156,MATCH(A106,[16]Data!$A$5:$A$156,0))</f>
        <v>Středočeský</v>
      </c>
      <c r="AB106" s="86">
        <f>INDEX([16]Data!$BM$5:$BM$156,MATCH(A106,[16]Data!$A$5:$A$156,0))</f>
        <v>5.3280000000000003</v>
      </c>
      <c r="AC106" s="12"/>
      <c r="AD106" s="39">
        <f t="shared" si="16"/>
        <v>0.83489549413324093</v>
      </c>
    </row>
    <row r="107" spans="1:30" x14ac:dyDescent="0.25">
      <c r="A107">
        <v>2802</v>
      </c>
      <c r="B107" s="84" t="str">
        <f>INDEX([16]Data!$C$5:$C$156,MATCH(A107,[16]Data!$A$5:$A$156,0))</f>
        <v>KJ - Nýřany, Komenského</v>
      </c>
      <c r="C107" s="85" t="str">
        <f>VLOOKUP($C$2,'[69]ERU-1'!$A$6:$BE$17,C$42,FALSE)</f>
        <v>Září</v>
      </c>
      <c r="D107" s="85">
        <f>VLOOKUP($C$2,'[69]ERU-1'!$A$6:$BE$17,D$42,FALSE)</f>
        <v>9</v>
      </c>
      <c r="E107" s="85">
        <f>VLOOKUP($C$2,'[69]ERU-1'!$A$6:$BE$17,E$42,FALSE)</f>
        <v>206.85599999999999</v>
      </c>
      <c r="F107" s="85">
        <f>VLOOKUP($C$2,'[69]ERU-1'!$A$6:$BE$17,F$42,FALSE)</f>
        <v>105.502</v>
      </c>
      <c r="G107" s="85">
        <f>VLOOKUP($C$2,'[69]ERU-1'!$A$6:$BE$17,G$42,FALSE)</f>
        <v>35.488999999999997</v>
      </c>
      <c r="H107" s="85">
        <f>VLOOKUP($C$2,'[69]ERU-1'!$A$6:$BE$17,H$42,FALSE)</f>
        <v>281</v>
      </c>
      <c r="I107" s="85">
        <f>VLOOKUP($C$2,'[69]ERU-1'!$A$6:$BE$17,I$42,FALSE)</f>
        <v>0</v>
      </c>
      <c r="J107" s="85">
        <f>VLOOKUP($C$2,'[69]ERU-1'!$A$6:$BE$17,J$42,FALSE)</f>
        <v>0</v>
      </c>
      <c r="K107" s="85">
        <f>VLOOKUP($C$2,'[69]ERU-1'!$A$6:$BE$17,K$42,FALSE)</f>
        <v>281</v>
      </c>
      <c r="L107" s="85">
        <f>VLOOKUP($C$2,'[69]ERU-1'!$A$6:$BE$17,L$42,FALSE)</f>
        <v>0</v>
      </c>
      <c r="M107" s="85">
        <f>VLOOKUP($C$2,'[69]ERU-1'!$A$6:$BE$17,M$42,FALSE)</f>
        <v>281</v>
      </c>
      <c r="N107" s="85">
        <f>VLOOKUP($C$2,'[69]ERU-1'!$A$6:$BE$17,N$42,FALSE)</f>
        <v>0</v>
      </c>
      <c r="O107" s="85" t="s">
        <v>36</v>
      </c>
      <c r="P107" s="85">
        <f>VLOOKUP($C$2,'[69]ERU-1'!$A$6:$BE$17,P$42,FALSE)</f>
        <v>0</v>
      </c>
      <c r="Q107" s="85">
        <f>VLOOKUP($C$2,'[69]ERU-1'!$A$6:$BE$17,Q$42,FALSE)</f>
        <v>0</v>
      </c>
      <c r="R107" s="85">
        <f>VLOOKUP($C$2,'[69]ERU-1'!$A$6:$BE$17,R$42,FALSE)</f>
        <v>281</v>
      </c>
      <c r="S107" s="85">
        <f>VLOOKUP($C$2,'[69]ERU-1'!$A$6:$BE$17,S$42,FALSE)</f>
        <v>0</v>
      </c>
      <c r="T107" s="85">
        <f>VLOOKUP($C$2,'[69]ERU-1'!$A$6:$BE$17,T$42,FALSE)</f>
        <v>0</v>
      </c>
      <c r="U107" s="85">
        <f>VLOOKUP($C$2,'[69]ERU-1'!$A$6:$BE$17,U$42,FALSE)</f>
        <v>0</v>
      </c>
      <c r="V107" s="85">
        <f>VLOOKUP($C$2,'[69]ERU-1'!$A$6:$BE$17,V$42,FALSE)</f>
        <v>0</v>
      </c>
      <c r="W107" s="85">
        <f>VLOOKUP($C$2,'[69]ERU-1'!$A$6:$BE$17,W$42,FALSE)</f>
        <v>0</v>
      </c>
      <c r="X107" s="85">
        <f>VLOOKUP($C$2,'[69]ERU-1'!$A$6:$BE$17,X$42,FALSE)</f>
        <v>0</v>
      </c>
      <c r="Y107" s="85">
        <f>VLOOKUP($C$2,'[69]ERU-1'!$A$6:$BE$17,Y$42,FALSE)</f>
        <v>0</v>
      </c>
      <c r="Z107" s="85">
        <f>VLOOKUP($C$2,'[69]ERU-1'!$A$6:$BE$17,Z$42,FALSE)</f>
        <v>0</v>
      </c>
      <c r="AA107" s="85" t="str">
        <f>INDEX([16]Data!$BK$5:$BK$156,MATCH(A107,[16]Data!$A$5:$A$156,0))</f>
        <v>Plzeňský</v>
      </c>
      <c r="AB107" s="86">
        <f>INDEX([16]Data!$BM$5:$BM$156,MATCH(A107,[16]Data!$A$5:$A$156,0))</f>
        <v>0.72299999999999998</v>
      </c>
      <c r="AC107" s="12"/>
      <c r="AD107" s="39">
        <f t="shared" si="16"/>
        <v>0.73984906026004782</v>
      </c>
    </row>
    <row r="108" spans="1:30" x14ac:dyDescent="0.25">
      <c r="A108">
        <v>2803</v>
      </c>
      <c r="B108" s="84" t="str">
        <f>INDEX([16]Data!$C$5:$C$156,MATCH(A108,[16]Data!$A$5:$A$156,0))</f>
        <v>KJ - Nýřany, Luční</v>
      </c>
      <c r="C108" s="85" t="str">
        <f>VLOOKUP($C$2,'[70]ERU-1'!$A$6:$BE$17,C$42,FALSE)</f>
        <v>Září</v>
      </c>
      <c r="D108" s="85">
        <f>VLOOKUP($C$2,'[70]ERU-1'!$A$6:$BE$17,D$42,FALSE)</f>
        <v>9</v>
      </c>
      <c r="E108" s="85">
        <f>VLOOKUP($C$2,'[70]ERU-1'!$A$6:$BE$17,E$42,FALSE)</f>
        <v>223.88300000000001</v>
      </c>
      <c r="F108" s="85">
        <f>VLOOKUP($C$2,'[70]ERU-1'!$A$6:$BE$17,F$42,FALSE)</f>
        <v>117.39</v>
      </c>
      <c r="G108" s="85">
        <f>VLOOKUP($C$2,'[70]ERU-1'!$A$6:$BE$17,G$42,FALSE)</f>
        <v>35.488</v>
      </c>
      <c r="H108" s="85">
        <f>VLOOKUP($C$2,'[70]ERU-1'!$A$6:$BE$17,H$42,FALSE)</f>
        <v>324</v>
      </c>
      <c r="I108" s="85">
        <f>VLOOKUP($C$2,'[70]ERU-1'!$A$6:$BE$17,I$42,FALSE)</f>
        <v>0</v>
      </c>
      <c r="J108" s="85">
        <f>VLOOKUP($C$2,'[70]ERU-1'!$A$6:$BE$17,J$42,FALSE)</f>
        <v>0</v>
      </c>
      <c r="K108" s="85">
        <f>VLOOKUP($C$2,'[70]ERU-1'!$A$6:$BE$17,K$42,FALSE)</f>
        <v>324</v>
      </c>
      <c r="L108" s="85">
        <f>VLOOKUP($C$2,'[70]ERU-1'!$A$6:$BE$17,L$42,FALSE)</f>
        <v>0</v>
      </c>
      <c r="M108" s="85">
        <f>VLOOKUP($C$2,'[70]ERU-1'!$A$6:$BE$17,M$42,FALSE)</f>
        <v>324</v>
      </c>
      <c r="N108" s="85">
        <f>VLOOKUP($C$2,'[70]ERU-1'!$A$6:$BE$17,N$42,FALSE)</f>
        <v>0</v>
      </c>
      <c r="O108" s="85" t="s">
        <v>36</v>
      </c>
      <c r="P108" s="85">
        <f>VLOOKUP($C$2,'[70]ERU-1'!$A$6:$BE$17,P$42,FALSE)</f>
        <v>0</v>
      </c>
      <c r="Q108" s="85">
        <f>VLOOKUP($C$2,'[70]ERU-1'!$A$6:$BE$17,Q$42,FALSE)</f>
        <v>0</v>
      </c>
      <c r="R108" s="85">
        <f>VLOOKUP($C$2,'[70]ERU-1'!$A$6:$BE$17,R$42,FALSE)</f>
        <v>324</v>
      </c>
      <c r="S108" s="85">
        <f>VLOOKUP($C$2,'[70]ERU-1'!$A$6:$BE$17,S$42,FALSE)</f>
        <v>0</v>
      </c>
      <c r="T108" s="85">
        <f>VLOOKUP($C$2,'[70]ERU-1'!$A$6:$BE$17,T$42,FALSE)</f>
        <v>0</v>
      </c>
      <c r="U108" s="85">
        <f>VLOOKUP($C$2,'[70]ERU-1'!$A$6:$BE$17,U$42,FALSE)</f>
        <v>0</v>
      </c>
      <c r="V108" s="85">
        <f>VLOOKUP($C$2,'[70]ERU-1'!$A$6:$BE$17,V$42,FALSE)</f>
        <v>0</v>
      </c>
      <c r="W108" s="85">
        <f>VLOOKUP($C$2,'[70]ERU-1'!$A$6:$BE$17,W$42,FALSE)</f>
        <v>0</v>
      </c>
      <c r="X108" s="85">
        <f>VLOOKUP($C$2,'[70]ERU-1'!$A$6:$BE$17,X$42,FALSE)</f>
        <v>0</v>
      </c>
      <c r="Y108" s="85">
        <f>VLOOKUP($C$2,'[70]ERU-1'!$A$6:$BE$17,Y$42,FALSE)</f>
        <v>0</v>
      </c>
      <c r="Z108" s="85">
        <f>VLOOKUP($C$2,'[70]ERU-1'!$A$6:$BE$17,Z$42,FALSE)</f>
        <v>0</v>
      </c>
      <c r="AA108" s="85" t="str">
        <f>INDEX([16]Data!$BK$5:$BK$156,MATCH(A108,[16]Data!$A$5:$A$156,0))</f>
        <v>Plzeňský</v>
      </c>
      <c r="AB108" s="86">
        <f>INDEX([16]Data!$BM$5:$BM$156,MATCH(A108,[16]Data!$A$5:$A$156,0))</f>
        <v>0.95199999999999996</v>
      </c>
      <c r="AC108" s="12"/>
      <c r="AD108" s="39">
        <f t="shared" si="16"/>
        <v>0.76667518527983647</v>
      </c>
    </row>
    <row r="109" spans="1:30" x14ac:dyDescent="0.25">
      <c r="A109">
        <v>3560</v>
      </c>
      <c r="B109" s="84" t="str">
        <f>INDEX([16]Data!$C$5:$C$156,MATCH(A109,[16]Data!$A$5:$A$156,0))</f>
        <v>KJ - Odolena Voda (areál AERO Vodochody)</v>
      </c>
      <c r="C109" s="85" t="str">
        <f>VLOOKUP($C$2,'[71]ERU-1'!$A$6:$BE$17,C$42,FALSE)</f>
        <v>Září</v>
      </c>
      <c r="D109" s="85">
        <f>VLOOKUP($C$2,'[71]ERU-1'!$A$6:$BE$17,D$42,FALSE)</f>
        <v>9</v>
      </c>
      <c r="E109" s="85">
        <f>VLOOKUP($C$2,'[71]ERU-1'!$A$6:$BE$17,E$42,FALSE)</f>
        <v>0.219</v>
      </c>
      <c r="F109" s="85" t="e">
        <f>VLOOKUP($C$2,'[71]ERU-1'!$A$6:$BE$17,F$42,FALSE)</f>
        <v>#DIV/0!</v>
      </c>
      <c r="G109" s="85">
        <f>VLOOKUP($C$2,'[71]ERU-1'!$A$6:$BE$17,G$42,FALSE)</f>
        <v>35.417000000000002</v>
      </c>
      <c r="H109" s="85">
        <f>VLOOKUP($C$2,'[71]ERU-1'!$A$6:$BE$17,H$42,FALSE)</f>
        <v>0</v>
      </c>
      <c r="I109" s="85">
        <f>VLOOKUP($C$2,'[71]ERU-1'!$A$6:$BE$17,I$42,FALSE)</f>
        <v>0</v>
      </c>
      <c r="J109" s="85">
        <f>VLOOKUP($C$2,'[71]ERU-1'!$A$6:$BE$17,J$42,FALSE)</f>
        <v>0</v>
      </c>
      <c r="K109" s="85">
        <f>VLOOKUP($C$2,'[71]ERU-1'!$A$6:$BE$17,K$42,FALSE)</f>
        <v>0</v>
      </c>
      <c r="L109" s="85">
        <f>VLOOKUP($C$2,'[71]ERU-1'!$A$6:$BE$17,L$42,FALSE)</f>
        <v>0</v>
      </c>
      <c r="M109" s="85">
        <f>VLOOKUP($C$2,'[71]ERU-1'!$A$6:$BE$17,M$42,FALSE)</f>
        <v>0</v>
      </c>
      <c r="N109" s="85">
        <f>VLOOKUP($C$2,'[71]ERU-1'!$A$6:$BE$17,N$42,FALSE)</f>
        <v>0</v>
      </c>
      <c r="O109" s="85" t="s">
        <v>36</v>
      </c>
      <c r="P109" s="85">
        <f>VLOOKUP($C$2,'[71]ERU-1'!$A$6:$BE$17,P$42,FALSE)</f>
        <v>0</v>
      </c>
      <c r="Q109" s="85">
        <f>VLOOKUP($C$2,'[71]ERU-1'!$A$6:$BE$17,Q$42,FALSE)</f>
        <v>0</v>
      </c>
      <c r="R109" s="85">
        <f>VLOOKUP($C$2,'[71]ERU-1'!$A$6:$BE$17,R$42,FALSE)</f>
        <v>0</v>
      </c>
      <c r="S109" s="85">
        <f>VLOOKUP($C$2,'[71]ERU-1'!$A$6:$BE$17,S$42,FALSE)</f>
        <v>0</v>
      </c>
      <c r="T109" s="85">
        <f>VLOOKUP($C$2,'[71]ERU-1'!$A$6:$BE$17,T$42,FALSE)</f>
        <v>0</v>
      </c>
      <c r="U109" s="85">
        <f>VLOOKUP($C$2,'[71]ERU-1'!$A$6:$BE$17,U$42,FALSE)</f>
        <v>0</v>
      </c>
      <c r="V109" s="85">
        <f>VLOOKUP($C$2,'[71]ERU-1'!$A$6:$BE$17,V$42,FALSE)</f>
        <v>0</v>
      </c>
      <c r="W109" s="85">
        <f>VLOOKUP($C$2,'[71]ERU-1'!$A$6:$BE$17,W$42,FALSE)</f>
        <v>0</v>
      </c>
      <c r="X109" s="85">
        <f>VLOOKUP($C$2,'[71]ERU-1'!$A$6:$BE$17,X$42,FALSE)</f>
        <v>0</v>
      </c>
      <c r="Y109" s="85">
        <f>VLOOKUP($C$2,'[71]ERU-1'!$A$6:$BE$17,Y$42,FALSE)</f>
        <v>0</v>
      </c>
      <c r="Z109" s="85">
        <f>VLOOKUP($C$2,'[71]ERU-1'!$A$6:$BE$17,Z$42,FALSE)</f>
        <v>0</v>
      </c>
      <c r="AA109" s="85" t="str">
        <f>INDEX([16]Data!$BK$5:$BK$156,MATCH(A109,[16]Data!$A$5:$A$156,0))</f>
        <v>Středočeský</v>
      </c>
      <c r="AB109" s="86">
        <f>INDEX([16]Data!$BM$5:$BM$156,MATCH(A109,[16]Data!$A$5:$A$156,0))</f>
        <v>2.4729999999999999</v>
      </c>
      <c r="AC109" s="12"/>
      <c r="AD109" s="39" t="e">
        <f t="shared" ref="AD109:AD171" si="17">H109/(F109*3.6)</f>
        <v>#DIV/0!</v>
      </c>
    </row>
    <row r="110" spans="1:30" x14ac:dyDescent="0.25">
      <c r="A110" s="34">
        <v>4507</v>
      </c>
      <c r="B110" s="84" t="str">
        <f>INDEX([16]Data!$C$5:$C$156,MATCH(A110,[16]Data!$A$5:$A$156,0))</f>
        <v>KJ - Osek</v>
      </c>
      <c r="C110" s="85" t="str">
        <f>VLOOKUP($C$2,'[10]ERU-1'!$A$6:$BE$17,C$42,FALSE)</f>
        <v>Září</v>
      </c>
      <c r="D110" s="85">
        <f>VLOOKUP($C$2,'[10]ERU-1'!$A$6:$BE$17,D$42,FALSE)</f>
        <v>9</v>
      </c>
      <c r="E110" s="85">
        <f>VLOOKUP($C$2,'[10]ERU-1'!$A$6:$BE$17,E$42,FALSE)</f>
        <v>34.359000000000002</v>
      </c>
      <c r="F110" s="85">
        <f>VLOOKUP($C$2,'[10]ERU-1'!$A$6:$BE$17,F$42,FALSE)</f>
        <v>19.643000000000001</v>
      </c>
      <c r="G110" s="85">
        <f>VLOOKUP($C$2,'[10]ERU-1'!$A$6:$BE$17,G$42,FALSE)</f>
        <v>35.423000000000002</v>
      </c>
      <c r="H110" s="85">
        <f>VLOOKUP($C$2,'[10]ERU-1'!$A$6:$BE$17,H$42,FALSE)</f>
        <v>61</v>
      </c>
      <c r="I110" s="85">
        <f>VLOOKUP($C$2,'[10]ERU-1'!$A$6:$BE$17,I$42,FALSE)</f>
        <v>0</v>
      </c>
      <c r="J110" s="85">
        <f>VLOOKUP($C$2,'[10]ERU-1'!$A$6:$BE$17,J$42,FALSE)</f>
        <v>0</v>
      </c>
      <c r="K110" s="85">
        <f>VLOOKUP($C$2,'[10]ERU-1'!$A$6:$BE$17,K$42,FALSE)</f>
        <v>61</v>
      </c>
      <c r="L110" s="85">
        <f>VLOOKUP($C$2,'[10]ERU-1'!$A$6:$BE$17,L$42,FALSE)</f>
        <v>0</v>
      </c>
      <c r="M110" s="85">
        <f>VLOOKUP($C$2,'[10]ERU-1'!$A$6:$BE$17,M$42,FALSE)</f>
        <v>61</v>
      </c>
      <c r="N110" s="85">
        <f>VLOOKUP($C$2,'[10]ERU-1'!$A$6:$BE$17,N$42,FALSE)</f>
        <v>0</v>
      </c>
      <c r="O110" s="85" t="s">
        <v>36</v>
      </c>
      <c r="P110" s="85">
        <f>VLOOKUP($C$2,'[10]ERU-1'!$A$6:$BE$17,P$42,FALSE)</f>
        <v>0</v>
      </c>
      <c r="Q110" s="85">
        <f>VLOOKUP($C$2,'[10]ERU-1'!$A$6:$BE$17,Q$42,FALSE)</f>
        <v>0</v>
      </c>
      <c r="R110" s="85">
        <f>VLOOKUP($C$2,'[10]ERU-1'!$A$6:$BE$17,R$42,FALSE)</f>
        <v>61</v>
      </c>
      <c r="S110" s="85">
        <f>VLOOKUP($C$2,'[10]ERU-1'!$A$6:$BE$17,S$42,FALSE)</f>
        <v>0</v>
      </c>
      <c r="T110" s="85">
        <f>VLOOKUP($C$2,'[10]ERU-1'!$A$6:$BE$17,T$42,FALSE)</f>
        <v>0</v>
      </c>
      <c r="U110" s="85">
        <f>VLOOKUP($C$2,'[10]ERU-1'!$A$6:$BE$17,U$42,FALSE)</f>
        <v>0</v>
      </c>
      <c r="V110" s="85">
        <f>VLOOKUP($C$2,'[10]ERU-1'!$A$6:$BE$17,V$42,FALSE)</f>
        <v>0</v>
      </c>
      <c r="W110" s="85">
        <f>VLOOKUP($C$2,'[10]ERU-1'!$A$6:$BE$17,W$42,FALSE)</f>
        <v>0</v>
      </c>
      <c r="X110" s="85">
        <f>VLOOKUP($C$2,'[10]ERU-1'!$A$6:$BE$17,X$42,FALSE)</f>
        <v>0</v>
      </c>
      <c r="Y110" s="85">
        <f>VLOOKUP($C$2,'[10]ERU-1'!$A$6:$BE$17,Y$42,FALSE)</f>
        <v>0</v>
      </c>
      <c r="Z110" s="85">
        <f>VLOOKUP($C$2,'[10]ERU-1'!$A$6:$BE$17,Z$42,FALSE)</f>
        <v>0</v>
      </c>
      <c r="AA110" s="85" t="str">
        <f>INDEX([16]Data!$BK$5:$BK$156,MATCH(A110,[16]Data!$A$5:$A$156,0))</f>
        <v>Ústecký</v>
      </c>
      <c r="AB110" s="86">
        <f>INDEX([16]Data!$BM$5:$BM$156,MATCH(A110,[16]Data!$A$5:$A$156,0))</f>
        <v>0.24199999999999999</v>
      </c>
      <c r="AC110" s="12"/>
      <c r="AD110" s="39">
        <f t="shared" si="17"/>
        <v>0.86261998902634229</v>
      </c>
    </row>
    <row r="111" spans="1:30" x14ac:dyDescent="0.25">
      <c r="A111" s="34">
        <v>3934</v>
      </c>
      <c r="B111" s="84" t="str">
        <f>INDEX([16]Data!$C$5:$C$156,MATCH(A111,[16]Data!$A$5:$A$156,0))</f>
        <v>Kotelna Vítkovice</v>
      </c>
      <c r="C111" s="85" t="str">
        <f>VLOOKUP($C$2,'[11]ERU-1'!$A$6:$BE$17,C$42,FALSE)</f>
        <v>Září</v>
      </c>
      <c r="D111" s="85">
        <f>VLOOKUP($C$2,'[11]ERU-1'!$A$6:$BE$17,D$42,FALSE)</f>
        <v>9</v>
      </c>
      <c r="E111" s="85">
        <f>VLOOKUP($C$2,'[11]ERU-1'!$A$6:$BE$17,E$42,FALSE)</f>
        <v>2272.6489999999999</v>
      </c>
      <c r="F111" s="85">
        <f>VLOOKUP($C$2,'[11]ERU-1'!$A$6:$BE$17,F$42,FALSE)</f>
        <v>1209.7840000000001</v>
      </c>
      <c r="G111" s="85">
        <f>VLOOKUP($C$2,'[11]ERU-1'!$A$6:$BE$17,G$42,FALSE)</f>
        <v>35.484000000000002</v>
      </c>
      <c r="H111" s="85">
        <f>VLOOKUP($C$2,'[11]ERU-1'!$A$6:$BE$17,H$42,FALSE)</f>
        <v>3341</v>
      </c>
      <c r="I111" s="85">
        <f>VLOOKUP($C$2,'[11]ERU-1'!$A$6:$BE$17,I$42,FALSE)</f>
        <v>0</v>
      </c>
      <c r="J111" s="85">
        <f>VLOOKUP($C$2,'[11]ERU-1'!$A$6:$BE$17,J$42,FALSE)</f>
        <v>0</v>
      </c>
      <c r="K111" s="85">
        <f>VLOOKUP($C$2,'[11]ERU-1'!$A$6:$BE$17,K$42,FALSE)</f>
        <v>3341</v>
      </c>
      <c r="L111" s="85">
        <f>VLOOKUP($C$2,'[11]ERU-1'!$A$6:$BE$17,L$42,FALSE)</f>
        <v>0</v>
      </c>
      <c r="M111" s="85">
        <f>VLOOKUP($C$2,'[11]ERU-1'!$A$6:$BE$17,M$42,FALSE)</f>
        <v>3341</v>
      </c>
      <c r="N111" s="85">
        <f>VLOOKUP($C$2,'[11]ERU-1'!$A$6:$BE$17,N$42,FALSE)</f>
        <v>0</v>
      </c>
      <c r="O111" s="85" t="s">
        <v>36</v>
      </c>
      <c r="P111" s="85">
        <f>VLOOKUP($C$2,'[11]ERU-1'!$A$6:$BE$17,P$42,FALSE)</f>
        <v>0</v>
      </c>
      <c r="Q111" s="85">
        <f>VLOOKUP($C$2,'[11]ERU-1'!$A$6:$BE$17,Q$42,FALSE)</f>
        <v>0</v>
      </c>
      <c r="R111" s="85">
        <f>VLOOKUP($C$2,'[11]ERU-1'!$A$6:$BE$17,R$42,FALSE)</f>
        <v>3341</v>
      </c>
      <c r="S111" s="85">
        <f>VLOOKUP($C$2,'[11]ERU-1'!$A$6:$BE$17,S$42,FALSE)</f>
        <v>0</v>
      </c>
      <c r="T111" s="85">
        <f>VLOOKUP($C$2,'[11]ERU-1'!$A$6:$BE$17,T$42,FALSE)</f>
        <v>0</v>
      </c>
      <c r="U111" s="85">
        <f>VLOOKUP($C$2,'[11]ERU-1'!$A$6:$BE$17,U$42,FALSE)</f>
        <v>0</v>
      </c>
      <c r="V111" s="85">
        <f>VLOOKUP($C$2,'[11]ERU-1'!$A$6:$BE$17,V$42,FALSE)</f>
        <v>0</v>
      </c>
      <c r="W111" s="85">
        <f>VLOOKUP($C$2,'[11]ERU-1'!$A$6:$BE$17,W$42,FALSE)</f>
        <v>0</v>
      </c>
      <c r="X111" s="85">
        <f>VLOOKUP($C$2,'[11]ERU-1'!$A$6:$BE$17,X$42,FALSE)</f>
        <v>0</v>
      </c>
      <c r="Y111" s="85">
        <f>VLOOKUP($C$2,'[11]ERU-1'!$A$6:$BE$17,Y$42,FALSE)</f>
        <v>0</v>
      </c>
      <c r="Z111" s="85">
        <f>VLOOKUP($C$2,'[11]ERU-1'!$A$6:$BE$17,Z$42,FALSE)</f>
        <v>0</v>
      </c>
      <c r="AA111" s="85" t="str">
        <f>INDEX([16]Data!$BK$5:$BK$156,MATCH(A111,[16]Data!$A$5:$A$156,0))</f>
        <v>Moravskoslezský</v>
      </c>
      <c r="AB111" s="86">
        <f>INDEX([16]Data!$BM$5:$BM$156,MATCH(A111,[16]Data!$A$5:$A$156,0))</f>
        <v>4.99</v>
      </c>
      <c r="AC111" s="12"/>
      <c r="AD111" s="39">
        <f t="shared" si="17"/>
        <v>0.767125003765594</v>
      </c>
    </row>
    <row r="112" spans="1:30" x14ac:dyDescent="0.25">
      <c r="A112">
        <v>2886</v>
      </c>
      <c r="B112" s="84" t="str">
        <f>INDEX([16]Data!$C$5:$C$156,MATCH(A112,[16]Data!$A$5:$A$156,0))</f>
        <v>KJ - Polička, Hegerova</v>
      </c>
      <c r="C112" s="85" t="str">
        <f>VLOOKUP($C$2,'[72]ERU-1'!$A$6:$BE$17,C$42,FALSE)</f>
        <v>Září</v>
      </c>
      <c r="D112" s="85">
        <f>VLOOKUP($C$2,'[72]ERU-1'!$A$6:$BE$17,D$42,FALSE)</f>
        <v>9</v>
      </c>
      <c r="E112" s="85">
        <f>VLOOKUP($C$2,'[72]ERU-1'!$A$6:$BE$17,E$42,FALSE)</f>
        <v>145.52699999999999</v>
      </c>
      <c r="F112" s="85">
        <f>VLOOKUP($C$2,'[72]ERU-1'!$A$6:$BE$17,F$42,FALSE)</f>
        <v>75.343999999999994</v>
      </c>
      <c r="G112" s="85">
        <f>VLOOKUP($C$2,'[72]ERU-1'!$A$6:$BE$17,G$42,FALSE)</f>
        <v>35.438000000000002</v>
      </c>
      <c r="H112" s="85">
        <f>VLOOKUP($C$2,'[72]ERU-1'!$A$6:$BE$17,H$42,FALSE)</f>
        <v>204</v>
      </c>
      <c r="I112" s="85">
        <f>VLOOKUP($C$2,'[72]ERU-1'!$A$6:$BE$17,I$42,FALSE)</f>
        <v>0</v>
      </c>
      <c r="J112" s="85">
        <f>VLOOKUP($C$2,'[72]ERU-1'!$A$6:$BE$17,J$42,FALSE)</f>
        <v>0</v>
      </c>
      <c r="K112" s="85">
        <f>VLOOKUP($C$2,'[72]ERU-1'!$A$6:$BE$17,K$42,FALSE)</f>
        <v>204</v>
      </c>
      <c r="L112" s="85">
        <f>VLOOKUP($C$2,'[72]ERU-1'!$A$6:$BE$17,L$42,FALSE)</f>
        <v>0</v>
      </c>
      <c r="M112" s="85">
        <f>VLOOKUP($C$2,'[72]ERU-1'!$A$6:$BE$17,M$42,FALSE)</f>
        <v>204</v>
      </c>
      <c r="N112" s="85">
        <f>VLOOKUP($C$2,'[72]ERU-1'!$A$6:$BE$17,N$42,FALSE)</f>
        <v>0</v>
      </c>
      <c r="O112" s="85" t="s">
        <v>36</v>
      </c>
      <c r="P112" s="85">
        <f>VLOOKUP($C$2,'[72]ERU-1'!$A$6:$BE$17,P$42,FALSE)</f>
        <v>0</v>
      </c>
      <c r="Q112" s="85">
        <f>VLOOKUP($C$2,'[72]ERU-1'!$A$6:$BE$17,Q$42,FALSE)</f>
        <v>0</v>
      </c>
      <c r="R112" s="85">
        <f>VLOOKUP($C$2,'[72]ERU-1'!$A$6:$BE$17,R$42,FALSE)</f>
        <v>204</v>
      </c>
      <c r="S112" s="85">
        <f>VLOOKUP($C$2,'[72]ERU-1'!$A$6:$BE$17,S$42,FALSE)</f>
        <v>0</v>
      </c>
      <c r="T112" s="85">
        <f>VLOOKUP($C$2,'[72]ERU-1'!$A$6:$BE$17,T$42,FALSE)</f>
        <v>0</v>
      </c>
      <c r="U112" s="85">
        <f>VLOOKUP($C$2,'[72]ERU-1'!$A$6:$BE$17,U$42,FALSE)</f>
        <v>0</v>
      </c>
      <c r="V112" s="85">
        <f>VLOOKUP($C$2,'[72]ERU-1'!$A$6:$BE$17,V$42,FALSE)</f>
        <v>0</v>
      </c>
      <c r="W112" s="85">
        <f>VLOOKUP($C$2,'[72]ERU-1'!$A$6:$BE$17,W$42,FALSE)</f>
        <v>0</v>
      </c>
      <c r="X112" s="85">
        <f>VLOOKUP($C$2,'[72]ERU-1'!$A$6:$BE$17,X$42,FALSE)</f>
        <v>0</v>
      </c>
      <c r="Y112" s="85">
        <f>VLOOKUP($C$2,'[72]ERU-1'!$A$6:$BE$17,Y$42,FALSE)</f>
        <v>0</v>
      </c>
      <c r="Z112" s="85">
        <f>VLOOKUP($C$2,'[72]ERU-1'!$A$6:$BE$17,Z$42,FALSE)</f>
        <v>0</v>
      </c>
      <c r="AA112" s="85" t="str">
        <f>INDEX([16]Data!$BK$5:$BK$156,MATCH(A112,[16]Data!$A$5:$A$156,0))</f>
        <v>Pardubický</v>
      </c>
      <c r="AB112" s="86">
        <f>INDEX([16]Data!$BM$5:$BM$156,MATCH(A112,[16]Data!$A$5:$A$156,0))</f>
        <v>0.47199999999999998</v>
      </c>
      <c r="AC112" s="12"/>
      <c r="AD112" s="39">
        <f t="shared" si="17"/>
        <v>0.75210589651022863</v>
      </c>
    </row>
    <row r="113" spans="1:30" x14ac:dyDescent="0.25">
      <c r="A113">
        <v>3280</v>
      </c>
      <c r="B113" s="84" t="str">
        <f>INDEX([16]Data!$C$5:$C$156,MATCH(A113,[16]Data!$A$5:$A$156,0))</f>
        <v>KJ - Polička, Jiráskova</v>
      </c>
      <c r="C113" s="85" t="str">
        <f>VLOOKUP($C$2,'[73]ERU-1'!$A$6:$BE$17,C$42,FALSE)</f>
        <v>Září</v>
      </c>
      <c r="D113" s="85">
        <f>VLOOKUP($C$2,'[73]ERU-1'!$A$6:$BE$17,D$42,FALSE)</f>
        <v>9</v>
      </c>
      <c r="E113" s="85">
        <f>VLOOKUP($C$2,'[73]ERU-1'!$A$6:$BE$17,E$42,FALSE)</f>
        <v>89.173000000000002</v>
      </c>
      <c r="F113" s="85">
        <f>VLOOKUP($C$2,'[73]ERU-1'!$A$6:$BE$17,F$42,FALSE)</f>
        <v>50.744</v>
      </c>
      <c r="G113" s="85">
        <f>VLOOKUP($C$2,'[73]ERU-1'!$A$6:$BE$17,G$42,FALSE)</f>
        <v>35.436999999999998</v>
      </c>
      <c r="H113" s="85">
        <f>VLOOKUP($C$2,'[73]ERU-1'!$A$6:$BE$17,H$42,FALSE)</f>
        <v>139</v>
      </c>
      <c r="I113" s="85">
        <f>VLOOKUP($C$2,'[73]ERU-1'!$A$6:$BE$17,I$42,FALSE)</f>
        <v>0</v>
      </c>
      <c r="J113" s="85">
        <f>VLOOKUP($C$2,'[73]ERU-1'!$A$6:$BE$17,J$42,FALSE)</f>
        <v>0</v>
      </c>
      <c r="K113" s="85">
        <f>VLOOKUP($C$2,'[73]ERU-1'!$A$6:$BE$17,K$42,FALSE)</f>
        <v>139</v>
      </c>
      <c r="L113" s="85">
        <f>VLOOKUP($C$2,'[73]ERU-1'!$A$6:$BE$17,L$42,FALSE)</f>
        <v>0</v>
      </c>
      <c r="M113" s="85">
        <f>VLOOKUP($C$2,'[73]ERU-1'!$A$6:$BE$17,M$42,FALSE)</f>
        <v>139</v>
      </c>
      <c r="N113" s="85">
        <f>VLOOKUP($C$2,'[73]ERU-1'!$A$6:$BE$17,N$42,FALSE)</f>
        <v>0</v>
      </c>
      <c r="O113" s="85" t="s">
        <v>36</v>
      </c>
      <c r="P113" s="85">
        <f>VLOOKUP($C$2,'[73]ERU-1'!$A$6:$BE$17,P$42,FALSE)</f>
        <v>0</v>
      </c>
      <c r="Q113" s="85">
        <f>VLOOKUP($C$2,'[73]ERU-1'!$A$6:$BE$17,Q$42,FALSE)</f>
        <v>0</v>
      </c>
      <c r="R113" s="85">
        <f>VLOOKUP($C$2,'[73]ERU-1'!$A$6:$BE$17,R$42,FALSE)</f>
        <v>139</v>
      </c>
      <c r="S113" s="85">
        <f>VLOOKUP($C$2,'[73]ERU-1'!$A$6:$BE$17,S$42,FALSE)</f>
        <v>0</v>
      </c>
      <c r="T113" s="85">
        <f>VLOOKUP($C$2,'[73]ERU-1'!$A$6:$BE$17,T$42,FALSE)</f>
        <v>0</v>
      </c>
      <c r="U113" s="85">
        <f>VLOOKUP($C$2,'[73]ERU-1'!$A$6:$BE$17,U$42,FALSE)</f>
        <v>0</v>
      </c>
      <c r="V113" s="85">
        <f>VLOOKUP($C$2,'[73]ERU-1'!$A$6:$BE$17,V$42,FALSE)</f>
        <v>0</v>
      </c>
      <c r="W113" s="85">
        <f>VLOOKUP($C$2,'[73]ERU-1'!$A$6:$BE$17,W$42,FALSE)</f>
        <v>0</v>
      </c>
      <c r="X113" s="85">
        <f>VLOOKUP($C$2,'[73]ERU-1'!$A$6:$BE$17,X$42,FALSE)</f>
        <v>0</v>
      </c>
      <c r="Y113" s="85">
        <f>VLOOKUP($C$2,'[73]ERU-1'!$A$6:$BE$17,Y$42,FALSE)</f>
        <v>0</v>
      </c>
      <c r="Z113" s="85">
        <f>VLOOKUP($C$2,'[73]ERU-1'!$A$6:$BE$17,Z$42,FALSE)</f>
        <v>0</v>
      </c>
      <c r="AA113" s="85" t="str">
        <f>INDEX([16]Data!$BK$5:$BK$156,MATCH(A113,[16]Data!$A$5:$A$156,0))</f>
        <v>Pardubický</v>
      </c>
      <c r="AB113" s="86">
        <f>INDEX([16]Data!$BM$5:$BM$156,MATCH(A113,[16]Data!$A$5:$A$156,0))</f>
        <v>0.29099999999999998</v>
      </c>
      <c r="AC113" s="12"/>
      <c r="AD113" s="39">
        <f t="shared" si="17"/>
        <v>0.76090002977910909</v>
      </c>
    </row>
    <row r="114" spans="1:30" x14ac:dyDescent="0.25">
      <c r="A114">
        <v>2885</v>
      </c>
      <c r="B114" s="84" t="str">
        <f>INDEX([16]Data!$C$5:$C$156,MATCH(A114,[16]Data!$A$5:$A$156,0))</f>
        <v>KJ - Polička, Svépomoc</v>
      </c>
      <c r="C114" s="85" t="str">
        <f>VLOOKUP($C$2,'[74]ERU-1'!$A$6:$BE$17,C$42,FALSE)</f>
        <v>Září</v>
      </c>
      <c r="D114" s="85">
        <f>VLOOKUP($C$2,'[74]ERU-1'!$A$6:$BE$17,D$42,FALSE)</f>
        <v>9</v>
      </c>
      <c r="E114" s="85">
        <f>VLOOKUP($C$2,'[74]ERU-1'!$A$6:$BE$17,E$42,FALSE)</f>
        <v>158.142</v>
      </c>
      <c r="F114" s="85">
        <f>VLOOKUP($C$2,'[74]ERU-1'!$A$6:$BE$17,F$42,FALSE)</f>
        <v>83.097999999999999</v>
      </c>
      <c r="G114" s="85">
        <f>VLOOKUP($C$2,'[74]ERU-1'!$A$6:$BE$17,G$42,FALSE)</f>
        <v>35.436999999999998</v>
      </c>
      <c r="H114" s="85">
        <f>VLOOKUP($C$2,'[74]ERU-1'!$A$6:$BE$17,H$42,FALSE)</f>
        <v>228</v>
      </c>
      <c r="I114" s="85">
        <f>VLOOKUP($C$2,'[74]ERU-1'!$A$6:$BE$17,I$42,FALSE)</f>
        <v>0</v>
      </c>
      <c r="J114" s="85">
        <f>VLOOKUP($C$2,'[74]ERU-1'!$A$6:$BE$17,J$42,FALSE)</f>
        <v>0</v>
      </c>
      <c r="K114" s="85">
        <f>VLOOKUP($C$2,'[74]ERU-1'!$A$6:$BE$17,K$42,FALSE)</f>
        <v>228</v>
      </c>
      <c r="L114" s="85">
        <f>VLOOKUP($C$2,'[74]ERU-1'!$A$6:$BE$17,L$42,FALSE)</f>
        <v>0</v>
      </c>
      <c r="M114" s="85">
        <f>VLOOKUP($C$2,'[74]ERU-1'!$A$6:$BE$17,M$42,FALSE)</f>
        <v>228</v>
      </c>
      <c r="N114" s="85">
        <f>VLOOKUP($C$2,'[74]ERU-1'!$A$6:$BE$17,N$42,FALSE)</f>
        <v>0</v>
      </c>
      <c r="O114" s="85" t="s">
        <v>36</v>
      </c>
      <c r="P114" s="85">
        <f>VLOOKUP($C$2,'[74]ERU-1'!$A$6:$BE$17,P$42,FALSE)</f>
        <v>0</v>
      </c>
      <c r="Q114" s="85">
        <f>VLOOKUP($C$2,'[74]ERU-1'!$A$6:$BE$17,Q$42,FALSE)</f>
        <v>0</v>
      </c>
      <c r="R114" s="85">
        <f>VLOOKUP($C$2,'[74]ERU-1'!$A$6:$BE$17,R$42,FALSE)</f>
        <v>228</v>
      </c>
      <c r="S114" s="85">
        <f>VLOOKUP($C$2,'[74]ERU-1'!$A$6:$BE$17,S$42,FALSE)</f>
        <v>0</v>
      </c>
      <c r="T114" s="85">
        <f>VLOOKUP($C$2,'[74]ERU-1'!$A$6:$BE$17,T$42,FALSE)</f>
        <v>0</v>
      </c>
      <c r="U114" s="85">
        <f>VLOOKUP($C$2,'[74]ERU-1'!$A$6:$BE$17,U$42,FALSE)</f>
        <v>0</v>
      </c>
      <c r="V114" s="85">
        <f>VLOOKUP($C$2,'[74]ERU-1'!$A$6:$BE$17,V$42,FALSE)</f>
        <v>0</v>
      </c>
      <c r="W114" s="85">
        <f>VLOOKUP($C$2,'[74]ERU-1'!$A$6:$BE$17,W$42,FALSE)</f>
        <v>0</v>
      </c>
      <c r="X114" s="85">
        <f>VLOOKUP($C$2,'[74]ERU-1'!$A$6:$BE$17,X$42,FALSE)</f>
        <v>0</v>
      </c>
      <c r="Y114" s="85">
        <f>VLOOKUP($C$2,'[74]ERU-1'!$A$6:$BE$17,Y$42,FALSE)</f>
        <v>0</v>
      </c>
      <c r="Z114" s="85">
        <f>VLOOKUP($C$2,'[74]ERU-1'!$A$6:$BE$17,Z$42,FALSE)</f>
        <v>0</v>
      </c>
      <c r="AA114" s="85" t="str">
        <f>INDEX([16]Data!$BK$5:$BK$156,MATCH(A114,[16]Data!$A$5:$A$156,0))</f>
        <v>Pardubický</v>
      </c>
      <c r="AB114" s="86">
        <f>INDEX([16]Data!$BM$5:$BM$156,MATCH(A114,[16]Data!$A$5:$A$156,0))</f>
        <v>0.47199999999999998</v>
      </c>
      <c r="AC114" s="12"/>
      <c r="AD114" s="39">
        <f t="shared" si="17"/>
        <v>0.76215231814644557</v>
      </c>
    </row>
    <row r="115" spans="1:30" x14ac:dyDescent="0.25">
      <c r="A115">
        <v>2696</v>
      </c>
      <c r="B115" s="84" t="str">
        <f>INDEX([16]Data!$C$5:$C$156,MATCH(A115,[16]Data!$A$5:$A$156,0))</f>
        <v>KJ - Postoloprty, Draguš</v>
      </c>
      <c r="C115" s="85" t="str">
        <f>VLOOKUP($C$2,'[75]ERU-1'!$A$6:$BE$17,C$42,FALSE)</f>
        <v>Září</v>
      </c>
      <c r="D115" s="85">
        <f>VLOOKUP($C$2,'[75]ERU-1'!$A$6:$BE$17,D$42,FALSE)</f>
        <v>9</v>
      </c>
      <c r="E115" s="85">
        <f>VLOOKUP($C$2,'[75]ERU-1'!$A$6:$BE$17,E$42,FALSE)</f>
        <v>73.177999999999997</v>
      </c>
      <c r="F115" s="85">
        <f>VLOOKUP($C$2,'[75]ERU-1'!$A$6:$BE$17,F$42,FALSE)</f>
        <v>41.38</v>
      </c>
      <c r="G115" s="85">
        <f>VLOOKUP($C$2,'[75]ERU-1'!$A$6:$BE$17,G$42,FALSE)</f>
        <v>35.445999999999998</v>
      </c>
      <c r="H115" s="85">
        <f>VLOOKUP($C$2,'[75]ERU-1'!$A$6:$BE$17,H$42,FALSE)</f>
        <v>110</v>
      </c>
      <c r="I115" s="85">
        <f>VLOOKUP($C$2,'[75]ERU-1'!$A$6:$BE$17,I$42,FALSE)</f>
        <v>0</v>
      </c>
      <c r="J115" s="85">
        <f>VLOOKUP($C$2,'[75]ERU-1'!$A$6:$BE$17,J$42,FALSE)</f>
        <v>0</v>
      </c>
      <c r="K115" s="85">
        <f>VLOOKUP($C$2,'[75]ERU-1'!$A$6:$BE$17,K$42,FALSE)</f>
        <v>110</v>
      </c>
      <c r="L115" s="85">
        <f>VLOOKUP($C$2,'[75]ERU-1'!$A$6:$BE$17,L$42,FALSE)</f>
        <v>0</v>
      </c>
      <c r="M115" s="85">
        <f>VLOOKUP($C$2,'[75]ERU-1'!$A$6:$BE$17,M$42,FALSE)</f>
        <v>110</v>
      </c>
      <c r="N115" s="85">
        <f>VLOOKUP($C$2,'[75]ERU-1'!$A$6:$BE$17,N$42,FALSE)</f>
        <v>0</v>
      </c>
      <c r="O115" s="85" t="s">
        <v>36</v>
      </c>
      <c r="P115" s="85">
        <f>VLOOKUP($C$2,'[75]ERU-1'!$A$6:$BE$17,P$42,FALSE)</f>
        <v>0</v>
      </c>
      <c r="Q115" s="85">
        <f>VLOOKUP($C$2,'[75]ERU-1'!$A$6:$BE$17,Q$42,FALSE)</f>
        <v>0</v>
      </c>
      <c r="R115" s="85">
        <f>VLOOKUP($C$2,'[75]ERU-1'!$A$6:$BE$17,R$42,FALSE)</f>
        <v>110</v>
      </c>
      <c r="S115" s="85">
        <f>VLOOKUP($C$2,'[75]ERU-1'!$A$6:$BE$17,S$42,FALSE)</f>
        <v>0</v>
      </c>
      <c r="T115" s="85">
        <f>VLOOKUP($C$2,'[75]ERU-1'!$A$6:$BE$17,T$42,FALSE)</f>
        <v>0</v>
      </c>
      <c r="U115" s="85">
        <f>VLOOKUP($C$2,'[75]ERU-1'!$A$6:$BE$17,U$42,FALSE)</f>
        <v>0</v>
      </c>
      <c r="V115" s="85">
        <f>VLOOKUP($C$2,'[75]ERU-1'!$A$6:$BE$17,V$42,FALSE)</f>
        <v>0</v>
      </c>
      <c r="W115" s="85">
        <f>VLOOKUP($C$2,'[75]ERU-1'!$A$6:$BE$17,W$42,FALSE)</f>
        <v>0</v>
      </c>
      <c r="X115" s="85">
        <f>VLOOKUP($C$2,'[75]ERU-1'!$A$6:$BE$17,X$42,FALSE)</f>
        <v>0</v>
      </c>
      <c r="Y115" s="85">
        <f>VLOOKUP($C$2,'[75]ERU-1'!$A$6:$BE$17,Y$42,FALSE)</f>
        <v>0</v>
      </c>
      <c r="Z115" s="85">
        <f>VLOOKUP($C$2,'[75]ERU-1'!$A$6:$BE$17,Z$42,FALSE)</f>
        <v>0</v>
      </c>
      <c r="AA115" s="85" t="str">
        <f>INDEX([16]Data!$BK$5:$BK$156,MATCH(A115,[16]Data!$A$5:$A$156,0))</f>
        <v>Ústecký</v>
      </c>
      <c r="AB115" s="86">
        <f>INDEX([16]Data!$BM$5:$BM$156,MATCH(A115,[16]Data!$A$5:$A$156,0))</f>
        <v>0.28599999999999998</v>
      </c>
      <c r="AC115" s="12"/>
      <c r="AD115" s="39">
        <f t="shared" si="17"/>
        <v>0.73841361903227531</v>
      </c>
    </row>
    <row r="116" spans="1:30" x14ac:dyDescent="0.25">
      <c r="A116">
        <v>2804</v>
      </c>
      <c r="B116" s="84" t="str">
        <f>INDEX([16]Data!$C$5:$C$156,MATCH(A116,[16]Data!$A$5:$A$156,0))</f>
        <v>KJ - Postoloprty, Dvořákova</v>
      </c>
      <c r="C116" s="85" t="str">
        <f>VLOOKUP($C$2,'[76]ERU-1'!$A$6:$BE$17,C$42,FALSE)</f>
        <v>Září</v>
      </c>
      <c r="D116" s="85">
        <f>VLOOKUP($C$2,'[76]ERU-1'!$A$6:$BE$17,D$42,FALSE)</f>
        <v>9</v>
      </c>
      <c r="E116" s="85">
        <f>VLOOKUP($C$2,'[76]ERU-1'!$A$6:$BE$17,E$42,FALSE)</f>
        <v>154.86699999999999</v>
      </c>
      <c r="F116" s="85">
        <f>VLOOKUP($C$2,'[76]ERU-1'!$A$6:$BE$17,F$42,FALSE)</f>
        <v>80.900999999999996</v>
      </c>
      <c r="G116" s="85">
        <f>VLOOKUP($C$2,'[76]ERU-1'!$A$6:$BE$17,G$42,FALSE)</f>
        <v>35.412999999999997</v>
      </c>
      <c r="H116" s="85">
        <f>VLOOKUP($C$2,'[76]ERU-1'!$A$6:$BE$17,H$42,FALSE)</f>
        <v>225</v>
      </c>
      <c r="I116" s="85">
        <f>VLOOKUP($C$2,'[76]ERU-1'!$A$6:$BE$17,I$42,FALSE)</f>
        <v>0</v>
      </c>
      <c r="J116" s="85">
        <f>VLOOKUP($C$2,'[76]ERU-1'!$A$6:$BE$17,J$42,FALSE)</f>
        <v>0</v>
      </c>
      <c r="K116" s="85">
        <f>VLOOKUP($C$2,'[76]ERU-1'!$A$6:$BE$17,K$42,FALSE)</f>
        <v>225</v>
      </c>
      <c r="L116" s="85">
        <f>VLOOKUP($C$2,'[76]ERU-1'!$A$6:$BE$17,L$42,FALSE)</f>
        <v>0</v>
      </c>
      <c r="M116" s="85">
        <f>VLOOKUP($C$2,'[76]ERU-1'!$A$6:$BE$17,M$42,FALSE)</f>
        <v>225</v>
      </c>
      <c r="N116" s="85">
        <f>VLOOKUP($C$2,'[76]ERU-1'!$A$6:$BE$17,N$42,FALSE)</f>
        <v>0</v>
      </c>
      <c r="O116" s="85" t="s">
        <v>36</v>
      </c>
      <c r="P116" s="85">
        <f>VLOOKUP($C$2,'[76]ERU-1'!$A$6:$BE$17,P$42,FALSE)</f>
        <v>0</v>
      </c>
      <c r="Q116" s="85">
        <f>VLOOKUP($C$2,'[76]ERU-1'!$A$6:$BE$17,Q$42,FALSE)</f>
        <v>0</v>
      </c>
      <c r="R116" s="85">
        <f>VLOOKUP($C$2,'[76]ERU-1'!$A$6:$BE$17,R$42,FALSE)</f>
        <v>225</v>
      </c>
      <c r="S116" s="85">
        <f>VLOOKUP($C$2,'[76]ERU-1'!$A$6:$BE$17,S$42,FALSE)</f>
        <v>0</v>
      </c>
      <c r="T116" s="85">
        <f>VLOOKUP($C$2,'[76]ERU-1'!$A$6:$BE$17,T$42,FALSE)</f>
        <v>0</v>
      </c>
      <c r="U116" s="85">
        <f>VLOOKUP($C$2,'[76]ERU-1'!$A$6:$BE$17,U$42,FALSE)</f>
        <v>0</v>
      </c>
      <c r="V116" s="85">
        <f>VLOOKUP($C$2,'[76]ERU-1'!$A$6:$BE$17,V$42,FALSE)</f>
        <v>0</v>
      </c>
      <c r="W116" s="85">
        <f>VLOOKUP($C$2,'[76]ERU-1'!$A$6:$BE$17,W$42,FALSE)</f>
        <v>0</v>
      </c>
      <c r="X116" s="85">
        <f>VLOOKUP($C$2,'[76]ERU-1'!$A$6:$BE$17,X$42,FALSE)</f>
        <v>0</v>
      </c>
      <c r="Y116" s="85">
        <f>VLOOKUP($C$2,'[76]ERU-1'!$A$6:$BE$17,Y$42,FALSE)</f>
        <v>0</v>
      </c>
      <c r="Z116" s="85">
        <f>VLOOKUP($C$2,'[76]ERU-1'!$A$6:$BE$17,Z$42,FALSE)</f>
        <v>0</v>
      </c>
      <c r="AA116" s="85" t="str">
        <f>INDEX([16]Data!$BK$5:$BK$156,MATCH(A116,[16]Data!$A$5:$A$156,0))</f>
        <v>Ústecký</v>
      </c>
      <c r="AB116" s="86">
        <f>INDEX([16]Data!$BM$5:$BM$156,MATCH(A116,[16]Data!$A$5:$A$156,0))</f>
        <v>1.0629999999999999</v>
      </c>
      <c r="AC116" s="12"/>
      <c r="AD116" s="39">
        <f t="shared" si="17"/>
        <v>0.77254916502886239</v>
      </c>
    </row>
    <row r="117" spans="1:30" x14ac:dyDescent="0.25">
      <c r="A117">
        <v>3614</v>
      </c>
      <c r="B117" s="84" t="str">
        <f>INDEX([16]Data!$C$5:$C$156,MATCH(A117,[16]Data!$A$5:$A$156,0))</f>
        <v>KJ - Prostějov, B. Šmerala</v>
      </c>
      <c r="C117" s="85" t="str">
        <f>VLOOKUP($C$2,'[77]ERU-1'!$A$6:$BE$17,C$42,FALSE)</f>
        <v>Září</v>
      </c>
      <c r="D117" s="85">
        <f>VLOOKUP($C$2,'[77]ERU-1'!$A$6:$BE$17,D$42,FALSE)</f>
        <v>9</v>
      </c>
      <c r="E117" s="85">
        <f>VLOOKUP($C$2,'[77]ERU-1'!$A$6:$BE$17,E$42,FALSE)</f>
        <v>482.423</v>
      </c>
      <c r="F117" s="85">
        <f>VLOOKUP($C$2,'[77]ERU-1'!$A$6:$BE$17,F$42,FALSE)</f>
        <v>261.93400000000003</v>
      </c>
      <c r="G117" s="85">
        <f>VLOOKUP($C$2,'[77]ERU-1'!$A$6:$BE$17,G$42,FALSE)</f>
        <v>35.49</v>
      </c>
      <c r="H117" s="85">
        <f>VLOOKUP($C$2,'[77]ERU-1'!$A$6:$BE$17,H$42,FALSE)</f>
        <v>784</v>
      </c>
      <c r="I117" s="85">
        <f>VLOOKUP($C$2,'[77]ERU-1'!$A$6:$BE$17,I$42,FALSE)</f>
        <v>0</v>
      </c>
      <c r="J117" s="85">
        <f>VLOOKUP($C$2,'[77]ERU-1'!$A$6:$BE$17,J$42,FALSE)</f>
        <v>0</v>
      </c>
      <c r="K117" s="85">
        <f>VLOOKUP($C$2,'[77]ERU-1'!$A$6:$BE$17,K$42,FALSE)</f>
        <v>784</v>
      </c>
      <c r="L117" s="85">
        <f>VLOOKUP($C$2,'[77]ERU-1'!$A$6:$BE$17,L$42,FALSE)</f>
        <v>0</v>
      </c>
      <c r="M117" s="85">
        <f>VLOOKUP($C$2,'[77]ERU-1'!$A$6:$BE$17,M$42,FALSE)</f>
        <v>784</v>
      </c>
      <c r="N117" s="85">
        <f>VLOOKUP($C$2,'[77]ERU-1'!$A$6:$BE$17,N$42,FALSE)</f>
        <v>0</v>
      </c>
      <c r="O117" s="85" t="s">
        <v>36</v>
      </c>
      <c r="P117" s="85">
        <f>VLOOKUP($C$2,'[77]ERU-1'!$A$6:$BE$17,P$42,FALSE)</f>
        <v>0</v>
      </c>
      <c r="Q117" s="85">
        <f>VLOOKUP($C$2,'[77]ERU-1'!$A$6:$BE$17,Q$42,FALSE)</f>
        <v>0</v>
      </c>
      <c r="R117" s="85">
        <f>VLOOKUP($C$2,'[77]ERU-1'!$A$6:$BE$17,R$42,FALSE)</f>
        <v>784</v>
      </c>
      <c r="S117" s="85">
        <f>VLOOKUP($C$2,'[77]ERU-1'!$A$6:$BE$17,S$42,FALSE)</f>
        <v>0</v>
      </c>
      <c r="T117" s="85">
        <f>VLOOKUP($C$2,'[77]ERU-1'!$A$6:$BE$17,T$42,FALSE)</f>
        <v>0</v>
      </c>
      <c r="U117" s="85">
        <f>VLOOKUP($C$2,'[77]ERU-1'!$A$6:$BE$17,U$42,FALSE)</f>
        <v>0</v>
      </c>
      <c r="V117" s="85">
        <f>VLOOKUP($C$2,'[77]ERU-1'!$A$6:$BE$17,V$42,FALSE)</f>
        <v>0</v>
      </c>
      <c r="W117" s="85">
        <f>VLOOKUP($C$2,'[77]ERU-1'!$A$6:$BE$17,W$42,FALSE)</f>
        <v>0</v>
      </c>
      <c r="X117" s="85">
        <f>VLOOKUP($C$2,'[77]ERU-1'!$A$6:$BE$17,X$42,FALSE)</f>
        <v>0</v>
      </c>
      <c r="Y117" s="85">
        <f>VLOOKUP($C$2,'[77]ERU-1'!$A$6:$BE$17,Y$42,FALSE)</f>
        <v>0</v>
      </c>
      <c r="Z117" s="85">
        <f>VLOOKUP($C$2,'[77]ERU-1'!$A$6:$BE$17,Z$42,FALSE)</f>
        <v>0</v>
      </c>
      <c r="AA117" s="85" t="str">
        <f>INDEX([16]Data!$BK$5:$BK$156,MATCH(A117,[16]Data!$A$5:$A$156,0))</f>
        <v>Olomoucký</v>
      </c>
      <c r="AB117" s="86">
        <f>INDEX([16]Data!$BM$5:$BM$156,MATCH(A117,[16]Data!$A$5:$A$156,0))</f>
        <v>1.964</v>
      </c>
      <c r="AC117" s="12"/>
      <c r="AD117" s="39">
        <f t="shared" si="17"/>
        <v>0.83142233454907633</v>
      </c>
    </row>
    <row r="118" spans="1:30" x14ac:dyDescent="0.25">
      <c r="A118">
        <v>3613</v>
      </c>
      <c r="B118" s="84" t="str">
        <f>INDEX([16]Data!$C$5:$C$156,MATCH(A118,[16]Data!$A$5:$A$156,0))</f>
        <v>KJ - Prostějov, S. Manharda</v>
      </c>
      <c r="C118" s="85" t="str">
        <f>VLOOKUP($C$2,'[78]ERU-1'!$A$6:$BE$17,C$42,FALSE)</f>
        <v>Září</v>
      </c>
      <c r="D118" s="85">
        <f>VLOOKUP($C$2,'[78]ERU-1'!$A$6:$BE$17,D$42,FALSE)</f>
        <v>9</v>
      </c>
      <c r="E118" s="85">
        <f>VLOOKUP($C$2,'[78]ERU-1'!$A$6:$BE$17,E$42,FALSE)</f>
        <v>452.04399999999998</v>
      </c>
      <c r="F118" s="85">
        <f>VLOOKUP($C$2,'[78]ERU-1'!$A$6:$BE$17,F$42,FALSE)</f>
        <v>235.304</v>
      </c>
      <c r="G118" s="85">
        <f>VLOOKUP($C$2,'[78]ERU-1'!$A$6:$BE$17,G$42,FALSE)</f>
        <v>35.49</v>
      </c>
      <c r="H118" s="85">
        <f>VLOOKUP($C$2,'[78]ERU-1'!$A$6:$BE$17,H$42,FALSE)</f>
        <v>667</v>
      </c>
      <c r="I118" s="85">
        <f>VLOOKUP($C$2,'[78]ERU-1'!$A$6:$BE$17,I$42,FALSE)</f>
        <v>0</v>
      </c>
      <c r="J118" s="85">
        <f>VLOOKUP($C$2,'[78]ERU-1'!$A$6:$BE$17,J$42,FALSE)</f>
        <v>0</v>
      </c>
      <c r="K118" s="85">
        <f>VLOOKUP($C$2,'[78]ERU-1'!$A$6:$BE$17,K$42,FALSE)</f>
        <v>667</v>
      </c>
      <c r="L118" s="85">
        <f>VLOOKUP($C$2,'[78]ERU-1'!$A$6:$BE$17,L$42,FALSE)</f>
        <v>0</v>
      </c>
      <c r="M118" s="85">
        <f>VLOOKUP($C$2,'[78]ERU-1'!$A$6:$BE$17,M$42,FALSE)</f>
        <v>667</v>
      </c>
      <c r="N118" s="85">
        <f>VLOOKUP($C$2,'[78]ERU-1'!$A$6:$BE$17,N$42,FALSE)</f>
        <v>0</v>
      </c>
      <c r="O118" s="85" t="s">
        <v>36</v>
      </c>
      <c r="P118" s="85">
        <f>VLOOKUP($C$2,'[78]ERU-1'!$A$6:$BE$17,P$42,FALSE)</f>
        <v>0</v>
      </c>
      <c r="Q118" s="85">
        <f>VLOOKUP($C$2,'[78]ERU-1'!$A$6:$BE$17,Q$42,FALSE)</f>
        <v>0</v>
      </c>
      <c r="R118" s="85">
        <f>VLOOKUP($C$2,'[78]ERU-1'!$A$6:$BE$17,R$42,FALSE)</f>
        <v>667</v>
      </c>
      <c r="S118" s="85">
        <f>VLOOKUP($C$2,'[78]ERU-1'!$A$6:$BE$17,S$42,FALSE)</f>
        <v>0</v>
      </c>
      <c r="T118" s="85">
        <f>VLOOKUP($C$2,'[78]ERU-1'!$A$6:$BE$17,T$42,FALSE)</f>
        <v>0</v>
      </c>
      <c r="U118" s="85">
        <f>VLOOKUP($C$2,'[78]ERU-1'!$A$6:$BE$17,U$42,FALSE)</f>
        <v>0</v>
      </c>
      <c r="V118" s="85">
        <f>VLOOKUP($C$2,'[78]ERU-1'!$A$6:$BE$17,V$42,FALSE)</f>
        <v>0</v>
      </c>
      <c r="W118" s="85">
        <f>VLOOKUP($C$2,'[78]ERU-1'!$A$6:$BE$17,W$42,FALSE)</f>
        <v>0</v>
      </c>
      <c r="X118" s="85">
        <f>VLOOKUP($C$2,'[78]ERU-1'!$A$6:$BE$17,X$42,FALSE)</f>
        <v>0</v>
      </c>
      <c r="Y118" s="85">
        <f>VLOOKUP($C$2,'[78]ERU-1'!$A$6:$BE$17,Y$42,FALSE)</f>
        <v>0</v>
      </c>
      <c r="Z118" s="85">
        <f>VLOOKUP($C$2,'[78]ERU-1'!$A$6:$BE$17,Z$42,FALSE)</f>
        <v>0</v>
      </c>
      <c r="AA118" s="85" t="str">
        <f>INDEX([16]Data!$BK$5:$BK$156,MATCH(A118,[16]Data!$A$5:$A$156,0))</f>
        <v>Olomoucký</v>
      </c>
      <c r="AB118" s="86">
        <f>INDEX([16]Data!$BM$5:$BM$156,MATCH(A118,[16]Data!$A$5:$A$156,0))</f>
        <v>1.964</v>
      </c>
      <c r="AC118" s="12"/>
      <c r="AD118" s="39">
        <f t="shared" si="17"/>
        <v>0.78739748486119132</v>
      </c>
    </row>
    <row r="119" spans="1:30" x14ac:dyDescent="0.25">
      <c r="A119">
        <v>3611</v>
      </c>
      <c r="B119" s="84" t="str">
        <f>INDEX([16]Data!$C$5:$C$156,MATCH(A119,[16]Data!$A$5:$A$156,0))</f>
        <v>KJ - Prostějov, Moravská</v>
      </c>
      <c r="C119" s="85" t="str">
        <f>VLOOKUP($C$2,'[79]ERU-1'!$A$6:$BE$17,C$42,FALSE)</f>
        <v>Září</v>
      </c>
      <c r="D119" s="85">
        <f>VLOOKUP($C$2,'[79]ERU-1'!$A$6:$BE$17,D$42,FALSE)</f>
        <v>9</v>
      </c>
      <c r="E119" s="85">
        <f>VLOOKUP($C$2,'[79]ERU-1'!$A$6:$BE$17,E$42,FALSE)</f>
        <v>188.32900000000001</v>
      </c>
      <c r="F119" s="85">
        <f>VLOOKUP($C$2,'[79]ERU-1'!$A$6:$BE$17,F$42,FALSE)</f>
        <v>99.495000000000005</v>
      </c>
      <c r="G119" s="85">
        <f>VLOOKUP($C$2,'[79]ERU-1'!$A$6:$BE$17,G$42,FALSE)</f>
        <v>35.488</v>
      </c>
      <c r="H119" s="85">
        <f>VLOOKUP($C$2,'[79]ERU-1'!$A$6:$BE$17,H$42,FALSE)</f>
        <v>282</v>
      </c>
      <c r="I119" s="85">
        <f>VLOOKUP($C$2,'[79]ERU-1'!$A$6:$BE$17,I$42,FALSE)</f>
        <v>0</v>
      </c>
      <c r="J119" s="85">
        <f>VLOOKUP($C$2,'[79]ERU-1'!$A$6:$BE$17,J$42,FALSE)</f>
        <v>0</v>
      </c>
      <c r="K119" s="85">
        <f>VLOOKUP($C$2,'[79]ERU-1'!$A$6:$BE$17,K$42,FALSE)</f>
        <v>282</v>
      </c>
      <c r="L119" s="85">
        <f>VLOOKUP($C$2,'[79]ERU-1'!$A$6:$BE$17,L$42,FALSE)</f>
        <v>0</v>
      </c>
      <c r="M119" s="85">
        <f>VLOOKUP($C$2,'[79]ERU-1'!$A$6:$BE$17,M$42,FALSE)</f>
        <v>282</v>
      </c>
      <c r="N119" s="85">
        <f>VLOOKUP($C$2,'[79]ERU-1'!$A$6:$BE$17,N$42,FALSE)</f>
        <v>0</v>
      </c>
      <c r="O119" s="85" t="s">
        <v>36</v>
      </c>
      <c r="P119" s="85">
        <f>VLOOKUP($C$2,'[79]ERU-1'!$A$6:$BE$17,P$42,FALSE)</f>
        <v>0</v>
      </c>
      <c r="Q119" s="85">
        <f>VLOOKUP($C$2,'[79]ERU-1'!$A$6:$BE$17,Q$42,FALSE)</f>
        <v>0</v>
      </c>
      <c r="R119" s="85">
        <f>VLOOKUP($C$2,'[79]ERU-1'!$A$6:$BE$17,R$42,FALSE)</f>
        <v>282</v>
      </c>
      <c r="S119" s="85">
        <f>VLOOKUP($C$2,'[79]ERU-1'!$A$6:$BE$17,S$42,FALSE)</f>
        <v>0</v>
      </c>
      <c r="T119" s="85">
        <f>VLOOKUP($C$2,'[79]ERU-1'!$A$6:$BE$17,T$42,FALSE)</f>
        <v>0</v>
      </c>
      <c r="U119" s="85">
        <f>VLOOKUP($C$2,'[79]ERU-1'!$A$6:$BE$17,U$42,FALSE)</f>
        <v>0</v>
      </c>
      <c r="V119" s="85">
        <f>VLOOKUP($C$2,'[79]ERU-1'!$A$6:$BE$17,V$42,FALSE)</f>
        <v>0</v>
      </c>
      <c r="W119" s="85">
        <f>VLOOKUP($C$2,'[79]ERU-1'!$A$6:$BE$17,W$42,FALSE)</f>
        <v>0</v>
      </c>
      <c r="X119" s="85">
        <f>VLOOKUP($C$2,'[79]ERU-1'!$A$6:$BE$17,X$42,FALSE)</f>
        <v>0</v>
      </c>
      <c r="Y119" s="85">
        <f>VLOOKUP($C$2,'[79]ERU-1'!$A$6:$BE$17,Y$42,FALSE)</f>
        <v>0</v>
      </c>
      <c r="Z119" s="85">
        <f>VLOOKUP($C$2,'[79]ERU-1'!$A$6:$BE$17,Z$42,FALSE)</f>
        <v>0</v>
      </c>
      <c r="AA119" s="85" t="str">
        <f>INDEX([16]Data!$BK$5:$BK$156,MATCH(A119,[16]Data!$A$5:$A$156,0))</f>
        <v>Olomoucký</v>
      </c>
      <c r="AB119" s="86">
        <f>INDEX([16]Data!$BM$5:$BM$156,MATCH(A119,[16]Data!$A$5:$A$156,0))</f>
        <v>0.79700000000000004</v>
      </c>
      <c r="AC119" s="12"/>
      <c r="AD119" s="39">
        <f t="shared" si="17"/>
        <v>0.78730924502068778</v>
      </c>
    </row>
    <row r="120" spans="1:30" x14ac:dyDescent="0.25">
      <c r="A120">
        <v>3314</v>
      </c>
      <c r="B120" s="84" t="str">
        <f>INDEX([16]Data!$C$5:$C$156,MATCH(A120,[16]Data!$A$5:$A$156,0))</f>
        <v>KJ - Prostějov nemocnice</v>
      </c>
      <c r="C120" s="85" t="str">
        <f>VLOOKUP($C$2,'[80]ERU-1'!$A$6:$BE$17,C$42,FALSE)</f>
        <v>Září</v>
      </c>
      <c r="D120" s="85">
        <f>VLOOKUP($C$2,'[80]ERU-1'!$A$6:$BE$17,D$42,FALSE)</f>
        <v>9</v>
      </c>
      <c r="E120" s="85">
        <f>VLOOKUP($C$2,'[80]ERU-1'!$A$6:$BE$17,E$42,FALSE)</f>
        <v>539.66700000000003</v>
      </c>
      <c r="F120" s="85">
        <f>VLOOKUP($C$2,'[80]ERU-1'!$A$6:$BE$17,F$42,FALSE)</f>
        <v>279.19299999999998</v>
      </c>
      <c r="G120" s="85">
        <f>VLOOKUP($C$2,'[80]ERU-1'!$A$6:$BE$17,G$42,FALSE)</f>
        <v>35.488999999999997</v>
      </c>
      <c r="H120" s="85">
        <f>VLOOKUP($C$2,'[80]ERU-1'!$A$6:$BE$17,H$42,FALSE)</f>
        <v>777</v>
      </c>
      <c r="I120" s="85">
        <f>VLOOKUP($C$2,'[80]ERU-1'!$A$6:$BE$17,I$42,FALSE)</f>
        <v>0</v>
      </c>
      <c r="J120" s="85">
        <f>VLOOKUP($C$2,'[80]ERU-1'!$A$6:$BE$17,J$42,FALSE)</f>
        <v>0</v>
      </c>
      <c r="K120" s="85">
        <f>VLOOKUP($C$2,'[80]ERU-1'!$A$6:$BE$17,K$42,FALSE)</f>
        <v>777</v>
      </c>
      <c r="L120" s="85">
        <f>VLOOKUP($C$2,'[80]ERU-1'!$A$6:$BE$17,L$42,FALSE)</f>
        <v>0</v>
      </c>
      <c r="M120" s="85">
        <f>VLOOKUP($C$2,'[80]ERU-1'!$A$6:$BE$17,M$42,FALSE)</f>
        <v>777</v>
      </c>
      <c r="N120" s="85">
        <f>VLOOKUP($C$2,'[80]ERU-1'!$A$6:$BE$17,N$42,FALSE)</f>
        <v>0</v>
      </c>
      <c r="O120" s="85" t="s">
        <v>36</v>
      </c>
      <c r="P120" s="85">
        <f>VLOOKUP($C$2,'[80]ERU-1'!$A$6:$BE$17,P$42,FALSE)</f>
        <v>0</v>
      </c>
      <c r="Q120" s="85">
        <f>VLOOKUP($C$2,'[80]ERU-1'!$A$6:$BE$17,Q$42,FALSE)</f>
        <v>0</v>
      </c>
      <c r="R120" s="85">
        <f>VLOOKUP($C$2,'[80]ERU-1'!$A$6:$BE$17,R$42,FALSE)</f>
        <v>777</v>
      </c>
      <c r="S120" s="85">
        <f>VLOOKUP($C$2,'[80]ERU-1'!$A$6:$BE$17,S$42,FALSE)</f>
        <v>0</v>
      </c>
      <c r="T120" s="85">
        <f>VLOOKUP($C$2,'[80]ERU-1'!$A$6:$BE$17,T$42,FALSE)</f>
        <v>0</v>
      </c>
      <c r="U120" s="85">
        <f>VLOOKUP($C$2,'[80]ERU-1'!$A$6:$BE$17,U$42,FALSE)</f>
        <v>0</v>
      </c>
      <c r="V120" s="85">
        <f>VLOOKUP($C$2,'[80]ERU-1'!$A$6:$BE$17,V$42,FALSE)</f>
        <v>0</v>
      </c>
      <c r="W120" s="85">
        <f>VLOOKUP($C$2,'[80]ERU-1'!$A$6:$BE$17,W$42,FALSE)</f>
        <v>0</v>
      </c>
      <c r="X120" s="85">
        <f>VLOOKUP($C$2,'[80]ERU-1'!$A$6:$BE$17,X$42,FALSE)</f>
        <v>0</v>
      </c>
      <c r="Y120" s="85">
        <f>VLOOKUP($C$2,'[80]ERU-1'!$A$6:$BE$17,Y$42,FALSE)</f>
        <v>0</v>
      </c>
      <c r="Z120" s="85">
        <f>VLOOKUP($C$2,'[80]ERU-1'!$A$6:$BE$17,Z$42,FALSE)</f>
        <v>0</v>
      </c>
      <c r="AA120" s="85" t="str">
        <f>INDEX([16]Data!$BK$5:$BK$156,MATCH(A120,[16]Data!$A$5:$A$156,0))</f>
        <v>Olomoucký</v>
      </c>
      <c r="AB120" s="86">
        <f>INDEX([16]Data!$BM$5:$BM$156,MATCH(A120,[16]Data!$A$5:$A$156,0))</f>
        <v>1.9950000000000001</v>
      </c>
      <c r="AC120" s="12"/>
      <c r="AD120" s="39">
        <f t="shared" si="17"/>
        <v>0.77306140674491608</v>
      </c>
    </row>
    <row r="121" spans="1:30" x14ac:dyDescent="0.25">
      <c r="A121">
        <v>3315</v>
      </c>
      <c r="B121" s="84" t="str">
        <f>INDEX([16]Data!$C$5:$C$156,MATCH(A121,[16]Data!$A$5:$A$156,0))</f>
        <v>KJ - Prostějov sladovny</v>
      </c>
      <c r="C121" s="85" t="str">
        <f>VLOOKUP($C$2,'[81]ERU-1'!$A$6:$BE$17,C$42,FALSE)</f>
        <v>Září</v>
      </c>
      <c r="D121" s="85">
        <f>VLOOKUP($C$2,'[81]ERU-1'!$A$6:$BE$17,D$42,FALSE)</f>
        <v>9</v>
      </c>
      <c r="E121" s="85">
        <f>VLOOKUP($C$2,'[81]ERU-1'!$A$6:$BE$17,E$42,FALSE)</f>
        <v>618.572</v>
      </c>
      <c r="F121" s="85">
        <f>VLOOKUP($C$2,'[81]ERU-1'!$A$6:$BE$17,F$42,FALSE)</f>
        <v>327.43099999999998</v>
      </c>
      <c r="G121" s="85">
        <f>VLOOKUP($C$2,'[81]ERU-1'!$A$6:$BE$17,G$42,FALSE)</f>
        <v>35.49</v>
      </c>
      <c r="H121" s="85">
        <f>VLOOKUP($C$2,'[81]ERU-1'!$A$6:$BE$17,H$42,FALSE)</f>
        <v>944</v>
      </c>
      <c r="I121" s="85">
        <f>VLOOKUP($C$2,'[81]ERU-1'!$A$6:$BE$17,I$42,FALSE)</f>
        <v>0</v>
      </c>
      <c r="J121" s="85">
        <f>VLOOKUP($C$2,'[81]ERU-1'!$A$6:$BE$17,J$42,FALSE)</f>
        <v>0</v>
      </c>
      <c r="K121" s="85">
        <f>VLOOKUP($C$2,'[81]ERU-1'!$A$6:$BE$17,K$42,FALSE)</f>
        <v>944</v>
      </c>
      <c r="L121" s="85">
        <f>VLOOKUP($C$2,'[81]ERU-1'!$A$6:$BE$17,L$42,FALSE)</f>
        <v>0</v>
      </c>
      <c r="M121" s="85">
        <f>VLOOKUP($C$2,'[81]ERU-1'!$A$6:$BE$17,M$42,FALSE)</f>
        <v>944</v>
      </c>
      <c r="N121" s="85">
        <f>VLOOKUP($C$2,'[81]ERU-1'!$A$6:$BE$17,N$42,FALSE)</f>
        <v>0</v>
      </c>
      <c r="O121" s="85" t="s">
        <v>36</v>
      </c>
      <c r="P121" s="85">
        <f>VLOOKUP($C$2,'[81]ERU-1'!$A$6:$BE$17,P$42,FALSE)</f>
        <v>0</v>
      </c>
      <c r="Q121" s="85">
        <f>VLOOKUP($C$2,'[81]ERU-1'!$A$6:$BE$17,Q$42,FALSE)</f>
        <v>0</v>
      </c>
      <c r="R121" s="85">
        <f>VLOOKUP($C$2,'[81]ERU-1'!$A$6:$BE$17,R$42,FALSE)</f>
        <v>944</v>
      </c>
      <c r="S121" s="85">
        <f>VLOOKUP($C$2,'[81]ERU-1'!$A$6:$BE$17,S$42,FALSE)</f>
        <v>0</v>
      </c>
      <c r="T121" s="85">
        <f>VLOOKUP($C$2,'[81]ERU-1'!$A$6:$BE$17,T$42,FALSE)</f>
        <v>0</v>
      </c>
      <c r="U121" s="85">
        <f>VLOOKUP($C$2,'[81]ERU-1'!$A$6:$BE$17,U$42,FALSE)</f>
        <v>0</v>
      </c>
      <c r="V121" s="85">
        <f>VLOOKUP($C$2,'[81]ERU-1'!$A$6:$BE$17,V$42,FALSE)</f>
        <v>0</v>
      </c>
      <c r="W121" s="85">
        <f>VLOOKUP($C$2,'[81]ERU-1'!$A$6:$BE$17,W$42,FALSE)</f>
        <v>0</v>
      </c>
      <c r="X121" s="85">
        <f>VLOOKUP($C$2,'[81]ERU-1'!$A$6:$BE$17,X$42,FALSE)</f>
        <v>0</v>
      </c>
      <c r="Y121" s="85">
        <f>VLOOKUP($C$2,'[81]ERU-1'!$A$6:$BE$17,Y$42,FALSE)</f>
        <v>0</v>
      </c>
      <c r="Z121" s="85">
        <f>VLOOKUP($C$2,'[81]ERU-1'!$A$6:$BE$17,Z$42,FALSE)</f>
        <v>0</v>
      </c>
      <c r="AA121" s="85" t="str">
        <f>INDEX([16]Data!$BK$5:$BK$156,MATCH(A121,[16]Data!$A$5:$A$156,0))</f>
        <v>Olomoucký</v>
      </c>
      <c r="AB121" s="86">
        <f>INDEX([16]Data!$BM$5:$BM$156,MATCH(A121,[16]Data!$A$5:$A$156,0))</f>
        <v>2.5129999999999999</v>
      </c>
      <c r="AC121" s="12"/>
      <c r="AD121" s="39">
        <f t="shared" si="17"/>
        <v>0.80084726926351568</v>
      </c>
    </row>
    <row r="122" spans="1:30" x14ac:dyDescent="0.25">
      <c r="A122">
        <v>3612</v>
      </c>
      <c r="B122" s="84" t="str">
        <f>INDEX([16]Data!$C$5:$C$156,MATCH(A122,[16]Data!$A$5:$A$156,0))</f>
        <v>KJ - Prostějov, Tylova</v>
      </c>
      <c r="C122" s="85" t="str">
        <f>VLOOKUP($C$2,'[82]ERU-1'!$A$6:$BE$17,C$42,FALSE)</f>
        <v>Září</v>
      </c>
      <c r="D122" s="85">
        <f>VLOOKUP($C$2,'[82]ERU-1'!$A$6:$BE$17,D$42,FALSE)</f>
        <v>9</v>
      </c>
      <c r="E122" s="85">
        <f>VLOOKUP($C$2,'[82]ERU-1'!$A$6:$BE$17,E$42,FALSE)</f>
        <v>314.12700000000001</v>
      </c>
      <c r="F122" s="85">
        <f>VLOOKUP($C$2,'[82]ERU-1'!$A$6:$BE$17,F$42,FALSE)</f>
        <v>161.10599999999999</v>
      </c>
      <c r="G122" s="85">
        <f>VLOOKUP($C$2,'[82]ERU-1'!$A$6:$BE$17,G$42,FALSE)</f>
        <v>35.488</v>
      </c>
      <c r="H122" s="85">
        <f>VLOOKUP($C$2,'[82]ERU-1'!$A$6:$BE$17,H$42,FALSE)</f>
        <v>443</v>
      </c>
      <c r="I122" s="85">
        <f>VLOOKUP($C$2,'[82]ERU-1'!$A$6:$BE$17,I$42,FALSE)</f>
        <v>0</v>
      </c>
      <c r="J122" s="85">
        <f>VLOOKUP($C$2,'[82]ERU-1'!$A$6:$BE$17,J$42,FALSE)</f>
        <v>0</v>
      </c>
      <c r="K122" s="85">
        <f>VLOOKUP($C$2,'[82]ERU-1'!$A$6:$BE$17,K$42,FALSE)</f>
        <v>443</v>
      </c>
      <c r="L122" s="85">
        <f>VLOOKUP($C$2,'[82]ERU-1'!$A$6:$BE$17,L$42,FALSE)</f>
        <v>0</v>
      </c>
      <c r="M122" s="85">
        <f>VLOOKUP($C$2,'[82]ERU-1'!$A$6:$BE$17,M$42,FALSE)</f>
        <v>443</v>
      </c>
      <c r="N122" s="85">
        <f>VLOOKUP($C$2,'[82]ERU-1'!$A$6:$BE$17,N$42,FALSE)</f>
        <v>0</v>
      </c>
      <c r="O122" s="85" t="s">
        <v>36</v>
      </c>
      <c r="P122" s="85">
        <f>VLOOKUP($C$2,'[82]ERU-1'!$A$6:$BE$17,P$42,FALSE)</f>
        <v>0</v>
      </c>
      <c r="Q122" s="85">
        <f>VLOOKUP($C$2,'[82]ERU-1'!$A$6:$BE$17,Q$42,FALSE)</f>
        <v>0</v>
      </c>
      <c r="R122" s="85">
        <f>VLOOKUP($C$2,'[82]ERU-1'!$A$6:$BE$17,R$42,FALSE)</f>
        <v>443</v>
      </c>
      <c r="S122" s="85">
        <f>VLOOKUP($C$2,'[82]ERU-1'!$A$6:$BE$17,S$42,FALSE)</f>
        <v>0</v>
      </c>
      <c r="T122" s="85">
        <f>VLOOKUP($C$2,'[82]ERU-1'!$A$6:$BE$17,T$42,FALSE)</f>
        <v>0</v>
      </c>
      <c r="U122" s="85">
        <f>VLOOKUP($C$2,'[82]ERU-1'!$A$6:$BE$17,U$42,FALSE)</f>
        <v>0</v>
      </c>
      <c r="V122" s="85">
        <f>VLOOKUP($C$2,'[82]ERU-1'!$A$6:$BE$17,V$42,FALSE)</f>
        <v>0</v>
      </c>
      <c r="W122" s="85">
        <f>VLOOKUP($C$2,'[82]ERU-1'!$A$6:$BE$17,W$42,FALSE)</f>
        <v>0</v>
      </c>
      <c r="X122" s="85">
        <f>VLOOKUP($C$2,'[82]ERU-1'!$A$6:$BE$17,X$42,FALSE)</f>
        <v>0</v>
      </c>
      <c r="Y122" s="85">
        <f>VLOOKUP($C$2,'[82]ERU-1'!$A$6:$BE$17,Y$42,FALSE)</f>
        <v>0</v>
      </c>
      <c r="Z122" s="85">
        <f>VLOOKUP($C$2,'[82]ERU-1'!$A$6:$BE$17,Z$42,FALSE)</f>
        <v>0</v>
      </c>
      <c r="AA122" s="85" t="str">
        <f>INDEX([16]Data!$BK$5:$BK$156,MATCH(A122,[16]Data!$A$5:$A$156,0))</f>
        <v>Olomoucký</v>
      </c>
      <c r="AB122" s="86">
        <f>INDEX([16]Data!$BM$5:$BM$156,MATCH(A122,[16]Data!$A$5:$A$156,0))</f>
        <v>1.274</v>
      </c>
      <c r="AC122" s="12"/>
      <c r="AD122" s="39">
        <f t="shared" si="17"/>
        <v>0.76381733489476222</v>
      </c>
    </row>
    <row r="123" spans="1:30" x14ac:dyDescent="0.25">
      <c r="A123">
        <v>2882</v>
      </c>
      <c r="B123" s="84" t="str">
        <f>INDEX([16]Data!$C$5:$C$156,MATCH(A123,[16]Data!$A$5:$A$156,0))</f>
        <v>KJ - Rokycany</v>
      </c>
      <c r="C123" s="85" t="str">
        <f>VLOOKUP($C$2,'[83]ERU-1'!$A$6:$BE$17,C$42,FALSE)</f>
        <v>Září</v>
      </c>
      <c r="D123" s="85">
        <f>VLOOKUP($C$2,'[83]ERU-1'!$A$6:$BE$17,D$42,FALSE)</f>
        <v>9</v>
      </c>
      <c r="E123" s="85">
        <f>VLOOKUP($C$2,'[83]ERU-1'!$A$6:$BE$17,E$42,FALSE)</f>
        <v>465.03699999999998</v>
      </c>
      <c r="F123" s="85">
        <f>VLOOKUP($C$2,'[83]ERU-1'!$A$6:$BE$17,F$42,FALSE)</f>
        <v>246.52</v>
      </c>
      <c r="G123" s="85">
        <f>VLOOKUP($C$2,'[83]ERU-1'!$A$6:$BE$17,G$42,FALSE)</f>
        <v>36.814</v>
      </c>
      <c r="H123" s="85">
        <f>VLOOKUP($C$2,'[83]ERU-1'!$A$6:$BE$17,H$42,FALSE)</f>
        <v>649</v>
      </c>
      <c r="I123" s="85">
        <f>VLOOKUP($C$2,'[83]ERU-1'!$A$6:$BE$17,I$42,FALSE)</f>
        <v>0</v>
      </c>
      <c r="J123" s="85">
        <f>VLOOKUP($C$2,'[83]ERU-1'!$A$6:$BE$17,J$42,FALSE)</f>
        <v>0</v>
      </c>
      <c r="K123" s="85">
        <f>VLOOKUP($C$2,'[83]ERU-1'!$A$6:$BE$17,K$42,FALSE)</f>
        <v>649</v>
      </c>
      <c r="L123" s="85">
        <f>VLOOKUP($C$2,'[83]ERU-1'!$A$6:$BE$17,L$42,FALSE)</f>
        <v>0</v>
      </c>
      <c r="M123" s="85">
        <f>VLOOKUP($C$2,'[83]ERU-1'!$A$6:$BE$17,M$42,FALSE)</f>
        <v>649</v>
      </c>
      <c r="N123" s="85">
        <f>VLOOKUP($C$2,'[83]ERU-1'!$A$6:$BE$17,N$42,FALSE)</f>
        <v>0</v>
      </c>
      <c r="O123" s="85" t="s">
        <v>36</v>
      </c>
      <c r="P123" s="85">
        <f>VLOOKUP($C$2,'[83]ERU-1'!$A$6:$BE$17,P$42,FALSE)</f>
        <v>0</v>
      </c>
      <c r="Q123" s="85">
        <f>VLOOKUP($C$2,'[83]ERU-1'!$A$6:$BE$17,Q$42,FALSE)</f>
        <v>0</v>
      </c>
      <c r="R123" s="85">
        <f>VLOOKUP($C$2,'[83]ERU-1'!$A$6:$BE$17,R$42,FALSE)</f>
        <v>649</v>
      </c>
      <c r="S123" s="85">
        <f>VLOOKUP($C$2,'[83]ERU-1'!$A$6:$BE$17,S$42,FALSE)</f>
        <v>0</v>
      </c>
      <c r="T123" s="85">
        <f>VLOOKUP($C$2,'[83]ERU-1'!$A$6:$BE$17,T$42,FALSE)</f>
        <v>0</v>
      </c>
      <c r="U123" s="85">
        <f>VLOOKUP($C$2,'[83]ERU-1'!$A$6:$BE$17,U$42,FALSE)</f>
        <v>0</v>
      </c>
      <c r="V123" s="85">
        <f>VLOOKUP($C$2,'[83]ERU-1'!$A$6:$BE$17,V$42,FALSE)</f>
        <v>0</v>
      </c>
      <c r="W123" s="85">
        <f>VLOOKUP($C$2,'[83]ERU-1'!$A$6:$BE$17,W$42,FALSE)</f>
        <v>0</v>
      </c>
      <c r="X123" s="85">
        <f>VLOOKUP($C$2,'[83]ERU-1'!$A$6:$BE$17,X$42,FALSE)</f>
        <v>0</v>
      </c>
      <c r="Y123" s="85">
        <f>VLOOKUP($C$2,'[83]ERU-1'!$A$6:$BE$17,Y$42,FALSE)</f>
        <v>0</v>
      </c>
      <c r="Z123" s="85">
        <f>VLOOKUP($C$2,'[83]ERU-1'!$A$6:$BE$17,Z$42,FALSE)</f>
        <v>0</v>
      </c>
      <c r="AA123" s="85" t="str">
        <f>INDEX([16]Data!$BK$5:$BK$156,MATCH(A123,[16]Data!$A$5:$A$156,0))</f>
        <v>Plzeňský</v>
      </c>
      <c r="AB123" s="86">
        <f>INDEX([16]Data!$BM$5:$BM$156,MATCH(A123,[16]Data!$A$5:$A$156,0))</f>
        <v>1.7909999999999999</v>
      </c>
      <c r="AC123" s="12"/>
      <c r="AD123" s="39">
        <f t="shared" si="17"/>
        <v>0.73129067733967934</v>
      </c>
    </row>
    <row r="124" spans="1:30" x14ac:dyDescent="0.25">
      <c r="A124">
        <v>3221</v>
      </c>
      <c r="B124" s="84" t="str">
        <f>INDEX([16]Data!$C$5:$C$156,MATCH(A124,[16]Data!$A$5:$A$156,0))</f>
        <v>KJ - Roudnice nad Labem</v>
      </c>
      <c r="C124" s="85" t="str">
        <f>VLOOKUP($C$2,'[84]ERU-1'!$A$6:$BE$17,C$42,FALSE)</f>
        <v>Září</v>
      </c>
      <c r="D124" s="85">
        <f>VLOOKUP($C$2,'[84]ERU-1'!$A$6:$BE$17,D$42,FALSE)</f>
        <v>9</v>
      </c>
      <c r="E124" s="85">
        <f>VLOOKUP($C$2,'[84]ERU-1'!$A$6:$BE$17,E$42,FALSE)</f>
        <v>67.016000000000005</v>
      </c>
      <c r="F124" s="85">
        <f>VLOOKUP($C$2,'[84]ERU-1'!$A$6:$BE$17,F$42,FALSE)</f>
        <v>37.606999999999999</v>
      </c>
      <c r="G124" s="85">
        <f>VLOOKUP($C$2,'[84]ERU-1'!$A$6:$BE$17,G$42,FALSE)</f>
        <v>35.427</v>
      </c>
      <c r="H124" s="85">
        <f>VLOOKUP($C$2,'[84]ERU-1'!$A$6:$BE$17,H$42,FALSE)</f>
        <v>103</v>
      </c>
      <c r="I124" s="85">
        <f>VLOOKUP($C$2,'[84]ERU-1'!$A$6:$BE$17,I$42,FALSE)</f>
        <v>0</v>
      </c>
      <c r="J124" s="85">
        <f>VLOOKUP($C$2,'[84]ERU-1'!$A$6:$BE$17,J$42,FALSE)</f>
        <v>0</v>
      </c>
      <c r="K124" s="85">
        <f>VLOOKUP($C$2,'[84]ERU-1'!$A$6:$BE$17,K$42,FALSE)</f>
        <v>103</v>
      </c>
      <c r="L124" s="85">
        <f>VLOOKUP($C$2,'[84]ERU-1'!$A$6:$BE$17,L$42,FALSE)</f>
        <v>0</v>
      </c>
      <c r="M124" s="85">
        <f>VLOOKUP($C$2,'[84]ERU-1'!$A$6:$BE$17,M$42,FALSE)</f>
        <v>103</v>
      </c>
      <c r="N124" s="85">
        <f>VLOOKUP($C$2,'[84]ERU-1'!$A$6:$BE$17,N$42,FALSE)</f>
        <v>0</v>
      </c>
      <c r="O124" s="85" t="s">
        <v>36</v>
      </c>
      <c r="P124" s="85">
        <f>VLOOKUP($C$2,'[84]ERU-1'!$A$6:$BE$17,P$42,FALSE)</f>
        <v>0</v>
      </c>
      <c r="Q124" s="85">
        <f>VLOOKUP($C$2,'[84]ERU-1'!$A$6:$BE$17,Q$42,FALSE)</f>
        <v>0</v>
      </c>
      <c r="R124" s="85">
        <f>VLOOKUP($C$2,'[84]ERU-1'!$A$6:$BE$17,R$42,FALSE)</f>
        <v>103</v>
      </c>
      <c r="S124" s="85">
        <f>VLOOKUP($C$2,'[84]ERU-1'!$A$6:$BE$17,S$42,FALSE)</f>
        <v>0</v>
      </c>
      <c r="T124" s="85">
        <f>VLOOKUP($C$2,'[84]ERU-1'!$A$6:$BE$17,T$42,FALSE)</f>
        <v>0</v>
      </c>
      <c r="U124" s="85">
        <f>VLOOKUP($C$2,'[84]ERU-1'!$A$6:$BE$17,U$42,FALSE)</f>
        <v>0</v>
      </c>
      <c r="V124" s="85">
        <f>VLOOKUP($C$2,'[84]ERU-1'!$A$6:$BE$17,V$42,FALSE)</f>
        <v>0</v>
      </c>
      <c r="W124" s="85">
        <f>VLOOKUP($C$2,'[84]ERU-1'!$A$6:$BE$17,W$42,FALSE)</f>
        <v>0</v>
      </c>
      <c r="X124" s="85">
        <f>VLOOKUP($C$2,'[84]ERU-1'!$A$6:$BE$17,X$42,FALSE)</f>
        <v>0</v>
      </c>
      <c r="Y124" s="85">
        <f>VLOOKUP($C$2,'[84]ERU-1'!$A$6:$BE$17,Y$42,FALSE)</f>
        <v>0</v>
      </c>
      <c r="Z124" s="85">
        <f>VLOOKUP($C$2,'[84]ERU-1'!$A$6:$BE$17,Z$42,FALSE)</f>
        <v>0</v>
      </c>
      <c r="AA124" s="85" t="str">
        <f>INDEX([16]Data!$BK$5:$BK$156,MATCH(A124,[16]Data!$A$5:$A$156,0))</f>
        <v>Ústecký</v>
      </c>
      <c r="AB124" s="86">
        <f>INDEX([16]Data!$BM$5:$BM$156,MATCH(A124,[16]Data!$A$5:$A$156,0))</f>
        <v>0.29099999999999998</v>
      </c>
      <c r="AC124" s="12"/>
      <c r="AD124" s="39">
        <f t="shared" si="17"/>
        <v>0.7607921693065417</v>
      </c>
    </row>
    <row r="125" spans="1:30" x14ac:dyDescent="0.25">
      <c r="A125">
        <v>3867</v>
      </c>
      <c r="B125" s="84" t="str">
        <f>INDEX([16]Data!$C$5:$C$156,MATCH(A125,[16]Data!$A$5:$A$156,0))</f>
        <v>KJ - Sedlčany, Na Severním sídlišti</v>
      </c>
      <c r="C125" s="85" t="str">
        <f>VLOOKUP($C$2,'[85]ERU-1'!$A$6:$BE$17,C$42,FALSE)</f>
        <v>Září</v>
      </c>
      <c r="D125" s="85">
        <f>VLOOKUP($C$2,'[85]ERU-1'!$A$6:$BE$17,D$42,FALSE)</f>
        <v>9</v>
      </c>
      <c r="E125" s="85">
        <f>VLOOKUP($C$2,'[85]ERU-1'!$A$6:$BE$17,E$42,FALSE)</f>
        <v>190.179</v>
      </c>
      <c r="F125" s="85">
        <f>VLOOKUP($C$2,'[85]ERU-1'!$A$6:$BE$17,F$42,FALSE)</f>
        <v>100.637</v>
      </c>
      <c r="G125" s="85">
        <f>VLOOKUP($C$2,'[85]ERU-1'!$A$6:$BE$17,G$42,FALSE)</f>
        <v>35.448999999999998</v>
      </c>
      <c r="H125" s="85">
        <f>VLOOKUP($C$2,'[85]ERU-1'!$A$6:$BE$17,H$42,FALSE)</f>
        <v>274</v>
      </c>
      <c r="I125" s="85">
        <f>VLOOKUP($C$2,'[85]ERU-1'!$A$6:$BE$17,I$42,FALSE)</f>
        <v>0</v>
      </c>
      <c r="J125" s="85">
        <f>VLOOKUP($C$2,'[85]ERU-1'!$A$6:$BE$17,J$42,FALSE)</f>
        <v>0</v>
      </c>
      <c r="K125" s="85">
        <f>VLOOKUP($C$2,'[85]ERU-1'!$A$6:$BE$17,K$42,FALSE)</f>
        <v>274</v>
      </c>
      <c r="L125" s="85">
        <f>VLOOKUP($C$2,'[85]ERU-1'!$A$6:$BE$17,L$42,FALSE)</f>
        <v>0</v>
      </c>
      <c r="M125" s="85">
        <f>VLOOKUP($C$2,'[85]ERU-1'!$A$6:$BE$17,M$42,FALSE)</f>
        <v>274</v>
      </c>
      <c r="N125" s="85">
        <f>VLOOKUP($C$2,'[85]ERU-1'!$A$6:$BE$17,N$42,FALSE)</f>
        <v>0</v>
      </c>
      <c r="O125" s="85" t="s">
        <v>36</v>
      </c>
      <c r="P125" s="85">
        <f>VLOOKUP($C$2,'[85]ERU-1'!$A$6:$BE$17,P$42,FALSE)</f>
        <v>0</v>
      </c>
      <c r="Q125" s="85">
        <f>VLOOKUP($C$2,'[85]ERU-1'!$A$6:$BE$17,Q$42,FALSE)</f>
        <v>0</v>
      </c>
      <c r="R125" s="85">
        <f>VLOOKUP($C$2,'[85]ERU-1'!$A$6:$BE$17,R$42,FALSE)</f>
        <v>274</v>
      </c>
      <c r="S125" s="85">
        <f>VLOOKUP($C$2,'[85]ERU-1'!$A$6:$BE$17,S$42,FALSE)</f>
        <v>0</v>
      </c>
      <c r="T125" s="85">
        <f>VLOOKUP($C$2,'[85]ERU-1'!$A$6:$BE$17,T$42,FALSE)</f>
        <v>0</v>
      </c>
      <c r="U125" s="85">
        <f>VLOOKUP($C$2,'[85]ERU-1'!$A$6:$BE$17,U$42,FALSE)</f>
        <v>0</v>
      </c>
      <c r="V125" s="85">
        <f>VLOOKUP($C$2,'[85]ERU-1'!$A$6:$BE$17,V$42,FALSE)</f>
        <v>0</v>
      </c>
      <c r="W125" s="85">
        <f>VLOOKUP($C$2,'[85]ERU-1'!$A$6:$BE$17,W$42,FALSE)</f>
        <v>0</v>
      </c>
      <c r="X125" s="85">
        <f>VLOOKUP($C$2,'[85]ERU-1'!$A$6:$BE$17,X$42,FALSE)</f>
        <v>0</v>
      </c>
      <c r="Y125" s="85">
        <f>VLOOKUP($C$2,'[85]ERU-1'!$A$6:$BE$17,Y$42,FALSE)</f>
        <v>0</v>
      </c>
      <c r="Z125" s="85">
        <f>VLOOKUP($C$2,'[85]ERU-1'!$A$6:$BE$17,Z$42,FALSE)</f>
        <v>0</v>
      </c>
      <c r="AA125" s="85" t="str">
        <f>INDEX([16]Data!$BK$5:$BK$156,MATCH(A125,[16]Data!$A$5:$A$156,0))</f>
        <v>Středočeský</v>
      </c>
      <c r="AB125" s="86">
        <f>INDEX([16]Data!$BM$5:$BM$156,MATCH(A125,[16]Data!$A$5:$A$156,0))</f>
        <v>0.77300000000000002</v>
      </c>
      <c r="AC125" s="12"/>
      <c r="AD125" s="39">
        <f t="shared" si="17"/>
        <v>0.75629352137992101</v>
      </c>
    </row>
    <row r="126" spans="1:30" x14ac:dyDescent="0.25">
      <c r="A126" s="34">
        <v>4582</v>
      </c>
      <c r="B126" s="84" t="str">
        <f>INDEX([16]Data!$C$5:$C$156,MATCH(A126,[16]Data!$A$5:$A$156,0))</f>
        <v>KJ - Sušice, Kaštanová</v>
      </c>
      <c r="C126" s="85" t="str">
        <f>VLOOKUP($C$2,'[86]ERU-1'!$A$6:$BE$17,C$42,FALSE)</f>
        <v>Září</v>
      </c>
      <c r="D126" s="85">
        <f>VLOOKUP($C$2,'[86]ERU-1'!$A$6:$BE$17,D$42,FALSE)</f>
        <v>9</v>
      </c>
      <c r="E126" s="85">
        <f>VLOOKUP($C$2,'[86]ERU-1'!$A$6:$BE$17,E$42,FALSE)</f>
        <v>183.21199999999999</v>
      </c>
      <c r="F126" s="85">
        <f>VLOOKUP($C$2,'[86]ERU-1'!$A$6:$BE$17,F$42,FALSE)</f>
        <v>103.372</v>
      </c>
      <c r="G126" s="85">
        <f>VLOOKUP($C$2,'[86]ERU-1'!$A$6:$BE$17,G$42,FALSE)</f>
        <v>35.478999999999999</v>
      </c>
      <c r="H126" s="85">
        <f>VLOOKUP($C$2,'[86]ERU-1'!$A$6:$BE$17,H$42,FALSE)</f>
        <v>308</v>
      </c>
      <c r="I126" s="85">
        <f>VLOOKUP($C$2,'[86]ERU-1'!$A$6:$BE$17,I$42,FALSE)</f>
        <v>0</v>
      </c>
      <c r="J126" s="85">
        <f>VLOOKUP($C$2,'[86]ERU-1'!$A$6:$BE$17,J$42,FALSE)</f>
        <v>0</v>
      </c>
      <c r="K126" s="85">
        <f>VLOOKUP($C$2,'[86]ERU-1'!$A$6:$BE$17,K$42,FALSE)</f>
        <v>308</v>
      </c>
      <c r="L126" s="85">
        <f>VLOOKUP($C$2,'[86]ERU-1'!$A$6:$BE$17,L$42,FALSE)</f>
        <v>0</v>
      </c>
      <c r="M126" s="85">
        <f>VLOOKUP($C$2,'[86]ERU-1'!$A$6:$BE$17,M$42,FALSE)</f>
        <v>308</v>
      </c>
      <c r="N126" s="85">
        <f>VLOOKUP($C$2,'[86]ERU-1'!$A$6:$BE$17,N$42,FALSE)</f>
        <v>0</v>
      </c>
      <c r="O126" s="85" t="s">
        <v>36</v>
      </c>
      <c r="P126" s="85">
        <f>VLOOKUP($C$2,'[86]ERU-1'!$A$6:$BE$17,P$42,FALSE)</f>
        <v>0</v>
      </c>
      <c r="Q126" s="85">
        <f>VLOOKUP($C$2,'[86]ERU-1'!$A$6:$BE$17,Q$42,FALSE)</f>
        <v>0</v>
      </c>
      <c r="R126" s="85">
        <f>VLOOKUP($C$2,'[86]ERU-1'!$A$6:$BE$17,R$42,FALSE)</f>
        <v>308</v>
      </c>
      <c r="S126" s="85">
        <f>VLOOKUP($C$2,'[86]ERU-1'!$A$6:$BE$17,S$42,FALSE)</f>
        <v>0</v>
      </c>
      <c r="T126" s="85">
        <f>VLOOKUP($C$2,'[86]ERU-1'!$A$6:$BE$17,T$42,FALSE)</f>
        <v>0</v>
      </c>
      <c r="U126" s="85">
        <f>VLOOKUP($C$2,'[86]ERU-1'!$A$6:$BE$17,U$42,FALSE)</f>
        <v>0</v>
      </c>
      <c r="V126" s="85">
        <f>VLOOKUP($C$2,'[86]ERU-1'!$A$6:$BE$17,V$42,FALSE)</f>
        <v>0</v>
      </c>
      <c r="W126" s="85">
        <f>VLOOKUP($C$2,'[86]ERU-1'!$A$6:$BE$17,W$42,FALSE)</f>
        <v>0</v>
      </c>
      <c r="X126" s="85">
        <f>VLOOKUP($C$2,'[86]ERU-1'!$A$6:$BE$17,X$42,FALSE)</f>
        <v>0</v>
      </c>
      <c r="Y126" s="85">
        <f>VLOOKUP($C$2,'[86]ERU-1'!$A$6:$BE$17,Y$42,FALSE)</f>
        <v>0</v>
      </c>
      <c r="Z126" s="85">
        <f>VLOOKUP($C$2,'[86]ERU-1'!$A$6:$BE$17,Z$42,FALSE)</f>
        <v>0</v>
      </c>
      <c r="AA126" s="85" t="str">
        <f>INDEX([16]Data!$BK$5:$BK$156,MATCH(A126,[16]Data!$A$5:$A$156,0))</f>
        <v>Plzeňský</v>
      </c>
      <c r="AB126" s="86">
        <f>INDEX([16]Data!$BM$5:$BM$156,MATCH(A126,[16]Data!$A$5:$A$156,0))</f>
        <v>0.66300000000000003</v>
      </c>
      <c r="AC126" s="12"/>
      <c r="AD126" s="39">
        <f t="shared" si="17"/>
        <v>0.82764728897143858</v>
      </c>
    </row>
    <row r="127" spans="1:30" x14ac:dyDescent="0.25">
      <c r="A127">
        <v>3631</v>
      </c>
      <c r="B127" s="84" t="str">
        <f>INDEX([16]Data!$C$5:$C$156,MATCH(A127,[16]Data!$A$5:$A$156,0))</f>
        <v>KJ - Sušice, Studentská</v>
      </c>
      <c r="C127" s="85" t="str">
        <f>VLOOKUP($C$2,'[87]ERU-1'!$A$6:$BE$17,C$42,FALSE)</f>
        <v>Září</v>
      </c>
      <c r="D127" s="85">
        <f>VLOOKUP($C$2,'[87]ERU-1'!$A$6:$BE$17,D$42,FALSE)</f>
        <v>9</v>
      </c>
      <c r="E127" s="85">
        <f>VLOOKUP($C$2,'[87]ERU-1'!$A$6:$BE$17,E$42,FALSE)</f>
        <v>0</v>
      </c>
      <c r="F127" s="85">
        <f>VLOOKUP($C$2,'[87]ERU-1'!$A$6:$BE$17,F$42,FALSE)</f>
        <v>0</v>
      </c>
      <c r="G127" s="85">
        <f>VLOOKUP($C$2,'[87]ERU-1'!$A$6:$BE$17,G$42,FALSE)</f>
        <v>35.447000000000003</v>
      </c>
      <c r="H127" s="85">
        <f>VLOOKUP($C$2,'[87]ERU-1'!$A$6:$BE$17,H$42,FALSE)</f>
        <v>137</v>
      </c>
      <c r="I127" s="85">
        <f>VLOOKUP($C$2,'[87]ERU-1'!$A$6:$BE$17,I$42,FALSE)</f>
        <v>0</v>
      </c>
      <c r="J127" s="85">
        <f>VLOOKUP($C$2,'[87]ERU-1'!$A$6:$BE$17,J$42,FALSE)</f>
        <v>0</v>
      </c>
      <c r="K127" s="85">
        <f>VLOOKUP($C$2,'[87]ERU-1'!$A$6:$BE$17,K$42,FALSE)</f>
        <v>137</v>
      </c>
      <c r="L127" s="85">
        <f>VLOOKUP($C$2,'[87]ERU-1'!$A$6:$BE$17,L$42,FALSE)</f>
        <v>0</v>
      </c>
      <c r="M127" s="85">
        <f>VLOOKUP($C$2,'[87]ERU-1'!$A$6:$BE$17,M$42,FALSE)</f>
        <v>137</v>
      </c>
      <c r="N127" s="85">
        <f>VLOOKUP($C$2,'[87]ERU-1'!$A$6:$BE$17,N$42,FALSE)</f>
        <v>0</v>
      </c>
      <c r="O127" s="85" t="s">
        <v>36</v>
      </c>
      <c r="P127" s="85">
        <f>VLOOKUP($C$2,'[87]ERU-1'!$A$6:$BE$17,P$42,FALSE)</f>
        <v>0</v>
      </c>
      <c r="Q127" s="85">
        <f>VLOOKUP($C$2,'[87]ERU-1'!$A$6:$BE$17,Q$42,FALSE)</f>
        <v>0</v>
      </c>
      <c r="R127" s="85">
        <f>VLOOKUP($C$2,'[87]ERU-1'!$A$6:$BE$17,R$42,FALSE)</f>
        <v>0</v>
      </c>
      <c r="S127" s="85">
        <f>VLOOKUP($C$2,'[87]ERU-1'!$A$6:$BE$17,S$42,FALSE)</f>
        <v>0</v>
      </c>
      <c r="T127" s="85">
        <f>VLOOKUP($C$2,'[87]ERU-1'!$A$6:$BE$17,T$42,FALSE)</f>
        <v>137</v>
      </c>
      <c r="U127" s="85">
        <f>VLOOKUP($C$2,'[87]ERU-1'!$A$6:$BE$17,U$42,FALSE)</f>
        <v>0</v>
      </c>
      <c r="V127" s="85">
        <f>VLOOKUP($C$2,'[87]ERU-1'!$A$6:$BE$17,V$42,FALSE)</f>
        <v>0</v>
      </c>
      <c r="W127" s="85">
        <f>VLOOKUP($C$2,'[87]ERU-1'!$A$6:$BE$17,W$42,FALSE)</f>
        <v>0</v>
      </c>
      <c r="X127" s="85">
        <f>VLOOKUP($C$2,'[87]ERU-1'!$A$6:$BE$17,X$42,FALSE)</f>
        <v>0</v>
      </c>
      <c r="Y127" s="85">
        <f>VLOOKUP($C$2,'[87]ERU-1'!$A$6:$BE$17,Y$42,FALSE)</f>
        <v>0</v>
      </c>
      <c r="Z127" s="85">
        <f>VLOOKUP($C$2,'[87]ERU-1'!$A$6:$BE$17,Z$42,FALSE)</f>
        <v>0</v>
      </c>
      <c r="AA127" s="85" t="str">
        <f>INDEX([16]Data!$BK$5:$BK$156,MATCH(A127,[16]Data!$A$5:$A$156,0))</f>
        <v>Plzeňský</v>
      </c>
      <c r="AB127" s="86">
        <f>INDEX([16]Data!$BM$5:$BM$156,MATCH(A127,[16]Data!$A$5:$A$156,0))</f>
        <v>0.28599999999999998</v>
      </c>
      <c r="AC127" s="12"/>
      <c r="AD127" s="39" t="e">
        <f t="shared" si="17"/>
        <v>#DIV/0!</v>
      </c>
    </row>
    <row r="128" spans="1:30" x14ac:dyDescent="0.25">
      <c r="A128" s="34">
        <v>4581</v>
      </c>
      <c r="B128" s="84" t="str">
        <f>INDEX([16]Data!$C$5:$C$156,MATCH(A128,[16]Data!$A$5:$A$156,0))</f>
        <v>KJ - Sušice, Na Hrázi</v>
      </c>
      <c r="C128" s="85" t="str">
        <f>VLOOKUP($C$2,'[88]ERU-1'!$A$6:$BE$17,C$42,FALSE)</f>
        <v>Září</v>
      </c>
      <c r="D128" s="85">
        <f>VLOOKUP($C$2,'[88]ERU-1'!$A$6:$BE$17,D$42,FALSE)</f>
        <v>9</v>
      </c>
      <c r="E128" s="85">
        <f>VLOOKUP($C$2,'[88]ERU-1'!$A$6:$BE$17,E$42,FALSE)</f>
        <v>319.06099999999998</v>
      </c>
      <c r="F128" s="85">
        <f>VLOOKUP($C$2,'[88]ERU-1'!$A$6:$BE$17,F$42,FALSE)</f>
        <v>179.952</v>
      </c>
      <c r="G128" s="85">
        <f>VLOOKUP($C$2,'[88]ERU-1'!$A$6:$BE$17,G$42,FALSE)</f>
        <v>35.479999999999997</v>
      </c>
      <c r="H128" s="85">
        <f>VLOOKUP($C$2,'[88]ERU-1'!$A$6:$BE$17,H$42,FALSE)</f>
        <v>528</v>
      </c>
      <c r="I128" s="85">
        <f>VLOOKUP($C$2,'[88]ERU-1'!$A$6:$BE$17,I$42,FALSE)</f>
        <v>0</v>
      </c>
      <c r="J128" s="85">
        <f>VLOOKUP($C$2,'[88]ERU-1'!$A$6:$BE$17,J$42,FALSE)</f>
        <v>0</v>
      </c>
      <c r="K128" s="85">
        <f>VLOOKUP($C$2,'[88]ERU-1'!$A$6:$BE$17,K$42,FALSE)</f>
        <v>528</v>
      </c>
      <c r="L128" s="85">
        <f>VLOOKUP($C$2,'[88]ERU-1'!$A$6:$BE$17,L$42,FALSE)</f>
        <v>0</v>
      </c>
      <c r="M128" s="85">
        <f>VLOOKUP($C$2,'[88]ERU-1'!$A$6:$BE$17,M$42,FALSE)</f>
        <v>528</v>
      </c>
      <c r="N128" s="85">
        <f>VLOOKUP($C$2,'[88]ERU-1'!$A$6:$BE$17,N$42,FALSE)</f>
        <v>0</v>
      </c>
      <c r="O128" s="85" t="s">
        <v>36</v>
      </c>
      <c r="P128" s="85">
        <f>VLOOKUP($C$2,'[88]ERU-1'!$A$6:$BE$17,P$42,FALSE)</f>
        <v>0</v>
      </c>
      <c r="Q128" s="85">
        <f>VLOOKUP($C$2,'[88]ERU-1'!$A$6:$BE$17,Q$42,FALSE)</f>
        <v>0</v>
      </c>
      <c r="R128" s="85">
        <f>VLOOKUP($C$2,'[88]ERU-1'!$A$6:$BE$17,R$42,FALSE)</f>
        <v>528</v>
      </c>
      <c r="S128" s="85">
        <f>VLOOKUP($C$2,'[88]ERU-1'!$A$6:$BE$17,S$42,FALSE)</f>
        <v>0</v>
      </c>
      <c r="T128" s="85">
        <f>VLOOKUP($C$2,'[88]ERU-1'!$A$6:$BE$17,T$42,FALSE)</f>
        <v>0</v>
      </c>
      <c r="U128" s="85">
        <f>VLOOKUP($C$2,'[88]ERU-1'!$A$6:$BE$17,U$42,FALSE)</f>
        <v>0</v>
      </c>
      <c r="V128" s="85">
        <f>VLOOKUP($C$2,'[88]ERU-1'!$A$6:$BE$17,V$42,FALSE)</f>
        <v>0</v>
      </c>
      <c r="W128" s="85">
        <f>VLOOKUP($C$2,'[88]ERU-1'!$A$6:$BE$17,W$42,FALSE)</f>
        <v>0</v>
      </c>
      <c r="X128" s="85">
        <f>VLOOKUP($C$2,'[88]ERU-1'!$A$6:$BE$17,X$42,FALSE)</f>
        <v>0</v>
      </c>
      <c r="Y128" s="85">
        <f>VLOOKUP($C$2,'[88]ERU-1'!$A$6:$BE$17,Y$42,FALSE)</f>
        <v>0</v>
      </c>
      <c r="Z128" s="85">
        <f>VLOOKUP($C$2,'[88]ERU-1'!$A$6:$BE$17,Z$42,FALSE)</f>
        <v>0</v>
      </c>
      <c r="AA128" s="85" t="str">
        <f>INDEX([16]Data!$BK$5:$BK$156,MATCH(A128,[16]Data!$A$5:$A$156,0))</f>
        <v>Plzeňský</v>
      </c>
      <c r="AB128" s="86">
        <f>INDEX([16]Data!$BM$5:$BM$156,MATCH(A128,[16]Data!$A$5:$A$156,0))</f>
        <v>1.0389999999999999</v>
      </c>
      <c r="AC128" s="12"/>
      <c r="AD128" s="39">
        <f t="shared" si="17"/>
        <v>0.81503215672327423</v>
      </c>
    </row>
    <row r="129" spans="1:30" x14ac:dyDescent="0.25">
      <c r="A129" s="34">
        <v>4583</v>
      </c>
      <c r="B129" s="84" t="str">
        <f>INDEX([16]Data!$C$5:$C$156,MATCH(A129,[16]Data!$A$5:$A$156,0))</f>
        <v>KJ - Sušice, Pravdova</v>
      </c>
      <c r="C129" s="85" t="str">
        <f>VLOOKUP($C$2,'[89]ERU-1'!$A$6:$BE$17,C$42,FALSE)</f>
        <v>Září</v>
      </c>
      <c r="D129" s="85">
        <f>VLOOKUP($C$2,'[89]ERU-1'!$A$6:$BE$17,D$42,FALSE)</f>
        <v>9</v>
      </c>
      <c r="E129" s="85">
        <f>VLOOKUP($C$2,'[89]ERU-1'!$A$6:$BE$17,E$42,FALSE)</f>
        <v>220.84200000000001</v>
      </c>
      <c r="F129" s="85">
        <f>VLOOKUP($C$2,'[89]ERU-1'!$A$6:$BE$17,F$42,FALSE)</f>
        <v>124.755</v>
      </c>
      <c r="G129" s="85">
        <f>VLOOKUP($C$2,'[89]ERU-1'!$A$6:$BE$17,G$42,FALSE)</f>
        <v>35.478000000000002</v>
      </c>
      <c r="H129" s="85">
        <f>VLOOKUP($C$2,'[89]ERU-1'!$A$6:$BE$17,H$42,FALSE)</f>
        <v>376</v>
      </c>
      <c r="I129" s="85">
        <f>VLOOKUP($C$2,'[89]ERU-1'!$A$6:$BE$17,I$42,FALSE)</f>
        <v>0</v>
      </c>
      <c r="J129" s="85">
        <f>VLOOKUP($C$2,'[89]ERU-1'!$A$6:$BE$17,J$42,FALSE)</f>
        <v>0</v>
      </c>
      <c r="K129" s="85">
        <f>VLOOKUP($C$2,'[89]ERU-1'!$A$6:$BE$17,K$42,FALSE)</f>
        <v>376</v>
      </c>
      <c r="L129" s="85">
        <f>VLOOKUP($C$2,'[89]ERU-1'!$A$6:$BE$17,L$42,FALSE)</f>
        <v>0</v>
      </c>
      <c r="M129" s="85">
        <f>VLOOKUP($C$2,'[89]ERU-1'!$A$6:$BE$17,M$42,FALSE)</f>
        <v>376</v>
      </c>
      <c r="N129" s="85">
        <f>VLOOKUP($C$2,'[89]ERU-1'!$A$6:$BE$17,N$42,FALSE)</f>
        <v>0</v>
      </c>
      <c r="O129" s="85" t="s">
        <v>36</v>
      </c>
      <c r="P129" s="85">
        <f>VLOOKUP($C$2,'[89]ERU-1'!$A$6:$BE$17,P$42,FALSE)</f>
        <v>0</v>
      </c>
      <c r="Q129" s="85">
        <f>VLOOKUP($C$2,'[89]ERU-1'!$A$6:$BE$17,Q$42,FALSE)</f>
        <v>0</v>
      </c>
      <c r="R129" s="85">
        <f>VLOOKUP($C$2,'[89]ERU-1'!$A$6:$BE$17,R$42,FALSE)</f>
        <v>376</v>
      </c>
      <c r="S129" s="85">
        <f>VLOOKUP($C$2,'[89]ERU-1'!$A$6:$BE$17,S$42,FALSE)</f>
        <v>0</v>
      </c>
      <c r="T129" s="85">
        <f>VLOOKUP($C$2,'[89]ERU-1'!$A$6:$BE$17,T$42,FALSE)</f>
        <v>0</v>
      </c>
      <c r="U129" s="85">
        <f>VLOOKUP($C$2,'[89]ERU-1'!$A$6:$BE$17,U$42,FALSE)</f>
        <v>0</v>
      </c>
      <c r="V129" s="85">
        <f>VLOOKUP($C$2,'[89]ERU-1'!$A$6:$BE$17,V$42,FALSE)</f>
        <v>0</v>
      </c>
      <c r="W129" s="85">
        <f>VLOOKUP($C$2,'[89]ERU-1'!$A$6:$BE$17,W$42,FALSE)</f>
        <v>0</v>
      </c>
      <c r="X129" s="85">
        <f>VLOOKUP($C$2,'[89]ERU-1'!$A$6:$BE$17,X$42,FALSE)</f>
        <v>0</v>
      </c>
      <c r="Y129" s="85">
        <f>VLOOKUP($C$2,'[89]ERU-1'!$A$6:$BE$17,Y$42,FALSE)</f>
        <v>0</v>
      </c>
      <c r="Z129" s="85">
        <f>VLOOKUP($C$2,'[89]ERU-1'!$A$6:$BE$17,Z$42,FALSE)</f>
        <v>0</v>
      </c>
      <c r="AA129" s="85" t="str">
        <f>INDEX([16]Data!$BK$5:$BK$156,MATCH(A129,[16]Data!$A$5:$A$156,0))</f>
        <v>Plzeňský</v>
      </c>
      <c r="AB129" s="86">
        <f>INDEX([16]Data!$BM$5:$BM$156,MATCH(A129,[16]Data!$A$5:$A$156,0))</f>
        <v>0.66300000000000003</v>
      </c>
      <c r="AC129" s="12"/>
      <c r="AD129" s="39">
        <f t="shared" si="17"/>
        <v>0.83719646061836761</v>
      </c>
    </row>
    <row r="130" spans="1:30" x14ac:dyDescent="0.25">
      <c r="A130" s="34">
        <v>4580</v>
      </c>
      <c r="B130" s="84" t="str">
        <f>INDEX([16]Data!$C$5:$C$156,MATCH(A130,[16]Data!$A$5:$A$156,0))</f>
        <v>KJ - Sušice, Sirkařská</v>
      </c>
      <c r="C130" s="85" t="str">
        <f>VLOOKUP($C$2,'[90]ERU-1'!$A$6:$BE$17,C$42,FALSE)</f>
        <v>Září</v>
      </c>
      <c r="D130" s="85">
        <f>VLOOKUP($C$2,'[90]ERU-1'!$A$6:$BE$17,D$42,FALSE)</f>
        <v>9</v>
      </c>
      <c r="E130" s="85">
        <f>VLOOKUP($C$2,'[90]ERU-1'!$A$6:$BE$17,E$42,FALSE)</f>
        <v>240.59899999999999</v>
      </c>
      <c r="F130" s="85">
        <f>VLOOKUP($C$2,'[90]ERU-1'!$A$6:$BE$17,F$42,FALSE)</f>
        <v>135.76</v>
      </c>
      <c r="G130" s="85">
        <f>VLOOKUP($C$2,'[90]ERU-1'!$A$6:$BE$17,G$42,FALSE)</f>
        <v>35.476999999999997</v>
      </c>
      <c r="H130" s="85">
        <f>VLOOKUP($C$2,'[90]ERU-1'!$A$6:$BE$17,H$42,FALSE)</f>
        <v>410</v>
      </c>
      <c r="I130" s="85">
        <f>VLOOKUP($C$2,'[90]ERU-1'!$A$6:$BE$17,I$42,FALSE)</f>
        <v>0</v>
      </c>
      <c r="J130" s="85">
        <f>VLOOKUP($C$2,'[90]ERU-1'!$A$6:$BE$17,J$42,FALSE)</f>
        <v>0</v>
      </c>
      <c r="K130" s="85">
        <f>VLOOKUP($C$2,'[90]ERU-1'!$A$6:$BE$17,K$42,FALSE)</f>
        <v>410</v>
      </c>
      <c r="L130" s="85">
        <f>VLOOKUP($C$2,'[90]ERU-1'!$A$6:$BE$17,L$42,FALSE)</f>
        <v>0</v>
      </c>
      <c r="M130" s="85">
        <f>VLOOKUP($C$2,'[90]ERU-1'!$A$6:$BE$17,M$42,FALSE)</f>
        <v>410</v>
      </c>
      <c r="N130" s="85">
        <f>VLOOKUP($C$2,'[90]ERU-1'!$A$6:$BE$17,N$42,FALSE)</f>
        <v>0</v>
      </c>
      <c r="O130" s="85" t="s">
        <v>36</v>
      </c>
      <c r="P130" s="85">
        <f>VLOOKUP($C$2,'[90]ERU-1'!$A$6:$BE$17,P$42,FALSE)</f>
        <v>0</v>
      </c>
      <c r="Q130" s="85">
        <f>VLOOKUP($C$2,'[90]ERU-1'!$A$6:$BE$17,Q$42,FALSE)</f>
        <v>0</v>
      </c>
      <c r="R130" s="85">
        <f>VLOOKUP($C$2,'[90]ERU-1'!$A$6:$BE$17,R$42,FALSE)</f>
        <v>410</v>
      </c>
      <c r="S130" s="85">
        <f>VLOOKUP($C$2,'[90]ERU-1'!$A$6:$BE$17,S$42,FALSE)</f>
        <v>0</v>
      </c>
      <c r="T130" s="85">
        <f>VLOOKUP($C$2,'[90]ERU-1'!$A$6:$BE$17,T$42,FALSE)</f>
        <v>0</v>
      </c>
      <c r="U130" s="85">
        <f>VLOOKUP($C$2,'[90]ERU-1'!$A$6:$BE$17,U$42,FALSE)</f>
        <v>0</v>
      </c>
      <c r="V130" s="85">
        <f>VLOOKUP($C$2,'[90]ERU-1'!$A$6:$BE$17,V$42,FALSE)</f>
        <v>0</v>
      </c>
      <c r="W130" s="85">
        <f>VLOOKUP($C$2,'[90]ERU-1'!$A$6:$BE$17,W$42,FALSE)</f>
        <v>0</v>
      </c>
      <c r="X130" s="85">
        <f>VLOOKUP($C$2,'[90]ERU-1'!$A$6:$BE$17,X$42,FALSE)</f>
        <v>0</v>
      </c>
      <c r="Y130" s="85">
        <f>VLOOKUP($C$2,'[90]ERU-1'!$A$6:$BE$17,Y$42,FALSE)</f>
        <v>0</v>
      </c>
      <c r="Z130" s="85">
        <f>VLOOKUP($C$2,'[90]ERU-1'!$A$6:$BE$17,Z$42,FALSE)</f>
        <v>0</v>
      </c>
      <c r="AA130" s="85" t="str">
        <f>INDEX([16]Data!$BK$5:$BK$156,MATCH(A130,[16]Data!$A$5:$A$156,0))</f>
        <v>Plzeňský</v>
      </c>
      <c r="AB130" s="86">
        <f>INDEX([16]Data!$BM$5:$BM$156,MATCH(A130,[16]Data!$A$5:$A$156,0))</f>
        <v>0.748</v>
      </c>
      <c r="AC130" s="12"/>
      <c r="AD130" s="39">
        <f t="shared" si="17"/>
        <v>0.83889871014208084</v>
      </c>
    </row>
    <row r="131" spans="1:30" x14ac:dyDescent="0.25">
      <c r="A131">
        <v>3868</v>
      </c>
      <c r="B131" s="84" t="str">
        <f>INDEX([16]Data!$C$5:$C$156,MATCH(A131,[16]Data!$A$5:$A$156,0))</f>
        <v>KJ - Světlá nad Sázavou, Zámecká (areál sklárny)</v>
      </c>
      <c r="C131" s="85" t="str">
        <f>VLOOKUP($C$2,'[13]ERU-1'!$A$6:$BE$17,C$42,FALSE)</f>
        <v>Září</v>
      </c>
      <c r="D131" s="85">
        <f>VLOOKUP($C$2,'[13]ERU-1'!$A$6:$BE$17,D$42,FALSE)</f>
        <v>9</v>
      </c>
      <c r="E131" s="85">
        <f>VLOOKUP($C$2,'[13]ERU-1'!$A$6:$BE$17,E$42,FALSE)</f>
        <v>87.903000000000006</v>
      </c>
      <c r="F131" s="85">
        <f>VLOOKUP($C$2,'[13]ERU-1'!$A$6:$BE$17,F$42,FALSE)</f>
        <v>45.823999999999998</v>
      </c>
      <c r="G131" s="85">
        <f>VLOOKUP($C$2,'[13]ERU-1'!$A$6:$BE$17,G$42,FALSE)</f>
        <v>35.436999999999998</v>
      </c>
      <c r="H131" s="85">
        <f>VLOOKUP($C$2,'[13]ERU-1'!$A$6:$BE$17,H$42,FALSE)</f>
        <v>138</v>
      </c>
      <c r="I131" s="85">
        <f>VLOOKUP($C$2,'[13]ERU-1'!$A$6:$BE$17,I$42,FALSE)</f>
        <v>0</v>
      </c>
      <c r="J131" s="85">
        <f>VLOOKUP($C$2,'[13]ERU-1'!$A$6:$BE$17,J$42,FALSE)</f>
        <v>0</v>
      </c>
      <c r="K131" s="85">
        <f>VLOOKUP($C$2,'[13]ERU-1'!$A$6:$BE$17,K$42,FALSE)</f>
        <v>138</v>
      </c>
      <c r="L131" s="85">
        <f>VLOOKUP($C$2,'[13]ERU-1'!$A$6:$BE$17,L$42,FALSE)</f>
        <v>0</v>
      </c>
      <c r="M131" s="85">
        <f>VLOOKUP($C$2,'[13]ERU-1'!$A$6:$BE$17,M$42,FALSE)</f>
        <v>138</v>
      </c>
      <c r="N131" s="85">
        <f>VLOOKUP($C$2,'[13]ERU-1'!$A$6:$BE$17,N$42,FALSE)</f>
        <v>0</v>
      </c>
      <c r="O131" s="85" t="s">
        <v>36</v>
      </c>
      <c r="P131" s="85">
        <f>VLOOKUP($C$2,'[13]ERU-1'!$A$6:$BE$17,P$42,FALSE)</f>
        <v>0</v>
      </c>
      <c r="Q131" s="85">
        <f>VLOOKUP($C$2,'[13]ERU-1'!$A$6:$BE$17,Q$42,FALSE)</f>
        <v>0</v>
      </c>
      <c r="R131" s="85">
        <f>VLOOKUP($C$2,'[13]ERU-1'!$A$6:$BE$17,R$42,FALSE)</f>
        <v>138</v>
      </c>
      <c r="S131" s="85">
        <f>VLOOKUP($C$2,'[13]ERU-1'!$A$6:$BE$17,S$42,FALSE)</f>
        <v>0</v>
      </c>
      <c r="T131" s="85">
        <f>VLOOKUP($C$2,'[13]ERU-1'!$A$6:$BE$17,T$42,FALSE)</f>
        <v>0</v>
      </c>
      <c r="U131" s="85">
        <f>VLOOKUP($C$2,'[13]ERU-1'!$A$6:$BE$17,U$42,FALSE)</f>
        <v>0</v>
      </c>
      <c r="V131" s="85">
        <f>VLOOKUP($C$2,'[13]ERU-1'!$A$6:$BE$17,V$42,FALSE)</f>
        <v>0</v>
      </c>
      <c r="W131" s="85">
        <f>VLOOKUP($C$2,'[13]ERU-1'!$A$6:$BE$17,W$42,FALSE)</f>
        <v>0</v>
      </c>
      <c r="X131" s="85">
        <f>VLOOKUP($C$2,'[13]ERU-1'!$A$6:$BE$17,X$42,FALSE)</f>
        <v>0</v>
      </c>
      <c r="Y131" s="85">
        <f>VLOOKUP($C$2,'[13]ERU-1'!$A$6:$BE$17,Y$42,FALSE)</f>
        <v>0</v>
      </c>
      <c r="Z131" s="85">
        <f>VLOOKUP($C$2,'[13]ERU-1'!$A$6:$BE$17,Z$42,FALSE)</f>
        <v>0</v>
      </c>
      <c r="AA131" s="85" t="str">
        <f>INDEX([16]Data!$BK$5:$BK$156,MATCH(A131,[16]Data!$A$5:$A$156,0))</f>
        <v>Vysočina</v>
      </c>
      <c r="AB131" s="86">
        <f>INDEX([16]Data!$BM$5:$BM$156,MATCH(A131,[16]Data!$A$5:$A$156,0))</f>
        <v>1.2450000000000001</v>
      </c>
      <c r="AC131" s="12"/>
      <c r="AD131" s="39">
        <f t="shared" si="17"/>
        <v>0.83653398510242094</v>
      </c>
    </row>
    <row r="132" spans="1:30" x14ac:dyDescent="0.25">
      <c r="A132">
        <v>3531</v>
      </c>
      <c r="B132" s="84" t="str">
        <f>INDEX([16]Data!$C$5:$C$156,MATCH(A132,[16]Data!$A$5:$A$156,0))</f>
        <v>KJ - Šternberk</v>
      </c>
      <c r="C132" s="85" t="str">
        <f>VLOOKUP($C$2,'[91]ERU-1'!$A$6:$BE$17,C$42,FALSE)</f>
        <v>Září</v>
      </c>
      <c r="D132" s="85">
        <f>VLOOKUP($C$2,'[91]ERU-1'!$A$6:$BE$17,D$42,FALSE)</f>
        <v>9</v>
      </c>
      <c r="E132" s="85">
        <f>VLOOKUP($C$2,'[91]ERU-1'!$A$6:$BE$17,E$42,FALSE)</f>
        <v>182.458</v>
      </c>
      <c r="F132" s="85">
        <f>VLOOKUP($C$2,'[91]ERU-1'!$A$6:$BE$17,F$42,FALSE)</f>
        <v>95.003</v>
      </c>
      <c r="G132" s="85">
        <f>VLOOKUP($C$2,'[91]ERU-1'!$A$6:$BE$17,G$42,FALSE)</f>
        <v>35.493000000000002</v>
      </c>
      <c r="H132" s="85">
        <f>VLOOKUP($C$2,'[91]ERU-1'!$A$6:$BE$17,H$42,FALSE)</f>
        <v>261</v>
      </c>
      <c r="I132" s="85">
        <f>VLOOKUP($C$2,'[91]ERU-1'!$A$6:$BE$17,I$42,FALSE)</f>
        <v>0</v>
      </c>
      <c r="J132" s="85">
        <f>VLOOKUP($C$2,'[91]ERU-1'!$A$6:$BE$17,J$42,FALSE)</f>
        <v>0</v>
      </c>
      <c r="K132" s="85">
        <f>VLOOKUP($C$2,'[91]ERU-1'!$A$6:$BE$17,K$42,FALSE)</f>
        <v>261</v>
      </c>
      <c r="L132" s="85">
        <f>VLOOKUP($C$2,'[91]ERU-1'!$A$6:$BE$17,L$42,FALSE)</f>
        <v>0</v>
      </c>
      <c r="M132" s="85">
        <f>VLOOKUP($C$2,'[91]ERU-1'!$A$6:$BE$17,M$42,FALSE)</f>
        <v>261</v>
      </c>
      <c r="N132" s="85">
        <f>VLOOKUP($C$2,'[91]ERU-1'!$A$6:$BE$17,N$42,FALSE)</f>
        <v>0</v>
      </c>
      <c r="O132" s="85" t="s">
        <v>36</v>
      </c>
      <c r="P132" s="85">
        <f>VLOOKUP($C$2,'[91]ERU-1'!$A$6:$BE$17,P$42,FALSE)</f>
        <v>0</v>
      </c>
      <c r="Q132" s="85">
        <f>VLOOKUP($C$2,'[91]ERU-1'!$A$6:$BE$17,Q$42,FALSE)</f>
        <v>0</v>
      </c>
      <c r="R132" s="85">
        <f>VLOOKUP($C$2,'[91]ERU-1'!$A$6:$BE$17,R$42,FALSE)</f>
        <v>261</v>
      </c>
      <c r="S132" s="85">
        <f>VLOOKUP($C$2,'[91]ERU-1'!$A$6:$BE$17,S$42,FALSE)</f>
        <v>0</v>
      </c>
      <c r="T132" s="85">
        <f>VLOOKUP($C$2,'[91]ERU-1'!$A$6:$BE$17,T$42,FALSE)</f>
        <v>0</v>
      </c>
      <c r="U132" s="85">
        <f>VLOOKUP($C$2,'[91]ERU-1'!$A$6:$BE$17,U$42,FALSE)</f>
        <v>0</v>
      </c>
      <c r="V132" s="85">
        <f>VLOOKUP($C$2,'[91]ERU-1'!$A$6:$BE$17,V$42,FALSE)</f>
        <v>0</v>
      </c>
      <c r="W132" s="85">
        <f>VLOOKUP($C$2,'[91]ERU-1'!$A$6:$BE$17,W$42,FALSE)</f>
        <v>0</v>
      </c>
      <c r="X132" s="85">
        <f>VLOOKUP($C$2,'[91]ERU-1'!$A$6:$BE$17,X$42,FALSE)</f>
        <v>0</v>
      </c>
      <c r="Y132" s="85">
        <f>VLOOKUP($C$2,'[91]ERU-1'!$A$6:$BE$17,Y$42,FALSE)</f>
        <v>0</v>
      </c>
      <c r="Z132" s="85">
        <f>VLOOKUP($C$2,'[91]ERU-1'!$A$6:$BE$17,Z$42,FALSE)</f>
        <v>0</v>
      </c>
      <c r="AA132" s="85" t="str">
        <f>INDEX([16]Data!$BK$5:$BK$156,MATCH(A132,[16]Data!$A$5:$A$156,0))</f>
        <v>Olomoucký</v>
      </c>
      <c r="AB132" s="86">
        <f>INDEX([16]Data!$BM$5:$BM$156,MATCH(A132,[16]Data!$A$5:$A$156,0))</f>
        <v>0.72299999999999998</v>
      </c>
      <c r="AD132" s="39">
        <f t="shared" si="17"/>
        <v>0.76313379577487028</v>
      </c>
    </row>
    <row r="133" spans="1:30" x14ac:dyDescent="0.25">
      <c r="A133">
        <v>2857</v>
      </c>
      <c r="B133" s="84" t="str">
        <f>INDEX([16]Data!$C$5:$C$156,MATCH(A133,[16]Data!$A$5:$A$156,0))</f>
        <v>KJ - Šumperk</v>
      </c>
      <c r="C133" s="85" t="str">
        <f>VLOOKUP($C$2,'[92]ERU-1'!$A$6:$BE$17,C$42,FALSE)</f>
        <v>Září</v>
      </c>
      <c r="D133" s="85">
        <f>VLOOKUP($C$2,'[92]ERU-1'!$A$6:$BE$17,D$42,FALSE)</f>
        <v>9</v>
      </c>
      <c r="E133" s="85">
        <f>VLOOKUP($C$2,'[92]ERU-1'!$A$6:$BE$17,E$42,FALSE)</f>
        <v>281.113</v>
      </c>
      <c r="F133" s="85">
        <f>VLOOKUP($C$2,'[92]ERU-1'!$A$6:$BE$17,F$42,FALSE)</f>
        <v>148.488</v>
      </c>
      <c r="G133" s="85">
        <f>VLOOKUP($C$2,'[92]ERU-1'!$A$6:$BE$17,G$42,FALSE)</f>
        <v>35.49</v>
      </c>
      <c r="H133" s="85">
        <f>VLOOKUP($C$2,'[92]ERU-1'!$A$6:$BE$17,H$42,FALSE)</f>
        <v>416</v>
      </c>
      <c r="I133" s="85">
        <f>VLOOKUP($C$2,'[92]ERU-1'!$A$6:$BE$17,I$42,FALSE)</f>
        <v>0</v>
      </c>
      <c r="J133" s="85">
        <f>VLOOKUP($C$2,'[92]ERU-1'!$A$6:$BE$17,J$42,FALSE)</f>
        <v>0</v>
      </c>
      <c r="K133" s="85">
        <f>VLOOKUP($C$2,'[92]ERU-1'!$A$6:$BE$17,K$42,FALSE)</f>
        <v>416</v>
      </c>
      <c r="L133" s="85">
        <f>VLOOKUP($C$2,'[92]ERU-1'!$A$6:$BE$17,L$42,FALSE)</f>
        <v>0</v>
      </c>
      <c r="M133" s="85">
        <f>VLOOKUP($C$2,'[92]ERU-1'!$A$6:$BE$17,M$42,FALSE)</f>
        <v>416</v>
      </c>
      <c r="N133" s="85">
        <f>VLOOKUP($C$2,'[92]ERU-1'!$A$6:$BE$17,N$42,FALSE)</f>
        <v>0</v>
      </c>
      <c r="O133" s="85" t="s">
        <v>36</v>
      </c>
      <c r="P133" s="85">
        <f>VLOOKUP($C$2,'[92]ERU-1'!$A$6:$BE$17,P$42,FALSE)</f>
        <v>0</v>
      </c>
      <c r="Q133" s="85">
        <f>VLOOKUP($C$2,'[92]ERU-1'!$A$6:$BE$17,Q$42,FALSE)</f>
        <v>0</v>
      </c>
      <c r="R133" s="85">
        <f>VLOOKUP($C$2,'[92]ERU-1'!$A$6:$BE$17,R$42,FALSE)</f>
        <v>416</v>
      </c>
      <c r="S133" s="85">
        <f>VLOOKUP($C$2,'[92]ERU-1'!$A$6:$BE$17,S$42,FALSE)</f>
        <v>0</v>
      </c>
      <c r="T133" s="85">
        <f>VLOOKUP($C$2,'[92]ERU-1'!$A$6:$BE$17,T$42,FALSE)</f>
        <v>0</v>
      </c>
      <c r="U133" s="85">
        <f>VLOOKUP($C$2,'[92]ERU-1'!$A$6:$BE$17,U$42,FALSE)</f>
        <v>0</v>
      </c>
      <c r="V133" s="85">
        <f>VLOOKUP($C$2,'[92]ERU-1'!$A$6:$BE$17,V$42,FALSE)</f>
        <v>0</v>
      </c>
      <c r="W133" s="85">
        <f>VLOOKUP($C$2,'[92]ERU-1'!$A$6:$BE$17,W$42,FALSE)</f>
        <v>0</v>
      </c>
      <c r="X133" s="85">
        <f>VLOOKUP($C$2,'[92]ERU-1'!$A$6:$BE$17,X$42,FALSE)</f>
        <v>0</v>
      </c>
      <c r="Y133" s="85">
        <f>VLOOKUP($C$2,'[92]ERU-1'!$A$6:$BE$17,Y$42,FALSE)</f>
        <v>0</v>
      </c>
      <c r="Z133" s="85">
        <f>VLOOKUP($C$2,'[92]ERU-1'!$A$6:$BE$17,Z$42,FALSE)</f>
        <v>0</v>
      </c>
      <c r="AA133" s="85" t="str">
        <f>INDEX([16]Data!$BK$5:$BK$156,MATCH(A133,[16]Data!$A$5:$A$156,0))</f>
        <v>Olomoucký</v>
      </c>
      <c r="AB133" s="86">
        <f>INDEX([16]Data!$BM$5:$BM$156,MATCH(A133,[16]Data!$A$5:$A$156,0))</f>
        <v>1.1619999999999999</v>
      </c>
      <c r="AD133" s="39">
        <f t="shared" si="17"/>
        <v>0.77821477530544925</v>
      </c>
    </row>
    <row r="134" spans="1:30" x14ac:dyDescent="0.25">
      <c r="A134">
        <v>3082</v>
      </c>
      <c r="B134" s="84" t="str">
        <f>INDEX([16]Data!$C$5:$C$156,MATCH(A134,[16]Data!$A$5:$A$156,0))</f>
        <v>KJ - Tanvald</v>
      </c>
      <c r="C134" s="85" t="str">
        <f>VLOOKUP($C$2,'[93]ERU-1'!$A$6:$BE$17,C$42,FALSE)</f>
        <v>Září</v>
      </c>
      <c r="D134" s="85">
        <f>VLOOKUP($C$2,'[93]ERU-1'!$A$6:$BE$17,D$42,FALSE)</f>
        <v>9</v>
      </c>
      <c r="E134" s="85">
        <f>VLOOKUP($C$2,'[93]ERU-1'!$A$6:$BE$17,E$42,FALSE)</f>
        <v>784.05899999999997</v>
      </c>
      <c r="F134" s="85">
        <f>VLOOKUP($C$2,'[93]ERU-1'!$A$6:$BE$17,F$42,FALSE)</f>
        <v>433.52600000000001</v>
      </c>
      <c r="G134" s="85">
        <f>VLOOKUP($C$2,'[93]ERU-1'!$A$6:$BE$17,G$42,FALSE)</f>
        <v>35.445999999999998</v>
      </c>
      <c r="H134" s="85">
        <f>VLOOKUP($C$2,'[93]ERU-1'!$A$6:$BE$17,H$42,FALSE)</f>
        <v>1115</v>
      </c>
      <c r="I134" s="85">
        <f>VLOOKUP($C$2,'[93]ERU-1'!$A$6:$BE$17,I$42,FALSE)</f>
        <v>0</v>
      </c>
      <c r="J134" s="85">
        <f>VLOOKUP($C$2,'[93]ERU-1'!$A$6:$BE$17,J$42,FALSE)</f>
        <v>0</v>
      </c>
      <c r="K134" s="85">
        <f>VLOOKUP($C$2,'[93]ERU-1'!$A$6:$BE$17,K$42,FALSE)</f>
        <v>1115</v>
      </c>
      <c r="L134" s="85">
        <f>VLOOKUP($C$2,'[93]ERU-1'!$A$6:$BE$17,L$42,FALSE)</f>
        <v>0</v>
      </c>
      <c r="M134" s="85">
        <f>VLOOKUP($C$2,'[93]ERU-1'!$A$6:$BE$17,M$42,FALSE)</f>
        <v>1115</v>
      </c>
      <c r="N134" s="85">
        <f>VLOOKUP($C$2,'[93]ERU-1'!$A$6:$BE$17,N$42,FALSE)</f>
        <v>0</v>
      </c>
      <c r="O134" s="85" t="s">
        <v>36</v>
      </c>
      <c r="P134" s="85">
        <f>VLOOKUP($C$2,'[93]ERU-1'!$A$6:$BE$17,P$42,FALSE)</f>
        <v>0</v>
      </c>
      <c r="Q134" s="85">
        <f>VLOOKUP($C$2,'[93]ERU-1'!$A$6:$BE$17,Q$42,FALSE)</f>
        <v>0</v>
      </c>
      <c r="R134" s="85">
        <f>VLOOKUP($C$2,'[93]ERU-1'!$A$6:$BE$17,R$42,FALSE)</f>
        <v>1115</v>
      </c>
      <c r="S134" s="85">
        <f>VLOOKUP($C$2,'[93]ERU-1'!$A$6:$BE$17,S$42,FALSE)</f>
        <v>0</v>
      </c>
      <c r="T134" s="85">
        <f>VLOOKUP($C$2,'[93]ERU-1'!$A$6:$BE$17,T$42,FALSE)</f>
        <v>0</v>
      </c>
      <c r="U134" s="85">
        <f>VLOOKUP($C$2,'[93]ERU-1'!$A$6:$BE$17,U$42,FALSE)</f>
        <v>0</v>
      </c>
      <c r="V134" s="85">
        <f>VLOOKUP($C$2,'[93]ERU-1'!$A$6:$BE$17,V$42,FALSE)</f>
        <v>0</v>
      </c>
      <c r="W134" s="85">
        <f>VLOOKUP($C$2,'[93]ERU-1'!$A$6:$BE$17,W$42,FALSE)</f>
        <v>0</v>
      </c>
      <c r="X134" s="85">
        <f>VLOOKUP($C$2,'[93]ERU-1'!$A$6:$BE$17,X$42,FALSE)</f>
        <v>0</v>
      </c>
      <c r="Y134" s="85">
        <f>VLOOKUP($C$2,'[93]ERU-1'!$A$6:$BE$17,Y$42,FALSE)</f>
        <v>0</v>
      </c>
      <c r="Z134" s="85">
        <f>VLOOKUP($C$2,'[93]ERU-1'!$A$6:$BE$17,Z$42,FALSE)</f>
        <v>0</v>
      </c>
      <c r="AA134" s="85" t="str">
        <f>INDEX([16]Data!$BK$5:$BK$156,MATCH(A134,[16]Data!$A$5:$A$156,0))</f>
        <v>Liberecký</v>
      </c>
      <c r="AB134" s="86">
        <f>INDEX([16]Data!$BM$5:$BM$156,MATCH(A134,[16]Data!$A$5:$A$156,0))</f>
        <v>2.254</v>
      </c>
      <c r="AD134" s="39">
        <f t="shared" si="17"/>
        <v>0.7144259449772844</v>
      </c>
    </row>
    <row r="135" spans="1:30" x14ac:dyDescent="0.25">
      <c r="A135">
        <v>2881</v>
      </c>
      <c r="B135" s="84" t="str">
        <f>INDEX([16]Data!$C$5:$C$156,MATCH(A135,[16]Data!$A$5:$A$156,0))</f>
        <v>KJ - Ústí nad Orlicí</v>
      </c>
      <c r="C135" s="85" t="str">
        <f>VLOOKUP($C$2,'[94]ERU-1'!$A$6:$BE$17,C$42,FALSE)</f>
        <v>Září</v>
      </c>
      <c r="D135" s="85">
        <f>VLOOKUP($C$2,'[94]ERU-1'!$A$6:$BE$17,D$42,FALSE)</f>
        <v>9</v>
      </c>
      <c r="E135" s="85">
        <f>VLOOKUP($C$2,'[94]ERU-1'!$A$6:$BE$17,E$42,FALSE)</f>
        <v>634.15300000000002</v>
      </c>
      <c r="F135" s="85">
        <f>VLOOKUP($C$2,'[94]ERU-1'!$A$6:$BE$17,F$42,FALSE)</f>
        <v>332.15100000000001</v>
      </c>
      <c r="G135" s="85">
        <f>VLOOKUP($C$2,'[94]ERU-1'!$A$6:$BE$17,G$42,FALSE)</f>
        <v>35.444000000000003</v>
      </c>
      <c r="H135" s="85">
        <f>VLOOKUP($C$2,'[94]ERU-1'!$A$6:$BE$17,H$42,FALSE)</f>
        <v>930</v>
      </c>
      <c r="I135" s="85">
        <f>VLOOKUP($C$2,'[94]ERU-1'!$A$6:$BE$17,I$42,FALSE)</f>
        <v>0</v>
      </c>
      <c r="J135" s="85">
        <f>VLOOKUP($C$2,'[94]ERU-1'!$A$6:$BE$17,J$42,FALSE)</f>
        <v>0</v>
      </c>
      <c r="K135" s="85">
        <f>VLOOKUP($C$2,'[94]ERU-1'!$A$6:$BE$17,K$42,FALSE)</f>
        <v>930</v>
      </c>
      <c r="L135" s="85">
        <f>VLOOKUP($C$2,'[94]ERU-1'!$A$6:$BE$17,L$42,FALSE)</f>
        <v>0</v>
      </c>
      <c r="M135" s="85">
        <f>VLOOKUP($C$2,'[94]ERU-1'!$A$6:$BE$17,M$42,FALSE)</f>
        <v>930</v>
      </c>
      <c r="N135" s="85">
        <f>VLOOKUP($C$2,'[94]ERU-1'!$A$6:$BE$17,N$42,FALSE)</f>
        <v>0</v>
      </c>
      <c r="O135" s="85" t="s">
        <v>36</v>
      </c>
      <c r="P135" s="85">
        <f>VLOOKUP($C$2,'[94]ERU-1'!$A$6:$BE$17,P$42,FALSE)</f>
        <v>0</v>
      </c>
      <c r="Q135" s="85">
        <f>VLOOKUP($C$2,'[94]ERU-1'!$A$6:$BE$17,Q$42,FALSE)</f>
        <v>0</v>
      </c>
      <c r="R135" s="85">
        <f>VLOOKUP($C$2,'[94]ERU-1'!$A$6:$BE$17,R$42,FALSE)</f>
        <v>930</v>
      </c>
      <c r="S135" s="85">
        <f>VLOOKUP($C$2,'[94]ERU-1'!$A$6:$BE$17,S$42,FALSE)</f>
        <v>0</v>
      </c>
      <c r="T135" s="85">
        <f>VLOOKUP($C$2,'[94]ERU-1'!$A$6:$BE$17,T$42,FALSE)</f>
        <v>0</v>
      </c>
      <c r="U135" s="85">
        <f>VLOOKUP($C$2,'[94]ERU-1'!$A$6:$BE$17,U$42,FALSE)</f>
        <v>0</v>
      </c>
      <c r="V135" s="85">
        <f>VLOOKUP($C$2,'[94]ERU-1'!$A$6:$BE$17,V$42,FALSE)</f>
        <v>0</v>
      </c>
      <c r="W135" s="85">
        <f>VLOOKUP($C$2,'[94]ERU-1'!$A$6:$BE$17,W$42,FALSE)</f>
        <v>0</v>
      </c>
      <c r="X135" s="85">
        <f>VLOOKUP($C$2,'[94]ERU-1'!$A$6:$BE$17,X$42,FALSE)</f>
        <v>0</v>
      </c>
      <c r="Y135" s="85">
        <f>VLOOKUP($C$2,'[94]ERU-1'!$A$6:$BE$17,Y$42,FALSE)</f>
        <v>0</v>
      </c>
      <c r="Z135" s="85">
        <f>VLOOKUP($C$2,'[94]ERU-1'!$A$6:$BE$17,Z$42,FALSE)</f>
        <v>0</v>
      </c>
      <c r="AA135" s="85" t="str">
        <f>INDEX([16]Data!$BK$5:$BK$156,MATCH(A135,[16]Data!$A$5:$A$156,0))</f>
        <v>Pardubický</v>
      </c>
      <c r="AB135" s="86">
        <f>INDEX([16]Data!$BM$5:$BM$156,MATCH(A135,[16]Data!$A$5:$A$156,0))</f>
        <v>1.7909999999999999</v>
      </c>
      <c r="AD135" s="39">
        <f t="shared" si="17"/>
        <v>0.77775871014488385</v>
      </c>
    </row>
    <row r="136" spans="1:30" x14ac:dyDescent="0.25">
      <c r="A136">
        <v>3081</v>
      </c>
      <c r="B136" s="84" t="str">
        <f>INDEX([16]Data!$C$5:$C$156,MATCH(A136,[16]Data!$A$5:$A$156,0))</f>
        <v>KJ - Ústí nad Orlicí, Okružní</v>
      </c>
      <c r="C136" s="85" t="str">
        <f>VLOOKUP($C$2,'[95]ERU-1'!$A$6:$BE$17,C$42,FALSE)</f>
        <v>Září</v>
      </c>
      <c r="D136" s="85">
        <f>VLOOKUP($C$2,'[95]ERU-1'!$A$6:$BE$17,D$42,FALSE)</f>
        <v>9</v>
      </c>
      <c r="E136" s="85">
        <f>VLOOKUP($C$2,'[95]ERU-1'!$A$6:$BE$17,E$42,FALSE)</f>
        <v>191.334</v>
      </c>
      <c r="F136" s="85">
        <f>VLOOKUP($C$2,'[95]ERU-1'!$A$6:$BE$17,F$42,FALSE)</f>
        <v>102.18899999999999</v>
      </c>
      <c r="G136" s="85">
        <f>VLOOKUP($C$2,'[95]ERU-1'!$A$6:$BE$17,G$42,FALSE)</f>
        <v>35.438000000000002</v>
      </c>
      <c r="H136" s="85">
        <f>VLOOKUP($C$2,'[95]ERU-1'!$A$6:$BE$17,H$42,FALSE)</f>
        <v>289</v>
      </c>
      <c r="I136" s="85">
        <f>VLOOKUP($C$2,'[95]ERU-1'!$A$6:$BE$17,I$42,FALSE)</f>
        <v>0</v>
      </c>
      <c r="J136" s="85">
        <f>VLOOKUP($C$2,'[95]ERU-1'!$A$6:$BE$17,J$42,FALSE)</f>
        <v>0</v>
      </c>
      <c r="K136" s="85">
        <f>VLOOKUP($C$2,'[95]ERU-1'!$A$6:$BE$17,K$42,FALSE)</f>
        <v>289</v>
      </c>
      <c r="L136" s="85">
        <f>VLOOKUP($C$2,'[95]ERU-1'!$A$6:$BE$17,L$42,FALSE)</f>
        <v>0</v>
      </c>
      <c r="M136" s="85">
        <f>VLOOKUP($C$2,'[95]ERU-1'!$A$6:$BE$17,M$42,FALSE)</f>
        <v>289</v>
      </c>
      <c r="N136" s="85">
        <f>VLOOKUP($C$2,'[95]ERU-1'!$A$6:$BE$17,N$42,FALSE)</f>
        <v>0</v>
      </c>
      <c r="O136" s="85" t="s">
        <v>36</v>
      </c>
      <c r="P136" s="85">
        <f>VLOOKUP($C$2,'[95]ERU-1'!$A$6:$BE$17,P$42,FALSE)</f>
        <v>0</v>
      </c>
      <c r="Q136" s="85">
        <f>VLOOKUP($C$2,'[95]ERU-1'!$A$6:$BE$17,Q$42,FALSE)</f>
        <v>0</v>
      </c>
      <c r="R136" s="85">
        <f>VLOOKUP($C$2,'[95]ERU-1'!$A$6:$BE$17,R$42,FALSE)</f>
        <v>289</v>
      </c>
      <c r="S136" s="85">
        <f>VLOOKUP($C$2,'[95]ERU-1'!$A$6:$BE$17,S$42,FALSE)</f>
        <v>0</v>
      </c>
      <c r="T136" s="85">
        <f>VLOOKUP($C$2,'[95]ERU-1'!$A$6:$BE$17,T$42,FALSE)</f>
        <v>0</v>
      </c>
      <c r="U136" s="85">
        <f>VLOOKUP($C$2,'[95]ERU-1'!$A$6:$BE$17,U$42,FALSE)</f>
        <v>0</v>
      </c>
      <c r="V136" s="85">
        <f>VLOOKUP($C$2,'[95]ERU-1'!$A$6:$BE$17,V$42,FALSE)</f>
        <v>0</v>
      </c>
      <c r="W136" s="85">
        <f>VLOOKUP($C$2,'[95]ERU-1'!$A$6:$BE$17,W$42,FALSE)</f>
        <v>0</v>
      </c>
      <c r="X136" s="85">
        <f>VLOOKUP($C$2,'[95]ERU-1'!$A$6:$BE$17,X$42,FALSE)</f>
        <v>0</v>
      </c>
      <c r="Y136" s="85">
        <f>VLOOKUP($C$2,'[95]ERU-1'!$A$6:$BE$17,Y$42,FALSE)</f>
        <v>0</v>
      </c>
      <c r="Z136" s="85">
        <f>VLOOKUP($C$2,'[95]ERU-1'!$A$6:$BE$17,Z$42,FALSE)</f>
        <v>0</v>
      </c>
      <c r="AA136" s="85" t="str">
        <f>INDEX([16]Data!$BK$5:$BK$156,MATCH(A136,[16]Data!$A$5:$A$156,0))</f>
        <v>Pardubický</v>
      </c>
      <c r="AB136" s="86">
        <f>INDEX([16]Data!$BM$5:$BM$156,MATCH(A136,[16]Data!$A$5:$A$156,0))</f>
        <v>0.72299999999999998</v>
      </c>
      <c r="AD136" s="39">
        <f t="shared" si="17"/>
        <v>0.78558140091181805</v>
      </c>
    </row>
    <row r="137" spans="1:30" x14ac:dyDescent="0.25">
      <c r="A137">
        <v>2880</v>
      </c>
      <c r="B137" s="84" t="str">
        <f>INDEX([16]Data!$C$5:$C$156,MATCH(A137,[16]Data!$A$5:$A$156,0))</f>
        <v>KJ - Vamberk</v>
      </c>
      <c r="C137" s="85" t="str">
        <f>VLOOKUP($C$2,'[96]ERU-1'!$A$6:$BE$17,C$42,FALSE)</f>
        <v>Září</v>
      </c>
      <c r="D137" s="85">
        <f>VLOOKUP($C$2,'[96]ERU-1'!$A$6:$BE$17,D$42,FALSE)</f>
        <v>9</v>
      </c>
      <c r="E137" s="85">
        <f>VLOOKUP($C$2,'[96]ERU-1'!$A$6:$BE$17,E$42,FALSE)</f>
        <v>496.49</v>
      </c>
      <c r="F137" s="85">
        <f>VLOOKUP($C$2,'[96]ERU-1'!$A$6:$BE$17,F$42,FALSE)</f>
        <v>259.755</v>
      </c>
      <c r="G137" s="85">
        <f>VLOOKUP($C$2,'[96]ERU-1'!$A$6:$BE$17,G$42,FALSE)</f>
        <v>35.439</v>
      </c>
      <c r="H137" s="85">
        <f>VLOOKUP($C$2,'[96]ERU-1'!$A$6:$BE$17,H$42,FALSE)</f>
        <v>715</v>
      </c>
      <c r="I137" s="85">
        <f>VLOOKUP($C$2,'[96]ERU-1'!$A$6:$BE$17,I$42,FALSE)</f>
        <v>0</v>
      </c>
      <c r="J137" s="85">
        <f>VLOOKUP($C$2,'[96]ERU-1'!$A$6:$BE$17,J$42,FALSE)</f>
        <v>0</v>
      </c>
      <c r="K137" s="85">
        <f>VLOOKUP($C$2,'[96]ERU-1'!$A$6:$BE$17,K$42,FALSE)</f>
        <v>715</v>
      </c>
      <c r="L137" s="85">
        <f>VLOOKUP($C$2,'[96]ERU-1'!$A$6:$BE$17,L$42,FALSE)</f>
        <v>0</v>
      </c>
      <c r="M137" s="85">
        <f>VLOOKUP($C$2,'[96]ERU-1'!$A$6:$BE$17,M$42,FALSE)</f>
        <v>715</v>
      </c>
      <c r="N137" s="85">
        <f>VLOOKUP($C$2,'[96]ERU-1'!$A$6:$BE$17,N$42,FALSE)</f>
        <v>0</v>
      </c>
      <c r="O137" s="85" t="s">
        <v>36</v>
      </c>
      <c r="P137" s="85">
        <f>VLOOKUP($C$2,'[96]ERU-1'!$A$6:$BE$17,P$42,FALSE)</f>
        <v>0</v>
      </c>
      <c r="Q137" s="85">
        <f>VLOOKUP($C$2,'[96]ERU-1'!$A$6:$BE$17,Q$42,FALSE)</f>
        <v>0</v>
      </c>
      <c r="R137" s="85">
        <f>VLOOKUP($C$2,'[96]ERU-1'!$A$6:$BE$17,R$42,FALSE)</f>
        <v>715</v>
      </c>
      <c r="S137" s="85">
        <f>VLOOKUP($C$2,'[96]ERU-1'!$A$6:$BE$17,S$42,FALSE)</f>
        <v>0</v>
      </c>
      <c r="T137" s="85">
        <f>VLOOKUP($C$2,'[96]ERU-1'!$A$6:$BE$17,T$42,FALSE)</f>
        <v>0</v>
      </c>
      <c r="U137" s="85">
        <f>VLOOKUP($C$2,'[96]ERU-1'!$A$6:$BE$17,U$42,FALSE)</f>
        <v>0</v>
      </c>
      <c r="V137" s="85">
        <f>VLOOKUP($C$2,'[96]ERU-1'!$A$6:$BE$17,V$42,FALSE)</f>
        <v>0</v>
      </c>
      <c r="W137" s="85">
        <f>VLOOKUP($C$2,'[96]ERU-1'!$A$6:$BE$17,W$42,FALSE)</f>
        <v>0</v>
      </c>
      <c r="X137" s="85">
        <f>VLOOKUP($C$2,'[96]ERU-1'!$A$6:$BE$17,X$42,FALSE)</f>
        <v>0</v>
      </c>
      <c r="Y137" s="85">
        <f>VLOOKUP($C$2,'[96]ERU-1'!$A$6:$BE$17,Y$42,FALSE)</f>
        <v>0</v>
      </c>
      <c r="Z137" s="85">
        <f>VLOOKUP($C$2,'[96]ERU-1'!$A$6:$BE$17,Z$42,FALSE)</f>
        <v>0</v>
      </c>
      <c r="AA137" s="85" t="str">
        <f>INDEX([16]Data!$BK$5:$BK$156,MATCH(A137,[16]Data!$A$5:$A$156,0))</f>
        <v>Královéhradecký</v>
      </c>
      <c r="AB137" s="86">
        <f>INDEX([16]Data!$BM$5:$BM$156,MATCH(A137,[16]Data!$A$5:$A$156,0))</f>
        <v>1.7909999999999999</v>
      </c>
      <c r="AD137" s="39">
        <f t="shared" si="17"/>
        <v>0.76460938619511121</v>
      </c>
    </row>
    <row r="138" spans="1:30" x14ac:dyDescent="0.25">
      <c r="A138">
        <v>2478</v>
      </c>
      <c r="B138" s="84" t="str">
        <f>INDEX([16]Data!$C$5:$C$156,MATCH(A138,[16]Data!$A$5:$A$156,0))</f>
        <v>Kotelna Votice</v>
      </c>
      <c r="C138" s="85" t="str">
        <f>VLOOKUP($C$2,'[57]ERU-1'!$A$6:$BE$17,C$42,FALSE)</f>
        <v>Září</v>
      </c>
      <c r="D138" s="85">
        <f>VLOOKUP($C$2,'[57]ERU-1'!$A$6:$BE$17,D$42,FALSE)</f>
        <v>9</v>
      </c>
      <c r="E138" s="85">
        <f>VLOOKUP($C$2,'[57]ERU-1'!$A$6:$BE$17,E$42,FALSE)</f>
        <v>216.083</v>
      </c>
      <c r="F138" s="85">
        <f>VLOOKUP($C$2,'[57]ERU-1'!$A$6:$BE$17,F$42,FALSE)</f>
        <v>113.82899999999999</v>
      </c>
      <c r="G138" s="85">
        <f>VLOOKUP($C$2,'[57]ERU-1'!$A$6:$BE$17,G$42,FALSE)</f>
        <v>35.454000000000001</v>
      </c>
      <c r="H138" s="85">
        <f>VLOOKUP($C$2,'[57]ERU-1'!$A$6:$BE$17,H$42,FALSE)</f>
        <v>310</v>
      </c>
      <c r="I138" s="85">
        <f>VLOOKUP($C$2,'[57]ERU-1'!$A$6:$BE$17,I$42,FALSE)</f>
        <v>0</v>
      </c>
      <c r="J138" s="85">
        <f>VLOOKUP($C$2,'[57]ERU-1'!$A$6:$BE$17,J$42,FALSE)</f>
        <v>0</v>
      </c>
      <c r="K138" s="85">
        <f>VLOOKUP($C$2,'[57]ERU-1'!$A$6:$BE$17,K$42,FALSE)</f>
        <v>310</v>
      </c>
      <c r="L138" s="85">
        <f>VLOOKUP($C$2,'[57]ERU-1'!$A$6:$BE$17,L$42,FALSE)</f>
        <v>0</v>
      </c>
      <c r="M138" s="85">
        <f>VLOOKUP($C$2,'[57]ERU-1'!$A$6:$BE$17,M$42,FALSE)</f>
        <v>310</v>
      </c>
      <c r="N138" s="85">
        <f>VLOOKUP($C$2,'[57]ERU-1'!$A$6:$BE$17,N$42,FALSE)</f>
        <v>0</v>
      </c>
      <c r="O138" s="85" t="s">
        <v>36</v>
      </c>
      <c r="P138" s="85">
        <f>VLOOKUP($C$2,'[57]ERU-1'!$A$6:$BE$17,P$42,FALSE)</f>
        <v>0</v>
      </c>
      <c r="Q138" s="85">
        <f>VLOOKUP($C$2,'[57]ERU-1'!$A$6:$BE$17,Q$42,FALSE)</f>
        <v>0</v>
      </c>
      <c r="R138" s="85">
        <f>VLOOKUP($C$2,'[57]ERU-1'!$A$6:$BE$17,R$42,FALSE)</f>
        <v>310</v>
      </c>
      <c r="S138" s="85">
        <f>VLOOKUP($C$2,'[57]ERU-1'!$A$6:$BE$17,S$42,FALSE)</f>
        <v>0</v>
      </c>
      <c r="T138" s="85">
        <f>VLOOKUP($C$2,'[57]ERU-1'!$A$6:$BE$17,T$42,FALSE)</f>
        <v>0</v>
      </c>
      <c r="U138" s="85">
        <f>VLOOKUP($C$2,'[57]ERU-1'!$A$6:$BE$17,U$42,FALSE)</f>
        <v>0</v>
      </c>
      <c r="V138" s="85">
        <f>VLOOKUP($C$2,'[57]ERU-1'!$A$6:$BE$17,V$42,FALSE)</f>
        <v>0</v>
      </c>
      <c r="W138" s="85">
        <f>VLOOKUP($C$2,'[57]ERU-1'!$A$6:$BE$17,W$42,FALSE)</f>
        <v>0</v>
      </c>
      <c r="X138" s="85">
        <f>VLOOKUP($C$2,'[57]ERU-1'!$A$6:$BE$17,X$42,FALSE)</f>
        <v>0</v>
      </c>
      <c r="Y138" s="85">
        <f>VLOOKUP($C$2,'[57]ERU-1'!$A$6:$BE$17,Y$42,FALSE)</f>
        <v>0</v>
      </c>
      <c r="Z138" s="85">
        <f>VLOOKUP($C$2,'[57]ERU-1'!$A$6:$BE$17,Z$42,FALSE)</f>
        <v>0</v>
      </c>
      <c r="AA138" s="85" t="str">
        <f>INDEX([16]Data!$BK$5:$BK$156,MATCH(A138,[16]Data!$A$5:$A$156,0))</f>
        <v>Středočeský</v>
      </c>
      <c r="AB138" s="86">
        <f>INDEX([16]Data!$BM$5:$BM$156,MATCH(A138,[16]Data!$A$5:$A$156,0))</f>
        <v>0.28000000000000003</v>
      </c>
      <c r="AD138" s="39">
        <f t="shared" si="17"/>
        <v>0.75649536683192431</v>
      </c>
    </row>
    <row r="139" spans="1:30" x14ac:dyDescent="0.25">
      <c r="A139">
        <v>2641</v>
      </c>
      <c r="B139" s="84" t="str">
        <f>INDEX([16]Data!$C$5:$C$156,MATCH(A139,[16]Data!$A$5:$A$156,0))</f>
        <v>KJ - Vrchlabí, Žižkova NKTC</v>
      </c>
      <c r="C139" s="85" t="str">
        <f>VLOOKUP($C$2,'[12]ERU-1'!$A$28:$BE$39,C$42,FALSE)</f>
        <v>Září</v>
      </c>
      <c r="D139" s="85">
        <f>VLOOKUP($C$2,'[12]ERU-1'!$A$6:$BE$17,D$42,FALSE)</f>
        <v>9</v>
      </c>
      <c r="E139" s="85">
        <f>VLOOKUP($C$2,'[12]ERU-1'!$A$28:$BE$39,E$42,FALSE)</f>
        <v>487.96499999999997</v>
      </c>
      <c r="F139" s="85">
        <f>VLOOKUP($C$2,'[12]ERU-1'!$A$28:$BE$39,F$42,FALSE)</f>
        <v>256.52</v>
      </c>
      <c r="G139" s="85">
        <f>VLOOKUP($C$2,'[12]ERU-1'!$A$28:$BE$39,G$42,FALSE)</f>
        <v>35.436</v>
      </c>
      <c r="H139" s="85">
        <f>VLOOKUP($C$2,'[12]ERU-1'!$A$28:$BE$39,H$42,FALSE)</f>
        <v>724</v>
      </c>
      <c r="I139" s="85">
        <f>VLOOKUP($C$2,'[12]ERU-1'!$A$28:$BE$39,I$42,FALSE)</f>
        <v>0</v>
      </c>
      <c r="J139" s="85">
        <f>VLOOKUP($C$2,'[12]ERU-1'!$A$28:$BE$39,J$42,FALSE)</f>
        <v>0</v>
      </c>
      <c r="K139" s="85">
        <f>VLOOKUP($C$2,'[12]ERU-1'!$A$28:$BE$39,K$42,FALSE)</f>
        <v>724</v>
      </c>
      <c r="L139" s="85">
        <f>VLOOKUP($C$2,'[12]ERU-1'!$A$28:$BE$39,L$42,FALSE)</f>
        <v>0</v>
      </c>
      <c r="M139" s="85">
        <f>VLOOKUP($C$2,'[12]ERU-1'!$A$28:$BE$39,M$42,FALSE)</f>
        <v>724</v>
      </c>
      <c r="N139" s="85">
        <f>VLOOKUP($C$2,'[12]ERU-1'!$A$28:$BE$39,N$42,FALSE)</f>
        <v>0</v>
      </c>
      <c r="O139" s="85" t="s">
        <v>36</v>
      </c>
      <c r="P139" s="85">
        <f>VLOOKUP($C$2,'[12]ERU-1'!$A$28:$BE$39,P$42,FALSE)</f>
        <v>0</v>
      </c>
      <c r="Q139" s="85">
        <f>VLOOKUP($C$2,'[12]ERU-1'!$A$28:$BE$39,Q$42,FALSE)</f>
        <v>0</v>
      </c>
      <c r="R139" s="85">
        <f>VLOOKUP($C$2,'[12]ERU-1'!$A$28:$BE$39,R$42,FALSE)</f>
        <v>724</v>
      </c>
      <c r="S139" s="85">
        <f>VLOOKUP($C$2,'[12]ERU-1'!$A$28:$BE$39,S$42,FALSE)</f>
        <v>0</v>
      </c>
      <c r="T139" s="85">
        <f>VLOOKUP($C$2,'[12]ERU-1'!$A$28:$BE$39,T$42,FALSE)</f>
        <v>0</v>
      </c>
      <c r="U139" s="85">
        <f>VLOOKUP($C$2,'[12]ERU-1'!$A$28:$BE$39,U$42,FALSE)</f>
        <v>0</v>
      </c>
      <c r="V139" s="85">
        <f>VLOOKUP($C$2,'[12]ERU-1'!$A$28:$BE$39,V$42,FALSE)</f>
        <v>0</v>
      </c>
      <c r="W139" s="85">
        <f>VLOOKUP($C$2,'[12]ERU-1'!$A$28:$BE$39,W$42,FALSE)</f>
        <v>0</v>
      </c>
      <c r="X139" s="85">
        <f>VLOOKUP($C$2,'[12]ERU-1'!$A$28:$BE$39,X$42,FALSE)</f>
        <v>0</v>
      </c>
      <c r="Y139" s="85">
        <f>VLOOKUP($C$2,'[12]ERU-1'!$A$28:$BE$39,Y$42,FALSE)</f>
        <v>0</v>
      </c>
      <c r="Z139" s="85">
        <f>VLOOKUP($C$2,'[12]ERU-1'!$A$28:$BE$39,Z$42,FALSE)</f>
        <v>0</v>
      </c>
      <c r="AA139" s="85" t="str">
        <f>INDEX([16]Data!$BK$5:$BK$156,MATCH(A139,[16]Data!$A$5:$A$156,0))</f>
        <v>Královéhradecký</v>
      </c>
      <c r="AB139" s="86">
        <f>INDEX([16]Data!$BM$5:$BM$156,MATCH(A139,[16]Data!$A$5:$A$156,0))</f>
        <v>1.9950000000000001</v>
      </c>
      <c r="AD139" s="39">
        <f t="shared" si="17"/>
        <v>0.78399778228251649</v>
      </c>
    </row>
    <row r="140" spans="1:30" x14ac:dyDescent="0.25">
      <c r="A140">
        <v>2642</v>
      </c>
      <c r="B140" s="84" t="str">
        <f>INDEX([16]Data!$C$5:$C$156,MATCH(A140,[16]Data!$A$5:$A$156,0))</f>
        <v>KJ - Vrchlabí, připojení Liščí kopec</v>
      </c>
      <c r="C140" s="85" t="str">
        <f>VLOOKUP($C$2,'[12]ERU-1'!$A$28:$BE$39,C$42,FALSE)</f>
        <v>Září</v>
      </c>
      <c r="D140" s="85">
        <f>VLOOKUP($C$2,'[12]ERU-1'!$A$6:$BE$17,D$42,FALSE)</f>
        <v>9</v>
      </c>
      <c r="E140" s="85">
        <f>VLOOKUP($C$2,'[12]ERU-1'!$A$6:$BE$17,E$42,FALSE)</f>
        <v>465.18400000000003</v>
      </c>
      <c r="F140" s="85">
        <f>VLOOKUP($C$2,'[12]ERU-1'!$A$6:$BE$17,F$42,FALSE)</f>
        <v>251.666</v>
      </c>
      <c r="G140" s="85">
        <f>VLOOKUP($C$2,'[12]ERU-1'!$A$6:$BE$17,G$42,FALSE)</f>
        <v>35.436</v>
      </c>
      <c r="H140" s="85">
        <f>VLOOKUP($C$2,'[12]ERU-1'!$A$6:$BE$17,H$42,FALSE)</f>
        <v>734</v>
      </c>
      <c r="I140" s="85">
        <f>VLOOKUP($C$2,'[12]ERU-1'!$A$6:$BE$17,I$42,FALSE)</f>
        <v>0</v>
      </c>
      <c r="J140" s="85">
        <f>VLOOKUP($C$2,'[12]ERU-1'!$A$6:$BE$17,J$42,FALSE)</f>
        <v>0</v>
      </c>
      <c r="K140" s="85">
        <f>VLOOKUP($C$2,'[12]ERU-1'!$A$6:$BE$17,K$42,FALSE)</f>
        <v>734</v>
      </c>
      <c r="L140" s="85">
        <f>VLOOKUP($C$2,'[12]ERU-1'!$A$6:$BE$17,L$42,FALSE)</f>
        <v>0</v>
      </c>
      <c r="M140" s="85">
        <f>VLOOKUP($C$2,'[12]ERU-1'!$A$6:$BE$17,M$42,FALSE)</f>
        <v>734</v>
      </c>
      <c r="N140" s="85">
        <f>VLOOKUP($C$2,'[12]ERU-1'!$A$6:$BE$17,N$42,FALSE)</f>
        <v>0</v>
      </c>
      <c r="O140" s="85" t="s">
        <v>36</v>
      </c>
      <c r="P140" s="85">
        <f>VLOOKUP($C$2,'[12]ERU-1'!$A$6:$BE$17,P$42,FALSE)</f>
        <v>0</v>
      </c>
      <c r="Q140" s="85">
        <f>VLOOKUP($C$2,'[12]ERU-1'!$A$6:$BE$17,Q$42,FALSE)</f>
        <v>0</v>
      </c>
      <c r="R140" s="85">
        <f>VLOOKUP($C$2,'[12]ERU-1'!$A$6:$BE$17,R$42,FALSE)</f>
        <v>734</v>
      </c>
      <c r="S140" s="85">
        <f>VLOOKUP($C$2,'[12]ERU-1'!$A$6:$BE$17,S$42,FALSE)</f>
        <v>0</v>
      </c>
      <c r="T140" s="85">
        <f>VLOOKUP($C$2,'[12]ERU-1'!$A$6:$BE$17,T$42,FALSE)</f>
        <v>0</v>
      </c>
      <c r="U140" s="85">
        <f>VLOOKUP($C$2,'[12]ERU-1'!$A$6:$BE$17,U$42,FALSE)</f>
        <v>0</v>
      </c>
      <c r="V140" s="85">
        <f>VLOOKUP($C$2,'[12]ERU-1'!$A$6:$BE$17,V$42,FALSE)</f>
        <v>0</v>
      </c>
      <c r="W140" s="85">
        <f>VLOOKUP($C$2,'[12]ERU-1'!$A$6:$BE$17,W$42,FALSE)</f>
        <v>0</v>
      </c>
      <c r="X140" s="85">
        <f>VLOOKUP($C$2,'[12]ERU-1'!$A$6:$BE$17,X$42,FALSE)</f>
        <v>0</v>
      </c>
      <c r="Y140" s="85">
        <f>VLOOKUP($C$2,'[12]ERU-1'!$A$6:$BE$17,Y$42,FALSE)</f>
        <v>0</v>
      </c>
      <c r="Z140" s="85">
        <f>VLOOKUP($C$2,'[12]ERU-1'!$A$6:$BE$17,Z$42,FALSE)</f>
        <v>0</v>
      </c>
      <c r="AA140" s="85" t="str">
        <f>INDEX([16]Data!$BK$5:$BK$156,MATCH(A140,[16]Data!$A$5:$A$156,0))</f>
        <v>Královéhradecký</v>
      </c>
      <c r="AB140" s="86">
        <f>INDEX([16]Data!$BM$5:$BM$156,MATCH(A140,[16]Data!$A$5:$A$156,0))</f>
        <v>1.7909999999999999</v>
      </c>
      <c r="AD140" s="39">
        <f t="shared" si="17"/>
        <v>0.81015667149670145</v>
      </c>
    </row>
    <row r="141" spans="1:30" x14ac:dyDescent="0.25">
      <c r="A141">
        <v>2703</v>
      </c>
      <c r="B141" s="84" t="str">
        <f>INDEX([16]Data!$C$5:$C$156,MATCH(A141,[16]Data!$A$5:$A$156,0))</f>
        <v>KJ - Vysoké Mýto, Generála Svatoně (kotelna Vanice)</v>
      </c>
      <c r="C141" s="85" t="str">
        <f>VLOOKUP($C$2,'[97]ERU-1'!$A$6:$BE$17,C$42,FALSE)</f>
        <v>Září</v>
      </c>
      <c r="D141" s="85">
        <f>VLOOKUP($C$2,'[97]ERU-1'!$A$6:$BE$17,D$42,FALSE)</f>
        <v>9</v>
      </c>
      <c r="E141" s="85">
        <f>VLOOKUP($C$2,'[97]ERU-1'!$A$6:$BE$17,E$42,FALSE)</f>
        <v>262.822</v>
      </c>
      <c r="F141" s="85">
        <f>VLOOKUP($C$2,'[97]ERU-1'!$A$6:$BE$17,F$42,FALSE)</f>
        <v>147.245</v>
      </c>
      <c r="G141" s="85">
        <f>VLOOKUP($C$2,'[97]ERU-1'!$A$6:$BE$17,G$42,FALSE)</f>
        <v>35.436999999999998</v>
      </c>
      <c r="H141" s="85">
        <f>VLOOKUP($C$2,'[97]ERU-1'!$A$6:$BE$17,H$42,FALSE)</f>
        <v>434</v>
      </c>
      <c r="I141" s="85">
        <f>VLOOKUP($C$2,'[97]ERU-1'!$A$6:$BE$17,I$42,FALSE)</f>
        <v>0</v>
      </c>
      <c r="J141" s="85">
        <f>VLOOKUP($C$2,'[97]ERU-1'!$A$6:$BE$17,J$42,FALSE)</f>
        <v>0</v>
      </c>
      <c r="K141" s="85">
        <f>VLOOKUP($C$2,'[97]ERU-1'!$A$6:$BE$17,K$42,FALSE)</f>
        <v>434</v>
      </c>
      <c r="L141" s="85">
        <f>VLOOKUP($C$2,'[97]ERU-1'!$A$6:$BE$17,L$42,FALSE)</f>
        <v>0</v>
      </c>
      <c r="M141" s="85">
        <f>VLOOKUP($C$2,'[97]ERU-1'!$A$6:$BE$17,M$42,FALSE)</f>
        <v>434</v>
      </c>
      <c r="N141" s="85">
        <f>VLOOKUP($C$2,'[97]ERU-1'!$A$6:$BE$17,N$42,FALSE)</f>
        <v>0</v>
      </c>
      <c r="O141" s="85" t="s">
        <v>36</v>
      </c>
      <c r="P141" s="85">
        <f>VLOOKUP($C$2,'[97]ERU-1'!$A$6:$BE$17,P$42,FALSE)</f>
        <v>0</v>
      </c>
      <c r="Q141" s="85">
        <f>VLOOKUP($C$2,'[97]ERU-1'!$A$6:$BE$17,Q$42,FALSE)</f>
        <v>0</v>
      </c>
      <c r="R141" s="85">
        <f>VLOOKUP($C$2,'[97]ERU-1'!$A$6:$BE$17,R$42,FALSE)</f>
        <v>434</v>
      </c>
      <c r="S141" s="85">
        <f>VLOOKUP($C$2,'[97]ERU-1'!$A$6:$BE$17,S$42,FALSE)</f>
        <v>0</v>
      </c>
      <c r="T141" s="85">
        <f>VLOOKUP($C$2,'[97]ERU-1'!$A$6:$BE$17,T$42,FALSE)</f>
        <v>0</v>
      </c>
      <c r="U141" s="85">
        <f>VLOOKUP($C$2,'[97]ERU-1'!$A$6:$BE$17,U$42,FALSE)</f>
        <v>0</v>
      </c>
      <c r="V141" s="85">
        <f>VLOOKUP($C$2,'[97]ERU-1'!$A$6:$BE$17,V$42,FALSE)</f>
        <v>0</v>
      </c>
      <c r="W141" s="85">
        <f>VLOOKUP($C$2,'[97]ERU-1'!$A$6:$BE$17,W$42,FALSE)</f>
        <v>0</v>
      </c>
      <c r="X141" s="85">
        <f>VLOOKUP($C$2,'[97]ERU-1'!$A$6:$BE$17,X$42,FALSE)</f>
        <v>0</v>
      </c>
      <c r="Y141" s="85">
        <f>VLOOKUP($C$2,'[97]ERU-1'!$A$6:$BE$17,Y$42,FALSE)</f>
        <v>0</v>
      </c>
      <c r="Z141" s="85">
        <f>VLOOKUP($C$2,'[97]ERU-1'!$A$6:$BE$17,Z$42,FALSE)</f>
        <v>0</v>
      </c>
      <c r="AA141" s="85" t="str">
        <f>INDEX([16]Data!$BK$5:$BK$156,MATCH(A141,[16]Data!$A$5:$A$156,0))</f>
        <v>Pardubický</v>
      </c>
      <c r="AB141" s="86">
        <f>INDEX([16]Data!$BM$5:$BM$156,MATCH(A141,[16]Data!$A$5:$A$156,0))</f>
        <v>0.80800000000000005</v>
      </c>
      <c r="AD141" s="39">
        <f t="shared" si="17"/>
        <v>0.81874125135356413</v>
      </c>
    </row>
    <row r="142" spans="1:30" x14ac:dyDescent="0.25">
      <c r="A142">
        <v>2704</v>
      </c>
      <c r="B142" s="84" t="str">
        <f>INDEX([16]Data!$C$5:$C$156,MATCH(A142,[16]Data!$A$5:$A$156,0))</f>
        <v>KJ - Vysoké Mýto, Prokopa Velikého (kotelna Družba)</v>
      </c>
      <c r="C142" s="85" t="str">
        <f>VLOOKUP($C$2,'[98]ERU-1'!$A$6:$BE$17,C$42,FALSE)</f>
        <v>Září</v>
      </c>
      <c r="D142" s="85">
        <f>VLOOKUP($C$2,'[98]ERU-1'!$A$6:$BE$17,D$42,FALSE)</f>
        <v>9</v>
      </c>
      <c r="E142" s="85">
        <f>VLOOKUP($C$2,'[98]ERU-1'!$A$6:$BE$17,E$42,FALSE)</f>
        <v>149.34100000000001</v>
      </c>
      <c r="F142" s="85">
        <f>VLOOKUP($C$2,'[98]ERU-1'!$A$6:$BE$17,F$42,FALSE)</f>
        <v>77.876999999999995</v>
      </c>
      <c r="G142" s="85">
        <f>VLOOKUP($C$2,'[98]ERU-1'!$A$6:$BE$17,G$42,FALSE)</f>
        <v>35.438000000000002</v>
      </c>
      <c r="H142" s="85">
        <f>VLOOKUP($C$2,'[98]ERU-1'!$A$6:$BE$17,H$42,FALSE)</f>
        <v>216</v>
      </c>
      <c r="I142" s="85">
        <f>VLOOKUP($C$2,'[98]ERU-1'!$A$6:$BE$17,I$42,FALSE)</f>
        <v>0</v>
      </c>
      <c r="J142" s="85">
        <f>VLOOKUP($C$2,'[98]ERU-1'!$A$6:$BE$17,J$42,FALSE)</f>
        <v>0</v>
      </c>
      <c r="K142" s="85">
        <f>VLOOKUP($C$2,'[98]ERU-1'!$A$6:$BE$17,K$42,FALSE)</f>
        <v>216</v>
      </c>
      <c r="L142" s="85">
        <f>VLOOKUP($C$2,'[98]ERU-1'!$A$6:$BE$17,L$42,FALSE)</f>
        <v>0</v>
      </c>
      <c r="M142" s="85">
        <f>VLOOKUP($C$2,'[98]ERU-1'!$A$6:$BE$17,M$42,FALSE)</f>
        <v>216</v>
      </c>
      <c r="N142" s="85">
        <f>VLOOKUP($C$2,'[98]ERU-1'!$A$6:$BE$17,N$42,FALSE)</f>
        <v>0</v>
      </c>
      <c r="O142" s="85" t="s">
        <v>36</v>
      </c>
      <c r="P142" s="85">
        <f>VLOOKUP($C$2,'[98]ERU-1'!$A$6:$BE$17,P$42,FALSE)</f>
        <v>0</v>
      </c>
      <c r="Q142" s="85">
        <f>VLOOKUP($C$2,'[98]ERU-1'!$A$6:$BE$17,Q$42,FALSE)</f>
        <v>0</v>
      </c>
      <c r="R142" s="85">
        <f>VLOOKUP($C$2,'[98]ERU-1'!$A$6:$BE$17,R$42,FALSE)</f>
        <v>216</v>
      </c>
      <c r="S142" s="85">
        <f>VLOOKUP($C$2,'[98]ERU-1'!$A$6:$BE$17,S$42,FALSE)</f>
        <v>0</v>
      </c>
      <c r="T142" s="85">
        <f>VLOOKUP($C$2,'[98]ERU-1'!$A$6:$BE$17,T$42,FALSE)</f>
        <v>0</v>
      </c>
      <c r="U142" s="85">
        <f>VLOOKUP($C$2,'[98]ERU-1'!$A$6:$BE$17,U$42,FALSE)</f>
        <v>0</v>
      </c>
      <c r="V142" s="85">
        <f>VLOOKUP($C$2,'[98]ERU-1'!$A$6:$BE$17,V$42,FALSE)</f>
        <v>0</v>
      </c>
      <c r="W142" s="85">
        <f>VLOOKUP($C$2,'[98]ERU-1'!$A$6:$BE$17,W$42,FALSE)</f>
        <v>0</v>
      </c>
      <c r="X142" s="85">
        <f>VLOOKUP($C$2,'[98]ERU-1'!$A$6:$BE$17,X$42,FALSE)</f>
        <v>0</v>
      </c>
      <c r="Y142" s="85">
        <f>VLOOKUP($C$2,'[98]ERU-1'!$A$6:$BE$17,Y$42,FALSE)</f>
        <v>0</v>
      </c>
      <c r="Z142" s="85">
        <f>VLOOKUP($C$2,'[98]ERU-1'!$A$6:$BE$17,Z$42,FALSE)</f>
        <v>0</v>
      </c>
      <c r="AA142" s="85" t="str">
        <f>INDEX([16]Data!$BK$5:$BK$156,MATCH(A142,[16]Data!$A$5:$A$156,0))</f>
        <v>Pardubický</v>
      </c>
      <c r="AB142" s="86">
        <f>INDEX([16]Data!$BM$5:$BM$156,MATCH(A142,[16]Data!$A$5:$A$156,0))</f>
        <v>0.52900000000000003</v>
      </c>
      <c r="AD142" s="39">
        <f t="shared" si="17"/>
        <v>0.77044570283909253</v>
      </c>
    </row>
    <row r="143" spans="1:30" x14ac:dyDescent="0.25">
      <c r="A143">
        <v>3939</v>
      </c>
      <c r="B143" s="84" t="str">
        <f>INDEX([16]Data!$C$5:$C$156,MATCH(A143,[16]Data!$A$5:$A$156,0))</f>
        <v>KJ - Zákupy</v>
      </c>
      <c r="C143" s="85" t="str">
        <f>VLOOKUP($C$2,'[99]ERU-1'!$A$6:$BE$17,C$42,FALSE)</f>
        <v>Září</v>
      </c>
      <c r="D143" s="85">
        <f>VLOOKUP($C$2,'[99]ERU-1'!$A$6:$BE$17,D$42,FALSE)</f>
        <v>9</v>
      </c>
      <c r="E143" s="85">
        <f>VLOOKUP($C$2,'[99]ERU-1'!$A$6:$BE$17,E$42,FALSE)</f>
        <v>77.019000000000005</v>
      </c>
      <c r="F143" s="85">
        <f>VLOOKUP($C$2,'[99]ERU-1'!$A$6:$BE$17,F$42,FALSE)</f>
        <v>42.598999999999997</v>
      </c>
      <c r="G143" s="85">
        <f>VLOOKUP($C$2,'[99]ERU-1'!$A$6:$BE$17,G$42,FALSE)</f>
        <v>35.436</v>
      </c>
      <c r="H143" s="85">
        <f>VLOOKUP($C$2,'[99]ERU-1'!$A$6:$BE$17,H$42,FALSE)</f>
        <v>116</v>
      </c>
      <c r="I143" s="85">
        <f>VLOOKUP($C$2,'[99]ERU-1'!$A$6:$BE$17,I$42,FALSE)</f>
        <v>0</v>
      </c>
      <c r="J143" s="85">
        <f>VLOOKUP($C$2,'[99]ERU-1'!$A$6:$BE$17,J$42,FALSE)</f>
        <v>0</v>
      </c>
      <c r="K143" s="85">
        <f>VLOOKUP($C$2,'[99]ERU-1'!$A$6:$BE$17,K$42,FALSE)</f>
        <v>116</v>
      </c>
      <c r="L143" s="85">
        <f>VLOOKUP($C$2,'[99]ERU-1'!$A$6:$BE$17,L$42,FALSE)</f>
        <v>0</v>
      </c>
      <c r="M143" s="85">
        <f>VLOOKUP($C$2,'[99]ERU-1'!$A$6:$BE$17,M$42,FALSE)</f>
        <v>116</v>
      </c>
      <c r="N143" s="85">
        <f>VLOOKUP($C$2,'[99]ERU-1'!$A$6:$BE$17,N$42,FALSE)</f>
        <v>0</v>
      </c>
      <c r="O143" s="85" t="s">
        <v>36</v>
      </c>
      <c r="P143" s="85">
        <f>VLOOKUP($C$2,'[99]ERU-1'!$A$6:$BE$17,P$42,FALSE)</f>
        <v>0</v>
      </c>
      <c r="Q143" s="85">
        <f>VLOOKUP($C$2,'[99]ERU-1'!$A$6:$BE$17,Q$42,FALSE)</f>
        <v>0</v>
      </c>
      <c r="R143" s="85">
        <f>VLOOKUP($C$2,'[99]ERU-1'!$A$6:$BE$17,R$42,FALSE)</f>
        <v>116</v>
      </c>
      <c r="S143" s="85">
        <f>VLOOKUP($C$2,'[99]ERU-1'!$A$6:$BE$17,S$42,FALSE)</f>
        <v>0</v>
      </c>
      <c r="T143" s="85">
        <f>VLOOKUP($C$2,'[99]ERU-1'!$A$6:$BE$17,T$42,FALSE)</f>
        <v>0</v>
      </c>
      <c r="U143" s="85">
        <f>VLOOKUP($C$2,'[99]ERU-1'!$A$6:$BE$17,U$42,FALSE)</f>
        <v>0</v>
      </c>
      <c r="V143" s="85">
        <f>VLOOKUP($C$2,'[99]ERU-1'!$A$6:$BE$17,V$42,FALSE)</f>
        <v>0</v>
      </c>
      <c r="W143" s="85">
        <f>VLOOKUP($C$2,'[99]ERU-1'!$A$6:$BE$17,W$42,FALSE)</f>
        <v>0</v>
      </c>
      <c r="X143" s="85">
        <f>VLOOKUP($C$2,'[99]ERU-1'!$A$6:$BE$17,X$42,FALSE)</f>
        <v>0</v>
      </c>
      <c r="Y143" s="85">
        <f>VLOOKUP($C$2,'[99]ERU-1'!$A$6:$BE$17,Y$42,FALSE)</f>
        <v>0</v>
      </c>
      <c r="Z143" s="85">
        <f>VLOOKUP($C$2,'[99]ERU-1'!$A$6:$BE$17,Z$42,FALSE)</f>
        <v>0</v>
      </c>
      <c r="AA143" s="85" t="str">
        <f>INDEX([16]Data!$BK$5:$BK$156,MATCH(A143,[16]Data!$A$5:$A$156,0))</f>
        <v>Liberecký</v>
      </c>
      <c r="AB143" s="86">
        <f>INDEX([16]Data!$BM$5:$BM$156,MATCH(A143,[16]Data!$A$5:$A$156,0))</f>
        <v>0.28599999999999998</v>
      </c>
      <c r="AD143" s="39">
        <f t="shared" si="17"/>
        <v>0.75640794906505382</v>
      </c>
    </row>
    <row r="144" spans="1:30" x14ac:dyDescent="0.25">
      <c r="A144">
        <v>3943</v>
      </c>
      <c r="B144" s="84" t="str">
        <f>INDEX([16]Data!$C$5:$C$156,MATCH(A144,[16]Data!$A$5:$A$156,0))</f>
        <v>KJ - Bochov</v>
      </c>
      <c r="C144" s="85" t="str">
        <f>VLOOKUP($C$2,'[100]ERU-1'!$A$6:$BE$17,C$42,FALSE)</f>
        <v>Září</v>
      </c>
      <c r="D144" s="85">
        <f>VLOOKUP($C$2,'[100]ERU-1'!$A$6:$BE$17,D$42,FALSE)</f>
        <v>9</v>
      </c>
      <c r="E144" s="85">
        <f>VLOOKUP($C$2,'[100]ERU-1'!$A$6:$BE$17,E$42,FALSE)</f>
        <v>99.206999999999994</v>
      </c>
      <c r="F144" s="85">
        <f>VLOOKUP($C$2,'[100]ERU-1'!$A$6:$BE$17,F$42,FALSE)</f>
        <v>55.32</v>
      </c>
      <c r="G144" s="85">
        <f>VLOOKUP($C$2,'[100]ERU-1'!$A$6:$BE$17,G$42,FALSE)</f>
        <v>35.485999999999997</v>
      </c>
      <c r="H144" s="85">
        <f>VLOOKUP($C$2,'[100]ERU-1'!$A$6:$BE$17,H$42,FALSE)</f>
        <v>153</v>
      </c>
      <c r="I144" s="85">
        <f>VLOOKUP($C$2,'[100]ERU-1'!$A$6:$BE$17,I$42,FALSE)</f>
        <v>0</v>
      </c>
      <c r="J144" s="85">
        <f>VLOOKUP($C$2,'[100]ERU-1'!$A$6:$BE$17,J$42,FALSE)</f>
        <v>0</v>
      </c>
      <c r="K144" s="85">
        <f>VLOOKUP($C$2,'[100]ERU-1'!$A$6:$BE$17,K$42,FALSE)</f>
        <v>153</v>
      </c>
      <c r="L144" s="85">
        <f>VLOOKUP($C$2,'[100]ERU-1'!$A$6:$BE$17,L$42,FALSE)</f>
        <v>0</v>
      </c>
      <c r="M144" s="85">
        <f>VLOOKUP($C$2,'[100]ERU-1'!$A$6:$BE$17,M$42,FALSE)</f>
        <v>153</v>
      </c>
      <c r="N144" s="85">
        <f>VLOOKUP($C$2,'[100]ERU-1'!$A$6:$BE$17,N$42,FALSE)</f>
        <v>0</v>
      </c>
      <c r="O144" s="85" t="s">
        <v>36</v>
      </c>
      <c r="P144" s="85">
        <f>VLOOKUP($C$2,'[100]ERU-1'!$A$6:$BE$17,P$42,FALSE)</f>
        <v>0</v>
      </c>
      <c r="Q144" s="85">
        <f>VLOOKUP($C$2,'[100]ERU-1'!$A$6:$BE$17,Q$42,FALSE)</f>
        <v>0</v>
      </c>
      <c r="R144" s="85">
        <f>VLOOKUP($C$2,'[100]ERU-1'!$A$6:$BE$17,R$42,FALSE)</f>
        <v>153</v>
      </c>
      <c r="S144" s="85">
        <f>VLOOKUP($C$2,'[100]ERU-1'!$A$6:$BE$17,S$42,FALSE)</f>
        <v>0</v>
      </c>
      <c r="T144" s="85">
        <f>VLOOKUP($C$2,'[100]ERU-1'!$A$6:$BE$17,T$42,FALSE)</f>
        <v>0</v>
      </c>
      <c r="U144" s="85">
        <f>VLOOKUP($C$2,'[100]ERU-1'!$A$6:$BE$17,U$42,FALSE)</f>
        <v>0</v>
      </c>
      <c r="V144" s="85">
        <f>VLOOKUP($C$2,'[100]ERU-1'!$A$6:$BE$17,V$42,FALSE)</f>
        <v>0</v>
      </c>
      <c r="W144" s="85">
        <f>VLOOKUP($C$2,'[100]ERU-1'!$A$6:$BE$17,W$42,FALSE)</f>
        <v>0</v>
      </c>
      <c r="X144" s="85">
        <f>VLOOKUP($C$2,'[100]ERU-1'!$A$6:$BE$17,X$42,FALSE)</f>
        <v>0</v>
      </c>
      <c r="Y144" s="85">
        <f>VLOOKUP($C$2,'[100]ERU-1'!$A$6:$BE$17,Y$42,FALSE)</f>
        <v>0</v>
      </c>
      <c r="Z144" s="85">
        <f>VLOOKUP($C$2,'[100]ERU-1'!$A$6:$BE$17,Z$42,FALSE)</f>
        <v>0</v>
      </c>
      <c r="AA144" s="85" t="str">
        <f>INDEX([16]Data!$BK$5:$BK$156,MATCH(A144,[16]Data!$A$5:$A$156,0))</f>
        <v>Karlovarský</v>
      </c>
      <c r="AB144" s="86">
        <f>INDEX([16]Data!$BM$5:$BM$156,MATCH(A144,[16]Data!$A$5:$A$156,0))</f>
        <v>0.28599999999999998</v>
      </c>
      <c r="AD144" s="39">
        <f t="shared" si="17"/>
        <v>0.7682574114244396</v>
      </c>
    </row>
    <row r="145" spans="1:30" x14ac:dyDescent="0.25">
      <c r="A145" s="34">
        <v>4078</v>
      </c>
      <c r="B145" s="84" t="str">
        <f>INDEX([16]Data!$C$5:$C$156,MATCH(A145,[16]Data!$A$5:$A$156,0))</f>
        <v>KJ - Horní Slavkov</v>
      </c>
      <c r="C145" s="85" t="str">
        <f>VLOOKUP($C$2,'[101]ERU-1'!$A$6:$BE$17,C$42,FALSE)</f>
        <v>Září</v>
      </c>
      <c r="D145" s="85">
        <f>VLOOKUP($C$2,'[101]ERU-1'!$A$6:$BE$17,D$42,FALSE)</f>
        <v>9</v>
      </c>
      <c r="E145" s="85">
        <f>VLOOKUP($C$2,'[101]ERU-1'!$A$6:$BE$17,E$42,FALSE)</f>
        <v>1454.711</v>
      </c>
      <c r="F145" s="85">
        <f>VLOOKUP($C$2,'[101]ERU-1'!$A$6:$BE$17,F$42,FALSE)</f>
        <v>752.75300000000004</v>
      </c>
      <c r="G145" s="85">
        <f>VLOOKUP($C$2,'[101]ERU-1'!$A$6:$BE$17,G$42,FALSE)</f>
        <v>35.506999999999998</v>
      </c>
      <c r="H145" s="85">
        <f>VLOOKUP($C$2,'[101]ERU-1'!$A$6:$BE$17,H$42,FALSE)</f>
        <v>2152</v>
      </c>
      <c r="I145" s="85">
        <f>VLOOKUP($C$2,'[101]ERU-1'!$A$6:$BE$17,I$42,FALSE)</f>
        <v>0</v>
      </c>
      <c r="J145" s="85">
        <f>VLOOKUP($C$2,'[101]ERU-1'!$A$6:$BE$17,J$42,FALSE)</f>
        <v>0</v>
      </c>
      <c r="K145" s="85">
        <f>VLOOKUP($C$2,'[101]ERU-1'!$A$6:$BE$17,K$42,FALSE)</f>
        <v>2152</v>
      </c>
      <c r="L145" s="85">
        <f>VLOOKUP($C$2,'[101]ERU-1'!$A$6:$BE$17,L$42,FALSE)</f>
        <v>0</v>
      </c>
      <c r="M145" s="85">
        <f>VLOOKUP($C$2,'[101]ERU-1'!$A$6:$BE$17,M$42,FALSE)</f>
        <v>2152</v>
      </c>
      <c r="N145" s="85">
        <f>VLOOKUP($C$2,'[101]ERU-1'!$A$6:$BE$17,N$42,FALSE)</f>
        <v>0</v>
      </c>
      <c r="O145" s="85" t="s">
        <v>36</v>
      </c>
      <c r="P145" s="85">
        <f>VLOOKUP($C$2,'[101]ERU-1'!$A$6:$BE$17,P$42,FALSE)</f>
        <v>0</v>
      </c>
      <c r="Q145" s="85">
        <f>VLOOKUP($C$2,'[101]ERU-1'!$A$6:$BE$17,Q$42,FALSE)</f>
        <v>0</v>
      </c>
      <c r="R145" s="85">
        <f>VLOOKUP($C$2,'[101]ERU-1'!$A$6:$BE$17,R$42,FALSE)</f>
        <v>2152</v>
      </c>
      <c r="S145" s="85">
        <f>VLOOKUP($C$2,'[101]ERU-1'!$A$6:$BE$17,S$42,FALSE)</f>
        <v>0</v>
      </c>
      <c r="T145" s="85">
        <f>VLOOKUP($C$2,'[101]ERU-1'!$A$6:$BE$17,T$42,FALSE)</f>
        <v>0</v>
      </c>
      <c r="U145" s="85">
        <f>VLOOKUP($C$2,'[101]ERU-1'!$A$6:$BE$17,U$42,FALSE)</f>
        <v>0</v>
      </c>
      <c r="V145" s="85">
        <f>VLOOKUP($C$2,'[101]ERU-1'!$A$6:$BE$17,V$42,FALSE)</f>
        <v>0</v>
      </c>
      <c r="W145" s="85">
        <f>VLOOKUP($C$2,'[101]ERU-1'!$A$6:$BE$17,W$42,FALSE)</f>
        <v>0</v>
      </c>
      <c r="X145" s="85">
        <f>VLOOKUP($C$2,'[101]ERU-1'!$A$6:$BE$17,X$42,FALSE)</f>
        <v>0</v>
      </c>
      <c r="Y145" s="85">
        <f>VLOOKUP($C$2,'[101]ERU-1'!$A$6:$BE$17,Y$42,FALSE)</f>
        <v>0</v>
      </c>
      <c r="Z145" s="85">
        <f>VLOOKUP($C$2,'[101]ERU-1'!$A$6:$BE$17,Z$42,FALSE)</f>
        <v>0</v>
      </c>
      <c r="AA145" s="85" t="str">
        <f>INDEX([16]Data!$BK$5:$BK$156,MATCH(A145,[16]Data!$A$5:$A$156,0))</f>
        <v>Karlovarský</v>
      </c>
      <c r="AB145" s="86">
        <f>INDEX([16]Data!$BM$5:$BM$156,MATCH(A145,[16]Data!$A$5:$A$156,0))</f>
        <v>4.8</v>
      </c>
      <c r="AD145" s="39">
        <f t="shared" si="17"/>
        <v>0.79412207959022119</v>
      </c>
    </row>
    <row r="146" spans="1:30" x14ac:dyDescent="0.25">
      <c r="A146">
        <v>4108</v>
      </c>
      <c r="B146" s="84" t="str">
        <f>INDEX([16]Data!$C$5:$C$156,MATCH(A146,[16]Data!$A$5:$A$156,0))</f>
        <v>KJ - Jáchymov</v>
      </c>
      <c r="C146" s="85" t="str">
        <f>VLOOKUP($C$2,'[102]ERU-1'!$A$6:$BE$17,C$42,FALSE)</f>
        <v>Září</v>
      </c>
      <c r="D146" s="85">
        <f>VLOOKUP($C$2,'[102]ERU-1'!$A$6:$BE$17,D$42,FALSE)</f>
        <v>9</v>
      </c>
      <c r="E146" s="85">
        <f>VLOOKUP($C$2,'[102]ERU-1'!$A$6:$BE$17,E$42,FALSE)</f>
        <v>175.16499999999999</v>
      </c>
      <c r="F146" s="85">
        <f>VLOOKUP($C$2,'[102]ERU-1'!$A$6:$BE$17,F$42,FALSE)</f>
        <v>92.203000000000003</v>
      </c>
      <c r="G146" s="85">
        <f>VLOOKUP($C$2,'[102]ERU-1'!$A$6:$BE$17,G$42,FALSE)</f>
        <v>35.488999999999997</v>
      </c>
      <c r="H146" s="85">
        <f>VLOOKUP($C$2,'[102]ERU-1'!$A$6:$BE$17,H$42,FALSE)</f>
        <v>248</v>
      </c>
      <c r="I146" s="85">
        <f>VLOOKUP($C$2,'[102]ERU-1'!$A$6:$BE$17,I$42,FALSE)</f>
        <v>0</v>
      </c>
      <c r="J146" s="85">
        <f>VLOOKUP($C$2,'[102]ERU-1'!$A$6:$BE$17,J$42,FALSE)</f>
        <v>0</v>
      </c>
      <c r="K146" s="85">
        <f>VLOOKUP($C$2,'[102]ERU-1'!$A$6:$BE$17,K$42,FALSE)</f>
        <v>248</v>
      </c>
      <c r="L146" s="85">
        <f>VLOOKUP($C$2,'[102]ERU-1'!$A$6:$BE$17,L$42,FALSE)</f>
        <v>0</v>
      </c>
      <c r="M146" s="85">
        <f>VLOOKUP($C$2,'[102]ERU-1'!$A$6:$BE$17,M$42,FALSE)</f>
        <v>248</v>
      </c>
      <c r="N146" s="85">
        <f>VLOOKUP($C$2,'[102]ERU-1'!$A$6:$BE$17,N$42,FALSE)</f>
        <v>0</v>
      </c>
      <c r="O146" s="85" t="s">
        <v>36</v>
      </c>
      <c r="P146" s="85">
        <f>VLOOKUP($C$2,'[102]ERU-1'!$A$6:$BE$17,P$42,FALSE)</f>
        <v>0</v>
      </c>
      <c r="Q146" s="85">
        <f>VLOOKUP($C$2,'[102]ERU-1'!$A$6:$BE$17,Q$42,FALSE)</f>
        <v>0</v>
      </c>
      <c r="R146" s="85">
        <f>VLOOKUP($C$2,'[102]ERU-1'!$A$6:$BE$17,R$42,FALSE)</f>
        <v>248</v>
      </c>
      <c r="S146" s="85">
        <f>VLOOKUP($C$2,'[102]ERU-1'!$A$6:$BE$17,S$42,FALSE)</f>
        <v>0</v>
      </c>
      <c r="T146" s="85">
        <f>VLOOKUP($C$2,'[102]ERU-1'!$A$6:$BE$17,T$42,FALSE)</f>
        <v>0</v>
      </c>
      <c r="U146" s="85">
        <f>VLOOKUP($C$2,'[102]ERU-1'!$A$6:$BE$17,U$42,FALSE)</f>
        <v>0</v>
      </c>
      <c r="V146" s="85">
        <f>VLOOKUP($C$2,'[102]ERU-1'!$A$6:$BE$17,V$42,FALSE)</f>
        <v>0</v>
      </c>
      <c r="W146" s="85">
        <f>VLOOKUP($C$2,'[102]ERU-1'!$A$6:$BE$17,W$42,FALSE)</f>
        <v>0</v>
      </c>
      <c r="X146" s="85">
        <f>VLOOKUP($C$2,'[102]ERU-1'!$A$6:$BE$17,X$42,FALSE)</f>
        <v>0</v>
      </c>
      <c r="Y146" s="85">
        <f>VLOOKUP($C$2,'[102]ERU-1'!$A$6:$BE$17,Y$42,FALSE)</f>
        <v>0</v>
      </c>
      <c r="Z146" s="85">
        <f>VLOOKUP($C$2,'[102]ERU-1'!$A$6:$BE$17,Z$42,FALSE)</f>
        <v>0</v>
      </c>
      <c r="AA146" s="85" t="str">
        <f>INDEX([16]Data!$BK$5:$BK$156,MATCH(A146,[16]Data!$A$5:$A$156,0))</f>
        <v>Karlovarský</v>
      </c>
      <c r="AB146" s="86">
        <f>INDEX([16]Data!$BM$5:$BM$156,MATCH(A146,[16]Data!$A$5:$A$156,0))</f>
        <v>0.748</v>
      </c>
      <c r="AD146" s="39">
        <f t="shared" si="17"/>
        <v>0.74714368175535373</v>
      </c>
    </row>
    <row r="147" spans="1:30" x14ac:dyDescent="0.25">
      <c r="A147">
        <v>4153</v>
      </c>
      <c r="B147" s="84" t="str">
        <f>INDEX([16]Data!$C$5:$C$156,MATCH(A147,[16]Data!$A$5:$A$156,0))</f>
        <v>KJ - Kdyně</v>
      </c>
      <c r="C147" s="85" t="str">
        <f>VLOOKUP($C$2,'[103]ERU-1'!$A$6:$BE$17,C$42,FALSE)</f>
        <v>Září</v>
      </c>
      <c r="D147" s="85">
        <f>VLOOKUP($C$2,'[103]ERU-1'!$A$6:$BE$17,D$42,FALSE)</f>
        <v>9</v>
      </c>
      <c r="E147" s="85">
        <f>VLOOKUP($C$2,'[103]ERU-1'!$A$6:$BE$17,E$42,FALSE)</f>
        <v>157.059</v>
      </c>
      <c r="F147" s="85">
        <f>VLOOKUP($C$2,'[103]ERU-1'!$A$6:$BE$17,F$42,FALSE)</f>
        <v>83.007999999999996</v>
      </c>
      <c r="G147" s="85">
        <f>VLOOKUP($C$2,'[103]ERU-1'!$A$6:$BE$17,G$42,FALSE)</f>
        <v>35.488999999999997</v>
      </c>
      <c r="H147" s="85">
        <f>VLOOKUP($C$2,'[103]ERU-1'!$A$6:$BE$17,H$42,FALSE)</f>
        <v>228</v>
      </c>
      <c r="I147" s="85">
        <f>VLOOKUP($C$2,'[103]ERU-1'!$A$6:$BE$17,I$42,FALSE)</f>
        <v>0</v>
      </c>
      <c r="J147" s="85">
        <f>VLOOKUP($C$2,'[103]ERU-1'!$A$6:$BE$17,J$42,FALSE)</f>
        <v>0</v>
      </c>
      <c r="K147" s="85">
        <f>VLOOKUP($C$2,'[103]ERU-1'!$A$6:$BE$17,K$42,FALSE)</f>
        <v>228</v>
      </c>
      <c r="L147" s="85">
        <f>VLOOKUP($C$2,'[103]ERU-1'!$A$6:$BE$17,L$42,FALSE)</f>
        <v>0</v>
      </c>
      <c r="M147" s="85">
        <f>VLOOKUP($C$2,'[103]ERU-1'!$A$6:$BE$17,M$42,FALSE)</f>
        <v>228</v>
      </c>
      <c r="N147" s="85">
        <f>VLOOKUP($C$2,'[103]ERU-1'!$A$6:$BE$17,N$42,FALSE)</f>
        <v>0</v>
      </c>
      <c r="O147" s="85" t="s">
        <v>36</v>
      </c>
      <c r="P147" s="85">
        <f>VLOOKUP($C$2,'[103]ERU-1'!$A$6:$BE$17,P$42,FALSE)</f>
        <v>0</v>
      </c>
      <c r="Q147" s="85">
        <f>VLOOKUP($C$2,'[103]ERU-1'!$A$6:$BE$17,Q$42,FALSE)</f>
        <v>0</v>
      </c>
      <c r="R147" s="85">
        <f>VLOOKUP($C$2,'[103]ERU-1'!$A$6:$BE$17,R$42,FALSE)</f>
        <v>228</v>
      </c>
      <c r="S147" s="85">
        <f>VLOOKUP($C$2,'[103]ERU-1'!$A$6:$BE$17,S$42,FALSE)</f>
        <v>0</v>
      </c>
      <c r="T147" s="85">
        <f>VLOOKUP($C$2,'[103]ERU-1'!$A$6:$BE$17,T$42,FALSE)</f>
        <v>0</v>
      </c>
      <c r="U147" s="85">
        <f>VLOOKUP($C$2,'[103]ERU-1'!$A$6:$BE$17,U$42,FALSE)</f>
        <v>0</v>
      </c>
      <c r="V147" s="85">
        <f>VLOOKUP($C$2,'[103]ERU-1'!$A$6:$BE$17,V$42,FALSE)</f>
        <v>0</v>
      </c>
      <c r="W147" s="85">
        <f>VLOOKUP($C$2,'[103]ERU-1'!$A$6:$BE$17,W$42,FALSE)</f>
        <v>0</v>
      </c>
      <c r="X147" s="85">
        <f>VLOOKUP($C$2,'[103]ERU-1'!$A$6:$BE$17,X$42,FALSE)</f>
        <v>0</v>
      </c>
      <c r="Y147" s="85">
        <f>VLOOKUP($C$2,'[103]ERU-1'!$A$6:$BE$17,Y$42,FALSE)</f>
        <v>0</v>
      </c>
      <c r="Z147" s="85">
        <f>VLOOKUP($C$2,'[103]ERU-1'!$A$6:$BE$17,Z$42,FALSE)</f>
        <v>0</v>
      </c>
      <c r="AA147" s="85" t="str">
        <f>INDEX([16]Data!$BK$5:$BK$156,MATCH(A147,[16]Data!$A$5:$A$156,0))</f>
        <v>Plzeňský</v>
      </c>
      <c r="AB147" s="86">
        <f>INDEX([16]Data!$BM$5:$BM$156,MATCH(A147,[16]Data!$A$5:$A$156,0))</f>
        <v>1.2070000000000001</v>
      </c>
      <c r="AD147" s="39">
        <f t="shared" si="17"/>
        <v>0.76297866872269338</v>
      </c>
    </row>
    <row r="148" spans="1:30" x14ac:dyDescent="0.25">
      <c r="A148">
        <v>3849</v>
      </c>
      <c r="B148" s="84" t="str">
        <f>INDEX([16]Data!$C$5:$C$156,MATCH(A148,[16]Data!$A$5:$A$156,0))</f>
        <v>KJ - Krásná Lípa</v>
      </c>
      <c r="C148" s="85" t="str">
        <f>VLOOKUP($C$2,'[104]ERU-1'!$A$6:$BE$17,C$42,FALSE)</f>
        <v>Září</v>
      </c>
      <c r="D148" s="85">
        <f>VLOOKUP($C$2,'[104]ERU-1'!$A$6:$BE$17,D$42,FALSE)</f>
        <v>9</v>
      </c>
      <c r="E148" s="85">
        <f>VLOOKUP($C$2,'[104]ERU-1'!$A$6:$BE$17,E$42,FALSE)</f>
        <v>92.668000000000006</v>
      </c>
      <c r="F148" s="85">
        <f>VLOOKUP($C$2,'[104]ERU-1'!$A$6:$BE$17,F$42,FALSE)</f>
        <v>51.926000000000002</v>
      </c>
      <c r="G148" s="85">
        <f>VLOOKUP($C$2,'[104]ERU-1'!$A$6:$BE$17,G$42,FALSE)</f>
        <v>35.430999999999997</v>
      </c>
      <c r="H148" s="85">
        <f>VLOOKUP($C$2,'[104]ERU-1'!$A$6:$BE$17,H$42,FALSE)</f>
        <v>145</v>
      </c>
      <c r="I148" s="85">
        <f>VLOOKUP($C$2,'[104]ERU-1'!$A$6:$BE$17,I$42,FALSE)</f>
        <v>0</v>
      </c>
      <c r="J148" s="85">
        <f>VLOOKUP($C$2,'[104]ERU-1'!$A$6:$BE$17,J$42,FALSE)</f>
        <v>0</v>
      </c>
      <c r="K148" s="85">
        <f>VLOOKUP($C$2,'[104]ERU-1'!$A$6:$BE$17,K$42,FALSE)</f>
        <v>145</v>
      </c>
      <c r="L148" s="85">
        <f>VLOOKUP($C$2,'[104]ERU-1'!$A$6:$BE$17,L$42,FALSE)</f>
        <v>0</v>
      </c>
      <c r="M148" s="85">
        <f>VLOOKUP($C$2,'[104]ERU-1'!$A$6:$BE$17,M$42,FALSE)</f>
        <v>145</v>
      </c>
      <c r="N148" s="85">
        <f>VLOOKUP($C$2,'[104]ERU-1'!$A$6:$BE$17,N$42,FALSE)</f>
        <v>0</v>
      </c>
      <c r="O148" s="85" t="s">
        <v>36</v>
      </c>
      <c r="P148" s="85">
        <f>VLOOKUP($C$2,'[104]ERU-1'!$A$6:$BE$17,P$42,FALSE)</f>
        <v>0</v>
      </c>
      <c r="Q148" s="85">
        <f>VLOOKUP($C$2,'[104]ERU-1'!$A$6:$BE$17,Q$42,FALSE)</f>
        <v>0</v>
      </c>
      <c r="R148" s="85">
        <f>VLOOKUP($C$2,'[104]ERU-1'!$A$6:$BE$17,R$42,FALSE)</f>
        <v>145</v>
      </c>
      <c r="S148" s="85">
        <f>VLOOKUP($C$2,'[104]ERU-1'!$A$6:$BE$17,S$42,FALSE)</f>
        <v>0</v>
      </c>
      <c r="T148" s="85">
        <f>VLOOKUP($C$2,'[104]ERU-1'!$A$6:$BE$17,T$42,FALSE)</f>
        <v>0</v>
      </c>
      <c r="U148" s="85">
        <f>VLOOKUP($C$2,'[104]ERU-1'!$A$6:$BE$17,U$42,FALSE)</f>
        <v>0</v>
      </c>
      <c r="V148" s="85">
        <f>VLOOKUP($C$2,'[104]ERU-1'!$A$6:$BE$17,V$42,FALSE)</f>
        <v>0</v>
      </c>
      <c r="W148" s="85">
        <f>VLOOKUP($C$2,'[104]ERU-1'!$A$6:$BE$17,W$42,FALSE)</f>
        <v>0</v>
      </c>
      <c r="X148" s="85">
        <f>VLOOKUP($C$2,'[104]ERU-1'!$A$6:$BE$17,X$42,FALSE)</f>
        <v>0</v>
      </c>
      <c r="Y148" s="85">
        <f>VLOOKUP($C$2,'[104]ERU-1'!$A$6:$BE$17,Y$42,FALSE)</f>
        <v>0</v>
      </c>
      <c r="Z148" s="85">
        <f>VLOOKUP($C$2,'[104]ERU-1'!$A$6:$BE$17,Z$42,FALSE)</f>
        <v>0</v>
      </c>
      <c r="AA148" s="85" t="str">
        <f>INDEX([16]Data!$BK$5:$BK$156,MATCH(A148,[16]Data!$A$5:$A$156,0))</f>
        <v>Ústecký</v>
      </c>
      <c r="AB148" s="86">
        <f>INDEX([16]Data!$BM$5:$BM$156,MATCH(A148,[16]Data!$A$5:$A$156,0))</f>
        <v>0.28000000000000003</v>
      </c>
      <c r="AD148" s="39">
        <f t="shared" si="17"/>
        <v>0.77567649689515417</v>
      </c>
    </row>
    <row r="149" spans="1:30" x14ac:dyDescent="0.25">
      <c r="A149">
        <v>4109</v>
      </c>
      <c r="B149" s="84" t="str">
        <f>INDEX([16]Data!$C$5:$C$156,MATCH(A149,[16]Data!$A$5:$A$156,0))</f>
        <v>KJ - Příbor</v>
      </c>
      <c r="C149" s="85" t="str">
        <f>VLOOKUP($C$2,'[105]ERU-1'!$A$6:$BE$17,C$42,FALSE)</f>
        <v>Září</v>
      </c>
      <c r="D149" s="85">
        <f>VLOOKUP($C$2,'[105]ERU-1'!$A$6:$BE$17,D$42,FALSE)</f>
        <v>9</v>
      </c>
      <c r="E149" s="85">
        <f>VLOOKUP($C$2,'[105]ERU-1'!$A$6:$BE$17,E$42,FALSE)</f>
        <v>307.584</v>
      </c>
      <c r="F149" s="85">
        <f>VLOOKUP($C$2,'[105]ERU-1'!$A$6:$BE$17,F$42,FALSE)</f>
        <v>167.792</v>
      </c>
      <c r="G149" s="85">
        <f>VLOOKUP($C$2,'[105]ERU-1'!$A$6:$BE$17,G$42,FALSE)</f>
        <v>34.697000000000003</v>
      </c>
      <c r="H149" s="85">
        <f>VLOOKUP($C$2,'[105]ERU-1'!$A$6:$BE$17,H$42,FALSE)</f>
        <v>442</v>
      </c>
      <c r="I149" s="85">
        <f>VLOOKUP($C$2,'[105]ERU-1'!$A$6:$BE$17,I$42,FALSE)</f>
        <v>0</v>
      </c>
      <c r="J149" s="85">
        <f>VLOOKUP($C$2,'[105]ERU-1'!$A$6:$BE$17,J$42,FALSE)</f>
        <v>0</v>
      </c>
      <c r="K149" s="85">
        <f>VLOOKUP($C$2,'[105]ERU-1'!$A$6:$BE$17,K$42,FALSE)</f>
        <v>442</v>
      </c>
      <c r="L149" s="85">
        <f>VLOOKUP($C$2,'[105]ERU-1'!$A$6:$BE$17,L$42,FALSE)</f>
        <v>0</v>
      </c>
      <c r="M149" s="85">
        <f>VLOOKUP($C$2,'[105]ERU-1'!$A$6:$BE$17,M$42,FALSE)</f>
        <v>442</v>
      </c>
      <c r="N149" s="85">
        <f>VLOOKUP($C$2,'[105]ERU-1'!$A$6:$BE$17,N$42,FALSE)</f>
        <v>0</v>
      </c>
      <c r="O149" s="85" t="s">
        <v>36</v>
      </c>
      <c r="P149" s="85">
        <f>VLOOKUP($C$2,'[105]ERU-1'!$A$6:$BE$17,P$42,FALSE)</f>
        <v>0</v>
      </c>
      <c r="Q149" s="85">
        <f>VLOOKUP($C$2,'[105]ERU-1'!$A$6:$BE$17,Q$42,FALSE)</f>
        <v>0</v>
      </c>
      <c r="R149" s="85">
        <f>VLOOKUP($C$2,'[105]ERU-1'!$A$6:$BE$17,R$42,FALSE)</f>
        <v>442</v>
      </c>
      <c r="S149" s="85">
        <f>VLOOKUP($C$2,'[105]ERU-1'!$A$6:$BE$17,S$42,FALSE)</f>
        <v>0</v>
      </c>
      <c r="T149" s="85">
        <f>VLOOKUP($C$2,'[105]ERU-1'!$A$6:$BE$17,T$42,FALSE)</f>
        <v>0</v>
      </c>
      <c r="U149" s="85">
        <f>VLOOKUP($C$2,'[105]ERU-1'!$A$6:$BE$17,U$42,FALSE)</f>
        <v>0</v>
      </c>
      <c r="V149" s="85">
        <f>VLOOKUP($C$2,'[105]ERU-1'!$A$6:$BE$17,V$42,FALSE)</f>
        <v>0</v>
      </c>
      <c r="W149" s="85">
        <f>VLOOKUP($C$2,'[105]ERU-1'!$A$6:$BE$17,W$42,FALSE)</f>
        <v>0</v>
      </c>
      <c r="X149" s="85">
        <f>VLOOKUP($C$2,'[105]ERU-1'!$A$6:$BE$17,X$42,FALSE)</f>
        <v>0</v>
      </c>
      <c r="Y149" s="85">
        <f>VLOOKUP($C$2,'[105]ERU-1'!$A$6:$BE$17,Y$42,FALSE)</f>
        <v>0</v>
      </c>
      <c r="Z149" s="85">
        <f>VLOOKUP($C$2,'[105]ERU-1'!$A$6:$BE$17,Z$42,FALSE)</f>
        <v>0</v>
      </c>
      <c r="AA149" s="85" t="str">
        <f>INDEX([16]Data!$BK$5:$BK$156,MATCH(A149,[16]Data!$A$5:$A$156,0))</f>
        <v>Moravskoslezský</v>
      </c>
      <c r="AB149" s="86">
        <f>INDEX([16]Data!$BM$5:$BM$156,MATCH(A149,[16]Data!$A$5:$A$156,0))</f>
        <v>0.80100000000000005</v>
      </c>
      <c r="AD149" s="39">
        <f t="shared" si="17"/>
        <v>0.73172605236112431</v>
      </c>
    </row>
    <row r="150" spans="1:30" x14ac:dyDescent="0.25">
      <c r="A150">
        <v>4110</v>
      </c>
      <c r="B150" s="84" t="str">
        <f>INDEX([16]Data!$C$5:$C$156,MATCH(A150,[16]Data!$A$5:$A$156,0))</f>
        <v>KJ - Rakovník</v>
      </c>
      <c r="C150" s="85" t="str">
        <f>VLOOKUP($C$2,'[106]ERU-1'!$A$6:$BE$17,C$42,FALSE)</f>
        <v>Září</v>
      </c>
      <c r="D150" s="85">
        <f>VLOOKUP($C$2,'[106]ERU-1'!$A$6:$BE$17,D$42,FALSE)</f>
        <v>9</v>
      </c>
      <c r="E150" s="85">
        <f>VLOOKUP($C$2,'[106]ERU-1'!$A$6:$BE$17,E$42,FALSE)</f>
        <v>217.404</v>
      </c>
      <c r="F150" s="85">
        <f>VLOOKUP($C$2,'[106]ERU-1'!$A$6:$BE$17,F$42,FALSE)</f>
        <v>115.017</v>
      </c>
      <c r="G150" s="85">
        <f>VLOOKUP($C$2,'[106]ERU-1'!$A$6:$BE$17,G$42,FALSE)</f>
        <v>35.417999999999999</v>
      </c>
      <c r="H150" s="85">
        <f>VLOOKUP($C$2,'[106]ERU-1'!$A$6:$BE$17,H$42,FALSE)</f>
        <v>356</v>
      </c>
      <c r="I150" s="85">
        <f>VLOOKUP($C$2,'[106]ERU-1'!$A$6:$BE$17,I$42,FALSE)</f>
        <v>0</v>
      </c>
      <c r="J150" s="85">
        <f>VLOOKUP($C$2,'[106]ERU-1'!$A$6:$BE$17,J$42,FALSE)</f>
        <v>0</v>
      </c>
      <c r="K150" s="85">
        <f>VLOOKUP($C$2,'[106]ERU-1'!$A$6:$BE$17,K$42,FALSE)</f>
        <v>356</v>
      </c>
      <c r="L150" s="85">
        <f>VLOOKUP($C$2,'[106]ERU-1'!$A$6:$BE$17,L$42,FALSE)</f>
        <v>0</v>
      </c>
      <c r="M150" s="85">
        <f>VLOOKUP($C$2,'[106]ERU-1'!$A$6:$BE$17,M$42,FALSE)</f>
        <v>356</v>
      </c>
      <c r="N150" s="85">
        <f>VLOOKUP($C$2,'[106]ERU-1'!$A$6:$BE$17,N$42,FALSE)</f>
        <v>0</v>
      </c>
      <c r="O150" s="85" t="s">
        <v>36</v>
      </c>
      <c r="P150" s="85">
        <f>VLOOKUP($C$2,'[106]ERU-1'!$A$6:$BE$17,P$42,FALSE)</f>
        <v>0</v>
      </c>
      <c r="Q150" s="85">
        <f>VLOOKUP($C$2,'[106]ERU-1'!$A$6:$BE$17,Q$42,FALSE)</f>
        <v>0</v>
      </c>
      <c r="R150" s="85">
        <f>VLOOKUP($C$2,'[106]ERU-1'!$A$6:$BE$17,R$42,FALSE)</f>
        <v>356</v>
      </c>
      <c r="S150" s="85">
        <f>VLOOKUP($C$2,'[106]ERU-1'!$A$6:$BE$17,S$42,FALSE)</f>
        <v>0</v>
      </c>
      <c r="T150" s="85">
        <f>VLOOKUP($C$2,'[106]ERU-1'!$A$6:$BE$17,T$42,FALSE)</f>
        <v>0</v>
      </c>
      <c r="U150" s="85">
        <f>VLOOKUP($C$2,'[106]ERU-1'!$A$6:$BE$17,U$42,FALSE)</f>
        <v>0</v>
      </c>
      <c r="V150" s="85">
        <f>VLOOKUP($C$2,'[106]ERU-1'!$A$6:$BE$17,V$42,FALSE)</f>
        <v>0</v>
      </c>
      <c r="W150" s="85">
        <f>VLOOKUP($C$2,'[106]ERU-1'!$A$6:$BE$17,W$42,FALSE)</f>
        <v>0</v>
      </c>
      <c r="X150" s="85">
        <f>VLOOKUP($C$2,'[106]ERU-1'!$A$6:$BE$17,X$42,FALSE)</f>
        <v>0</v>
      </c>
      <c r="Y150" s="85">
        <f>VLOOKUP($C$2,'[106]ERU-1'!$A$6:$BE$17,Y$42,FALSE)</f>
        <v>0</v>
      </c>
      <c r="Z150" s="85">
        <f>VLOOKUP($C$2,'[106]ERU-1'!$A$6:$BE$17,Z$42,FALSE)</f>
        <v>0</v>
      </c>
      <c r="AA150" s="85" t="str">
        <f>INDEX([16]Data!$BK$5:$BK$156,MATCH(A150,[16]Data!$A$5:$A$156,0))</f>
        <v>Středočeský</v>
      </c>
      <c r="AB150" s="86">
        <f>INDEX([16]Data!$BM$5:$BM$156,MATCH(A150,[16]Data!$A$5:$A$156,0))</f>
        <v>1.268</v>
      </c>
      <c r="AD150" s="39">
        <f t="shared" si="17"/>
        <v>0.85977628427874919</v>
      </c>
    </row>
    <row r="151" spans="1:30" x14ac:dyDescent="0.25">
      <c r="A151">
        <v>3869</v>
      </c>
      <c r="B151" s="84" t="str">
        <f>INDEX([16]Data!$C$5:$C$156,MATCH(A151,[16]Data!$A$5:$A$156,0))</f>
        <v>KJ - Sedlčany, Žižkova</v>
      </c>
      <c r="C151" s="85" t="str">
        <f>VLOOKUP($C$2,'[107]ERU-1'!$A$6:$BE$17,C$42,FALSE)</f>
        <v>Září</v>
      </c>
      <c r="D151" s="85">
        <f>VLOOKUP($C$2,'[107]ERU-1'!$A$6:$BE$17,D$42,FALSE)</f>
        <v>9</v>
      </c>
      <c r="E151" s="85">
        <f>VLOOKUP($C$2,'[107]ERU-1'!$A$6:$BE$17,E$42,FALSE)</f>
        <v>196.06299999999999</v>
      </c>
      <c r="F151" s="85">
        <f>VLOOKUP($C$2,'[107]ERU-1'!$A$6:$BE$17,F$42,FALSE)</f>
        <v>105.14100000000001</v>
      </c>
      <c r="G151" s="85">
        <f>VLOOKUP($C$2,'[107]ERU-1'!$A$6:$BE$17,G$42,FALSE)</f>
        <v>35.451000000000001</v>
      </c>
      <c r="H151" s="85">
        <f>VLOOKUP($C$2,'[107]ERU-1'!$A$6:$BE$17,H$42,FALSE)</f>
        <v>286</v>
      </c>
      <c r="I151" s="85">
        <f>VLOOKUP($C$2,'[107]ERU-1'!$A$6:$BE$17,I$42,FALSE)</f>
        <v>0</v>
      </c>
      <c r="J151" s="85">
        <f>VLOOKUP($C$2,'[107]ERU-1'!$A$6:$BE$17,J$42,FALSE)</f>
        <v>0</v>
      </c>
      <c r="K151" s="85">
        <f>VLOOKUP($C$2,'[107]ERU-1'!$A$6:$BE$17,K$42,FALSE)</f>
        <v>286</v>
      </c>
      <c r="L151" s="85">
        <f>VLOOKUP($C$2,'[107]ERU-1'!$A$6:$BE$17,L$42,FALSE)</f>
        <v>0</v>
      </c>
      <c r="M151" s="85">
        <f>VLOOKUP($C$2,'[107]ERU-1'!$A$6:$BE$17,M$42,FALSE)</f>
        <v>286</v>
      </c>
      <c r="N151" s="85">
        <f>VLOOKUP($C$2,'[107]ERU-1'!$A$6:$BE$17,N$42,FALSE)</f>
        <v>0</v>
      </c>
      <c r="O151" s="85" t="s">
        <v>36</v>
      </c>
      <c r="P151" s="85">
        <f>VLOOKUP($C$2,'[107]ERU-1'!$A$6:$BE$17,P$42,FALSE)</f>
        <v>0</v>
      </c>
      <c r="Q151" s="85">
        <f>VLOOKUP($C$2,'[107]ERU-1'!$A$6:$BE$17,Q$42,FALSE)</f>
        <v>0</v>
      </c>
      <c r="R151" s="85">
        <f>VLOOKUP($C$2,'[107]ERU-1'!$A$6:$BE$17,R$42,FALSE)</f>
        <v>286</v>
      </c>
      <c r="S151" s="85">
        <f>VLOOKUP($C$2,'[107]ERU-1'!$A$6:$BE$17,S$42,FALSE)</f>
        <v>0</v>
      </c>
      <c r="T151" s="85">
        <f>VLOOKUP($C$2,'[107]ERU-1'!$A$6:$BE$17,T$42,FALSE)</f>
        <v>0</v>
      </c>
      <c r="U151" s="85">
        <f>VLOOKUP($C$2,'[107]ERU-1'!$A$6:$BE$17,U$42,FALSE)</f>
        <v>0</v>
      </c>
      <c r="V151" s="85">
        <f>VLOOKUP($C$2,'[107]ERU-1'!$A$6:$BE$17,V$42,FALSE)</f>
        <v>0</v>
      </c>
      <c r="W151" s="85">
        <f>VLOOKUP($C$2,'[107]ERU-1'!$A$6:$BE$17,W$42,FALSE)</f>
        <v>0</v>
      </c>
      <c r="X151" s="85">
        <f>VLOOKUP($C$2,'[107]ERU-1'!$A$6:$BE$17,X$42,FALSE)</f>
        <v>0</v>
      </c>
      <c r="Y151" s="85">
        <f>VLOOKUP($C$2,'[107]ERU-1'!$A$6:$BE$17,Y$42,FALSE)</f>
        <v>0</v>
      </c>
      <c r="Z151" s="85">
        <f>VLOOKUP($C$2,'[107]ERU-1'!$A$6:$BE$17,Z$42,FALSE)</f>
        <v>0</v>
      </c>
      <c r="AA151" s="85" t="str">
        <f>INDEX([16]Data!$BK$5:$BK$156,MATCH(A151,[16]Data!$A$5:$A$156,0))</f>
        <v>Středočeský</v>
      </c>
      <c r="AB151" s="86">
        <f>INDEX([16]Data!$BM$5:$BM$156,MATCH(A151,[16]Data!$A$5:$A$156,0))</f>
        <v>0.80100000000000005</v>
      </c>
      <c r="AD151" s="39">
        <f t="shared" si="17"/>
        <v>0.75559909497193711</v>
      </c>
    </row>
    <row r="152" spans="1:30" x14ac:dyDescent="0.25">
      <c r="A152">
        <v>3928</v>
      </c>
      <c r="B152" s="84" t="str">
        <f>INDEX([16]Data!$C$5:$C$156,MATCH(A152,[16]Data!$A$5:$A$156,0))</f>
        <v>KJ - Tanvald ul. Vítězná</v>
      </c>
      <c r="C152" s="85" t="str">
        <f>VLOOKUP($C$2,'[108]ERU-1'!$A$6:$BE$17,C$42,FALSE)</f>
        <v>Září</v>
      </c>
      <c r="D152" s="85">
        <f>VLOOKUP($C$2,'[108]ERU-1'!$A$6:$BE$17,D$42,FALSE)</f>
        <v>9</v>
      </c>
      <c r="E152" s="85">
        <f>VLOOKUP($C$2,'[108]ERU-1'!$A$6:$BE$17,E$42,FALSE)</f>
        <v>70.671000000000006</v>
      </c>
      <c r="F152" s="85">
        <f>VLOOKUP($C$2,'[108]ERU-1'!$A$6:$BE$17,F$42,FALSE)</f>
        <v>40.826999999999998</v>
      </c>
      <c r="G152" s="85">
        <f>VLOOKUP($C$2,'[108]ERU-1'!$A$6:$BE$17,G$42,FALSE)</f>
        <v>35.423000000000002</v>
      </c>
      <c r="H152" s="85">
        <f>VLOOKUP($C$2,'[108]ERU-1'!$A$6:$BE$17,H$42,FALSE)</f>
        <v>119</v>
      </c>
      <c r="I152" s="85">
        <f>VLOOKUP($C$2,'[108]ERU-1'!$A$6:$BE$17,I$42,FALSE)</f>
        <v>0</v>
      </c>
      <c r="J152" s="85">
        <f>VLOOKUP($C$2,'[108]ERU-1'!$A$6:$BE$17,J$42,FALSE)</f>
        <v>0</v>
      </c>
      <c r="K152" s="85">
        <f>VLOOKUP($C$2,'[108]ERU-1'!$A$6:$BE$17,K$42,FALSE)</f>
        <v>119</v>
      </c>
      <c r="L152" s="85">
        <f>VLOOKUP($C$2,'[108]ERU-1'!$A$6:$BE$17,L$42,FALSE)</f>
        <v>0</v>
      </c>
      <c r="M152" s="85">
        <f>VLOOKUP($C$2,'[108]ERU-1'!$A$6:$BE$17,M$42,FALSE)</f>
        <v>119</v>
      </c>
      <c r="N152" s="85">
        <f>VLOOKUP($C$2,'[108]ERU-1'!$A$6:$BE$17,N$42,FALSE)</f>
        <v>0</v>
      </c>
      <c r="O152" s="85" t="s">
        <v>36</v>
      </c>
      <c r="P152" s="85">
        <f>VLOOKUP($C$2,'[108]ERU-1'!$A$6:$BE$17,P$42,FALSE)</f>
        <v>0</v>
      </c>
      <c r="Q152" s="85">
        <f>VLOOKUP($C$2,'[108]ERU-1'!$A$6:$BE$17,Q$42,FALSE)</f>
        <v>0</v>
      </c>
      <c r="R152" s="85">
        <f>VLOOKUP($C$2,'[108]ERU-1'!$A$6:$BE$17,R$42,FALSE)</f>
        <v>119</v>
      </c>
      <c r="S152" s="85">
        <f>VLOOKUP($C$2,'[108]ERU-1'!$A$6:$BE$17,S$42,FALSE)</f>
        <v>0</v>
      </c>
      <c r="T152" s="85">
        <f>VLOOKUP($C$2,'[108]ERU-1'!$A$6:$BE$17,T$42,FALSE)</f>
        <v>0</v>
      </c>
      <c r="U152" s="85">
        <f>VLOOKUP($C$2,'[108]ERU-1'!$A$6:$BE$17,U$42,FALSE)</f>
        <v>0</v>
      </c>
      <c r="V152" s="85">
        <f>VLOOKUP($C$2,'[108]ERU-1'!$A$6:$BE$17,V$42,FALSE)</f>
        <v>0</v>
      </c>
      <c r="W152" s="85">
        <f>VLOOKUP($C$2,'[108]ERU-1'!$A$6:$BE$17,W$42,FALSE)</f>
        <v>0</v>
      </c>
      <c r="X152" s="85">
        <f>VLOOKUP($C$2,'[108]ERU-1'!$A$6:$BE$17,X$42,FALSE)</f>
        <v>0</v>
      </c>
      <c r="Y152" s="85">
        <f>VLOOKUP($C$2,'[108]ERU-1'!$A$6:$BE$17,Y$42,FALSE)</f>
        <v>0</v>
      </c>
      <c r="Z152" s="85">
        <f>VLOOKUP($C$2,'[108]ERU-1'!$A$6:$BE$17,Z$42,FALSE)</f>
        <v>0</v>
      </c>
      <c r="AA152" s="85" t="str">
        <f>INDEX([16]Data!$BK$5:$BK$156,MATCH(A152,[16]Data!$A$5:$A$156,0))</f>
        <v>Liberecký</v>
      </c>
      <c r="AB152" s="86">
        <f>INDEX([16]Data!$BM$5:$BM$156,MATCH(A152,[16]Data!$A$5:$A$156,0))</f>
        <v>0.3</v>
      </c>
      <c r="AD152" s="39">
        <f t="shared" si="17"/>
        <v>0.80964938779620232</v>
      </c>
    </row>
    <row r="153" spans="1:30" x14ac:dyDescent="0.25">
      <c r="A153">
        <v>3974</v>
      </c>
      <c r="B153" s="84" t="str">
        <f>INDEX([16]Data!$C$5:$C$156,MATCH(A153,[16]Data!$A$5:$A$156,0))</f>
        <v>KJ - Energocentrum Vítkovice III</v>
      </c>
      <c r="C153" s="85" t="str">
        <f>VLOOKUP($C$2,'[109]ERU-1'!$A$6:$BE$17,C$42,FALSE)</f>
        <v>Září</v>
      </c>
      <c r="D153" s="85">
        <f>VLOOKUP($C$2,'[109]ERU-1'!$A$6:$BE$17,D$42,FALSE)</f>
        <v>9</v>
      </c>
      <c r="E153" s="85">
        <f>VLOOKUP($C$2,'[109]ERU-1'!$A$6:$BE$17,E$42,FALSE)</f>
        <v>1485.45</v>
      </c>
      <c r="F153" s="85">
        <f>VLOOKUP($C$2,'[109]ERU-1'!$A$6:$BE$17,F$42,FALSE)</f>
        <v>789.73699999999997</v>
      </c>
      <c r="G153" s="85">
        <f>VLOOKUP($C$2,'[109]ERU-1'!$A$6:$BE$17,G$42,FALSE)</f>
        <v>35.517000000000003</v>
      </c>
      <c r="H153" s="85">
        <f>VLOOKUP($C$2,'[109]ERU-1'!$A$6:$BE$17,H$42,FALSE)</f>
        <v>2212</v>
      </c>
      <c r="I153" s="85">
        <f>VLOOKUP($C$2,'[109]ERU-1'!$A$6:$BE$17,I$42,FALSE)</f>
        <v>0</v>
      </c>
      <c r="J153" s="85">
        <f>VLOOKUP($C$2,'[109]ERU-1'!$A$6:$BE$17,J$42,FALSE)</f>
        <v>0</v>
      </c>
      <c r="K153" s="85">
        <f>VLOOKUP($C$2,'[109]ERU-1'!$A$6:$BE$17,K$42,FALSE)</f>
        <v>2212</v>
      </c>
      <c r="L153" s="85">
        <f>VLOOKUP($C$2,'[109]ERU-1'!$A$6:$BE$17,L$42,FALSE)</f>
        <v>0</v>
      </c>
      <c r="M153" s="85">
        <f>VLOOKUP($C$2,'[109]ERU-1'!$A$6:$BE$17,M$42,FALSE)</f>
        <v>2212</v>
      </c>
      <c r="N153" s="85">
        <f>VLOOKUP($C$2,'[109]ERU-1'!$A$6:$BE$17,N$42,FALSE)</f>
        <v>0</v>
      </c>
      <c r="O153" s="85" t="s">
        <v>36</v>
      </c>
      <c r="P153" s="85">
        <f>VLOOKUP($C$2,'[109]ERU-1'!$A$6:$BE$17,P$42,FALSE)</f>
        <v>0</v>
      </c>
      <c r="Q153" s="85">
        <f>VLOOKUP($C$2,'[109]ERU-1'!$A$6:$BE$17,Q$42,FALSE)</f>
        <v>0</v>
      </c>
      <c r="R153" s="85">
        <f>VLOOKUP($C$2,'[109]ERU-1'!$A$6:$BE$17,R$42,FALSE)</f>
        <v>0</v>
      </c>
      <c r="S153" s="85">
        <f>VLOOKUP($C$2,'[109]ERU-1'!$A$6:$BE$17,S$42,FALSE)</f>
        <v>0</v>
      </c>
      <c r="T153" s="85">
        <f>VLOOKUP($C$2,'[109]ERU-1'!$A$6:$BE$17,T$42,FALSE)</f>
        <v>2212</v>
      </c>
      <c r="U153" s="85">
        <f>VLOOKUP($C$2,'[109]ERU-1'!$A$6:$BE$17,U$42,FALSE)</f>
        <v>0</v>
      </c>
      <c r="V153" s="85">
        <f>VLOOKUP($C$2,'[109]ERU-1'!$A$6:$BE$17,V$42,FALSE)</f>
        <v>0</v>
      </c>
      <c r="W153" s="85">
        <f>VLOOKUP($C$2,'[109]ERU-1'!$A$6:$BE$17,W$42,FALSE)</f>
        <v>0</v>
      </c>
      <c r="X153" s="85">
        <f>VLOOKUP($C$2,'[109]ERU-1'!$A$6:$BE$17,X$42,FALSE)</f>
        <v>0</v>
      </c>
      <c r="Y153" s="85">
        <f>VLOOKUP($C$2,'[109]ERU-1'!$A$6:$BE$17,Y$42,FALSE)</f>
        <v>0</v>
      </c>
      <c r="Z153" s="85">
        <f>VLOOKUP($C$2,'[109]ERU-1'!$A$6:$BE$17,Z$42,FALSE)</f>
        <v>0</v>
      </c>
      <c r="AA153" s="85" t="str">
        <f>INDEX([16]Data!$BK$5:$BK$156,MATCH(A153,[16]Data!$A$5:$A$156,0))</f>
        <v>Moravskoslezský</v>
      </c>
      <c r="AB153" s="86">
        <f>INDEX([16]Data!$BM$5:$BM$156,MATCH(A153,[16]Data!$A$5:$A$156,0))</f>
        <v>1.966</v>
      </c>
      <c r="AD153" s="39">
        <f t="shared" si="17"/>
        <v>0.77803679509057377</v>
      </c>
    </row>
    <row r="154" spans="1:30" x14ac:dyDescent="0.25">
      <c r="A154">
        <v>3929</v>
      </c>
      <c r="B154" s="84" t="str">
        <f>INDEX([16]Data!$C$5:$C$156,MATCH(A154,[16]Data!$A$5:$A$156,0))</f>
        <v>KJ - Česká Třebová na Milíři</v>
      </c>
      <c r="C154" s="85" t="str">
        <f>VLOOKUP($C$2,'[110]ERU-1'!$A$6:$BE$17,C$42,FALSE)</f>
        <v>Září</v>
      </c>
      <c r="D154" s="85">
        <f>VLOOKUP($C$2,'[110]ERU-1'!$A$6:$BE$17,D$42,FALSE)</f>
        <v>9</v>
      </c>
      <c r="E154" s="85">
        <f>VLOOKUP($C$2,'[110]ERU-1'!$A$6:$BE$17,E$42,FALSE)</f>
        <v>75.055000000000007</v>
      </c>
      <c r="F154" s="85">
        <f>VLOOKUP($C$2,'[110]ERU-1'!$A$6:$BE$17,F$42,FALSE)</f>
        <v>42.018000000000001</v>
      </c>
      <c r="G154" s="85">
        <f>VLOOKUP($C$2,'[110]ERU-1'!$A$6:$BE$17,G$42,FALSE)</f>
        <v>35.439</v>
      </c>
      <c r="H154" s="85">
        <f>VLOOKUP($C$2,'[110]ERU-1'!$A$6:$BE$17,H$42,FALSE)</f>
        <v>117</v>
      </c>
      <c r="I154" s="85">
        <f>VLOOKUP($C$2,'[110]ERU-1'!$A$6:$BE$17,I$42,FALSE)</f>
        <v>0</v>
      </c>
      <c r="J154" s="85">
        <f>VLOOKUP($C$2,'[110]ERU-1'!$A$6:$BE$17,J$42,FALSE)</f>
        <v>0</v>
      </c>
      <c r="K154" s="85">
        <f>VLOOKUP($C$2,'[110]ERU-1'!$A$6:$BE$17,K$42,FALSE)</f>
        <v>117</v>
      </c>
      <c r="L154" s="85">
        <f>VLOOKUP($C$2,'[110]ERU-1'!$A$6:$BE$17,L$42,FALSE)</f>
        <v>0</v>
      </c>
      <c r="M154" s="85">
        <f>VLOOKUP($C$2,'[110]ERU-1'!$A$6:$BE$17,M$42,FALSE)</f>
        <v>117</v>
      </c>
      <c r="N154" s="85">
        <f>VLOOKUP($C$2,'[110]ERU-1'!$A$6:$BE$17,N$42,FALSE)</f>
        <v>0</v>
      </c>
      <c r="O154" s="85" t="s">
        <v>36</v>
      </c>
      <c r="P154" s="85">
        <f>VLOOKUP($C$2,'[110]ERU-1'!$A$6:$BE$17,P$42,FALSE)</f>
        <v>0</v>
      </c>
      <c r="Q154" s="85">
        <f>VLOOKUP($C$2,'[110]ERU-1'!$A$6:$BE$17,Q$42,FALSE)</f>
        <v>0</v>
      </c>
      <c r="R154" s="85">
        <f>VLOOKUP($C$2,'[110]ERU-1'!$A$6:$BE$17,R$42,FALSE)</f>
        <v>117</v>
      </c>
      <c r="S154" s="85">
        <f>VLOOKUP($C$2,'[110]ERU-1'!$A$6:$BE$17,S$42,FALSE)</f>
        <v>0</v>
      </c>
      <c r="T154" s="85">
        <f>VLOOKUP($C$2,'[110]ERU-1'!$A$6:$BE$17,T$42,FALSE)</f>
        <v>0</v>
      </c>
      <c r="U154" s="85">
        <f>VLOOKUP($C$2,'[110]ERU-1'!$A$6:$BE$17,U$42,FALSE)</f>
        <v>0</v>
      </c>
      <c r="V154" s="85">
        <f>VLOOKUP($C$2,'[110]ERU-1'!$A$6:$BE$17,V$42,FALSE)</f>
        <v>0</v>
      </c>
      <c r="W154" s="85">
        <f>VLOOKUP($C$2,'[110]ERU-1'!$A$6:$BE$17,W$42,FALSE)</f>
        <v>0</v>
      </c>
      <c r="X154" s="85">
        <f>VLOOKUP($C$2,'[110]ERU-1'!$A$6:$BE$17,X$42,FALSE)</f>
        <v>0</v>
      </c>
      <c r="Y154" s="85">
        <f>VLOOKUP($C$2,'[110]ERU-1'!$A$6:$BE$17,Y$42,FALSE)</f>
        <v>0</v>
      </c>
      <c r="Z154" s="85">
        <f>VLOOKUP($C$2,'[110]ERU-1'!$A$6:$BE$17,Z$42,FALSE)</f>
        <v>0</v>
      </c>
      <c r="AA154" s="85" t="str">
        <f>INDEX([16]Data!$BK$5:$BK$156,MATCH(A154,[16]Data!$A$5:$A$156,0))</f>
        <v>Pardubický</v>
      </c>
      <c r="AB154" s="86">
        <f>INDEX([16]Data!$BM$5:$BM$156,MATCH(A154,[16]Data!$A$5:$A$156,0))</f>
        <v>0.28000000000000003</v>
      </c>
      <c r="AD154" s="39">
        <f t="shared" si="17"/>
        <v>0.77347803322385644</v>
      </c>
    </row>
    <row r="155" spans="1:30" x14ac:dyDescent="0.25">
      <c r="A155">
        <v>4026</v>
      </c>
      <c r="B155" s="84" t="str">
        <f>INDEX([16]Data!$C$5:$C$156,MATCH(A155,[16]Data!$A$5:$A$156,0))</f>
        <v>KJ - Řež ÚJV</v>
      </c>
      <c r="C155" s="85" t="str">
        <f>VLOOKUP($C$2,'[111]ERU-1'!$A$6:$BE$17,C$42,FALSE)</f>
        <v>Září</v>
      </c>
      <c r="D155" s="85">
        <f>VLOOKUP($C$2,'[111]ERU-1'!$A$6:$BE$17,D$42,FALSE)</f>
        <v>9</v>
      </c>
      <c r="E155" s="85">
        <f>VLOOKUP($C$2,'[111]ERU-1'!$A$6:$BE$17,E$42,FALSE)</f>
        <v>238.45500000000001</v>
      </c>
      <c r="F155" s="85">
        <f>VLOOKUP($C$2,'[111]ERU-1'!$A$6:$BE$17,F$42,FALSE)</f>
        <v>129.19499999999999</v>
      </c>
      <c r="G155" s="85">
        <f>VLOOKUP($C$2,'[111]ERU-1'!$A$6:$BE$17,G$42,FALSE)</f>
        <v>35.395000000000003</v>
      </c>
      <c r="H155" s="85">
        <f>VLOOKUP($C$2,'[111]ERU-1'!$A$6:$BE$17,H$42,FALSE)</f>
        <v>358</v>
      </c>
      <c r="I155" s="85">
        <f>VLOOKUP($C$2,'[111]ERU-1'!$A$6:$BE$17,I$42,FALSE)</f>
        <v>0</v>
      </c>
      <c r="J155" s="85">
        <f>VLOOKUP($C$2,'[111]ERU-1'!$A$6:$BE$17,J$42,FALSE)</f>
        <v>0</v>
      </c>
      <c r="K155" s="85">
        <f>VLOOKUP($C$2,'[111]ERU-1'!$A$6:$BE$17,K$42,FALSE)</f>
        <v>358</v>
      </c>
      <c r="L155" s="85">
        <f>VLOOKUP($C$2,'[111]ERU-1'!$A$6:$BE$17,L$42,FALSE)</f>
        <v>0</v>
      </c>
      <c r="M155" s="85">
        <f>VLOOKUP($C$2,'[111]ERU-1'!$A$6:$BE$17,M$42,FALSE)</f>
        <v>358</v>
      </c>
      <c r="N155" s="85">
        <f>VLOOKUP($C$2,'[111]ERU-1'!$A$6:$BE$17,N$42,FALSE)</f>
        <v>0</v>
      </c>
      <c r="O155" s="85" t="s">
        <v>36</v>
      </c>
      <c r="P155" s="85">
        <f>VLOOKUP($C$2,'[111]ERU-1'!$A$6:$BE$17,P$42,FALSE)</f>
        <v>0</v>
      </c>
      <c r="Q155" s="85">
        <f>VLOOKUP($C$2,'[111]ERU-1'!$A$6:$BE$17,Q$42,FALSE)</f>
        <v>0</v>
      </c>
      <c r="R155" s="85">
        <f>VLOOKUP($C$2,'[111]ERU-1'!$A$6:$BE$17,R$42,FALSE)</f>
        <v>358</v>
      </c>
      <c r="S155" s="85">
        <f>VLOOKUP($C$2,'[111]ERU-1'!$A$6:$BE$17,S$42,FALSE)</f>
        <v>0</v>
      </c>
      <c r="T155" s="85">
        <f>VLOOKUP($C$2,'[111]ERU-1'!$A$6:$BE$17,T$42,FALSE)</f>
        <v>0</v>
      </c>
      <c r="U155" s="85">
        <f>VLOOKUP($C$2,'[111]ERU-1'!$A$6:$BE$17,U$42,FALSE)</f>
        <v>0</v>
      </c>
      <c r="V155" s="85">
        <f>VLOOKUP($C$2,'[111]ERU-1'!$A$6:$BE$17,V$42,FALSE)</f>
        <v>0</v>
      </c>
      <c r="W155" s="85">
        <f>VLOOKUP($C$2,'[111]ERU-1'!$A$6:$BE$17,W$42,FALSE)</f>
        <v>0</v>
      </c>
      <c r="X155" s="85">
        <f>VLOOKUP($C$2,'[111]ERU-1'!$A$6:$BE$17,X$42,FALSE)</f>
        <v>0</v>
      </c>
      <c r="Y155" s="85">
        <f>VLOOKUP($C$2,'[111]ERU-1'!$A$6:$BE$17,Y$42,FALSE)</f>
        <v>0</v>
      </c>
      <c r="Z155" s="85">
        <f>VLOOKUP($C$2,'[111]ERU-1'!$A$6:$BE$17,Z$42,FALSE)</f>
        <v>0</v>
      </c>
      <c r="AA155" s="85" t="str">
        <f>INDEX([16]Data!$BK$5:$BK$156,MATCH(A155,[16]Data!$A$5:$A$156,0))</f>
        <v>Středočeský</v>
      </c>
      <c r="AB155" s="86">
        <f>INDEX([16]Data!$BM$5:$BM$156,MATCH(A155,[16]Data!$A$5:$A$156,0))</f>
        <v>1.268</v>
      </c>
      <c r="AD155" s="39">
        <f t="shared" si="17"/>
        <v>0.76972363051545689</v>
      </c>
    </row>
    <row r="156" spans="1:30" x14ac:dyDescent="0.25">
      <c r="A156">
        <v>4027</v>
      </c>
      <c r="B156" s="84" t="str">
        <f>INDEX([16]Data!$C$5:$C$156,MATCH(A156,[16]Data!$A$5:$A$156,0))</f>
        <v>KJ - ŠumerkK2</v>
      </c>
      <c r="C156" s="85" t="str">
        <f>VLOOKUP($C$2,'[112]ERU-1'!$A$6:$BE$17,C$42,FALSE)</f>
        <v>Září</v>
      </c>
      <c r="D156" s="85">
        <f>VLOOKUP($C$2,'[112]ERU-1'!$A$6:$BE$17,D$42,FALSE)</f>
        <v>9</v>
      </c>
      <c r="E156" s="85">
        <f>VLOOKUP($C$2,'[112]ERU-1'!$A$6:$BE$17,E$42,FALSE)</f>
        <v>2638.7049999999999</v>
      </c>
      <c r="F156" s="85">
        <f>VLOOKUP($C$2,'[112]ERU-1'!$A$6:$BE$17,F$42,FALSE)</f>
        <v>1394.8910000000001</v>
      </c>
      <c r="G156" s="85">
        <f>VLOOKUP($C$2,'[112]ERU-1'!$A$6:$BE$17,G$42,FALSE)</f>
        <v>550.86400000000003</v>
      </c>
      <c r="H156" s="85">
        <f>VLOOKUP($C$2,'[112]ERU-1'!$A$6:$BE$17,H$42,FALSE)</f>
        <v>247</v>
      </c>
      <c r="I156" s="85">
        <f>VLOOKUP($C$2,'[112]ERU-1'!$A$6:$BE$17,I$42,FALSE)</f>
        <v>0</v>
      </c>
      <c r="J156" s="85">
        <f>VLOOKUP($C$2,'[112]ERU-1'!$A$6:$BE$17,J$42,FALSE)</f>
        <v>0</v>
      </c>
      <c r="K156" s="85">
        <f>VLOOKUP($C$2,'[112]ERU-1'!$A$6:$BE$17,K$42,FALSE)</f>
        <v>247</v>
      </c>
      <c r="L156" s="85">
        <f>VLOOKUP($C$2,'[112]ERU-1'!$A$6:$BE$17,L$42,FALSE)</f>
        <v>0</v>
      </c>
      <c r="M156" s="85">
        <f>VLOOKUP($C$2,'[112]ERU-1'!$A$6:$BE$17,M$42,FALSE)</f>
        <v>247</v>
      </c>
      <c r="N156" s="85">
        <f>VLOOKUP($C$2,'[112]ERU-1'!$A$6:$BE$17,N$42,FALSE)</f>
        <v>0</v>
      </c>
      <c r="O156" s="85" t="s">
        <v>36</v>
      </c>
      <c r="P156" s="85">
        <f>VLOOKUP($C$2,'[112]ERU-1'!$A$6:$BE$17,P$42,FALSE)</f>
        <v>0</v>
      </c>
      <c r="Q156" s="85">
        <f>VLOOKUP($C$2,'[112]ERU-1'!$A$6:$BE$17,Q$42,FALSE)</f>
        <v>0</v>
      </c>
      <c r="R156" s="85">
        <f>VLOOKUP($C$2,'[112]ERU-1'!$A$6:$BE$17,R$42,FALSE)</f>
        <v>247</v>
      </c>
      <c r="S156" s="85">
        <f>VLOOKUP($C$2,'[112]ERU-1'!$A$6:$BE$17,S$42,FALSE)</f>
        <v>0</v>
      </c>
      <c r="T156" s="85">
        <f>VLOOKUP($C$2,'[112]ERU-1'!$A$6:$BE$17,T$42,FALSE)</f>
        <v>0</v>
      </c>
      <c r="U156" s="85">
        <f>VLOOKUP($C$2,'[112]ERU-1'!$A$6:$BE$17,U$42,FALSE)</f>
        <v>0</v>
      </c>
      <c r="V156" s="85">
        <f>VLOOKUP($C$2,'[112]ERU-1'!$A$6:$BE$17,V$42,FALSE)</f>
        <v>0</v>
      </c>
      <c r="W156" s="85">
        <f>VLOOKUP($C$2,'[112]ERU-1'!$A$6:$BE$17,W$42,FALSE)</f>
        <v>0</v>
      </c>
      <c r="X156" s="85">
        <f>VLOOKUP($C$2,'[112]ERU-1'!$A$6:$BE$17,X$42,FALSE)</f>
        <v>0</v>
      </c>
      <c r="Y156" s="85">
        <f>VLOOKUP($C$2,'[112]ERU-1'!$A$6:$BE$17,Y$42,FALSE)</f>
        <v>0</v>
      </c>
      <c r="Z156" s="85">
        <f>VLOOKUP($C$2,'[112]ERU-1'!$A$6:$BE$17,Z$42,FALSE)</f>
        <v>0</v>
      </c>
      <c r="AA156" s="85" t="str">
        <f>INDEX([16]Data!$BK$5:$BK$156,MATCH(A156,[16]Data!$A$5:$A$156,0))</f>
        <v>Olomoucký</v>
      </c>
      <c r="AB156" s="86">
        <f>INDEX([16]Data!$BM$5:$BM$156,MATCH(A156,[16]Data!$A$5:$A$156,0))</f>
        <v>1.268</v>
      </c>
      <c r="AD156" s="39">
        <f t="shared" si="17"/>
        <v>4.918743551367892E-2</v>
      </c>
    </row>
    <row r="157" spans="1:30" x14ac:dyDescent="0.25">
      <c r="A157">
        <v>4028</v>
      </c>
      <c r="B157" s="84" t="str">
        <f>INDEX([16]Data!$C$5:$C$156,MATCH(A157,[16]Data!$A$5:$A$156,0))</f>
        <v>KJ - Šumerk K3</v>
      </c>
      <c r="C157" s="85" t="str">
        <f>VLOOKUP($C$2,'[113]ERU-1'!$A$6:$BE$17,C$42,FALSE)</f>
        <v>Září</v>
      </c>
      <c r="D157" s="85">
        <f>VLOOKUP($C$2,'[113]ERU-1'!$A$6:$BE$17,D$42,FALSE)</f>
        <v>9</v>
      </c>
      <c r="E157" s="85">
        <f>VLOOKUP($C$2,'[113]ERU-1'!$A$6:$BE$17,E$42,FALSE)</f>
        <v>177.59700000000001</v>
      </c>
      <c r="F157" s="85">
        <f>VLOOKUP($C$2,'[113]ERU-1'!$A$6:$BE$17,F$42,FALSE)</f>
        <v>93.894000000000005</v>
      </c>
      <c r="G157" s="85">
        <f>VLOOKUP($C$2,'[113]ERU-1'!$A$6:$BE$17,G$42,FALSE)</f>
        <v>35.494999999999997</v>
      </c>
      <c r="H157" s="85">
        <f>VLOOKUP($C$2,'[113]ERU-1'!$A$6:$BE$17,H$42,FALSE)</f>
        <v>257</v>
      </c>
      <c r="I157" s="85">
        <f>VLOOKUP($C$2,'[113]ERU-1'!$A$6:$BE$17,I$42,FALSE)</f>
        <v>0</v>
      </c>
      <c r="J157" s="85">
        <f>VLOOKUP($C$2,'[113]ERU-1'!$A$6:$BE$17,J$42,FALSE)</f>
        <v>0</v>
      </c>
      <c r="K157" s="85">
        <f>VLOOKUP($C$2,'[113]ERU-1'!$A$6:$BE$17,K$42,FALSE)</f>
        <v>257</v>
      </c>
      <c r="L157" s="85">
        <f>VLOOKUP($C$2,'[113]ERU-1'!$A$6:$BE$17,L$42,FALSE)</f>
        <v>0</v>
      </c>
      <c r="M157" s="85">
        <f>VLOOKUP($C$2,'[113]ERU-1'!$A$6:$BE$17,M$42,FALSE)</f>
        <v>257</v>
      </c>
      <c r="N157" s="85">
        <f>VLOOKUP($C$2,'[113]ERU-1'!$A$6:$BE$17,N$42,FALSE)</f>
        <v>0</v>
      </c>
      <c r="O157" s="85" t="s">
        <v>36</v>
      </c>
      <c r="P157" s="85">
        <f>VLOOKUP($C$2,'[113]ERU-1'!$A$6:$BE$17,P$42,FALSE)</f>
        <v>0</v>
      </c>
      <c r="Q157" s="85">
        <f>VLOOKUP($C$2,'[113]ERU-1'!$A$6:$BE$17,Q$42,FALSE)</f>
        <v>0</v>
      </c>
      <c r="R157" s="85">
        <f>VLOOKUP($C$2,'[113]ERU-1'!$A$6:$BE$17,R$42,FALSE)</f>
        <v>257</v>
      </c>
      <c r="S157" s="85">
        <f>VLOOKUP($C$2,'[113]ERU-1'!$A$6:$BE$17,S$42,FALSE)</f>
        <v>0</v>
      </c>
      <c r="T157" s="85">
        <f>VLOOKUP($C$2,'[113]ERU-1'!$A$6:$BE$17,T$42,FALSE)</f>
        <v>0</v>
      </c>
      <c r="U157" s="85">
        <f>VLOOKUP($C$2,'[113]ERU-1'!$A$6:$BE$17,U$42,FALSE)</f>
        <v>0</v>
      </c>
      <c r="V157" s="85">
        <f>VLOOKUP($C$2,'[113]ERU-1'!$A$6:$BE$17,V$42,FALSE)</f>
        <v>0</v>
      </c>
      <c r="W157" s="85">
        <f>VLOOKUP($C$2,'[113]ERU-1'!$A$6:$BE$17,W$42,FALSE)</f>
        <v>0</v>
      </c>
      <c r="X157" s="85">
        <f>VLOOKUP($C$2,'[113]ERU-1'!$A$6:$BE$17,X$42,FALSE)</f>
        <v>0</v>
      </c>
      <c r="Y157" s="85">
        <f>VLOOKUP($C$2,'[113]ERU-1'!$A$6:$BE$17,Y$42,FALSE)</f>
        <v>0</v>
      </c>
      <c r="Z157" s="85">
        <f>VLOOKUP($C$2,'[113]ERU-1'!$A$6:$BE$17,Z$42,FALSE)</f>
        <v>0</v>
      </c>
      <c r="AA157" s="85" t="str">
        <f>INDEX([16]Data!$BK$5:$BK$156,MATCH(A157,[16]Data!$A$5:$A$156,0))</f>
        <v>Olomoucký</v>
      </c>
      <c r="AB157" s="86">
        <f>INDEX([16]Data!$BM$5:$BM$156,MATCH(A157,[16]Data!$A$5:$A$156,0))</f>
        <v>1.268</v>
      </c>
      <c r="AD157" s="39">
        <f t="shared" si="17"/>
        <v>0.76031363973085475</v>
      </c>
    </row>
    <row r="158" spans="1:30" x14ac:dyDescent="0.25">
      <c r="A158">
        <v>4278</v>
      </c>
      <c r="B158" s="84" t="str">
        <f>INDEX([16]Data!$C$5:$C$156,MATCH(A158,[16]Data!$A$5:$A$156,0))</f>
        <v>KJ - Helvikovice</v>
      </c>
      <c r="C158" s="85" t="str">
        <f>VLOOKUP($C$2,'[114]ERU-1'!$A$6:$BE$17,C$42,FALSE)</f>
        <v>Září</v>
      </c>
      <c r="D158" s="85">
        <f>VLOOKUP($C$2,'[114]ERU-1'!$A$6:$BE$17,D$42,FALSE)</f>
        <v>9</v>
      </c>
      <c r="E158" s="85">
        <f>VLOOKUP($C$2,'[114]ERU-1'!$A$6:$BE$17,E$42,FALSE)</f>
        <v>103.562</v>
      </c>
      <c r="F158" s="85">
        <f>VLOOKUP($C$2,'[114]ERU-1'!$A$6:$BE$17,F$42,FALSE)</f>
        <v>59.375</v>
      </c>
      <c r="G158" s="85">
        <f>VLOOKUP($C$2,'[114]ERU-1'!$A$6:$BE$17,G$42,FALSE)</f>
        <v>35.436</v>
      </c>
      <c r="H158" s="85">
        <f>VLOOKUP($C$2,'[114]ERU-1'!$A$6:$BE$17,H$42,FALSE)</f>
        <v>161</v>
      </c>
      <c r="I158" s="85">
        <f>VLOOKUP($C$2,'[114]ERU-1'!$A$6:$BE$17,I$42,FALSE)</f>
        <v>0</v>
      </c>
      <c r="J158" s="85">
        <f>VLOOKUP($C$2,'[114]ERU-1'!$A$6:$BE$17,J$42,FALSE)</f>
        <v>0</v>
      </c>
      <c r="K158" s="85">
        <f>VLOOKUP($C$2,'[114]ERU-1'!$A$6:$BE$17,K$42,FALSE)</f>
        <v>161</v>
      </c>
      <c r="L158" s="85">
        <f>VLOOKUP($C$2,'[114]ERU-1'!$A$6:$BE$17,L$42,FALSE)</f>
        <v>0</v>
      </c>
      <c r="M158" s="85">
        <f>VLOOKUP($C$2,'[114]ERU-1'!$A$6:$BE$17,M$42,FALSE)</f>
        <v>161</v>
      </c>
      <c r="N158" s="85">
        <f>VLOOKUP($C$2,'[114]ERU-1'!$A$6:$BE$17,N$42,FALSE)</f>
        <v>0</v>
      </c>
      <c r="O158" s="85" t="s">
        <v>36</v>
      </c>
      <c r="P158" s="85">
        <f>VLOOKUP($C$2,'[114]ERU-1'!$A$6:$BE$17,P$42,FALSE)</f>
        <v>0</v>
      </c>
      <c r="Q158" s="85">
        <f>VLOOKUP($C$2,'[114]ERU-1'!$A$6:$BE$17,Q$42,FALSE)</f>
        <v>0</v>
      </c>
      <c r="R158" s="85">
        <f>VLOOKUP($C$2,'[114]ERU-1'!$A$6:$BE$17,R$42,FALSE)</f>
        <v>161</v>
      </c>
      <c r="S158" s="85">
        <f>VLOOKUP($C$2,'[114]ERU-1'!$A$6:$BE$17,S$42,FALSE)</f>
        <v>0</v>
      </c>
      <c r="T158" s="85">
        <f>VLOOKUP($C$2,'[114]ERU-1'!$A$6:$BE$17,T$42,FALSE)</f>
        <v>0</v>
      </c>
      <c r="U158" s="85">
        <f>VLOOKUP($C$2,'[114]ERU-1'!$A$6:$BE$17,U$42,FALSE)</f>
        <v>0</v>
      </c>
      <c r="V158" s="85">
        <f>VLOOKUP($C$2,'[114]ERU-1'!$A$6:$BE$17,V$42,FALSE)</f>
        <v>0</v>
      </c>
      <c r="W158" s="85">
        <f>VLOOKUP($C$2,'[114]ERU-1'!$A$6:$BE$17,W$42,FALSE)</f>
        <v>0</v>
      </c>
      <c r="X158" s="85">
        <f>VLOOKUP($C$2,'[114]ERU-1'!$A$6:$BE$17,X$42,FALSE)</f>
        <v>0</v>
      </c>
      <c r="Y158" s="85">
        <f>VLOOKUP($C$2,'[114]ERU-1'!$A$6:$BE$17,Y$42,FALSE)</f>
        <v>0</v>
      </c>
      <c r="Z158" s="85">
        <f>VLOOKUP($C$2,'[114]ERU-1'!$A$6:$BE$17,Z$42,FALSE)</f>
        <v>0</v>
      </c>
      <c r="AA158" s="85" t="str">
        <f>INDEX([16]Data!$BK$5:$BK$156,MATCH(A158,[16]Data!$A$5:$A$156,0))</f>
        <v>Pardubický</v>
      </c>
      <c r="AB158" s="86">
        <f>INDEX([16]Data!$BM$5:$BM$156,MATCH(A158,[16]Data!$A$5:$A$156,0))</f>
        <v>0.3</v>
      </c>
      <c r="AD158" s="39">
        <f t="shared" si="17"/>
        <v>0.75321637426900589</v>
      </c>
    </row>
    <row r="159" spans="1:30" x14ac:dyDescent="0.25">
      <c r="A159">
        <v>3971</v>
      </c>
      <c r="B159" s="84" t="str">
        <f>INDEX([16]Data!$C$5:$C$156,MATCH(A159,[16]Data!$A$5:$A$156,0))</f>
        <v>KJ - Luby ul. Tovární</v>
      </c>
      <c r="C159" s="85" t="str">
        <f>VLOOKUP($C$2,'[115]ERU-1'!$A$6:$BE$17,C$42,FALSE)</f>
        <v>Září</v>
      </c>
      <c r="D159" s="85">
        <f>VLOOKUP($C$2,'[115]ERU-1'!$A$6:$BE$17,D$42,FALSE)</f>
        <v>9</v>
      </c>
      <c r="E159" s="85">
        <f>VLOOKUP($C$2,'[115]ERU-1'!$A$6:$BE$17,E$42,FALSE)</f>
        <v>86.606999999999999</v>
      </c>
      <c r="F159" s="85">
        <f>VLOOKUP($C$2,'[115]ERU-1'!$A$6:$BE$17,F$42,FALSE)</f>
        <v>48.04</v>
      </c>
      <c r="G159" s="85">
        <f>VLOOKUP($C$2,'[115]ERU-1'!$A$6:$BE$17,G$42,FALSE)</f>
        <v>35.484000000000002</v>
      </c>
      <c r="H159" s="85">
        <f>VLOOKUP($C$2,'[115]ERU-1'!$A$6:$BE$17,H$42,FALSE)</f>
        <v>130</v>
      </c>
      <c r="I159" s="85">
        <f>VLOOKUP($C$2,'[115]ERU-1'!$A$6:$BE$17,I$42,FALSE)</f>
        <v>0</v>
      </c>
      <c r="J159" s="85">
        <f>VLOOKUP($C$2,'[115]ERU-1'!$A$6:$BE$17,J$42,FALSE)</f>
        <v>0</v>
      </c>
      <c r="K159" s="85">
        <f>VLOOKUP($C$2,'[115]ERU-1'!$A$6:$BE$17,K$42,FALSE)</f>
        <v>130</v>
      </c>
      <c r="L159" s="85">
        <f>VLOOKUP($C$2,'[115]ERU-1'!$A$6:$BE$17,L$42,FALSE)</f>
        <v>0</v>
      </c>
      <c r="M159" s="85">
        <f>VLOOKUP($C$2,'[115]ERU-1'!$A$6:$BE$17,M$42,FALSE)</f>
        <v>130</v>
      </c>
      <c r="N159" s="85">
        <f>VLOOKUP($C$2,'[115]ERU-1'!$A$6:$BE$17,N$42,FALSE)</f>
        <v>0</v>
      </c>
      <c r="O159" s="85" t="s">
        <v>36</v>
      </c>
      <c r="P159" s="85">
        <f>VLOOKUP($C$2,'[115]ERU-1'!$A$6:$BE$17,P$42,FALSE)</f>
        <v>0</v>
      </c>
      <c r="Q159" s="85">
        <f>VLOOKUP($C$2,'[115]ERU-1'!$A$6:$BE$17,Q$42,FALSE)</f>
        <v>0</v>
      </c>
      <c r="R159" s="85">
        <f>VLOOKUP($C$2,'[115]ERU-1'!$A$6:$BE$17,R$42,FALSE)</f>
        <v>130</v>
      </c>
      <c r="S159" s="85">
        <f>VLOOKUP($C$2,'[115]ERU-1'!$A$6:$BE$17,S$42,FALSE)</f>
        <v>0</v>
      </c>
      <c r="T159" s="85">
        <f>VLOOKUP($C$2,'[115]ERU-1'!$A$6:$BE$17,T$42,FALSE)</f>
        <v>0</v>
      </c>
      <c r="U159" s="85">
        <f>VLOOKUP($C$2,'[115]ERU-1'!$A$6:$BE$17,U$42,FALSE)</f>
        <v>0</v>
      </c>
      <c r="V159" s="85">
        <f>VLOOKUP($C$2,'[115]ERU-1'!$A$6:$BE$17,V$42,FALSE)</f>
        <v>0</v>
      </c>
      <c r="W159" s="85">
        <f>VLOOKUP($C$2,'[115]ERU-1'!$A$6:$BE$17,W$42,FALSE)</f>
        <v>0</v>
      </c>
      <c r="X159" s="85">
        <f>VLOOKUP($C$2,'[115]ERU-1'!$A$6:$BE$17,X$42,FALSE)</f>
        <v>0</v>
      </c>
      <c r="Y159" s="85">
        <f>VLOOKUP($C$2,'[115]ERU-1'!$A$6:$BE$17,Y$42,FALSE)</f>
        <v>0</v>
      </c>
      <c r="Z159" s="85">
        <f>VLOOKUP($C$2,'[115]ERU-1'!$A$6:$BE$17,Z$42,FALSE)</f>
        <v>0</v>
      </c>
      <c r="AA159" s="85" t="str">
        <f>INDEX([16]Data!$BK$5:$BK$156,MATCH(A159,[16]Data!$A$5:$A$156,0))</f>
        <v>Karlovarský</v>
      </c>
      <c r="AB159" s="86">
        <f>INDEX([16]Data!$BM$5:$BM$156,MATCH(A159,[16]Data!$A$5:$A$156,0))</f>
        <v>0.28599999999999998</v>
      </c>
      <c r="AD159" s="39">
        <f t="shared" si="17"/>
        <v>0.75168840780830792</v>
      </c>
    </row>
    <row r="160" spans="1:30" x14ac:dyDescent="0.25">
      <c r="A160">
        <v>3972</v>
      </c>
      <c r="B160" s="84" t="str">
        <f>INDEX([16]Data!$C$5:$C$156,MATCH(A160,[16]Data!$A$5:$A$156,0))</f>
        <v>KJ - Luby U Pily</v>
      </c>
      <c r="C160" s="85" t="str">
        <f>VLOOKUP($C$2,'[116]ERU-1'!$A$6:$BE$17,C$42,FALSE)</f>
        <v>Září</v>
      </c>
      <c r="D160" s="85">
        <f>VLOOKUP($C$2,'[116]ERU-1'!$A$6:$BE$17,D$42,FALSE)</f>
        <v>9</v>
      </c>
      <c r="E160" s="85">
        <f>VLOOKUP($C$2,'[116]ERU-1'!$A$6:$BE$17,E$42,FALSE)</f>
        <v>104.45</v>
      </c>
      <c r="F160" s="85">
        <f>VLOOKUP($C$2,'[116]ERU-1'!$A$6:$BE$17,F$42,FALSE)</f>
        <v>56.189</v>
      </c>
      <c r="G160" s="85">
        <f>VLOOKUP($C$2,'[116]ERU-1'!$A$6:$BE$17,G$42,FALSE)</f>
        <v>35.484999999999999</v>
      </c>
      <c r="H160" s="85">
        <f>VLOOKUP($C$2,'[116]ERU-1'!$A$6:$BE$17,H$42,FALSE)</f>
        <v>153</v>
      </c>
      <c r="I160" s="85">
        <f>VLOOKUP($C$2,'[116]ERU-1'!$A$6:$BE$17,I$42,FALSE)</f>
        <v>0</v>
      </c>
      <c r="J160" s="85">
        <f>VLOOKUP($C$2,'[116]ERU-1'!$A$6:$BE$17,J$42,FALSE)</f>
        <v>0</v>
      </c>
      <c r="K160" s="85">
        <f>VLOOKUP($C$2,'[116]ERU-1'!$A$6:$BE$17,K$42,FALSE)</f>
        <v>153</v>
      </c>
      <c r="L160" s="85">
        <f>VLOOKUP($C$2,'[116]ERU-1'!$A$6:$BE$17,L$42,FALSE)</f>
        <v>0</v>
      </c>
      <c r="M160" s="85">
        <f>VLOOKUP($C$2,'[116]ERU-1'!$A$6:$BE$17,M$42,FALSE)</f>
        <v>153</v>
      </c>
      <c r="N160" s="85">
        <f>VLOOKUP($C$2,'[116]ERU-1'!$A$6:$BE$17,N$42,FALSE)</f>
        <v>0</v>
      </c>
      <c r="O160" s="85" t="s">
        <v>36</v>
      </c>
      <c r="P160" s="85">
        <f>VLOOKUP($C$2,'[116]ERU-1'!$A$6:$BE$17,P$42,FALSE)</f>
        <v>0</v>
      </c>
      <c r="Q160" s="85">
        <f>VLOOKUP($C$2,'[116]ERU-1'!$A$6:$BE$17,Q$42,FALSE)</f>
        <v>0</v>
      </c>
      <c r="R160" s="85">
        <f>VLOOKUP($C$2,'[116]ERU-1'!$A$6:$BE$17,R$42,FALSE)</f>
        <v>153</v>
      </c>
      <c r="S160" s="85">
        <f>VLOOKUP($C$2,'[116]ERU-1'!$A$6:$BE$17,S$42,FALSE)</f>
        <v>0</v>
      </c>
      <c r="T160" s="85">
        <f>VLOOKUP($C$2,'[116]ERU-1'!$A$6:$BE$17,T$42,FALSE)</f>
        <v>0</v>
      </c>
      <c r="U160" s="85">
        <f>VLOOKUP($C$2,'[116]ERU-1'!$A$6:$BE$17,U$42,FALSE)</f>
        <v>0</v>
      </c>
      <c r="V160" s="85">
        <f>VLOOKUP($C$2,'[116]ERU-1'!$A$6:$BE$17,V$42,FALSE)</f>
        <v>0</v>
      </c>
      <c r="W160" s="85">
        <f>VLOOKUP($C$2,'[116]ERU-1'!$A$6:$BE$17,W$42,FALSE)</f>
        <v>0</v>
      </c>
      <c r="X160" s="85">
        <f>VLOOKUP($C$2,'[116]ERU-1'!$A$6:$BE$17,X$42,FALSE)</f>
        <v>0</v>
      </c>
      <c r="Y160" s="85">
        <f>VLOOKUP($C$2,'[116]ERU-1'!$A$6:$BE$17,Y$42,FALSE)</f>
        <v>0</v>
      </c>
      <c r="Z160" s="85">
        <f>VLOOKUP($C$2,'[116]ERU-1'!$A$6:$BE$17,Z$42,FALSE)</f>
        <v>0</v>
      </c>
      <c r="AA160" s="85" t="str">
        <f>INDEX([16]Data!$BK$5:$BK$156,MATCH(A160,[16]Data!$A$5:$A$156,0))</f>
        <v>Karlovarský</v>
      </c>
      <c r="AB160" s="86">
        <f>INDEX([16]Data!$BM$5:$BM$156,MATCH(A160,[16]Data!$A$5:$A$156,0))</f>
        <v>0.28599999999999998</v>
      </c>
      <c r="AD160" s="39">
        <f t="shared" si="17"/>
        <v>0.75637580309313202</v>
      </c>
    </row>
    <row r="161" spans="1:30" x14ac:dyDescent="0.25">
      <c r="A161">
        <v>4295</v>
      </c>
      <c r="B161" s="84" t="str">
        <f>INDEX([16]Data!$C$5:$C$156,MATCH(A161,[16]Data!$A$5:$A$156,0))</f>
        <v>KJ - Mondelez Opava</v>
      </c>
      <c r="C161" s="85" t="str">
        <f>VLOOKUP($C$2,'[14]ERU-1'!$A$6:$BE$17,C$42,FALSE)</f>
        <v>Září</v>
      </c>
      <c r="D161" s="85">
        <f>VLOOKUP($C$2,'[14]ERU-1'!$A$6:$BE$17,D$42,FALSE)</f>
        <v>9</v>
      </c>
      <c r="E161" s="85">
        <f>VLOOKUP($C$2,'[14]ERU-1'!$A$6:$BE$17,E$42,FALSE)</f>
        <v>246.05600000000001</v>
      </c>
      <c r="F161" s="85">
        <f>VLOOKUP($C$2,'[14]ERU-1'!$A$6:$BE$17,F$42,FALSE)</f>
        <v>128.749</v>
      </c>
      <c r="G161" s="85">
        <f>VLOOKUP($C$2,'[14]ERU-1'!$A$6:$BE$17,G$42,FALSE)</f>
        <v>35.488999999999997</v>
      </c>
      <c r="H161" s="85">
        <f>VLOOKUP($C$2,'[14]ERU-1'!$A$6:$BE$17,H$42,FALSE)</f>
        <v>372</v>
      </c>
      <c r="I161" s="85">
        <f>VLOOKUP($C$2,'[14]ERU-1'!$A$6:$BE$17,I$42,FALSE)</f>
        <v>0</v>
      </c>
      <c r="J161" s="85">
        <f>VLOOKUP($C$2,'[14]ERU-1'!$A$6:$BE$17,J$42,FALSE)</f>
        <v>0</v>
      </c>
      <c r="K161" s="85">
        <f>VLOOKUP($C$2,'[14]ERU-1'!$A$6:$BE$17,K$42,FALSE)</f>
        <v>372</v>
      </c>
      <c r="L161" s="85">
        <f>VLOOKUP($C$2,'[14]ERU-1'!$A$6:$BE$17,L$42,FALSE)</f>
        <v>0</v>
      </c>
      <c r="M161" s="85">
        <f>VLOOKUP($C$2,'[14]ERU-1'!$A$6:$BE$17,M$42,FALSE)</f>
        <v>372</v>
      </c>
      <c r="N161" s="85">
        <f>VLOOKUP($C$2,'[14]ERU-1'!$A$6:$BE$17,N$42,FALSE)</f>
        <v>0</v>
      </c>
      <c r="O161" s="85" t="s">
        <v>36</v>
      </c>
      <c r="P161" s="85">
        <f>VLOOKUP($C$2,'[14]ERU-1'!$A$6:$BE$17,P$42,FALSE)</f>
        <v>0</v>
      </c>
      <c r="Q161" s="85">
        <f>VLOOKUP($C$2,'[14]ERU-1'!$A$6:$BE$17,Q$42,FALSE)</f>
        <v>0</v>
      </c>
      <c r="R161" s="85">
        <f>VLOOKUP($C$2,'[14]ERU-1'!$A$6:$BE$17,R$42,FALSE)</f>
        <v>372</v>
      </c>
      <c r="S161" s="85">
        <f>VLOOKUP($C$2,'[14]ERU-1'!$A$6:$BE$17,S$42,FALSE)</f>
        <v>0</v>
      </c>
      <c r="T161" s="85">
        <f>VLOOKUP($C$2,'[14]ERU-1'!$A$6:$BE$17,T$42,FALSE)</f>
        <v>0</v>
      </c>
      <c r="U161" s="85">
        <f>VLOOKUP($C$2,'[14]ERU-1'!$A$6:$BE$17,U$42,FALSE)</f>
        <v>0</v>
      </c>
      <c r="V161" s="85">
        <f>VLOOKUP($C$2,'[14]ERU-1'!$A$6:$BE$17,V$42,FALSE)</f>
        <v>0</v>
      </c>
      <c r="W161" s="85">
        <f>VLOOKUP($C$2,'[14]ERU-1'!$A$6:$BE$17,W$42,FALSE)</f>
        <v>0</v>
      </c>
      <c r="X161" s="85">
        <f>VLOOKUP($C$2,'[14]ERU-1'!$A$6:$BE$17,X$42,FALSE)</f>
        <v>0</v>
      </c>
      <c r="Y161" s="85">
        <f>VLOOKUP($C$2,'[14]ERU-1'!$A$6:$BE$17,Y$42,FALSE)</f>
        <v>0</v>
      </c>
      <c r="Z161" s="85">
        <f>VLOOKUP($C$2,'[14]ERU-1'!$A$6:$BE$17,Z$42,FALSE)</f>
        <v>0</v>
      </c>
      <c r="AA161" s="85" t="str">
        <f>INDEX([16]Data!$BK$5:$BK$156,MATCH(A161,[16]Data!$A$5:$A$156,0))</f>
        <v>Moravskoslezský</v>
      </c>
      <c r="AB161" s="86">
        <f>INDEX([16]Data!$BM$5:$BM$156,MATCH(A161,[16]Data!$A$5:$A$156,0))</f>
        <v>1.2070000000000001</v>
      </c>
      <c r="AD161" s="39">
        <f t="shared" si="17"/>
        <v>0.80259523051311732</v>
      </c>
    </row>
    <row r="162" spans="1:30" x14ac:dyDescent="0.25">
      <c r="A162">
        <v>4296</v>
      </c>
      <c r="B162" s="84" t="str">
        <f>INDEX([16]Data!$C$5:$C$156,MATCH(A162,[16]Data!$A$5:$A$156,0))</f>
        <v>KJ - Rýmařov</v>
      </c>
      <c r="C162" s="85" t="str">
        <f>VLOOKUP($C$2,'[117]ERU-1'!$A$6:$BE$17,C$42,FALSE)</f>
        <v>Září</v>
      </c>
      <c r="D162" s="85">
        <f>VLOOKUP($C$2,'[117]ERU-1'!$A$6:$BE$17,D$42,FALSE)</f>
        <v>9</v>
      </c>
      <c r="E162" s="85">
        <f>VLOOKUP($C$2,'[117]ERU-1'!$A$6:$BE$17,E$42,FALSE)</f>
        <v>398.54300000000001</v>
      </c>
      <c r="F162" s="85">
        <f>VLOOKUP($C$2,'[117]ERU-1'!$A$6:$BE$17,F$42,FALSE)</f>
        <v>217.10499999999999</v>
      </c>
      <c r="G162" s="85">
        <f>VLOOKUP($C$2,'[117]ERU-1'!$A$6:$BE$17,G$42,FALSE)</f>
        <v>35.493000000000002</v>
      </c>
      <c r="H162" s="85">
        <f>VLOOKUP($C$2,'[117]ERU-1'!$A$6:$BE$17,H$42,FALSE)</f>
        <v>625</v>
      </c>
      <c r="I162" s="85">
        <f>VLOOKUP($C$2,'[117]ERU-1'!$A$6:$BE$17,I$42,FALSE)</f>
        <v>0</v>
      </c>
      <c r="J162" s="85">
        <f>VLOOKUP($C$2,'[117]ERU-1'!$A$6:$BE$17,J$42,FALSE)</f>
        <v>0</v>
      </c>
      <c r="K162" s="85">
        <f>VLOOKUP($C$2,'[117]ERU-1'!$A$6:$BE$17,K$42,FALSE)</f>
        <v>625</v>
      </c>
      <c r="L162" s="85">
        <f>VLOOKUP($C$2,'[117]ERU-1'!$A$6:$BE$17,L$42,FALSE)</f>
        <v>0</v>
      </c>
      <c r="M162" s="85">
        <f>VLOOKUP($C$2,'[117]ERU-1'!$A$6:$BE$17,M$42,FALSE)</f>
        <v>625</v>
      </c>
      <c r="N162" s="85">
        <f>VLOOKUP($C$2,'[117]ERU-1'!$A$6:$BE$17,N$42,FALSE)</f>
        <v>0</v>
      </c>
      <c r="O162" s="85" t="s">
        <v>36</v>
      </c>
      <c r="P162" s="85">
        <f>VLOOKUP($C$2,'[117]ERU-1'!$A$6:$BE$17,P$42,FALSE)</f>
        <v>0</v>
      </c>
      <c r="Q162" s="85">
        <f>VLOOKUP($C$2,'[117]ERU-1'!$A$6:$BE$17,Q$42,FALSE)</f>
        <v>0</v>
      </c>
      <c r="R162" s="85">
        <f>VLOOKUP($C$2,'[117]ERU-1'!$A$6:$BE$17,R$42,FALSE)</f>
        <v>625</v>
      </c>
      <c r="S162" s="85">
        <f>VLOOKUP($C$2,'[117]ERU-1'!$A$6:$BE$17,S$42,FALSE)</f>
        <v>0</v>
      </c>
      <c r="T162" s="85">
        <f>VLOOKUP($C$2,'[117]ERU-1'!$A$6:$BE$17,T$42,FALSE)</f>
        <v>0</v>
      </c>
      <c r="U162" s="85">
        <f>VLOOKUP($C$2,'[117]ERU-1'!$A$6:$BE$17,U$42,FALSE)</f>
        <v>0</v>
      </c>
      <c r="V162" s="85">
        <f>VLOOKUP($C$2,'[117]ERU-1'!$A$6:$BE$17,V$42,FALSE)</f>
        <v>0</v>
      </c>
      <c r="W162" s="85">
        <f>VLOOKUP($C$2,'[117]ERU-1'!$A$6:$BE$17,W$42,FALSE)</f>
        <v>0</v>
      </c>
      <c r="X162" s="85">
        <f>VLOOKUP($C$2,'[117]ERU-1'!$A$6:$BE$17,X$42,FALSE)</f>
        <v>0</v>
      </c>
      <c r="Y162" s="85">
        <f>VLOOKUP($C$2,'[117]ERU-1'!$A$6:$BE$17,Y$42,FALSE)</f>
        <v>0</v>
      </c>
      <c r="Z162" s="85">
        <f>VLOOKUP($C$2,'[117]ERU-1'!$A$6:$BE$17,Z$42,FALSE)</f>
        <v>0</v>
      </c>
      <c r="AA162" s="85" t="str">
        <f>INDEX([16]Data!$BK$5:$BK$156,MATCH(A162,[16]Data!$A$5:$A$156,0))</f>
        <v>Moravskoslezský</v>
      </c>
      <c r="AB162" s="86">
        <f>INDEX([16]Data!$BM$5:$BM$156,MATCH(A162,[16]Data!$A$5:$A$156,0))</f>
        <v>1.2689999999999999</v>
      </c>
      <c r="AD162" s="39">
        <f t="shared" si="17"/>
        <v>0.79966426895332265</v>
      </c>
    </row>
    <row r="163" spans="1:30" x14ac:dyDescent="0.25">
      <c r="A163">
        <v>4243</v>
      </c>
      <c r="B163" s="84" t="str">
        <f>INDEX([16]Data!$C$5:$C$156,MATCH(A163,[16]Data!$A$5:$A$156,0))</f>
        <v>KJ - Veselí nad Lužnicí</v>
      </c>
      <c r="C163" s="85" t="str">
        <f>VLOOKUP($C$2,'[118]ERU-1'!$A$6:$BE$17,C$42,FALSE)</f>
        <v>Září</v>
      </c>
      <c r="D163" s="85">
        <f>VLOOKUP($C$2,'[118]ERU-1'!$A$6:$BE$17,D$42,FALSE)</f>
        <v>9</v>
      </c>
      <c r="E163" s="85">
        <f>VLOOKUP($C$2,'[118]ERU-1'!$A$6:$BE$17,E$42,FALSE)</f>
        <v>353.166</v>
      </c>
      <c r="F163" s="85">
        <f>VLOOKUP($C$2,'[118]ERU-1'!$A$6:$BE$17,F$42,FALSE)</f>
        <v>194.44300000000001</v>
      </c>
      <c r="G163" s="85">
        <f>VLOOKUP($C$2,'[118]ERU-1'!$A$6:$BE$17,G$42,FALSE)</f>
        <v>35.444000000000003</v>
      </c>
      <c r="H163" s="85">
        <f>VLOOKUP($C$2,'[118]ERU-1'!$A$6:$BE$17,H$42,FALSE)</f>
        <v>560</v>
      </c>
      <c r="I163" s="85">
        <f>VLOOKUP($C$2,'[118]ERU-1'!$A$6:$BE$17,I$42,FALSE)</f>
        <v>0</v>
      </c>
      <c r="J163" s="85">
        <f>VLOOKUP($C$2,'[118]ERU-1'!$A$6:$BE$17,J$42,FALSE)</f>
        <v>0</v>
      </c>
      <c r="K163" s="85">
        <f>VLOOKUP($C$2,'[118]ERU-1'!$A$6:$BE$17,K$42,FALSE)</f>
        <v>560</v>
      </c>
      <c r="L163" s="85">
        <f>VLOOKUP($C$2,'[118]ERU-1'!$A$6:$BE$17,L$42,FALSE)</f>
        <v>0</v>
      </c>
      <c r="M163" s="85">
        <f>VLOOKUP($C$2,'[118]ERU-1'!$A$6:$BE$17,M$42,FALSE)</f>
        <v>560</v>
      </c>
      <c r="N163" s="85">
        <f>VLOOKUP($C$2,'[118]ERU-1'!$A$6:$BE$17,N$42,FALSE)</f>
        <v>0</v>
      </c>
      <c r="O163" s="85" t="s">
        <v>36</v>
      </c>
      <c r="P163" s="85">
        <f>VLOOKUP($C$2,'[118]ERU-1'!$A$6:$BE$17,P$42,FALSE)</f>
        <v>0</v>
      </c>
      <c r="Q163" s="85">
        <f>VLOOKUP($C$2,'[118]ERU-1'!$A$6:$BE$17,Q$42,FALSE)</f>
        <v>0</v>
      </c>
      <c r="R163" s="85">
        <f>VLOOKUP($C$2,'[118]ERU-1'!$A$6:$BE$17,R$42,FALSE)</f>
        <v>0</v>
      </c>
      <c r="S163" s="85">
        <f>VLOOKUP($C$2,'[118]ERU-1'!$A$6:$BE$17,S$42,FALSE)</f>
        <v>0</v>
      </c>
      <c r="T163" s="85">
        <f>VLOOKUP($C$2,'[118]ERU-1'!$A$6:$BE$17,T$42,FALSE)</f>
        <v>0</v>
      </c>
      <c r="U163" s="85">
        <f>VLOOKUP($C$2,'[118]ERU-1'!$A$6:$BE$17,U$42,FALSE)</f>
        <v>0</v>
      </c>
      <c r="V163" s="85">
        <f>VLOOKUP($C$2,'[118]ERU-1'!$A$6:$BE$17,V$42,FALSE)</f>
        <v>0</v>
      </c>
      <c r="W163" s="85">
        <f>VLOOKUP($C$2,'[118]ERU-1'!$A$6:$BE$17,W$42,FALSE)</f>
        <v>0</v>
      </c>
      <c r="X163" s="85">
        <f>VLOOKUP($C$2,'[118]ERU-1'!$A$6:$BE$17,X$42,FALSE)</f>
        <v>560</v>
      </c>
      <c r="Y163" s="85">
        <f>VLOOKUP($C$2,'[118]ERU-1'!$A$6:$BE$17,Y$42,FALSE)</f>
        <v>0</v>
      </c>
      <c r="Z163" s="85">
        <f>VLOOKUP($C$2,'[118]ERU-1'!$A$6:$BE$17,Z$42,FALSE)</f>
        <v>0</v>
      </c>
      <c r="AA163" s="85" t="str">
        <f>INDEX([16]Data!$BK$5:$BK$156,MATCH(A163,[16]Data!$A$5:$A$156,0))</f>
        <v>Jihočeský</v>
      </c>
      <c r="AB163" s="86">
        <f>INDEX([16]Data!$BM$5:$BM$156,MATCH(A163,[16]Data!$A$5:$A$156,0))</f>
        <v>0.94499999999999995</v>
      </c>
      <c r="AD163" s="39">
        <f t="shared" si="17"/>
        <v>0.80000594290129001</v>
      </c>
    </row>
    <row r="164" spans="1:30" x14ac:dyDescent="0.25">
      <c r="A164">
        <v>4316</v>
      </c>
      <c r="B164" s="84" t="str">
        <f>INDEX([16]Data!$C$5:$C$156,MATCH(A164,[16]Data!$A$5:$A$156,0))</f>
        <v>KJ- Modelárna Třinec</v>
      </c>
      <c r="C164" s="85" t="str">
        <f>VLOOKUP($C$2,'[119]ERU-1'!$A$6:$BE$17,C$42,FALSE)</f>
        <v>Září</v>
      </c>
      <c r="D164" s="85">
        <f>VLOOKUP($C$2,'[119]ERU-1'!$A$6:$BE$17,D$42,FALSE)</f>
        <v>9</v>
      </c>
      <c r="E164" s="85">
        <f>VLOOKUP($C$2,'[119]ERU-1'!$A$6:$BE$17,E$42,FALSE)</f>
        <v>36.204999999999998</v>
      </c>
      <c r="F164" s="85">
        <f>VLOOKUP($C$2,'[119]ERU-1'!$A$6:$BE$17,F$42,FALSE)</f>
        <v>20.841000000000001</v>
      </c>
      <c r="G164" s="85">
        <f>VLOOKUP($C$2,'[119]ERU-1'!$A$6:$BE$17,G$42,FALSE)</f>
        <v>35.493000000000002</v>
      </c>
      <c r="H164" s="85">
        <f>VLOOKUP($C$2,'[119]ERU-1'!$A$6:$BE$17,H$42,FALSE)</f>
        <v>56</v>
      </c>
      <c r="I164" s="85">
        <f>VLOOKUP($C$2,'[119]ERU-1'!$A$6:$BE$17,I$42,FALSE)</f>
        <v>0</v>
      </c>
      <c r="J164" s="85">
        <f>VLOOKUP($C$2,'[119]ERU-1'!$A$6:$BE$17,J$42,FALSE)</f>
        <v>0</v>
      </c>
      <c r="K164" s="85">
        <f>VLOOKUP($C$2,'[119]ERU-1'!$A$6:$BE$17,K$42,FALSE)</f>
        <v>56</v>
      </c>
      <c r="L164" s="85">
        <f>VLOOKUP($C$2,'[119]ERU-1'!$A$6:$BE$17,L$42,FALSE)</f>
        <v>0</v>
      </c>
      <c r="M164" s="85">
        <f>VLOOKUP($C$2,'[119]ERU-1'!$A$6:$BE$17,M$42,FALSE)</f>
        <v>56</v>
      </c>
      <c r="N164" s="85">
        <f>VLOOKUP($C$2,'[119]ERU-1'!$A$6:$BE$17,N$42,FALSE)</f>
        <v>0</v>
      </c>
      <c r="O164" s="85" t="s">
        <v>36</v>
      </c>
      <c r="P164" s="85">
        <f>VLOOKUP($C$2,'[119]ERU-1'!$A$6:$BE$17,P$42,FALSE)</f>
        <v>0</v>
      </c>
      <c r="Q164" s="85">
        <f>VLOOKUP($C$2,'[119]ERU-1'!$A$6:$BE$17,Q$42,FALSE)</f>
        <v>0</v>
      </c>
      <c r="R164" s="85">
        <f>VLOOKUP($C$2,'[119]ERU-1'!$A$6:$BE$17,R$42,FALSE)</f>
        <v>56</v>
      </c>
      <c r="S164" s="85">
        <f>VLOOKUP($C$2,'[119]ERU-1'!$A$6:$BE$17,S$42,FALSE)</f>
        <v>0</v>
      </c>
      <c r="T164" s="85">
        <f>VLOOKUP($C$2,'[119]ERU-1'!$A$6:$BE$17,T$42,FALSE)</f>
        <v>0</v>
      </c>
      <c r="U164" s="85">
        <f>VLOOKUP($C$2,'[119]ERU-1'!$A$6:$BE$17,U$42,FALSE)</f>
        <v>0</v>
      </c>
      <c r="V164" s="85">
        <f>VLOOKUP($C$2,'[119]ERU-1'!$A$6:$BE$17,V$42,FALSE)</f>
        <v>0</v>
      </c>
      <c r="W164" s="85">
        <f>VLOOKUP($C$2,'[119]ERU-1'!$A$6:$BE$17,W$42,FALSE)</f>
        <v>0</v>
      </c>
      <c r="X164" s="85">
        <f>VLOOKUP($C$2,'[119]ERU-1'!$A$6:$BE$17,X$42,FALSE)</f>
        <v>0</v>
      </c>
      <c r="Y164" s="85">
        <f>VLOOKUP($C$2,'[119]ERU-1'!$A$6:$BE$17,Y$42,FALSE)</f>
        <v>0</v>
      </c>
      <c r="Z164" s="85">
        <f>VLOOKUP($C$2,'[119]ERU-1'!$A$6:$BE$17,Z$42,FALSE)</f>
        <v>0</v>
      </c>
      <c r="AA164" s="85" t="str">
        <f>INDEX([16]Data!$BK$5:$BK$156,MATCH(A164,[16]Data!$A$5:$A$156,0))</f>
        <v>Moravskoslezský</v>
      </c>
      <c r="AB164" s="86">
        <f>INDEX([16]Data!$BM$5:$BM$156,MATCH(A164,[16]Data!$A$5:$A$156,0))</f>
        <v>0.27800000000000002</v>
      </c>
      <c r="AD164" s="39">
        <f t="shared" si="17"/>
        <v>0.74639199441272275</v>
      </c>
    </row>
    <row r="165" spans="1:30" x14ac:dyDescent="0.25">
      <c r="A165">
        <v>4276</v>
      </c>
      <c r="B165" s="84" t="str">
        <f>INDEX([16]Data!$C$5:$C$156,MATCH(A165,[16]Data!$A$5:$A$156,0))</f>
        <v>KJ - Jablonec – Boženy Němcové</v>
      </c>
      <c r="C165" s="85" t="str">
        <f>VLOOKUP($C$2,'[120]ERU-1'!$A$6:$BE$17,C$42,FALSE)</f>
        <v>Září</v>
      </c>
      <c r="D165" s="85">
        <f>VLOOKUP($C$2,'[120]ERU-1'!$A$6:$BE$17,D$42,FALSE)</f>
        <v>9</v>
      </c>
      <c r="E165" s="85">
        <f>VLOOKUP($C$2,'[120]ERU-1'!$A$6:$BE$17,E$42,FALSE)</f>
        <v>139.328</v>
      </c>
      <c r="F165" s="85">
        <f>VLOOKUP($C$2,'[120]ERU-1'!$A$6:$BE$17,F$42,FALSE)</f>
        <v>81.840999999999994</v>
      </c>
      <c r="G165" s="85">
        <f>VLOOKUP($C$2,'[120]ERU-1'!$A$6:$BE$17,G$42,FALSE)</f>
        <v>35.417000000000002</v>
      </c>
      <c r="H165" s="85">
        <f>VLOOKUP($C$2,'[120]ERU-1'!$A$6:$BE$17,H$42,FALSE)</f>
        <v>234</v>
      </c>
      <c r="I165" s="85">
        <f>VLOOKUP($C$2,'[120]ERU-1'!$A$6:$BE$17,I$42,FALSE)</f>
        <v>0</v>
      </c>
      <c r="J165" s="85">
        <f>VLOOKUP($C$2,'[120]ERU-1'!$A$6:$BE$17,J$42,FALSE)</f>
        <v>0</v>
      </c>
      <c r="K165" s="85">
        <f>VLOOKUP($C$2,'[120]ERU-1'!$A$6:$BE$17,K$42,FALSE)</f>
        <v>234</v>
      </c>
      <c r="L165" s="85">
        <f>VLOOKUP($C$2,'[120]ERU-1'!$A$6:$BE$17,L$42,FALSE)</f>
        <v>0</v>
      </c>
      <c r="M165" s="85">
        <f>VLOOKUP($C$2,'[120]ERU-1'!$A$6:$BE$17,M$42,FALSE)</f>
        <v>234</v>
      </c>
      <c r="N165" s="85">
        <f>VLOOKUP($C$2,'[120]ERU-1'!$A$6:$BE$17,N$42,FALSE)</f>
        <v>0</v>
      </c>
      <c r="O165" s="85" t="s">
        <v>36</v>
      </c>
      <c r="P165" s="85">
        <f>VLOOKUP($C$2,'[120]ERU-1'!$A$6:$BE$17,P$42,FALSE)</f>
        <v>0</v>
      </c>
      <c r="Q165" s="85">
        <f>VLOOKUP($C$2,'[120]ERU-1'!$A$6:$BE$17,Q$42,FALSE)</f>
        <v>0</v>
      </c>
      <c r="R165" s="85">
        <f>VLOOKUP($C$2,'[120]ERU-1'!$A$6:$BE$17,R$42,FALSE)</f>
        <v>234</v>
      </c>
      <c r="S165" s="85">
        <f>VLOOKUP($C$2,'[120]ERU-1'!$A$6:$BE$17,S$42,FALSE)</f>
        <v>0</v>
      </c>
      <c r="T165" s="85">
        <f>VLOOKUP($C$2,'[120]ERU-1'!$A$6:$BE$17,T$42,FALSE)</f>
        <v>0</v>
      </c>
      <c r="U165" s="85">
        <f>VLOOKUP($C$2,'[120]ERU-1'!$A$6:$BE$17,U$42,FALSE)</f>
        <v>0</v>
      </c>
      <c r="V165" s="85">
        <f>VLOOKUP($C$2,'[120]ERU-1'!$A$6:$BE$17,V$42,FALSE)</f>
        <v>0</v>
      </c>
      <c r="W165" s="85">
        <f>VLOOKUP($C$2,'[120]ERU-1'!$A$6:$BE$17,W$42,FALSE)</f>
        <v>0</v>
      </c>
      <c r="X165" s="85">
        <f>VLOOKUP($C$2,'[120]ERU-1'!$A$6:$BE$17,X$42,FALSE)</f>
        <v>0</v>
      </c>
      <c r="Y165" s="85">
        <f>VLOOKUP($C$2,'[120]ERU-1'!$A$6:$BE$17,Y$42,FALSE)</f>
        <v>0</v>
      </c>
      <c r="Z165" s="85">
        <f>VLOOKUP($C$2,'[120]ERU-1'!$A$6:$BE$17,Z$42,FALSE)</f>
        <v>0</v>
      </c>
      <c r="AA165" s="85" t="str">
        <f>INDEX([16]Data!$BK$5:$BK$156,MATCH(A165,[16]Data!$A$5:$A$156,0))</f>
        <v>Liberecký</v>
      </c>
      <c r="AB165" s="86">
        <f>INDEX([16]Data!$BM$5:$BM$156,MATCH(A165,[16]Data!$A$5:$A$156,0))</f>
        <v>0.6</v>
      </c>
      <c r="AD165" s="39">
        <f t="shared" si="17"/>
        <v>0.7942229444899257</v>
      </c>
    </row>
    <row r="166" spans="1:30" x14ac:dyDescent="0.25">
      <c r="A166">
        <v>4274</v>
      </c>
      <c r="B166" s="84" t="str">
        <f>INDEX([16]Data!$C$5:$C$156,MATCH(A166,[16]Data!$A$5:$A$156,0))</f>
        <v>KJ - Jablonec – Josefa Hory</v>
      </c>
      <c r="C166" s="85" t="str">
        <f>VLOOKUP($C$2,'[121]ERU-1'!$A$6:$BE$17,C$42,FALSE)</f>
        <v>Září</v>
      </c>
      <c r="D166" s="85">
        <f>VLOOKUP($C$2,'[121]ERU-1'!$A$6:$BE$17,D$42,FALSE)</f>
        <v>9</v>
      </c>
      <c r="E166" s="85">
        <f>VLOOKUP($C$2,'[121]ERU-1'!$A$6:$BE$17,E$42,FALSE)</f>
        <v>0</v>
      </c>
      <c r="F166" s="85">
        <f>VLOOKUP($C$2,'[121]ERU-1'!$A$6:$BE$17,F$42,FALSE)</f>
        <v>0</v>
      </c>
      <c r="G166" s="85">
        <f>VLOOKUP($C$2,'[121]ERU-1'!$A$6:$BE$17,G$42,FALSE)</f>
        <v>34.667999999999999</v>
      </c>
      <c r="H166" s="85">
        <f>VLOOKUP($C$2,'[121]ERU-1'!$A$6:$BE$17,H$42,FALSE)</f>
        <v>0</v>
      </c>
      <c r="I166" s="85">
        <f>VLOOKUP($C$2,'[121]ERU-1'!$A$6:$BE$17,I$42,FALSE)</f>
        <v>0</v>
      </c>
      <c r="J166" s="85">
        <f>VLOOKUP($C$2,'[121]ERU-1'!$A$6:$BE$17,J$42,FALSE)</f>
        <v>0</v>
      </c>
      <c r="K166" s="85">
        <f>VLOOKUP($C$2,'[121]ERU-1'!$A$6:$BE$17,K$42,FALSE)</f>
        <v>0</v>
      </c>
      <c r="L166" s="85">
        <f>VLOOKUP($C$2,'[121]ERU-1'!$A$6:$BE$17,L$42,FALSE)</f>
        <v>0</v>
      </c>
      <c r="M166" s="85">
        <f>VLOOKUP($C$2,'[121]ERU-1'!$A$6:$BE$17,M$42,FALSE)</f>
        <v>0</v>
      </c>
      <c r="N166" s="85">
        <f>VLOOKUP($C$2,'[121]ERU-1'!$A$6:$BE$17,N$42,FALSE)</f>
        <v>0</v>
      </c>
      <c r="O166" s="85" t="s">
        <v>36</v>
      </c>
      <c r="P166" s="85">
        <f>VLOOKUP($C$2,'[121]ERU-1'!$A$6:$BE$17,P$42,FALSE)</f>
        <v>0</v>
      </c>
      <c r="Q166" s="85">
        <f>VLOOKUP($C$2,'[121]ERU-1'!$A$6:$BE$17,Q$42,FALSE)</f>
        <v>0</v>
      </c>
      <c r="R166" s="85">
        <f>VLOOKUP($C$2,'[121]ERU-1'!$A$6:$BE$17,R$42,FALSE)</f>
        <v>0</v>
      </c>
      <c r="S166" s="85">
        <f>VLOOKUP($C$2,'[121]ERU-1'!$A$6:$BE$17,S$42,FALSE)</f>
        <v>0</v>
      </c>
      <c r="T166" s="85">
        <f>VLOOKUP($C$2,'[121]ERU-1'!$A$6:$BE$17,T$42,FALSE)</f>
        <v>0</v>
      </c>
      <c r="U166" s="85">
        <f>VLOOKUP($C$2,'[121]ERU-1'!$A$6:$BE$17,U$42,FALSE)</f>
        <v>0</v>
      </c>
      <c r="V166" s="85">
        <f>VLOOKUP($C$2,'[121]ERU-1'!$A$6:$BE$17,V$42,FALSE)</f>
        <v>0</v>
      </c>
      <c r="W166" s="85">
        <f>VLOOKUP($C$2,'[121]ERU-1'!$A$6:$BE$17,W$42,FALSE)</f>
        <v>0</v>
      </c>
      <c r="X166" s="85">
        <f>VLOOKUP($C$2,'[121]ERU-1'!$A$6:$BE$17,X$42,FALSE)</f>
        <v>0</v>
      </c>
      <c r="Y166" s="85">
        <f>VLOOKUP($C$2,'[121]ERU-1'!$A$6:$BE$17,Y$42,FALSE)</f>
        <v>0</v>
      </c>
      <c r="Z166" s="85">
        <f>VLOOKUP($C$2,'[121]ERU-1'!$A$6:$BE$17,Z$42,FALSE)</f>
        <v>0</v>
      </c>
      <c r="AA166" s="85" t="str">
        <f>INDEX([16]Data!$BK$5:$BK$156,MATCH(A166,[16]Data!$A$5:$A$156,0))</f>
        <v>Liberecký</v>
      </c>
      <c r="AB166" s="86">
        <f>INDEX([16]Data!$BM$5:$BM$156,MATCH(A166,[16]Data!$A$5:$A$156,0))</f>
        <v>0.28000000000000003</v>
      </c>
      <c r="AD166" s="39" t="e">
        <f t="shared" si="17"/>
        <v>#DIV/0!</v>
      </c>
    </row>
    <row r="167" spans="1:30" x14ac:dyDescent="0.25">
      <c r="A167">
        <v>4154</v>
      </c>
      <c r="B167" s="84" t="str">
        <f>INDEX([16]Data!$C$5:$C$156,MATCH(A167,[16]Data!$A$5:$A$156,0))</f>
        <v>KJ - Jablonec – Liberecká</v>
      </c>
      <c r="C167" s="85" t="str">
        <f>VLOOKUP($C$2,'[122]ERU-1'!$A$6:$BE$17,C$42,FALSE)</f>
        <v>Září</v>
      </c>
      <c r="D167" s="85">
        <f>VLOOKUP($C$2,'[122]ERU-1'!$A$6:$BE$17,D$42,FALSE)</f>
        <v>9</v>
      </c>
      <c r="E167" s="85">
        <f>VLOOKUP($C$2,'[122]ERU-1'!$A$6:$BE$17,E$42,FALSE)</f>
        <v>357.10199999999998</v>
      </c>
      <c r="F167" s="85">
        <f>VLOOKUP($C$2,'[122]ERU-1'!$A$6:$BE$17,F$42,FALSE)</f>
        <v>196.99799999999999</v>
      </c>
      <c r="G167" s="85">
        <f>VLOOKUP($C$2,'[122]ERU-1'!$A$6:$BE$17,G$42,FALSE)</f>
        <v>36.701000000000001</v>
      </c>
      <c r="H167" s="85">
        <f>VLOOKUP($C$2,'[122]ERU-1'!$A$6:$BE$17,H$42,FALSE)</f>
        <v>563</v>
      </c>
      <c r="I167" s="85">
        <f>VLOOKUP($C$2,'[122]ERU-1'!$A$6:$BE$17,I$42,FALSE)</f>
        <v>0</v>
      </c>
      <c r="J167" s="85">
        <f>VLOOKUP($C$2,'[122]ERU-1'!$A$6:$BE$17,J$42,FALSE)</f>
        <v>0</v>
      </c>
      <c r="K167" s="85">
        <f>VLOOKUP($C$2,'[122]ERU-1'!$A$6:$BE$17,K$42,FALSE)</f>
        <v>563</v>
      </c>
      <c r="L167" s="85">
        <f>VLOOKUP($C$2,'[122]ERU-1'!$A$6:$BE$17,L$42,FALSE)</f>
        <v>0</v>
      </c>
      <c r="M167" s="85">
        <f>VLOOKUP($C$2,'[122]ERU-1'!$A$6:$BE$17,M$42,FALSE)</f>
        <v>563</v>
      </c>
      <c r="N167" s="85">
        <f>VLOOKUP($C$2,'[122]ERU-1'!$A$6:$BE$17,N$42,FALSE)</f>
        <v>0</v>
      </c>
      <c r="O167" s="85" t="s">
        <v>36</v>
      </c>
      <c r="P167" s="85">
        <f>VLOOKUP($C$2,'[122]ERU-1'!$A$6:$BE$17,P$42,FALSE)</f>
        <v>0</v>
      </c>
      <c r="Q167" s="85">
        <f>VLOOKUP($C$2,'[122]ERU-1'!$A$6:$BE$17,Q$42,FALSE)</f>
        <v>0</v>
      </c>
      <c r="R167" s="85">
        <f>VLOOKUP($C$2,'[122]ERU-1'!$A$6:$BE$17,R$42,FALSE)</f>
        <v>563</v>
      </c>
      <c r="S167" s="85">
        <f>VLOOKUP($C$2,'[122]ERU-1'!$A$6:$BE$17,S$42,FALSE)</f>
        <v>0</v>
      </c>
      <c r="T167" s="85">
        <f>VLOOKUP($C$2,'[122]ERU-1'!$A$6:$BE$17,T$42,FALSE)</f>
        <v>0</v>
      </c>
      <c r="U167" s="85">
        <f>VLOOKUP($C$2,'[122]ERU-1'!$A$6:$BE$17,U$42,FALSE)</f>
        <v>0</v>
      </c>
      <c r="V167" s="85">
        <f>VLOOKUP($C$2,'[122]ERU-1'!$A$6:$BE$17,V$42,FALSE)</f>
        <v>0</v>
      </c>
      <c r="W167" s="85">
        <f>VLOOKUP($C$2,'[122]ERU-1'!$A$6:$BE$17,W$42,FALSE)</f>
        <v>0</v>
      </c>
      <c r="X167" s="85">
        <f>VLOOKUP($C$2,'[122]ERU-1'!$A$6:$BE$17,X$42,FALSE)</f>
        <v>0</v>
      </c>
      <c r="Y167" s="85">
        <f>VLOOKUP($C$2,'[122]ERU-1'!$A$6:$BE$17,Y$42,FALSE)</f>
        <v>0</v>
      </c>
      <c r="Z167" s="85">
        <f>VLOOKUP($C$2,'[122]ERU-1'!$A$6:$BE$17,Z$42,FALSE)</f>
        <v>0</v>
      </c>
      <c r="AA167" s="85" t="str">
        <f>INDEX([16]Data!$BK$5:$BK$156,MATCH(A167,[16]Data!$A$5:$A$156,0))</f>
        <v>Liberecký</v>
      </c>
      <c r="AB167" s="86">
        <f>INDEX([16]Data!$BM$5:$BM$156,MATCH(A167,[16]Data!$A$5:$A$156,0))</f>
        <v>1.268</v>
      </c>
      <c r="AD167" s="39">
        <f t="shared" si="17"/>
        <v>0.79386028735768321</v>
      </c>
    </row>
    <row r="168" spans="1:30" x14ac:dyDescent="0.25">
      <c r="A168">
        <v>4277</v>
      </c>
      <c r="B168" s="84" t="str">
        <f>INDEX([16]Data!$C$5:$C$156,MATCH(A168,[16]Data!$A$5:$A$156,0))</f>
        <v>KJ - Hanušovice</v>
      </c>
      <c r="C168" s="85" t="str">
        <f>VLOOKUP($C$2,'[123]ERU-1'!$A$6:$BE$17,C$42,FALSE)</f>
        <v>Září</v>
      </c>
      <c r="D168" s="85">
        <f>VLOOKUP($C$2,'[123]ERU-1'!$A$6:$BE$17,D$42,FALSE)</f>
        <v>9</v>
      </c>
      <c r="E168" s="85">
        <f>VLOOKUP($C$2,'[123]ERU-1'!$A$6:$BE$17,E$42,FALSE)</f>
        <v>71.058999999999997</v>
      </c>
      <c r="F168" s="85">
        <f>VLOOKUP($C$2,'[123]ERU-1'!$A$6:$BE$17,F$42,FALSE)</f>
        <v>41.481000000000002</v>
      </c>
      <c r="G168" s="85">
        <f>VLOOKUP($C$2,'[123]ERU-1'!$A$6:$BE$17,G$42,FALSE)</f>
        <v>34.667999999999999</v>
      </c>
      <c r="H168" s="85">
        <f>VLOOKUP($C$2,'[123]ERU-1'!$A$6:$BE$17,H$42,FALSE)</f>
        <v>120</v>
      </c>
      <c r="I168" s="85">
        <f>VLOOKUP($C$2,'[123]ERU-1'!$A$6:$BE$17,I$42,FALSE)</f>
        <v>0</v>
      </c>
      <c r="J168" s="85">
        <f>VLOOKUP($C$2,'[123]ERU-1'!$A$6:$BE$17,J$42,FALSE)</f>
        <v>0</v>
      </c>
      <c r="K168" s="85">
        <f>VLOOKUP($C$2,'[123]ERU-1'!$A$6:$BE$17,K$42,FALSE)</f>
        <v>120</v>
      </c>
      <c r="L168" s="85">
        <f>VLOOKUP($C$2,'[123]ERU-1'!$A$6:$BE$17,L$42,FALSE)</f>
        <v>0</v>
      </c>
      <c r="M168" s="85">
        <f>VLOOKUP($C$2,'[123]ERU-1'!$A$6:$BE$17,M$42,FALSE)</f>
        <v>120</v>
      </c>
      <c r="N168" s="85">
        <f>VLOOKUP($C$2,'[123]ERU-1'!$A$6:$BE$17,N$42,FALSE)</f>
        <v>0</v>
      </c>
      <c r="O168" s="85" t="s">
        <v>36</v>
      </c>
      <c r="P168" s="85">
        <f>VLOOKUP($C$2,'[123]ERU-1'!$A$6:$BE$17,P$42,FALSE)</f>
        <v>0</v>
      </c>
      <c r="Q168" s="85">
        <f>VLOOKUP($C$2,'[123]ERU-1'!$A$6:$BE$17,Q$42,FALSE)</f>
        <v>0</v>
      </c>
      <c r="R168" s="85">
        <f>VLOOKUP($C$2,'[123]ERU-1'!$A$6:$BE$17,R$42,FALSE)</f>
        <v>120</v>
      </c>
      <c r="S168" s="85">
        <f>VLOOKUP($C$2,'[123]ERU-1'!$A$6:$BE$17,S$42,FALSE)</f>
        <v>0</v>
      </c>
      <c r="T168" s="85">
        <f>VLOOKUP($C$2,'[123]ERU-1'!$A$6:$BE$17,T$42,FALSE)</f>
        <v>0</v>
      </c>
      <c r="U168" s="85">
        <f>VLOOKUP($C$2,'[123]ERU-1'!$A$6:$BE$17,U$42,FALSE)</f>
        <v>0</v>
      </c>
      <c r="V168" s="85">
        <f>VLOOKUP($C$2,'[123]ERU-1'!$A$6:$BE$17,V$42,FALSE)</f>
        <v>0</v>
      </c>
      <c r="W168" s="85">
        <f>VLOOKUP($C$2,'[123]ERU-1'!$A$6:$BE$17,W$42,FALSE)</f>
        <v>0</v>
      </c>
      <c r="X168" s="85">
        <f>VLOOKUP($C$2,'[123]ERU-1'!$A$6:$BE$17,X$42,FALSE)</f>
        <v>0</v>
      </c>
      <c r="Y168" s="85">
        <f>VLOOKUP($C$2,'[123]ERU-1'!$A$6:$BE$17,Y$42,FALSE)</f>
        <v>0</v>
      </c>
      <c r="Z168" s="85">
        <f>VLOOKUP($C$2,'[123]ERU-1'!$A$6:$BE$17,Z$42,FALSE)</f>
        <v>0</v>
      </c>
      <c r="AA168" s="85" t="str">
        <f>INDEX([16]Data!$BK$5:$BK$156,MATCH(A168,[16]Data!$A$5:$A$156,0))</f>
        <v>Olomoucký</v>
      </c>
      <c r="AB168" s="86">
        <f>INDEX([16]Data!$BM$5:$BM$156,MATCH(A168,[16]Data!$A$5:$A$156,0))</f>
        <v>0.28399999999999997</v>
      </c>
      <c r="AD168" s="39">
        <f t="shared" si="17"/>
        <v>0.80358075584805888</v>
      </c>
    </row>
    <row r="169" spans="1:30" x14ac:dyDescent="0.25">
      <c r="A169">
        <v>4265</v>
      </c>
      <c r="B169" s="84" t="str">
        <f>INDEX([16]Data!$C$5:$C$156,MATCH(A169,[16]Data!$A$5:$A$156,0))</f>
        <v>KJ - Jablonec - Březová</v>
      </c>
      <c r="C169" s="85" t="str">
        <f>VLOOKUP($C$2,'[124]ERU-1'!$A$6:$BE$17,C$42,FALSE)</f>
        <v>Září</v>
      </c>
      <c r="D169" s="85">
        <f>VLOOKUP($C$2,'[124]ERU-1'!$A$6:$BE$17,D$42,FALSE)</f>
        <v>9</v>
      </c>
      <c r="E169" s="85">
        <f>VLOOKUP($C$2,'[124]ERU-1'!$A$6:$BE$17,E$42,FALSE)</f>
        <v>272.88400000000001</v>
      </c>
      <c r="F169" s="85">
        <f>VLOOKUP($C$2,'[124]ERU-1'!$A$6:$BE$17,F$42,FALSE)</f>
        <v>147.28800000000001</v>
      </c>
      <c r="G169" s="85">
        <f>VLOOKUP($C$2,'[124]ERU-1'!$A$6:$BE$17,G$42,FALSE)</f>
        <v>35.423999999999999</v>
      </c>
      <c r="H169" s="85">
        <f>VLOOKUP($C$2,'[124]ERU-1'!$A$6:$BE$17,H$42,FALSE)</f>
        <v>415</v>
      </c>
      <c r="I169" s="85">
        <f>VLOOKUP($C$2,'[124]ERU-1'!$A$6:$BE$17,I$42,FALSE)</f>
        <v>0</v>
      </c>
      <c r="J169" s="85">
        <f>VLOOKUP($C$2,'[124]ERU-1'!$A$6:$BE$17,J$42,FALSE)</f>
        <v>0</v>
      </c>
      <c r="K169" s="85">
        <f>VLOOKUP($C$2,'[124]ERU-1'!$A$6:$BE$17,K$42,FALSE)</f>
        <v>415</v>
      </c>
      <c r="L169" s="85">
        <f>VLOOKUP($C$2,'[124]ERU-1'!$A$6:$BE$17,L$42,FALSE)</f>
        <v>0</v>
      </c>
      <c r="M169" s="85">
        <f>VLOOKUP($C$2,'[124]ERU-1'!$A$6:$BE$17,M$42,FALSE)</f>
        <v>415</v>
      </c>
      <c r="N169" s="85">
        <f>VLOOKUP($C$2,'[124]ERU-1'!$A$6:$BE$17,N$42,FALSE)</f>
        <v>0</v>
      </c>
      <c r="O169" s="85" t="s">
        <v>36</v>
      </c>
      <c r="P169" s="85">
        <f>VLOOKUP($C$2,'[124]ERU-1'!$A$6:$BE$17,P$42,FALSE)</f>
        <v>0</v>
      </c>
      <c r="Q169" s="85">
        <f>VLOOKUP($C$2,'[124]ERU-1'!$A$6:$BE$17,Q$42,FALSE)</f>
        <v>0</v>
      </c>
      <c r="R169" s="85">
        <f>VLOOKUP($C$2,'[124]ERU-1'!$A$6:$BE$17,R$42,FALSE)</f>
        <v>415</v>
      </c>
      <c r="S169" s="85">
        <f>VLOOKUP($C$2,'[124]ERU-1'!$A$6:$BE$17,S$42,FALSE)</f>
        <v>0</v>
      </c>
      <c r="T169" s="85">
        <f>VLOOKUP($C$2,'[124]ERU-1'!$A$6:$BE$17,T$42,FALSE)</f>
        <v>0</v>
      </c>
      <c r="U169" s="85">
        <f>VLOOKUP($C$2,'[124]ERU-1'!$A$6:$BE$17,U$42,FALSE)</f>
        <v>0</v>
      </c>
      <c r="V169" s="85">
        <f>VLOOKUP($C$2,'[124]ERU-1'!$A$6:$BE$17,V$42,FALSE)</f>
        <v>0</v>
      </c>
      <c r="W169" s="85">
        <f>VLOOKUP($C$2,'[124]ERU-1'!$A$6:$BE$17,W$42,FALSE)</f>
        <v>0</v>
      </c>
      <c r="X169" s="85">
        <f>VLOOKUP($C$2,'[124]ERU-1'!$A$6:$BE$17,X$42,FALSE)</f>
        <v>0</v>
      </c>
      <c r="Y169" s="85">
        <f>VLOOKUP($C$2,'[124]ERU-1'!$A$6:$BE$17,Y$42,FALSE)</f>
        <v>0</v>
      </c>
      <c r="Z169" s="85">
        <f>VLOOKUP($C$2,'[124]ERU-1'!$A$6:$BE$17,Z$42,FALSE)</f>
        <v>0</v>
      </c>
      <c r="AA169" s="85" t="str">
        <f>INDEX([16]Data!$BK$5:$BK$156,MATCH(A169,[16]Data!$A$5:$A$156,0))</f>
        <v>Liberecký</v>
      </c>
      <c r="AB169" s="86">
        <f>INDEX([16]Data!$BM$5:$BM$156,MATCH(A169,[16]Data!$A$5:$A$156,0))</f>
        <v>1.268</v>
      </c>
      <c r="AD169" s="39">
        <f t="shared" si="17"/>
        <v>0.78266917724307328</v>
      </c>
    </row>
    <row r="170" spans="1:30" x14ac:dyDescent="0.25">
      <c r="A170">
        <v>4349</v>
      </c>
      <c r="B170" s="84" t="str">
        <f>INDEX([16]Data!$C$5:$C$156,MATCH(A170,[16]Data!$A$5:$A$156,0))</f>
        <v>KJ - nemocnice Pelhřimov</v>
      </c>
      <c r="C170" s="85" t="str">
        <f>VLOOKUP($C$2,'[125]ERU-1'!$A$6:$BE$17,C$42,FALSE)</f>
        <v>Září</v>
      </c>
      <c r="D170" s="85">
        <f>VLOOKUP($C$2,'[125]ERU-1'!$A$6:$BE$17,D$42,FALSE)</f>
        <v>9</v>
      </c>
      <c r="E170" s="85">
        <f>VLOOKUP($C$2,'[125]ERU-1'!$A$6:$BE$17,E$42,FALSE)</f>
        <v>422.858</v>
      </c>
      <c r="F170" s="85">
        <f>VLOOKUP($C$2,'[125]ERU-1'!$A$6:$BE$17,F$42,FALSE)</f>
        <v>227.006</v>
      </c>
      <c r="G170" s="85">
        <f>VLOOKUP($C$2,'[125]ERU-1'!$A$6:$BE$17,G$42,FALSE)</f>
        <v>35.445999999999998</v>
      </c>
      <c r="H170" s="85">
        <f>VLOOKUP($C$2,'[125]ERU-1'!$A$6:$BE$17,H$42,FALSE)</f>
        <v>640</v>
      </c>
      <c r="I170" s="85">
        <f>VLOOKUP($C$2,'[125]ERU-1'!$A$6:$BE$17,I$42,FALSE)</f>
        <v>0</v>
      </c>
      <c r="J170" s="85">
        <f>VLOOKUP($C$2,'[125]ERU-1'!$A$6:$BE$17,J$42,FALSE)</f>
        <v>0</v>
      </c>
      <c r="K170" s="85">
        <f>VLOOKUP($C$2,'[125]ERU-1'!$A$6:$BE$17,K$42,FALSE)</f>
        <v>640</v>
      </c>
      <c r="L170" s="85">
        <f>VLOOKUP($C$2,'[125]ERU-1'!$A$6:$BE$17,L$42,FALSE)</f>
        <v>0</v>
      </c>
      <c r="M170" s="85">
        <f>VLOOKUP($C$2,'[125]ERU-1'!$A$6:$BE$17,M$42,FALSE)</f>
        <v>640</v>
      </c>
      <c r="N170" s="85">
        <f>VLOOKUP($C$2,'[125]ERU-1'!$A$6:$BE$17,N$42,FALSE)</f>
        <v>0</v>
      </c>
      <c r="O170" s="85" t="s">
        <v>36</v>
      </c>
      <c r="P170" s="85">
        <f>VLOOKUP($C$2,'[125]ERU-1'!$A$6:$BE$17,P$42,FALSE)</f>
        <v>0</v>
      </c>
      <c r="Q170" s="85">
        <f>VLOOKUP($C$2,'[125]ERU-1'!$A$6:$BE$17,Q$42,FALSE)</f>
        <v>0</v>
      </c>
      <c r="R170" s="85">
        <f>VLOOKUP($C$2,'[125]ERU-1'!$A$6:$BE$17,R$42,FALSE)</f>
        <v>0</v>
      </c>
      <c r="S170" s="85">
        <f>VLOOKUP($C$2,'[125]ERU-1'!$A$6:$BE$17,S$42,FALSE)</f>
        <v>0</v>
      </c>
      <c r="T170" s="85">
        <f>VLOOKUP($C$2,'[125]ERU-1'!$A$6:$BE$17,T$42,FALSE)</f>
        <v>0</v>
      </c>
      <c r="U170" s="85">
        <f>VLOOKUP($C$2,'[125]ERU-1'!$A$6:$BE$17,U$42,FALSE)</f>
        <v>0</v>
      </c>
      <c r="V170" s="85">
        <f>VLOOKUP($C$2,'[125]ERU-1'!$A$6:$BE$17,V$42,FALSE)</f>
        <v>0</v>
      </c>
      <c r="W170" s="85">
        <f>VLOOKUP($C$2,'[125]ERU-1'!$A$6:$BE$17,W$42,FALSE)</f>
        <v>0</v>
      </c>
      <c r="X170" s="85">
        <f>VLOOKUP($C$2,'[125]ERU-1'!$A$6:$BE$17,X$42,FALSE)</f>
        <v>640</v>
      </c>
      <c r="Y170" s="85">
        <f>VLOOKUP($C$2,'[125]ERU-1'!$A$6:$BE$17,Y$42,FALSE)</f>
        <v>0</v>
      </c>
      <c r="Z170" s="85">
        <f>VLOOKUP($C$2,'[125]ERU-1'!$A$6:$BE$17,Z$42,FALSE)</f>
        <v>0</v>
      </c>
      <c r="AA170" s="85" t="str">
        <f>INDEX([16]Data!$BK$5:$BK$156,MATCH(A170,[16]Data!$A$5:$A$156,0))</f>
        <v>Vysočina</v>
      </c>
      <c r="AB170" s="86">
        <f>INDEX([16]Data!$BM$5:$BM$156,MATCH(A170,[16]Data!$A$5:$A$156,0))</f>
        <v>1.268</v>
      </c>
      <c r="AD170" s="39">
        <f t="shared" si="17"/>
        <v>0.78314131687170285</v>
      </c>
    </row>
    <row r="171" spans="1:30" x14ac:dyDescent="0.25">
      <c r="A171">
        <v>4352</v>
      </c>
      <c r="B171" s="84" t="str">
        <f>INDEX([16]Data!$C$5:$C$156,MATCH(A171,[16]Data!$A$5:$A$156,0))</f>
        <v>KJ - nemocnice HB</v>
      </c>
      <c r="C171" s="85" t="str">
        <f>VLOOKUP($C$2,'[126]ERU-1'!$A$6:$BE$17,C$42,FALSE)</f>
        <v>Září</v>
      </c>
      <c r="D171" s="85">
        <f>VLOOKUP($C$2,'[126]ERU-1'!$A$6:$BE$17,D$42,FALSE)</f>
        <v>9</v>
      </c>
      <c r="E171" s="85">
        <f>VLOOKUP($C$2,'[126]ERU-1'!$A$6:$BE$17,E$42,FALSE)</f>
        <v>341.99099999999999</v>
      </c>
      <c r="F171" s="85">
        <f>VLOOKUP($C$2,'[126]ERU-1'!$A$6:$BE$17,F$42,FALSE)</f>
        <v>185.762</v>
      </c>
      <c r="G171" s="85">
        <f>VLOOKUP($C$2,'[126]ERU-1'!$A$6:$BE$17,G$42,FALSE)</f>
        <v>35.436999999999998</v>
      </c>
      <c r="H171" s="85">
        <f>VLOOKUP($C$2,'[126]ERU-1'!$A$6:$BE$17,H$42,FALSE)</f>
        <v>531</v>
      </c>
      <c r="I171" s="85">
        <f>VLOOKUP($C$2,'[126]ERU-1'!$A$6:$BE$17,I$42,FALSE)</f>
        <v>0</v>
      </c>
      <c r="J171" s="85">
        <f>VLOOKUP($C$2,'[126]ERU-1'!$A$6:$BE$17,J$42,FALSE)</f>
        <v>0</v>
      </c>
      <c r="K171" s="85">
        <f>VLOOKUP($C$2,'[126]ERU-1'!$A$6:$BE$17,K$42,FALSE)</f>
        <v>531</v>
      </c>
      <c r="L171" s="85">
        <f>VLOOKUP($C$2,'[126]ERU-1'!$A$6:$BE$17,L$42,FALSE)</f>
        <v>0</v>
      </c>
      <c r="M171" s="85">
        <f>VLOOKUP($C$2,'[126]ERU-1'!$A$6:$BE$17,M$42,FALSE)</f>
        <v>531</v>
      </c>
      <c r="N171" s="85">
        <f>VLOOKUP($C$2,'[126]ERU-1'!$A$6:$BE$17,N$42,FALSE)</f>
        <v>0</v>
      </c>
      <c r="O171" s="85" t="s">
        <v>36</v>
      </c>
      <c r="P171" s="85">
        <f>VLOOKUP($C$2,'[126]ERU-1'!$A$6:$BE$17,P$42,FALSE)</f>
        <v>0</v>
      </c>
      <c r="Q171" s="85">
        <f>VLOOKUP($C$2,'[126]ERU-1'!$A$6:$BE$17,Q$42,FALSE)</f>
        <v>0</v>
      </c>
      <c r="R171" s="85">
        <f>VLOOKUP($C$2,'[126]ERU-1'!$A$6:$BE$17,R$42,FALSE)</f>
        <v>531</v>
      </c>
      <c r="S171" s="85">
        <f>VLOOKUP($C$2,'[126]ERU-1'!$A$6:$BE$17,S$42,FALSE)</f>
        <v>0</v>
      </c>
      <c r="T171" s="85">
        <f>VLOOKUP($C$2,'[126]ERU-1'!$A$6:$BE$17,T$42,FALSE)</f>
        <v>0</v>
      </c>
      <c r="U171" s="85">
        <f>VLOOKUP($C$2,'[126]ERU-1'!$A$6:$BE$17,U$42,FALSE)</f>
        <v>0</v>
      </c>
      <c r="V171" s="85">
        <f>VLOOKUP($C$2,'[126]ERU-1'!$A$6:$BE$17,V$42,FALSE)</f>
        <v>0</v>
      </c>
      <c r="W171" s="85">
        <f>VLOOKUP($C$2,'[126]ERU-1'!$A$6:$BE$17,W$42,FALSE)</f>
        <v>0</v>
      </c>
      <c r="X171" s="85">
        <f>VLOOKUP($C$2,'[126]ERU-1'!$A$6:$BE$17,X$42,FALSE)</f>
        <v>0</v>
      </c>
      <c r="Y171" s="85">
        <f>VLOOKUP($C$2,'[126]ERU-1'!$A$6:$BE$17,Y$42,FALSE)</f>
        <v>0</v>
      </c>
      <c r="Z171" s="85">
        <f>VLOOKUP($C$2,'[126]ERU-1'!$A$6:$BE$17,Z$42,FALSE)</f>
        <v>0</v>
      </c>
      <c r="AA171" s="85" t="str">
        <f>INDEX([16]Data!$BK$5:$BK$156,MATCH(A171,[16]Data!$A$5:$A$156,0))</f>
        <v>Vysočina</v>
      </c>
      <c r="AB171" s="86">
        <f>INDEX([16]Data!$BM$5:$BM$156,MATCH(A171,[16]Data!$A$5:$A$156,0))</f>
        <v>1.268</v>
      </c>
      <c r="AD171" s="39">
        <f t="shared" si="17"/>
        <v>0.79402676543103545</v>
      </c>
    </row>
    <row r="172" spans="1:30" x14ac:dyDescent="0.25">
      <c r="A172">
        <v>4406</v>
      </c>
      <c r="B172" s="84" t="str">
        <f>INDEX([16]Data!$C$5:$C$156,MATCH(A172,[16]Data!$A$5:$A$156,0))</f>
        <v>KJ - Česká Třebová ul. Semanínská</v>
      </c>
      <c r="C172" s="85" t="str">
        <f>VLOOKUP($C$2,'[127]ERU-1'!$A$6:$BE$17,C$42,FALSE)</f>
        <v>Září</v>
      </c>
      <c r="D172" s="85">
        <f>VLOOKUP($C$2,'[127]ERU-1'!$A$6:$BE$17,D$42,FALSE)</f>
        <v>9</v>
      </c>
      <c r="E172" s="85">
        <f>VLOOKUP($C$2,'[127]ERU-1'!$A$6:$BE$17,E$42,FALSE)</f>
        <v>110.79</v>
      </c>
      <c r="F172" s="85">
        <f>VLOOKUP($C$2,'[127]ERU-1'!$A$6:$BE$17,F$42,FALSE)</f>
        <v>65.105999999999995</v>
      </c>
      <c r="G172" s="85">
        <f>VLOOKUP($C$2,'[127]ERU-1'!$A$6:$BE$17,G$42,FALSE)</f>
        <v>35.439</v>
      </c>
      <c r="H172" s="85">
        <f>VLOOKUP($C$2,'[127]ERU-1'!$A$6:$BE$17,H$42,FALSE)</f>
        <v>189</v>
      </c>
      <c r="I172" s="85">
        <f>VLOOKUP($C$2,'[127]ERU-1'!$A$6:$BE$17,I$42,FALSE)</f>
        <v>0</v>
      </c>
      <c r="J172" s="85">
        <f>VLOOKUP($C$2,'[127]ERU-1'!$A$6:$BE$17,J$42,FALSE)</f>
        <v>0</v>
      </c>
      <c r="K172" s="85">
        <f>VLOOKUP($C$2,'[127]ERU-1'!$A$6:$BE$17,K$42,FALSE)</f>
        <v>189</v>
      </c>
      <c r="L172" s="85">
        <f>VLOOKUP($C$2,'[127]ERU-1'!$A$6:$BE$17,L$42,FALSE)</f>
        <v>0</v>
      </c>
      <c r="M172" s="85">
        <f>VLOOKUP($C$2,'[127]ERU-1'!$A$6:$BE$17,M$42,FALSE)</f>
        <v>189</v>
      </c>
      <c r="N172" s="85">
        <f>VLOOKUP($C$2,'[127]ERU-1'!$A$6:$BE$17,N$42,FALSE)</f>
        <v>0</v>
      </c>
      <c r="O172" s="85" t="s">
        <v>36</v>
      </c>
      <c r="P172" s="85">
        <f>VLOOKUP($C$2,'[127]ERU-1'!$A$6:$BE$17,P$42,FALSE)</f>
        <v>0</v>
      </c>
      <c r="Q172" s="85">
        <f>VLOOKUP($C$2,'[127]ERU-1'!$A$6:$BE$17,Q$42,FALSE)</f>
        <v>0</v>
      </c>
      <c r="R172" s="85">
        <f>VLOOKUP($C$2,'[127]ERU-1'!$A$6:$BE$17,R$42,FALSE)</f>
        <v>189</v>
      </c>
      <c r="S172" s="85">
        <f>VLOOKUP($C$2,'[127]ERU-1'!$A$6:$BE$17,S$42,FALSE)</f>
        <v>0</v>
      </c>
      <c r="T172" s="85">
        <f>VLOOKUP($C$2,'[127]ERU-1'!$A$6:$BE$17,T$42,FALSE)</f>
        <v>0</v>
      </c>
      <c r="U172" s="85">
        <f>VLOOKUP($C$2,'[127]ERU-1'!$A$6:$BE$17,U$42,FALSE)</f>
        <v>0</v>
      </c>
      <c r="V172" s="85">
        <f>VLOOKUP($C$2,'[127]ERU-1'!$A$6:$BE$17,V$42,FALSE)</f>
        <v>0</v>
      </c>
      <c r="W172" s="85">
        <f>VLOOKUP($C$2,'[127]ERU-1'!$A$6:$BE$17,W$42,FALSE)</f>
        <v>0</v>
      </c>
      <c r="X172" s="85">
        <f>VLOOKUP($C$2,'[127]ERU-1'!$A$6:$BE$17,X$42,FALSE)</f>
        <v>0</v>
      </c>
      <c r="Y172" s="85">
        <f>VLOOKUP($C$2,'[127]ERU-1'!$A$6:$BE$17,Y$42,FALSE)</f>
        <v>0</v>
      </c>
      <c r="Z172" s="85">
        <f>VLOOKUP($C$2,'[127]ERU-1'!$A$6:$BE$17,Z$42,FALSE)</f>
        <v>0</v>
      </c>
      <c r="AA172" s="85" t="str">
        <f>INDEX([16]Data!$BK$5:$BK$156,MATCH(A172,[16]Data!$A$5:$A$156,0))</f>
        <v>Pardubický</v>
      </c>
      <c r="AB172" s="86">
        <f>INDEX([16]Data!$BM$5:$BM$156,MATCH(A172,[16]Data!$A$5:$A$156,0))</f>
        <v>0.28000000000000003</v>
      </c>
      <c r="AD172" s="39">
        <f t="shared" ref="AD172:AD182" si="18">H172/(F172*3.6)</f>
        <v>0.80637729241544565</v>
      </c>
    </row>
    <row r="173" spans="1:30" x14ac:dyDescent="0.25">
      <c r="A173">
        <v>4405</v>
      </c>
      <c r="B173" s="84" t="str">
        <f>INDEX([16]Data!$C$5:$C$156,MATCH(A173,[16]Data!$A$5:$A$156,0))</f>
        <v>KJ - FRUTA Kunovice</v>
      </c>
      <c r="C173" s="85" t="str">
        <f>VLOOKUP($C$2,'[128]ERU-1'!$A$6:$BE$17,C$42,FALSE)</f>
        <v>Září</v>
      </c>
      <c r="D173" s="85">
        <f>VLOOKUP($C$2,'[128]ERU-1'!$A$6:$BE$17,D$42,FALSE)</f>
        <v>9</v>
      </c>
      <c r="E173" s="85">
        <f>VLOOKUP($C$2,'[128]ERU-1'!$A$6:$BE$17,E$42,FALSE)</f>
        <v>116.486</v>
      </c>
      <c r="F173" s="85">
        <f>VLOOKUP($C$2,'[128]ERU-1'!$A$6:$BE$17,F$42,FALSE)</f>
        <v>68.265000000000001</v>
      </c>
      <c r="G173" s="85">
        <f>VLOOKUP($C$2,'[128]ERU-1'!$A$6:$BE$17,G$42,FALSE)</f>
        <v>35.481000000000002</v>
      </c>
      <c r="H173" s="85">
        <f>VLOOKUP($C$2,'[128]ERU-1'!$A$6:$BE$17,H$42,FALSE)</f>
        <v>198</v>
      </c>
      <c r="I173" s="85">
        <f>VLOOKUP($C$2,'[128]ERU-1'!$A$6:$BE$17,I$42,FALSE)</f>
        <v>0</v>
      </c>
      <c r="J173" s="85">
        <f>VLOOKUP($C$2,'[128]ERU-1'!$A$6:$BE$17,J$42,FALSE)</f>
        <v>0</v>
      </c>
      <c r="K173" s="85">
        <f>VLOOKUP($C$2,'[128]ERU-1'!$A$6:$BE$17,K$42,FALSE)</f>
        <v>198</v>
      </c>
      <c r="L173" s="85">
        <f>VLOOKUP($C$2,'[128]ERU-1'!$A$6:$BE$17,L$42,FALSE)</f>
        <v>0</v>
      </c>
      <c r="M173" s="85">
        <f>VLOOKUP($C$2,'[128]ERU-1'!$A$6:$BE$17,M$42,FALSE)</f>
        <v>198</v>
      </c>
      <c r="N173" s="85">
        <f>VLOOKUP($C$2,'[128]ERU-1'!$A$6:$BE$17,N$42,FALSE)</f>
        <v>0</v>
      </c>
      <c r="O173" s="85" t="s">
        <v>36</v>
      </c>
      <c r="P173" s="85">
        <f>VLOOKUP($C$2,'[128]ERU-1'!$A$6:$BE$17,P$42,FALSE)</f>
        <v>0</v>
      </c>
      <c r="Q173" s="85">
        <f>VLOOKUP($C$2,'[128]ERU-1'!$A$6:$BE$17,Q$42,FALSE)</f>
        <v>0</v>
      </c>
      <c r="R173" s="85">
        <f>VLOOKUP($C$2,'[128]ERU-1'!$A$6:$BE$17,R$42,FALSE)</f>
        <v>198</v>
      </c>
      <c r="S173" s="85">
        <f>VLOOKUP($C$2,'[128]ERU-1'!$A$6:$BE$17,S$42,FALSE)</f>
        <v>0</v>
      </c>
      <c r="T173" s="85">
        <f>VLOOKUP($C$2,'[128]ERU-1'!$A$6:$BE$17,T$42,FALSE)</f>
        <v>0</v>
      </c>
      <c r="U173" s="85">
        <f>VLOOKUP($C$2,'[128]ERU-1'!$A$6:$BE$17,U$42,FALSE)</f>
        <v>0</v>
      </c>
      <c r="V173" s="85">
        <f>VLOOKUP($C$2,'[128]ERU-1'!$A$6:$BE$17,V$42,FALSE)</f>
        <v>0</v>
      </c>
      <c r="W173" s="85">
        <f>VLOOKUP($C$2,'[128]ERU-1'!$A$6:$BE$17,W$42,FALSE)</f>
        <v>0</v>
      </c>
      <c r="X173" s="85">
        <f>VLOOKUP($C$2,'[128]ERU-1'!$A$6:$BE$17,X$42,FALSE)</f>
        <v>0</v>
      </c>
      <c r="Y173" s="85">
        <f>VLOOKUP($C$2,'[128]ERU-1'!$A$6:$BE$17,Y$42,FALSE)</f>
        <v>0</v>
      </c>
      <c r="Z173" s="85">
        <f>VLOOKUP($C$2,'[128]ERU-1'!$A$6:$BE$17,Z$42,FALSE)</f>
        <v>0</v>
      </c>
      <c r="AA173" s="85" t="str">
        <f>INDEX([16]Data!$BK$5:$BK$156,MATCH(A173,[16]Data!$A$5:$A$156,0))</f>
        <v>Zlínský</v>
      </c>
      <c r="AB173" s="86">
        <f>INDEX([16]Data!$BM$5:$BM$156,MATCH(A173,[16]Data!$A$5:$A$156,0))</f>
        <v>0.28000000000000003</v>
      </c>
      <c r="AD173" s="39">
        <f t="shared" si="18"/>
        <v>0.80568373251300074</v>
      </c>
    </row>
    <row r="174" spans="1:30" x14ac:dyDescent="0.25">
      <c r="A174">
        <v>4404</v>
      </c>
      <c r="B174" s="84" t="str">
        <f>INDEX([16]Data!$C$5:$C$156,MATCH(A174,[16]Data!$A$5:$A$156,0))</f>
        <v>KJ - Špindlerův mlýn</v>
      </c>
      <c r="C174" s="85" t="str">
        <f>VLOOKUP($C$2,'[129]ERU-1'!$A$6:$BE$17,C$42,FALSE)</f>
        <v>Září</v>
      </c>
      <c r="D174" s="85">
        <f>VLOOKUP($C$2,'[129]ERU-1'!$A$6:$BE$17,D$42,FALSE)</f>
        <v>9</v>
      </c>
      <c r="E174" s="85">
        <f>VLOOKUP($C$2,'[129]ERU-1'!$A$6:$BE$17,E$42,FALSE)</f>
        <v>123.464</v>
      </c>
      <c r="F174" s="85">
        <f>VLOOKUP($C$2,'[129]ERU-1'!$A$6:$BE$17,F$42,FALSE)</f>
        <v>72.242999999999995</v>
      </c>
      <c r="G174" s="85">
        <f>VLOOKUP($C$2,'[129]ERU-1'!$A$6:$BE$17,G$42,FALSE)</f>
        <v>35.438000000000002</v>
      </c>
      <c r="H174" s="85">
        <f>VLOOKUP($C$2,'[129]ERU-1'!$A$6:$BE$17,H$42,FALSE)</f>
        <v>211</v>
      </c>
      <c r="I174" s="85">
        <f>VLOOKUP($C$2,'[129]ERU-1'!$A$6:$BE$17,I$42,FALSE)</f>
        <v>0</v>
      </c>
      <c r="J174" s="85">
        <f>VLOOKUP($C$2,'[129]ERU-1'!$A$6:$BE$17,J$42,FALSE)</f>
        <v>0</v>
      </c>
      <c r="K174" s="85">
        <f>VLOOKUP($C$2,'[129]ERU-1'!$A$6:$BE$17,K$42,FALSE)</f>
        <v>211</v>
      </c>
      <c r="L174" s="85">
        <f>VLOOKUP($C$2,'[129]ERU-1'!$A$6:$BE$17,L$42,FALSE)</f>
        <v>0</v>
      </c>
      <c r="M174" s="85">
        <f>VLOOKUP($C$2,'[129]ERU-1'!$A$6:$BE$17,M$42,FALSE)</f>
        <v>211</v>
      </c>
      <c r="N174" s="85">
        <f>VLOOKUP($C$2,'[129]ERU-1'!$A$6:$BE$17,N$42,FALSE)</f>
        <v>0</v>
      </c>
      <c r="O174" s="85" t="s">
        <v>36</v>
      </c>
      <c r="P174" s="85">
        <f>VLOOKUP($C$2,'[129]ERU-1'!$A$6:$BE$17,P$42,FALSE)</f>
        <v>0</v>
      </c>
      <c r="Q174" s="85">
        <f>VLOOKUP($C$2,'[129]ERU-1'!$A$6:$BE$17,Q$42,FALSE)</f>
        <v>0</v>
      </c>
      <c r="R174" s="85">
        <f>VLOOKUP($C$2,'[129]ERU-1'!$A$6:$BE$17,R$42,FALSE)</f>
        <v>211</v>
      </c>
      <c r="S174" s="85">
        <f>VLOOKUP($C$2,'[129]ERU-1'!$A$6:$BE$17,S$42,FALSE)</f>
        <v>0</v>
      </c>
      <c r="T174" s="85">
        <f>VLOOKUP($C$2,'[129]ERU-1'!$A$6:$BE$17,T$42,FALSE)</f>
        <v>0</v>
      </c>
      <c r="U174" s="85">
        <f>VLOOKUP($C$2,'[129]ERU-1'!$A$6:$BE$17,U$42,FALSE)</f>
        <v>0</v>
      </c>
      <c r="V174" s="85">
        <f>VLOOKUP($C$2,'[129]ERU-1'!$A$6:$BE$17,V$42,FALSE)</f>
        <v>0</v>
      </c>
      <c r="W174" s="85">
        <f>VLOOKUP($C$2,'[129]ERU-1'!$A$6:$BE$17,W$42,FALSE)</f>
        <v>0</v>
      </c>
      <c r="X174" s="85">
        <f>VLOOKUP($C$2,'[129]ERU-1'!$A$6:$BE$17,X$42,FALSE)</f>
        <v>0</v>
      </c>
      <c r="Y174" s="85">
        <f>VLOOKUP($C$2,'[129]ERU-1'!$A$6:$BE$17,Y$42,FALSE)</f>
        <v>0</v>
      </c>
      <c r="Z174" s="85">
        <f>VLOOKUP($C$2,'[129]ERU-1'!$A$6:$BE$17,Z$42,FALSE)</f>
        <v>0</v>
      </c>
      <c r="AA174" s="85" t="str">
        <f>INDEX([16]Data!$BK$5:$BK$156,MATCH(A174,[16]Data!$A$5:$A$156,0))</f>
        <v>Královéhradecký</v>
      </c>
      <c r="AB174" s="86">
        <f>INDEX([16]Data!$BM$5:$BM$156,MATCH(A174,[16]Data!$A$5:$A$156,0))</f>
        <v>0.28299999999999997</v>
      </c>
      <c r="AD174" s="39">
        <f t="shared" si="18"/>
        <v>0.81130505531485564</v>
      </c>
    </row>
    <row r="175" spans="1:30" x14ac:dyDescent="0.25">
      <c r="A175">
        <v>4381</v>
      </c>
      <c r="B175" s="84" t="str">
        <f>INDEX([16]Data!$C$5:$C$156,MATCH(A175,[16]Data!$A$5:$A$156,0))</f>
        <v>KJ - Lysá nad Labem</v>
      </c>
      <c r="C175" s="85" t="str">
        <f>VLOOKUP($C$2,'[130]ERU-1'!$A$6:$BE$17,C$42,FALSE)</f>
        <v>Září</v>
      </c>
      <c r="D175" s="85">
        <f>VLOOKUP($C$2,'[130]ERU-1'!$A$6:$BE$17,D$42,FALSE)</f>
        <v>9</v>
      </c>
      <c r="E175" s="85">
        <f>VLOOKUP($C$2,'[130]ERU-1'!$A$6:$BE$17,E$42,FALSE)</f>
        <v>16.616</v>
      </c>
      <c r="F175" s="85">
        <f>VLOOKUP($C$2,'[130]ERU-1'!$A$6:$BE$17,F$42,FALSE)</f>
        <v>9.2080000000000002</v>
      </c>
      <c r="G175" s="85">
        <f>VLOOKUP($C$2,'[130]ERU-1'!$A$6:$BE$17,G$42,FALSE)</f>
        <v>3.6640000000000001</v>
      </c>
      <c r="H175" s="85">
        <f>VLOOKUP($C$2,'[130]ERU-1'!$A$6:$BE$17,H$42,FALSE)</f>
        <v>262</v>
      </c>
      <c r="I175" s="85">
        <f>VLOOKUP($C$2,'[130]ERU-1'!$A$6:$BE$17,I$42,FALSE)</f>
        <v>0</v>
      </c>
      <c r="J175" s="85">
        <f>VLOOKUP($C$2,'[130]ERU-1'!$A$6:$BE$17,J$42,FALSE)</f>
        <v>0</v>
      </c>
      <c r="K175" s="85">
        <f>VLOOKUP($C$2,'[130]ERU-1'!$A$6:$BE$17,K$42,FALSE)</f>
        <v>262</v>
      </c>
      <c r="L175" s="85">
        <f>VLOOKUP($C$2,'[130]ERU-1'!$A$6:$BE$17,L$42,FALSE)</f>
        <v>0</v>
      </c>
      <c r="M175" s="85">
        <f>VLOOKUP($C$2,'[130]ERU-1'!$A$6:$BE$17,M$42,FALSE)</f>
        <v>262</v>
      </c>
      <c r="N175" s="85">
        <f>VLOOKUP($C$2,'[130]ERU-1'!$A$6:$BE$17,N$42,FALSE)</f>
        <v>0</v>
      </c>
      <c r="O175" s="85" t="s">
        <v>36</v>
      </c>
      <c r="P175" s="85">
        <f>VLOOKUP($C$2,'[130]ERU-1'!$A$6:$BE$17,P$42,FALSE)</f>
        <v>0</v>
      </c>
      <c r="Q175" s="85">
        <f>VLOOKUP($C$2,'[130]ERU-1'!$A$6:$BE$17,Q$42,FALSE)</f>
        <v>0</v>
      </c>
      <c r="R175" s="85">
        <f>VLOOKUP($C$2,'[130]ERU-1'!$A$6:$BE$17,R$42,FALSE)</f>
        <v>262</v>
      </c>
      <c r="S175" s="85">
        <f>VLOOKUP($C$2,'[130]ERU-1'!$A$6:$BE$17,S$42,FALSE)</f>
        <v>0</v>
      </c>
      <c r="T175" s="85">
        <f>VLOOKUP($C$2,'[130]ERU-1'!$A$6:$BE$17,T$42,FALSE)</f>
        <v>0</v>
      </c>
      <c r="U175" s="85">
        <f>VLOOKUP($C$2,'[130]ERU-1'!$A$6:$BE$17,U$42,FALSE)</f>
        <v>0</v>
      </c>
      <c r="V175" s="85">
        <f>VLOOKUP($C$2,'[130]ERU-1'!$A$6:$BE$17,V$42,FALSE)</f>
        <v>0</v>
      </c>
      <c r="W175" s="85">
        <f>VLOOKUP($C$2,'[130]ERU-1'!$A$6:$BE$17,W$42,FALSE)</f>
        <v>0</v>
      </c>
      <c r="X175" s="85">
        <f>VLOOKUP($C$2,'[130]ERU-1'!$A$6:$BE$17,X$42,FALSE)</f>
        <v>0</v>
      </c>
      <c r="Y175" s="85">
        <f>VLOOKUP($C$2,'[130]ERU-1'!$A$6:$BE$17,Y$42,FALSE)</f>
        <v>0</v>
      </c>
      <c r="Z175" s="85">
        <f>VLOOKUP($C$2,'[130]ERU-1'!$A$6:$BE$17,Z$42,FALSE)</f>
        <v>0</v>
      </c>
      <c r="AA175" s="85" t="str">
        <f>INDEX([16]Data!$BK$5:$BK$156,MATCH(A175,[16]Data!$A$5:$A$156,0))</f>
        <v>Středočeský</v>
      </c>
      <c r="AB175" s="86">
        <f>INDEX([16]Data!$BM$5:$BM$156,MATCH(A175,[16]Data!$A$5:$A$156,0))</f>
        <v>0.99299999999999999</v>
      </c>
      <c r="AD175" s="39">
        <f t="shared" si="18"/>
        <v>7.9037551887247801</v>
      </c>
    </row>
    <row r="176" spans="1:30" x14ac:dyDescent="0.25">
      <c r="A176">
        <v>4410</v>
      </c>
      <c r="B176" s="84" t="str">
        <f>INDEX([16]Data!$C$5:$C$156,MATCH(A176,[16]Data!$A$5:$A$156,0))</f>
        <v>KJ - JOB AIR TECHNIC</v>
      </c>
      <c r="C176" s="85" t="str">
        <f>VLOOKUP($C$2,'[131]ERU-1'!$A$6:$BE$17,C$42,FALSE)</f>
        <v>Září</v>
      </c>
      <c r="D176" s="85">
        <f>VLOOKUP($C$2,'[131]ERU-1'!$A$6:$BE$17,D$42,FALSE)</f>
        <v>9</v>
      </c>
      <c r="E176" s="85">
        <f>VLOOKUP($C$2,'[131]ERU-1'!$A$6:$BE$17,E$42,FALSE)</f>
        <v>38.253999999999998</v>
      </c>
      <c r="F176" s="85">
        <f>VLOOKUP($C$2,'[131]ERU-1'!$A$6:$BE$17,F$42,FALSE)</f>
        <v>20.626999999999999</v>
      </c>
      <c r="G176" s="85">
        <f>VLOOKUP($C$2,'[131]ERU-1'!$A$6:$BE$17,G$42,FALSE)</f>
        <v>35.493000000000002</v>
      </c>
      <c r="H176" s="85">
        <f>VLOOKUP($C$2,'[131]ERU-1'!$A$6:$BE$17,H$42,FALSE)</f>
        <v>51</v>
      </c>
      <c r="I176" s="85">
        <f>VLOOKUP($C$2,'[131]ERU-1'!$A$6:$BE$17,I$42,FALSE)</f>
        <v>0</v>
      </c>
      <c r="J176" s="85">
        <f>VLOOKUP($C$2,'[131]ERU-1'!$A$6:$BE$17,J$42,FALSE)</f>
        <v>0</v>
      </c>
      <c r="K176" s="85">
        <f>VLOOKUP($C$2,'[131]ERU-1'!$A$6:$BE$17,K$42,FALSE)</f>
        <v>51</v>
      </c>
      <c r="L176" s="85">
        <f>VLOOKUP($C$2,'[131]ERU-1'!$A$6:$BE$17,L$42,FALSE)</f>
        <v>0</v>
      </c>
      <c r="M176" s="85">
        <f>VLOOKUP($C$2,'[131]ERU-1'!$A$6:$BE$17,M$42,FALSE)</f>
        <v>51</v>
      </c>
      <c r="N176" s="85">
        <f>VLOOKUP($C$2,'[131]ERU-1'!$A$6:$BE$17,N$42,FALSE)</f>
        <v>0</v>
      </c>
      <c r="O176" s="85" t="s">
        <v>36</v>
      </c>
      <c r="P176" s="85">
        <f>VLOOKUP($C$2,'[131]ERU-1'!$A$6:$BE$17,P$42,FALSE)</f>
        <v>0</v>
      </c>
      <c r="Q176" s="85">
        <f>VLOOKUP($C$2,'[131]ERU-1'!$A$6:$BE$17,Q$42,FALSE)</f>
        <v>0</v>
      </c>
      <c r="R176" s="85">
        <f>VLOOKUP($C$2,'[131]ERU-1'!$A$6:$BE$17,R$42,FALSE)</f>
        <v>51</v>
      </c>
      <c r="S176" s="85">
        <f>VLOOKUP($C$2,'[131]ERU-1'!$A$6:$BE$17,S$42,FALSE)</f>
        <v>0</v>
      </c>
      <c r="T176" s="85">
        <f>VLOOKUP($C$2,'[131]ERU-1'!$A$6:$BE$17,T$42,FALSE)</f>
        <v>0</v>
      </c>
      <c r="U176" s="85">
        <f>VLOOKUP($C$2,'[131]ERU-1'!$A$6:$BE$17,U$42,FALSE)</f>
        <v>0</v>
      </c>
      <c r="V176" s="85">
        <f>VLOOKUP($C$2,'[131]ERU-1'!$A$6:$BE$17,V$42,FALSE)</f>
        <v>0</v>
      </c>
      <c r="W176" s="85">
        <f>VLOOKUP($C$2,'[131]ERU-1'!$A$6:$BE$17,W$42,FALSE)</f>
        <v>0</v>
      </c>
      <c r="X176" s="85">
        <f>VLOOKUP($C$2,'[131]ERU-1'!$A$6:$BE$17,X$42,FALSE)</f>
        <v>0</v>
      </c>
      <c r="Y176" s="85">
        <f>VLOOKUP($C$2,'[131]ERU-1'!$A$6:$BE$17,Y$42,FALSE)</f>
        <v>0</v>
      </c>
      <c r="Z176" s="85">
        <f>VLOOKUP($C$2,'[131]ERU-1'!$A$6:$BE$17,Z$42,FALSE)</f>
        <v>0</v>
      </c>
      <c r="AA176" s="85" t="str">
        <f>INDEX([16]Data!$BK$5:$BK$156,MATCH(A176,[16]Data!$A$5:$A$156,0))</f>
        <v>Moravskoslezský</v>
      </c>
      <c r="AB176" s="86">
        <f>INDEX([16]Data!$BM$5:$BM$156,MATCH(A176,[16]Data!$A$5:$A$156,0))</f>
        <v>0.3</v>
      </c>
      <c r="AD176" s="39">
        <f t="shared" si="18"/>
        <v>0.68680208787834718</v>
      </c>
    </row>
    <row r="177" spans="1:30" x14ac:dyDescent="0.25">
      <c r="A177">
        <v>4492</v>
      </c>
      <c r="B177" s="84" t="str">
        <f>INDEX([16]Data!$C$5:$C$156,MATCH(A177,[16]Data!$A$5:$A$156,0))</f>
        <v>KJ - Prostějov Anglická</v>
      </c>
      <c r="C177" s="85" t="str">
        <f>VLOOKUP($C$2,'[132]ERU-1'!$A$6:$BE$17,C$42,FALSE)</f>
        <v>Září</v>
      </c>
      <c r="D177" s="85">
        <f>VLOOKUP($C$2,'[132]ERU-1'!$A$6:$BE$17,D$42,FALSE)</f>
        <v>9</v>
      </c>
      <c r="E177" s="85">
        <f>VLOOKUP($C$2,'[132]ERU-1'!$A$6:$BE$17,E$42,FALSE)</f>
        <v>158.22900000000001</v>
      </c>
      <c r="F177" s="85">
        <f>VLOOKUP($C$2,'[132]ERU-1'!$A$6:$BE$17,F$42,FALSE)</f>
        <v>91.042000000000002</v>
      </c>
      <c r="G177" s="85">
        <f>VLOOKUP($C$2,'[132]ERU-1'!$A$6:$BE$17,G$42,FALSE)</f>
        <v>35.549999999999997</v>
      </c>
      <c r="H177" s="85">
        <f>VLOOKUP($C$2,'[132]ERU-1'!$A$6:$BE$17,H$42,FALSE)</f>
        <v>269</v>
      </c>
      <c r="I177" s="85">
        <f>VLOOKUP($C$2,'[132]ERU-1'!$A$6:$BE$17,I$42,FALSE)</f>
        <v>0</v>
      </c>
      <c r="J177" s="85">
        <f>VLOOKUP($C$2,'[132]ERU-1'!$A$6:$BE$17,J$42,FALSE)</f>
        <v>0</v>
      </c>
      <c r="K177" s="85">
        <f>VLOOKUP($C$2,'[132]ERU-1'!$A$6:$BE$17,K$42,FALSE)</f>
        <v>269</v>
      </c>
      <c r="L177" s="85">
        <f>VLOOKUP($C$2,'[132]ERU-1'!$A$6:$BE$17,L$42,FALSE)</f>
        <v>0</v>
      </c>
      <c r="M177" s="85">
        <f>VLOOKUP($C$2,'[132]ERU-1'!$A$6:$BE$17,M$42,FALSE)</f>
        <v>269</v>
      </c>
      <c r="N177" s="85">
        <f>VLOOKUP($C$2,'[132]ERU-1'!$A$6:$BE$17,N$42,FALSE)</f>
        <v>0</v>
      </c>
      <c r="O177" s="85" t="s">
        <v>36</v>
      </c>
      <c r="P177" s="85">
        <f>VLOOKUP($C$2,'[132]ERU-1'!$A$6:$BE$17,P$42,FALSE)</f>
        <v>0</v>
      </c>
      <c r="Q177" s="85">
        <f>VLOOKUP($C$2,'[132]ERU-1'!$A$6:$BE$17,Q$42,FALSE)</f>
        <v>0</v>
      </c>
      <c r="R177" s="85">
        <f>VLOOKUP($C$2,'[132]ERU-1'!$A$6:$BE$17,R$42,FALSE)</f>
        <v>269</v>
      </c>
      <c r="S177" s="85">
        <f>VLOOKUP($C$2,'[132]ERU-1'!$A$6:$BE$17,S$42,FALSE)</f>
        <v>0</v>
      </c>
      <c r="T177" s="85">
        <f>VLOOKUP($C$2,'[132]ERU-1'!$A$6:$BE$17,T$42,FALSE)</f>
        <v>0</v>
      </c>
      <c r="U177" s="85">
        <f>VLOOKUP($C$2,'[132]ERU-1'!$A$6:$BE$17,U$42,FALSE)</f>
        <v>0</v>
      </c>
      <c r="V177" s="85">
        <f>VLOOKUP($C$2,'[132]ERU-1'!$A$6:$BE$17,V$42,FALSE)</f>
        <v>0</v>
      </c>
      <c r="W177" s="85">
        <f>VLOOKUP($C$2,'[132]ERU-1'!$A$6:$BE$17,W$42,FALSE)</f>
        <v>0</v>
      </c>
      <c r="X177" s="85">
        <f>VLOOKUP($C$2,'[132]ERU-1'!$A$6:$BE$17,X$42,FALSE)</f>
        <v>0</v>
      </c>
      <c r="Y177" s="85">
        <f>VLOOKUP($C$2,'[132]ERU-1'!$A$6:$BE$17,Y$42,FALSE)</f>
        <v>0</v>
      </c>
      <c r="Z177" s="85">
        <f>VLOOKUP($C$2,'[132]ERU-1'!$A$6:$BE$17,Z$42,FALSE)</f>
        <v>0</v>
      </c>
      <c r="AA177" s="85" t="str">
        <f>INDEX([16]Data!$BK$5:$BK$156,MATCH(A177,[16]Data!$A$5:$A$156,0))</f>
        <v>Olomoucký</v>
      </c>
      <c r="AB177" s="86">
        <f>INDEX([16]Data!$BM$5:$BM$156,MATCH(A177,[16]Data!$A$5:$A$156,0))</f>
        <v>0.46500000000000002</v>
      </c>
      <c r="AD177" s="39">
        <f t="shared" si="18"/>
        <v>0.82074451596210773</v>
      </c>
    </row>
    <row r="178" spans="1:30" x14ac:dyDescent="0.25">
      <c r="A178">
        <v>4536</v>
      </c>
      <c r="B178" s="84" t="str">
        <f>INDEX([16]Data!$C$5:$C$156,MATCH(A178,[16]Data!$A$5:$A$156,0))</f>
        <v>KJ - Police nad Metují</v>
      </c>
      <c r="C178" s="85" t="str">
        <f>VLOOKUP($C$2,'[132]ERU-1'!$A$6:$BE$17,C$42,FALSE)</f>
        <v>Září</v>
      </c>
      <c r="D178" s="85">
        <f>VLOOKUP($C$2,'[132]ERU-1'!$A$6:$BE$17,D$42,FALSE)</f>
        <v>9</v>
      </c>
      <c r="E178" s="85">
        <f>VLOOKUP($C$2,'[133]ERU-1'!$A$6:$BE$17,E$42,FALSE)</f>
        <v>104.852</v>
      </c>
      <c r="F178" s="85">
        <f>VLOOKUP($C$2,'[133]ERU-1'!$A$6:$BE$17,F$42,FALSE)</f>
        <v>57.302</v>
      </c>
      <c r="G178" s="85">
        <f>VLOOKUP($C$2,'[133]ERU-1'!$A$6:$BE$17,G$42,FALSE)</f>
        <v>35.439</v>
      </c>
      <c r="H178" s="85">
        <f>VLOOKUP($C$2,'[133]ERU-1'!$A$6:$BE$17,H$42,FALSE)</f>
        <v>167</v>
      </c>
      <c r="I178" s="85">
        <f>VLOOKUP($C$2,'[133]ERU-1'!$A$6:$BE$17,I$42,FALSE)</f>
        <v>0</v>
      </c>
      <c r="J178" s="85">
        <f>VLOOKUP($C$2,'[133]ERU-1'!$A$6:$BE$17,J$42,FALSE)</f>
        <v>0</v>
      </c>
      <c r="K178" s="85">
        <f>VLOOKUP($C$2,'[133]ERU-1'!$A$6:$BE$17,K$42,FALSE)</f>
        <v>167</v>
      </c>
      <c r="L178" s="85">
        <f>VLOOKUP($C$2,'[133]ERU-1'!$A$6:$BE$17,L$42,FALSE)</f>
        <v>0</v>
      </c>
      <c r="M178" s="85">
        <f>VLOOKUP($C$2,'[133]ERU-1'!$A$6:$BE$17,M$42,FALSE)</f>
        <v>167</v>
      </c>
      <c r="N178" s="85">
        <f>VLOOKUP($C$2,'[133]ERU-1'!$A$6:$BE$17,N$42,FALSE)</f>
        <v>0</v>
      </c>
      <c r="O178" s="85" t="s">
        <v>36</v>
      </c>
      <c r="P178" s="85">
        <f>VLOOKUP($C$2,'[133]ERU-1'!$A$6:$BE$17,P$42,FALSE)</f>
        <v>0</v>
      </c>
      <c r="Q178" s="85">
        <f>VLOOKUP($C$2,'[133]ERU-1'!$A$6:$BE$17,Q$42,FALSE)</f>
        <v>0</v>
      </c>
      <c r="R178" s="85">
        <f>VLOOKUP($C$2,'[133]ERU-1'!$A$6:$BE$17,R$42,FALSE)</f>
        <v>167</v>
      </c>
      <c r="S178" s="85">
        <f>VLOOKUP($C$2,'[133]ERU-1'!$A$6:$BE$17,S$42,FALSE)</f>
        <v>0</v>
      </c>
      <c r="T178" s="85">
        <f>VLOOKUP($C$2,'[133]ERU-1'!$A$6:$BE$17,T$42,FALSE)</f>
        <v>0</v>
      </c>
      <c r="U178" s="85">
        <f>VLOOKUP($C$2,'[133]ERU-1'!$A$6:$BE$17,U$42,FALSE)</f>
        <v>0</v>
      </c>
      <c r="V178" s="85">
        <f>VLOOKUP($C$2,'[133]ERU-1'!$A$6:$BE$17,V$42,FALSE)</f>
        <v>0</v>
      </c>
      <c r="W178" s="85">
        <f>VLOOKUP($C$2,'[133]ERU-1'!$A$6:$BE$17,W$42,FALSE)</f>
        <v>0</v>
      </c>
      <c r="X178" s="85">
        <f>VLOOKUP($C$2,'[133]ERU-1'!$A$6:$BE$17,X$42,FALSE)</f>
        <v>0</v>
      </c>
      <c r="Y178" s="85">
        <f>VLOOKUP($C$2,'[133]ERU-1'!$A$6:$BE$17,Y$42,FALSE)</f>
        <v>0</v>
      </c>
      <c r="Z178" s="85">
        <f>VLOOKUP($C$2,'[133]ERU-1'!$A$6:$BE$17,Z$42,FALSE)</f>
        <v>0</v>
      </c>
      <c r="AA178" s="85" t="str">
        <f>INDEX([16]Data!$BK$5:$BK$156,MATCH(A178,[16]Data!$A$5:$A$156,0))</f>
        <v>Královéhradecký</v>
      </c>
      <c r="AB178" s="86">
        <f>INDEX([16]Data!$BM$5:$BM$156,MATCH(A178,[16]Data!$A$5:$A$156,0))</f>
        <v>0.47799999999999998</v>
      </c>
      <c r="AD178" s="39">
        <f t="shared" si="18"/>
        <v>0.80955095614269812</v>
      </c>
    </row>
    <row r="179" spans="1:30" x14ac:dyDescent="0.25">
      <c r="A179">
        <v>4524</v>
      </c>
      <c r="B179" s="84" t="str">
        <f>INDEX([16]Data!$C$5:$C$156,MATCH(A179,[16]Data!$A$5:$A$156,0))</f>
        <v>KJ - Poděbrady</v>
      </c>
      <c r="C179" s="85" t="str">
        <f>VLOOKUP($C$2,'[132]ERU-1'!$A$6:$BE$17,C$42,FALSE)</f>
        <v>Září</v>
      </c>
      <c r="D179" s="85">
        <f>VLOOKUP($C$2,'[132]ERU-1'!$A$6:$BE$17,D$42,FALSE)</f>
        <v>9</v>
      </c>
      <c r="E179" s="85">
        <f>VLOOKUP($C$2,'[134]ERU-1'!$A$6:$BE$17,E$42,FALSE)</f>
        <v>144.79599999999999</v>
      </c>
      <c r="F179" s="85">
        <f>VLOOKUP($C$2,'[134]ERU-1'!$A$6:$BE$17,F$42,FALSE)</f>
        <v>78.783000000000001</v>
      </c>
      <c r="G179" s="85">
        <f>VLOOKUP($C$2,'[134]ERU-1'!$A$6:$BE$17,G$42,FALSE)</f>
        <v>35.426000000000002</v>
      </c>
      <c r="H179" s="85">
        <f>VLOOKUP($C$2,'[134]ERU-1'!$A$6:$BE$17,H$42,FALSE)</f>
        <v>217</v>
      </c>
      <c r="I179" s="85">
        <f>VLOOKUP($C$2,'[134]ERU-1'!$A$6:$BE$17,I$42,FALSE)</f>
        <v>0</v>
      </c>
      <c r="J179" s="85">
        <f>VLOOKUP($C$2,'[134]ERU-1'!$A$6:$BE$17,J$42,FALSE)</f>
        <v>0</v>
      </c>
      <c r="K179" s="85">
        <f>VLOOKUP($C$2,'[134]ERU-1'!$A$6:$BE$17,K$42,FALSE)</f>
        <v>217</v>
      </c>
      <c r="L179" s="85">
        <f>VLOOKUP($C$2,'[134]ERU-1'!$A$6:$BE$17,L$42,FALSE)</f>
        <v>0</v>
      </c>
      <c r="M179" s="85">
        <f>VLOOKUP($C$2,'[134]ERU-1'!$A$6:$BE$17,M$42,FALSE)</f>
        <v>217</v>
      </c>
      <c r="N179" s="85">
        <f>VLOOKUP($C$2,'[134]ERU-1'!$A$6:$BE$17,N$42,FALSE)</f>
        <v>0</v>
      </c>
      <c r="O179" s="85" t="s">
        <v>36</v>
      </c>
      <c r="P179" s="85">
        <f>VLOOKUP($C$2,'[134]ERU-1'!$A$6:$BE$17,P$42,FALSE)</f>
        <v>0</v>
      </c>
      <c r="Q179" s="85">
        <f>VLOOKUP($C$2,'[134]ERU-1'!$A$6:$BE$17,Q$42,FALSE)</f>
        <v>0</v>
      </c>
      <c r="R179" s="85">
        <f>VLOOKUP($C$2,'[134]ERU-1'!$A$6:$BE$17,R$42,FALSE)</f>
        <v>217</v>
      </c>
      <c r="S179" s="85">
        <f>VLOOKUP($C$2,'[134]ERU-1'!$A$6:$BE$17,S$42,FALSE)</f>
        <v>0</v>
      </c>
      <c r="T179" s="85">
        <f>VLOOKUP($C$2,'[134]ERU-1'!$A$6:$BE$17,T$42,FALSE)</f>
        <v>0</v>
      </c>
      <c r="U179" s="85">
        <f>VLOOKUP($C$2,'[134]ERU-1'!$A$6:$BE$17,U$42,FALSE)</f>
        <v>0</v>
      </c>
      <c r="V179" s="85">
        <f>VLOOKUP($C$2,'[134]ERU-1'!$A$6:$BE$17,V$42,FALSE)</f>
        <v>0</v>
      </c>
      <c r="W179" s="85">
        <f>VLOOKUP($C$2,'[134]ERU-1'!$A$6:$BE$17,W$42,FALSE)</f>
        <v>0</v>
      </c>
      <c r="X179" s="85">
        <f>VLOOKUP($C$2,'[134]ERU-1'!$A$6:$BE$17,X$42,FALSE)</f>
        <v>0</v>
      </c>
      <c r="Y179" s="85">
        <f>VLOOKUP($C$2,'[134]ERU-1'!$A$6:$BE$17,Y$42,FALSE)</f>
        <v>0</v>
      </c>
      <c r="Z179" s="85">
        <f>VLOOKUP($C$2,'[134]ERU-1'!$A$6:$BE$17,Z$42,FALSE)</f>
        <v>0</v>
      </c>
      <c r="AA179" s="85" t="str">
        <f>INDEX([16]Data!$BK$5:$BK$156,MATCH(A179,[16]Data!$A$5:$A$156,0))</f>
        <v>Středočeský</v>
      </c>
      <c r="AB179" s="86">
        <f>INDEX([16]Data!$BM$5:$BM$156,MATCH(A179,[16]Data!$A$5:$A$156,0))</f>
        <v>0.47799999999999998</v>
      </c>
      <c r="AD179" s="39">
        <f t="shared" si="18"/>
        <v>0.76511148062117174</v>
      </c>
    </row>
    <row r="180" spans="1:30" x14ac:dyDescent="0.25">
      <c r="A180">
        <v>4629</v>
      </c>
      <c r="B180" s="84" t="str">
        <f>INDEX([16]Data!$C$5:$C$156,MATCH(A180,[16]Data!$A$5:$A$156,0))</f>
        <v>KJ - Heřmanův Městec V Lukách</v>
      </c>
      <c r="C180" s="85" t="str">
        <f>VLOOKUP($C$2,'[132]ERU-1'!$A$6:$BE$17,C$42,FALSE)</f>
        <v>Září</v>
      </c>
      <c r="D180" s="85">
        <f>VLOOKUP($C$2,'[132]ERU-1'!$A$6:$BE$17,D$42,FALSE)</f>
        <v>9</v>
      </c>
      <c r="E180" s="85">
        <f>VLOOKUP($C$2,'[135]ERU-1'!$A$6:$BE$17,E$42,FALSE)</f>
        <v>41.701999999999998</v>
      </c>
      <c r="F180" s="85">
        <f>VLOOKUP($C$2,'[135]ERU-1'!$A$6:$BE$17,F$42,FALSE)</f>
        <v>23.192</v>
      </c>
      <c r="G180" s="85">
        <f>VLOOKUP($C$2,'[135]ERU-1'!$A$6:$BE$17,G$42,FALSE)</f>
        <v>35.445</v>
      </c>
      <c r="H180" s="85">
        <f>VLOOKUP($C$2,'[135]ERU-1'!$A$6:$BE$17,H$42,FALSE)</f>
        <v>63</v>
      </c>
      <c r="I180" s="85">
        <f>VLOOKUP($C$2,'[135]ERU-1'!$A$6:$BE$17,I$42,FALSE)</f>
        <v>0</v>
      </c>
      <c r="J180" s="85">
        <f>VLOOKUP($C$2,'[135]ERU-1'!$A$6:$BE$17,J$42,FALSE)</f>
        <v>0</v>
      </c>
      <c r="K180" s="85">
        <f>VLOOKUP($C$2,'[135]ERU-1'!$A$6:$BE$17,K$42,FALSE)</f>
        <v>63</v>
      </c>
      <c r="L180" s="85">
        <f>VLOOKUP($C$2,'[135]ERU-1'!$A$6:$BE$17,L$42,FALSE)</f>
        <v>0</v>
      </c>
      <c r="M180" s="85">
        <f>VLOOKUP($C$2,'[135]ERU-1'!$A$6:$BE$17,M$42,FALSE)</f>
        <v>63</v>
      </c>
      <c r="N180" s="85">
        <f>VLOOKUP($C$2,'[135]ERU-1'!$A$6:$BE$17,N$42,FALSE)</f>
        <v>0</v>
      </c>
      <c r="O180" s="85" t="s">
        <v>36</v>
      </c>
      <c r="P180" s="85">
        <f>VLOOKUP($C$2,'[135]ERU-1'!$A$6:$BE$17,P$42,FALSE)</f>
        <v>0</v>
      </c>
      <c r="Q180" s="85">
        <f>VLOOKUP($C$2,'[135]ERU-1'!$A$6:$BE$17,Q$42,FALSE)</f>
        <v>0</v>
      </c>
      <c r="R180" s="85">
        <f>VLOOKUP($C$2,'[135]ERU-1'!$A$6:$BE$17,R$42,FALSE)</f>
        <v>63</v>
      </c>
      <c r="S180" s="85">
        <f>VLOOKUP($C$2,'[135]ERU-1'!$A$6:$BE$17,S$42,FALSE)</f>
        <v>0</v>
      </c>
      <c r="T180" s="85">
        <f>VLOOKUP($C$2,'[135]ERU-1'!$A$6:$BE$17,T$42,FALSE)</f>
        <v>0</v>
      </c>
      <c r="U180" s="85">
        <f>VLOOKUP($C$2,'[135]ERU-1'!$A$6:$BE$17,U$42,FALSE)</f>
        <v>0</v>
      </c>
      <c r="V180" s="85">
        <f>VLOOKUP($C$2,'[135]ERU-1'!$A$6:$BE$17,V$42,FALSE)</f>
        <v>0</v>
      </c>
      <c r="W180" s="85">
        <f>VLOOKUP($C$2,'[135]ERU-1'!$A$6:$BE$17,W$42,FALSE)</f>
        <v>0</v>
      </c>
      <c r="X180" s="85">
        <f>VLOOKUP($C$2,'[135]ERU-1'!$A$6:$BE$17,X$42,FALSE)</f>
        <v>0</v>
      </c>
      <c r="Y180" s="85">
        <f>VLOOKUP($C$2,'[135]ERU-1'!$A$6:$BE$17,Y$42,FALSE)</f>
        <v>0</v>
      </c>
      <c r="Z180" s="85">
        <f>VLOOKUP($C$2,'[135]ERU-1'!$A$6:$BE$17,Z$42,FALSE)</f>
        <v>0</v>
      </c>
      <c r="AA180" s="85" t="str">
        <f>INDEX([16]Data!$BK$5:$BK$156,MATCH(A180,[16]Data!$A$5:$A$156,0))</f>
        <v>Pardubický</v>
      </c>
      <c r="AB180" s="86">
        <f>INDEX([16]Data!$BM$5:$BM$156,MATCH(A180,[16]Data!$A$5:$A$156,0))</f>
        <v>0.28000000000000003</v>
      </c>
      <c r="AD180" s="39">
        <f t="shared" si="18"/>
        <v>0.75457054156605718</v>
      </c>
    </row>
    <row r="181" spans="1:30" x14ac:dyDescent="0.25">
      <c r="A181">
        <v>4631</v>
      </c>
      <c r="B181" s="84" t="str">
        <f>INDEX([16]Data!$C$5:$C$156,MATCH(A181,[16]Data!$A$5:$A$156,0))</f>
        <v>KJ - Heřmanův Městec U Bažantnice</v>
      </c>
      <c r="C181" s="85" t="str">
        <f>VLOOKUP($C$2,'[132]ERU-1'!$A$6:$BE$17,C$42,FALSE)</f>
        <v>Září</v>
      </c>
      <c r="D181" s="85">
        <f>VLOOKUP($C$2,'[132]ERU-1'!$A$6:$BE$17,D$42,FALSE)</f>
        <v>9</v>
      </c>
      <c r="E181" s="85">
        <f>VLOOKUP($C$2,'[136]ERU-1'!$A$6:$BE$17,E$42,FALSE)</f>
        <v>45.091000000000001</v>
      </c>
      <c r="F181" s="85">
        <f>VLOOKUP($C$2,'[136]ERU-1'!$A$6:$BE$17,F$42,FALSE)</f>
        <v>25.114999999999998</v>
      </c>
      <c r="G181" s="85">
        <f>VLOOKUP($C$2,'[136]ERU-1'!$A$6:$BE$17,G$42,FALSE)</f>
        <v>35.442999999999998</v>
      </c>
      <c r="H181" s="85">
        <f>VLOOKUP($C$2,'[136]ERU-1'!$A$6:$BE$17,H$42,FALSE)</f>
        <v>68</v>
      </c>
      <c r="I181" s="85">
        <f>VLOOKUP($C$2,'[136]ERU-1'!$A$6:$BE$17,I$42,FALSE)</f>
        <v>0</v>
      </c>
      <c r="J181" s="85">
        <f>VLOOKUP($C$2,'[136]ERU-1'!$A$6:$BE$17,J$42,FALSE)</f>
        <v>0</v>
      </c>
      <c r="K181" s="85">
        <f>VLOOKUP($C$2,'[136]ERU-1'!$A$6:$BE$17,K$42,FALSE)</f>
        <v>68</v>
      </c>
      <c r="L181" s="85">
        <f>VLOOKUP($C$2,'[136]ERU-1'!$A$6:$BE$17,L$42,FALSE)</f>
        <v>0</v>
      </c>
      <c r="M181" s="85">
        <f>VLOOKUP($C$2,'[136]ERU-1'!$A$6:$BE$17,M$42,FALSE)</f>
        <v>68</v>
      </c>
      <c r="N181" s="85">
        <f>VLOOKUP($C$2,'[136]ERU-1'!$A$6:$BE$17,N$42,FALSE)</f>
        <v>0</v>
      </c>
      <c r="O181" s="85" t="s">
        <v>36</v>
      </c>
      <c r="P181" s="85">
        <f>VLOOKUP($C$2,'[136]ERU-1'!$A$6:$BE$17,P$42,FALSE)</f>
        <v>0</v>
      </c>
      <c r="Q181" s="85">
        <f>VLOOKUP($C$2,'[136]ERU-1'!$A$6:$BE$17,Q$42,FALSE)</f>
        <v>0</v>
      </c>
      <c r="R181" s="85">
        <f>VLOOKUP($C$2,'[136]ERU-1'!$A$6:$BE$17,R$42,FALSE)</f>
        <v>68</v>
      </c>
      <c r="S181" s="85">
        <f>VLOOKUP($C$2,'[136]ERU-1'!$A$6:$BE$17,S$42,FALSE)</f>
        <v>0</v>
      </c>
      <c r="T181" s="85">
        <f>VLOOKUP($C$2,'[136]ERU-1'!$A$6:$BE$17,T$42,FALSE)</f>
        <v>0</v>
      </c>
      <c r="U181" s="85">
        <f>VLOOKUP($C$2,'[136]ERU-1'!$A$6:$BE$17,U$42,FALSE)</f>
        <v>0</v>
      </c>
      <c r="V181" s="85">
        <f>VLOOKUP($C$2,'[136]ERU-1'!$A$6:$BE$17,V$42,FALSE)</f>
        <v>0</v>
      </c>
      <c r="W181" s="85">
        <f>VLOOKUP($C$2,'[136]ERU-1'!$A$6:$BE$17,W$42,FALSE)</f>
        <v>0</v>
      </c>
      <c r="X181" s="85">
        <f>VLOOKUP($C$2,'[136]ERU-1'!$A$6:$BE$17,X$42,FALSE)</f>
        <v>0</v>
      </c>
      <c r="Y181" s="85">
        <f>VLOOKUP($C$2,'[136]ERU-1'!$A$6:$BE$17,Y$42,FALSE)</f>
        <v>0</v>
      </c>
      <c r="Z181" s="85">
        <f>VLOOKUP($C$2,'[136]ERU-1'!$A$6:$BE$17,Z$42,FALSE)</f>
        <v>0</v>
      </c>
      <c r="AA181" s="85" t="str">
        <f>INDEX([16]Data!$BK$5:$BK$156,MATCH(A181,[16]Data!$A$5:$A$156,0))</f>
        <v>Pardubický</v>
      </c>
      <c r="AB181" s="86">
        <f>INDEX([16]Data!$BM$5:$BM$156,MATCH(A181,[16]Data!$A$5:$A$156,0))</f>
        <v>0.28000000000000003</v>
      </c>
      <c r="AD181" s="39">
        <f t="shared" si="18"/>
        <v>0.75209591434954759</v>
      </c>
    </row>
    <row r="182" spans="1:30" x14ac:dyDescent="0.25">
      <c r="A182">
        <v>4632</v>
      </c>
      <c r="B182" s="84" t="str">
        <f>INDEX([16]Data!$C$5:$C$156,MATCH(A182,[16]Data!$A$5:$A$156,0))</f>
        <v>KJ - Nové Zákupy</v>
      </c>
      <c r="C182" s="85" t="str">
        <f>VLOOKUP($C$2,'[132]ERU-1'!$A$6:$BE$17,C$42,FALSE)</f>
        <v>Září</v>
      </c>
      <c r="D182" s="85">
        <f>VLOOKUP($C$2,'[132]ERU-1'!$A$6:$BE$17,D$42,FALSE)</f>
        <v>9</v>
      </c>
      <c r="E182" s="85">
        <f>VLOOKUP($C$2,'[137]ERU-1'!$A$6:$BE$17,E$42,FALSE)</f>
        <v>63.204999999999998</v>
      </c>
      <c r="F182" s="85">
        <f>VLOOKUP($C$2,'[137]ERU-1'!$A$6:$BE$17,F$42,FALSE)</f>
        <v>36.475000000000001</v>
      </c>
      <c r="G182" s="85">
        <f>VLOOKUP($C$2,'[137]ERU-1'!$A$6:$BE$17,G$42,FALSE)</f>
        <v>34.667999999999999</v>
      </c>
      <c r="H182" s="85">
        <f>VLOOKUP($C$2,'[137]ERU-1'!$A$6:$BE$17,H$42,FALSE)</f>
        <v>107</v>
      </c>
      <c r="I182" s="85">
        <f>VLOOKUP($C$2,'[137]ERU-1'!$A$6:$BE$17,I$42,FALSE)</f>
        <v>0</v>
      </c>
      <c r="J182" s="85">
        <f>VLOOKUP($C$2,'[137]ERU-1'!$A$6:$BE$17,J$42,FALSE)</f>
        <v>0</v>
      </c>
      <c r="K182" s="85">
        <f>VLOOKUP($C$2,'[137]ERU-1'!$A$6:$BE$17,K$42,FALSE)</f>
        <v>107</v>
      </c>
      <c r="L182" s="85">
        <f>VLOOKUP($C$2,'[137]ERU-1'!$A$6:$BE$17,L$42,FALSE)</f>
        <v>0</v>
      </c>
      <c r="M182" s="85">
        <f>VLOOKUP($C$2,'[137]ERU-1'!$A$6:$BE$17,M$42,FALSE)</f>
        <v>107</v>
      </c>
      <c r="N182" s="85">
        <f>VLOOKUP($C$2,'[137]ERU-1'!$A$6:$BE$17,N$42,FALSE)</f>
        <v>0</v>
      </c>
      <c r="O182" s="85" t="s">
        <v>36</v>
      </c>
      <c r="P182" s="85">
        <f>VLOOKUP($C$2,'[137]ERU-1'!$A$6:$BE$17,P$42,FALSE)</f>
        <v>0</v>
      </c>
      <c r="Q182" s="85">
        <f>VLOOKUP($C$2,'[137]ERU-1'!$A$6:$BE$17,Q$42,FALSE)</f>
        <v>0</v>
      </c>
      <c r="R182" s="85">
        <f>VLOOKUP($C$2,'[137]ERU-1'!$A$6:$BE$17,R$42,FALSE)</f>
        <v>107</v>
      </c>
      <c r="S182" s="85">
        <f>VLOOKUP($C$2,'[137]ERU-1'!$A$6:$BE$17,S$42,FALSE)</f>
        <v>0</v>
      </c>
      <c r="T182" s="85">
        <f>VLOOKUP($C$2,'[137]ERU-1'!$A$6:$BE$17,T$42,FALSE)</f>
        <v>0</v>
      </c>
      <c r="U182" s="85">
        <f>VLOOKUP($C$2,'[137]ERU-1'!$A$6:$BE$17,U$42,FALSE)</f>
        <v>0</v>
      </c>
      <c r="V182" s="85">
        <f>VLOOKUP($C$2,'[137]ERU-1'!$A$6:$BE$17,V$42,FALSE)</f>
        <v>0</v>
      </c>
      <c r="W182" s="85">
        <f>VLOOKUP($C$2,'[137]ERU-1'!$A$6:$BE$17,W$42,FALSE)</f>
        <v>0</v>
      </c>
      <c r="X182" s="85">
        <f>VLOOKUP($C$2,'[137]ERU-1'!$A$6:$BE$17,X$42,FALSE)</f>
        <v>0</v>
      </c>
      <c r="Y182" s="85">
        <f>VLOOKUP($C$2,'[137]ERU-1'!$A$6:$BE$17,Y$42,FALSE)</f>
        <v>0</v>
      </c>
      <c r="Z182" s="85">
        <f>VLOOKUP($C$2,'[137]ERU-1'!$A$6:$BE$17,Z$42,FALSE)</f>
        <v>0</v>
      </c>
      <c r="AA182" s="85" t="str">
        <f>INDEX([16]Data!$BK$5:$BK$156,MATCH(A182,[16]Data!$A$5:$A$156,0))</f>
        <v>Liberecký</v>
      </c>
      <c r="AB182" s="86">
        <f>INDEX([16]Data!$BM$5:$BM$156,MATCH(A182,[16]Data!$A$5:$A$156,0))</f>
        <v>0.3</v>
      </c>
      <c r="AD182" s="39">
        <f t="shared" si="18"/>
        <v>0.81486558525626374</v>
      </c>
    </row>
    <row r="183" spans="1:30" x14ac:dyDescent="0.25">
      <c r="A183">
        <v>4589</v>
      </c>
      <c r="B183" s="84" t="str">
        <f>INDEX([16]Data!$C$5:$C$156,MATCH(A183,[16]Data!$A$5:$A$156,0))</f>
        <v>KJ - Klatovy</v>
      </c>
      <c r="C183" s="85" t="str">
        <f>VLOOKUP($C$2,'[132]ERU-1'!$A$6:$BE$17,C$42,FALSE)</f>
        <v>Září</v>
      </c>
      <c r="D183" s="85">
        <f>VLOOKUP($C$2,'[132]ERU-1'!$A$6:$BE$17,D$42,FALSE)</f>
        <v>9</v>
      </c>
      <c r="E183" s="85">
        <f>VLOOKUP($C$2,'[138]ERU-1'!$A$6:$BE$17,E$42,FALSE)</f>
        <v>291.70400000000001</v>
      </c>
      <c r="F183" s="85">
        <f>VLOOKUP($C$2,'[138]ERU-1'!$A$6:$BE$17,F$42,FALSE)</f>
        <v>152.24600000000001</v>
      </c>
      <c r="G183" s="85">
        <f>VLOOKUP($C$2,'[138]ERU-1'!$A$6:$BE$17,G$42,FALSE)</f>
        <v>35.484999999999999</v>
      </c>
      <c r="H183" s="85">
        <f>VLOOKUP($C$2,'[138]ERU-1'!$A$6:$BE$17,H$42,FALSE)</f>
        <v>406</v>
      </c>
      <c r="I183" s="85">
        <f>VLOOKUP($C$2,'[138]ERU-1'!$A$6:$BE$17,I$42,FALSE)</f>
        <v>0</v>
      </c>
      <c r="J183" s="85">
        <f>VLOOKUP($C$2,'[138]ERU-1'!$A$6:$BE$17,J$42,FALSE)</f>
        <v>0</v>
      </c>
      <c r="K183" s="85">
        <f>VLOOKUP($C$2,'[138]ERU-1'!$A$6:$BE$17,K$42,FALSE)</f>
        <v>406</v>
      </c>
      <c r="L183" s="85">
        <f>VLOOKUP($C$2,'[138]ERU-1'!$A$6:$BE$17,L$42,FALSE)</f>
        <v>0</v>
      </c>
      <c r="M183" s="85">
        <f>VLOOKUP($C$2,'[138]ERU-1'!$A$6:$BE$17,M$42,FALSE)</f>
        <v>406</v>
      </c>
      <c r="N183" s="85">
        <f>VLOOKUP($C$2,'[138]ERU-1'!$A$6:$BE$17,N$42,FALSE)</f>
        <v>0</v>
      </c>
      <c r="O183" s="85" t="s">
        <v>36</v>
      </c>
      <c r="P183" s="85">
        <f>VLOOKUP($C$2,'[138]ERU-1'!$A$6:$BE$17,P$42,FALSE)</f>
        <v>0</v>
      </c>
      <c r="Q183" s="85">
        <f>VLOOKUP($C$2,'[138]ERU-1'!$A$6:$BE$17,Q$42,FALSE)</f>
        <v>0</v>
      </c>
      <c r="R183" s="85">
        <f>VLOOKUP($C$2,'[138]ERU-1'!$A$6:$BE$17,R$42,FALSE)</f>
        <v>406</v>
      </c>
      <c r="S183" s="85">
        <f>VLOOKUP($C$2,'[138]ERU-1'!$A$6:$BE$17,S$42,FALSE)</f>
        <v>0</v>
      </c>
      <c r="T183" s="85">
        <f>VLOOKUP($C$2,'[138]ERU-1'!$A$6:$BE$17,T$42,FALSE)</f>
        <v>0</v>
      </c>
      <c r="U183" s="85">
        <f>VLOOKUP($C$2,'[138]ERU-1'!$A$6:$BE$17,U$42,FALSE)</f>
        <v>0</v>
      </c>
      <c r="V183" s="85">
        <f>VLOOKUP($C$2,'[138]ERU-1'!$A$6:$BE$17,V$42,FALSE)</f>
        <v>0</v>
      </c>
      <c r="W183" s="85">
        <f>VLOOKUP($C$2,'[138]ERU-1'!$A$6:$BE$17,W$42,FALSE)</f>
        <v>0</v>
      </c>
      <c r="X183" s="85">
        <f>VLOOKUP($C$2,'[138]ERU-1'!$A$6:$BE$17,X$42,FALSE)</f>
        <v>0</v>
      </c>
      <c r="Y183" s="85">
        <f>VLOOKUP($C$2,'[138]ERU-1'!$A$6:$BE$17,Y$42,FALSE)</f>
        <v>0</v>
      </c>
      <c r="Z183" s="85">
        <f>VLOOKUP($C$2,'[138]ERU-1'!$A$6:$BE$17,Z$42,FALSE)</f>
        <v>0</v>
      </c>
      <c r="AA183" s="85" t="str">
        <f>INDEX([16]Data!$BK$5:$BK$156,MATCH(A183,[16]Data!$A$5:$A$156,0))</f>
        <v>Plzeňský</v>
      </c>
      <c r="AB183" s="86">
        <f>INDEX([16]Data!$BM$5:$BM$156,MATCH(A183,[16]Data!$A$5:$A$156,0))</f>
        <v>0.99299999999999999</v>
      </c>
    </row>
    <row r="184" spans="1:30" x14ac:dyDescent="0.25">
      <c r="A184">
        <v>4630</v>
      </c>
      <c r="B184" s="84" t="str">
        <f>INDEX([16]Data!$C$5:$C$156,MATCH(A184,[16]Data!$A$5:$A$156,0))</f>
        <v>KJ - Jihlava SAPELI</v>
      </c>
      <c r="C184" s="85" t="str">
        <f>VLOOKUP($C$2,'[139]ERU-1'!$A$6:$BE$17,C$42,FALSE)</f>
        <v>Září</v>
      </c>
      <c r="D184" s="85">
        <f>ROUND(VLOOKUP($C$2,'[139]ERU-1'!$A$6:$BE$17,D$42,FALSE),3)</f>
        <v>9</v>
      </c>
      <c r="E184" s="85">
        <f>ROUND(VLOOKUP($C$2,'[139]ERU-1'!$A$6:$BE$17,E$42,FALSE),3)</f>
        <v>64.087000000000003</v>
      </c>
      <c r="F184" s="85">
        <f>ROUND(VLOOKUP($C$2,'[139]ERU-1'!$A$6:$BE$17,F$42,FALSE),3)</f>
        <v>37.119</v>
      </c>
      <c r="G184" s="85">
        <f>ROUND(VLOOKUP($C$2,'[139]ERU-1'!$A$6:$BE$17,G$42,FALSE),3)</f>
        <v>35.494999999999997</v>
      </c>
      <c r="H184" s="85">
        <f>ROUND(VLOOKUP($C$2,'[139]ERU-1'!$A$6:$BE$17,H$42,FALSE),3)</f>
        <v>99</v>
      </c>
      <c r="I184" s="85">
        <f>ROUND(VLOOKUP($C$2,'[139]ERU-1'!$A$6:$BE$17,I$42,FALSE),3)</f>
        <v>0</v>
      </c>
      <c r="J184" s="85">
        <f>ROUND(VLOOKUP($C$2,'[139]ERU-1'!$A$6:$BE$17,J$42,FALSE),3)</f>
        <v>0</v>
      </c>
      <c r="K184" s="85">
        <f>ROUND(VLOOKUP($C$2,'[139]ERU-1'!$A$6:$BE$17,K$42,FALSE),3)</f>
        <v>99</v>
      </c>
      <c r="L184" s="85">
        <f>ROUND(VLOOKUP($C$2,'[139]ERU-1'!$A$6:$BE$17,L$42,FALSE),3)</f>
        <v>0</v>
      </c>
      <c r="M184" s="85">
        <f>ROUND(VLOOKUP($C$2,'[139]ERU-1'!$A$6:$BE$17,M$42,FALSE),3)</f>
        <v>99</v>
      </c>
      <c r="N184" s="85">
        <f>ROUND(VLOOKUP($C$2,'[139]ERU-1'!$A$6:$BE$17,N$42,FALSE),3)</f>
        <v>0</v>
      </c>
      <c r="O184" s="85" t="s">
        <v>36</v>
      </c>
      <c r="P184" s="85">
        <f>ROUND(VLOOKUP($C$2,'[139]ERU-1'!$A$6:$BE$17,P$42,FALSE),3)</f>
        <v>0</v>
      </c>
      <c r="Q184" s="85">
        <f>ROUND(VLOOKUP($C$2,'[139]ERU-1'!$A$6:$BE$17,Q$42,FALSE),3)</f>
        <v>0</v>
      </c>
      <c r="R184" s="85">
        <f>ROUND(VLOOKUP($C$2,'[139]ERU-1'!$A$6:$BE$17,R$42,FALSE),3)</f>
        <v>99</v>
      </c>
      <c r="S184" s="85">
        <f>ROUND(VLOOKUP($C$2,'[139]ERU-1'!$A$6:$BE$17,S$42,FALSE),3)</f>
        <v>0</v>
      </c>
      <c r="T184" s="85">
        <f>ROUND(VLOOKUP($C$2,'[139]ERU-1'!$A$6:$BE$17,T$42,FALSE),3)</f>
        <v>0</v>
      </c>
      <c r="U184" s="85">
        <f>ROUND(VLOOKUP($C$2,'[139]ERU-1'!$A$6:$BE$17,U$42,FALSE),3)</f>
        <v>0</v>
      </c>
      <c r="V184" s="85">
        <f>ROUND(VLOOKUP($C$2,'[139]ERU-1'!$A$6:$BE$17,V$42,FALSE),3)</f>
        <v>0</v>
      </c>
      <c r="W184" s="85">
        <f>ROUND(VLOOKUP($C$2,'[139]ERU-1'!$A$6:$BE$17,W$42,FALSE),3)</f>
        <v>0</v>
      </c>
      <c r="X184" s="85">
        <f>ROUND(VLOOKUP($C$2,'[139]ERU-1'!$A$6:$BE$17,X$42,FALSE),3)</f>
        <v>0</v>
      </c>
      <c r="Y184" s="85">
        <f>ROUND(VLOOKUP($C$2,'[139]ERU-1'!$A$6:$BE$17,Y$42,FALSE),3)</f>
        <v>0</v>
      </c>
      <c r="Z184" s="85">
        <f>ROUND(VLOOKUP($C$2,'[139]ERU-1'!$A$6:$BE$17,Z$42,FALSE),3)</f>
        <v>0</v>
      </c>
      <c r="AA184" s="85" t="str">
        <f>INDEX([16]Data!$BK$5:$BK$156,MATCH(A184,[16]Data!$A$5:$A$156,0))</f>
        <v>Vysočina</v>
      </c>
      <c r="AB184" s="86">
        <f>INDEX([16]Data!$BM$5:$BM$156,MATCH(A184,[16]Data!$A$5:$A$156,0))</f>
        <v>0.28000000000000003</v>
      </c>
    </row>
    <row r="185" spans="1:30" x14ac:dyDescent="0.25">
      <c r="A185">
        <v>4475</v>
      </c>
      <c r="B185" s="84" t="str">
        <f>INDEX([16]Data!$C$5:$C$156,MATCH(A185,[16]Data!$A$5:$A$156,0))</f>
        <v>KJ - Rokycany, na Pátku</v>
      </c>
      <c r="C185" s="85" t="str">
        <f>VLOOKUP($C$2,'[139]ERU-1'!$A$6:$BE$17,C$42,FALSE)</f>
        <v>Září</v>
      </c>
      <c r="D185" s="85">
        <f>ROUND(VLOOKUP($C$2,'[140]ERU-1'!$A$6:$BE$17,D$42,FALSE),3)</f>
        <v>9</v>
      </c>
      <c r="E185" s="85">
        <f>ROUND(VLOOKUP($C$2,'[140]ERU-1'!$A$6:$BE$17,E$42,FALSE),3)</f>
        <v>169.13300000000001</v>
      </c>
      <c r="F185" s="85">
        <f>ROUND(VLOOKUP($C$2,'[140]ERU-1'!$A$6:$BE$17,F$42,FALSE),3)</f>
        <v>89.635999999999996</v>
      </c>
      <c r="G185" s="85">
        <f>ROUND(VLOOKUP($C$2,'[140]ERU-1'!$A$6:$BE$17,G$42,FALSE),3)</f>
        <v>35.488999999999997</v>
      </c>
      <c r="H185" s="85">
        <f>ROUND(VLOOKUP($C$2,'[140]ERU-1'!$A$6:$BE$17,H$42,FALSE),3)</f>
        <v>282</v>
      </c>
      <c r="I185" s="85">
        <f>ROUND(VLOOKUP($C$2,'[140]ERU-1'!$A$6:$BE$17,I$42,FALSE),3)</f>
        <v>0</v>
      </c>
      <c r="J185" s="85">
        <f>ROUND(VLOOKUP($C$2,'[140]ERU-1'!$A$6:$BE$17,J$42,FALSE),3)</f>
        <v>0</v>
      </c>
      <c r="K185" s="85">
        <f>ROUND(VLOOKUP($C$2,'[140]ERU-1'!$A$6:$BE$17,K$42,FALSE),3)</f>
        <v>282</v>
      </c>
      <c r="L185" s="85">
        <f>ROUND(VLOOKUP($C$2,'[140]ERU-1'!$A$6:$BE$17,L$42,FALSE),3)</f>
        <v>0</v>
      </c>
      <c r="M185" s="85">
        <f>ROUND(VLOOKUP($C$2,'[140]ERU-1'!$A$6:$BE$17,M$42,FALSE),3)</f>
        <v>282</v>
      </c>
      <c r="N185" s="85">
        <f>ROUND(VLOOKUP($C$2,'[140]ERU-1'!$A$6:$BE$17,N$42,FALSE),3)</f>
        <v>0</v>
      </c>
      <c r="O185" s="85" t="s">
        <v>36</v>
      </c>
      <c r="P185" s="85">
        <f>ROUND(VLOOKUP($C$2,'[140]ERU-1'!$A$6:$BE$17,P$42,FALSE),3)</f>
        <v>0</v>
      </c>
      <c r="Q185" s="85">
        <f>ROUND(VLOOKUP($C$2,'[140]ERU-1'!$A$6:$BE$17,Q$42,FALSE),3)</f>
        <v>0</v>
      </c>
      <c r="R185" s="85">
        <f>ROUND(VLOOKUP($C$2,'[140]ERU-1'!$A$6:$BE$17,R$42,FALSE),3)</f>
        <v>282</v>
      </c>
      <c r="S185" s="85">
        <f>ROUND(VLOOKUP($C$2,'[140]ERU-1'!$A$6:$BE$17,S$42,FALSE),3)</f>
        <v>0</v>
      </c>
      <c r="T185" s="85">
        <f>ROUND(VLOOKUP($C$2,'[140]ERU-1'!$A$6:$BE$17,T$42,FALSE),3)</f>
        <v>0</v>
      </c>
      <c r="U185" s="85">
        <f>ROUND(VLOOKUP($C$2,'[140]ERU-1'!$A$6:$BE$17,U$42,FALSE),3)</f>
        <v>0</v>
      </c>
      <c r="V185" s="85">
        <f>ROUND(VLOOKUP($C$2,'[140]ERU-1'!$A$6:$BE$17,V$42,FALSE),3)</f>
        <v>0</v>
      </c>
      <c r="W185" s="85">
        <f>ROUND(VLOOKUP($C$2,'[140]ERU-1'!$A$6:$BE$17,W$42,FALSE),3)</f>
        <v>0</v>
      </c>
      <c r="X185" s="85">
        <f>ROUND(VLOOKUP($C$2,'[140]ERU-1'!$A$6:$BE$17,X$42,FALSE),3)</f>
        <v>0</v>
      </c>
      <c r="Y185" s="85">
        <f>ROUND(VLOOKUP($C$2,'[140]ERU-1'!$A$6:$BE$17,Y$42,FALSE),3)</f>
        <v>0</v>
      </c>
      <c r="Z185" s="85">
        <f>ROUND(VLOOKUP($C$2,'[140]ERU-1'!$A$6:$BE$17,Z$42,FALSE),3)</f>
        <v>0</v>
      </c>
      <c r="AA185" s="85" t="str">
        <f>INDEX([16]Data!$BK$5:$BK$156,MATCH(A185,[16]Data!$A$5:$A$156,0))</f>
        <v>Plzeňský</v>
      </c>
      <c r="AB185" s="86">
        <f>INDEX([16]Data!$BM$5:$BM$156,MATCH(A185,[16]Data!$A$5:$A$156,0))</f>
        <v>0.47799999999999998</v>
      </c>
    </row>
    <row r="186" spans="1:30" x14ac:dyDescent="0.25">
      <c r="A186">
        <v>4579</v>
      </c>
      <c r="B186" s="84" t="str">
        <f>INDEX([16]Data!$C$5:$C$156,MATCH(A186,[16]Data!$A$5:$A$156,0))</f>
        <v>KJ - COLORLAK</v>
      </c>
      <c r="C186" s="85" t="str">
        <f>VLOOKUP($C$2,'[139]ERU-1'!$A$6:$BE$17,C$42,FALSE)</f>
        <v>Září</v>
      </c>
      <c r="D186" s="85">
        <f>ROUND(VLOOKUP($C$2,'[141]ERU-1'!$A$6:$BE$17,D$42,FALSE),3)</f>
        <v>9</v>
      </c>
      <c r="E186" s="85">
        <f>ROUND(VLOOKUP($C$2,'[141]ERU-1'!$A$6:$BE$17,E$42,FALSE),3)</f>
        <v>48.997</v>
      </c>
      <c r="F186" s="85">
        <f>ROUND(VLOOKUP($C$2,'[141]ERU-1'!$A$6:$BE$17,F$42,FALSE),3)</f>
        <v>25.78</v>
      </c>
      <c r="G186" s="85">
        <f>ROUND(VLOOKUP($C$2,'[141]ERU-1'!$A$6:$BE$17,G$42,FALSE),3)</f>
        <v>35.482999999999997</v>
      </c>
      <c r="H186" s="85">
        <f>ROUND(VLOOKUP($C$2,'[141]ERU-1'!$A$6:$BE$17,H$42,FALSE),3)</f>
        <v>72</v>
      </c>
      <c r="I186" s="85">
        <f>ROUND(VLOOKUP($C$2,'[141]ERU-1'!$A$6:$BE$17,I$42,FALSE),3)</f>
        <v>0</v>
      </c>
      <c r="J186" s="85">
        <f>ROUND(VLOOKUP($C$2,'[141]ERU-1'!$A$6:$BE$17,J$42,FALSE),3)</f>
        <v>0</v>
      </c>
      <c r="K186" s="85">
        <f>ROUND(VLOOKUP($C$2,'[141]ERU-1'!$A$6:$BE$17,K$42,FALSE),3)</f>
        <v>72</v>
      </c>
      <c r="L186" s="85">
        <f>ROUND(VLOOKUP($C$2,'[141]ERU-1'!$A$6:$BE$17,L$42,FALSE),3)</f>
        <v>0</v>
      </c>
      <c r="M186" s="85">
        <f>ROUND(VLOOKUP($C$2,'[141]ERU-1'!$A$6:$BE$17,M$42,FALSE),3)</f>
        <v>72</v>
      </c>
      <c r="N186" s="85">
        <f>ROUND(VLOOKUP($C$2,'[141]ERU-1'!$A$6:$BE$17,N$42,FALSE),3)</f>
        <v>0</v>
      </c>
      <c r="O186" s="85" t="s">
        <v>36</v>
      </c>
      <c r="P186" s="85">
        <f>ROUND(VLOOKUP($C$2,'[141]ERU-1'!$A$6:$BE$17,P$42,FALSE),3)</f>
        <v>0</v>
      </c>
      <c r="Q186" s="85">
        <f>ROUND(VLOOKUP($C$2,'[141]ERU-1'!$A$6:$BE$17,Q$42,FALSE),3)</f>
        <v>0</v>
      </c>
      <c r="R186" s="85">
        <f>ROUND(VLOOKUP($C$2,'[141]ERU-1'!$A$6:$BE$17,R$42,FALSE),3)</f>
        <v>72</v>
      </c>
      <c r="S186" s="85">
        <f>ROUND(VLOOKUP($C$2,'[141]ERU-1'!$A$6:$BE$17,S$42,FALSE),3)</f>
        <v>0</v>
      </c>
      <c r="T186" s="85">
        <f>ROUND(VLOOKUP($C$2,'[141]ERU-1'!$A$6:$BE$17,T$42,FALSE),3)</f>
        <v>0</v>
      </c>
      <c r="U186" s="85">
        <f>ROUND(VLOOKUP($C$2,'[141]ERU-1'!$A$6:$BE$17,U$42,FALSE),3)</f>
        <v>0</v>
      </c>
      <c r="V186" s="85">
        <f>ROUND(VLOOKUP($C$2,'[141]ERU-1'!$A$6:$BE$17,V$42,FALSE),3)</f>
        <v>0</v>
      </c>
      <c r="W186" s="85">
        <f>ROUND(VLOOKUP($C$2,'[141]ERU-1'!$A$6:$BE$17,W$42,FALSE),3)</f>
        <v>0</v>
      </c>
      <c r="X186" s="85">
        <f>ROUND(VLOOKUP($C$2,'[141]ERU-1'!$A$6:$BE$17,X$42,FALSE),3)</f>
        <v>0</v>
      </c>
      <c r="Y186" s="85">
        <f>ROUND(VLOOKUP($C$2,'[141]ERU-1'!$A$6:$BE$17,Y$42,FALSE),3)</f>
        <v>0</v>
      </c>
      <c r="Z186" s="85">
        <f>ROUND(VLOOKUP($C$2,'[141]ERU-1'!$A$6:$BE$17,Z$42,FALSE),3)</f>
        <v>0</v>
      </c>
      <c r="AA186" s="85" t="str">
        <f>INDEX([16]Data!$BK$5:$BK$156,MATCH(A186,[16]Data!$A$5:$A$156,0))</f>
        <v>Zlínský</v>
      </c>
      <c r="AB186" s="86">
        <f>INDEX([16]Data!$BM$5:$BM$156,MATCH(A186,[16]Data!$A$5:$A$156,0))</f>
        <v>0.47799999999999998</v>
      </c>
    </row>
    <row r="187" spans="1:30" x14ac:dyDescent="0.25">
      <c r="A187">
        <v>4928</v>
      </c>
      <c r="B187" s="84" t="str">
        <f>INDEX([16]Data!$C$5:$C$156,MATCH(A187,[16]Data!$A$5:$A$156,0))</f>
        <v>KJ - Horaždovice ul. Okružní</v>
      </c>
      <c r="C187" s="85" t="str">
        <f>VLOOKUP($C$2,'[139]ERU-1'!$A$6:$BE$17,C$42,FALSE)</f>
        <v>Září</v>
      </c>
      <c r="D187" s="85">
        <f>ROUND(VLOOKUP($C$2,'[142]ERU-1'!$A$6:$BE$17,D$42,FALSE),3)</f>
        <v>9</v>
      </c>
      <c r="E187" s="85">
        <f>ROUND(VLOOKUP($C$2,'[142]ERU-1'!$A$6:$BE$17,E$42,FALSE),3)</f>
        <v>296.62299999999999</v>
      </c>
      <c r="F187" s="85">
        <f>ROUND(VLOOKUP($C$2,'[142]ERU-1'!$A$6:$BE$17,F$42,FALSE),3)</f>
        <v>166.63900000000001</v>
      </c>
      <c r="G187" s="85">
        <f>ROUND(VLOOKUP($C$2,'[142]ERU-1'!$A$6:$BE$17,G$42,FALSE),3)</f>
        <v>35.479999999999997</v>
      </c>
      <c r="H187" s="85">
        <f>ROUND(VLOOKUP($C$2,'[142]ERU-1'!$A$6:$BE$17,H$42,FALSE),3)</f>
        <v>511</v>
      </c>
      <c r="I187" s="85">
        <f>ROUND(VLOOKUP($C$2,'[142]ERU-1'!$A$6:$BE$17,I$42,FALSE),3)</f>
        <v>0</v>
      </c>
      <c r="J187" s="85">
        <f>ROUND(VLOOKUP($C$2,'[142]ERU-1'!$A$6:$BE$17,J$42,FALSE),3)</f>
        <v>0</v>
      </c>
      <c r="K187" s="85">
        <f>ROUND(VLOOKUP($C$2,'[142]ERU-1'!$A$6:$BE$17,K$42,FALSE),3)</f>
        <v>511</v>
      </c>
      <c r="L187" s="85">
        <f>ROUND(VLOOKUP($C$2,'[142]ERU-1'!$A$6:$BE$17,L$42,FALSE),3)</f>
        <v>0</v>
      </c>
      <c r="M187" s="85">
        <f>ROUND(VLOOKUP($C$2,'[142]ERU-1'!$A$6:$BE$17,M$42,FALSE),3)</f>
        <v>511</v>
      </c>
      <c r="N187" s="85">
        <f>ROUND(VLOOKUP($C$2,'[142]ERU-1'!$A$6:$BE$17,N$42,FALSE),3)</f>
        <v>0</v>
      </c>
      <c r="O187" s="85" t="s">
        <v>36</v>
      </c>
      <c r="P187" s="85">
        <f>ROUND(VLOOKUP($C$2,'[142]ERU-1'!$A$6:$BE$17,P$42,FALSE),3)</f>
        <v>0</v>
      </c>
      <c r="Q187" s="85">
        <f>ROUND(VLOOKUP($C$2,'[142]ERU-1'!$A$6:$BE$17,Q$42,FALSE),3)</f>
        <v>0</v>
      </c>
      <c r="R187" s="85">
        <f>ROUND(VLOOKUP($C$2,'[142]ERU-1'!$A$6:$BE$17,R$42,FALSE),3)</f>
        <v>0</v>
      </c>
      <c r="S187" s="85">
        <f>ROUND(VLOOKUP($C$2,'[142]ERU-1'!$A$6:$BE$17,S$42,FALSE),3)</f>
        <v>0</v>
      </c>
      <c r="T187" s="85">
        <f>ROUND(VLOOKUP($C$2,'[142]ERU-1'!$A$6:$BE$17,T$42,FALSE),3)</f>
        <v>0</v>
      </c>
      <c r="U187" s="85">
        <f>ROUND(VLOOKUP($C$2,'[142]ERU-1'!$A$6:$BE$17,U$42,FALSE),3)</f>
        <v>0</v>
      </c>
      <c r="V187" s="85">
        <f>ROUND(VLOOKUP($C$2,'[142]ERU-1'!$A$6:$BE$17,V$42,FALSE),3)</f>
        <v>0</v>
      </c>
      <c r="W187" s="85">
        <f>ROUND(VLOOKUP($C$2,'[142]ERU-1'!$A$6:$BE$17,W$42,FALSE),3)</f>
        <v>0</v>
      </c>
      <c r="X187" s="85">
        <f>ROUND(VLOOKUP($C$2,'[142]ERU-1'!$A$6:$BE$17,X$42,FALSE),3)</f>
        <v>511</v>
      </c>
      <c r="Y187" s="85">
        <f>ROUND(VLOOKUP($C$2,'[142]ERU-1'!$A$6:$BE$17,Y$42,FALSE),3)</f>
        <v>0</v>
      </c>
      <c r="Z187" s="85">
        <f>ROUND(VLOOKUP($C$2,'[142]ERU-1'!$A$6:$BE$17,Z$42,FALSE),3)</f>
        <v>0</v>
      </c>
      <c r="AA187" s="85" t="str">
        <f>INDEX([16]Data!$BK$5:$BK$156,MATCH(A187,[16]Data!$A$5:$A$156,0))</f>
        <v>Plzeňský</v>
      </c>
      <c r="AB187" s="86">
        <f>INDEX([16]Data!$BM$5:$BM$156,MATCH(A187,[16]Data!$A$5:$A$156,0))</f>
        <v>0.99299999999999999</v>
      </c>
    </row>
    <row r="188" spans="1:30" x14ac:dyDescent="0.25">
      <c r="A188">
        <v>4627</v>
      </c>
      <c r="B188" s="84" t="str">
        <f>INDEX([16]Data!$C$5:$C$156,MATCH(A188,[16]Data!$A$5:$A$156,0))</f>
        <v>KJ - Kraslice Soukenická</v>
      </c>
      <c r="C188" s="85" t="str">
        <f>VLOOKUP($C$2,'[139]ERU-1'!$A$6:$BE$17,C$42,FALSE)</f>
        <v>Září</v>
      </c>
      <c r="D188" s="85">
        <f>ROUND(VLOOKUP($C$2,'[143]ERU-1'!$A$6:$BE$17,D$42,FALSE),3)</f>
        <v>9</v>
      </c>
      <c r="E188" s="85">
        <f>ROUND(VLOOKUP($C$2,'[143]ERU-1'!$A$6:$BE$17,E$42,FALSE),3)</f>
        <v>86.82</v>
      </c>
      <c r="F188" s="85">
        <f>ROUND(VLOOKUP($C$2,'[143]ERU-1'!$A$6:$BE$17,F$42,FALSE),3)</f>
        <v>49.651000000000003</v>
      </c>
      <c r="G188" s="85">
        <f>ROUND(VLOOKUP($C$2,'[143]ERU-1'!$A$6:$BE$17,G$42,FALSE),3)</f>
        <v>34.667999999999999</v>
      </c>
      <c r="H188" s="85">
        <f>ROUND(VLOOKUP($C$2,'[143]ERU-1'!$A$6:$BE$17,H$42,FALSE),3)</f>
        <v>145</v>
      </c>
      <c r="I188" s="85">
        <f>ROUND(VLOOKUP($C$2,'[143]ERU-1'!$A$6:$BE$17,I$42,FALSE),3)</f>
        <v>0</v>
      </c>
      <c r="J188" s="85">
        <f>ROUND(VLOOKUP($C$2,'[143]ERU-1'!$A$6:$BE$17,J$42,FALSE),3)</f>
        <v>0</v>
      </c>
      <c r="K188" s="85">
        <f>ROUND(VLOOKUP($C$2,'[143]ERU-1'!$A$6:$BE$17,K$42,FALSE),3)</f>
        <v>145</v>
      </c>
      <c r="L188" s="85">
        <f>ROUND(VLOOKUP($C$2,'[143]ERU-1'!$A$6:$BE$17,L$42,FALSE),3)</f>
        <v>0</v>
      </c>
      <c r="M188" s="85">
        <f>ROUND(VLOOKUP($C$2,'[143]ERU-1'!$A$6:$BE$17,M$42,FALSE),3)</f>
        <v>145</v>
      </c>
      <c r="N188" s="85">
        <f>ROUND(VLOOKUP($C$2,'[143]ERU-1'!$A$6:$BE$17,N$42,FALSE),3)</f>
        <v>0</v>
      </c>
      <c r="O188" s="85" t="s">
        <v>36</v>
      </c>
      <c r="P188" s="85">
        <f>ROUND(VLOOKUP($C$2,'[143]ERU-1'!$A$6:$BE$17,P$42,FALSE),3)</f>
        <v>0</v>
      </c>
      <c r="Q188" s="85">
        <f>ROUND(VLOOKUP($C$2,'[143]ERU-1'!$A$6:$BE$17,Q$42,FALSE),3)</f>
        <v>0</v>
      </c>
      <c r="R188" s="85">
        <f>ROUND(VLOOKUP($C$2,'[143]ERU-1'!$A$6:$BE$17,R$42,FALSE),3)</f>
        <v>145</v>
      </c>
      <c r="S188" s="85">
        <f>ROUND(VLOOKUP($C$2,'[143]ERU-1'!$A$6:$BE$17,S$42,FALSE),3)</f>
        <v>0</v>
      </c>
      <c r="T188" s="85">
        <f>ROUND(VLOOKUP($C$2,'[143]ERU-1'!$A$6:$BE$17,T$42,FALSE),3)</f>
        <v>0</v>
      </c>
      <c r="U188" s="85">
        <f>ROUND(VLOOKUP($C$2,'[143]ERU-1'!$A$6:$BE$17,U$42,FALSE),3)</f>
        <v>0</v>
      </c>
      <c r="V188" s="85">
        <f>ROUND(VLOOKUP($C$2,'[143]ERU-1'!$A$6:$BE$17,V$42,FALSE),3)</f>
        <v>0</v>
      </c>
      <c r="W188" s="85">
        <f>ROUND(VLOOKUP($C$2,'[143]ERU-1'!$A$6:$BE$17,W$42,FALSE),3)</f>
        <v>0</v>
      </c>
      <c r="X188" s="85">
        <f>ROUND(VLOOKUP($C$2,'[143]ERU-1'!$A$6:$BE$17,X$42,FALSE),3)</f>
        <v>0</v>
      </c>
      <c r="Y188" s="85">
        <f>ROUND(VLOOKUP($C$2,'[143]ERU-1'!$A$6:$BE$17,Y$42,FALSE),3)</f>
        <v>0</v>
      </c>
      <c r="Z188" s="85">
        <f>ROUND(VLOOKUP($C$2,'[143]ERU-1'!$A$6:$BE$17,Z$42,FALSE),3)</f>
        <v>0</v>
      </c>
      <c r="AA188" s="85" t="str">
        <f>INDEX([16]Data!$BK$5:$BK$156,MATCH(A188,[16]Data!$A$5:$A$156,0))</f>
        <v>Karlovarský</v>
      </c>
      <c r="AB188" s="86">
        <f>INDEX([16]Data!$BM$5:$BM$156,MATCH(A188,[16]Data!$A$5:$A$156,0))</f>
        <v>0.28000000000000003</v>
      </c>
    </row>
    <row r="189" spans="1:30" x14ac:dyDescent="0.25">
      <c r="A189">
        <v>4723</v>
      </c>
      <c r="B189" s="84" t="str">
        <f>INDEX([16]Data!$C$5:$C$156,MATCH(A189,[16]Data!$A$5:$A$156,0))</f>
        <v>KJ - Horažďovice ul. Sportovní</v>
      </c>
      <c r="C189" s="85" t="str">
        <f>VLOOKUP($C$2,'[139]ERU-1'!$A$6:$BE$17,C$42,FALSE)</f>
        <v>Září</v>
      </c>
      <c r="D189" s="85">
        <f>ROUND(VLOOKUP($C$2,'[144]ERU-1'!$A$6:$BE$17,D$42,FALSE),3)</f>
        <v>9</v>
      </c>
      <c r="E189" s="85">
        <f>ROUND(VLOOKUP($C$2,'[144]ERU-1'!$A$6:$BE$17,E$42,FALSE),3)</f>
        <v>56.558</v>
      </c>
      <c r="F189" s="85">
        <f>ROUND(VLOOKUP($C$2,'[144]ERU-1'!$A$6:$BE$17,F$42,FALSE),3)</f>
        <v>32.155999999999999</v>
      </c>
      <c r="G189" s="85">
        <f>ROUND(VLOOKUP($C$2,'[144]ERU-1'!$A$6:$BE$17,G$42,FALSE),3)</f>
        <v>35.473999999999997</v>
      </c>
      <c r="H189" s="85">
        <f>ROUND(VLOOKUP($C$2,'[144]ERU-1'!$A$6:$BE$17,H$42,FALSE),3)</f>
        <v>95</v>
      </c>
      <c r="I189" s="85">
        <f>ROUND(VLOOKUP($C$2,'[144]ERU-1'!$A$6:$BE$17,I$42,FALSE),3)</f>
        <v>0</v>
      </c>
      <c r="J189" s="85">
        <f>ROUND(VLOOKUP($C$2,'[144]ERU-1'!$A$6:$BE$17,J$42,FALSE),3)</f>
        <v>0</v>
      </c>
      <c r="K189" s="85">
        <f>ROUND(VLOOKUP($C$2,'[144]ERU-1'!$A$6:$BE$17,K$42,FALSE),3)</f>
        <v>95</v>
      </c>
      <c r="L189" s="85">
        <f>ROUND(VLOOKUP($C$2,'[144]ERU-1'!$A$6:$BE$17,L$42,FALSE),3)</f>
        <v>0</v>
      </c>
      <c r="M189" s="85">
        <f>ROUND(VLOOKUP($C$2,'[144]ERU-1'!$A$6:$BE$17,M$42,FALSE),3)</f>
        <v>95</v>
      </c>
      <c r="N189" s="85">
        <f>ROUND(VLOOKUP($C$2,'[144]ERU-1'!$A$6:$BE$17,N$42,FALSE),3)</f>
        <v>0</v>
      </c>
      <c r="O189" s="85" t="s">
        <v>36</v>
      </c>
      <c r="P189" s="85">
        <f>ROUND(VLOOKUP($C$2,'[144]ERU-1'!$A$6:$BE$17,P$42,FALSE),3)</f>
        <v>0</v>
      </c>
      <c r="Q189" s="85">
        <f>ROUND(VLOOKUP($C$2,'[144]ERU-1'!$A$6:$BE$17,Q$42,FALSE),3)</f>
        <v>0</v>
      </c>
      <c r="R189" s="85">
        <f>ROUND(VLOOKUP($C$2,'[144]ERU-1'!$A$6:$BE$17,R$42,FALSE),3)</f>
        <v>95</v>
      </c>
      <c r="S189" s="85">
        <f>ROUND(VLOOKUP($C$2,'[144]ERU-1'!$A$6:$BE$17,S$42,FALSE),3)</f>
        <v>0</v>
      </c>
      <c r="T189" s="85">
        <f>ROUND(VLOOKUP($C$2,'[144]ERU-1'!$A$6:$BE$17,T$42,FALSE),3)</f>
        <v>0</v>
      </c>
      <c r="U189" s="85">
        <f>ROUND(VLOOKUP($C$2,'[144]ERU-1'!$A$6:$BE$17,U$42,FALSE),3)</f>
        <v>0</v>
      </c>
      <c r="V189" s="85">
        <f>ROUND(VLOOKUP($C$2,'[144]ERU-1'!$A$6:$BE$17,V$42,FALSE),3)</f>
        <v>0</v>
      </c>
      <c r="W189" s="85">
        <f>ROUND(VLOOKUP($C$2,'[144]ERU-1'!$A$6:$BE$17,W$42,FALSE),3)</f>
        <v>0</v>
      </c>
      <c r="X189" s="85">
        <f>ROUND(VLOOKUP($C$2,'[144]ERU-1'!$A$6:$BE$17,X$42,FALSE),3)</f>
        <v>0</v>
      </c>
      <c r="Y189" s="85">
        <f>ROUND(VLOOKUP($C$2,'[144]ERU-1'!$A$6:$BE$17,Y$42,FALSE),3)</f>
        <v>0</v>
      </c>
      <c r="Z189" s="85">
        <f>ROUND(VLOOKUP($C$2,'[144]ERU-1'!$A$6:$BE$17,Z$42,FALSE),3)</f>
        <v>0</v>
      </c>
      <c r="AA189" s="85" t="str">
        <f>INDEX([16]Data!$BK$5:$BK$156,MATCH(A189,[16]Data!$A$5:$A$156,0))</f>
        <v>Plzeňský</v>
      </c>
      <c r="AB189" s="86">
        <f>INDEX([16]Data!$BM$5:$BM$156,MATCH(A189,[16]Data!$A$5:$A$156,0))</f>
        <v>0.221</v>
      </c>
    </row>
    <row r="190" spans="1:30" x14ac:dyDescent="0.25">
      <c r="A190">
        <v>4600</v>
      </c>
      <c r="B190" s="84" t="str">
        <f>INDEX([16]Data!$C$5:$C$156,MATCH(A190,[16]Data!$A$5:$A$156,0))</f>
        <v>KJ - Veselí nad Lužnicí Blatské sídliště</v>
      </c>
      <c r="C190" s="85" t="str">
        <f>VLOOKUP($C$2,'[139]ERU-1'!$A$6:$BE$17,C$42,FALSE)</f>
        <v>Září</v>
      </c>
      <c r="D190" s="85">
        <f>ROUND(VLOOKUP($C$2,'[145]ERU-1'!$A$6:$BE$17,D$42,FALSE),3)</f>
        <v>9</v>
      </c>
      <c r="E190" s="85">
        <f>ROUND(VLOOKUP($C$2,'[145]ERU-1'!$A$6:$BE$17,E$42,FALSE),3)</f>
        <v>348.22800000000001</v>
      </c>
      <c r="F190" s="85">
        <f>ROUND(VLOOKUP($C$2,'[145]ERU-1'!$A$6:$BE$17,F$42,FALSE),3)</f>
        <v>192.93899999999999</v>
      </c>
      <c r="G190" s="85">
        <f>ROUND(VLOOKUP($C$2,'[145]ERU-1'!$A$6:$BE$17,G$42,FALSE),3)</f>
        <v>35.442</v>
      </c>
      <c r="H190" s="85">
        <f>ROUND(VLOOKUP($C$2,'[145]ERU-1'!$A$6:$BE$17,H$42,FALSE),3)</f>
        <v>577</v>
      </c>
      <c r="I190" s="85">
        <f>ROUND(VLOOKUP($C$2,'[145]ERU-1'!$A$6:$BE$17,I$42,FALSE),3)</f>
        <v>0</v>
      </c>
      <c r="J190" s="85">
        <f>ROUND(VLOOKUP($C$2,'[145]ERU-1'!$A$6:$BE$17,J$42,FALSE),3)</f>
        <v>0</v>
      </c>
      <c r="K190" s="85">
        <f>ROUND(VLOOKUP($C$2,'[145]ERU-1'!$A$6:$BE$17,K$42,FALSE),3)</f>
        <v>577</v>
      </c>
      <c r="L190" s="85">
        <f>ROUND(VLOOKUP($C$2,'[145]ERU-1'!$A$6:$BE$17,L$42,FALSE),3)</f>
        <v>0</v>
      </c>
      <c r="M190" s="85">
        <f>ROUND(VLOOKUP($C$2,'[145]ERU-1'!$A$6:$BE$17,M$42,FALSE),3)</f>
        <v>577</v>
      </c>
      <c r="N190" s="85">
        <f>ROUND(VLOOKUP($C$2,'[145]ERU-1'!$A$6:$BE$17,N$42,FALSE),3)</f>
        <v>0</v>
      </c>
      <c r="O190" s="85" t="s">
        <v>36</v>
      </c>
      <c r="P190" s="85">
        <f>ROUND(VLOOKUP($C$2,'[145]ERU-1'!$A$6:$BE$17,P$42,FALSE),3)</f>
        <v>0</v>
      </c>
      <c r="Q190" s="85">
        <f>ROUND(VLOOKUP($C$2,'[145]ERU-1'!$A$6:$BE$17,Q$42,FALSE),3)</f>
        <v>0</v>
      </c>
      <c r="R190" s="85">
        <f>ROUND(VLOOKUP($C$2,'[145]ERU-1'!$A$6:$BE$17,R$42,FALSE),3)</f>
        <v>0</v>
      </c>
      <c r="S190" s="85">
        <f>ROUND(VLOOKUP($C$2,'[145]ERU-1'!$A$6:$BE$17,S$42,FALSE),3)</f>
        <v>0</v>
      </c>
      <c r="T190" s="85">
        <f>ROUND(VLOOKUP($C$2,'[145]ERU-1'!$A$6:$BE$17,T$42,FALSE),3)</f>
        <v>0</v>
      </c>
      <c r="U190" s="85">
        <f>ROUND(VLOOKUP($C$2,'[145]ERU-1'!$A$6:$BE$17,U$42,FALSE),3)</f>
        <v>0</v>
      </c>
      <c r="V190" s="85">
        <f>ROUND(VLOOKUP($C$2,'[145]ERU-1'!$A$6:$BE$17,V$42,FALSE),3)</f>
        <v>0</v>
      </c>
      <c r="W190" s="85">
        <f>ROUND(VLOOKUP($C$2,'[145]ERU-1'!$A$6:$BE$17,W$42,FALSE),3)</f>
        <v>0</v>
      </c>
      <c r="X190" s="85">
        <f>ROUND(VLOOKUP($C$2,'[145]ERU-1'!$A$6:$BE$17,X$42,FALSE),3)</f>
        <v>577</v>
      </c>
      <c r="Y190" s="85">
        <f>ROUND(VLOOKUP($C$2,'[145]ERU-1'!$A$6:$BE$17,Y$42,FALSE),3)</f>
        <v>0</v>
      </c>
      <c r="Z190" s="85">
        <f>ROUND(VLOOKUP($C$2,'[145]ERU-1'!$A$6:$BE$17,Z$42,FALSE),3)</f>
        <v>0</v>
      </c>
      <c r="AA190" s="85" t="str">
        <f>INDEX([16]Data!$BK$5:$BK$156,MATCH(A190,[16]Data!$A$5:$A$156,0))</f>
        <v>Jihočeský</v>
      </c>
      <c r="AB190" s="86">
        <f>INDEX([16]Data!$BM$5:$BM$156,MATCH(A190,[16]Data!$A$5:$A$156,0))</f>
        <v>0.99299999999999999</v>
      </c>
    </row>
    <row r="191" spans="1:30" x14ac:dyDescent="0.25">
      <c r="A191">
        <v>4906</v>
      </c>
      <c r="B191" s="84" t="str">
        <f>INDEX([16]Data!$C$5:$C$156,MATCH(A191,[16]Data!$A$5:$A$156,0))</f>
        <v>KJ - Česká Třebová bazén</v>
      </c>
      <c r="C191" s="85" t="str">
        <f>VLOOKUP($C$2,'[139]ERU-1'!$A$6:$BE$17,C$42,FALSE)</f>
        <v>Září</v>
      </c>
      <c r="D191" s="85">
        <f>ROUND(VLOOKUP($C$2,'[146]ERU-1'!$A$6:$BE$17,D$42,FALSE),3)</f>
        <v>9</v>
      </c>
      <c r="E191" s="85">
        <f>ROUND(VLOOKUP($C$2,'[146]ERU-1'!$A$6:$BE$17,E$42,FALSE),3)</f>
        <v>54.777000000000001</v>
      </c>
      <c r="F191" s="85">
        <f>ROUND(VLOOKUP($C$2,'[146]ERU-1'!$A$6:$BE$17,F$42,FALSE),3)</f>
        <v>32.585000000000001</v>
      </c>
      <c r="G191" s="85">
        <f>ROUND(VLOOKUP($C$2,'[146]ERU-1'!$A$6:$BE$17,G$42,FALSE),3)</f>
        <v>35.436999999999998</v>
      </c>
      <c r="H191" s="85">
        <f>ROUND(VLOOKUP($C$2,'[146]ERU-1'!$A$6:$BE$17,H$42,FALSE),3)</f>
        <v>102</v>
      </c>
      <c r="I191" s="85">
        <f>ROUND(VLOOKUP($C$2,'[146]ERU-1'!$A$6:$BE$17,I$42,FALSE),3)</f>
        <v>0</v>
      </c>
      <c r="J191" s="85">
        <f>ROUND(VLOOKUP($C$2,'[146]ERU-1'!$A$6:$BE$17,J$42,FALSE),3)</f>
        <v>0</v>
      </c>
      <c r="K191" s="85">
        <f>ROUND(VLOOKUP($C$2,'[146]ERU-1'!$A$6:$BE$17,K$42,FALSE),3)</f>
        <v>102</v>
      </c>
      <c r="L191" s="85">
        <f>ROUND(VLOOKUP($C$2,'[146]ERU-1'!$A$6:$BE$17,L$42,FALSE),3)</f>
        <v>0</v>
      </c>
      <c r="M191" s="85">
        <f>ROUND(VLOOKUP($C$2,'[146]ERU-1'!$A$6:$BE$17,M$42,FALSE),3)</f>
        <v>102</v>
      </c>
      <c r="N191" s="85">
        <f>ROUND(VLOOKUP($C$2,'[146]ERU-1'!$A$6:$BE$17,N$42,FALSE),3)</f>
        <v>0</v>
      </c>
      <c r="O191" s="85" t="s">
        <v>36</v>
      </c>
      <c r="P191" s="85">
        <f>ROUND(VLOOKUP($C$2,'[146]ERU-1'!$A$6:$BE$17,P$42,FALSE),3)</f>
        <v>0</v>
      </c>
      <c r="Q191" s="85">
        <f>ROUND(VLOOKUP($C$2,'[146]ERU-1'!$A$6:$BE$17,Q$42,FALSE),3)</f>
        <v>0</v>
      </c>
      <c r="R191" s="85">
        <f>ROUND(VLOOKUP($C$2,'[146]ERU-1'!$A$6:$BE$17,R$42,FALSE),3)</f>
        <v>102</v>
      </c>
      <c r="S191" s="85">
        <f>ROUND(VLOOKUP($C$2,'[146]ERU-1'!$A$6:$BE$17,S$42,FALSE),3)</f>
        <v>0</v>
      </c>
      <c r="T191" s="85">
        <f>ROUND(VLOOKUP($C$2,'[146]ERU-1'!$A$6:$BE$17,T$42,FALSE),3)</f>
        <v>0</v>
      </c>
      <c r="U191" s="85">
        <f>ROUND(VLOOKUP($C$2,'[146]ERU-1'!$A$6:$BE$17,U$42,FALSE),3)</f>
        <v>0</v>
      </c>
      <c r="V191" s="85">
        <f>ROUND(VLOOKUP($C$2,'[146]ERU-1'!$A$6:$BE$17,V$42,FALSE),3)</f>
        <v>0</v>
      </c>
      <c r="W191" s="85">
        <f>ROUND(VLOOKUP($C$2,'[146]ERU-1'!$A$6:$BE$17,W$42,FALSE),3)</f>
        <v>0</v>
      </c>
      <c r="X191" s="85">
        <f>ROUND(VLOOKUP($C$2,'[146]ERU-1'!$A$6:$BE$17,X$42,FALSE),3)</f>
        <v>0</v>
      </c>
      <c r="Y191" s="85">
        <f>ROUND(VLOOKUP($C$2,'[146]ERU-1'!$A$6:$BE$17,Y$42,FALSE),3)</f>
        <v>0</v>
      </c>
      <c r="Z191" s="85">
        <f>ROUND(VLOOKUP($C$2,'[146]ERU-1'!$A$6:$BE$17,Z$42,FALSE),3)</f>
        <v>0</v>
      </c>
      <c r="AA191" s="85" t="str">
        <f>INDEX([16]Data!$BK$5:$BK$156,MATCH(A191,[16]Data!$A$5:$A$156,0))</f>
        <v>Pardubický</v>
      </c>
      <c r="AB191" s="86">
        <f>INDEX([16]Data!$BM$5:$BM$156,MATCH(A191,[16]Data!$A$5:$A$156,0))</f>
        <v>0.221</v>
      </c>
    </row>
    <row r="192" spans="1:30" x14ac:dyDescent="0.25">
      <c r="A192">
        <v>4626</v>
      </c>
      <c r="B192" s="84" t="str">
        <f>INDEX([16]Data!$C$5:$C$156,MATCH(A192,[16]Data!$A$5:$A$156,0))</f>
        <v>KJ - Broumov Energo</v>
      </c>
      <c r="C192" s="85" t="str">
        <f>VLOOKUP($C$2,'[139]ERU-1'!$A$6:$BE$17,C$42,FALSE)</f>
        <v>Září</v>
      </c>
      <c r="D192" s="85">
        <f>ROUND(VLOOKUP($C$2,'[147]ERU-1'!$A$6:$BE$17,D$42,FALSE),3)</f>
        <v>9</v>
      </c>
      <c r="E192" s="85">
        <f>ROUND(VLOOKUP($C$2,'[147]ERU-1'!$A$6:$BE$17,E$42,FALSE),3)</f>
        <v>49.975999999999999</v>
      </c>
      <c r="F192" s="85">
        <f>ROUND(VLOOKUP($C$2,'[147]ERU-1'!$A$6:$BE$17,F$42,FALSE),3)</f>
        <v>28.475999999999999</v>
      </c>
      <c r="G192" s="85">
        <f>ROUND(VLOOKUP($C$2,'[147]ERU-1'!$A$6:$BE$17,G$42,FALSE),3)</f>
        <v>35.439</v>
      </c>
      <c r="H192" s="85">
        <f>ROUND(VLOOKUP($C$2,'[147]ERU-1'!$A$6:$BE$17,H$42,FALSE),3)</f>
        <v>76</v>
      </c>
      <c r="I192" s="85">
        <f>ROUND(VLOOKUP($C$2,'[147]ERU-1'!$A$6:$BE$17,I$42,FALSE),3)</f>
        <v>0</v>
      </c>
      <c r="J192" s="85">
        <f>ROUND(VLOOKUP($C$2,'[147]ERU-1'!$A$6:$BE$17,J$42,FALSE),3)</f>
        <v>0</v>
      </c>
      <c r="K192" s="85">
        <f>ROUND(VLOOKUP($C$2,'[147]ERU-1'!$A$6:$BE$17,K$42,FALSE),3)</f>
        <v>76</v>
      </c>
      <c r="L192" s="85">
        <f>ROUND(VLOOKUP($C$2,'[147]ERU-1'!$A$6:$BE$17,L$42,FALSE),3)</f>
        <v>0</v>
      </c>
      <c r="M192" s="85">
        <f>ROUND(VLOOKUP($C$2,'[147]ERU-1'!$A$6:$BE$17,M$42,FALSE),3)</f>
        <v>76</v>
      </c>
      <c r="N192" s="85">
        <f>ROUND(VLOOKUP($C$2,'[147]ERU-1'!$A$6:$BE$17,N$42,FALSE),3)</f>
        <v>0</v>
      </c>
      <c r="O192" s="85" t="s">
        <v>36</v>
      </c>
      <c r="P192" s="85">
        <f>ROUND(VLOOKUP($C$2,'[147]ERU-1'!$A$6:$BE$17,P$42,FALSE),3)</f>
        <v>0</v>
      </c>
      <c r="Q192" s="85">
        <f>ROUND(VLOOKUP($C$2,'[147]ERU-1'!$A$6:$BE$17,Q$42,FALSE),3)</f>
        <v>0</v>
      </c>
      <c r="R192" s="85">
        <f>ROUND(VLOOKUP($C$2,'[147]ERU-1'!$A$6:$BE$17,R$42,FALSE),3)</f>
        <v>76</v>
      </c>
      <c r="S192" s="85">
        <f>ROUND(VLOOKUP($C$2,'[147]ERU-1'!$A$6:$BE$17,S$42,FALSE),3)</f>
        <v>0</v>
      </c>
      <c r="T192" s="85">
        <f>ROUND(VLOOKUP($C$2,'[147]ERU-1'!$A$6:$BE$17,T$42,FALSE),3)</f>
        <v>0</v>
      </c>
      <c r="U192" s="85">
        <f>ROUND(VLOOKUP($C$2,'[147]ERU-1'!$A$6:$BE$17,U$42,FALSE),3)</f>
        <v>0</v>
      </c>
      <c r="V192" s="85">
        <f>ROUND(VLOOKUP($C$2,'[147]ERU-1'!$A$6:$BE$17,V$42,FALSE),3)</f>
        <v>0</v>
      </c>
      <c r="W192" s="85">
        <f>ROUND(VLOOKUP($C$2,'[147]ERU-1'!$A$6:$BE$17,W$42,FALSE),3)</f>
        <v>0</v>
      </c>
      <c r="X192" s="85">
        <f>ROUND(VLOOKUP($C$2,'[147]ERU-1'!$A$6:$BE$17,X$42,FALSE),3)</f>
        <v>0</v>
      </c>
      <c r="Y192" s="85">
        <f>ROUND(VLOOKUP($C$2,'[147]ERU-1'!$A$6:$BE$17,Y$42,FALSE),3)</f>
        <v>0</v>
      </c>
      <c r="Z192" s="85">
        <f>ROUND(VLOOKUP($C$2,'[147]ERU-1'!$A$6:$BE$17,Z$42,FALSE),3)</f>
        <v>0</v>
      </c>
      <c r="AA192" s="85" t="str">
        <f>INDEX([16]Data!$BK$5:$BK$156,MATCH(A192,[16]Data!$A$5:$A$156,0))</f>
        <v>Královéhradecký</v>
      </c>
      <c r="AB192" s="86">
        <f>INDEX([16]Data!$BM$5:$BM$156,MATCH(A192,[16]Data!$A$5:$A$156,0))</f>
        <v>0.156</v>
      </c>
    </row>
    <row r="193" spans="1:28" x14ac:dyDescent="0.25">
      <c r="A193">
        <v>4910</v>
      </c>
      <c r="B193" s="84" t="str">
        <f>INDEX([16]Data!$C$5:$C$156,MATCH(A193,[16]Data!$A$5:$A$156,0))</f>
        <v>KJ - TEPLICE NAD METUJÍ</v>
      </c>
      <c r="C193" s="85" t="str">
        <f>VLOOKUP($C$2,'[139]ERU-1'!$A$6:$BE$17,C$42,FALSE)</f>
        <v>Září</v>
      </c>
      <c r="D193" s="85">
        <f>ROUND(VLOOKUP($C$2,'[148]ERU-1'!$A$6:$BE$17,D$42,FALSE),3)</f>
        <v>9</v>
      </c>
      <c r="E193" s="85">
        <f>ROUND(VLOOKUP($C$2,'[148]ERU-1'!$A$6:$BE$17,E$42,FALSE),3)</f>
        <v>85.159000000000006</v>
      </c>
      <c r="F193" s="85">
        <f>ROUND(VLOOKUP($C$2,'[148]ERU-1'!$A$6:$BE$17,F$42,FALSE),3)</f>
        <v>47.688000000000002</v>
      </c>
      <c r="G193" s="85">
        <f>ROUND(VLOOKUP($C$2,'[148]ERU-1'!$A$6:$BE$17,G$42,FALSE),3)</f>
        <v>35.436999999999998</v>
      </c>
      <c r="H193" s="85">
        <f>ROUND(VLOOKUP($C$2,'[148]ERU-1'!$A$6:$BE$17,H$42,FALSE),3)</f>
        <v>130</v>
      </c>
      <c r="I193" s="85">
        <f>ROUND(VLOOKUP($C$2,'[148]ERU-1'!$A$6:$BE$17,I$42,FALSE),3)</f>
        <v>0</v>
      </c>
      <c r="J193" s="85">
        <f>ROUND(VLOOKUP($C$2,'[148]ERU-1'!$A$6:$BE$17,J$42,FALSE),3)</f>
        <v>0</v>
      </c>
      <c r="K193" s="85">
        <f>ROUND(VLOOKUP($C$2,'[148]ERU-1'!$A$6:$BE$17,K$42,FALSE),3)</f>
        <v>130</v>
      </c>
      <c r="L193" s="85">
        <f>ROUND(VLOOKUP($C$2,'[148]ERU-1'!$A$6:$BE$17,L$42,FALSE),3)</f>
        <v>0</v>
      </c>
      <c r="M193" s="85">
        <f>ROUND(VLOOKUP($C$2,'[148]ERU-1'!$A$6:$BE$17,M$42,FALSE),3)</f>
        <v>130</v>
      </c>
      <c r="N193" s="85">
        <f>ROUND(VLOOKUP($C$2,'[148]ERU-1'!$A$6:$BE$17,N$42,FALSE),3)</f>
        <v>0</v>
      </c>
      <c r="O193" s="85" t="s">
        <v>36</v>
      </c>
      <c r="P193" s="85">
        <f>ROUND(VLOOKUP($C$2,'[148]ERU-1'!$A$6:$BE$17,P$42,FALSE),3)</f>
        <v>0</v>
      </c>
      <c r="Q193" s="85">
        <f>ROUND(VLOOKUP($C$2,'[148]ERU-1'!$A$6:$BE$17,Q$42,FALSE),3)</f>
        <v>0</v>
      </c>
      <c r="R193" s="85">
        <f>ROUND(VLOOKUP($C$2,'[148]ERU-1'!$A$6:$BE$17,R$42,FALSE),3)</f>
        <v>130</v>
      </c>
      <c r="S193" s="85">
        <f>ROUND(VLOOKUP($C$2,'[148]ERU-1'!$A$6:$BE$17,S$42,FALSE),3)</f>
        <v>0</v>
      </c>
      <c r="T193" s="85">
        <f>ROUND(VLOOKUP($C$2,'[148]ERU-1'!$A$6:$BE$17,T$42,FALSE),3)</f>
        <v>0</v>
      </c>
      <c r="U193" s="85">
        <f>ROUND(VLOOKUP($C$2,'[148]ERU-1'!$A$6:$BE$17,U$42,FALSE),3)</f>
        <v>0</v>
      </c>
      <c r="V193" s="85">
        <f>ROUND(VLOOKUP($C$2,'[148]ERU-1'!$A$6:$BE$17,V$42,FALSE),3)</f>
        <v>0</v>
      </c>
      <c r="W193" s="85">
        <f>ROUND(VLOOKUP($C$2,'[148]ERU-1'!$A$6:$BE$17,W$42,FALSE),3)</f>
        <v>0</v>
      </c>
      <c r="X193" s="85">
        <f>ROUND(VLOOKUP($C$2,'[148]ERU-1'!$A$6:$BE$17,X$42,FALSE),3)</f>
        <v>0</v>
      </c>
      <c r="Y193" s="85">
        <f>ROUND(VLOOKUP($C$2,'[148]ERU-1'!$A$6:$BE$17,Y$42,FALSE),3)</f>
        <v>0</v>
      </c>
      <c r="Z193" s="85">
        <f>ROUND(VLOOKUP($C$2,'[148]ERU-1'!$A$6:$BE$17,Z$42,FALSE),3)</f>
        <v>0</v>
      </c>
      <c r="AA193" s="85" t="str">
        <f>INDEX([16]Data!$BK$5:$BK$156,MATCH(A193,[16]Data!$A$5:$A$156,0))</f>
        <v>Královéhradecký</v>
      </c>
      <c r="AB193" s="86">
        <f>INDEX([16]Data!$BM$5:$BM$156,MATCH(A193,[16]Data!$A$5:$A$156,0))</f>
        <v>0.28000000000000003</v>
      </c>
    </row>
    <row r="194" spans="1:28" x14ac:dyDescent="0.25">
      <c r="A194">
        <v>4585</v>
      </c>
      <c r="B194" s="84" t="str">
        <f>INDEX([16]Data!$C$5:$C$156,MATCH(A194,[16]Data!$A$5:$A$156,0))</f>
        <v>KJ - PROSTĚJOV BENEŠOVA</v>
      </c>
      <c r="C194" s="85" t="str">
        <f>C193</f>
        <v>Září</v>
      </c>
      <c r="D194" s="85">
        <f>D193</f>
        <v>9</v>
      </c>
      <c r="E194" s="85">
        <f>ROUND(VLOOKUP($C$2,'[149]ERU-1'!$A$6:$BE$17,E$42,FALSE),3)</f>
        <v>208.56899999999999</v>
      </c>
      <c r="F194" s="85">
        <f>ROUND(VLOOKUP($C$2,'[149]ERU-1'!$A$6:$BE$17,F$42,FALSE),3)</f>
        <v>119.501</v>
      </c>
      <c r="G194" s="85">
        <f>ROUND(VLOOKUP($C$2,'[149]ERU-1'!$A$6:$BE$17,G$42,FALSE),3)</f>
        <v>35.488</v>
      </c>
      <c r="H194" s="85">
        <f>ROUND(VLOOKUP($C$2,'[149]ERU-1'!$A$6:$BE$17,H$42,FALSE),3)</f>
        <v>357</v>
      </c>
      <c r="I194" s="85">
        <f>ROUND(VLOOKUP($C$2,'[149]ERU-1'!$A$6:$BE$17,I$42,FALSE),3)</f>
        <v>0</v>
      </c>
      <c r="J194" s="85">
        <f>ROUND(VLOOKUP($C$2,'[149]ERU-1'!$A$6:$BE$17,J$42,FALSE),3)</f>
        <v>0</v>
      </c>
      <c r="K194" s="85">
        <f>ROUND(VLOOKUP($C$2,'[149]ERU-1'!$A$6:$BE$17,K$42,FALSE),3)</f>
        <v>357</v>
      </c>
      <c r="L194" s="85">
        <f>ROUND(VLOOKUP($C$2,'[149]ERU-1'!$A$6:$BE$17,L$42,FALSE),3)</f>
        <v>0</v>
      </c>
      <c r="M194" s="85">
        <f>ROUND(VLOOKUP($C$2,'[149]ERU-1'!$A$6:$BE$17,M$42,FALSE),3)</f>
        <v>357</v>
      </c>
      <c r="N194" s="85">
        <f>ROUND(VLOOKUP($C$2,'[149]ERU-1'!$A$6:$BE$17,N$42,FALSE),3)</f>
        <v>0</v>
      </c>
      <c r="O194" s="85" t="s">
        <v>36</v>
      </c>
      <c r="P194" s="85">
        <f>ROUND(VLOOKUP($C$2,'[149]ERU-1'!$A$6:$BE$17,P$42,FALSE),3)</f>
        <v>0</v>
      </c>
      <c r="Q194" s="85">
        <f>ROUND(VLOOKUP($C$2,'[149]ERU-1'!$A$6:$BE$17,Q$42,FALSE),3)</f>
        <v>0</v>
      </c>
      <c r="R194" s="85">
        <f>ROUND(VLOOKUP($C$2,'[149]ERU-1'!$A$6:$BE$17,R$42,FALSE),3)</f>
        <v>357</v>
      </c>
      <c r="S194" s="85">
        <f>ROUND(VLOOKUP($C$2,'[149]ERU-1'!$A$6:$BE$17,S$42,FALSE),3)</f>
        <v>0</v>
      </c>
      <c r="T194" s="85">
        <f>ROUND(VLOOKUP($C$2,'[149]ERU-1'!$A$6:$BE$17,T$42,FALSE),3)</f>
        <v>0</v>
      </c>
      <c r="U194" s="85">
        <f>ROUND(VLOOKUP($C$2,'[149]ERU-1'!$A$6:$BE$17,U$42,FALSE),3)</f>
        <v>0</v>
      </c>
      <c r="V194" s="85">
        <f>ROUND(VLOOKUP($C$2,'[149]ERU-1'!$A$6:$BE$17,V$42,FALSE),3)</f>
        <v>0</v>
      </c>
      <c r="W194" s="85">
        <f>ROUND(VLOOKUP($C$2,'[149]ERU-1'!$A$6:$BE$17,W$42,FALSE),3)</f>
        <v>0</v>
      </c>
      <c r="X194" s="85">
        <f>ROUND(VLOOKUP($C$2,'[149]ERU-1'!$A$6:$BE$17,X$42,FALSE),3)</f>
        <v>0</v>
      </c>
      <c r="Y194" s="85">
        <f>ROUND(VLOOKUP($C$2,'[149]ERU-1'!$A$6:$BE$17,Y$42,FALSE),3)</f>
        <v>0</v>
      </c>
      <c r="Z194" s="85">
        <f>ROUND(VLOOKUP($C$2,'[149]ERU-1'!$A$6:$BE$17,Z$42,FALSE),3)</f>
        <v>0</v>
      </c>
      <c r="AA194" s="85" t="str">
        <f>INDEX([16]Data!$BK$5:$BK$156,MATCH(A194,[16]Data!$A$5:$A$156,0))</f>
        <v>Olomoucký</v>
      </c>
      <c r="AB194" s="86">
        <f>INDEX([16]Data!$BM$5:$BM$156,MATCH(A194,[16]Data!$A$5:$A$156,0))</f>
        <v>0.46500000000000002</v>
      </c>
    </row>
    <row r="195" spans="1:28" x14ac:dyDescent="0.25">
      <c r="A195">
        <v>4724</v>
      </c>
      <c r="B195" s="84" t="s">
        <v>311</v>
      </c>
      <c r="C195" s="85" t="str">
        <f t="shared" ref="C195:D200" si="19">C194</f>
        <v>Září</v>
      </c>
      <c r="D195" s="85">
        <f t="shared" si="19"/>
        <v>9</v>
      </c>
      <c r="E195" s="85">
        <f>ROUND(VLOOKUP($C$2,'[150]ERU-1'!$A$6:$BE$17,E$42,FALSE),3)</f>
        <v>66.45</v>
      </c>
      <c r="F195" s="85">
        <f>ROUND(VLOOKUP($C$2,'[150]ERU-1'!$A$6:$BE$17,F$42,FALSE),3)</f>
        <v>36.36</v>
      </c>
      <c r="G195" s="85">
        <f>ROUND(VLOOKUP($C$2,'[150]ERU-1'!$A$6:$BE$17,G$42,FALSE),3)</f>
        <v>35.438000000000002</v>
      </c>
      <c r="H195" s="85">
        <f>ROUND(VLOOKUP($C$2,'[150]ERU-1'!$A$6:$BE$17,H$42,FALSE),3)</f>
        <v>94</v>
      </c>
      <c r="I195" s="85">
        <f>ROUND(VLOOKUP($C$2,'[150]ERU-1'!$A$6:$BE$17,I$42,FALSE),3)</f>
        <v>0</v>
      </c>
      <c r="J195" s="85">
        <f>ROUND(VLOOKUP($C$2,'[150]ERU-1'!$A$6:$BE$17,J$42,FALSE),3)</f>
        <v>0</v>
      </c>
      <c r="K195" s="85">
        <f>ROUND(VLOOKUP($C$2,'[150]ERU-1'!$A$6:$BE$17,K$42,FALSE),3)</f>
        <v>94</v>
      </c>
      <c r="L195" s="85">
        <f>ROUND(VLOOKUP($C$2,'[150]ERU-1'!$A$6:$BE$17,L$42,FALSE),3)</f>
        <v>0</v>
      </c>
      <c r="M195" s="85">
        <f>ROUND(VLOOKUP($C$2,'[150]ERU-1'!$A$6:$BE$17,M$42,FALSE),3)</f>
        <v>94</v>
      </c>
      <c r="N195" s="85">
        <f>ROUND(VLOOKUP($C$2,'[150]ERU-1'!$A$6:$BE$17,N$42,FALSE),3)</f>
        <v>0</v>
      </c>
      <c r="O195" s="85" t="s">
        <v>36</v>
      </c>
      <c r="P195" s="85">
        <f>ROUND(VLOOKUP($C$2,'[150]ERU-1'!$A$6:$BE$17,P$42,FALSE),3)</f>
        <v>0</v>
      </c>
      <c r="Q195" s="85">
        <f>ROUND(VLOOKUP($C$2,'[150]ERU-1'!$A$6:$BE$17,Q$42,FALSE),3)</f>
        <v>0</v>
      </c>
      <c r="R195" s="85">
        <f>ROUND(VLOOKUP($C$2,'[150]ERU-1'!$A$6:$BE$17,R$42,FALSE),3)</f>
        <v>94</v>
      </c>
      <c r="S195" s="85">
        <f>ROUND(VLOOKUP($C$2,'[150]ERU-1'!$A$6:$BE$17,S$42,FALSE),3)</f>
        <v>0</v>
      </c>
      <c r="T195" s="85">
        <f>ROUND(VLOOKUP($C$2,'[150]ERU-1'!$A$6:$BE$17,T$42,FALSE),3)</f>
        <v>0</v>
      </c>
      <c r="U195" s="85">
        <f>ROUND(VLOOKUP($C$2,'[150]ERU-1'!$A$6:$BE$17,U$42,FALSE),3)</f>
        <v>0</v>
      </c>
      <c r="V195" s="85">
        <f>ROUND(VLOOKUP($C$2,'[150]ERU-1'!$A$6:$BE$17,V$42,FALSE),3)</f>
        <v>0</v>
      </c>
      <c r="W195" s="85">
        <f>ROUND(VLOOKUP($C$2,'[150]ERU-1'!$A$6:$BE$17,W$42,FALSE),3)</f>
        <v>0</v>
      </c>
      <c r="X195" s="85">
        <f>ROUND(VLOOKUP($C$2,'[150]ERU-1'!$A$6:$BE$17,X$42,FALSE),3)</f>
        <v>0</v>
      </c>
      <c r="Y195" s="85">
        <f>ROUND(VLOOKUP($C$2,'[150]ERU-1'!$A$6:$BE$17,Y$42,FALSE),3)</f>
        <v>0</v>
      </c>
      <c r="Z195" s="85">
        <f>ROUND(VLOOKUP($C$2,'[150]ERU-1'!$A$6:$BE$17,Z$42,FALSE),3)</f>
        <v>0</v>
      </c>
      <c r="AA195" s="85" t="s">
        <v>41</v>
      </c>
      <c r="AB195" s="86">
        <v>0.24199999999999999</v>
      </c>
    </row>
    <row r="196" spans="1:28" x14ac:dyDescent="0.25">
      <c r="A196">
        <v>4601</v>
      </c>
      <c r="B196" s="84" t="s">
        <v>312</v>
      </c>
      <c r="C196" s="85" t="str">
        <f t="shared" si="19"/>
        <v>Září</v>
      </c>
      <c r="D196" s="85">
        <f t="shared" si="19"/>
        <v>9</v>
      </c>
      <c r="E196" s="85">
        <f>ROUND(VLOOKUP($C$2,'[151]ERU-1'!$A$6:$BE$17,E$42,FALSE),3)</f>
        <v>698.25599999999997</v>
      </c>
      <c r="F196" s="85">
        <f>ROUND(VLOOKUP($C$2,'[151]ERU-1'!$A$6:$BE$17,F$42,FALSE),3)</f>
        <v>384.68799999999999</v>
      </c>
      <c r="G196" s="85">
        <f>ROUND(VLOOKUP($C$2,'[151]ERU-1'!$A$6:$BE$17,G$42,FALSE),3)</f>
        <v>35.478999999999999</v>
      </c>
      <c r="H196" s="85">
        <f>ROUND(VLOOKUP($C$2,'[151]ERU-1'!$A$6:$BE$17,H$42,FALSE),3)</f>
        <v>1118</v>
      </c>
      <c r="I196" s="85">
        <f>ROUND(VLOOKUP($C$2,'[151]ERU-1'!$A$6:$BE$17,I$42,FALSE),3)</f>
        <v>0</v>
      </c>
      <c r="J196" s="85">
        <f>ROUND(VLOOKUP($C$2,'[151]ERU-1'!$A$6:$BE$17,J$42,FALSE),3)</f>
        <v>0</v>
      </c>
      <c r="K196" s="85">
        <f>ROUND(VLOOKUP($C$2,'[151]ERU-1'!$A$6:$BE$17,K$42,FALSE),3)</f>
        <v>1118</v>
      </c>
      <c r="L196" s="85">
        <f>ROUND(VLOOKUP($C$2,'[151]ERU-1'!$A$6:$BE$17,L$42,FALSE),3)</f>
        <v>0</v>
      </c>
      <c r="M196" s="85">
        <f>ROUND(VLOOKUP($C$2,'[151]ERU-1'!$A$6:$BE$17,M$42,FALSE),3)</f>
        <v>1118</v>
      </c>
      <c r="N196" s="85">
        <f>ROUND(VLOOKUP($C$2,'[151]ERU-1'!$A$6:$BE$17,N$42,FALSE),3)</f>
        <v>0</v>
      </c>
      <c r="O196" s="85" t="s">
        <v>36</v>
      </c>
      <c r="P196" s="85">
        <f>ROUND(VLOOKUP($C$2,'[151]ERU-1'!$A$6:$BE$17,P$42,FALSE),3)</f>
        <v>0</v>
      </c>
      <c r="Q196" s="85">
        <f>ROUND(VLOOKUP($C$2,'[151]ERU-1'!$A$6:$BE$17,Q$42,FALSE),3)</f>
        <v>0</v>
      </c>
      <c r="R196" s="85">
        <f>ROUND(VLOOKUP($C$2,'[151]ERU-1'!$A$6:$BE$17,R$42,FALSE),3)</f>
        <v>1118</v>
      </c>
      <c r="S196" s="85">
        <f>ROUND(VLOOKUP($C$2,'[151]ERU-1'!$A$6:$BE$17,S$42,FALSE),3)</f>
        <v>0</v>
      </c>
      <c r="T196" s="85">
        <f>ROUND(VLOOKUP($C$2,'[151]ERU-1'!$A$6:$BE$17,T$42,FALSE),3)</f>
        <v>0</v>
      </c>
      <c r="U196" s="85">
        <f>ROUND(VLOOKUP($C$2,'[151]ERU-1'!$A$6:$BE$17,U$42,FALSE),3)</f>
        <v>0</v>
      </c>
      <c r="V196" s="85">
        <f>ROUND(VLOOKUP($C$2,'[151]ERU-1'!$A$6:$BE$17,V$42,FALSE),3)</f>
        <v>0</v>
      </c>
      <c r="W196" s="85">
        <f>ROUND(VLOOKUP($C$2,'[151]ERU-1'!$A$6:$BE$17,W$42,FALSE),3)</f>
        <v>0</v>
      </c>
      <c r="X196" s="85">
        <f>ROUND(VLOOKUP($C$2,'[151]ERU-1'!$A$6:$BE$17,X$42,FALSE),3)</f>
        <v>0</v>
      </c>
      <c r="Y196" s="85">
        <f>ROUND(VLOOKUP($C$2,'[151]ERU-1'!$A$6:$BE$17,Y$42,FALSE),3)</f>
        <v>0</v>
      </c>
      <c r="Z196" s="85">
        <f>ROUND(VLOOKUP($C$2,'[151]ERU-1'!$A$6:$BE$17,Z$42,FALSE),3)</f>
        <v>0</v>
      </c>
      <c r="AA196" s="85" t="s">
        <v>38</v>
      </c>
      <c r="AB196" s="86">
        <v>1.268</v>
      </c>
    </row>
    <row r="197" spans="1:28" x14ac:dyDescent="0.25">
      <c r="A197">
        <v>4602</v>
      </c>
      <c r="B197" s="84" t="s">
        <v>313</v>
      </c>
      <c r="C197" s="85" t="str">
        <f t="shared" si="19"/>
        <v>Září</v>
      </c>
      <c r="D197" s="85">
        <f t="shared" si="19"/>
        <v>9</v>
      </c>
      <c r="E197" s="85">
        <f>ROUND(VLOOKUP($C$2,'[153]ERU-1'!$A$6:$BE$17,E$42,FALSE),3)</f>
        <v>209.18</v>
      </c>
      <c r="F197" s="85">
        <f>ROUND(VLOOKUP($C$2,'[153]ERU-1'!$A$6:$BE$17,F$42,FALSE),3)</f>
        <v>118.188</v>
      </c>
      <c r="G197" s="85">
        <f>ROUND(VLOOKUP($C$2,'[153]ERU-1'!$A$6:$BE$17,G$42,FALSE),3)</f>
        <v>35.414000000000001</v>
      </c>
      <c r="H197" s="85">
        <f>ROUND(VLOOKUP($C$2,'[153]ERU-1'!$A$6:$BE$17,H$42,FALSE),3)</f>
        <v>396</v>
      </c>
      <c r="I197" s="85">
        <f>ROUND(VLOOKUP($C$2,'[153]ERU-1'!$A$6:$BE$17,I$42,FALSE),3)</f>
        <v>0</v>
      </c>
      <c r="J197" s="85">
        <f>ROUND(VLOOKUP($C$2,'[153]ERU-1'!$A$6:$BE$17,J$42,FALSE),3)</f>
        <v>0</v>
      </c>
      <c r="K197" s="85">
        <f>ROUND(VLOOKUP($C$2,'[153]ERU-1'!$A$6:$BE$17,K$42,FALSE),3)</f>
        <v>396</v>
      </c>
      <c r="L197" s="85">
        <f>ROUND(VLOOKUP($C$2,'[153]ERU-1'!$A$6:$BE$17,L$42,FALSE),3)</f>
        <v>0</v>
      </c>
      <c r="M197" s="85">
        <f>ROUND(VLOOKUP($C$2,'[153]ERU-1'!$A$6:$BE$17,M$42,FALSE),3)</f>
        <v>396</v>
      </c>
      <c r="N197" s="85">
        <f>ROUND(VLOOKUP($C$2,'[153]ERU-1'!$A$6:$BE$17,N$42,FALSE),3)</f>
        <v>0</v>
      </c>
      <c r="O197" s="85" t="s">
        <v>36</v>
      </c>
      <c r="P197" s="85">
        <f>ROUND(VLOOKUP($C$2,'[153]ERU-1'!$A$6:$BE$17,P$42,FALSE),3)</f>
        <v>0</v>
      </c>
      <c r="Q197" s="85">
        <f>ROUND(VLOOKUP($C$2,'[153]ERU-1'!$A$6:$BE$17,Q$42,FALSE),3)</f>
        <v>0</v>
      </c>
      <c r="R197" s="85">
        <f>ROUND(VLOOKUP($C$2,'[153]ERU-1'!$A$6:$BE$17,R$42,FALSE),3)</f>
        <v>396</v>
      </c>
      <c r="S197" s="85">
        <f>ROUND(VLOOKUP($C$2,'[153]ERU-1'!$A$6:$BE$17,S$42,FALSE),3)</f>
        <v>0</v>
      </c>
      <c r="T197" s="85">
        <f>ROUND(VLOOKUP($C$2,'[153]ERU-1'!$A$6:$BE$17,T$42,FALSE),3)</f>
        <v>0</v>
      </c>
      <c r="U197" s="85">
        <f>ROUND(VLOOKUP($C$2,'[153]ERU-1'!$A$6:$BE$17,U$42,FALSE),3)</f>
        <v>0</v>
      </c>
      <c r="V197" s="85">
        <f>ROUND(VLOOKUP($C$2,'[153]ERU-1'!$A$6:$BE$17,V$42,FALSE),3)</f>
        <v>0</v>
      </c>
      <c r="W197" s="85">
        <f>ROUND(VLOOKUP($C$2,'[153]ERU-1'!$A$6:$BE$17,W$42,FALSE),3)</f>
        <v>0</v>
      </c>
      <c r="X197" s="85">
        <f>ROUND(VLOOKUP($C$2,'[153]ERU-1'!$A$6:$BE$17,X$42,FALSE),3)</f>
        <v>0</v>
      </c>
      <c r="Y197" s="85">
        <f>ROUND(VLOOKUP($C$2,'[153]ERU-1'!$A$6:$BE$17,Y$42,FALSE),3)</f>
        <v>0</v>
      </c>
      <c r="Z197" s="85">
        <f>ROUND(VLOOKUP($C$2,'[153]ERU-1'!$A$6:$BE$17,Z$42,FALSE),3)</f>
        <v>0</v>
      </c>
      <c r="AA197" s="85" t="s">
        <v>39</v>
      </c>
      <c r="AB197" s="86">
        <v>0.748</v>
      </c>
    </row>
    <row r="198" spans="1:28" x14ac:dyDescent="0.25">
      <c r="A198">
        <v>3585</v>
      </c>
      <c r="B198" s="84" t="s">
        <v>314</v>
      </c>
      <c r="C198" s="85" t="str">
        <f t="shared" si="19"/>
        <v>Září</v>
      </c>
      <c r="D198" s="85">
        <f t="shared" si="19"/>
        <v>9</v>
      </c>
      <c r="E198" s="85">
        <f>ROUND(VLOOKUP($C$2,'[131]ERU-1'!$A$6:$BE$17,E$42,FALSE),3)</f>
        <v>38.253999999999998</v>
      </c>
      <c r="F198" s="85">
        <f>ROUND(VLOOKUP($C$2,'[131]ERU-1'!$A$6:$BE$17,F$42,FALSE),3)</f>
        <v>20.626999999999999</v>
      </c>
      <c r="G198" s="85">
        <f>ROUND(VLOOKUP($C$2,'[131]ERU-1'!$A$6:$BE$17,G$42,FALSE),3)</f>
        <v>35.493000000000002</v>
      </c>
      <c r="H198" s="85">
        <f>ROUND(VLOOKUP($C$2,'[131]ERU-1'!$A$6:$BE$17,H$42,FALSE),3)</f>
        <v>51</v>
      </c>
      <c r="I198" s="85">
        <f>ROUND(VLOOKUP($C$2,'[131]ERU-1'!$A$6:$BE$17,I$42,FALSE),3)</f>
        <v>0</v>
      </c>
      <c r="J198" s="85">
        <f>ROUND(VLOOKUP($C$2,'[131]ERU-1'!$A$6:$BE$17,J$42,FALSE),3)</f>
        <v>0</v>
      </c>
      <c r="K198" s="85">
        <f>ROUND(VLOOKUP($C$2,'[131]ERU-1'!$A$6:$BE$17,K$42,FALSE),3)</f>
        <v>51</v>
      </c>
      <c r="L198" s="85">
        <f>ROUND(VLOOKUP($C$2,'[131]ERU-1'!$A$6:$BE$17,L$42,FALSE),3)</f>
        <v>0</v>
      </c>
      <c r="M198" s="85">
        <f>ROUND(VLOOKUP($C$2,'[131]ERU-1'!$A$6:$BE$17,M$42,FALSE),3)</f>
        <v>51</v>
      </c>
      <c r="N198" s="85">
        <f>ROUND(VLOOKUP($C$2,'[131]ERU-1'!$A$6:$BE$17,N$42,FALSE),3)</f>
        <v>0</v>
      </c>
      <c r="O198" s="85" t="s">
        <v>36</v>
      </c>
      <c r="P198" s="85">
        <f>ROUND(VLOOKUP($C$2,'[131]ERU-1'!$A$6:$BE$17,P$42,FALSE),3)</f>
        <v>0</v>
      </c>
      <c r="Q198" s="85">
        <f>ROUND(VLOOKUP($C$2,'[131]ERU-1'!$A$6:$BE$17,Q$42,FALSE),3)</f>
        <v>0</v>
      </c>
      <c r="R198" s="85">
        <f>ROUND(VLOOKUP($C$2,'[131]ERU-1'!$A$6:$BE$17,R$42,FALSE),3)</f>
        <v>51</v>
      </c>
      <c r="S198" s="85">
        <f>ROUND(VLOOKUP($C$2,'[131]ERU-1'!$A$6:$BE$17,S$42,FALSE),3)</f>
        <v>0</v>
      </c>
      <c r="T198" s="85">
        <f>ROUND(VLOOKUP($C$2,'[131]ERU-1'!$A$6:$BE$17,T$42,FALSE),3)</f>
        <v>0</v>
      </c>
      <c r="U198" s="85">
        <f>ROUND(VLOOKUP($C$2,'[131]ERU-1'!$A$6:$BE$17,U$42,FALSE),3)</f>
        <v>0</v>
      </c>
      <c r="V198" s="85">
        <f>ROUND(VLOOKUP($C$2,'[131]ERU-1'!$A$6:$BE$17,V$42,FALSE),3)</f>
        <v>0</v>
      </c>
      <c r="W198" s="85">
        <f>ROUND(VLOOKUP($C$2,'[131]ERU-1'!$A$6:$BE$17,W$42,FALSE),3)</f>
        <v>0</v>
      </c>
      <c r="X198" s="85">
        <f>ROUND(VLOOKUP($C$2,'[131]ERU-1'!$A$6:$BE$17,X$42,FALSE),3)</f>
        <v>0</v>
      </c>
      <c r="Y198" s="85">
        <f>ROUND(VLOOKUP($C$2,'[131]ERU-1'!$A$6:$BE$17,Y$42,FALSE),3)</f>
        <v>0</v>
      </c>
      <c r="Z198" s="85">
        <f>ROUND(VLOOKUP($C$2,'[131]ERU-1'!$A$6:$BE$17,Z$42,FALSE),3)</f>
        <v>0</v>
      </c>
      <c r="AA198" s="85" t="s">
        <v>44</v>
      </c>
      <c r="AB198" s="86">
        <v>0.14699999999999999</v>
      </c>
    </row>
    <row r="199" spans="1:28" x14ac:dyDescent="0.25">
      <c r="A199">
        <v>4599</v>
      </c>
      <c r="B199" s="84" t="s">
        <v>315</v>
      </c>
      <c r="C199" s="85" t="str">
        <f t="shared" si="19"/>
        <v>Září</v>
      </c>
      <c r="D199" s="85">
        <f t="shared" si="19"/>
        <v>9</v>
      </c>
      <c r="E199" s="85">
        <f>ROUND(VLOOKUP($C$2,'[154]ERU-1'!$A$6:$BE$17,E$42,FALSE),3)</f>
        <v>34.728999999999999</v>
      </c>
      <c r="F199" s="85">
        <f>ROUND(VLOOKUP($C$2,'[154]ERU-1'!$A$6:$BE$17,F$42,FALSE),3)</f>
        <v>18.172999999999998</v>
      </c>
      <c r="G199" s="85">
        <f>ROUND(VLOOKUP($C$2,'[154]ERU-1'!$A$6:$BE$17,G$42,FALSE),3)</f>
        <v>34.697000000000003</v>
      </c>
      <c r="H199" s="85">
        <f>ROUND(VLOOKUP($C$2,'[154]ERU-1'!$A$6:$BE$17,H$42,FALSE),3)</f>
        <v>49</v>
      </c>
      <c r="I199" s="85">
        <f>ROUND(VLOOKUP($C$2,'[154]ERU-1'!$A$6:$BE$17,I$42,FALSE),3)</f>
        <v>0</v>
      </c>
      <c r="J199" s="85">
        <f>ROUND(VLOOKUP($C$2,'[154]ERU-1'!$A$6:$BE$17,J$42,FALSE),3)</f>
        <v>0</v>
      </c>
      <c r="K199" s="85">
        <f>ROUND(VLOOKUP($C$2,'[154]ERU-1'!$A$6:$BE$17,K$42,FALSE),3)</f>
        <v>49</v>
      </c>
      <c r="L199" s="85">
        <f>ROUND(VLOOKUP($C$2,'[154]ERU-1'!$A$6:$BE$17,L$42,FALSE),3)</f>
        <v>0</v>
      </c>
      <c r="M199" s="85">
        <f>ROUND(VLOOKUP($C$2,'[154]ERU-1'!$A$6:$BE$17,M$42,FALSE),3)</f>
        <v>49</v>
      </c>
      <c r="N199" s="85">
        <f>ROUND(VLOOKUP($C$2,'[154]ERU-1'!$A$6:$BE$17,N$42,FALSE),3)</f>
        <v>0</v>
      </c>
      <c r="O199" s="85" t="s">
        <v>36</v>
      </c>
      <c r="P199" s="85">
        <f>ROUND(VLOOKUP($C$2,'[154]ERU-1'!$A$6:$BE$17,P$42,FALSE),3)</f>
        <v>0</v>
      </c>
      <c r="Q199" s="85">
        <f>ROUND(VLOOKUP($C$2,'[154]ERU-1'!$A$6:$BE$17,Q$42,FALSE),3)</f>
        <v>0</v>
      </c>
      <c r="R199" s="85">
        <f>ROUND(VLOOKUP($C$2,'[154]ERU-1'!$A$6:$BE$17,R$42,FALSE),3)</f>
        <v>49</v>
      </c>
      <c r="S199" s="85">
        <f>ROUND(VLOOKUP($C$2,'[154]ERU-1'!$A$6:$BE$17,S$42,FALSE),3)</f>
        <v>0</v>
      </c>
      <c r="T199" s="85">
        <f>ROUND(VLOOKUP($C$2,'[154]ERU-1'!$A$6:$BE$17,T$42,FALSE),3)</f>
        <v>0</v>
      </c>
      <c r="U199" s="85">
        <f>ROUND(VLOOKUP($C$2,'[154]ERU-1'!$A$6:$BE$17,U$42,FALSE),3)</f>
        <v>0</v>
      </c>
      <c r="V199" s="85">
        <f>ROUND(VLOOKUP($C$2,'[154]ERU-1'!$A$6:$BE$17,V$42,FALSE),3)</f>
        <v>0</v>
      </c>
      <c r="W199" s="85">
        <f>ROUND(VLOOKUP($C$2,'[154]ERU-1'!$A$6:$BE$17,W$42,FALSE),3)</f>
        <v>0</v>
      </c>
      <c r="X199" s="85">
        <f>ROUND(VLOOKUP($C$2,'[154]ERU-1'!$A$6:$BE$17,X$42,FALSE),3)</f>
        <v>0</v>
      </c>
      <c r="Y199" s="85">
        <f>ROUND(VLOOKUP($C$2,'[154]ERU-1'!$A$6:$BE$17,Y$42,FALSE),3)</f>
        <v>0</v>
      </c>
      <c r="Z199" s="85">
        <f>ROUND(VLOOKUP($C$2,'[154]ERU-1'!$A$6:$BE$17,Z$42,FALSE),3)</f>
        <v>0</v>
      </c>
      <c r="AA199" s="85" t="s">
        <v>44</v>
      </c>
      <c r="AB199" s="86">
        <v>0.748</v>
      </c>
    </row>
    <row r="200" spans="1:28" x14ac:dyDescent="0.25">
      <c r="A200">
        <v>4628</v>
      </c>
      <c r="B200" s="84" t="s">
        <v>316</v>
      </c>
      <c r="C200" s="85" t="str">
        <f t="shared" si="19"/>
        <v>Září</v>
      </c>
      <c r="D200" s="85">
        <f t="shared" si="19"/>
        <v>9</v>
      </c>
      <c r="E200" s="85">
        <f>ROUND(VLOOKUP($C$2,'[155]ERU-1'!$A$6:$BE$17,E$42,FALSE),3)</f>
        <v>36.771999999999998</v>
      </c>
      <c r="F200" s="85">
        <f>ROUND(VLOOKUP($C$2,'[155]ERU-1'!$A$6:$BE$17,F$42,FALSE),3)</f>
        <v>20.614000000000001</v>
      </c>
      <c r="G200" s="85">
        <f>ROUND(VLOOKUP($C$2,'[155]ERU-1'!$A$6:$BE$17,G$42,FALSE),3)</f>
        <v>35.436999999999998</v>
      </c>
      <c r="H200" s="85">
        <f>ROUND(VLOOKUP($C$2,'[155]ERU-1'!$A$6:$BE$17,H$42,FALSE),3)</f>
        <v>54</v>
      </c>
      <c r="I200" s="85">
        <f>ROUND(VLOOKUP($C$2,'[155]ERU-1'!$A$6:$BE$17,I$42,FALSE),3)</f>
        <v>0</v>
      </c>
      <c r="J200" s="85">
        <f>ROUND(VLOOKUP($C$2,'[155]ERU-1'!$A$6:$BE$17,J$42,FALSE),3)</f>
        <v>0</v>
      </c>
      <c r="K200" s="85">
        <f>ROUND(VLOOKUP($C$2,'[155]ERU-1'!$A$6:$BE$17,K$42,FALSE),3)</f>
        <v>54</v>
      </c>
      <c r="L200" s="85">
        <f>ROUND(VLOOKUP($C$2,'[155]ERU-1'!$A$6:$BE$17,L$42,FALSE),3)</f>
        <v>0</v>
      </c>
      <c r="M200" s="85">
        <f>ROUND(VLOOKUP($C$2,'[155]ERU-1'!$A$6:$BE$17,M$42,FALSE),3)</f>
        <v>54</v>
      </c>
      <c r="N200" s="85">
        <f>ROUND(VLOOKUP($C$2,'[155]ERU-1'!$A$6:$BE$17,N$42,FALSE),3)</f>
        <v>0</v>
      </c>
      <c r="O200" s="85" t="s">
        <v>36</v>
      </c>
      <c r="P200" s="85">
        <f>ROUND(VLOOKUP($C$2,'[155]ERU-1'!$A$6:$BE$17,P$42,FALSE),3)</f>
        <v>0</v>
      </c>
      <c r="Q200" s="85">
        <f>ROUND(VLOOKUP($C$2,'[155]ERU-1'!$A$6:$BE$17,Q$42,FALSE),3)</f>
        <v>0</v>
      </c>
      <c r="R200" s="85">
        <f>ROUND(VLOOKUP($C$2,'[155]ERU-1'!$A$6:$BE$17,R$42,FALSE),3)</f>
        <v>54</v>
      </c>
      <c r="S200" s="85">
        <f>ROUND(VLOOKUP($C$2,'[155]ERU-1'!$A$6:$BE$17,S$42,FALSE),3)</f>
        <v>0</v>
      </c>
      <c r="T200" s="85">
        <f>ROUND(VLOOKUP($C$2,'[155]ERU-1'!$A$6:$BE$17,T$42,FALSE),3)</f>
        <v>0</v>
      </c>
      <c r="U200" s="85">
        <f>ROUND(VLOOKUP($C$2,'[155]ERU-1'!$A$6:$BE$17,U$42,FALSE),3)</f>
        <v>0</v>
      </c>
      <c r="V200" s="85">
        <f>ROUND(VLOOKUP($C$2,'[155]ERU-1'!$A$6:$BE$17,V$42,FALSE),3)</f>
        <v>0</v>
      </c>
      <c r="W200" s="85">
        <f>ROUND(VLOOKUP($C$2,'[155]ERU-1'!$A$6:$BE$17,W$42,FALSE),3)</f>
        <v>0</v>
      </c>
      <c r="X200" s="85">
        <f>ROUND(VLOOKUP($C$2,'[155]ERU-1'!$A$6:$BE$17,X$42,FALSE),3)</f>
        <v>0</v>
      </c>
      <c r="Y200" s="85">
        <f>ROUND(VLOOKUP($C$2,'[155]ERU-1'!$A$6:$BE$17,Y$42,FALSE),3)</f>
        <v>0</v>
      </c>
      <c r="Z200" s="85">
        <f>ROUND(VLOOKUP($C$2,'[155]ERU-1'!$A$6:$BE$17,Z$42,FALSE),3)</f>
        <v>0</v>
      </c>
      <c r="AA200" s="85" t="s">
        <v>264</v>
      </c>
      <c r="AB200" s="86">
        <v>0.156</v>
      </c>
    </row>
  </sheetData>
  <mergeCells count="7">
    <mergeCell ref="L2:Q2"/>
    <mergeCell ref="R2:Z2"/>
    <mergeCell ref="E1:G1"/>
    <mergeCell ref="H1:K1"/>
    <mergeCell ref="L1:Z1"/>
    <mergeCell ref="E2:G2"/>
    <mergeCell ref="H2:K2"/>
  </mergeCells>
  <phoneticPr fontId="8" type="noConversion"/>
  <pageMargins left="0.7" right="0.7" top="0.78740157499999996" bottom="0.78740157499999996" header="0.3" footer="0.3"/>
  <headerFooter>
    <oddHeader>&amp;R&amp;"Calibri"&amp;10&amp;K000000 Interní&amp;1#_x000D_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List12">
    <tabColor theme="9" tint="0.59999389629810485"/>
  </sheetPr>
  <dimension ref="A1:AD200"/>
  <sheetViews>
    <sheetView zoomScale="70" zoomScaleNormal="70" workbookViewId="0">
      <pane xSplit="4" ySplit="4" topLeftCell="E148" activePane="bottomRight" state="frozen"/>
      <selection activeCell="E193" sqref="E193"/>
      <selection pane="topRight" activeCell="E193" sqref="E193"/>
      <selection pane="bottomLeft" activeCell="E193" sqref="E193"/>
      <selection pane="bottomRight" activeCell="E193" sqref="E193"/>
    </sheetView>
  </sheetViews>
  <sheetFormatPr defaultRowHeight="15" x14ac:dyDescent="0.25"/>
  <cols>
    <col min="2" max="2" width="32.5703125" bestFit="1" customWidth="1"/>
    <col min="4" max="4" width="18.7109375" bestFit="1" customWidth="1"/>
    <col min="5" max="5" width="12.7109375" customWidth="1"/>
    <col min="6" max="14" width="9.28515625" bestFit="1" customWidth="1"/>
    <col min="16" max="26" width="9.28515625" bestFit="1" customWidth="1"/>
    <col min="28" max="28" width="18.5703125" bestFit="1" customWidth="1"/>
  </cols>
  <sheetData>
    <row r="1" spans="2:29" ht="17.25" x14ac:dyDescent="0.25">
      <c r="B1" s="106" t="s">
        <v>0</v>
      </c>
      <c r="C1" s="107">
        <f>'XQ2023'!A3</f>
        <v>2024</v>
      </c>
      <c r="D1" s="107"/>
      <c r="E1" s="157" t="s">
        <v>51</v>
      </c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08"/>
      <c r="AB1" s="109"/>
    </row>
    <row r="2" spans="2:29" x14ac:dyDescent="0.25">
      <c r="B2" s="110" t="s">
        <v>1</v>
      </c>
      <c r="C2" s="103" t="s">
        <v>138</v>
      </c>
      <c r="D2" s="103"/>
      <c r="E2" s="156" t="s">
        <v>3</v>
      </c>
      <c r="F2" s="156"/>
      <c r="G2" s="156"/>
      <c r="H2" s="156" t="s">
        <v>4</v>
      </c>
      <c r="I2" s="156"/>
      <c r="J2" s="156"/>
      <c r="K2" s="156"/>
      <c r="L2" s="156" t="s">
        <v>4</v>
      </c>
      <c r="M2" s="156"/>
      <c r="N2" s="156"/>
      <c r="O2" s="156"/>
      <c r="P2" s="156"/>
      <c r="Q2" s="156"/>
      <c r="R2" s="156" t="s">
        <v>4</v>
      </c>
      <c r="S2" s="156"/>
      <c r="T2" s="156"/>
      <c r="U2" s="156"/>
      <c r="V2" s="156"/>
      <c r="W2" s="156"/>
      <c r="X2" s="156"/>
      <c r="Y2" s="156"/>
      <c r="Z2" s="156"/>
      <c r="AA2" s="104"/>
      <c r="AB2" s="111"/>
    </row>
    <row r="3" spans="2:29" ht="94.5" x14ac:dyDescent="0.25">
      <c r="B3" s="112"/>
      <c r="C3" s="103"/>
      <c r="D3" s="103"/>
      <c r="E3" s="105" t="s">
        <v>5</v>
      </c>
      <c r="F3" s="105" t="s">
        <v>6</v>
      </c>
      <c r="G3" s="105" t="s">
        <v>7</v>
      </c>
      <c r="H3" s="105" t="s">
        <v>8</v>
      </c>
      <c r="I3" s="105" t="s">
        <v>9</v>
      </c>
      <c r="J3" s="105" t="s">
        <v>10</v>
      </c>
      <c r="K3" s="105" t="s">
        <v>11</v>
      </c>
      <c r="L3" s="105" t="s">
        <v>12</v>
      </c>
      <c r="M3" s="105" t="s">
        <v>8</v>
      </c>
      <c r="N3" s="105" t="s">
        <v>13</v>
      </c>
      <c r="O3" s="105" t="s">
        <v>14</v>
      </c>
      <c r="P3" s="105" t="s">
        <v>15</v>
      </c>
      <c r="Q3" s="105" t="s">
        <v>10</v>
      </c>
      <c r="R3" s="105" t="s">
        <v>16</v>
      </c>
      <c r="S3" s="105" t="s">
        <v>17</v>
      </c>
      <c r="T3" s="105" t="s">
        <v>18</v>
      </c>
      <c r="U3" s="105" t="s">
        <v>19</v>
      </c>
      <c r="V3" s="105" t="s">
        <v>20</v>
      </c>
      <c r="W3" s="105" t="s">
        <v>21</v>
      </c>
      <c r="X3" s="105" t="s">
        <v>22</v>
      </c>
      <c r="Y3" s="105" t="s">
        <v>23</v>
      </c>
      <c r="Z3" s="105" t="s">
        <v>24</v>
      </c>
      <c r="AA3" s="105" t="s">
        <v>25</v>
      </c>
      <c r="AB3" s="113" t="s">
        <v>26</v>
      </c>
    </row>
    <row r="4" spans="2:29" x14ac:dyDescent="0.25">
      <c r="B4" s="114" t="s">
        <v>27</v>
      </c>
      <c r="C4" s="105" t="s">
        <v>28</v>
      </c>
      <c r="D4" s="105" t="s">
        <v>29</v>
      </c>
      <c r="E4" s="105" t="s">
        <v>30</v>
      </c>
      <c r="F4" s="105"/>
      <c r="G4" s="105" t="s">
        <v>30</v>
      </c>
      <c r="H4" s="105" t="s">
        <v>31</v>
      </c>
      <c r="I4" s="105" t="s">
        <v>31</v>
      </c>
      <c r="J4" s="105" t="s">
        <v>31</v>
      </c>
      <c r="K4" s="105" t="s">
        <v>31</v>
      </c>
      <c r="L4" s="105" t="s">
        <v>31</v>
      </c>
      <c r="M4" s="105" t="s">
        <v>31</v>
      </c>
      <c r="N4" s="105" t="s">
        <v>31</v>
      </c>
      <c r="O4" s="105" t="s">
        <v>31</v>
      </c>
      <c r="P4" s="105" t="s">
        <v>31</v>
      </c>
      <c r="Q4" s="105" t="s">
        <v>31</v>
      </c>
      <c r="R4" s="105" t="s">
        <v>31</v>
      </c>
      <c r="S4" s="105" t="s">
        <v>31</v>
      </c>
      <c r="T4" s="105" t="s">
        <v>31</v>
      </c>
      <c r="U4" s="105" t="s">
        <v>31</v>
      </c>
      <c r="V4" s="105" t="s">
        <v>31</v>
      </c>
      <c r="W4" s="105" t="s">
        <v>31</v>
      </c>
      <c r="X4" s="105" t="s">
        <v>31</v>
      </c>
      <c r="Y4" s="105" t="s">
        <v>31</v>
      </c>
      <c r="Z4" s="105" t="s">
        <v>31</v>
      </c>
      <c r="AA4" s="105" t="s">
        <v>31</v>
      </c>
      <c r="AB4" s="113"/>
    </row>
    <row r="5" spans="2:29" x14ac:dyDescent="0.25">
      <c r="B5" s="95" t="s">
        <v>47</v>
      </c>
      <c r="C5" s="34"/>
      <c r="D5" s="35"/>
      <c r="E5" s="36">
        <f t="shared" ref="E5:F18" si="0">SUMIFS(E$23:E$39,$AA$23:$AA$39,$B5)+SUMIFS(E$43:E$199,$AA$43:$AA$199,$B5)</f>
        <v>1823.1779999999999</v>
      </c>
      <c r="F5" s="36">
        <f t="shared" si="0"/>
        <v>1046.155</v>
      </c>
      <c r="G5" s="36">
        <f t="shared" ref="G5:G18" si="1">ROUND(AVERAGEIFS($G$54:$G$191,$AA$54:$AA$191,$B5),4)</f>
        <v>35.517699999999998</v>
      </c>
      <c r="H5" s="37">
        <f t="shared" ref="H5:Q18" si="2">SUMIFS(H$23:H$39,$AA$23:$AA$39,$B5)+SUMIFS(H$43:H$199,$AA$43:$AA$199,$B5)</f>
        <v>3068.2089999999998</v>
      </c>
      <c r="I5" s="37">
        <f t="shared" si="2"/>
        <v>0</v>
      </c>
      <c r="J5" s="37">
        <f t="shared" si="2"/>
        <v>0</v>
      </c>
      <c r="K5" s="37">
        <f t="shared" si="2"/>
        <v>3068.2089999999998</v>
      </c>
      <c r="L5" s="37">
        <f t="shared" si="2"/>
        <v>0</v>
      </c>
      <c r="M5" s="37">
        <f t="shared" si="2"/>
        <v>3068.2089999999998</v>
      </c>
      <c r="N5" s="37">
        <f t="shared" si="2"/>
        <v>0</v>
      </c>
      <c r="O5" s="37">
        <f t="shared" si="2"/>
        <v>0</v>
      </c>
      <c r="P5" s="37">
        <f t="shared" si="2"/>
        <v>0</v>
      </c>
      <c r="Q5" s="37">
        <f t="shared" si="2"/>
        <v>0</v>
      </c>
      <c r="R5" s="37">
        <f t="shared" ref="R5:Z18" si="3">SUMIFS(R$23:R$39,$AA$23:$AA$39,$B5)+SUMIFS(R$43:R$199,$AA$43:$AA$199,$B5)</f>
        <v>175</v>
      </c>
      <c r="S5" s="37">
        <f t="shared" si="3"/>
        <v>0</v>
      </c>
      <c r="T5" s="37">
        <f t="shared" si="3"/>
        <v>0</v>
      </c>
      <c r="U5" s="37">
        <f t="shared" si="3"/>
        <v>0</v>
      </c>
      <c r="V5" s="37">
        <f t="shared" si="3"/>
        <v>0</v>
      </c>
      <c r="W5" s="37">
        <f t="shared" si="3"/>
        <v>0</v>
      </c>
      <c r="X5" s="37">
        <f t="shared" si="3"/>
        <v>2157.0479999999998</v>
      </c>
      <c r="Y5" s="37">
        <f t="shared" si="3"/>
        <v>735.952</v>
      </c>
      <c r="Z5" s="37">
        <f t="shared" si="3"/>
        <v>0</v>
      </c>
      <c r="AA5" s="34"/>
      <c r="AB5" s="96">
        <f>SUMIFS(AB$43:AB$238,$AA$43:$AA$238,$B5)+SUMIFS($AB$23:$AB$39,$AA$23:$AA$39,$B5)</f>
        <v>5.0299999999999994</v>
      </c>
      <c r="AC5" s="12">
        <f>K5-SUM(R5:Z5)</f>
        <v>0.20899999999983265</v>
      </c>
    </row>
    <row r="6" spans="2:29" x14ac:dyDescent="0.25">
      <c r="B6" s="95" t="s">
        <v>37</v>
      </c>
      <c r="C6" s="34"/>
      <c r="D6" s="35"/>
      <c r="E6" s="36">
        <f t="shared" si="0"/>
        <v>5895.9808899999998</v>
      </c>
      <c r="F6" s="36">
        <f t="shared" si="0"/>
        <v>3278.1946800000005</v>
      </c>
      <c r="G6" s="36">
        <f t="shared" si="1"/>
        <v>35.487900000000003</v>
      </c>
      <c r="H6" s="37">
        <f t="shared" si="2"/>
        <v>9646</v>
      </c>
      <c r="I6" s="37">
        <f t="shared" si="2"/>
        <v>0</v>
      </c>
      <c r="J6" s="37">
        <f t="shared" si="2"/>
        <v>0</v>
      </c>
      <c r="K6" s="37">
        <f t="shared" si="2"/>
        <v>9132</v>
      </c>
      <c r="L6" s="37">
        <f t="shared" si="2"/>
        <v>0</v>
      </c>
      <c r="M6" s="37">
        <f t="shared" si="2"/>
        <v>9646</v>
      </c>
      <c r="N6" s="37">
        <f t="shared" si="2"/>
        <v>0</v>
      </c>
      <c r="O6" s="37">
        <f t="shared" si="2"/>
        <v>0</v>
      </c>
      <c r="P6" s="37">
        <f t="shared" si="2"/>
        <v>0</v>
      </c>
      <c r="Q6" s="37">
        <f t="shared" si="2"/>
        <v>0</v>
      </c>
      <c r="R6" s="37">
        <f t="shared" si="3"/>
        <v>6538</v>
      </c>
      <c r="S6" s="37">
        <f t="shared" si="3"/>
        <v>0</v>
      </c>
      <c r="T6" s="37">
        <f t="shared" si="3"/>
        <v>0</v>
      </c>
      <c r="U6" s="37">
        <f t="shared" si="3"/>
        <v>0</v>
      </c>
      <c r="V6" s="37">
        <f t="shared" si="3"/>
        <v>0</v>
      </c>
      <c r="W6" s="37">
        <f t="shared" si="3"/>
        <v>0</v>
      </c>
      <c r="X6" s="37">
        <f t="shared" si="3"/>
        <v>1729</v>
      </c>
      <c r="Y6" s="37">
        <f t="shared" si="3"/>
        <v>865</v>
      </c>
      <c r="Z6" s="37">
        <f t="shared" si="3"/>
        <v>0</v>
      </c>
      <c r="AA6" s="34"/>
      <c r="AB6" s="96">
        <f t="shared" ref="AB6:AB18" si="4">SUMIFS(AB$43:AB$238,$AA$43:$AA$238,$B6)+SUMIFS($AB$23:$AB$39,$AA$23:$AA$39,$B6)</f>
        <v>18.084</v>
      </c>
      <c r="AC6" s="12">
        <f t="shared" ref="AC6:AC18" si="5">K6-SUM(R6:Z6)</f>
        <v>0</v>
      </c>
    </row>
    <row r="7" spans="2:29" x14ac:dyDescent="0.25">
      <c r="B7" s="95" t="s">
        <v>48</v>
      </c>
      <c r="C7" s="34"/>
      <c r="D7" s="35"/>
      <c r="E7" s="36">
        <f t="shared" si="0"/>
        <v>5248.9659999999994</v>
      </c>
      <c r="F7" s="36">
        <f t="shared" si="0"/>
        <v>2809.29</v>
      </c>
      <c r="G7" s="36">
        <f t="shared" si="1"/>
        <v>35.3919</v>
      </c>
      <c r="H7" s="37">
        <f t="shared" si="2"/>
        <v>8075</v>
      </c>
      <c r="I7" s="37">
        <f t="shared" si="2"/>
        <v>0</v>
      </c>
      <c r="J7" s="37">
        <f t="shared" si="2"/>
        <v>0</v>
      </c>
      <c r="K7" s="37">
        <f t="shared" si="2"/>
        <v>8075</v>
      </c>
      <c r="L7" s="37">
        <f t="shared" si="2"/>
        <v>0</v>
      </c>
      <c r="M7" s="37">
        <f t="shared" si="2"/>
        <v>8075</v>
      </c>
      <c r="N7" s="37">
        <f t="shared" si="2"/>
        <v>0</v>
      </c>
      <c r="O7" s="37">
        <f t="shared" si="2"/>
        <v>0</v>
      </c>
      <c r="P7" s="37">
        <f t="shared" si="2"/>
        <v>0</v>
      </c>
      <c r="Q7" s="37">
        <f t="shared" si="2"/>
        <v>0</v>
      </c>
      <c r="R7" s="37">
        <f t="shared" si="3"/>
        <v>8075</v>
      </c>
      <c r="S7" s="37">
        <f t="shared" si="3"/>
        <v>0</v>
      </c>
      <c r="T7" s="37">
        <f t="shared" si="3"/>
        <v>0</v>
      </c>
      <c r="U7" s="37">
        <f t="shared" si="3"/>
        <v>0</v>
      </c>
      <c r="V7" s="37">
        <f t="shared" si="3"/>
        <v>0</v>
      </c>
      <c r="W7" s="37">
        <f t="shared" si="3"/>
        <v>0</v>
      </c>
      <c r="X7" s="37">
        <f t="shared" si="3"/>
        <v>0</v>
      </c>
      <c r="Y7" s="37">
        <f t="shared" si="3"/>
        <v>0</v>
      </c>
      <c r="Z7" s="37">
        <f t="shared" si="3"/>
        <v>0</v>
      </c>
      <c r="AA7" s="34"/>
      <c r="AB7" s="96">
        <f t="shared" si="4"/>
        <v>9.0059999999999985</v>
      </c>
      <c r="AC7" s="12">
        <f t="shared" si="5"/>
        <v>0</v>
      </c>
    </row>
    <row r="8" spans="2:29" x14ac:dyDescent="0.25">
      <c r="B8" s="95" t="s">
        <v>264</v>
      </c>
      <c r="C8" s="34"/>
      <c r="D8" s="35"/>
      <c r="E8" s="36" t="e">
        <f t="shared" si="0"/>
        <v>#N/A</v>
      </c>
      <c r="F8" s="36" t="e">
        <f t="shared" si="0"/>
        <v>#N/A</v>
      </c>
      <c r="G8" s="36" t="e">
        <f t="shared" si="1"/>
        <v>#N/A</v>
      </c>
      <c r="H8" s="37">
        <f t="shared" si="2"/>
        <v>8453</v>
      </c>
      <c r="I8" s="37">
        <f t="shared" si="2"/>
        <v>0</v>
      </c>
      <c r="J8" s="37">
        <f t="shared" si="2"/>
        <v>15</v>
      </c>
      <c r="K8" s="37">
        <f t="shared" si="2"/>
        <v>8398</v>
      </c>
      <c r="L8" s="37">
        <f t="shared" si="2"/>
        <v>0</v>
      </c>
      <c r="M8" s="37">
        <f t="shared" si="2"/>
        <v>8453</v>
      </c>
      <c r="N8" s="37">
        <f t="shared" si="2"/>
        <v>0</v>
      </c>
      <c r="O8" s="37">
        <f t="shared" si="2"/>
        <v>0</v>
      </c>
      <c r="P8" s="37">
        <f t="shared" si="2"/>
        <v>0</v>
      </c>
      <c r="Q8" s="37">
        <f t="shared" si="2"/>
        <v>15</v>
      </c>
      <c r="R8" s="37">
        <f t="shared" si="3"/>
        <v>7423</v>
      </c>
      <c r="S8" s="37">
        <f t="shared" si="3"/>
        <v>0</v>
      </c>
      <c r="T8" s="36">
        <f t="shared" si="3"/>
        <v>0</v>
      </c>
      <c r="U8" s="37">
        <f t="shared" si="3"/>
        <v>0</v>
      </c>
      <c r="V8" s="37">
        <f t="shared" si="3"/>
        <v>0</v>
      </c>
      <c r="W8" s="37">
        <f t="shared" si="3"/>
        <v>0</v>
      </c>
      <c r="X8" s="37">
        <f t="shared" si="3"/>
        <v>266</v>
      </c>
      <c r="Y8" s="37">
        <f t="shared" si="3"/>
        <v>709</v>
      </c>
      <c r="Z8" s="37">
        <f t="shared" si="3"/>
        <v>0</v>
      </c>
      <c r="AA8" s="34"/>
      <c r="AB8" s="96">
        <f t="shared" si="4"/>
        <v>20.592999999999996</v>
      </c>
      <c r="AC8" s="12">
        <f t="shared" si="5"/>
        <v>0</v>
      </c>
    </row>
    <row r="9" spans="2:29" x14ac:dyDescent="0.25">
      <c r="B9" s="95" t="s">
        <v>43</v>
      </c>
      <c r="C9" s="34"/>
      <c r="D9" s="35"/>
      <c r="E9" s="36">
        <f t="shared" si="0"/>
        <v>8175.049</v>
      </c>
      <c r="F9" s="36">
        <f t="shared" si="0"/>
        <v>4348.2940000000008</v>
      </c>
      <c r="G9" s="36">
        <f t="shared" si="1"/>
        <v>35.362499999999997</v>
      </c>
      <c r="H9" s="37">
        <f t="shared" si="2"/>
        <v>12510</v>
      </c>
      <c r="I9" s="37">
        <f t="shared" si="2"/>
        <v>0</v>
      </c>
      <c r="J9" s="37">
        <f t="shared" si="2"/>
        <v>0</v>
      </c>
      <c r="K9" s="37">
        <f t="shared" si="2"/>
        <v>12510</v>
      </c>
      <c r="L9" s="37">
        <f t="shared" si="2"/>
        <v>0</v>
      </c>
      <c r="M9" s="37">
        <f t="shared" si="2"/>
        <v>12510</v>
      </c>
      <c r="N9" s="37">
        <f t="shared" si="2"/>
        <v>0</v>
      </c>
      <c r="O9" s="37">
        <f t="shared" si="2"/>
        <v>0</v>
      </c>
      <c r="P9" s="37">
        <f t="shared" si="2"/>
        <v>0</v>
      </c>
      <c r="Q9" s="37">
        <f t="shared" si="2"/>
        <v>0</v>
      </c>
      <c r="R9" s="37">
        <f t="shared" si="3"/>
        <v>12510</v>
      </c>
      <c r="S9" s="37">
        <f t="shared" si="3"/>
        <v>0</v>
      </c>
      <c r="T9" s="37">
        <f t="shared" si="3"/>
        <v>0</v>
      </c>
      <c r="U9" s="37">
        <f t="shared" si="3"/>
        <v>0</v>
      </c>
      <c r="V9" s="37">
        <f t="shared" si="3"/>
        <v>0</v>
      </c>
      <c r="W9" s="37">
        <f t="shared" si="3"/>
        <v>0</v>
      </c>
      <c r="X9" s="37">
        <f t="shared" si="3"/>
        <v>0</v>
      </c>
      <c r="Y9" s="37">
        <f t="shared" si="3"/>
        <v>0</v>
      </c>
      <c r="Z9" s="37">
        <f t="shared" si="3"/>
        <v>0</v>
      </c>
      <c r="AA9" s="34"/>
      <c r="AB9" s="96">
        <f t="shared" si="4"/>
        <v>14.164</v>
      </c>
      <c r="AC9" s="12">
        <f t="shared" si="5"/>
        <v>0</v>
      </c>
    </row>
    <row r="10" spans="2:29" x14ac:dyDescent="0.25">
      <c r="B10" s="95" t="s">
        <v>44</v>
      </c>
      <c r="C10" s="34"/>
      <c r="D10" s="35"/>
      <c r="E10" s="36">
        <f t="shared" si="0"/>
        <v>9955.1739999999991</v>
      </c>
      <c r="F10" s="36">
        <f t="shared" si="0"/>
        <v>5400.7679999999982</v>
      </c>
      <c r="G10" s="36">
        <f t="shared" si="1"/>
        <v>35.389499999999998</v>
      </c>
      <c r="H10" s="37">
        <f t="shared" si="2"/>
        <v>15246.418</v>
      </c>
      <c r="I10" s="37">
        <f t="shared" si="2"/>
        <v>0</v>
      </c>
      <c r="J10" s="37">
        <f t="shared" si="2"/>
        <v>0</v>
      </c>
      <c r="K10" s="37">
        <f t="shared" si="2"/>
        <v>15246.418</v>
      </c>
      <c r="L10" s="37">
        <f t="shared" si="2"/>
        <v>0</v>
      </c>
      <c r="M10" s="37">
        <f t="shared" si="2"/>
        <v>15246.418</v>
      </c>
      <c r="N10" s="37">
        <f t="shared" si="2"/>
        <v>0</v>
      </c>
      <c r="O10" s="37">
        <f t="shared" si="2"/>
        <v>0</v>
      </c>
      <c r="P10" s="37">
        <f t="shared" si="2"/>
        <v>0</v>
      </c>
      <c r="Q10" s="37">
        <f t="shared" si="2"/>
        <v>0</v>
      </c>
      <c r="R10" s="37">
        <f t="shared" si="3"/>
        <v>11495</v>
      </c>
      <c r="S10" s="37">
        <f t="shared" si="3"/>
        <v>0</v>
      </c>
      <c r="T10" s="37">
        <f t="shared" si="3"/>
        <v>1094</v>
      </c>
      <c r="U10" s="37">
        <f t="shared" si="3"/>
        <v>0</v>
      </c>
      <c r="V10" s="37">
        <f t="shared" si="3"/>
        <v>0</v>
      </c>
      <c r="W10" s="37">
        <f t="shared" si="3"/>
        <v>0</v>
      </c>
      <c r="X10" s="37">
        <f t="shared" si="3"/>
        <v>2657.4180000000001</v>
      </c>
      <c r="Y10" s="37">
        <f t="shared" si="3"/>
        <v>0</v>
      </c>
      <c r="Z10" s="37">
        <f t="shared" si="3"/>
        <v>0</v>
      </c>
      <c r="AA10" s="34"/>
      <c r="AB10" s="96">
        <f t="shared" si="4"/>
        <v>33.023000000000003</v>
      </c>
      <c r="AC10" s="12">
        <f t="shared" si="5"/>
        <v>0</v>
      </c>
    </row>
    <row r="11" spans="2:29" x14ac:dyDescent="0.25">
      <c r="B11" s="95" t="s">
        <v>46</v>
      </c>
      <c r="C11" s="34"/>
      <c r="D11" s="35"/>
      <c r="E11" s="36">
        <f t="shared" si="0"/>
        <v>9597.6409999999978</v>
      </c>
      <c r="F11" s="36">
        <f t="shared" si="0"/>
        <v>5258.5989999999993</v>
      </c>
      <c r="G11" s="36">
        <f t="shared" si="1"/>
        <v>35.403500000000001</v>
      </c>
      <c r="H11" s="37">
        <f t="shared" si="2"/>
        <v>15049.4</v>
      </c>
      <c r="I11" s="37">
        <f t="shared" si="2"/>
        <v>7.6999999999999886</v>
      </c>
      <c r="J11" s="37">
        <f t="shared" si="2"/>
        <v>0</v>
      </c>
      <c r="K11" s="37">
        <f t="shared" si="2"/>
        <v>15049.4</v>
      </c>
      <c r="L11" s="37">
        <f t="shared" si="2"/>
        <v>0</v>
      </c>
      <c r="M11" s="37">
        <f t="shared" si="2"/>
        <v>15049.4</v>
      </c>
      <c r="N11" s="37">
        <f t="shared" si="2"/>
        <v>7.6999999999999886</v>
      </c>
      <c r="O11" s="37">
        <f t="shared" si="2"/>
        <v>0</v>
      </c>
      <c r="P11" s="37">
        <f t="shared" si="2"/>
        <v>0</v>
      </c>
      <c r="Q11" s="37">
        <f t="shared" si="2"/>
        <v>0</v>
      </c>
      <c r="R11" s="37">
        <f t="shared" si="3"/>
        <v>14274</v>
      </c>
      <c r="S11" s="37">
        <f t="shared" si="3"/>
        <v>0</v>
      </c>
      <c r="T11" s="37">
        <f t="shared" si="3"/>
        <v>775.4</v>
      </c>
      <c r="U11" s="37">
        <f t="shared" si="3"/>
        <v>0</v>
      </c>
      <c r="V11" s="37">
        <f t="shared" si="3"/>
        <v>0</v>
      </c>
      <c r="W11" s="37">
        <f t="shared" si="3"/>
        <v>0</v>
      </c>
      <c r="X11" s="37">
        <f t="shared" si="3"/>
        <v>0</v>
      </c>
      <c r="Y11" s="37">
        <f t="shared" si="3"/>
        <v>0</v>
      </c>
      <c r="Z11" s="37">
        <f t="shared" si="3"/>
        <v>0</v>
      </c>
      <c r="AA11" s="34"/>
      <c r="AB11" s="96">
        <f t="shared" si="4"/>
        <v>25.661999999999999</v>
      </c>
      <c r="AC11" s="12">
        <f t="shared" si="5"/>
        <v>0</v>
      </c>
    </row>
    <row r="12" spans="2:29" x14ac:dyDescent="0.25">
      <c r="B12" s="95" t="s">
        <v>41</v>
      </c>
      <c r="C12" s="34"/>
      <c r="D12" s="35"/>
      <c r="E12" s="36">
        <f t="shared" si="0"/>
        <v>9300.976999999999</v>
      </c>
      <c r="F12" s="36">
        <f t="shared" si="0"/>
        <v>5401.6820000000016</v>
      </c>
      <c r="G12" s="36">
        <f t="shared" si="1"/>
        <v>35.469900000000003</v>
      </c>
      <c r="H12" s="37">
        <f t="shared" si="2"/>
        <v>16734.365000000002</v>
      </c>
      <c r="I12" s="37">
        <f t="shared" si="2"/>
        <v>0</v>
      </c>
      <c r="J12" s="37">
        <f t="shared" si="2"/>
        <v>581.49826373272276</v>
      </c>
      <c r="K12" s="37">
        <f t="shared" si="2"/>
        <v>15978.626</v>
      </c>
      <c r="L12" s="37">
        <f t="shared" si="2"/>
        <v>0</v>
      </c>
      <c r="M12" s="37">
        <f t="shared" si="2"/>
        <v>16734.365000000002</v>
      </c>
      <c r="N12" s="37">
        <f t="shared" si="2"/>
        <v>0</v>
      </c>
      <c r="O12" s="37">
        <f t="shared" si="2"/>
        <v>0</v>
      </c>
      <c r="P12" s="37">
        <f t="shared" si="2"/>
        <v>0</v>
      </c>
      <c r="Q12" s="37">
        <f t="shared" si="2"/>
        <v>581.49826373272276</v>
      </c>
      <c r="R12" s="37">
        <f t="shared" si="3"/>
        <v>9425</v>
      </c>
      <c r="S12" s="37">
        <f t="shared" si="3"/>
        <v>0</v>
      </c>
      <c r="T12" s="37">
        <f t="shared" si="3"/>
        <v>0</v>
      </c>
      <c r="U12" s="37">
        <f t="shared" si="3"/>
        <v>0</v>
      </c>
      <c r="V12" s="37">
        <f t="shared" si="3"/>
        <v>0</v>
      </c>
      <c r="W12" s="37">
        <f t="shared" si="3"/>
        <v>0</v>
      </c>
      <c r="X12" s="37">
        <f t="shared" si="3"/>
        <v>780</v>
      </c>
      <c r="Y12" s="37">
        <f t="shared" si="3"/>
        <v>5773</v>
      </c>
      <c r="Z12" s="37">
        <f t="shared" si="3"/>
        <v>0</v>
      </c>
      <c r="AA12" s="34"/>
      <c r="AB12" s="96">
        <f t="shared" si="4"/>
        <v>36.478999999999999</v>
      </c>
      <c r="AC12" s="12">
        <f t="shared" si="5"/>
        <v>0.62600000000020373</v>
      </c>
    </row>
    <row r="13" spans="2:29" x14ac:dyDescent="0.25">
      <c r="B13" s="95" t="s">
        <v>45</v>
      </c>
      <c r="C13" s="34"/>
      <c r="D13" s="35"/>
      <c r="E13" s="36">
        <f t="shared" si="0"/>
        <v>7152.4</v>
      </c>
      <c r="F13" s="36">
        <f t="shared" si="0"/>
        <v>3973.1319999999996</v>
      </c>
      <c r="G13" s="36">
        <f t="shared" si="1"/>
        <v>35.494500000000002</v>
      </c>
      <c r="H13" s="37">
        <f t="shared" si="2"/>
        <v>11467.138999999999</v>
      </c>
      <c r="I13" s="37">
        <f t="shared" si="2"/>
        <v>0</v>
      </c>
      <c r="J13" s="37">
        <f t="shared" si="2"/>
        <v>51.437976656639876</v>
      </c>
      <c r="K13" s="37">
        <f t="shared" si="2"/>
        <v>11399.4</v>
      </c>
      <c r="L13" s="37">
        <f t="shared" si="2"/>
        <v>0</v>
      </c>
      <c r="M13" s="37">
        <f t="shared" si="2"/>
        <v>11467.138999999999</v>
      </c>
      <c r="N13" s="37">
        <f t="shared" si="2"/>
        <v>0</v>
      </c>
      <c r="O13" s="37">
        <f t="shared" si="2"/>
        <v>0</v>
      </c>
      <c r="P13" s="37">
        <f t="shared" si="2"/>
        <v>0</v>
      </c>
      <c r="Q13" s="37">
        <f t="shared" si="2"/>
        <v>51.437976656639876</v>
      </c>
      <c r="R13" s="37">
        <f t="shared" si="3"/>
        <v>8310</v>
      </c>
      <c r="S13" s="37">
        <f t="shared" si="3"/>
        <v>0</v>
      </c>
      <c r="T13" s="37">
        <f t="shared" si="3"/>
        <v>1491</v>
      </c>
      <c r="U13" s="37">
        <f t="shared" si="3"/>
        <v>0</v>
      </c>
      <c r="V13" s="37">
        <f t="shared" si="3"/>
        <v>0</v>
      </c>
      <c r="W13" s="37">
        <f t="shared" si="3"/>
        <v>0</v>
      </c>
      <c r="X13" s="37">
        <f t="shared" si="3"/>
        <v>1076</v>
      </c>
      <c r="Y13" s="37">
        <f t="shared" si="3"/>
        <v>522</v>
      </c>
      <c r="Z13" s="37">
        <f t="shared" si="3"/>
        <v>0</v>
      </c>
      <c r="AA13" s="34"/>
      <c r="AB13" s="96">
        <f t="shared" si="4"/>
        <v>18.106999999999999</v>
      </c>
      <c r="AC13" s="12">
        <f t="shared" si="5"/>
        <v>0.3999999999996362</v>
      </c>
    </row>
    <row r="14" spans="2:29" x14ac:dyDescent="0.25">
      <c r="B14" s="95" t="s">
        <v>265</v>
      </c>
      <c r="C14" s="34"/>
      <c r="D14" s="35"/>
      <c r="E14" s="36">
        <f t="shared" si="0"/>
        <v>35.530999999999999</v>
      </c>
      <c r="F14" s="36">
        <f t="shared" si="0"/>
        <v>23.622999999999998</v>
      </c>
      <c r="G14" s="36">
        <f t="shared" si="1"/>
        <v>35.478000000000002</v>
      </c>
      <c r="H14" s="37">
        <f t="shared" si="2"/>
        <v>56</v>
      </c>
      <c r="I14" s="37">
        <f t="shared" si="2"/>
        <v>0</v>
      </c>
      <c r="J14" s="37">
        <f t="shared" si="2"/>
        <v>0</v>
      </c>
      <c r="K14" s="37">
        <f t="shared" si="2"/>
        <v>65</v>
      </c>
      <c r="L14" s="37">
        <f t="shared" si="2"/>
        <v>0</v>
      </c>
      <c r="M14" s="37">
        <f t="shared" si="2"/>
        <v>56</v>
      </c>
      <c r="N14" s="37">
        <f t="shared" si="2"/>
        <v>0</v>
      </c>
      <c r="O14" s="37">
        <f t="shared" si="2"/>
        <v>0</v>
      </c>
      <c r="P14" s="37">
        <f t="shared" si="2"/>
        <v>0</v>
      </c>
      <c r="Q14" s="37">
        <f t="shared" si="2"/>
        <v>0</v>
      </c>
      <c r="R14" s="37">
        <f t="shared" si="3"/>
        <v>65</v>
      </c>
      <c r="S14" s="37">
        <f t="shared" si="3"/>
        <v>0</v>
      </c>
      <c r="T14" s="37">
        <f t="shared" si="3"/>
        <v>0</v>
      </c>
      <c r="U14" s="37">
        <f t="shared" si="3"/>
        <v>0</v>
      </c>
      <c r="V14" s="37">
        <f t="shared" si="3"/>
        <v>0</v>
      </c>
      <c r="W14" s="37">
        <f t="shared" si="3"/>
        <v>0</v>
      </c>
      <c r="X14" s="37">
        <f t="shared" si="3"/>
        <v>0</v>
      </c>
      <c r="Y14" s="37">
        <f t="shared" si="3"/>
        <v>0</v>
      </c>
      <c r="Z14" s="37">
        <f t="shared" si="3"/>
        <v>0</v>
      </c>
      <c r="AA14" s="34"/>
      <c r="AB14" s="96">
        <f t="shared" si="4"/>
        <v>0.20799999999999999</v>
      </c>
      <c r="AC14" s="12">
        <f t="shared" si="5"/>
        <v>0</v>
      </c>
    </row>
    <row r="15" spans="2:29" x14ac:dyDescent="0.25">
      <c r="B15" s="95" t="s">
        <v>39</v>
      </c>
      <c r="C15" s="34"/>
      <c r="D15" s="35"/>
      <c r="E15" s="36">
        <f t="shared" si="0"/>
        <v>10340.702000000001</v>
      </c>
      <c r="F15" s="36">
        <f t="shared" si="0"/>
        <v>5664.2379999999994</v>
      </c>
      <c r="G15" s="36">
        <f t="shared" si="1"/>
        <v>35.473399999999998</v>
      </c>
      <c r="H15" s="37">
        <f t="shared" si="2"/>
        <v>16578</v>
      </c>
      <c r="I15" s="37">
        <f t="shared" si="2"/>
        <v>0</v>
      </c>
      <c r="J15" s="37">
        <f t="shared" si="2"/>
        <v>0</v>
      </c>
      <c r="K15" s="37">
        <f t="shared" si="2"/>
        <v>16578</v>
      </c>
      <c r="L15" s="37">
        <f t="shared" si="2"/>
        <v>0</v>
      </c>
      <c r="M15" s="37">
        <f t="shared" si="2"/>
        <v>16578</v>
      </c>
      <c r="N15" s="37">
        <f t="shared" si="2"/>
        <v>0</v>
      </c>
      <c r="O15" s="37">
        <f t="shared" si="2"/>
        <v>0</v>
      </c>
      <c r="P15" s="37">
        <f t="shared" si="2"/>
        <v>0</v>
      </c>
      <c r="Q15" s="37">
        <f t="shared" si="2"/>
        <v>0</v>
      </c>
      <c r="R15" s="37">
        <f t="shared" si="3"/>
        <v>14818</v>
      </c>
      <c r="S15" s="37">
        <f t="shared" si="3"/>
        <v>0</v>
      </c>
      <c r="T15" s="37">
        <f t="shared" si="3"/>
        <v>0</v>
      </c>
      <c r="U15" s="37">
        <f t="shared" si="3"/>
        <v>0</v>
      </c>
      <c r="V15" s="37">
        <f t="shared" si="3"/>
        <v>0</v>
      </c>
      <c r="W15" s="37">
        <f t="shared" si="3"/>
        <v>0</v>
      </c>
      <c r="X15" s="37">
        <f t="shared" si="3"/>
        <v>1281</v>
      </c>
      <c r="Y15" s="37">
        <f t="shared" si="3"/>
        <v>479</v>
      </c>
      <c r="Z15" s="37">
        <f t="shared" si="3"/>
        <v>0</v>
      </c>
      <c r="AA15" s="34"/>
      <c r="AB15" s="96">
        <f t="shared" si="4"/>
        <v>30.762</v>
      </c>
      <c r="AC15" s="12">
        <f t="shared" si="5"/>
        <v>0</v>
      </c>
    </row>
    <row r="16" spans="2:29" x14ac:dyDescent="0.25">
      <c r="B16" s="95" t="s">
        <v>42</v>
      </c>
      <c r="C16" s="34"/>
      <c r="D16" s="35"/>
      <c r="E16" s="36">
        <f t="shared" si="0"/>
        <v>5490.5690000000013</v>
      </c>
      <c r="F16" s="36">
        <f t="shared" si="0"/>
        <v>2970.498</v>
      </c>
      <c r="G16" s="36">
        <f t="shared" si="1"/>
        <v>35.486800000000002</v>
      </c>
      <c r="H16" s="37">
        <f t="shared" si="2"/>
        <v>8503</v>
      </c>
      <c r="I16" s="37">
        <f t="shared" si="2"/>
        <v>0</v>
      </c>
      <c r="J16" s="37">
        <f t="shared" si="2"/>
        <v>0</v>
      </c>
      <c r="K16" s="37">
        <f t="shared" si="2"/>
        <v>8503</v>
      </c>
      <c r="L16" s="37">
        <f t="shared" si="2"/>
        <v>0</v>
      </c>
      <c r="M16" s="37">
        <f t="shared" si="2"/>
        <v>8503</v>
      </c>
      <c r="N16" s="37">
        <f t="shared" si="2"/>
        <v>0</v>
      </c>
      <c r="O16" s="37">
        <f t="shared" si="2"/>
        <v>0</v>
      </c>
      <c r="P16" s="37">
        <f t="shared" si="2"/>
        <v>0</v>
      </c>
      <c r="Q16" s="37">
        <f t="shared" si="2"/>
        <v>0</v>
      </c>
      <c r="R16" s="37">
        <f t="shared" si="3"/>
        <v>8503</v>
      </c>
      <c r="S16" s="37">
        <f t="shared" si="3"/>
        <v>0</v>
      </c>
      <c r="T16" s="37">
        <f t="shared" si="3"/>
        <v>0</v>
      </c>
      <c r="U16" s="37">
        <f t="shared" si="3"/>
        <v>0</v>
      </c>
      <c r="V16" s="37">
        <f t="shared" si="3"/>
        <v>0</v>
      </c>
      <c r="W16" s="37">
        <f t="shared" si="3"/>
        <v>0</v>
      </c>
      <c r="X16" s="37">
        <f t="shared" si="3"/>
        <v>0</v>
      </c>
      <c r="Y16" s="37">
        <f t="shared" si="3"/>
        <v>0</v>
      </c>
      <c r="Z16" s="37">
        <f t="shared" si="3"/>
        <v>0</v>
      </c>
      <c r="AA16" s="34"/>
      <c r="AB16" s="96">
        <f t="shared" si="4"/>
        <v>13.240000000000002</v>
      </c>
      <c r="AC16" s="12">
        <f t="shared" si="5"/>
        <v>0</v>
      </c>
    </row>
    <row r="17" spans="2:30" x14ac:dyDescent="0.25">
      <c r="B17" s="95" t="s">
        <v>40</v>
      </c>
      <c r="C17" s="34"/>
      <c r="D17" s="35"/>
      <c r="E17" s="36">
        <f t="shared" si="0"/>
        <v>9290.6609999999982</v>
      </c>
      <c r="F17" s="36">
        <f t="shared" si="0"/>
        <v>5036.7099999999991</v>
      </c>
      <c r="G17" s="36">
        <f t="shared" si="1"/>
        <v>35.4893</v>
      </c>
      <c r="H17" s="37">
        <f t="shared" si="2"/>
        <v>14608.84</v>
      </c>
      <c r="I17" s="37">
        <f t="shared" si="2"/>
        <v>0.80000000000001137</v>
      </c>
      <c r="J17" s="37">
        <f t="shared" si="2"/>
        <v>88.687277710399997</v>
      </c>
      <c r="K17" s="37">
        <f t="shared" si="2"/>
        <v>14030.94</v>
      </c>
      <c r="L17" s="37">
        <f t="shared" si="2"/>
        <v>0</v>
      </c>
      <c r="M17" s="37">
        <f t="shared" si="2"/>
        <v>14608.84</v>
      </c>
      <c r="N17" s="37">
        <f t="shared" si="2"/>
        <v>0.80000000000001137</v>
      </c>
      <c r="O17" s="37">
        <f t="shared" si="2"/>
        <v>0</v>
      </c>
      <c r="P17" s="37">
        <f t="shared" si="2"/>
        <v>0</v>
      </c>
      <c r="Q17" s="37">
        <f t="shared" si="2"/>
        <v>88.687277710399997</v>
      </c>
      <c r="R17" s="37">
        <f t="shared" si="3"/>
        <v>9222</v>
      </c>
      <c r="S17" s="37">
        <f t="shared" si="3"/>
        <v>0</v>
      </c>
      <c r="T17" s="37">
        <f t="shared" si="3"/>
        <v>241.94</v>
      </c>
      <c r="U17" s="37">
        <f t="shared" si="3"/>
        <v>0</v>
      </c>
      <c r="V17" s="37">
        <f t="shared" si="3"/>
        <v>0</v>
      </c>
      <c r="W17" s="37">
        <f t="shared" si="3"/>
        <v>0</v>
      </c>
      <c r="X17" s="37">
        <f t="shared" si="3"/>
        <v>3076</v>
      </c>
      <c r="Y17" s="37">
        <f t="shared" si="3"/>
        <v>1491</v>
      </c>
      <c r="Z17" s="37">
        <f t="shared" si="3"/>
        <v>0</v>
      </c>
      <c r="AA17" s="34"/>
      <c r="AB17" s="96">
        <f t="shared" si="4"/>
        <v>28.293999999999997</v>
      </c>
      <c r="AC17" s="12">
        <f t="shared" si="5"/>
        <v>0</v>
      </c>
    </row>
    <row r="18" spans="2:30" ht="15.75" thickBot="1" x14ac:dyDescent="0.3">
      <c r="B18" s="97" t="s">
        <v>38</v>
      </c>
      <c r="C18" s="98"/>
      <c r="D18" s="99"/>
      <c r="E18" s="100">
        <f t="shared" si="0"/>
        <v>2162.0430000000001</v>
      </c>
      <c r="F18" s="100">
        <f t="shared" si="0"/>
        <v>1149.4110000000001</v>
      </c>
      <c r="G18" s="100">
        <f t="shared" si="1"/>
        <v>35.485199999999999</v>
      </c>
      <c r="H18" s="101">
        <f t="shared" si="2"/>
        <v>3245</v>
      </c>
      <c r="I18" s="101">
        <f t="shared" si="2"/>
        <v>0</v>
      </c>
      <c r="J18" s="101">
        <f t="shared" si="2"/>
        <v>0</v>
      </c>
      <c r="K18" s="101">
        <f t="shared" si="2"/>
        <v>3245</v>
      </c>
      <c r="L18" s="101">
        <f t="shared" si="2"/>
        <v>0</v>
      </c>
      <c r="M18" s="101">
        <f t="shared" si="2"/>
        <v>3245</v>
      </c>
      <c r="N18" s="101">
        <f t="shared" si="2"/>
        <v>0</v>
      </c>
      <c r="O18" s="101">
        <f t="shared" si="2"/>
        <v>0</v>
      </c>
      <c r="P18" s="101">
        <f t="shared" si="2"/>
        <v>0</v>
      </c>
      <c r="Q18" s="101">
        <f t="shared" si="2"/>
        <v>0</v>
      </c>
      <c r="R18" s="101">
        <f t="shared" si="3"/>
        <v>1401</v>
      </c>
      <c r="S18" s="101">
        <f t="shared" si="3"/>
        <v>0</v>
      </c>
      <c r="T18" s="101">
        <f t="shared" si="3"/>
        <v>1844</v>
      </c>
      <c r="U18" s="101">
        <f t="shared" si="3"/>
        <v>0</v>
      </c>
      <c r="V18" s="101">
        <f t="shared" si="3"/>
        <v>0</v>
      </c>
      <c r="W18" s="101">
        <f t="shared" si="3"/>
        <v>0</v>
      </c>
      <c r="X18" s="101">
        <f t="shared" si="3"/>
        <v>0</v>
      </c>
      <c r="Y18" s="101">
        <f t="shared" si="3"/>
        <v>0</v>
      </c>
      <c r="Z18" s="101">
        <f t="shared" si="3"/>
        <v>0</v>
      </c>
      <c r="AA18" s="98"/>
      <c r="AB18" s="102">
        <f t="shared" si="4"/>
        <v>5.8639999999999999</v>
      </c>
      <c r="AC18" s="12">
        <f t="shared" si="5"/>
        <v>0</v>
      </c>
    </row>
    <row r="19" spans="2:30" ht="15.75" thickBot="1" x14ac:dyDescent="0.3">
      <c r="D19" s="11"/>
      <c r="E19">
        <v>3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>
        <v>13</v>
      </c>
      <c r="R19">
        <v>15</v>
      </c>
      <c r="S19">
        <v>16</v>
      </c>
      <c r="T19">
        <v>17</v>
      </c>
      <c r="U19">
        <v>18</v>
      </c>
      <c r="V19">
        <v>19</v>
      </c>
      <c r="W19">
        <v>20</v>
      </c>
      <c r="X19">
        <v>21</v>
      </c>
      <c r="Y19">
        <v>22</v>
      </c>
      <c r="Z19">
        <v>23</v>
      </c>
      <c r="AC19" s="12"/>
    </row>
    <row r="20" spans="2:30" x14ac:dyDescent="0.25">
      <c r="B20" s="87" t="s">
        <v>279</v>
      </c>
      <c r="C20" s="88"/>
      <c r="D20" s="89"/>
      <c r="E20" s="88" t="e">
        <f>SUM(E5:E18)</f>
        <v>#N/A</v>
      </c>
      <c r="F20" s="88" t="e">
        <f>SUM(F5:F18)</f>
        <v>#N/A</v>
      </c>
      <c r="G20" s="88"/>
      <c r="H20" s="88">
        <f t="shared" ref="H20:Z20" si="6">SUM(H5:H18)</f>
        <v>143240.37100000001</v>
      </c>
      <c r="I20" s="88">
        <f t="shared" si="6"/>
        <v>8.5</v>
      </c>
      <c r="J20" s="88">
        <f t="shared" si="6"/>
        <v>736.62351809976258</v>
      </c>
      <c r="K20" s="88">
        <f t="shared" si="6"/>
        <v>141278.99299999999</v>
      </c>
      <c r="L20" s="88">
        <f t="shared" si="6"/>
        <v>0</v>
      </c>
      <c r="M20" s="88">
        <f t="shared" si="6"/>
        <v>143240.37100000001</v>
      </c>
      <c r="N20" s="88">
        <f t="shared" si="6"/>
        <v>8.5</v>
      </c>
      <c r="O20" s="88">
        <f t="shared" si="6"/>
        <v>0</v>
      </c>
      <c r="P20" s="88">
        <f t="shared" si="6"/>
        <v>0</v>
      </c>
      <c r="Q20" s="88">
        <f t="shared" si="6"/>
        <v>736.62351809976258</v>
      </c>
      <c r="R20" s="88">
        <f t="shared" si="6"/>
        <v>112234</v>
      </c>
      <c r="S20" s="88">
        <f t="shared" si="6"/>
        <v>0</v>
      </c>
      <c r="T20" s="88">
        <f t="shared" si="6"/>
        <v>5446.34</v>
      </c>
      <c r="U20" s="88">
        <f t="shared" si="6"/>
        <v>0</v>
      </c>
      <c r="V20" s="88">
        <f t="shared" si="6"/>
        <v>0</v>
      </c>
      <c r="W20" s="88">
        <f t="shared" si="6"/>
        <v>0</v>
      </c>
      <c r="X20" s="88">
        <f t="shared" si="6"/>
        <v>13022.466</v>
      </c>
      <c r="Y20" s="88">
        <f t="shared" si="6"/>
        <v>10574.952000000001</v>
      </c>
      <c r="Z20" s="88">
        <f t="shared" si="6"/>
        <v>0</v>
      </c>
      <c r="AA20" s="88"/>
      <c r="AB20" s="90">
        <f t="shared" ref="AB20" si="7">SUM(AB5:AB18)</f>
        <v>258.51599999999996</v>
      </c>
      <c r="AC20" s="12"/>
    </row>
    <row r="21" spans="2:30" ht="15.75" thickBot="1" x14ac:dyDescent="0.3">
      <c r="B21" s="91" t="s">
        <v>280</v>
      </c>
      <c r="C21" s="92"/>
      <c r="D21" s="93"/>
      <c r="E21" s="92" t="e">
        <f>SUM(E43:E191)</f>
        <v>#N/A</v>
      </c>
      <c r="F21" s="92" t="e">
        <f>SUM(F43:F191)</f>
        <v>#N/A</v>
      </c>
      <c r="G21" s="92"/>
      <c r="H21" s="92">
        <f t="shared" ref="H21:Z21" si="8">SUM(H43:H191)</f>
        <v>132118</v>
      </c>
      <c r="I21" s="92">
        <f t="shared" si="8"/>
        <v>0</v>
      </c>
      <c r="J21" s="92">
        <f t="shared" si="8"/>
        <v>0</v>
      </c>
      <c r="K21" s="92">
        <f t="shared" si="8"/>
        <v>132118</v>
      </c>
      <c r="L21" s="92">
        <f t="shared" si="8"/>
        <v>0</v>
      </c>
      <c r="M21" s="92">
        <f t="shared" si="8"/>
        <v>132118</v>
      </c>
      <c r="N21" s="92">
        <f t="shared" si="8"/>
        <v>0</v>
      </c>
      <c r="O21" s="92">
        <f t="shared" si="8"/>
        <v>0</v>
      </c>
      <c r="P21" s="92">
        <f t="shared" si="8"/>
        <v>0</v>
      </c>
      <c r="Q21" s="92">
        <f t="shared" si="8"/>
        <v>0</v>
      </c>
      <c r="R21" s="92">
        <f t="shared" si="8"/>
        <v>108900</v>
      </c>
      <c r="S21" s="92">
        <f t="shared" si="8"/>
        <v>0</v>
      </c>
      <c r="T21" s="92">
        <f t="shared" si="8"/>
        <v>4429</v>
      </c>
      <c r="U21" s="92">
        <f t="shared" si="8"/>
        <v>0</v>
      </c>
      <c r="V21" s="92">
        <f t="shared" si="8"/>
        <v>0</v>
      </c>
      <c r="W21" s="92">
        <f t="shared" si="8"/>
        <v>0</v>
      </c>
      <c r="X21" s="92">
        <f t="shared" si="8"/>
        <v>11579.047999999999</v>
      </c>
      <c r="Y21" s="92">
        <f t="shared" si="8"/>
        <v>7209.9520000000002</v>
      </c>
      <c r="Z21" s="92">
        <f t="shared" si="8"/>
        <v>0</v>
      </c>
      <c r="AA21" s="92">
        <f>SUM(AA54:AA191)</f>
        <v>0</v>
      </c>
      <c r="AB21" s="94">
        <f>SUM(AB43:AB138)</f>
        <v>115.40199999999997</v>
      </c>
      <c r="AC21" s="12"/>
    </row>
    <row r="22" spans="2:30" ht="15.75" thickBot="1" x14ac:dyDescent="0.3">
      <c r="B22" t="s">
        <v>52</v>
      </c>
      <c r="I22" s="33"/>
      <c r="J22" s="33"/>
      <c r="AC22" s="12">
        <f>K22-Q22-SUM(R22:Z22)</f>
        <v>0</v>
      </c>
    </row>
    <row r="23" spans="2:30" x14ac:dyDescent="0.25">
      <c r="B23" s="115" t="s">
        <v>32</v>
      </c>
      <c r="C23" s="116" t="s">
        <v>59</v>
      </c>
      <c r="D23" s="117">
        <f>D43</f>
        <v>10</v>
      </c>
      <c r="E23" s="134">
        <f>ROUND(INDEX('CZT Data'!$A:$W,MATCH($B23,'CZT Data'!$B:$B,0)+1+$D23,E$19),3)</f>
        <v>238.048</v>
      </c>
      <c r="F23" s="134">
        <f>ROUND(INDEX('CZT Data'!$A:$W,MATCH($B23,'CZT Data'!$B:$B,0)+1+$D23,F$19),3)</f>
        <v>238.048</v>
      </c>
      <c r="G23" s="118">
        <f>ROUND(INDEX('CZT Data'!$A:$W,MATCH($B23,'CZT Data'!$B:$B,0)+1+$D23,G$19),3)</f>
        <v>35.482999999999997</v>
      </c>
      <c r="H23" s="118">
        <f>ROUND(INDEX('CZT Data'!$A:$W,MATCH($B23,'CZT Data'!$B:$B,0)+1+$D23,H$19),3)</f>
        <v>925</v>
      </c>
      <c r="I23" s="118">
        <f>'CZT Data'!F13</f>
        <v>0</v>
      </c>
      <c r="J23" s="118">
        <f>'CZT Data'!G13</f>
        <v>0</v>
      </c>
      <c r="K23" s="118">
        <f>ROUND(INDEX('CZT Data'!$A:$W,MATCH($B23,'CZT Data'!$B:$B,0)+1+$D23,K$19),3)</f>
        <v>411</v>
      </c>
      <c r="L23" s="118">
        <f>'CZT Data'!I13</f>
        <v>0</v>
      </c>
      <c r="M23" s="118">
        <f>H23</f>
        <v>925</v>
      </c>
      <c r="N23" s="118">
        <f>'CZT Data'!K13</f>
        <v>0</v>
      </c>
      <c r="O23" s="118">
        <f>'CZT Data'!L13</f>
        <v>0</v>
      </c>
      <c r="P23" s="118">
        <f>'CZT Data'!M13</f>
        <v>0</v>
      </c>
      <c r="Q23" s="118">
        <f>J23</f>
        <v>0</v>
      </c>
      <c r="R23" s="118">
        <f>ROUND(INDEX('CZT Data'!$A:$W,MATCH($B23,'CZT Data'!$B:$B,0)+1+$D23,R$19),3)</f>
        <v>0</v>
      </c>
      <c r="S23" s="118">
        <f>ROUND(INDEX('CZT Data'!$A:$W,MATCH($B23,'CZT Data'!$B:$B,0)+1+$D23,S$19),3)</f>
        <v>0</v>
      </c>
      <c r="T23" s="118">
        <f>ROUND(INDEX('CZT Data'!$A:$W,MATCH($B23,'CZT Data'!$B:$B,0)+1+$D23,T$19),3)</f>
        <v>0</v>
      </c>
      <c r="U23" s="118">
        <f>ROUND(INDEX('CZT Data'!$A:$W,MATCH($B23,'CZT Data'!$B:$B,0)+1+$D23,U$19),3)</f>
        <v>0</v>
      </c>
      <c r="V23" s="118">
        <f>ROUND(INDEX('CZT Data'!$A:$W,MATCH($B23,'CZT Data'!$B:$B,0)+1+$D23,V$19),3)</f>
        <v>0</v>
      </c>
      <c r="W23" s="118">
        <f>ROUND(INDEX('CZT Data'!$A:$W,MATCH($B23,'CZT Data'!$B:$B,0)+1+$D23,W$19),3)</f>
        <v>0</v>
      </c>
      <c r="X23" s="118">
        <f>ROUND(INDEX('CZT Data'!$A:$W,MATCH($B23,'CZT Data'!$B:$B,0)+1+$D23,X$19),3)</f>
        <v>274</v>
      </c>
      <c r="Y23" s="118">
        <f>ROUND(INDEX('CZT Data'!$A:$W,MATCH($B23,'CZT Data'!$B:$B,0)+1+$D23,Y$19),3)</f>
        <v>137</v>
      </c>
      <c r="Z23" s="118">
        <f>ROUND(INDEX('CZT Data'!$A:$W,MATCH($B23,'CZT Data'!$B:$B,0)+1+$D23,Z$19),3)</f>
        <v>0</v>
      </c>
      <c r="AA23" s="120" t="str">
        <f>'CZT Data'!B21</f>
        <v>Jihomoravský</v>
      </c>
      <c r="AB23" s="121">
        <f>'CZT Data'!D21</f>
        <v>7.47</v>
      </c>
      <c r="AC23" s="12">
        <f>K23-SUM(R23:Z23)</f>
        <v>0</v>
      </c>
      <c r="AD23" s="39">
        <f>H23/(F23*3.6)</f>
        <v>1.0793808158205254</v>
      </c>
    </row>
    <row r="24" spans="2:30" x14ac:dyDescent="0.25">
      <c r="B24" s="122" t="s">
        <v>33</v>
      </c>
      <c r="C24" s="123" t="s">
        <v>59</v>
      </c>
      <c r="D24" s="124">
        <f>D23</f>
        <v>10</v>
      </c>
      <c r="E24" s="129">
        <f>ROUND(INDEX('CZT Data'!$A:$W,MATCH($B24,'CZT Data'!$B:$B,0)+1+$D24,E$19),3)</f>
        <v>68.117999999999995</v>
      </c>
      <c r="F24" s="129">
        <f>ROUND(INDEX('CZT Data'!$A:$W,MATCH($B24,'CZT Data'!$B:$B,0)+1+$D24,F$19),3)</f>
        <v>68.117999999999995</v>
      </c>
      <c r="G24" s="125">
        <f>ROUND(INDEX('CZT Data'!$A:$W,MATCH($B24,'CZT Data'!$B:$B,0)+1+$D24,G$19),3)</f>
        <v>35.517000000000003</v>
      </c>
      <c r="H24" s="125">
        <f>ROUND(INDEX('CZT Data'!$A:$W,MATCH($B24,'CZT Data'!$B:$B,0)+1+$D24,H$19),3)</f>
        <v>231.209</v>
      </c>
      <c r="I24" s="125">
        <f>'CZT Data'!F167</f>
        <v>0</v>
      </c>
      <c r="J24" s="125">
        <f>'CZT Data'!G167</f>
        <v>0</v>
      </c>
      <c r="K24" s="125">
        <f>ROUND(INDEX('CZT Data'!$A:$W,MATCH($B24,'CZT Data'!$B:$B,0)+1+$D24,K$19),3)</f>
        <v>231.209</v>
      </c>
      <c r="L24" s="125">
        <f>'CZT Data'!I167</f>
        <v>0</v>
      </c>
      <c r="M24" s="125">
        <f t="shared" ref="M24:M37" si="9">H24</f>
        <v>231.209</v>
      </c>
      <c r="N24" s="125">
        <f>'CZT Data'!K167</f>
        <v>0</v>
      </c>
      <c r="O24" s="125">
        <f>'CZT Data'!L167</f>
        <v>0</v>
      </c>
      <c r="P24" s="125">
        <f>'CZT Data'!M167</f>
        <v>0</v>
      </c>
      <c r="Q24" s="125">
        <f t="shared" ref="Q24:Q37" si="10">J24</f>
        <v>0</v>
      </c>
      <c r="R24" s="125">
        <f>ROUND(INDEX('CZT Data'!$A:$W,MATCH($B24,'CZT Data'!$B:$B,0)+1+$D24,R$19),3)</f>
        <v>0</v>
      </c>
      <c r="S24" s="125">
        <f>ROUND(INDEX('CZT Data'!$A:$W,MATCH($B24,'CZT Data'!$B:$B,0)+1+$D24,S$19),3)</f>
        <v>0</v>
      </c>
      <c r="T24" s="125">
        <f>ROUND(INDEX('CZT Data'!$A:$W,MATCH($B24,'CZT Data'!$B:$B,0)+1+$D24,T$19),3)</f>
        <v>0</v>
      </c>
      <c r="U24" s="125">
        <f>ROUND(INDEX('CZT Data'!$A:$W,MATCH($B24,'CZT Data'!$B:$B,0)+1+$D24,U$19),3)</f>
        <v>0</v>
      </c>
      <c r="V24" s="125">
        <f>ROUND(INDEX('CZT Data'!$A:$W,MATCH($B24,'CZT Data'!$B:$B,0)+1+$D24,V$19),3)</f>
        <v>0</v>
      </c>
      <c r="W24" s="125">
        <f>ROUND(INDEX('CZT Data'!$A:$W,MATCH($B24,'CZT Data'!$B:$B,0)+1+$D24,W$19),3)</f>
        <v>0</v>
      </c>
      <c r="X24" s="125">
        <f>ROUND(INDEX('CZT Data'!$A:$W,MATCH($B24,'CZT Data'!$B:$B,0)+1+$D24,X$19),3)</f>
        <v>56</v>
      </c>
      <c r="Y24" s="125">
        <f>ROUND(INDEX('CZT Data'!$A:$W,MATCH($B24,'CZT Data'!$B:$B,0)+1+$D24,Y$19),3)</f>
        <v>175</v>
      </c>
      <c r="Z24" s="125">
        <f>ROUND(INDEX('CZT Data'!$A:$W,MATCH($B24,'CZT Data'!$B:$B,0)+1+$D24,Z$19),3)</f>
        <v>0</v>
      </c>
      <c r="AA24" s="127" t="str">
        <f>'CZT Data'!B175</f>
        <v>Jihočeský</v>
      </c>
      <c r="AB24" s="128">
        <f>'CZT Data'!D175</f>
        <v>2.1379999999999999</v>
      </c>
      <c r="AC24" s="12">
        <f t="shared" ref="AC24:AC35" si="11">K24-SUM(R24:Z24)</f>
        <v>0.20900000000000318</v>
      </c>
      <c r="AD24" s="39">
        <f t="shared" ref="AD24:AD37" si="12">H24/(F24*3.6)</f>
        <v>0.94284509560207619</v>
      </c>
    </row>
    <row r="25" spans="2:30" x14ac:dyDescent="0.25">
      <c r="B25" s="122" t="s">
        <v>34</v>
      </c>
      <c r="C25" s="123" t="s">
        <v>59</v>
      </c>
      <c r="D25" s="124">
        <f t="shared" ref="D25:D39" si="13">D24</f>
        <v>10</v>
      </c>
      <c r="E25" s="129">
        <f>ROUND(INDEX('CZT Data'!$A:$W,MATCH($B25,'CZT Data'!$B:$B,0)+1+$D25,E$19),3)</f>
        <v>0</v>
      </c>
      <c r="F25" s="129">
        <f>ROUND(INDEX('CZT Data'!$A:$W,MATCH($B25,'CZT Data'!$B:$B,0)+1+$D25,F$19),3)</f>
        <v>0</v>
      </c>
      <c r="G25" s="125">
        <f>ROUND(INDEX('CZT Data'!$A:$W,MATCH($B25,'CZT Data'!$B:$B,0)+1+$D25,G$19),3)</f>
        <v>0</v>
      </c>
      <c r="H25" s="125">
        <f>ROUND(INDEX('CZT Data'!$A:$W,MATCH($B25,'CZT Data'!$B:$B,0)+1+$D25,H$19),3)</f>
        <v>0</v>
      </c>
      <c r="I25" s="125">
        <f>'CZT Data'!F35</f>
        <v>0</v>
      </c>
      <c r="J25" s="125">
        <f>'CZT Data'!G35</f>
        <v>0</v>
      </c>
      <c r="K25" s="125">
        <f>ROUND(INDEX('CZT Data'!$A:$W,MATCH($B25,'CZT Data'!$B:$B,0)+1+$D25,K$19),3)</f>
        <v>0</v>
      </c>
      <c r="L25" s="125">
        <f>'CZT Data'!I35</f>
        <v>0</v>
      </c>
      <c r="M25" s="125">
        <f t="shared" si="9"/>
        <v>0</v>
      </c>
      <c r="N25" s="125">
        <f>'CZT Data'!K35</f>
        <v>0</v>
      </c>
      <c r="O25" s="125">
        <f>'CZT Data'!L35</f>
        <v>0</v>
      </c>
      <c r="P25" s="125">
        <f>'CZT Data'!M35</f>
        <v>0</v>
      </c>
      <c r="Q25" s="125">
        <f t="shared" si="10"/>
        <v>0</v>
      </c>
      <c r="R25" s="125">
        <f>ROUND(INDEX('CZT Data'!$A:$W,MATCH($B25,'CZT Data'!$B:$B,0)+1+$D25,R$19),3)</f>
        <v>0</v>
      </c>
      <c r="S25" s="125">
        <f>ROUND(INDEX('CZT Data'!$A:$W,MATCH($B25,'CZT Data'!$B:$B,0)+1+$D25,S$19),3)</f>
        <v>0</v>
      </c>
      <c r="T25" s="125">
        <f>ROUND(INDEX('CZT Data'!$A:$W,MATCH($B25,'CZT Data'!$B:$B,0)+1+$D25,T$19),3)</f>
        <v>0</v>
      </c>
      <c r="U25" s="125">
        <f>ROUND(INDEX('CZT Data'!$A:$W,MATCH($B25,'CZT Data'!$B:$B,0)+1+$D25,U$19),3)</f>
        <v>0</v>
      </c>
      <c r="V25" s="125">
        <f>ROUND(INDEX('CZT Data'!$A:$W,MATCH($B25,'CZT Data'!$B:$B,0)+1+$D25,V$19),3)</f>
        <v>0</v>
      </c>
      <c r="W25" s="125">
        <f>ROUND(INDEX('CZT Data'!$A:$W,MATCH($B25,'CZT Data'!$B:$B,0)+1+$D25,W$19),3)</f>
        <v>0</v>
      </c>
      <c r="X25" s="125">
        <f>ROUND(INDEX('CZT Data'!$A:$W,MATCH($B25,'CZT Data'!$B:$B,0)+1+$D25,X$19),3)</f>
        <v>0</v>
      </c>
      <c r="Y25" s="125">
        <f>ROUND(INDEX('CZT Data'!$A:$W,MATCH($B25,'CZT Data'!$B:$B,0)+1+$D25,Y$19),3)</f>
        <v>0</v>
      </c>
      <c r="Z25" s="125">
        <f>ROUND(INDEX('CZT Data'!$A:$W,MATCH($B25,'CZT Data'!$B:$B,0)+1+$D25,Z$19),3)</f>
        <v>0</v>
      </c>
      <c r="AA25" s="127" t="str">
        <f>'CZT Data'!B43</f>
        <v>Moravskoslezský</v>
      </c>
      <c r="AB25" s="128">
        <f>'CZT Data'!D43</f>
        <v>4.8</v>
      </c>
      <c r="AC25" s="12">
        <f t="shared" si="11"/>
        <v>0</v>
      </c>
      <c r="AD25" s="39" t="e">
        <f t="shared" si="12"/>
        <v>#DIV/0!</v>
      </c>
    </row>
    <row r="26" spans="2:30" x14ac:dyDescent="0.25">
      <c r="B26" s="122" t="s">
        <v>65</v>
      </c>
      <c r="C26" s="123" t="s">
        <v>59</v>
      </c>
      <c r="D26" s="124">
        <f t="shared" si="13"/>
        <v>10</v>
      </c>
      <c r="E26" s="129">
        <f>ROUND(INDEX('CZT Data'!$A:$W,MATCH($B26,'CZT Data'!$B:$B,0)+1+$D26,E$19),3)</f>
        <v>557.81600000000003</v>
      </c>
      <c r="F26" s="129">
        <f>ROUND(INDEX('CZT Data'!$A:$W,MATCH($B26,'CZT Data'!$B:$B,0)+1+$D26,F$19),3)</f>
        <v>557.81600000000003</v>
      </c>
      <c r="G26" s="125">
        <f>ROUND(INDEX('CZT Data'!$A:$W,MATCH($B26,'CZT Data'!$B:$B,0)+1+$D26,G$19),3)</f>
        <v>35.472000000000001</v>
      </c>
      <c r="H26" s="125">
        <f>ROUND(INDEX('CZT Data'!$A:$W,MATCH($B26,'CZT Data'!$B:$B,0)+1+$D26,H$19),3)</f>
        <v>2363.5410000000002</v>
      </c>
      <c r="I26" s="125">
        <f>'CZT Data'!F145</f>
        <v>0</v>
      </c>
      <c r="J26" s="125">
        <f>'CZT Data'!G145</f>
        <v>509.17526373272312</v>
      </c>
      <c r="K26" s="125">
        <f>ROUND(INDEX('CZT Data'!$A:$W,MATCH($B26,'CZT Data'!$B:$B,0)+1+$D26,K$19),3)</f>
        <v>1729.4280000000001</v>
      </c>
      <c r="L26" s="125">
        <f>'CZT Data'!I145</f>
        <v>0</v>
      </c>
      <c r="M26" s="125">
        <f t="shared" si="9"/>
        <v>2363.5410000000002</v>
      </c>
      <c r="N26" s="125">
        <f>'CZT Data'!K145</f>
        <v>0</v>
      </c>
      <c r="O26" s="125">
        <f>'CZT Data'!L145</f>
        <v>0</v>
      </c>
      <c r="P26" s="125">
        <f>'CZT Data'!M145</f>
        <v>0</v>
      </c>
      <c r="Q26" s="125">
        <f t="shared" si="10"/>
        <v>509.17526373272312</v>
      </c>
      <c r="R26" s="125">
        <f>ROUND(INDEX('CZT Data'!$A:$W,MATCH($B26,'CZT Data'!$B:$B,0)+1+$D26,R$19),3)</f>
        <v>0</v>
      </c>
      <c r="S26" s="125">
        <f>ROUND(INDEX('CZT Data'!$A:$W,MATCH($B26,'CZT Data'!$B:$B,0)+1+$D26,S$19),3)</f>
        <v>0</v>
      </c>
      <c r="T26" s="125">
        <f>ROUND(INDEX('CZT Data'!$A:$W,MATCH($B26,'CZT Data'!$B:$B,0)+1+$D26,T$19),3)</f>
        <v>0</v>
      </c>
      <c r="U26" s="125">
        <f>ROUND(INDEX('CZT Data'!$A:$W,MATCH($B26,'CZT Data'!$B:$B,0)+1+$D26,U$19),3)</f>
        <v>0</v>
      </c>
      <c r="V26" s="125">
        <f>ROUND(INDEX('CZT Data'!$A:$W,MATCH($B26,'CZT Data'!$B:$B,0)+1+$D26,V$19),3)</f>
        <v>0</v>
      </c>
      <c r="W26" s="125">
        <f>ROUND(INDEX('CZT Data'!$A:$W,MATCH($B26,'CZT Data'!$B:$B,0)+1+$D26,W$19),3)</f>
        <v>0</v>
      </c>
      <c r="X26" s="125">
        <f>ROUND(INDEX('CZT Data'!$A:$W,MATCH($B26,'CZT Data'!$B:$B,0)+1+$D26,X$19),3)</f>
        <v>173</v>
      </c>
      <c r="Y26" s="125">
        <f>ROUND(INDEX('CZT Data'!$A:$W,MATCH($B26,'CZT Data'!$B:$B,0)+1+$D26,Y$19),3)</f>
        <v>1556</v>
      </c>
      <c r="Z26" s="125">
        <f>ROUND(INDEX('CZT Data'!$A:$W,MATCH($B26,'CZT Data'!$B:$B,0)+1+$D26,Z$19),3)</f>
        <v>0</v>
      </c>
      <c r="AA26" s="127" t="str">
        <f>'CZT Data'!B153</f>
        <v>Pardubický</v>
      </c>
      <c r="AB26" s="128">
        <f>'CZT Data'!D153</f>
        <v>21.355999999999998</v>
      </c>
      <c r="AC26" s="12">
        <f t="shared" si="11"/>
        <v>0.42800000000011096</v>
      </c>
      <c r="AD26" s="39">
        <f t="shared" si="12"/>
        <v>1.1769815972769992</v>
      </c>
    </row>
    <row r="27" spans="2:30" x14ac:dyDescent="0.25">
      <c r="B27" s="122" t="s">
        <v>66</v>
      </c>
      <c r="C27" s="123" t="s">
        <v>59</v>
      </c>
      <c r="D27" s="124">
        <f t="shared" si="13"/>
        <v>10</v>
      </c>
      <c r="E27" s="129">
        <f>ROUND(INDEX('CZT Data'!$A:$W,MATCH($B27,'CZT Data'!$B:$B,0)+1+$D27,E$19),3)</f>
        <v>129.721</v>
      </c>
      <c r="F27" s="129">
        <f>ROUND(INDEX('CZT Data'!$A:$W,MATCH($B27,'CZT Data'!$B:$B,0)+1+$D27,F$19),3)</f>
        <v>129.721</v>
      </c>
      <c r="G27" s="125">
        <f>ROUND(INDEX('CZT Data'!$A:$W,MATCH($B27,'CZT Data'!$B:$B,0)+1+$D27,G$19),3)</f>
        <v>35.436999999999998</v>
      </c>
      <c r="H27" s="125">
        <f>ROUND(INDEX('CZT Data'!$A:$W,MATCH($B27,'CZT Data'!$B:$B,0)+1+$D27,H$19),3)</f>
        <v>398.9</v>
      </c>
      <c r="I27" s="125">
        <f>'CZT Data'!F123</f>
        <v>0</v>
      </c>
      <c r="J27" s="125">
        <f>'CZT Data'!G123</f>
        <v>89.487277710400008</v>
      </c>
      <c r="K27" s="125">
        <f>ROUND(INDEX('CZT Data'!$A:$W,MATCH($B27,'CZT Data'!$B:$B,0)+1+$D27,K$19),3)</f>
        <v>-179</v>
      </c>
      <c r="L27" s="125">
        <f>'CZT Data'!I123</f>
        <v>0</v>
      </c>
      <c r="M27" s="125">
        <f t="shared" si="9"/>
        <v>398.9</v>
      </c>
      <c r="N27" s="125">
        <f>'CZT Data'!K123</f>
        <v>0</v>
      </c>
      <c r="O27" s="125">
        <f>'CZT Data'!L123</f>
        <v>0</v>
      </c>
      <c r="P27" s="125">
        <f>'CZT Data'!M123</f>
        <v>0</v>
      </c>
      <c r="Q27" s="125">
        <f t="shared" si="10"/>
        <v>89.487277710400008</v>
      </c>
      <c r="R27" s="125">
        <f>ROUND(INDEX('CZT Data'!$A:$W,MATCH($B27,'CZT Data'!$B:$B,0)+1+$D27,R$19),3)</f>
        <v>0</v>
      </c>
      <c r="S27" s="125">
        <f>ROUND(INDEX('CZT Data'!$A:$W,MATCH($B27,'CZT Data'!$B:$B,0)+1+$D27,S$19),3)</f>
        <v>0</v>
      </c>
      <c r="T27" s="125">
        <f>ROUND(INDEX('CZT Data'!$A:$W,MATCH($B27,'CZT Data'!$B:$B,0)+1+$D27,T$19),3)</f>
        <v>0</v>
      </c>
      <c r="U27" s="125">
        <f>ROUND(INDEX('CZT Data'!$A:$W,MATCH($B27,'CZT Data'!$B:$B,0)+1+$D27,U$19),3)</f>
        <v>0</v>
      </c>
      <c r="V27" s="125">
        <f>ROUND(INDEX('CZT Data'!$A:$W,MATCH($B27,'CZT Data'!$B:$B,0)+1+$D27,V$19),3)</f>
        <v>0</v>
      </c>
      <c r="W27" s="125">
        <f>ROUND(INDEX('CZT Data'!$A:$W,MATCH($B27,'CZT Data'!$B:$B,0)+1+$D27,W$19),3)</f>
        <v>0</v>
      </c>
      <c r="X27" s="125">
        <f>ROUND(INDEX('CZT Data'!$A:$W,MATCH($B27,'CZT Data'!$B:$B,0)+1+$D27,X$19),3)</f>
        <v>-72</v>
      </c>
      <c r="Y27" s="125">
        <f>ROUND(INDEX('CZT Data'!$A:$W,MATCH($B27,'CZT Data'!$B:$B,0)+1+$D27,Y$19),3)</f>
        <v>-107</v>
      </c>
      <c r="Z27" s="125">
        <f>ROUND(INDEX('CZT Data'!$A:$W,MATCH($B27,'CZT Data'!$B:$B,0)+1+$D27,Z$19),3)</f>
        <v>0</v>
      </c>
      <c r="AA27" s="127" t="str">
        <f>'CZT Data'!B131</f>
        <v>Vysočina</v>
      </c>
      <c r="AB27" s="128">
        <f>'CZT Data'!D131</f>
        <v>6.25</v>
      </c>
      <c r="AC27" s="12">
        <f t="shared" si="11"/>
        <v>0</v>
      </c>
      <c r="AD27" s="39">
        <f t="shared" si="12"/>
        <v>0.85418363684797016</v>
      </c>
    </row>
    <row r="28" spans="2:30" x14ac:dyDescent="0.25">
      <c r="B28" s="122" t="s">
        <v>67</v>
      </c>
      <c r="C28" s="123" t="s">
        <v>59</v>
      </c>
      <c r="D28" s="124">
        <f t="shared" si="13"/>
        <v>10</v>
      </c>
      <c r="E28" s="129">
        <f>ROUND(INDEX('CZT Data'!$A:$W,MATCH($B28,'CZT Data'!$B:$B,0)+1+$D28,E$19),3)</f>
        <v>150.697</v>
      </c>
      <c r="F28" s="129">
        <f>ROUND(INDEX('CZT Data'!$A:$W,MATCH($B28,'CZT Data'!$B:$B,0)+1+$D28,F$19),3)</f>
        <v>150.697</v>
      </c>
      <c r="G28" s="125">
        <f>ROUND(INDEX('CZT Data'!$A:$W,MATCH($B28,'CZT Data'!$B:$B,0)+1+$D28,G$19),3)</f>
        <v>35.380000000000003</v>
      </c>
      <c r="H28" s="125">
        <f>ROUND(INDEX('CZT Data'!$A:$W,MATCH($B28,'CZT Data'!$B:$B,0)+1+$D28,H$19),3)</f>
        <v>547</v>
      </c>
      <c r="I28" s="125">
        <f>'CZT Data'!F189</f>
        <v>0</v>
      </c>
      <c r="J28" s="125">
        <f>'CZT Data'!G189</f>
        <v>0</v>
      </c>
      <c r="K28" s="125">
        <f>ROUND(INDEX('CZT Data'!$A:$W,MATCH($B28,'CZT Data'!$B:$B,0)+1+$D28,K$19),3)</f>
        <v>547</v>
      </c>
      <c r="L28" s="125">
        <f>'CZT Data'!I189</f>
        <v>0</v>
      </c>
      <c r="M28" s="125">
        <f t="shared" si="9"/>
        <v>547</v>
      </c>
      <c r="N28" s="125">
        <f>'CZT Data'!K189</f>
        <v>0</v>
      </c>
      <c r="O28" s="125">
        <f>'CZT Data'!L189</f>
        <v>0</v>
      </c>
      <c r="P28" s="125">
        <f>'CZT Data'!M189</f>
        <v>0</v>
      </c>
      <c r="Q28" s="125">
        <f t="shared" si="10"/>
        <v>0</v>
      </c>
      <c r="R28" s="125">
        <f>ROUND(INDEX('CZT Data'!$A:$W,MATCH($B28,'CZT Data'!$B:$B,0)+1+$D28,R$19),3)</f>
        <v>0</v>
      </c>
      <c r="S28" s="125">
        <f>ROUND(INDEX('CZT Data'!$A:$W,MATCH($B28,'CZT Data'!$B:$B,0)+1+$D28,S$19),3)</f>
        <v>0</v>
      </c>
      <c r="T28" s="125">
        <f>ROUND(INDEX('CZT Data'!$A:$W,MATCH($B28,'CZT Data'!$B:$B,0)+1+$D28,T$19),3)</f>
        <v>0</v>
      </c>
      <c r="U28" s="125">
        <f>ROUND(INDEX('CZT Data'!$A:$W,MATCH($B28,'CZT Data'!$B:$B,0)+1+$D28,U$19),3)</f>
        <v>0</v>
      </c>
      <c r="V28" s="125">
        <f>ROUND(INDEX('CZT Data'!$A:$W,MATCH($B28,'CZT Data'!$B:$B,0)+1+$D28,V$19),3)</f>
        <v>0</v>
      </c>
      <c r="W28" s="125">
        <f>ROUND(INDEX('CZT Data'!$A:$W,MATCH($B28,'CZT Data'!$B:$B,0)+1+$D28,W$19),3)</f>
        <v>0</v>
      </c>
      <c r="X28" s="125">
        <f>ROUND(INDEX('CZT Data'!$A:$W,MATCH($B28,'CZT Data'!$B:$B,0)+1+$D28,X$19),3)</f>
        <v>273</v>
      </c>
      <c r="Y28" s="125">
        <f>ROUND(INDEX('CZT Data'!$A:$W,MATCH($B28,'CZT Data'!$B:$B,0)+1+$D28,Y$19),3)</f>
        <v>274</v>
      </c>
      <c r="Z28" s="125">
        <f>ROUND(INDEX('CZT Data'!$A:$W,MATCH($B28,'CZT Data'!$B:$B,0)+1+$D28,Z$19),3)</f>
        <v>0</v>
      </c>
      <c r="AA28" s="127" t="str">
        <f>'CZT Data'!B197</f>
        <v>Středočeský</v>
      </c>
      <c r="AB28" s="128">
        <f>'CZT Data'!D197</f>
        <v>11.337</v>
      </c>
      <c r="AC28" s="12">
        <f t="shared" si="11"/>
        <v>0</v>
      </c>
      <c r="AD28" s="39">
        <f t="shared" si="12"/>
        <v>1.0082778319704071</v>
      </c>
    </row>
    <row r="29" spans="2:30" x14ac:dyDescent="0.25">
      <c r="B29" s="122" t="s">
        <v>68</v>
      </c>
      <c r="C29" s="123" t="s">
        <v>59</v>
      </c>
      <c r="D29" s="124">
        <f t="shared" si="13"/>
        <v>10</v>
      </c>
      <c r="E29" s="129">
        <f>ROUND(INDEX('CZT Data'!$A:$W,MATCH($B29,'CZT Data'!$B:$B,0)+1+$D29,E$19),3)</f>
        <v>210.23599999999999</v>
      </c>
      <c r="F29" s="129">
        <f>ROUND(INDEX('CZT Data'!$A:$W,MATCH($B29,'CZT Data'!$B:$B,0)+1+$D29,F$19),3)</f>
        <v>210.23599999999999</v>
      </c>
      <c r="G29" s="125">
        <f>ROUND(INDEX('CZT Data'!$A:$W,MATCH($B29,'CZT Data'!$B:$B,0)+1+$D29,G$19),3)</f>
        <v>35.493000000000002</v>
      </c>
      <c r="H29" s="125">
        <f>ROUND(INDEX('CZT Data'!$A:$W,MATCH($B29,'CZT Data'!$B:$B,0)+1+$D29,H$19),3)</f>
        <v>648.13900000000001</v>
      </c>
      <c r="I29" s="125">
        <f>'CZT Data'!F79</f>
        <v>0</v>
      </c>
      <c r="J29" s="125">
        <f>'CZT Data'!G79</f>
        <v>51.437976656639876</v>
      </c>
      <c r="K29" s="125">
        <f>ROUND(INDEX('CZT Data'!$A:$W,MATCH($B29,'CZT Data'!$B:$B,0)+1+$D29,K$19),3)</f>
        <v>580.4</v>
      </c>
      <c r="L29" s="125">
        <f>'CZT Data'!I79</f>
        <v>0</v>
      </c>
      <c r="M29" s="125">
        <f t="shared" si="9"/>
        <v>648.13900000000001</v>
      </c>
      <c r="N29" s="125">
        <f>'CZT Data'!K79</f>
        <v>0</v>
      </c>
      <c r="O29" s="125">
        <f>'CZT Data'!L79</f>
        <v>0</v>
      </c>
      <c r="P29" s="125">
        <f>'CZT Data'!M79</f>
        <v>0</v>
      </c>
      <c r="Q29" s="125">
        <f t="shared" si="10"/>
        <v>51.437976656639876</v>
      </c>
      <c r="R29" s="125">
        <f>ROUND(INDEX('CZT Data'!$A:$W,MATCH($B29,'CZT Data'!$B:$B,0)+1+$D29,R$19),3)</f>
        <v>0</v>
      </c>
      <c r="S29" s="125">
        <f>ROUND(INDEX('CZT Data'!$A:$W,MATCH($B29,'CZT Data'!$B:$B,0)+1+$D29,S$19),3)</f>
        <v>0</v>
      </c>
      <c r="T29" s="125">
        <f>ROUND(INDEX('CZT Data'!$A:$W,MATCH($B29,'CZT Data'!$B:$B,0)+1+$D29,T$19),3)</f>
        <v>0</v>
      </c>
      <c r="U29" s="125">
        <f>ROUND(INDEX('CZT Data'!$A:$W,MATCH($B29,'CZT Data'!$B:$B,0)+1+$D29,U$19),3)</f>
        <v>0</v>
      </c>
      <c r="V29" s="125">
        <f>ROUND(INDEX('CZT Data'!$A:$W,MATCH($B29,'CZT Data'!$B:$B,0)+1+$D29,V$19),3)</f>
        <v>0</v>
      </c>
      <c r="W29" s="125">
        <f>ROUND(INDEX('CZT Data'!$A:$W,MATCH($B29,'CZT Data'!$B:$B,0)+1+$D29,W$19),3)</f>
        <v>0</v>
      </c>
      <c r="X29" s="125">
        <f>ROUND(INDEX('CZT Data'!$A:$W,MATCH($B29,'CZT Data'!$B:$B,0)+1+$D29,X$19),3)</f>
        <v>58</v>
      </c>
      <c r="Y29" s="125">
        <f>ROUND(INDEX('CZT Data'!$A:$W,MATCH($B29,'CZT Data'!$B:$B,0)+1+$D29,Y$19),3)</f>
        <v>522</v>
      </c>
      <c r="Z29" s="125">
        <f>ROUND(INDEX('CZT Data'!$A:$W,MATCH($B29,'CZT Data'!$B:$B,0)+1+$D29,Z$19),3)</f>
        <v>0</v>
      </c>
      <c r="AA29" s="127" t="str">
        <f>'CZT Data'!B87</f>
        <v>Plzeňský</v>
      </c>
      <c r="AB29" s="128">
        <f>'CZT Data'!D87</f>
        <v>3.9399999999999995</v>
      </c>
      <c r="AC29" s="12">
        <f t="shared" si="11"/>
        <v>0.39999999999997726</v>
      </c>
      <c r="AD29" s="39">
        <f t="shared" si="12"/>
        <v>0.85636432918772765</v>
      </c>
    </row>
    <row r="30" spans="2:30" x14ac:dyDescent="0.25">
      <c r="B30" s="122" t="s">
        <v>69</v>
      </c>
      <c r="C30" s="123" t="s">
        <v>59</v>
      </c>
      <c r="D30" s="124">
        <f t="shared" si="13"/>
        <v>10</v>
      </c>
      <c r="E30" s="129">
        <f>ROUND(INDEX('CZT Data'!$A:$W,MATCH($B30,'CZT Data'!$B:$B,0)+1+$D30,E$19),3)</f>
        <v>88.774000000000001</v>
      </c>
      <c r="F30" s="129">
        <f>ROUND(INDEX('CZT Data'!$A:$W,MATCH($B30,'CZT Data'!$B:$B,0)+1+$D30,F$19),3)</f>
        <v>88.774000000000001</v>
      </c>
      <c r="G30" s="125">
        <f>ROUND(INDEX('CZT Data'!$A:$W,MATCH($B30,'CZT Data'!$B:$B,0)+1+$D30,G$19),3)</f>
        <v>35.47</v>
      </c>
      <c r="H30" s="125">
        <f>ROUND(INDEX('CZT Data'!$A:$W,MATCH($B30,'CZT Data'!$B:$B,0)+1+$D30,H$19),3)</f>
        <v>694</v>
      </c>
      <c r="I30" s="125">
        <f>'CZT Data'!F101</f>
        <v>0</v>
      </c>
      <c r="J30" s="125">
        <f>'CZT Data'!G101</f>
        <v>15</v>
      </c>
      <c r="K30" s="125">
        <f>ROUND(INDEX('CZT Data'!$A:$W,MATCH($B30,'CZT Data'!$B:$B,0)+1+$D30,K$19),3)</f>
        <v>639</v>
      </c>
      <c r="L30" s="125">
        <f>'CZT Data'!I101</f>
        <v>0</v>
      </c>
      <c r="M30" s="125">
        <f t="shared" si="9"/>
        <v>694</v>
      </c>
      <c r="N30" s="125">
        <f>'CZT Data'!K101</f>
        <v>0</v>
      </c>
      <c r="O30" s="125">
        <f>'CZT Data'!L101</f>
        <v>0</v>
      </c>
      <c r="P30" s="125">
        <f>'CZT Data'!M101</f>
        <v>0</v>
      </c>
      <c r="Q30" s="125">
        <f t="shared" si="10"/>
        <v>15</v>
      </c>
      <c r="R30" s="125">
        <f>ROUND(INDEX('CZT Data'!$A:$W,MATCH($B30,'CZT Data'!$B:$B,0)+1+$D30,R$19),3)</f>
        <v>0</v>
      </c>
      <c r="S30" s="125">
        <f>ROUND(INDEX('CZT Data'!$A:$W,MATCH($B30,'CZT Data'!$B:$B,0)+1+$D30,S$19),3)</f>
        <v>0</v>
      </c>
      <c r="T30" s="125">
        <f>ROUND(INDEX('CZT Data'!$A:$W,MATCH($B30,'CZT Data'!$B:$B,0)+1+$D30,T$19),3)</f>
        <v>0</v>
      </c>
      <c r="U30" s="125">
        <f>ROUND(INDEX('CZT Data'!$A:$W,MATCH($B30,'CZT Data'!$B:$B,0)+1+$D30,U$19),3)</f>
        <v>0</v>
      </c>
      <c r="V30" s="125">
        <f>ROUND(INDEX('CZT Data'!$A:$W,MATCH($B30,'CZT Data'!$B:$B,0)+1+$D30,V$19),3)</f>
        <v>0</v>
      </c>
      <c r="W30" s="125">
        <f>ROUND(INDEX('CZT Data'!$A:$W,MATCH($B30,'CZT Data'!$B:$B,0)+1+$D30,W$19),3)</f>
        <v>0</v>
      </c>
      <c r="X30" s="125">
        <f>ROUND(INDEX('CZT Data'!$A:$W,MATCH($B30,'CZT Data'!$B:$B,0)+1+$D30,X$19),3)</f>
        <v>160</v>
      </c>
      <c r="Y30" s="125">
        <f>ROUND(INDEX('CZT Data'!$A:$W,MATCH($B30,'CZT Data'!$B:$B,0)+1+$D30,Y$19),3)</f>
        <v>479</v>
      </c>
      <c r="Z30" s="125">
        <f>ROUND(INDEX('CZT Data'!$A:$W,MATCH($B30,'CZT Data'!$B:$B,0)+1+$D30,Z$19),3)</f>
        <v>0</v>
      </c>
      <c r="AA30" s="127" t="str">
        <f>'CZT Data'!B109</f>
        <v>Královéhradecký</v>
      </c>
      <c r="AB30" s="128">
        <f>'CZT Data'!D109</f>
        <v>3.99</v>
      </c>
      <c r="AC30" s="12">
        <f t="shared" si="11"/>
        <v>0</v>
      </c>
      <c r="AD30" s="39">
        <f t="shared" si="12"/>
        <v>2.1715567370826792</v>
      </c>
    </row>
    <row r="31" spans="2:30" x14ac:dyDescent="0.25">
      <c r="B31" s="122" t="s">
        <v>35</v>
      </c>
      <c r="C31" s="123" t="s">
        <v>59</v>
      </c>
      <c r="D31" s="124">
        <f t="shared" si="13"/>
        <v>10</v>
      </c>
      <c r="E31" s="129">
        <f>ROUND(INDEX('CZT Data'!$A:$W,MATCH($B31,'CZT Data'!$B:$B,0)+1+$D31,E$19),3)</f>
        <v>170.851</v>
      </c>
      <c r="F31" s="129">
        <f>ROUND(INDEX('CZT Data'!$A:$W,MATCH($B31,'CZT Data'!$B:$B,0)+1+$D31,F$19),3)</f>
        <v>170.851</v>
      </c>
      <c r="G31" s="125">
        <f>ROUND(INDEX('CZT Data'!$A:$W,MATCH($B31,'CZT Data'!$B:$B,0)+1+$D31,G$19),3)</f>
        <v>35.469000000000001</v>
      </c>
      <c r="H31" s="125">
        <f>ROUND(INDEX('CZT Data'!$A:$W,MATCH($B31,'CZT Data'!$B:$B,0)+1+$D31,H$19),3)</f>
        <v>532.82399999999996</v>
      </c>
      <c r="I31" s="125">
        <f>'CZT Data'!F57</f>
        <v>0</v>
      </c>
      <c r="J31" s="125">
        <f>'CZT Data'!G57</f>
        <v>72.322999999999581</v>
      </c>
      <c r="K31" s="125">
        <f>ROUND(INDEX('CZT Data'!$A:$W,MATCH($B31,'CZT Data'!$B:$B,0)+1+$D31,K$19),3)</f>
        <v>411.19799999999998</v>
      </c>
      <c r="L31" s="125">
        <f>'CZT Data'!I57</f>
        <v>0</v>
      </c>
      <c r="M31" s="125">
        <f t="shared" si="9"/>
        <v>532.82399999999996</v>
      </c>
      <c r="N31" s="125">
        <f>'CZT Data'!K57</f>
        <v>0</v>
      </c>
      <c r="O31" s="125">
        <f>'CZT Data'!L57</f>
        <v>0</v>
      </c>
      <c r="P31" s="125">
        <f>'CZT Data'!M57</f>
        <v>0</v>
      </c>
      <c r="Q31" s="125">
        <f t="shared" si="10"/>
        <v>72.322999999999581</v>
      </c>
      <c r="R31" s="125">
        <f>ROUND(INDEX('CZT Data'!$A:$W,MATCH($B31,'CZT Data'!$B:$B,0)+1+$D31,R$19),3)</f>
        <v>0</v>
      </c>
      <c r="S31" s="125">
        <f>ROUND(INDEX('CZT Data'!$A:$W,MATCH($B31,'CZT Data'!$B:$B,0)+1+$D31,S$19),3)</f>
        <v>0</v>
      </c>
      <c r="T31" s="125">
        <f>ROUND(INDEX('CZT Data'!$A:$W,MATCH($B31,'CZT Data'!$B:$B,0)+1+$D31,T$19),3)</f>
        <v>0</v>
      </c>
      <c r="U31" s="125">
        <f>ROUND(INDEX('CZT Data'!$A:$W,MATCH($B31,'CZT Data'!$B:$B,0)+1+$D31,U$19),3)</f>
        <v>0</v>
      </c>
      <c r="V31" s="125">
        <f>ROUND(INDEX('CZT Data'!$A:$W,MATCH($B31,'CZT Data'!$B:$B,0)+1+$D31,V$19),3)</f>
        <v>0</v>
      </c>
      <c r="W31" s="125">
        <f>ROUND(INDEX('CZT Data'!$A:$W,MATCH($B31,'CZT Data'!$B:$B,0)+1+$D31,W$19),3)</f>
        <v>0</v>
      </c>
      <c r="X31" s="125">
        <f>ROUND(INDEX('CZT Data'!$A:$W,MATCH($B31,'CZT Data'!$B:$B,0)+1+$D31,X$19),3)</f>
        <v>82</v>
      </c>
      <c r="Y31" s="125">
        <f>ROUND(INDEX('CZT Data'!$A:$W,MATCH($B31,'CZT Data'!$B:$B,0)+1+$D31,Y$19),3)</f>
        <v>329</v>
      </c>
      <c r="Z31" s="125">
        <f>ROUND(INDEX('CZT Data'!$A:$W,MATCH($B31,'CZT Data'!$B:$B,0)+1+$D31,Z$19),3)</f>
        <v>0</v>
      </c>
      <c r="AA31" s="127" t="str">
        <f>'CZT Data'!B65</f>
        <v>Pardubický</v>
      </c>
      <c r="AB31" s="128">
        <f>'CZT Data'!D65</f>
        <v>4.9369999999999994</v>
      </c>
      <c r="AC31" s="12">
        <f t="shared" si="11"/>
        <v>0.19799999999997908</v>
      </c>
      <c r="AD31" s="39">
        <f t="shared" si="12"/>
        <v>0.86629090064832304</v>
      </c>
    </row>
    <row r="32" spans="2:30" x14ac:dyDescent="0.25">
      <c r="B32" s="122" t="s">
        <v>70</v>
      </c>
      <c r="C32" s="123" t="s">
        <v>59</v>
      </c>
      <c r="D32" s="124">
        <f t="shared" si="13"/>
        <v>10</v>
      </c>
      <c r="E32" s="129">
        <f>ROUND(INDEX('CZT Data'!$A:$W,MATCH($B32,'CZT Data'!$B:$B,0)+1+$D32,E$19),3)</f>
        <v>0.40300000000000002</v>
      </c>
      <c r="F32" s="129">
        <f>ROUND(INDEX('CZT Data'!$A:$W,MATCH($B32,'CZT Data'!$B:$B,0)+1+$D32,F$19),3)</f>
        <v>0.40300000000000002</v>
      </c>
      <c r="G32" s="125">
        <f>ROUND(INDEX('CZT Data'!$A:$W,MATCH($B32,'CZT Data'!$B:$B,0)+1+$D32,G$19),3)</f>
        <v>35.478000000000002</v>
      </c>
      <c r="H32" s="125">
        <f>ROUND(INDEX('CZT Data'!$A:$W,MATCH($B32,'CZT Data'!$B:$B,0)+1+$D32,H$19),3)</f>
        <v>-9</v>
      </c>
      <c r="I32" s="125">
        <f>'CZT Data'!F211</f>
        <v>0</v>
      </c>
      <c r="J32" s="125">
        <f>'CZT Data'!G211</f>
        <v>0</v>
      </c>
      <c r="K32" s="125">
        <f>ROUND(INDEX('CZT Data'!$A:$W,MATCH($B32,'CZT Data'!$B:$B,0)+1+$D32,K$19),3)</f>
        <v>0</v>
      </c>
      <c r="L32" s="125">
        <f>'CZT Data'!I211</f>
        <v>0</v>
      </c>
      <c r="M32" s="125">
        <f t="shared" si="9"/>
        <v>-9</v>
      </c>
      <c r="N32" s="125">
        <f>'CZT Data'!K211</f>
        <v>0</v>
      </c>
      <c r="O32" s="125">
        <f>'CZT Data'!L211</f>
        <v>0</v>
      </c>
      <c r="P32" s="125">
        <f>'CZT Data'!M211</f>
        <v>0</v>
      </c>
      <c r="Q32" s="125">
        <f t="shared" si="10"/>
        <v>0</v>
      </c>
      <c r="R32" s="125">
        <f>ROUND(INDEX('CZT Data'!$A:$W,MATCH($B32,'CZT Data'!$B:$B,0)+1+$D32,R$19),3)</f>
        <v>0</v>
      </c>
      <c r="S32" s="125">
        <f>ROUND(INDEX('CZT Data'!$A:$W,MATCH($B32,'CZT Data'!$B:$B,0)+1+$D32,S$19),3)</f>
        <v>0</v>
      </c>
      <c r="T32" s="125">
        <f>ROUND(INDEX('CZT Data'!$A:$W,MATCH($B32,'CZT Data'!$B:$B,0)+1+$D32,T$19),3)</f>
        <v>0</v>
      </c>
      <c r="U32" s="125">
        <f>ROUND(INDEX('CZT Data'!$A:$W,MATCH($B32,'CZT Data'!$B:$B,0)+1+$D32,U$19),3)</f>
        <v>0</v>
      </c>
      <c r="V32" s="125">
        <f>ROUND(INDEX('CZT Data'!$A:$W,MATCH($B32,'CZT Data'!$B:$B,0)+1+$D32,V$19),3)</f>
        <v>0</v>
      </c>
      <c r="W32" s="125">
        <f>ROUND(INDEX('CZT Data'!$A:$W,MATCH($B32,'CZT Data'!$B:$B,0)+1+$D32,W$19),3)</f>
        <v>0</v>
      </c>
      <c r="X32" s="125">
        <f>ROUND(INDEX('CZT Data'!$A:$W,MATCH($B32,'CZT Data'!$B:$B,0)+1+$D32,X$19),3)</f>
        <v>0</v>
      </c>
      <c r="Y32" s="125">
        <f>ROUND(INDEX('CZT Data'!$A:$W,MATCH($B32,'CZT Data'!$B:$B,0)+1+$D32,Y$19),3)</f>
        <v>0</v>
      </c>
      <c r="Z32" s="125">
        <f>ROUND(INDEX('CZT Data'!$A:$W,MATCH($B32,'CZT Data'!$B:$B,0)+1+$D32,Z$19),3)</f>
        <v>0</v>
      </c>
      <c r="AA32" s="127" t="str">
        <f>'CZT Data'!B219</f>
        <v>Hlavní město Praha</v>
      </c>
      <c r="AB32" s="128">
        <f>'CZT Data'!D219</f>
        <v>0.14599999999999999</v>
      </c>
      <c r="AC32" s="12">
        <f t="shared" si="11"/>
        <v>0</v>
      </c>
      <c r="AD32" s="39">
        <f t="shared" si="12"/>
        <v>-6.2034739454094288</v>
      </c>
    </row>
    <row r="33" spans="1:30" x14ac:dyDescent="0.25">
      <c r="B33" s="122" t="s">
        <v>71</v>
      </c>
      <c r="C33" s="123" t="s">
        <v>59</v>
      </c>
      <c r="D33" s="124">
        <f t="shared" si="13"/>
        <v>10</v>
      </c>
      <c r="E33" s="129">
        <f>ROUND(INDEX('CZT Data'!$A:$W,MATCH($B33,'CZT Data'!$B:$B,0)+1+$D33,E$19),3)</f>
        <v>44.142000000000003</v>
      </c>
      <c r="F33" s="129">
        <f>ROUND(INDEX('CZT Data'!$A:$W,MATCH($B33,'CZT Data'!$B:$B,0)+1+$D33,F$19),3)</f>
        <v>44.142000000000003</v>
      </c>
      <c r="G33" s="125">
        <f>ROUND(INDEX('CZT Data'!$A:$W,MATCH($B33,'CZT Data'!$B:$B,0)+1+$D33,G$19),3)</f>
        <v>35.488999999999997</v>
      </c>
      <c r="H33" s="125">
        <f>ROUND(INDEX('CZT Data'!$A:$W,MATCH($B33,'CZT Data'!$B:$B,0)+1+$D33,H$19),3)</f>
        <v>0</v>
      </c>
      <c r="I33" s="125">
        <f>'CZT Data'!F233</f>
        <v>0</v>
      </c>
      <c r="J33" s="125">
        <f>'CZT Data'!G233</f>
        <v>0</v>
      </c>
      <c r="K33" s="125">
        <f>ROUND(INDEX('CZT Data'!$A:$W,MATCH($B33,'CZT Data'!$B:$B,0)+1+$D33,K$19),3)</f>
        <v>0</v>
      </c>
      <c r="L33" s="125">
        <f>'CZT Data'!I233</f>
        <v>0</v>
      </c>
      <c r="M33" s="125">
        <f t="shared" si="9"/>
        <v>0</v>
      </c>
      <c r="N33" s="125">
        <f>'CZT Data'!K233</f>
        <v>0</v>
      </c>
      <c r="O33" s="125">
        <f>'CZT Data'!L233</f>
        <v>0</v>
      </c>
      <c r="P33" s="125">
        <f>'CZT Data'!M233</f>
        <v>0</v>
      </c>
      <c r="Q33" s="125">
        <f t="shared" si="10"/>
        <v>0</v>
      </c>
      <c r="R33" s="125">
        <f>ROUND(INDEX('CZT Data'!$A:$W,MATCH($B33,'CZT Data'!$B:$B,0)+1+$D33,R$19),3)</f>
        <v>0</v>
      </c>
      <c r="S33" s="125">
        <f>ROUND(INDEX('CZT Data'!$A:$W,MATCH($B33,'CZT Data'!$B:$B,0)+1+$D33,S$19),3)</f>
        <v>0</v>
      </c>
      <c r="T33" s="125">
        <f>ROUND(INDEX('CZT Data'!$A:$W,MATCH($B33,'CZT Data'!$B:$B,0)+1+$D33,T$19),3)</f>
        <v>0</v>
      </c>
      <c r="U33" s="125">
        <f>ROUND(INDEX('CZT Data'!$A:$W,MATCH($B33,'CZT Data'!$B:$B,0)+1+$D33,U$19),3)</f>
        <v>0</v>
      </c>
      <c r="V33" s="125">
        <f>ROUND(INDEX('CZT Data'!$A:$W,MATCH($B33,'CZT Data'!$B:$B,0)+1+$D33,V$19),3)</f>
        <v>0</v>
      </c>
      <c r="W33" s="125">
        <f>ROUND(INDEX('CZT Data'!$A:$W,MATCH($B33,'CZT Data'!$B:$B,0)+1+$D33,W$19),3)</f>
        <v>0</v>
      </c>
      <c r="X33" s="125">
        <f>ROUND(INDEX('CZT Data'!$A:$W,MATCH($B33,'CZT Data'!$B:$B,0)+1+$D33,X$19),3)</f>
        <v>0</v>
      </c>
      <c r="Y33" s="125">
        <f>ROUND(INDEX('CZT Data'!$A:$W,MATCH($B33,'CZT Data'!$B:$B,0)+1+$D33,Y$19),3)</f>
        <v>0</v>
      </c>
      <c r="Z33" s="125">
        <f>ROUND(INDEX('CZT Data'!$A:$W,MATCH($B33,'CZT Data'!$B:$B,0)+1+$D33,Z$19),3)</f>
        <v>0</v>
      </c>
      <c r="AA33" s="127" t="str">
        <f>'CZT Data'!B241</f>
        <v>Ústecký</v>
      </c>
      <c r="AB33" s="128">
        <f>'CZT Data'!D241</f>
        <v>1.29</v>
      </c>
      <c r="AC33" s="12">
        <f t="shared" si="11"/>
        <v>0</v>
      </c>
      <c r="AD33" s="39">
        <f t="shared" si="12"/>
        <v>0</v>
      </c>
    </row>
    <row r="34" spans="1:30" x14ac:dyDescent="0.25">
      <c r="B34" s="122" t="s">
        <v>74</v>
      </c>
      <c r="C34" s="123" t="s">
        <v>59</v>
      </c>
      <c r="D34" s="124">
        <f t="shared" si="13"/>
        <v>10</v>
      </c>
      <c r="E34" s="129">
        <f>ROUND(INDEX('CZT Data'!$A:$W,MATCH($B34,'CZT Data'!$B:$B,0)+1+$D34,E$19),3)</f>
        <v>140.834</v>
      </c>
      <c r="F34" s="129">
        <f>ROUND(INDEX('CZT Data'!$A:$W,MATCH($B34,'CZT Data'!$B:$B,0)+1+$D34,F$19),3)</f>
        <v>140.834</v>
      </c>
      <c r="G34" s="125">
        <f>ROUND(INDEX('CZT Data'!$A:$W,MATCH($B34,'CZT Data'!$B:$B,0)+1+$D34,G$19),3)</f>
        <v>35.476999999999997</v>
      </c>
      <c r="H34" s="125">
        <f>ROUND(INDEX('CZT Data'!$A:$W,MATCH($B34,'CZT Data'!$B:$B,0)+1+$D34,H$19),3)</f>
        <v>439.41800000000001</v>
      </c>
      <c r="I34" s="125">
        <f>'CZT Data'!F255</f>
        <v>0</v>
      </c>
      <c r="J34" s="125">
        <f>'CZT Data'!G255</f>
        <v>0</v>
      </c>
      <c r="K34" s="125">
        <f>ROUND(INDEX('CZT Data'!$A:$W,MATCH($B34,'CZT Data'!$B:$B,0)+1+$D34,K$19),3)</f>
        <v>439.41800000000001</v>
      </c>
      <c r="L34" s="125">
        <f>'CZT Data'!I255</f>
        <v>0</v>
      </c>
      <c r="M34" s="125">
        <f t="shared" si="9"/>
        <v>439.41800000000001</v>
      </c>
      <c r="N34" s="125">
        <f>'CZT Data'!K255</f>
        <v>0</v>
      </c>
      <c r="O34" s="125">
        <f>'CZT Data'!L255</f>
        <v>0</v>
      </c>
      <c r="P34" s="125">
        <f>'CZT Data'!M255</f>
        <v>0</v>
      </c>
      <c r="Q34" s="125">
        <f t="shared" si="10"/>
        <v>0</v>
      </c>
      <c r="R34" s="125">
        <f>ROUND(INDEX('CZT Data'!$A:$W,MATCH($B34,'CZT Data'!$B:$B,0)+1+$D34,R$19),3)</f>
        <v>0</v>
      </c>
      <c r="S34" s="125">
        <f>ROUND(INDEX('CZT Data'!$A:$W,MATCH($B34,'CZT Data'!$B:$B,0)+1+$D34,S$19),3)</f>
        <v>0</v>
      </c>
      <c r="T34" s="125">
        <f>ROUND(INDEX('CZT Data'!$A:$W,MATCH($B34,'CZT Data'!$B:$B,0)+1+$D34,T$19),3)</f>
        <v>0</v>
      </c>
      <c r="U34" s="125">
        <f>ROUND(INDEX('CZT Data'!$A:$W,MATCH($B34,'CZT Data'!$B:$B,0)+1+$D34,U$19),3)</f>
        <v>0</v>
      </c>
      <c r="V34" s="125">
        <f>ROUND(INDEX('CZT Data'!$A:$W,MATCH($B34,'CZT Data'!$B:$B,0)+1+$D34,V$19),3)</f>
        <v>0</v>
      </c>
      <c r="W34" s="125">
        <f>ROUND(INDEX('CZT Data'!$A:$W,MATCH($B34,'CZT Data'!$B:$B,0)+1+$D34,W$19),3)</f>
        <v>0</v>
      </c>
      <c r="X34" s="125">
        <f>ROUND(INDEX('CZT Data'!$A:$W,MATCH($B34,'CZT Data'!$B:$B,0)+1+$D34,X$19),3)</f>
        <v>439.41800000000001</v>
      </c>
      <c r="Y34" s="125">
        <f>ROUND(INDEX('CZT Data'!$A:$W,MATCH($B34,'CZT Data'!$B:$B,0)+1+$D34,Y$19),3)</f>
        <v>0</v>
      </c>
      <c r="Z34" s="125">
        <f>ROUND(INDEX('CZT Data'!$A:$W,MATCH($B34,'CZT Data'!$B:$B,0)+1+$D34,Z$19),3)</f>
        <v>0</v>
      </c>
      <c r="AA34" s="127" t="str">
        <f>'CZT Data'!B263</f>
        <v>Moravskoslezský</v>
      </c>
      <c r="AB34" s="128">
        <f>'CZT Data'!D263</f>
        <v>11.337</v>
      </c>
      <c r="AC34" s="12">
        <f t="shared" si="11"/>
        <v>0</v>
      </c>
      <c r="AD34" s="39">
        <f t="shared" si="12"/>
        <v>0.86669806691250373</v>
      </c>
    </row>
    <row r="35" spans="1:30" x14ac:dyDescent="0.25">
      <c r="B35" s="122" t="s">
        <v>73</v>
      </c>
      <c r="C35" s="123" t="s">
        <v>59</v>
      </c>
      <c r="D35" s="124">
        <f t="shared" si="13"/>
        <v>10</v>
      </c>
      <c r="E35" s="129">
        <f>ROUND(INDEX('CZT Data'!$A:$W,MATCH($B35,'CZT Data'!$B:$B,0)+1+$D35,E$19),3)</f>
        <v>0</v>
      </c>
      <c r="F35" s="129">
        <f>ROUND(INDEX('CZT Data'!$A:$W,MATCH($B35,'CZT Data'!$B:$B,0)+1+$D35,F$19),3)</f>
        <v>0</v>
      </c>
      <c r="G35" s="125">
        <f>ROUND(INDEX('CZT Data'!$A:$W,MATCH($B35,'CZT Data'!$B:$B,0)+1+$D35,G$19),3)</f>
        <v>35.473999999999997</v>
      </c>
      <c r="H35" s="125">
        <f>ROUND(INDEX('CZT Data'!$A:$W,MATCH($B35,'CZT Data'!$B:$B,0)+1+$D35,H$19),3)</f>
        <v>0</v>
      </c>
      <c r="I35" s="125">
        <f>'CZT Data'!F278</f>
        <v>0</v>
      </c>
      <c r="J35" s="125">
        <f>'CZT Data'!G278</f>
        <v>0</v>
      </c>
      <c r="K35" s="125">
        <f>ROUND(INDEX('CZT Data'!$A:$W,MATCH($B35,'CZT Data'!$B:$B,0)+1+$D35,K$19),3)</f>
        <v>0</v>
      </c>
      <c r="L35" s="125">
        <f>'CZT Data'!I278</f>
        <v>0</v>
      </c>
      <c r="M35" s="125">
        <f t="shared" si="9"/>
        <v>0</v>
      </c>
      <c r="N35" s="125">
        <f>'CZT Data'!K278</f>
        <v>0</v>
      </c>
      <c r="O35" s="125">
        <f>'CZT Data'!L278</f>
        <v>0</v>
      </c>
      <c r="P35" s="125">
        <f>'CZT Data'!M278</f>
        <v>0</v>
      </c>
      <c r="Q35" s="125">
        <f t="shared" si="10"/>
        <v>0</v>
      </c>
      <c r="R35" s="125">
        <f>ROUND(INDEX('CZT Data'!$A:$W,MATCH($B35,'CZT Data'!$B:$B,0)+1+$D35,R$19),3)</f>
        <v>0</v>
      </c>
      <c r="S35" s="125">
        <f>ROUND(INDEX('CZT Data'!$A:$W,MATCH($B35,'CZT Data'!$B:$B,0)+1+$D35,S$19),3)</f>
        <v>0</v>
      </c>
      <c r="T35" s="125">
        <f>ROUND(INDEX('CZT Data'!$A:$W,MATCH($B35,'CZT Data'!$B:$B,0)+1+$D35,T$19),3)</f>
        <v>0</v>
      </c>
      <c r="U35" s="125">
        <f>ROUND(INDEX('CZT Data'!$A:$W,MATCH($B35,'CZT Data'!$B:$B,0)+1+$D35,U$19),3)</f>
        <v>0</v>
      </c>
      <c r="V35" s="125">
        <f>ROUND(INDEX('CZT Data'!$A:$W,MATCH($B35,'CZT Data'!$B:$B,0)+1+$D35,V$19),3)</f>
        <v>0</v>
      </c>
      <c r="W35" s="125">
        <f>ROUND(INDEX('CZT Data'!$A:$W,MATCH($B35,'CZT Data'!$B:$B,0)+1+$D35,W$19),3)</f>
        <v>0</v>
      </c>
      <c r="X35" s="125">
        <f>ROUND(INDEX('CZT Data'!$A:$W,MATCH($B35,'CZT Data'!$B:$B,0)+1+$D35,X$19),3)</f>
        <v>0</v>
      </c>
      <c r="Y35" s="125">
        <f>ROUND(INDEX('CZT Data'!$A:$W,MATCH($B35,'CZT Data'!$B:$B,0)+1+$D35,Y$19),3)</f>
        <v>0</v>
      </c>
      <c r="Z35" s="125">
        <f>ROUND(INDEX('CZT Data'!$A:$W,MATCH($B35,'CZT Data'!$B:$B,0)+1+$D35,Z$19),3)</f>
        <v>0</v>
      </c>
      <c r="AA35" s="127" t="str">
        <f>'CZT Data'!B286</f>
        <v>Královéhradecký</v>
      </c>
      <c r="AB35" s="128">
        <f>'CZT Data'!D286</f>
        <v>6.3</v>
      </c>
      <c r="AC35" s="12">
        <f t="shared" si="11"/>
        <v>0</v>
      </c>
      <c r="AD35" s="39" t="e">
        <f t="shared" si="12"/>
        <v>#DIV/0!</v>
      </c>
    </row>
    <row r="36" spans="1:30" x14ac:dyDescent="0.25">
      <c r="B36" s="122" t="s">
        <v>276</v>
      </c>
      <c r="C36" s="123" t="str">
        <f t="shared" ref="C36:C37" si="14">$C$2</f>
        <v>říjen</v>
      </c>
      <c r="D36" s="124">
        <f t="shared" si="13"/>
        <v>10</v>
      </c>
      <c r="E36" s="129">
        <f>ROUND(INDEX('CZT Data'!$A:$W,MATCH($B36,'CZT Data'!$B:$B,0)+1+$D36,E$19),3)</f>
        <v>79.686999999999998</v>
      </c>
      <c r="F36" s="129">
        <f>ROUND(INDEX('CZT Data'!$A:$W,MATCH($B36,'CZT Data'!$B:$B,0)+1+$D36,F$19),3)</f>
        <v>79.686999999999998</v>
      </c>
      <c r="G36" s="125">
        <f>ROUND(INDEX('CZT Data'!$A:$W,MATCH($B36,'CZT Data'!$B:$B,0)+1+$D36,G$19),3)</f>
        <v>35.470999999999997</v>
      </c>
      <c r="H36" s="125">
        <f>ROUND(INDEX('CZT Data'!$A:$W,MATCH($B36,'CZT Data'!$B:$B,0)+1+$D36,H$19),3)</f>
        <v>241.94</v>
      </c>
      <c r="I36" s="125">
        <f>'CZT Data'!F279</f>
        <v>0.80000000000001137</v>
      </c>
      <c r="J36" s="125">
        <f>'CZT Data'!G279</f>
        <v>-0.80000000000001137</v>
      </c>
      <c r="K36" s="125">
        <f>ROUND(INDEX('CZT Data'!$A:$W,MATCH($B36,'CZT Data'!$B:$B,0)+1+$D36,K$19),3)</f>
        <v>241.94</v>
      </c>
      <c r="L36" s="125">
        <f>'CZT Data'!I279</f>
        <v>0</v>
      </c>
      <c r="M36" s="125">
        <f t="shared" si="9"/>
        <v>241.94</v>
      </c>
      <c r="N36" s="125">
        <f>'CZT Data'!K279</f>
        <v>0.80000000000001137</v>
      </c>
      <c r="O36" s="125">
        <f>'CZT Data'!L279</f>
        <v>0</v>
      </c>
      <c r="P36" s="125">
        <f>'CZT Data'!M279</f>
        <v>0</v>
      </c>
      <c r="Q36" s="125">
        <f t="shared" si="10"/>
        <v>-0.80000000000001137</v>
      </c>
      <c r="R36" s="125">
        <f>ROUND(INDEX('CZT Data'!$A:$W,MATCH($B36,'CZT Data'!$B:$B,0)+1+$D36,R$19),3)</f>
        <v>0</v>
      </c>
      <c r="S36" s="125">
        <f>ROUND(INDEX('CZT Data'!$A:$W,MATCH($B36,'CZT Data'!$B:$B,0)+1+$D36,S$19),3)</f>
        <v>0</v>
      </c>
      <c r="T36" s="125">
        <f>ROUND(INDEX('CZT Data'!$A:$W,MATCH($B36,'CZT Data'!$B:$B,0)+1+$D36,T$19),3)</f>
        <v>241.94</v>
      </c>
      <c r="U36" s="125">
        <f>ROUND(INDEX('CZT Data'!$A:$W,MATCH($B36,'CZT Data'!$B:$B,0)+1+$D36,U$19),3)</f>
        <v>0</v>
      </c>
      <c r="V36" s="125">
        <f>ROUND(INDEX('CZT Data'!$A:$W,MATCH($B36,'CZT Data'!$B:$B,0)+1+$D36,V$19),3)</f>
        <v>0</v>
      </c>
      <c r="W36" s="125">
        <f>ROUND(INDEX('CZT Data'!$A:$W,MATCH($B36,'CZT Data'!$B:$B,0)+1+$D36,W$19),3)</f>
        <v>0</v>
      </c>
      <c r="X36" s="125">
        <f>ROUND(INDEX('CZT Data'!$A:$W,MATCH($B36,'CZT Data'!$B:$B,0)+1+$D36,X$19),3)</f>
        <v>0</v>
      </c>
      <c r="Y36" s="125">
        <f>ROUND(INDEX('CZT Data'!$A:$W,MATCH($B36,'CZT Data'!$B:$B,0)+1+$D36,Y$19),3)</f>
        <v>0</v>
      </c>
      <c r="Z36" s="125">
        <f>ROUND(INDEX('CZT Data'!$A:$W,MATCH($B36,'CZT Data'!$B:$B,0)+1+$D36,Z$19),3)</f>
        <v>0</v>
      </c>
      <c r="AA36" s="127" t="s">
        <v>40</v>
      </c>
      <c r="AB36" s="128">
        <v>7.0949999999999998</v>
      </c>
      <c r="AC36" s="12"/>
      <c r="AD36" s="39">
        <f t="shared" si="12"/>
        <v>0.8433691261505083</v>
      </c>
    </row>
    <row r="37" spans="1:30" x14ac:dyDescent="0.25">
      <c r="B37" s="122" t="s">
        <v>277</v>
      </c>
      <c r="C37" s="123" t="str">
        <f t="shared" si="14"/>
        <v>říjen</v>
      </c>
      <c r="D37" s="124">
        <f t="shared" si="13"/>
        <v>10</v>
      </c>
      <c r="E37" s="129">
        <f>ROUND(INDEX('CZT Data'!$A:$W,MATCH($B37,'CZT Data'!$B:$B,0)+1+$D37,E$19),3)</f>
        <v>254.34700000000001</v>
      </c>
      <c r="F37" s="129">
        <f>ROUND(INDEX('CZT Data'!$A:$W,MATCH($B37,'CZT Data'!$B:$B,0)+1+$D37,F$19),3)</f>
        <v>254.34700000000001</v>
      </c>
      <c r="G37" s="125">
        <f>ROUND(INDEX('CZT Data'!$A:$W,MATCH($B37,'CZT Data'!$B:$B,0)+1+$D37,G$19),3)</f>
        <v>35.482999999999997</v>
      </c>
      <c r="H37" s="125">
        <f>ROUND(INDEX('CZT Data'!$A:$W,MATCH($B37,'CZT Data'!$B:$B,0)+1+$D37,H$19),3)</f>
        <v>775.4</v>
      </c>
      <c r="I37" s="125">
        <f>'CZT Data'!F280</f>
        <v>7.6999999999999886</v>
      </c>
      <c r="J37" s="125">
        <f>'CZT Data'!G280</f>
        <v>0</v>
      </c>
      <c r="K37" s="125">
        <f>ROUND(INDEX('CZT Data'!$A:$W,MATCH($B37,'CZT Data'!$B:$B,0)+1+$D37,K$19),3)</f>
        <v>775.4</v>
      </c>
      <c r="L37" s="125">
        <f>'CZT Data'!I280</f>
        <v>0</v>
      </c>
      <c r="M37" s="125">
        <f t="shared" si="9"/>
        <v>775.4</v>
      </c>
      <c r="N37" s="125">
        <f>'CZT Data'!K280</f>
        <v>7.6999999999999886</v>
      </c>
      <c r="O37" s="125">
        <f>'CZT Data'!L280</f>
        <v>0</v>
      </c>
      <c r="P37" s="125">
        <f>'CZT Data'!M280</f>
        <v>0</v>
      </c>
      <c r="Q37" s="125">
        <f t="shared" si="10"/>
        <v>0</v>
      </c>
      <c r="R37" s="125">
        <f>ROUND(INDEX('CZT Data'!$A:$W,MATCH($B37,'CZT Data'!$B:$B,0)+1+$D37,R$19),3)</f>
        <v>0</v>
      </c>
      <c r="S37" s="125">
        <f>ROUND(INDEX('CZT Data'!$A:$W,MATCH($B37,'CZT Data'!$B:$B,0)+1+$D37,S$19),3)</f>
        <v>0</v>
      </c>
      <c r="T37" s="125">
        <f>ROUND(INDEX('CZT Data'!$A:$W,MATCH($B37,'CZT Data'!$B:$B,0)+1+$D37,T$19),3)</f>
        <v>775.4</v>
      </c>
      <c r="U37" s="125">
        <f>ROUND(INDEX('CZT Data'!$A:$W,MATCH($B37,'CZT Data'!$B:$B,0)+1+$D37,U$19),3)</f>
        <v>0</v>
      </c>
      <c r="V37" s="125">
        <f>ROUND(INDEX('CZT Data'!$A:$W,MATCH($B37,'CZT Data'!$B:$B,0)+1+$D37,V$19),3)</f>
        <v>0</v>
      </c>
      <c r="W37" s="125">
        <f>ROUND(INDEX('CZT Data'!$A:$W,MATCH($B37,'CZT Data'!$B:$B,0)+1+$D37,W$19),3)</f>
        <v>0</v>
      </c>
      <c r="X37" s="125">
        <f>ROUND(INDEX('CZT Data'!$A:$W,MATCH($B37,'CZT Data'!$B:$B,0)+1+$D37,X$19),3)</f>
        <v>0</v>
      </c>
      <c r="Y37" s="125">
        <f>ROUND(INDEX('CZT Data'!$A:$W,MATCH($B37,'CZT Data'!$B:$B,0)+1+$D37,Y$19),3)</f>
        <v>0</v>
      </c>
      <c r="Z37" s="125">
        <f>ROUND(INDEX('CZT Data'!$A:$W,MATCH($B37,'CZT Data'!$B:$B,0)+1+$D37,Z$19),3)</f>
        <v>0</v>
      </c>
      <c r="AA37" s="127" t="s">
        <v>46</v>
      </c>
      <c r="AB37" s="128">
        <v>4.407</v>
      </c>
      <c r="AC37" s="12"/>
      <c r="AD37" s="39">
        <f t="shared" si="12"/>
        <v>0.84683086055227252</v>
      </c>
    </row>
    <row r="38" spans="1:30" x14ac:dyDescent="0.25">
      <c r="B38" s="122" t="s">
        <v>75</v>
      </c>
      <c r="C38" s="123"/>
      <c r="D38" s="124">
        <f t="shared" si="13"/>
        <v>10</v>
      </c>
      <c r="E38" s="123">
        <f>'CZT Data'!C301</f>
        <v>318.60000000000002</v>
      </c>
      <c r="F38" s="125">
        <f t="shared" ref="F38:F39" si="15">E38</f>
        <v>318.60000000000002</v>
      </c>
      <c r="G38" s="135">
        <f>'CZT Data'!D301</f>
        <v>6.3564478970495921</v>
      </c>
      <c r="H38" s="135">
        <f>'CZT Data'!E301</f>
        <v>1403.4373999469324</v>
      </c>
      <c r="I38" s="135">
        <f>'CZT Data'!F301</f>
        <v>0</v>
      </c>
      <c r="J38" s="135">
        <f>'CZT Data'!G301</f>
        <v>0</v>
      </c>
      <c r="K38" s="135">
        <f>'CZT Data'!H301</f>
        <v>1403.4373999469324</v>
      </c>
      <c r="L38" s="135">
        <f>'CZT Data'!I301</f>
        <v>0</v>
      </c>
      <c r="M38" s="135">
        <f>'CZT Data'!J301</f>
        <v>1403.4373999469324</v>
      </c>
      <c r="N38" s="135">
        <f>'CZT Data'!K301</f>
        <v>0</v>
      </c>
      <c r="O38" s="135">
        <f>'CZT Data'!L301</f>
        <v>0</v>
      </c>
      <c r="P38" s="135">
        <f>'CZT Data'!M301</f>
        <v>0</v>
      </c>
      <c r="Q38" s="135">
        <f>'CZT Data'!N301</f>
        <v>0</v>
      </c>
      <c r="R38" s="135">
        <f>'CZT Data'!O301</f>
        <v>0</v>
      </c>
      <c r="S38" s="135">
        <f>'CZT Data'!P301</f>
        <v>0</v>
      </c>
      <c r="T38" s="125">
        <f>'CZT Data'!Q301</f>
        <v>0</v>
      </c>
      <c r="U38" s="135">
        <f>'CZT Data'!R301</f>
        <v>0</v>
      </c>
      <c r="V38" s="135">
        <f>'CZT Data'!S301</f>
        <v>0</v>
      </c>
      <c r="W38" s="135">
        <f>'CZT Data'!T301</f>
        <v>0</v>
      </c>
      <c r="X38" s="135">
        <f>'CZT Data'!U301</f>
        <v>701.71869997346619</v>
      </c>
      <c r="Y38" s="135">
        <f>'CZT Data'!V301</f>
        <v>701.71869997346619</v>
      </c>
      <c r="Z38" s="135">
        <f>'CZT Data'!W301</f>
        <v>0</v>
      </c>
      <c r="AA38" s="123"/>
      <c r="AB38" s="128"/>
    </row>
    <row r="39" spans="1:30" ht="15.75" thickBot="1" x14ac:dyDescent="0.3">
      <c r="B39" s="130" t="s">
        <v>77</v>
      </c>
      <c r="C39" s="131"/>
      <c r="D39" s="124">
        <f t="shared" si="13"/>
        <v>10</v>
      </c>
      <c r="E39" s="131">
        <f>'CZT Data'!C323</f>
        <v>57.24</v>
      </c>
      <c r="F39" s="132">
        <f t="shared" si="15"/>
        <v>57.24</v>
      </c>
      <c r="G39" s="136">
        <f>'CZT Data'!D323</f>
        <v>15.14</v>
      </c>
      <c r="H39" s="136">
        <f>'CZT Data'!E323</f>
        <v>600.56260005306774</v>
      </c>
      <c r="I39" s="136">
        <f>'CZT Data'!F323</f>
        <v>0</v>
      </c>
      <c r="J39" s="136">
        <f>'CZT Data'!G323</f>
        <v>0</v>
      </c>
      <c r="K39" s="136">
        <f>'CZT Data'!H323</f>
        <v>600.56260005306774</v>
      </c>
      <c r="L39" s="136">
        <f>'CZT Data'!I323</f>
        <v>0</v>
      </c>
      <c r="M39" s="136">
        <f>'CZT Data'!J323</f>
        <v>600.56260005306774</v>
      </c>
      <c r="N39" s="136">
        <f>'CZT Data'!K323</f>
        <v>0</v>
      </c>
      <c r="O39" s="136">
        <f>'CZT Data'!L323</f>
        <v>0</v>
      </c>
      <c r="P39" s="136">
        <f>'CZT Data'!M323</f>
        <v>0</v>
      </c>
      <c r="Q39" s="136">
        <f>'CZT Data'!N323</f>
        <v>0</v>
      </c>
      <c r="R39" s="136">
        <f>'CZT Data'!O323</f>
        <v>0</v>
      </c>
      <c r="S39" s="136">
        <f>'CZT Data'!P323</f>
        <v>0</v>
      </c>
      <c r="T39" s="136">
        <f>'CZT Data'!Q323</f>
        <v>0</v>
      </c>
      <c r="U39" s="136">
        <f>'CZT Data'!R323</f>
        <v>0</v>
      </c>
      <c r="V39" s="136">
        <f>'CZT Data'!S323</f>
        <v>0</v>
      </c>
      <c r="W39" s="136">
        <f>'CZT Data'!T323</f>
        <v>0</v>
      </c>
      <c r="X39" s="136">
        <f>'CZT Data'!U323</f>
        <v>300.28130002653387</v>
      </c>
      <c r="Y39" s="136">
        <f>'CZT Data'!V323</f>
        <v>300.28130002653387</v>
      </c>
      <c r="Z39" s="136">
        <f>'CZT Data'!W323</f>
        <v>0</v>
      </c>
      <c r="AA39" s="131"/>
      <c r="AB39" s="133"/>
    </row>
    <row r="40" spans="1:30" x14ac:dyDescent="0.25">
      <c r="D40" s="11"/>
      <c r="AC40" s="12"/>
    </row>
    <row r="41" spans="1:30" ht="15.75" thickBot="1" x14ac:dyDescent="0.3">
      <c r="D41" s="11"/>
      <c r="AC41" s="12"/>
    </row>
    <row r="42" spans="1:30" ht="15.75" thickBot="1" x14ac:dyDescent="0.3">
      <c r="B42" s="78"/>
      <c r="C42" s="79">
        <v>1</v>
      </c>
      <c r="D42" s="80">
        <v>2</v>
      </c>
      <c r="E42" s="81">
        <v>4</v>
      </c>
      <c r="F42" s="81">
        <v>6</v>
      </c>
      <c r="G42" s="81">
        <v>7</v>
      </c>
      <c r="H42" s="81">
        <v>16</v>
      </c>
      <c r="I42" s="81">
        <v>19</v>
      </c>
      <c r="J42" s="81">
        <v>20</v>
      </c>
      <c r="K42" s="81">
        <v>21</v>
      </c>
      <c r="L42" s="81">
        <v>30</v>
      </c>
      <c r="M42" s="81">
        <v>31</v>
      </c>
      <c r="N42" s="81">
        <v>32</v>
      </c>
      <c r="O42" s="81"/>
      <c r="P42" s="81">
        <v>34</v>
      </c>
      <c r="Q42" s="81">
        <v>35</v>
      </c>
      <c r="R42" s="81">
        <v>45</v>
      </c>
      <c r="S42" s="81">
        <v>46</v>
      </c>
      <c r="T42" s="81">
        <v>47</v>
      </c>
      <c r="U42" s="81">
        <v>48</v>
      </c>
      <c r="V42" s="81">
        <v>49</v>
      </c>
      <c r="W42" s="81">
        <v>50</v>
      </c>
      <c r="X42" s="81">
        <v>51</v>
      </c>
      <c r="Y42" s="81">
        <v>52</v>
      </c>
      <c r="Z42" s="81">
        <v>53</v>
      </c>
      <c r="AA42" s="81">
        <v>63</v>
      </c>
      <c r="AB42" s="82">
        <v>65</v>
      </c>
      <c r="AC42" s="12"/>
    </row>
    <row r="43" spans="1:30" x14ac:dyDescent="0.25">
      <c r="A43">
        <v>3290</v>
      </c>
      <c r="B43" s="140" t="str">
        <f>INDEX([16]Data!$C$5:$C$156,MATCH(A43,[16]Data!$A$5:$A$156,0))</f>
        <v>KJ - Ivančice</v>
      </c>
      <c r="C43" s="141" t="str">
        <f>VLOOKUP($C$2,'[1]ERU-1'!$A$6:$BE$17,C$42,FALSE)</f>
        <v>Říjen</v>
      </c>
      <c r="D43" s="141">
        <f>VLOOKUP($C$2,'[1]ERU-1'!$A$6:$BE$17,D$42,FALSE)</f>
        <v>10</v>
      </c>
      <c r="E43" s="141">
        <f>VLOOKUP($C$2,'[1]ERU-1'!$A$6:$BE$17,E$42,FALSE)</f>
        <v>1330.6980000000001</v>
      </c>
      <c r="F43" s="141">
        <f>VLOOKUP($C$2,'[1]ERU-1'!$A$6:$BE$17,F$42,FALSE)</f>
        <v>741.47799999999995</v>
      </c>
      <c r="G43" s="141">
        <f>VLOOKUP($C$2,'[1]ERU-1'!$A$6:$BE$17,G$42,FALSE)</f>
        <v>35.482999999999997</v>
      </c>
      <c r="H43" s="141">
        <f>VLOOKUP($C$2,'[1]ERU-1'!$A$6:$BE$17,H$42,FALSE)</f>
        <v>2183</v>
      </c>
      <c r="I43" s="141">
        <f>VLOOKUP($C$2,'[1]ERU-1'!$A$6:$BE$17,I$42,FALSE)</f>
        <v>0</v>
      </c>
      <c r="J43" s="141">
        <f>VLOOKUP($C$2,'[1]ERU-1'!$A$6:$BE$17,J$42,FALSE)</f>
        <v>0</v>
      </c>
      <c r="K43" s="141">
        <f>VLOOKUP($C$2,'[1]ERU-1'!$A$6:$BE$17,K$42,FALSE)</f>
        <v>2183</v>
      </c>
      <c r="L43" s="141">
        <f>VLOOKUP($C$2,'[1]ERU-1'!$A$6:$BE$17,L$42,FALSE)</f>
        <v>0</v>
      </c>
      <c r="M43" s="141">
        <f>VLOOKUP($C$2,'[1]ERU-1'!$A$6:$BE$17,M$42,FALSE)</f>
        <v>2183</v>
      </c>
      <c r="N43" s="141">
        <f>VLOOKUP($C$2,'[1]ERU-1'!$A$6:$BE$17,N$42,FALSE)</f>
        <v>0</v>
      </c>
      <c r="O43" s="141" t="s">
        <v>36</v>
      </c>
      <c r="P43" s="141">
        <f>VLOOKUP($C$2,'[1]ERU-1'!$A$6:$BE$17,P$42,FALSE)</f>
        <v>0</v>
      </c>
      <c r="Q43" s="141">
        <f>VLOOKUP($C$2,'[1]ERU-1'!$A$6:$BE$17,Q$42,FALSE)</f>
        <v>0</v>
      </c>
      <c r="R43" s="141">
        <f>VLOOKUP($C$2,'[1]ERU-1'!$A$6:$BE$17,R$42,FALSE)</f>
        <v>0</v>
      </c>
      <c r="S43" s="141">
        <f>VLOOKUP($C$2,'[1]ERU-1'!$A$6:$BE$17,S$42,FALSE)</f>
        <v>0</v>
      </c>
      <c r="T43" s="141">
        <f>VLOOKUP($C$2,'[1]ERU-1'!$A$6:$BE$17,T$42,FALSE)</f>
        <v>0</v>
      </c>
      <c r="U43" s="141">
        <f>VLOOKUP($C$2,'[1]ERU-1'!$A$6:$BE$17,U$42,FALSE)</f>
        <v>0</v>
      </c>
      <c r="V43" s="141">
        <f>VLOOKUP($C$2,'[1]ERU-1'!$A$6:$BE$17,V$42,FALSE)</f>
        <v>0</v>
      </c>
      <c r="W43" s="141">
        <f>VLOOKUP($C$2,'[1]ERU-1'!$A$6:$BE$17,W$42,FALSE)</f>
        <v>0</v>
      </c>
      <c r="X43" s="141">
        <f>VLOOKUP($C$2,'[1]ERU-1'!$A$6:$BE$17,X$42,FALSE)</f>
        <v>1455</v>
      </c>
      <c r="Y43" s="141">
        <f>VLOOKUP($C$2,'[1]ERU-1'!$A$6:$BE$17,Y$42,FALSE)</f>
        <v>728</v>
      </c>
      <c r="Z43" s="141">
        <f>VLOOKUP($C$2,'[1]ERU-1'!$A$6:$BE$17,Z$42,FALSE)</f>
        <v>0</v>
      </c>
      <c r="AA43" s="141" t="str">
        <f>INDEX([16]Data!$BK$5:$BK$156,MATCH(A43,[16]Data!$A$5:$A$156,0))</f>
        <v>Jihomoravský</v>
      </c>
      <c r="AB43" s="141">
        <f>INDEX([16]Data!$BM$5:$BM$156,MATCH(A43,[16]Data!$A$5:$A$156,0))</f>
        <v>2.5129999999999999</v>
      </c>
      <c r="AC43" s="12"/>
      <c r="AD43" s="39">
        <f>H43/(F43*3.6)</f>
        <v>0.81781103267917443</v>
      </c>
    </row>
    <row r="44" spans="1:30" x14ac:dyDescent="0.25">
      <c r="A44">
        <v>2658</v>
      </c>
      <c r="B44" s="142" t="str">
        <f>INDEX([16]Data!$C$5:$C$156,MATCH(A44,[16]Data!$A$5:$A$156,0))</f>
        <v>Kotelna Svitavy - Dimitrovova</v>
      </c>
      <c r="C44" s="83" t="str">
        <f>VLOOKUP($C$2,'[6]ERU-1'!$A$50:$BE$61,C$42,FALSE)</f>
        <v>Říjen</v>
      </c>
      <c r="D44" s="83">
        <f>VLOOKUP($C$2,'[6]ERU-1'!$A$50:$BE$61,D$42,FALSE)</f>
        <v>10</v>
      </c>
      <c r="E44" s="83">
        <f>VLOOKUP($C$2,'[6]ERU-1'!$A$50:$BE$61,E$42,FALSE)</f>
        <v>247.09</v>
      </c>
      <c r="F44" s="83">
        <f>VLOOKUP($C$2,'[6]ERU-1'!$A$50:$BE$61,F$42,FALSE)</f>
        <v>146.11199999999999</v>
      </c>
      <c r="G44" s="83">
        <f>VLOOKUP($C$2,'[6]ERU-1'!$A$50:$BE$61,G$42,FALSE)</f>
        <v>35.472000000000001</v>
      </c>
      <c r="H44" s="83">
        <f>VLOOKUP($C$2,'[6]ERU-1'!$A$50:$BE$61,H$42,FALSE)</f>
        <v>484</v>
      </c>
      <c r="I44" s="83">
        <f>VLOOKUP($C$2,'[6]ERU-1'!$A$50:$BE$61,I$42,FALSE)</f>
        <v>0</v>
      </c>
      <c r="J44" s="83">
        <f>VLOOKUP($C$2,'[6]ERU-1'!$A$50:$BE$61,J$42,FALSE)</f>
        <v>0</v>
      </c>
      <c r="K44" s="83">
        <f>VLOOKUP($C$2,'[6]ERU-1'!$A$50:$BE$61,K$42,FALSE)</f>
        <v>484</v>
      </c>
      <c r="L44" s="83">
        <f>VLOOKUP($C$2,'[6]ERU-1'!$A$50:$BE$61,L$42,FALSE)</f>
        <v>0</v>
      </c>
      <c r="M44" s="83">
        <f>VLOOKUP($C$2,'[6]ERU-1'!$A$50:$BE$61,M$42,FALSE)</f>
        <v>484</v>
      </c>
      <c r="N44" s="83">
        <f>VLOOKUP($C$2,'[6]ERU-1'!$A$50:$BE$61,N$42,FALSE)</f>
        <v>0</v>
      </c>
      <c r="O44" s="83" t="s">
        <v>36</v>
      </c>
      <c r="P44" s="83">
        <f>VLOOKUP($C$2,'[6]ERU-1'!$A$50:$BE$61,P$42,FALSE)</f>
        <v>0</v>
      </c>
      <c r="Q44" s="83">
        <f>VLOOKUP($C$2,'[6]ERU-1'!$A$50:$BE$61,Q$42,FALSE)</f>
        <v>0</v>
      </c>
      <c r="R44" s="83">
        <f>VLOOKUP($C$2,'[6]ERU-1'!$A$50:$BE$61,R$42,FALSE)</f>
        <v>0</v>
      </c>
      <c r="S44" s="83">
        <f>VLOOKUP($C$2,'[6]ERU-1'!$A$50:$BE$61,S$42,FALSE)</f>
        <v>0</v>
      </c>
      <c r="T44" s="83">
        <f>VLOOKUP($C$2,'[6]ERU-1'!$A$50:$BE$61,T$42,FALSE)</f>
        <v>0</v>
      </c>
      <c r="U44" s="83">
        <f>VLOOKUP($C$2,'[6]ERU-1'!$A$50:$BE$61,U$42,FALSE)</f>
        <v>0</v>
      </c>
      <c r="V44" s="83">
        <f>VLOOKUP($C$2,'[6]ERU-1'!$A$50:$BE$61,V$42,FALSE)</f>
        <v>0</v>
      </c>
      <c r="W44" s="83">
        <f>VLOOKUP($C$2,'[6]ERU-1'!$A$50:$BE$61,W$42,FALSE)</f>
        <v>0</v>
      </c>
      <c r="X44" s="83">
        <f>VLOOKUP($C$2,'[6]ERU-1'!$A$50:$BE$61,X$42,FALSE)</f>
        <v>97</v>
      </c>
      <c r="Y44" s="83">
        <f>VLOOKUP($C$2,'[6]ERU-1'!$A$50:$BE$61,Y$42,FALSE)</f>
        <v>387</v>
      </c>
      <c r="Z44" s="83">
        <f>VLOOKUP($C$2,'[6]ERU-1'!$A$50:$BE$61,Z$42,FALSE)</f>
        <v>0</v>
      </c>
      <c r="AA44" s="83" t="str">
        <f>INDEX([16]Data!$BK$5:$BK$156,MATCH(A44,[16]Data!$A$5:$A$156,0))</f>
        <v>Pardubický</v>
      </c>
      <c r="AB44" s="83">
        <f>INDEX([16]Data!$BM$5:$BM$156,MATCH(A44,[16]Data!$A$5:$A$156,0))</f>
        <v>0.28000000000000003</v>
      </c>
      <c r="AC44" s="12"/>
      <c r="AD44" s="39">
        <f t="shared" ref="AD44:AD108" si="16">H44/(F44*3.6)</f>
        <v>0.92014649340536336</v>
      </c>
    </row>
    <row r="45" spans="1:30" x14ac:dyDescent="0.25">
      <c r="A45">
        <v>4380</v>
      </c>
      <c r="B45" s="142" t="str">
        <f>INDEX([16]Data!$C$5:$C$156,MATCH(A45,[16]Data!$A$5:$A$156,0))</f>
        <v>Kotelna Svitavy - Tovární</v>
      </c>
      <c r="C45" s="83" t="str">
        <f>VLOOKUP($C$2,'[6]ERU-1'!$A$28:$BE$39,C$42,FALSE)</f>
        <v>Říjen</v>
      </c>
      <c r="D45" s="83">
        <f>VLOOKUP($C$2,'[6]ERU-1'!$A$28:$BE$39,D$42,FALSE)</f>
        <v>10</v>
      </c>
      <c r="E45" s="83">
        <f>VLOOKUP($C$2,'[6]ERU-1'!$A$28:$BE$39,E$42,FALSE)</f>
        <v>510.06900000000002</v>
      </c>
      <c r="F45" s="83">
        <f>VLOOKUP($C$2,'[6]ERU-1'!$A$28:$BE$39,F$42,FALSE)</f>
        <v>292.19099999999997</v>
      </c>
      <c r="G45" s="83">
        <f>VLOOKUP($C$2,'[6]ERU-1'!$A$28:$BE$39,G$42,FALSE)</f>
        <v>35.469000000000001</v>
      </c>
      <c r="H45" s="83">
        <f>VLOOKUP($C$2,'[6]ERU-1'!$A$28:$BE$39,H$42,FALSE)</f>
        <v>986</v>
      </c>
      <c r="I45" s="83">
        <f>VLOOKUP($C$2,'[6]ERU-1'!$A$28:$BE$39,I$42,FALSE)</f>
        <v>0</v>
      </c>
      <c r="J45" s="83">
        <f>VLOOKUP($C$2,'[6]ERU-1'!$A$28:$BE$39,J$42,FALSE)</f>
        <v>0</v>
      </c>
      <c r="K45" s="83">
        <f>VLOOKUP($C$2,'[6]ERU-1'!$A$28:$BE$39,K$42,FALSE)</f>
        <v>986</v>
      </c>
      <c r="L45" s="83">
        <f>VLOOKUP($C$2,'[6]ERU-1'!$A$28:$BE$39,L$42,FALSE)</f>
        <v>0</v>
      </c>
      <c r="M45" s="83">
        <f>VLOOKUP($C$2,'[6]ERU-1'!$A$28:$BE$39,M$42,FALSE)</f>
        <v>986</v>
      </c>
      <c r="N45" s="83">
        <f>VLOOKUP($C$2,'[6]ERU-1'!$A$28:$BE$39,N$42,FALSE)</f>
        <v>0</v>
      </c>
      <c r="O45" s="83" t="s">
        <v>36</v>
      </c>
      <c r="P45" s="83">
        <f>VLOOKUP($C$2,'[6]ERU-1'!$A$28:$BE$39,P$42,FALSE)</f>
        <v>0</v>
      </c>
      <c r="Q45" s="83">
        <f>VLOOKUP($C$2,'[6]ERU-1'!$A$28:$BE$39,Q$42,FALSE)</f>
        <v>0</v>
      </c>
      <c r="R45" s="83">
        <f>VLOOKUP($C$2,'[6]ERU-1'!$A$28:$BE$39,R$42,FALSE)</f>
        <v>0</v>
      </c>
      <c r="S45" s="83">
        <f>VLOOKUP($C$2,'[6]ERU-1'!$A$28:$BE$39,S$42,FALSE)</f>
        <v>0</v>
      </c>
      <c r="T45" s="83">
        <f>VLOOKUP($C$2,'[6]ERU-1'!$A$28:$BE$39,T$42,FALSE)</f>
        <v>0</v>
      </c>
      <c r="U45" s="83">
        <f>VLOOKUP($C$2,'[6]ERU-1'!$A$28:$BE$39,U$42,FALSE)</f>
        <v>0</v>
      </c>
      <c r="V45" s="83">
        <f>VLOOKUP($C$2,'[6]ERU-1'!$A$28:$BE$39,V$42,FALSE)</f>
        <v>0</v>
      </c>
      <c r="W45" s="83">
        <f>VLOOKUP($C$2,'[6]ERU-1'!$A$28:$BE$39,W$42,FALSE)</f>
        <v>0</v>
      </c>
      <c r="X45" s="83">
        <f>VLOOKUP($C$2,'[6]ERU-1'!$A$28:$BE$39,X$42,FALSE)</f>
        <v>99</v>
      </c>
      <c r="Y45" s="83">
        <f>VLOOKUP($C$2,'[6]ERU-1'!$A$28:$BE$39,Y$42,FALSE)</f>
        <v>887</v>
      </c>
      <c r="Z45" s="83">
        <f>VLOOKUP($C$2,'[6]ERU-1'!$A$28:$BE$39,Z$42,FALSE)</f>
        <v>0</v>
      </c>
      <c r="AA45" s="83" t="str">
        <f>INDEX([16]Data!$BK$5:$BK$156,MATCH(A45,[16]Data!$A$5:$A$156,0))</f>
        <v>Pardubický</v>
      </c>
      <c r="AB45" s="83">
        <f>INDEX([16]Data!$BM$5:$BM$156,MATCH(A45,[16]Data!$A$5:$A$156,0))</f>
        <v>0.748</v>
      </c>
      <c r="AC45" s="12"/>
      <c r="AD45" s="39">
        <f t="shared" si="16"/>
        <v>0.93736250907416341</v>
      </c>
    </row>
    <row r="46" spans="1:30" x14ac:dyDescent="0.25">
      <c r="A46">
        <v>2658</v>
      </c>
      <c r="B46" s="142" t="str">
        <f>INDEX([16]Data!$C$5:$C$156,MATCH(A46,[16]Data!$A$5:$A$156,0))</f>
        <v>Kotelna Svitavy - Dimitrovova</v>
      </c>
      <c r="C46" s="83" t="str">
        <f>VLOOKUP($C$2,'[6]ERU-1'!$A$6:$BE$17,C$42,FALSE)</f>
        <v>Říjen</v>
      </c>
      <c r="D46" s="83">
        <f>VLOOKUP($C$2,'[6]ERU-1'!$A$6:$BE$17,D$42,FALSE)</f>
        <v>10</v>
      </c>
      <c r="E46" s="83">
        <f>VLOOKUP($C$2,'[6]ERU-1'!$A$6:$BE$17,E$42,FALSE)</f>
        <v>1655.01</v>
      </c>
      <c r="F46" s="83">
        <f>VLOOKUP($C$2,'[6]ERU-1'!$A$6:$BE$17,F$42,FALSE)</f>
        <v>850.52</v>
      </c>
      <c r="G46" s="83">
        <f>VLOOKUP($C$2,'[6]ERU-1'!$A$6:$BE$17,G$42,FALSE)</f>
        <v>35.472999999999999</v>
      </c>
      <c r="H46" s="83">
        <f>VLOOKUP($C$2,'[6]ERU-1'!$A$6:$BE$17,H$42,FALSE)</f>
        <v>2592</v>
      </c>
      <c r="I46" s="83">
        <f>VLOOKUP($C$2,'[6]ERU-1'!$A$6:$BE$17,I$42,FALSE)</f>
        <v>0</v>
      </c>
      <c r="J46" s="83">
        <f>VLOOKUP($C$2,'[6]ERU-1'!$A$6:$BE$17,J$42,FALSE)</f>
        <v>0</v>
      </c>
      <c r="K46" s="83">
        <f>VLOOKUP($C$2,'[6]ERU-1'!$A$6:$BE$17,K$42,FALSE)</f>
        <v>2592</v>
      </c>
      <c r="L46" s="83">
        <f>VLOOKUP($C$2,'[6]ERU-1'!$A$6:$BE$17,L$42,FALSE)</f>
        <v>0</v>
      </c>
      <c r="M46" s="83">
        <f>VLOOKUP($C$2,'[6]ERU-1'!$A$6:$BE$17,M$42,FALSE)</f>
        <v>2592</v>
      </c>
      <c r="N46" s="83">
        <f>VLOOKUP($C$2,'[6]ERU-1'!$A$6:$BE$17,N$42,FALSE)</f>
        <v>0</v>
      </c>
      <c r="O46" s="83" t="s">
        <v>36</v>
      </c>
      <c r="P46" s="83">
        <f>VLOOKUP($C$2,'[6]ERU-1'!$A$6:$BE$17,P$42,FALSE)</f>
        <v>0</v>
      </c>
      <c r="Q46" s="83">
        <f>VLOOKUP($C$2,'[6]ERU-1'!$A$6:$BE$17,Q$42,FALSE)</f>
        <v>0</v>
      </c>
      <c r="R46" s="83">
        <f>VLOOKUP($C$2,'[6]ERU-1'!$A$6:$BE$17,R$42,FALSE)</f>
        <v>0</v>
      </c>
      <c r="S46" s="83">
        <f>VLOOKUP($C$2,'[6]ERU-1'!$A$6:$BE$17,S$42,FALSE)</f>
        <v>0</v>
      </c>
      <c r="T46" s="83">
        <f>VLOOKUP($C$2,'[6]ERU-1'!$A$6:$BE$17,T$42,FALSE)</f>
        <v>0</v>
      </c>
      <c r="U46" s="83">
        <f>VLOOKUP($C$2,'[6]ERU-1'!$A$6:$BE$17,U$42,FALSE)</f>
        <v>0</v>
      </c>
      <c r="V46" s="83">
        <f>VLOOKUP($C$2,'[6]ERU-1'!$A$6:$BE$17,V$42,FALSE)</f>
        <v>0</v>
      </c>
      <c r="W46" s="83">
        <f>VLOOKUP($C$2,'[6]ERU-1'!$A$6:$BE$17,W$42,FALSE)</f>
        <v>0</v>
      </c>
      <c r="X46" s="83">
        <f>VLOOKUP($C$2,'[6]ERU-1'!$A$6:$BE$17,X$42,FALSE)</f>
        <v>259</v>
      </c>
      <c r="Y46" s="83">
        <f>VLOOKUP($C$2,'[6]ERU-1'!$A$6:$BE$17,Y$42,FALSE)</f>
        <v>2333</v>
      </c>
      <c r="Z46" s="83">
        <f>VLOOKUP($C$2,'[6]ERU-1'!$A$6:$BE$17,Z$42,FALSE)</f>
        <v>0</v>
      </c>
      <c r="AA46" s="83" t="str">
        <f>INDEX([16]Data!$BK$5:$BK$156,MATCH(A46,[16]Data!$A$5:$A$156,0))</f>
        <v>Pardubický</v>
      </c>
      <c r="AB46" s="83">
        <f>INDEX([16]Data!$BM$5:$BM$156,MATCH(A46,[16]Data!$A$5:$A$156,0))</f>
        <v>0.28000000000000003</v>
      </c>
      <c r="AC46" s="12"/>
      <c r="AD46" s="39">
        <f t="shared" si="16"/>
        <v>0.84654093966044308</v>
      </c>
    </row>
    <row r="47" spans="1:30" x14ac:dyDescent="0.25">
      <c r="A47">
        <v>3279</v>
      </c>
      <c r="B47" s="142" t="str">
        <f>INDEX([16]Data!$C$5:$C$156,MATCH(A47,[16]Data!$A$5:$A$156,0))</f>
        <v>KJ - Přelouč, 17. listopadu</v>
      </c>
      <c r="C47" s="83" t="str">
        <f>VLOOKUP($C$2,'[2]ERU-1'!$A$6:$BE$17,C$42,FALSE)</f>
        <v>Říjen</v>
      </c>
      <c r="D47" s="83">
        <f>VLOOKUP($C$2,'[2]ERU-1'!$A$6:$BE$17,D$42,FALSE)</f>
        <v>10</v>
      </c>
      <c r="E47" s="83">
        <f>VLOOKUP($C$2,'[2]ERU-1'!$A$6:$BE$17,E$42,FALSE)</f>
        <v>194.084</v>
      </c>
      <c r="F47" s="83">
        <f>VLOOKUP($C$2,'[2]ERU-1'!$A$6:$BE$17,F$42,FALSE)</f>
        <v>112.185</v>
      </c>
      <c r="G47" s="83">
        <f>VLOOKUP($C$2,'[2]ERU-1'!$A$6:$BE$17,G$42,FALSE)</f>
        <v>35.469000000000001</v>
      </c>
      <c r="H47" s="83">
        <f>VLOOKUP($C$2,'[2]ERU-1'!$A$6:$BE$17,H$42,FALSE)</f>
        <v>351</v>
      </c>
      <c r="I47" s="83">
        <f>VLOOKUP($C$2,'[2]ERU-1'!$A$6:$BE$17,I$42,FALSE)</f>
        <v>0</v>
      </c>
      <c r="J47" s="83">
        <f>VLOOKUP($C$2,'[2]ERU-1'!$A$6:$BE$17,J$42,FALSE)</f>
        <v>0</v>
      </c>
      <c r="K47" s="83">
        <f>VLOOKUP($C$2,'[2]ERU-1'!$A$6:$BE$17,K$42,FALSE)</f>
        <v>351</v>
      </c>
      <c r="L47" s="83">
        <f>VLOOKUP($C$2,'[2]ERU-1'!$A$6:$BE$17,L$42,FALSE)</f>
        <v>0</v>
      </c>
      <c r="M47" s="83">
        <f>VLOOKUP($C$2,'[2]ERU-1'!$A$6:$BE$17,M$42,FALSE)</f>
        <v>351</v>
      </c>
      <c r="N47" s="83">
        <f>VLOOKUP($C$2,'[2]ERU-1'!$A$6:$BE$17,N$42,FALSE)</f>
        <v>0</v>
      </c>
      <c r="O47" s="83" t="s">
        <v>36</v>
      </c>
      <c r="P47" s="83">
        <f>VLOOKUP($C$2,'[2]ERU-1'!$A$6:$BE$17,P$42,FALSE)</f>
        <v>0</v>
      </c>
      <c r="Q47" s="83">
        <f>VLOOKUP($C$2,'[2]ERU-1'!$A$6:$BE$17,Q$42,FALSE)</f>
        <v>0</v>
      </c>
      <c r="R47" s="83">
        <f>VLOOKUP($C$2,'[2]ERU-1'!$A$6:$BE$17,R$42,FALSE)</f>
        <v>0</v>
      </c>
      <c r="S47" s="83">
        <f>VLOOKUP($C$2,'[2]ERU-1'!$A$6:$BE$17,S$42,FALSE)</f>
        <v>0</v>
      </c>
      <c r="T47" s="83">
        <f>VLOOKUP($C$2,'[2]ERU-1'!$A$6:$BE$17,T$42,FALSE)</f>
        <v>0</v>
      </c>
      <c r="U47" s="83">
        <f>VLOOKUP($C$2,'[2]ERU-1'!$A$6:$BE$17,U$42,FALSE)</f>
        <v>0</v>
      </c>
      <c r="V47" s="83">
        <f>VLOOKUP($C$2,'[2]ERU-1'!$A$6:$BE$17,V$42,FALSE)</f>
        <v>0</v>
      </c>
      <c r="W47" s="83">
        <f>VLOOKUP($C$2,'[2]ERU-1'!$A$6:$BE$17,W$42,FALSE)</f>
        <v>0</v>
      </c>
      <c r="X47" s="83">
        <f>VLOOKUP($C$2,'[2]ERU-1'!$A$6:$BE$17,X$42,FALSE)</f>
        <v>70</v>
      </c>
      <c r="Y47" s="83">
        <f>VLOOKUP($C$2,'[2]ERU-1'!$A$6:$BE$17,Y$42,FALSE)</f>
        <v>281</v>
      </c>
      <c r="Z47" s="83">
        <f>VLOOKUP($C$2,'[2]ERU-1'!$A$6:$BE$17,Z$42,FALSE)</f>
        <v>0</v>
      </c>
      <c r="AA47" s="83" t="str">
        <f>INDEX([16]Data!$BK$5:$BK$156,MATCH(A47,[16]Data!$A$5:$A$156,0))</f>
        <v>Pardubický</v>
      </c>
      <c r="AB47" s="83">
        <f>INDEX([16]Data!$BM$5:$BM$156,MATCH(A47,[16]Data!$A$5:$A$156,0))</f>
        <v>0.29099999999999998</v>
      </c>
      <c r="AC47" s="12"/>
      <c r="AD47" s="39">
        <f t="shared" si="16"/>
        <v>0.86910014707848637</v>
      </c>
    </row>
    <row r="48" spans="1:30" x14ac:dyDescent="0.25">
      <c r="A48">
        <v>1746</v>
      </c>
      <c r="B48" s="142" t="str">
        <f>INDEX([16]Data!$C$5:$C$156,MATCH(A48,[16]Data!$A$5:$A$156,0))</f>
        <v>Kotelna Krátká - Železná Ruda</v>
      </c>
      <c r="C48" s="83" t="str">
        <f>VLOOKUP($C$2,'[3]ERU-1'!$A$6:$BE$17,C$42,FALSE)</f>
        <v>Říjen</v>
      </c>
      <c r="D48" s="83">
        <f>VLOOKUP($C$2,'[3]ERU-1'!$A$6:$BE$17,D$42,FALSE)</f>
        <v>10</v>
      </c>
      <c r="E48" s="83">
        <f>VLOOKUP($C$2,'[3]ERU-1'!$A$6:$BE$17,E$42,FALSE)</f>
        <v>0</v>
      </c>
      <c r="F48" s="83">
        <f>VLOOKUP($C$2,'[3]ERU-1'!$A$6:$BE$17,F$42,FALSE)</f>
        <v>0</v>
      </c>
      <c r="G48" s="83">
        <f>VLOOKUP($C$2,'[3]ERU-1'!$A$6:$BE$17,G$42,FALSE)</f>
        <v>35.493000000000002</v>
      </c>
      <c r="H48" s="83">
        <f>VLOOKUP($C$2,'[3]ERU-1'!$A$6:$BE$17,H$42,FALSE)</f>
        <v>0</v>
      </c>
      <c r="I48" s="83">
        <f>VLOOKUP($C$2,'[3]ERU-1'!$A$6:$BE$17,I$42,FALSE)</f>
        <v>0</v>
      </c>
      <c r="J48" s="83">
        <f>VLOOKUP($C$2,'[3]ERU-1'!$A$6:$BE$17,J$42,FALSE)</f>
        <v>0</v>
      </c>
      <c r="K48" s="83">
        <f>VLOOKUP($C$2,'[3]ERU-1'!$A$6:$BE$17,K$42,FALSE)</f>
        <v>0</v>
      </c>
      <c r="L48" s="83">
        <f>VLOOKUP($C$2,'[3]ERU-1'!$A$6:$BE$17,L$42,FALSE)</f>
        <v>0</v>
      </c>
      <c r="M48" s="83">
        <f>VLOOKUP($C$2,'[3]ERU-1'!$A$6:$BE$17,M$42,FALSE)</f>
        <v>0</v>
      </c>
      <c r="N48" s="83">
        <f>VLOOKUP($C$2,'[3]ERU-1'!$A$6:$BE$17,N$42,FALSE)</f>
        <v>0</v>
      </c>
      <c r="O48" s="83" t="s">
        <v>36</v>
      </c>
      <c r="P48" s="83">
        <f>VLOOKUP($C$2,'[3]ERU-1'!$A$6:$BE$17,P$42,FALSE)</f>
        <v>0</v>
      </c>
      <c r="Q48" s="83">
        <f>VLOOKUP($C$2,'[3]ERU-1'!$A$6:$BE$17,Q$42,FALSE)</f>
        <v>0</v>
      </c>
      <c r="R48" s="83">
        <f>VLOOKUP($C$2,'[3]ERU-1'!$A$6:$BE$17,R$42,FALSE)</f>
        <v>0</v>
      </c>
      <c r="S48" s="83">
        <f>VLOOKUP($C$2,'[3]ERU-1'!$A$6:$BE$17,S$42,FALSE)</f>
        <v>0</v>
      </c>
      <c r="T48" s="83">
        <f>VLOOKUP($C$2,'[3]ERU-1'!$A$6:$BE$17,T$42,FALSE)</f>
        <v>0</v>
      </c>
      <c r="U48" s="83">
        <f>VLOOKUP($C$2,'[3]ERU-1'!$A$6:$BE$17,U$42,FALSE)</f>
        <v>0</v>
      </c>
      <c r="V48" s="83">
        <f>VLOOKUP($C$2,'[3]ERU-1'!$A$6:$BE$17,V$42,FALSE)</f>
        <v>0</v>
      </c>
      <c r="W48" s="83">
        <f>VLOOKUP($C$2,'[3]ERU-1'!$A$6:$BE$17,W$42,FALSE)</f>
        <v>0</v>
      </c>
      <c r="X48" s="83">
        <f>VLOOKUP($C$2,'[3]ERU-1'!$A$6:$BE$17,X$42,FALSE)</f>
        <v>0</v>
      </c>
      <c r="Y48" s="83">
        <f>VLOOKUP($C$2,'[3]ERU-1'!$A$6:$BE$17,Y$42,FALSE)</f>
        <v>0</v>
      </c>
      <c r="Z48" s="83">
        <f>VLOOKUP($C$2,'[3]ERU-1'!$A$6:$BE$17,Z$42,FALSE)</f>
        <v>0</v>
      </c>
      <c r="AA48" s="83" t="str">
        <f>INDEX([16]Data!$BK$5:$BK$156,MATCH(A48,[16]Data!$A$5:$A$156,0))</f>
        <v>Plzeňský</v>
      </c>
      <c r="AB48" s="83">
        <f>INDEX([16]Data!$BM$5:$BM$156,MATCH(A48,[16]Data!$A$5:$A$156,0))</f>
        <v>0.253</v>
      </c>
      <c r="AC48" s="12"/>
      <c r="AD48" s="39" t="e">
        <f t="shared" si="16"/>
        <v>#DIV/0!</v>
      </c>
    </row>
    <row r="49" spans="1:30" x14ac:dyDescent="0.25">
      <c r="A49">
        <v>1747</v>
      </c>
      <c r="B49" s="142" t="str">
        <f>INDEX([16]Data!$C$5:$C$156,MATCH(A49,[16]Data!$A$5:$A$156,0))</f>
        <v>Kotelna Govorova - Smiřice</v>
      </c>
      <c r="C49" s="83" t="str">
        <f>VLOOKUP($C$2,'[4]ERU-1'!$A$6:$BE$17,C$42,FALSE)</f>
        <v>Říjen</v>
      </c>
      <c r="D49" s="83">
        <f>VLOOKUP($C$2,'[4]ERU-1'!$A$6:$BE$17,D$42,FALSE)</f>
        <v>10</v>
      </c>
      <c r="E49" s="83">
        <f>VLOOKUP($C$2,'[4]ERU-1'!$A$6:$BE$17,E$42,FALSE)</f>
        <v>182.93600000000001</v>
      </c>
      <c r="F49" s="83">
        <f>VLOOKUP($C$2,'[4]ERU-1'!$A$6:$BE$17,F$42,FALSE)</f>
        <v>108.878</v>
      </c>
      <c r="G49" s="83">
        <f>VLOOKUP($C$2,'[4]ERU-1'!$A$6:$BE$17,G$42,FALSE)</f>
        <v>35.47</v>
      </c>
      <c r="H49" s="83">
        <f>VLOOKUP($C$2,'[4]ERU-1'!$A$6:$BE$17,H$42,FALSE)</f>
        <v>306</v>
      </c>
      <c r="I49" s="83">
        <f>VLOOKUP($C$2,'[4]ERU-1'!$A$6:$BE$17,I$42,FALSE)</f>
        <v>0</v>
      </c>
      <c r="J49" s="83">
        <f>VLOOKUP($C$2,'[4]ERU-1'!$A$6:$BE$17,J$42,FALSE)</f>
        <v>0</v>
      </c>
      <c r="K49" s="83">
        <f>VLOOKUP($C$2,'[4]ERU-1'!$A$6:$BE$17,K$42,FALSE)</f>
        <v>306</v>
      </c>
      <c r="L49" s="83">
        <f>VLOOKUP($C$2,'[4]ERU-1'!$A$6:$BE$17,L$42,FALSE)</f>
        <v>0</v>
      </c>
      <c r="M49" s="83">
        <f>VLOOKUP($C$2,'[4]ERU-1'!$A$6:$BE$17,M$42,FALSE)</f>
        <v>306</v>
      </c>
      <c r="N49" s="83">
        <f>VLOOKUP($C$2,'[4]ERU-1'!$A$6:$BE$17,N$42,FALSE)</f>
        <v>0</v>
      </c>
      <c r="O49" s="83" t="s">
        <v>36</v>
      </c>
      <c r="P49" s="83">
        <f>VLOOKUP($C$2,'[4]ERU-1'!$A$6:$BE$17,P$42,FALSE)</f>
        <v>0</v>
      </c>
      <c r="Q49" s="83">
        <f>VLOOKUP($C$2,'[4]ERU-1'!$A$6:$BE$17,Q$42,FALSE)</f>
        <v>0</v>
      </c>
      <c r="R49" s="83">
        <f>VLOOKUP($C$2,'[4]ERU-1'!$A$6:$BE$17,R$42,FALSE)</f>
        <v>0</v>
      </c>
      <c r="S49" s="83">
        <f>VLOOKUP($C$2,'[4]ERU-1'!$A$6:$BE$17,S$42,FALSE)</f>
        <v>0</v>
      </c>
      <c r="T49" s="83">
        <f>VLOOKUP($C$2,'[4]ERU-1'!$A$6:$BE$17,T$42,FALSE)</f>
        <v>0</v>
      </c>
      <c r="U49" s="83">
        <f>VLOOKUP($C$2,'[4]ERU-1'!$A$6:$BE$17,U$42,FALSE)</f>
        <v>0</v>
      </c>
      <c r="V49" s="83">
        <f>VLOOKUP($C$2,'[4]ERU-1'!$A$6:$BE$17,V$42,FALSE)</f>
        <v>0</v>
      </c>
      <c r="W49" s="83">
        <f>VLOOKUP($C$2,'[4]ERU-1'!$A$6:$BE$17,W$42,FALSE)</f>
        <v>0</v>
      </c>
      <c r="X49" s="83">
        <f>VLOOKUP($C$2,'[4]ERU-1'!$A$6:$BE$17,X$42,FALSE)</f>
        <v>76</v>
      </c>
      <c r="Y49" s="83">
        <f>VLOOKUP($C$2,'[4]ERU-1'!$A$6:$BE$17,Y$42,FALSE)</f>
        <v>230</v>
      </c>
      <c r="Z49" s="83">
        <f>VLOOKUP($C$2,'[4]ERU-1'!$A$6:$BE$17,Z$42,FALSE)</f>
        <v>0</v>
      </c>
      <c r="AA49" s="83" t="str">
        <f>INDEX([16]Data!$BK$5:$BK$156,MATCH(A49,[16]Data!$A$5:$A$156,0))</f>
        <v>Královéhradecký</v>
      </c>
      <c r="AB49" s="83">
        <f>INDEX([16]Data!$BM$5:$BM$156,MATCH(A49,[16]Data!$A$5:$A$156,0))</f>
        <v>0.23400000000000001</v>
      </c>
      <c r="AC49" s="12"/>
      <c r="AD49" s="39">
        <f t="shared" si="16"/>
        <v>0.78069031392935206</v>
      </c>
    </row>
    <row r="50" spans="1:30" x14ac:dyDescent="0.25">
      <c r="A50">
        <v>2043</v>
      </c>
      <c r="B50" s="142" t="str">
        <f>INDEX([16]Data!$C$5:$C$156,MATCH(A50,[16]Data!$A$5:$A$156,0))</f>
        <v>Kotelna Bradlo</v>
      </c>
      <c r="C50" s="83" t="str">
        <f>VLOOKUP($C$2,'[5]ERU-1'!$A$6:$BE$17,C$42,FALSE)</f>
        <v>Říjen</v>
      </c>
      <c r="D50" s="83">
        <f>VLOOKUP($C$2,'[5]ERU-1'!$A$6:$BE$17,D$42,FALSE)</f>
        <v>10</v>
      </c>
      <c r="E50" s="83">
        <f>VLOOKUP($C$2,'[5]ERU-1'!$A$6:$BE$17,E$42,FALSE)</f>
        <v>1698.9570000000001</v>
      </c>
      <c r="F50" s="83">
        <f>VLOOKUP($C$2,'[5]ERU-1'!$A$6:$BE$17,F$42,FALSE)</f>
        <v>879.83799999999997</v>
      </c>
      <c r="G50" s="83">
        <f>VLOOKUP($C$2,'[5]ERU-1'!$A$6:$BE$17,G$42,FALSE)</f>
        <v>35.436999999999998</v>
      </c>
      <c r="H50" s="83">
        <f>VLOOKUP($C$2,'[5]ERU-1'!$A$6:$BE$17,H$42,FALSE)</f>
        <v>2663</v>
      </c>
      <c r="I50" s="83">
        <f>VLOOKUP($C$2,'[5]ERU-1'!$A$6:$BE$17,I$42,FALSE)</f>
        <v>0</v>
      </c>
      <c r="J50" s="83">
        <f>VLOOKUP($C$2,'[5]ERU-1'!$A$6:$BE$17,J$42,FALSE)</f>
        <v>0</v>
      </c>
      <c r="K50" s="83">
        <f>VLOOKUP($C$2,'[5]ERU-1'!$A$6:$BE$17,K$42,FALSE)</f>
        <v>2663</v>
      </c>
      <c r="L50" s="83">
        <f>VLOOKUP($C$2,'[5]ERU-1'!$A$6:$BE$17,L$42,FALSE)</f>
        <v>0</v>
      </c>
      <c r="M50" s="83">
        <f>VLOOKUP($C$2,'[5]ERU-1'!$A$6:$BE$17,M$42,FALSE)</f>
        <v>2663</v>
      </c>
      <c r="N50" s="83">
        <f>VLOOKUP($C$2,'[5]ERU-1'!$A$6:$BE$17,N$42,FALSE)</f>
        <v>0</v>
      </c>
      <c r="O50" s="83" t="s">
        <v>36</v>
      </c>
      <c r="P50" s="83">
        <f>VLOOKUP($C$2,'[5]ERU-1'!$A$6:$BE$17,P$42,FALSE)</f>
        <v>0</v>
      </c>
      <c r="Q50" s="83">
        <f>VLOOKUP($C$2,'[5]ERU-1'!$A$6:$BE$17,Q$42,FALSE)</f>
        <v>0</v>
      </c>
      <c r="R50" s="83">
        <f>VLOOKUP($C$2,'[5]ERU-1'!$A$6:$BE$17,R$42,FALSE)</f>
        <v>0</v>
      </c>
      <c r="S50" s="83">
        <f>VLOOKUP($C$2,'[5]ERU-1'!$A$6:$BE$17,S$42,FALSE)</f>
        <v>0</v>
      </c>
      <c r="T50" s="83">
        <f>VLOOKUP($C$2,'[5]ERU-1'!$A$6:$BE$17,T$42,FALSE)</f>
        <v>0</v>
      </c>
      <c r="U50" s="83">
        <f>VLOOKUP($C$2,'[5]ERU-1'!$A$6:$BE$17,U$42,FALSE)</f>
        <v>0</v>
      </c>
      <c r="V50" s="83">
        <f>VLOOKUP($C$2,'[5]ERU-1'!$A$6:$BE$17,V$42,FALSE)</f>
        <v>0</v>
      </c>
      <c r="W50" s="83">
        <f>VLOOKUP($C$2,'[5]ERU-1'!$A$6:$BE$17,W$42,FALSE)</f>
        <v>0</v>
      </c>
      <c r="X50" s="83">
        <f>VLOOKUP($C$2,'[5]ERU-1'!$A$6:$BE$17,X$42,FALSE)</f>
        <v>1065</v>
      </c>
      <c r="Y50" s="83">
        <f>VLOOKUP($C$2,'[5]ERU-1'!$A$6:$BE$17,Y$42,FALSE)</f>
        <v>1598</v>
      </c>
      <c r="Z50" s="83">
        <f>VLOOKUP($C$2,'[5]ERU-1'!$A$6:$BE$17,Z$42,FALSE)</f>
        <v>0</v>
      </c>
      <c r="AA50" s="83" t="str">
        <f>INDEX([16]Data!$BK$5:$BK$156,MATCH(A50,[16]Data!$A$5:$A$156,0))</f>
        <v>Vysočina</v>
      </c>
      <c r="AB50" s="83">
        <f>INDEX([16]Data!$BM$5:$BM$156,MATCH(A50,[16]Data!$A$5:$A$156,0))</f>
        <v>2.161</v>
      </c>
      <c r="AC50" s="12"/>
      <c r="AD50" s="39">
        <f t="shared" si="16"/>
        <v>0.84074820844544362</v>
      </c>
    </row>
    <row r="51" spans="1:30" x14ac:dyDescent="0.25">
      <c r="A51">
        <v>3468</v>
      </c>
      <c r="B51" s="142" t="str">
        <f>INDEX([16]Data!$C$5:$C$156,MATCH(A51,[16]Data!$A$5:$A$156,0))</f>
        <v>Kotelna Zruč - Na Výsluní</v>
      </c>
      <c r="C51" s="83" t="str">
        <f>VLOOKUP($C$2,'[8]ERU-1'!$A$28:$BE$39,C$42,FALSE)</f>
        <v>Říjen</v>
      </c>
      <c r="D51" s="83">
        <f>VLOOKUP($C$2,'[8]ERU-1'!$A$28:$BE$39,D$42,FALSE)</f>
        <v>10</v>
      </c>
      <c r="E51" s="83">
        <f>VLOOKUP($C$2,'[8]ERU-1'!$A$28:$BE$39,E$42,FALSE)</f>
        <v>241.291</v>
      </c>
      <c r="F51" s="83">
        <f>VLOOKUP($C$2,'[8]ERU-1'!$A$28:$BE$39,F$42,FALSE)</f>
        <v>135.36500000000001</v>
      </c>
      <c r="G51" s="83">
        <f>VLOOKUP($C$2,'[8]ERU-1'!$A$28:$BE$39,G$42,FALSE)</f>
        <v>35.380000000000003</v>
      </c>
      <c r="H51" s="83">
        <f>VLOOKUP($C$2,'[8]ERU-1'!$A$28:$BE$39,H$42,FALSE)</f>
        <v>411</v>
      </c>
      <c r="I51" s="83">
        <f>VLOOKUP($C$2,'[8]ERU-1'!$A$28:$BE$39,I$42,FALSE)</f>
        <v>0</v>
      </c>
      <c r="J51" s="83">
        <f>VLOOKUP($C$2,'[8]ERU-1'!$A$28:$BE$39,J$42,FALSE)</f>
        <v>0</v>
      </c>
      <c r="K51" s="83">
        <f>VLOOKUP($C$2,'[8]ERU-1'!$A$28:$BE$39,K$42,FALSE)</f>
        <v>411</v>
      </c>
      <c r="L51" s="83">
        <f>VLOOKUP($C$2,'[8]ERU-1'!$A$28:$BE$39,L$42,FALSE)</f>
        <v>0</v>
      </c>
      <c r="M51" s="83">
        <f>VLOOKUP($C$2,'[8]ERU-1'!$A$28:$BE$39,M$42,FALSE)</f>
        <v>411</v>
      </c>
      <c r="N51" s="83">
        <f>VLOOKUP($C$2,'[8]ERU-1'!$A$28:$BE$39,N$42,FALSE)</f>
        <v>0</v>
      </c>
      <c r="O51" s="83" t="s">
        <v>36</v>
      </c>
      <c r="P51" s="83">
        <f>VLOOKUP($C$2,'[8]ERU-1'!$A$28:$BE$39,P$42,FALSE)</f>
        <v>0</v>
      </c>
      <c r="Q51" s="83">
        <f>VLOOKUP($C$2,'[8]ERU-1'!$A$28:$BE$39,Q$42,FALSE)</f>
        <v>0</v>
      </c>
      <c r="R51" s="83">
        <f>VLOOKUP($C$2,'[8]ERU-1'!$A$28:$BE$39,R$42,FALSE)</f>
        <v>0</v>
      </c>
      <c r="S51" s="83">
        <f>VLOOKUP($C$2,'[8]ERU-1'!$A$28:$BE$39,S$42,FALSE)</f>
        <v>0</v>
      </c>
      <c r="T51" s="83">
        <f>VLOOKUP($C$2,'[8]ERU-1'!$A$28:$BE$39,T$42,FALSE)</f>
        <v>0</v>
      </c>
      <c r="U51" s="83">
        <f>VLOOKUP($C$2,'[8]ERU-1'!$A$28:$BE$39,U$42,FALSE)</f>
        <v>0</v>
      </c>
      <c r="V51" s="83">
        <f>VLOOKUP($C$2,'[8]ERU-1'!$A$28:$BE$39,V$42,FALSE)</f>
        <v>0</v>
      </c>
      <c r="W51" s="83">
        <f>VLOOKUP($C$2,'[8]ERU-1'!$A$28:$BE$39,W$42,FALSE)</f>
        <v>0</v>
      </c>
      <c r="X51" s="83">
        <f>VLOOKUP($C$2,'[8]ERU-1'!$A$28:$BE$39,X$42,FALSE)</f>
        <v>206</v>
      </c>
      <c r="Y51" s="83">
        <f>VLOOKUP($C$2,'[8]ERU-1'!$A$28:$BE$39,Y$42,FALSE)</f>
        <v>205</v>
      </c>
      <c r="Z51" s="83">
        <f>VLOOKUP($C$2,'[8]ERU-1'!$A$28:$BE$39,Z$42,FALSE)</f>
        <v>0</v>
      </c>
      <c r="AA51" s="83" t="str">
        <f>INDEX([16]Data!$BK$5:$BK$156,MATCH(A51,[16]Data!$A$5:$A$156,0))</f>
        <v>Středočeský</v>
      </c>
      <c r="AB51" s="83">
        <f>INDEX([16]Data!$BM$5:$BM$156,MATCH(A51,[16]Data!$A$5:$A$156,0))</f>
        <v>1.0629999999999999</v>
      </c>
      <c r="AC51" s="12"/>
      <c r="AD51" s="39">
        <f t="shared" si="16"/>
        <v>0.84339871212401041</v>
      </c>
    </row>
    <row r="52" spans="1:30" x14ac:dyDescent="0.25">
      <c r="A52">
        <v>1747</v>
      </c>
      <c r="B52" s="142" t="str">
        <f>INDEX([16]Data!$C$5:$C$156,MATCH(A52,[16]Data!$A$5:$A$156,0))</f>
        <v>Kotelna Govorova - Smiřice</v>
      </c>
      <c r="C52" s="83" t="str">
        <f>VLOOKUP($C$2,'[4]ERU-1'!$A$28:$BE$39,C$42,FALSE)</f>
        <v>Říjen</v>
      </c>
      <c r="D52" s="83">
        <f>VLOOKUP($C$2,'[4]ERU-1'!$A$28:$BE$39,D$42,FALSE)</f>
        <v>10</v>
      </c>
      <c r="E52" s="83">
        <f>VLOOKUP($C$2,'[4]ERU-1'!$A$28:$BE$39,E$42,FALSE)</f>
        <v>14.089</v>
      </c>
      <c r="F52" s="83">
        <f>VLOOKUP($C$2,'[4]ERU-1'!$A$28:$BE$39,F$42,FALSE)</f>
        <v>10.177</v>
      </c>
      <c r="G52" s="83">
        <f>VLOOKUP($C$2,'[4]ERU-1'!$A$28:$BE$39,G$42,FALSE)</f>
        <v>35.469000000000001</v>
      </c>
      <c r="H52" s="83">
        <f>VLOOKUP($C$2,'[4]ERU-1'!$A$28:$BE$39,H$42,FALSE)</f>
        <v>30</v>
      </c>
      <c r="I52" s="83">
        <f>VLOOKUP($C$2,'[4]ERU-1'!$A$28:$BE$39,I$42,FALSE)</f>
        <v>0</v>
      </c>
      <c r="J52" s="83">
        <f>VLOOKUP($C$2,'[4]ERU-1'!$A$28:$BE$39,J$42,FALSE)</f>
        <v>0</v>
      </c>
      <c r="K52" s="83">
        <f>VLOOKUP($C$2,'[4]ERU-1'!$A$28:$BE$39,K$42,FALSE)</f>
        <v>30</v>
      </c>
      <c r="L52" s="83">
        <f>VLOOKUP($C$2,'[4]ERU-1'!$A$28:$BE$39,L$42,FALSE)</f>
        <v>0</v>
      </c>
      <c r="M52" s="83">
        <f>VLOOKUP($C$2,'[4]ERU-1'!$A$28:$BE$39,M$42,FALSE)</f>
        <v>30</v>
      </c>
      <c r="N52" s="83">
        <f>VLOOKUP($C$2,'[4]ERU-1'!$A$28:$BE$39,N$42,FALSE)</f>
        <v>0</v>
      </c>
      <c r="O52" s="83" t="s">
        <v>36</v>
      </c>
      <c r="P52" s="83">
        <f>VLOOKUP($C$2,'[4]ERU-1'!$A$28:$BE$39,P$42,FALSE)</f>
        <v>0</v>
      </c>
      <c r="Q52" s="83">
        <f>VLOOKUP($C$2,'[4]ERU-1'!$A$28:$BE$39,Q$42,FALSE)</f>
        <v>0</v>
      </c>
      <c r="R52" s="83">
        <f>VLOOKUP($C$2,'[4]ERU-1'!$A$28:$BE$39,R$42,FALSE)</f>
        <v>0</v>
      </c>
      <c r="S52" s="83">
        <f>VLOOKUP($C$2,'[4]ERU-1'!$A$28:$BE$39,S$42,FALSE)</f>
        <v>0</v>
      </c>
      <c r="T52" s="83">
        <f>VLOOKUP($C$2,'[4]ERU-1'!$A$28:$BE$39,T$42,FALSE)</f>
        <v>0</v>
      </c>
      <c r="U52" s="83">
        <f>VLOOKUP($C$2,'[4]ERU-1'!$A$28:$BE$39,U$42,FALSE)</f>
        <v>0</v>
      </c>
      <c r="V52" s="83">
        <f>VLOOKUP($C$2,'[4]ERU-1'!$A$28:$BE$39,V$42,FALSE)</f>
        <v>0</v>
      </c>
      <c r="W52" s="83">
        <f>VLOOKUP($C$2,'[4]ERU-1'!$A$28:$BE$39,W$42,FALSE)</f>
        <v>0</v>
      </c>
      <c r="X52" s="83">
        <f>VLOOKUP($C$2,'[4]ERU-1'!$A$28:$BE$39,X$42,FALSE)</f>
        <v>30</v>
      </c>
      <c r="Y52" s="83">
        <f>VLOOKUP($C$2,'[4]ERU-1'!$A$28:$BE$39,Y$42,FALSE)</f>
        <v>0</v>
      </c>
      <c r="Z52" s="83">
        <f>VLOOKUP($C$2,'[4]ERU-1'!$A$28:$BE$39,Z$42,FALSE)</f>
        <v>0</v>
      </c>
      <c r="AA52" s="83" t="str">
        <f>INDEX([16]Data!$BK$5:$BK$156,MATCH(A52,[16]Data!$A$5:$A$156,0))</f>
        <v>Královéhradecký</v>
      </c>
      <c r="AB52" s="83">
        <f>INDEX([16]Data!$BM$5:$BM$156,MATCH(A52,[16]Data!$A$5:$A$156,0))</f>
        <v>0.23400000000000001</v>
      </c>
      <c r="AC52" s="12"/>
      <c r="AD52" s="39">
        <f t="shared" si="16"/>
        <v>0.81883986767547734</v>
      </c>
    </row>
    <row r="53" spans="1:30" x14ac:dyDescent="0.25">
      <c r="A53">
        <v>3282</v>
      </c>
      <c r="B53" s="143" t="str">
        <f>INDEX([16]Data!$C$5:$C$156,MATCH(A53,[16]Data!$A$5:$A$156,0))</f>
        <v>Kotelna Volyně</v>
      </c>
      <c r="C53" s="83" t="str">
        <f>VLOOKUP($C$2,'[7]ERU-1'!$A$6:$BE$17,C$42,FALSE)</f>
        <v>Říjen</v>
      </c>
      <c r="D53" s="83">
        <f>VLOOKUP($C$2,'[7]ERU-1'!$A$6:$BE$17,D$42,FALSE)</f>
        <v>10</v>
      </c>
      <c r="E53" s="83">
        <f>VLOOKUP($C$2,'[7]ERU-1'!$A$6:$BE$17,E$42,FALSE)</f>
        <v>465.47</v>
      </c>
      <c r="F53" s="83">
        <f>VLOOKUP($C$2,'[7]ERU-1'!$A$6:$BE$17,F$42,FALSE)</f>
        <v>257.32</v>
      </c>
      <c r="G53" s="83">
        <f>VLOOKUP($C$2,'[7]ERU-1'!$A$6:$BE$17,G$42,FALSE)</f>
        <v>35.517000000000003</v>
      </c>
      <c r="H53" s="83">
        <f>VLOOKUP($C$2,'[7]ERU-1'!$A$6:$BE$17,H$42,FALSE)</f>
        <v>742</v>
      </c>
      <c r="I53" s="83">
        <f>VLOOKUP($C$2,'[7]ERU-1'!$A$6:$BE$17,I$42,FALSE)</f>
        <v>0</v>
      </c>
      <c r="J53" s="83">
        <f>VLOOKUP($C$2,'[7]ERU-1'!$A$6:$BE$17,J$42,FALSE)</f>
        <v>0</v>
      </c>
      <c r="K53" s="83">
        <f>VLOOKUP($C$2,'[7]ERU-1'!$A$6:$BE$17,K$42,FALSE)</f>
        <v>742</v>
      </c>
      <c r="L53" s="83">
        <f>VLOOKUP($C$2,'[7]ERU-1'!$A$6:$BE$17,L$42,FALSE)</f>
        <v>0</v>
      </c>
      <c r="M53" s="83">
        <f>VLOOKUP($C$2,'[7]ERU-1'!$A$6:$BE$17,M$42,FALSE)</f>
        <v>742</v>
      </c>
      <c r="N53" s="83">
        <f>VLOOKUP($C$2,'[7]ERU-1'!$A$6:$BE$17,N$42,FALSE)</f>
        <v>0</v>
      </c>
      <c r="O53" s="83" t="s">
        <v>36</v>
      </c>
      <c r="P53" s="83">
        <f>VLOOKUP($C$2,'[7]ERU-1'!$A$6:$BE$17,P$42,FALSE)</f>
        <v>0</v>
      </c>
      <c r="Q53" s="83">
        <f>VLOOKUP($C$2,'[7]ERU-1'!$A$6:$BE$17,Q$42,FALSE)</f>
        <v>0</v>
      </c>
      <c r="R53" s="83">
        <f>VLOOKUP($C$2,'[7]ERU-1'!$A$6:$BE$17,R$42,FALSE)</f>
        <v>0</v>
      </c>
      <c r="S53" s="83">
        <f>VLOOKUP($C$2,'[7]ERU-1'!$A$6:$BE$17,S$42,FALSE)</f>
        <v>0</v>
      </c>
      <c r="T53" s="83">
        <f>VLOOKUP($C$2,'[7]ERU-1'!$A$6:$BE$17,T$42,FALSE)</f>
        <v>0</v>
      </c>
      <c r="U53" s="83">
        <f>VLOOKUP($C$2,'[7]ERU-1'!$A$6:$BE$17,U$42,FALSE)</f>
        <v>0</v>
      </c>
      <c r="V53" s="83">
        <f>VLOOKUP($C$2,'[7]ERU-1'!$A$6:$BE$17,V$42,FALSE)</f>
        <v>0</v>
      </c>
      <c r="W53" s="83">
        <f>VLOOKUP($C$2,'[7]ERU-1'!$A$6:$BE$17,W$42,FALSE)</f>
        <v>0</v>
      </c>
      <c r="X53" s="83">
        <f>VLOOKUP($C$2,'[7]ERU-1'!$A$6:$BE$17,X$42,FALSE)</f>
        <v>181.048</v>
      </c>
      <c r="Y53" s="83">
        <f>VLOOKUP($C$2,'[7]ERU-1'!$A$6:$BE$17,Y$42,FALSE)</f>
        <v>560.952</v>
      </c>
      <c r="Z53" s="83">
        <f>VLOOKUP($C$2,'[7]ERU-1'!$A$6:$BE$17,Z$42,FALSE)</f>
        <v>0</v>
      </c>
      <c r="AA53" s="83" t="str">
        <f>INDEX([16]Data!$BK$5:$BK$156,MATCH(A53,[16]Data!$A$5:$A$156,0))</f>
        <v>Jihočeský</v>
      </c>
      <c r="AB53" s="83">
        <f>INDEX([16]Data!$BM$5:$BM$156,MATCH(A53,[16]Data!$A$5:$A$156,0))</f>
        <v>0.79</v>
      </c>
      <c r="AD53" s="39">
        <f>H53/(F53*3.6)</f>
        <v>0.80099141579011002</v>
      </c>
    </row>
    <row r="54" spans="1:30" x14ac:dyDescent="0.25">
      <c r="A54">
        <v>2548</v>
      </c>
      <c r="B54" s="84" t="str">
        <f>INDEX([16]Data!$C$5:$C$156,MATCH(A54,[16]Data!$A$5:$A$156,0))</f>
        <v>KJ - Nádražní, Adamov</v>
      </c>
      <c r="C54" s="85" t="str">
        <f>VLOOKUP($C$2,'[17]ERU-1'!$A$6:$BE$17,C$42,FALSE)</f>
        <v>Říjen</v>
      </c>
      <c r="D54" s="85">
        <f>VLOOKUP($C$2,'[17]ERU-1'!$A$6:$BE$17,D$42,FALSE)</f>
        <v>10</v>
      </c>
      <c r="E54" s="85">
        <f>VLOOKUP($C$2,'[17]ERU-1'!$A$6:$BE$17,E$42,FALSE)</f>
        <v>1501.55889</v>
      </c>
      <c r="F54" s="85">
        <f>VLOOKUP($C$2,'[17]ERU-1'!$A$6:$BE$17,F$42,FALSE)</f>
        <v>792.21267999999998</v>
      </c>
      <c r="G54" s="85">
        <f>VLOOKUP($C$2,'[17]ERU-1'!$A$6:$BE$17,G$42,FALSE)</f>
        <v>35.486710000000002</v>
      </c>
      <c r="H54" s="85">
        <f>VLOOKUP($C$2,'[17]ERU-1'!$A$6:$BE$17,H$42,FALSE)</f>
        <v>2186</v>
      </c>
      <c r="I54" s="85">
        <f>VLOOKUP($C$2,'[17]ERU-1'!$A$6:$BE$17,I$42,FALSE)</f>
        <v>0</v>
      </c>
      <c r="J54" s="85">
        <f>VLOOKUP($C$2,'[17]ERU-1'!$A$6:$BE$17,J$42,FALSE)</f>
        <v>0</v>
      </c>
      <c r="K54" s="85">
        <f>VLOOKUP($C$2,'[17]ERU-1'!$A$6:$BE$17,K$42,FALSE)</f>
        <v>2186</v>
      </c>
      <c r="L54" s="85">
        <f>VLOOKUP($C$2,'[17]ERU-1'!$A$6:$BE$17,L$42,FALSE)</f>
        <v>0</v>
      </c>
      <c r="M54" s="85">
        <f>VLOOKUP($C$2,'[17]ERU-1'!$A$6:$BE$17,M$42,FALSE)</f>
        <v>2186</v>
      </c>
      <c r="N54" s="85">
        <f>VLOOKUP($C$2,'[17]ERU-1'!$A$6:$BE$17,N$42,FALSE)</f>
        <v>0</v>
      </c>
      <c r="O54" s="85" t="s">
        <v>36</v>
      </c>
      <c r="P54" s="85">
        <f>VLOOKUP($C$2,'[17]ERU-1'!$A$6:$BE$17,P$42,FALSE)</f>
        <v>0</v>
      </c>
      <c r="Q54" s="85">
        <f>VLOOKUP($C$2,'[17]ERU-1'!$A$6:$BE$17,Q$42,FALSE)</f>
        <v>0</v>
      </c>
      <c r="R54" s="85">
        <f>VLOOKUP($C$2,'[17]ERU-1'!$A$6:$BE$17,R$42,FALSE)</f>
        <v>2186</v>
      </c>
      <c r="S54" s="85">
        <f>VLOOKUP($C$2,'[17]ERU-1'!$A$6:$BE$17,S$42,FALSE)</f>
        <v>0</v>
      </c>
      <c r="T54" s="85">
        <f>VLOOKUP($C$2,'[17]ERU-1'!$A$6:$BE$17,T$42,FALSE)</f>
        <v>0</v>
      </c>
      <c r="U54" s="85">
        <f>VLOOKUP($C$2,'[17]ERU-1'!$A$6:$BE$17,U$42,FALSE)</f>
        <v>0</v>
      </c>
      <c r="V54" s="85">
        <f>VLOOKUP($C$2,'[17]ERU-1'!$A$6:$BE$17,V$42,FALSE)</f>
        <v>0</v>
      </c>
      <c r="W54" s="85">
        <f>VLOOKUP($C$2,'[17]ERU-1'!$A$6:$BE$17,W$42,FALSE)</f>
        <v>0</v>
      </c>
      <c r="X54" s="85">
        <f>VLOOKUP($C$2,'[17]ERU-1'!$A$6:$BE$17,X$42,FALSE)</f>
        <v>0</v>
      </c>
      <c r="Y54" s="85">
        <f>VLOOKUP($C$2,'[17]ERU-1'!$A$6:$BE$17,Y$42,FALSE)</f>
        <v>0</v>
      </c>
      <c r="Z54" s="85">
        <f>VLOOKUP($C$2,'[17]ERU-1'!$A$6:$BE$17,Z$42,FALSE)</f>
        <v>0</v>
      </c>
      <c r="AA54" s="85" t="str">
        <f>INDEX([16]Data!$BK$5:$BK$156,MATCH(A54,[16]Data!$A$5:$A$156,0))</f>
        <v>Jihomoravský</v>
      </c>
      <c r="AB54" s="86">
        <f>INDEX([16]Data!$BM$5:$BM$156,MATCH(A54,[16]Data!$A$5:$A$156,0))</f>
        <v>2.2029999999999998</v>
      </c>
      <c r="AC54" s="12"/>
      <c r="AD54" s="39">
        <f t="shared" si="16"/>
        <v>0.76648889566148104</v>
      </c>
    </row>
    <row r="55" spans="1:30" x14ac:dyDescent="0.25">
      <c r="A55">
        <v>3375</v>
      </c>
      <c r="B55" s="84" t="str">
        <f>INDEX([16]Data!$C$5:$C$156,MATCH(A55,[16]Data!$A$5:$A$156,0))</f>
        <v>KJ - Babice (areál Hamé)</v>
      </c>
      <c r="C55" s="85" t="str">
        <f>VLOOKUP($C$2,'[18]ERU-1'!$A$6:$BE$17,C$42,FALSE)</f>
        <v>Říjen</v>
      </c>
      <c r="D55" s="85">
        <f>VLOOKUP($C$2,'[18]ERU-1'!$A$6:$BE$17,D$42,FALSE)</f>
        <v>10</v>
      </c>
      <c r="E55" s="85">
        <f>VLOOKUP($C$2,'[18]ERU-1'!$A$6:$BE$17,E$42,FALSE)</f>
        <v>352.06700000000001</v>
      </c>
      <c r="F55" s="85">
        <f>VLOOKUP($C$2,'[18]ERU-1'!$A$6:$BE$17,F$42,FALSE)</f>
        <v>181.429</v>
      </c>
      <c r="G55" s="85">
        <f>VLOOKUP($C$2,'[18]ERU-1'!$A$6:$BE$17,G$42,FALSE)</f>
        <v>35.479999999999997</v>
      </c>
      <c r="H55" s="85">
        <f>VLOOKUP($C$2,'[18]ERU-1'!$A$6:$BE$17,H$42,FALSE)</f>
        <v>493</v>
      </c>
      <c r="I55" s="85">
        <f>VLOOKUP($C$2,'[18]ERU-1'!$A$6:$BE$17,I$42,FALSE)</f>
        <v>0</v>
      </c>
      <c r="J55" s="85">
        <f>VLOOKUP($C$2,'[18]ERU-1'!$A$6:$BE$17,J$42,FALSE)</f>
        <v>0</v>
      </c>
      <c r="K55" s="85">
        <f>VLOOKUP($C$2,'[18]ERU-1'!$A$6:$BE$17,K$42,FALSE)</f>
        <v>493</v>
      </c>
      <c r="L55" s="85">
        <f>VLOOKUP($C$2,'[18]ERU-1'!$A$6:$BE$17,L$42,FALSE)</f>
        <v>0</v>
      </c>
      <c r="M55" s="85">
        <f>VLOOKUP($C$2,'[18]ERU-1'!$A$6:$BE$17,M$42,FALSE)</f>
        <v>493</v>
      </c>
      <c r="N55" s="85">
        <f>VLOOKUP($C$2,'[18]ERU-1'!$A$6:$BE$17,N$42,FALSE)</f>
        <v>0</v>
      </c>
      <c r="O55" s="85" t="s">
        <v>36</v>
      </c>
      <c r="P55" s="85">
        <f>VLOOKUP($C$2,'[18]ERU-1'!$A$6:$BE$17,P$42,FALSE)</f>
        <v>0</v>
      </c>
      <c r="Q55" s="85">
        <f>VLOOKUP($C$2,'[18]ERU-1'!$A$6:$BE$17,Q$42,FALSE)</f>
        <v>0</v>
      </c>
      <c r="R55" s="85">
        <f>VLOOKUP($C$2,'[18]ERU-1'!$A$6:$BE$17,R$42,FALSE)</f>
        <v>493</v>
      </c>
      <c r="S55" s="85">
        <f>VLOOKUP($C$2,'[18]ERU-1'!$A$6:$BE$17,S$42,FALSE)</f>
        <v>0</v>
      </c>
      <c r="T55" s="85">
        <f>VLOOKUP($C$2,'[18]ERU-1'!$A$6:$BE$17,T$42,FALSE)</f>
        <v>0</v>
      </c>
      <c r="U55" s="85">
        <f>VLOOKUP($C$2,'[18]ERU-1'!$A$6:$BE$17,U$42,FALSE)</f>
        <v>0</v>
      </c>
      <c r="V55" s="85">
        <f>VLOOKUP($C$2,'[18]ERU-1'!$A$6:$BE$17,V$42,FALSE)</f>
        <v>0</v>
      </c>
      <c r="W55" s="85">
        <f>VLOOKUP($C$2,'[18]ERU-1'!$A$6:$BE$17,W$42,FALSE)</f>
        <v>0</v>
      </c>
      <c r="X55" s="85">
        <f>VLOOKUP($C$2,'[18]ERU-1'!$A$6:$BE$17,X$42,FALSE)</f>
        <v>0</v>
      </c>
      <c r="Y55" s="85">
        <f>VLOOKUP($C$2,'[18]ERU-1'!$A$6:$BE$17,Y$42,FALSE)</f>
        <v>0</v>
      </c>
      <c r="Z55" s="85">
        <f>VLOOKUP($C$2,'[18]ERU-1'!$A$6:$BE$17,Z$42,FALSE)</f>
        <v>0</v>
      </c>
      <c r="AA55" s="85" t="str">
        <f>INDEX([16]Data!$BK$5:$BK$156,MATCH(A55,[16]Data!$A$5:$A$156,0))</f>
        <v>Zlínský</v>
      </c>
      <c r="AB55" s="86">
        <f>INDEX([16]Data!$BM$5:$BM$156,MATCH(A55,[16]Data!$A$5:$A$156,0))</f>
        <v>1.29</v>
      </c>
      <c r="AC55" s="12"/>
      <c r="AD55" s="39">
        <f t="shared" si="16"/>
        <v>0.75481011549666499</v>
      </c>
    </row>
    <row r="56" spans="1:30" x14ac:dyDescent="0.25">
      <c r="A56">
        <v>3520</v>
      </c>
      <c r="B56" s="84" t="str">
        <f>INDEX([16]Data!$C$5:$C$156,MATCH(A56,[16]Data!$A$5:$A$156,0))</f>
        <v>KJ - Bečov</v>
      </c>
      <c r="C56" s="85" t="str">
        <f>VLOOKUP($C$2,'[19]ERU-1'!$A$6:$BE$17,C$42,FALSE)</f>
        <v>Říjen</v>
      </c>
      <c r="D56" s="85">
        <f>VLOOKUP($C$2,'[19]ERU-1'!$A$6:$BE$17,D$42,FALSE)</f>
        <v>10</v>
      </c>
      <c r="E56" s="85">
        <f>VLOOKUP($C$2,'[19]ERU-1'!$A$6:$BE$17,E$42,FALSE)</f>
        <v>589.28499999999997</v>
      </c>
      <c r="F56" s="85">
        <f>VLOOKUP($C$2,'[19]ERU-1'!$A$6:$BE$17,F$42,FALSE)</f>
        <v>318.97500000000002</v>
      </c>
      <c r="G56" s="85">
        <f>VLOOKUP($C$2,'[19]ERU-1'!$A$6:$BE$17,G$42,FALSE)</f>
        <v>35.487000000000002</v>
      </c>
      <c r="H56" s="85">
        <f>VLOOKUP($C$2,'[19]ERU-1'!$A$6:$BE$17,H$42,FALSE)</f>
        <v>943</v>
      </c>
      <c r="I56" s="85">
        <f>VLOOKUP($C$2,'[19]ERU-1'!$A$6:$BE$17,I$42,FALSE)</f>
        <v>0</v>
      </c>
      <c r="J56" s="85">
        <f>VLOOKUP($C$2,'[19]ERU-1'!$A$6:$BE$17,J$42,FALSE)</f>
        <v>0</v>
      </c>
      <c r="K56" s="85">
        <f>VLOOKUP($C$2,'[19]ERU-1'!$A$6:$BE$17,K$42,FALSE)</f>
        <v>943</v>
      </c>
      <c r="L56" s="85">
        <f>VLOOKUP($C$2,'[19]ERU-1'!$A$6:$BE$17,L$42,FALSE)</f>
        <v>0</v>
      </c>
      <c r="M56" s="85">
        <f>VLOOKUP($C$2,'[19]ERU-1'!$A$6:$BE$17,M$42,FALSE)</f>
        <v>943</v>
      </c>
      <c r="N56" s="85">
        <f>VLOOKUP($C$2,'[19]ERU-1'!$A$6:$BE$17,N$42,FALSE)</f>
        <v>0</v>
      </c>
      <c r="O56" s="85" t="s">
        <v>36</v>
      </c>
      <c r="P56" s="85">
        <f>VLOOKUP($C$2,'[19]ERU-1'!$A$6:$BE$17,P$42,FALSE)</f>
        <v>0</v>
      </c>
      <c r="Q56" s="85">
        <f>VLOOKUP($C$2,'[19]ERU-1'!$A$6:$BE$17,Q$42,FALSE)</f>
        <v>0</v>
      </c>
      <c r="R56" s="85">
        <f>VLOOKUP($C$2,'[19]ERU-1'!$A$6:$BE$17,R$42,FALSE)</f>
        <v>943</v>
      </c>
      <c r="S56" s="85">
        <f>VLOOKUP($C$2,'[19]ERU-1'!$A$6:$BE$17,S$42,FALSE)</f>
        <v>0</v>
      </c>
      <c r="T56" s="85">
        <f>VLOOKUP($C$2,'[19]ERU-1'!$A$6:$BE$17,T$42,FALSE)</f>
        <v>0</v>
      </c>
      <c r="U56" s="85">
        <f>VLOOKUP($C$2,'[19]ERU-1'!$A$6:$BE$17,U$42,FALSE)</f>
        <v>0</v>
      </c>
      <c r="V56" s="85">
        <f>VLOOKUP($C$2,'[19]ERU-1'!$A$6:$BE$17,V$42,FALSE)</f>
        <v>0</v>
      </c>
      <c r="W56" s="85">
        <f>VLOOKUP($C$2,'[19]ERU-1'!$A$6:$BE$17,W$42,FALSE)</f>
        <v>0</v>
      </c>
      <c r="X56" s="85">
        <f>VLOOKUP($C$2,'[19]ERU-1'!$A$6:$BE$17,X$42,FALSE)</f>
        <v>0</v>
      </c>
      <c r="Y56" s="85">
        <f>VLOOKUP($C$2,'[19]ERU-1'!$A$6:$BE$17,Y$42,FALSE)</f>
        <v>0</v>
      </c>
      <c r="Z56" s="85">
        <f>VLOOKUP($C$2,'[19]ERU-1'!$A$6:$BE$17,Z$42,FALSE)</f>
        <v>0</v>
      </c>
      <c r="AA56" s="85" t="str">
        <f>INDEX([16]Data!$BK$5:$BK$156,MATCH(A56,[16]Data!$A$5:$A$156,0))</f>
        <v>Ústecký</v>
      </c>
      <c r="AB56" s="86">
        <f>INDEX([16]Data!$BM$5:$BM$156,MATCH(A56,[16]Data!$A$5:$A$156,0))</f>
        <v>1.29</v>
      </c>
      <c r="AC56" s="12"/>
      <c r="AD56" s="39">
        <f t="shared" si="16"/>
        <v>0.82120681697451026</v>
      </c>
    </row>
    <row r="57" spans="1:30" x14ac:dyDescent="0.25">
      <c r="A57">
        <v>3435</v>
      </c>
      <c r="B57" s="84" t="str">
        <f>INDEX([16]Data!$C$5:$C$156,MATCH(A57,[16]Data!$A$5:$A$156,0))</f>
        <v>KJ - Benešov</v>
      </c>
      <c r="C57" s="85" t="str">
        <f>VLOOKUP($C$2,'[20]ERU-1'!$A$6:$BE$17,C$42,FALSE)</f>
        <v>Říjen</v>
      </c>
      <c r="D57" s="85">
        <f>VLOOKUP($C$2,'[20]ERU-1'!$A$6:$BE$17,D$42,FALSE)</f>
        <v>10</v>
      </c>
      <c r="E57" s="85">
        <f>VLOOKUP($C$2,'[20]ERU-1'!$A$6:$BE$17,E$42,FALSE)</f>
        <v>167.44499999999999</v>
      </c>
      <c r="F57" s="85">
        <f>VLOOKUP($C$2,'[20]ERU-1'!$A$6:$BE$17,F$42,FALSE)</f>
        <v>84.596000000000004</v>
      </c>
      <c r="G57" s="85">
        <f>VLOOKUP($C$2,'[20]ERU-1'!$A$6:$BE$17,G$42,FALSE)</f>
        <v>35.487000000000002</v>
      </c>
      <c r="H57" s="85">
        <f>VLOOKUP($C$2,'[20]ERU-1'!$A$6:$BE$17,H$42,FALSE)</f>
        <v>225</v>
      </c>
      <c r="I57" s="85">
        <f>VLOOKUP($C$2,'[20]ERU-1'!$A$6:$BE$17,I$42,FALSE)</f>
        <v>0</v>
      </c>
      <c r="J57" s="85">
        <f>VLOOKUP($C$2,'[20]ERU-1'!$A$6:$BE$17,J$42,FALSE)</f>
        <v>0</v>
      </c>
      <c r="K57" s="85">
        <f>VLOOKUP($C$2,'[20]ERU-1'!$A$6:$BE$17,K$42,FALSE)</f>
        <v>225</v>
      </c>
      <c r="L57" s="85">
        <f>VLOOKUP($C$2,'[20]ERU-1'!$A$6:$BE$17,L$42,FALSE)</f>
        <v>0</v>
      </c>
      <c r="M57" s="85">
        <f>VLOOKUP($C$2,'[20]ERU-1'!$A$6:$BE$17,M$42,FALSE)</f>
        <v>225</v>
      </c>
      <c r="N57" s="85">
        <f>VLOOKUP($C$2,'[20]ERU-1'!$A$6:$BE$17,N$42,FALSE)</f>
        <v>0</v>
      </c>
      <c r="O57" s="85" t="s">
        <v>36</v>
      </c>
      <c r="P57" s="85">
        <f>VLOOKUP($C$2,'[20]ERU-1'!$A$6:$BE$17,P$42,FALSE)</f>
        <v>0</v>
      </c>
      <c r="Q57" s="85">
        <f>VLOOKUP($C$2,'[20]ERU-1'!$A$6:$BE$17,Q$42,FALSE)</f>
        <v>0</v>
      </c>
      <c r="R57" s="85">
        <f>VLOOKUP($C$2,'[20]ERU-1'!$A$6:$BE$17,R$42,FALSE)</f>
        <v>225</v>
      </c>
      <c r="S57" s="85">
        <f>VLOOKUP($C$2,'[20]ERU-1'!$A$6:$BE$17,S$42,FALSE)</f>
        <v>0</v>
      </c>
      <c r="T57" s="85">
        <f>VLOOKUP($C$2,'[20]ERU-1'!$A$6:$BE$17,T$42,FALSE)</f>
        <v>0</v>
      </c>
      <c r="U57" s="85">
        <f>VLOOKUP($C$2,'[20]ERU-1'!$A$6:$BE$17,U$42,FALSE)</f>
        <v>0</v>
      </c>
      <c r="V57" s="85">
        <f>VLOOKUP($C$2,'[20]ERU-1'!$A$6:$BE$17,V$42,FALSE)</f>
        <v>0</v>
      </c>
      <c r="W57" s="85">
        <f>VLOOKUP($C$2,'[20]ERU-1'!$A$6:$BE$17,W$42,FALSE)</f>
        <v>0</v>
      </c>
      <c r="X57" s="85">
        <f>VLOOKUP($C$2,'[20]ERU-1'!$A$6:$BE$17,X$42,FALSE)</f>
        <v>0</v>
      </c>
      <c r="Y57" s="85">
        <f>VLOOKUP($C$2,'[20]ERU-1'!$A$6:$BE$17,Y$42,FALSE)</f>
        <v>0</v>
      </c>
      <c r="Z57" s="85">
        <f>VLOOKUP($C$2,'[20]ERU-1'!$A$6:$BE$17,Z$42,FALSE)</f>
        <v>0</v>
      </c>
      <c r="AA57" s="85" t="str">
        <f>INDEX([16]Data!$BK$5:$BK$156,MATCH(A57,[16]Data!$A$5:$A$156,0))</f>
        <v>Středočeský</v>
      </c>
      <c r="AB57" s="86">
        <f>INDEX([16]Data!$BM$5:$BM$156,MATCH(A57,[16]Data!$A$5:$A$156,0))</f>
        <v>1.274</v>
      </c>
      <c r="AC57" s="12"/>
      <c r="AD57" s="39">
        <f t="shared" si="16"/>
        <v>0.73880561728686922</v>
      </c>
    </row>
    <row r="58" spans="1:30" x14ac:dyDescent="0.25">
      <c r="A58">
        <v>2967</v>
      </c>
      <c r="B58" s="84" t="str">
        <f>INDEX([16]Data!$C$5:$C$156,MATCH(A58,[16]Data!$A$5:$A$156,0))</f>
        <v>KJ - Bojkovice</v>
      </c>
      <c r="C58" s="85" t="str">
        <f>VLOOKUP($C$2,'[21]ERU-1'!$A$6:$BE$17,C$42,FALSE)</f>
        <v>Říjen</v>
      </c>
      <c r="D58" s="85">
        <f>VLOOKUP($C$2,'[21]ERU-1'!$A$6:$BE$17,D$42,FALSE)</f>
        <v>10</v>
      </c>
      <c r="E58" s="85">
        <f>VLOOKUP($C$2,'[21]ERU-1'!$A$6:$BE$17,E$42,FALSE)</f>
        <v>485.68400000000003</v>
      </c>
      <c r="F58" s="85">
        <f>VLOOKUP($C$2,'[21]ERU-1'!$A$6:$BE$17,F$42,FALSE)</f>
        <v>260.50400000000002</v>
      </c>
      <c r="G58" s="85">
        <f>VLOOKUP($C$2,'[21]ERU-1'!$A$6:$BE$17,G$42,FALSE)</f>
        <v>35.493000000000002</v>
      </c>
      <c r="H58" s="85">
        <f>VLOOKUP($C$2,'[21]ERU-1'!$A$6:$BE$17,H$42,FALSE)</f>
        <v>765</v>
      </c>
      <c r="I58" s="85">
        <f>VLOOKUP($C$2,'[21]ERU-1'!$A$6:$BE$17,I$42,FALSE)</f>
        <v>0</v>
      </c>
      <c r="J58" s="85">
        <f>VLOOKUP($C$2,'[21]ERU-1'!$A$6:$BE$17,J$42,FALSE)</f>
        <v>0</v>
      </c>
      <c r="K58" s="85">
        <f>VLOOKUP($C$2,'[21]ERU-1'!$A$6:$BE$17,K$42,FALSE)</f>
        <v>765</v>
      </c>
      <c r="L58" s="85">
        <f>VLOOKUP($C$2,'[21]ERU-1'!$A$6:$BE$17,L$42,FALSE)</f>
        <v>0</v>
      </c>
      <c r="M58" s="85">
        <f>VLOOKUP($C$2,'[21]ERU-1'!$A$6:$BE$17,M$42,FALSE)</f>
        <v>765</v>
      </c>
      <c r="N58" s="85">
        <f>VLOOKUP($C$2,'[21]ERU-1'!$A$6:$BE$17,N$42,FALSE)</f>
        <v>0</v>
      </c>
      <c r="O58" s="85" t="s">
        <v>36</v>
      </c>
      <c r="P58" s="85">
        <f>VLOOKUP($C$2,'[21]ERU-1'!$A$6:$BE$17,P$42,FALSE)</f>
        <v>0</v>
      </c>
      <c r="Q58" s="85">
        <f>VLOOKUP($C$2,'[21]ERU-1'!$A$6:$BE$17,Q$42,FALSE)</f>
        <v>0</v>
      </c>
      <c r="R58" s="85">
        <f>VLOOKUP($C$2,'[21]ERU-1'!$A$6:$BE$17,R$42,FALSE)</f>
        <v>0</v>
      </c>
      <c r="S58" s="85">
        <f>VLOOKUP($C$2,'[21]ERU-1'!$A$6:$BE$17,S$42,FALSE)</f>
        <v>0</v>
      </c>
      <c r="T58" s="85">
        <f>VLOOKUP($C$2,'[21]ERU-1'!$A$6:$BE$17,T$42,FALSE)</f>
        <v>765</v>
      </c>
      <c r="U58" s="85">
        <f>VLOOKUP($C$2,'[21]ERU-1'!$A$6:$BE$17,U$42,FALSE)</f>
        <v>0</v>
      </c>
      <c r="V58" s="85">
        <f>VLOOKUP($C$2,'[21]ERU-1'!$A$6:$BE$17,V$42,FALSE)</f>
        <v>0</v>
      </c>
      <c r="W58" s="85">
        <f>VLOOKUP($C$2,'[21]ERU-1'!$A$6:$BE$17,W$42,FALSE)</f>
        <v>0</v>
      </c>
      <c r="X58" s="85">
        <f>VLOOKUP($C$2,'[21]ERU-1'!$A$6:$BE$17,X$42,FALSE)</f>
        <v>0</v>
      </c>
      <c r="Y58" s="85">
        <f>VLOOKUP($C$2,'[21]ERU-1'!$A$6:$BE$17,Y$42,FALSE)</f>
        <v>0</v>
      </c>
      <c r="Z58" s="85">
        <f>VLOOKUP($C$2,'[21]ERU-1'!$A$6:$BE$17,Z$42,FALSE)</f>
        <v>0</v>
      </c>
      <c r="AA58" s="85" t="str">
        <f>INDEX([16]Data!$BK$5:$BK$156,MATCH(A58,[16]Data!$A$5:$A$156,0))</f>
        <v>Zlínský</v>
      </c>
      <c r="AB58" s="86">
        <f>INDEX([16]Data!$BM$5:$BM$156,MATCH(A58,[16]Data!$A$5:$A$156,0))</f>
        <v>1.274</v>
      </c>
      <c r="AC58" s="12"/>
      <c r="AD58" s="39">
        <f t="shared" si="16"/>
        <v>0.81572643798175837</v>
      </c>
    </row>
    <row r="59" spans="1:30" x14ac:dyDescent="0.25">
      <c r="A59">
        <v>2448</v>
      </c>
      <c r="B59" s="84" t="str">
        <f>INDEX([16]Data!$C$5:$C$156,MATCH(A59,[16]Data!$A$5:$A$156,0))</f>
        <v>KJ - Broumov</v>
      </c>
      <c r="C59" s="85" t="str">
        <f>VLOOKUP($C$2,'[22]ERU-1'!$A$6:$BE$17,C$42,FALSE)</f>
        <v>Říjen</v>
      </c>
      <c r="D59" s="85">
        <f>VLOOKUP($C$2,'[22]ERU-1'!$A$6:$BE$17,D$42,FALSE)</f>
        <v>10</v>
      </c>
      <c r="E59" s="85">
        <f>VLOOKUP($C$2,'[22]ERU-1'!$A$6:$BE$17,E$42,FALSE)</f>
        <v>326.63900000000001</v>
      </c>
      <c r="F59" s="85">
        <f>VLOOKUP($C$2,'[22]ERU-1'!$A$6:$BE$17,F$42,FALSE)</f>
        <v>178.16300000000001</v>
      </c>
      <c r="G59" s="85">
        <f>VLOOKUP($C$2,'[22]ERU-1'!$A$6:$BE$17,G$42,FALSE)</f>
        <v>35.47</v>
      </c>
      <c r="H59" s="85">
        <f>VLOOKUP($C$2,'[22]ERU-1'!$A$6:$BE$17,H$42,FALSE)</f>
        <v>522</v>
      </c>
      <c r="I59" s="85">
        <f>VLOOKUP($C$2,'[22]ERU-1'!$A$6:$BE$17,I$42,FALSE)</f>
        <v>0</v>
      </c>
      <c r="J59" s="85">
        <f>VLOOKUP($C$2,'[22]ERU-1'!$A$6:$BE$17,J$42,FALSE)</f>
        <v>0</v>
      </c>
      <c r="K59" s="85">
        <f>VLOOKUP($C$2,'[22]ERU-1'!$A$6:$BE$17,K$42,FALSE)</f>
        <v>522</v>
      </c>
      <c r="L59" s="85">
        <f>VLOOKUP($C$2,'[22]ERU-1'!$A$6:$BE$17,L$42,FALSE)</f>
        <v>0</v>
      </c>
      <c r="M59" s="85">
        <f>VLOOKUP($C$2,'[22]ERU-1'!$A$6:$BE$17,M$42,FALSE)</f>
        <v>522</v>
      </c>
      <c r="N59" s="85">
        <f>VLOOKUP($C$2,'[22]ERU-1'!$A$6:$BE$17,N$42,FALSE)</f>
        <v>0</v>
      </c>
      <c r="O59" s="85" t="s">
        <v>36</v>
      </c>
      <c r="P59" s="85">
        <f>VLOOKUP($C$2,'[22]ERU-1'!$A$6:$BE$17,P$42,FALSE)</f>
        <v>0</v>
      </c>
      <c r="Q59" s="85">
        <f>VLOOKUP($C$2,'[22]ERU-1'!$A$6:$BE$17,Q$42,FALSE)</f>
        <v>0</v>
      </c>
      <c r="R59" s="85">
        <f>VLOOKUP($C$2,'[22]ERU-1'!$A$6:$BE$17,R$42,FALSE)</f>
        <v>522</v>
      </c>
      <c r="S59" s="85">
        <f>VLOOKUP($C$2,'[22]ERU-1'!$A$6:$BE$17,S$42,FALSE)</f>
        <v>0</v>
      </c>
      <c r="T59" s="85">
        <f>VLOOKUP($C$2,'[22]ERU-1'!$A$6:$BE$17,T$42,FALSE)</f>
        <v>0</v>
      </c>
      <c r="U59" s="85">
        <f>VLOOKUP($C$2,'[22]ERU-1'!$A$6:$BE$17,U$42,FALSE)</f>
        <v>0</v>
      </c>
      <c r="V59" s="85">
        <f>VLOOKUP($C$2,'[22]ERU-1'!$A$6:$BE$17,V$42,FALSE)</f>
        <v>0</v>
      </c>
      <c r="W59" s="85">
        <f>VLOOKUP($C$2,'[22]ERU-1'!$A$6:$BE$17,W$42,FALSE)</f>
        <v>0</v>
      </c>
      <c r="X59" s="85">
        <f>VLOOKUP($C$2,'[22]ERU-1'!$A$6:$BE$17,X$42,FALSE)</f>
        <v>0</v>
      </c>
      <c r="Y59" s="85">
        <f>VLOOKUP($C$2,'[22]ERU-1'!$A$6:$BE$17,Y$42,FALSE)</f>
        <v>0</v>
      </c>
      <c r="Z59" s="85">
        <f>VLOOKUP($C$2,'[22]ERU-1'!$A$6:$BE$17,Z$42,FALSE)</f>
        <v>0</v>
      </c>
      <c r="AA59" s="85" t="str">
        <f>INDEX([16]Data!$BK$5:$BK$156,MATCH(A59,[16]Data!$A$5:$A$156,0))</f>
        <v>Královéhradecký</v>
      </c>
      <c r="AB59" s="86">
        <f>INDEX([16]Data!$BM$5:$BM$156,MATCH(A59,[16]Data!$A$5:$A$156,0))</f>
        <v>0.72299999999999998</v>
      </c>
      <c r="AC59" s="12"/>
      <c r="AD59" s="39">
        <f t="shared" si="16"/>
        <v>0.81386146394032421</v>
      </c>
    </row>
    <row r="60" spans="1:30" x14ac:dyDescent="0.25">
      <c r="A60">
        <v>540</v>
      </c>
      <c r="B60" s="84" t="str">
        <f>INDEX([16]Data!$C$5:$C$156,MATCH(A60,[16]Data!$A$5:$A$156,0))</f>
        <v>KJ - Brtnice</v>
      </c>
      <c r="C60" s="85" t="str">
        <f>VLOOKUP($C$2,'[23]ERU-1'!$A$6:$BE$17,C$42,FALSE)</f>
        <v>Říjen</v>
      </c>
      <c r="D60" s="85">
        <f>VLOOKUP($C$2,'[23]ERU-1'!$A$6:$BE$17,D$42,FALSE)</f>
        <v>10</v>
      </c>
      <c r="E60" s="85">
        <f>VLOOKUP($C$2,'[23]ERU-1'!$A$6:$BE$17,E$42,FALSE)</f>
        <v>76.116</v>
      </c>
      <c r="F60" s="85">
        <f>VLOOKUP($C$2,'[23]ERU-1'!$A$6:$BE$17,F$42,FALSE)</f>
        <v>46.621000000000002</v>
      </c>
      <c r="G60" s="85">
        <f>VLOOKUP($C$2,'[23]ERU-1'!$A$6:$BE$17,G$42,FALSE)</f>
        <v>35.484000000000002</v>
      </c>
      <c r="H60" s="85">
        <f>VLOOKUP($C$2,'[23]ERU-1'!$A$6:$BE$17,H$42,FALSE)</f>
        <v>136</v>
      </c>
      <c r="I60" s="85">
        <f>VLOOKUP($C$2,'[23]ERU-1'!$A$6:$BE$17,I$42,FALSE)</f>
        <v>0</v>
      </c>
      <c r="J60" s="85">
        <f>VLOOKUP($C$2,'[23]ERU-1'!$A$6:$BE$17,J$42,FALSE)</f>
        <v>0</v>
      </c>
      <c r="K60" s="85">
        <f>VLOOKUP($C$2,'[23]ERU-1'!$A$6:$BE$17,K$42,FALSE)</f>
        <v>136</v>
      </c>
      <c r="L60" s="85">
        <f>VLOOKUP($C$2,'[23]ERU-1'!$A$6:$BE$17,L$42,FALSE)</f>
        <v>0</v>
      </c>
      <c r="M60" s="85">
        <f>VLOOKUP($C$2,'[23]ERU-1'!$A$6:$BE$17,M$42,FALSE)</f>
        <v>136</v>
      </c>
      <c r="N60" s="85">
        <f>VLOOKUP($C$2,'[23]ERU-1'!$A$6:$BE$17,N$42,FALSE)</f>
        <v>0</v>
      </c>
      <c r="O60" s="85" t="s">
        <v>36</v>
      </c>
      <c r="P60" s="85">
        <f>VLOOKUP($C$2,'[23]ERU-1'!$A$6:$BE$17,P$42,FALSE)</f>
        <v>0</v>
      </c>
      <c r="Q60" s="85">
        <f>VLOOKUP($C$2,'[23]ERU-1'!$A$6:$BE$17,Q$42,FALSE)</f>
        <v>0</v>
      </c>
      <c r="R60" s="85">
        <f>VLOOKUP($C$2,'[23]ERU-1'!$A$6:$BE$17,R$42,FALSE)</f>
        <v>136</v>
      </c>
      <c r="S60" s="85">
        <f>VLOOKUP($C$2,'[23]ERU-1'!$A$6:$BE$17,S$42,FALSE)</f>
        <v>0</v>
      </c>
      <c r="T60" s="85">
        <f>VLOOKUP($C$2,'[23]ERU-1'!$A$6:$BE$17,T$42,FALSE)</f>
        <v>0</v>
      </c>
      <c r="U60" s="85">
        <f>VLOOKUP($C$2,'[23]ERU-1'!$A$6:$BE$17,U$42,FALSE)</f>
        <v>0</v>
      </c>
      <c r="V60" s="85">
        <f>VLOOKUP($C$2,'[23]ERU-1'!$A$6:$BE$17,V$42,FALSE)</f>
        <v>0</v>
      </c>
      <c r="W60" s="85">
        <f>VLOOKUP($C$2,'[23]ERU-1'!$A$6:$BE$17,W$42,FALSE)</f>
        <v>0</v>
      </c>
      <c r="X60" s="85">
        <f>VLOOKUP($C$2,'[23]ERU-1'!$A$6:$BE$17,X$42,FALSE)</f>
        <v>0</v>
      </c>
      <c r="Y60" s="85">
        <f>VLOOKUP($C$2,'[23]ERU-1'!$A$6:$BE$17,Y$42,FALSE)</f>
        <v>0</v>
      </c>
      <c r="Z60" s="85">
        <f>VLOOKUP($C$2,'[23]ERU-1'!$A$6:$BE$17,Z$42,FALSE)</f>
        <v>0</v>
      </c>
      <c r="AA60" s="85" t="str">
        <f>INDEX([16]Data!$BK$5:$BK$156,MATCH(A60,[16]Data!$A$5:$A$156,0))</f>
        <v>Vysočina</v>
      </c>
      <c r="AB60" s="86">
        <f>INDEX([16]Data!$BM$5:$BM$156,MATCH(A60,[16]Data!$A$5:$A$156,0))</f>
        <v>0.41699999999999998</v>
      </c>
      <c r="AC60" s="12"/>
      <c r="AD60" s="39">
        <f t="shared" si="16"/>
        <v>0.81031676235554317</v>
      </c>
    </row>
    <row r="61" spans="1:30" x14ac:dyDescent="0.25">
      <c r="A61">
        <v>2477</v>
      </c>
      <c r="B61" s="84" t="str">
        <f>INDEX([16]Data!$C$5:$C$156,MATCH(A61,[16]Data!$A$5:$A$156,0))</f>
        <v>KJ - Bystřice nad Pernštejnem</v>
      </c>
      <c r="C61" s="85" t="str">
        <f>VLOOKUP($C$2,'[24]ERU-1'!$A$6:$BE$17,C$42,FALSE)</f>
        <v>Říjen</v>
      </c>
      <c r="D61" s="85">
        <f>VLOOKUP($C$2,'[24]ERU-1'!$A$6:$BE$17,D$42,FALSE)</f>
        <v>10</v>
      </c>
      <c r="E61" s="85">
        <f>VLOOKUP($C$2,'[24]ERU-1'!$A$6:$BE$17,E$42,FALSE)</f>
        <v>589.13599999999997</v>
      </c>
      <c r="F61" s="85">
        <f>VLOOKUP($C$2,'[24]ERU-1'!$A$6:$BE$17,F$42,FALSE)</f>
        <v>311.87599999999998</v>
      </c>
      <c r="G61" s="85">
        <f>VLOOKUP($C$2,'[24]ERU-1'!$A$6:$BE$17,G$42,FALSE)</f>
        <v>35.500999999999998</v>
      </c>
      <c r="H61" s="85">
        <f>VLOOKUP($C$2,'[24]ERU-1'!$A$6:$BE$17,H$42,FALSE)</f>
        <v>883</v>
      </c>
      <c r="I61" s="85">
        <f>VLOOKUP($C$2,'[24]ERU-1'!$A$6:$BE$17,I$42,FALSE)</f>
        <v>0</v>
      </c>
      <c r="J61" s="85">
        <f>VLOOKUP($C$2,'[24]ERU-1'!$A$6:$BE$17,J$42,FALSE)</f>
        <v>0</v>
      </c>
      <c r="K61" s="85">
        <f>VLOOKUP($C$2,'[24]ERU-1'!$A$6:$BE$17,K$42,FALSE)</f>
        <v>883</v>
      </c>
      <c r="L61" s="85">
        <f>VLOOKUP($C$2,'[24]ERU-1'!$A$6:$BE$17,L$42,FALSE)</f>
        <v>0</v>
      </c>
      <c r="M61" s="85">
        <f>VLOOKUP($C$2,'[24]ERU-1'!$A$6:$BE$17,M$42,FALSE)</f>
        <v>883</v>
      </c>
      <c r="N61" s="85">
        <f>VLOOKUP($C$2,'[24]ERU-1'!$A$6:$BE$17,N$42,FALSE)</f>
        <v>0</v>
      </c>
      <c r="O61" s="85" t="s">
        <v>36</v>
      </c>
      <c r="P61" s="85">
        <f>VLOOKUP($C$2,'[24]ERU-1'!$A$6:$BE$17,P$42,FALSE)</f>
        <v>0</v>
      </c>
      <c r="Q61" s="85">
        <f>VLOOKUP($C$2,'[24]ERU-1'!$A$6:$BE$17,Q$42,FALSE)</f>
        <v>0</v>
      </c>
      <c r="R61" s="85">
        <f>VLOOKUP($C$2,'[24]ERU-1'!$A$6:$BE$17,R$42,FALSE)</f>
        <v>883</v>
      </c>
      <c r="S61" s="85">
        <f>VLOOKUP($C$2,'[24]ERU-1'!$A$6:$BE$17,S$42,FALSE)</f>
        <v>0</v>
      </c>
      <c r="T61" s="85">
        <f>VLOOKUP($C$2,'[24]ERU-1'!$A$6:$BE$17,T$42,FALSE)</f>
        <v>0</v>
      </c>
      <c r="U61" s="85">
        <f>VLOOKUP($C$2,'[24]ERU-1'!$A$6:$BE$17,U$42,FALSE)</f>
        <v>0</v>
      </c>
      <c r="V61" s="85">
        <f>VLOOKUP($C$2,'[24]ERU-1'!$A$6:$BE$17,V$42,FALSE)</f>
        <v>0</v>
      </c>
      <c r="W61" s="85">
        <f>VLOOKUP($C$2,'[24]ERU-1'!$A$6:$BE$17,W$42,FALSE)</f>
        <v>0</v>
      </c>
      <c r="X61" s="85">
        <f>VLOOKUP($C$2,'[24]ERU-1'!$A$6:$BE$17,X$42,FALSE)</f>
        <v>0</v>
      </c>
      <c r="Y61" s="85">
        <f>VLOOKUP($C$2,'[24]ERU-1'!$A$6:$BE$17,Y$42,FALSE)</f>
        <v>0</v>
      </c>
      <c r="Z61" s="85">
        <f>VLOOKUP($C$2,'[24]ERU-1'!$A$6:$BE$17,Z$42,FALSE)</f>
        <v>0</v>
      </c>
      <c r="AA61" s="85" t="str">
        <f>INDEX([16]Data!$BK$5:$BK$156,MATCH(A61,[16]Data!$A$5:$A$156,0))</f>
        <v>Vysočina</v>
      </c>
      <c r="AB61" s="86">
        <f>INDEX([16]Data!$BM$5:$BM$156,MATCH(A61,[16]Data!$A$5:$A$156,0))</f>
        <v>2.254</v>
      </c>
      <c r="AC61" s="12"/>
      <c r="AD61" s="39">
        <f t="shared" si="16"/>
        <v>0.78645929080075982</v>
      </c>
    </row>
    <row r="62" spans="1:30" x14ac:dyDescent="0.25">
      <c r="A62">
        <v>3124</v>
      </c>
      <c r="B62" s="84" t="str">
        <f>INDEX([16]Data!$C$5:$C$156,MATCH(A62,[16]Data!$A$5:$A$156,0))</f>
        <v>KJ - Česká Třebová, Křib</v>
      </c>
      <c r="C62" s="85" t="str">
        <f>VLOOKUP($C$2,'[25]ERU-1'!$A$6:$BE$17,C$42,FALSE)</f>
        <v>Říjen</v>
      </c>
      <c r="D62" s="85">
        <f>VLOOKUP($C$2,'[25]ERU-1'!$A$6:$BE$17,D$42,FALSE)</f>
        <v>10</v>
      </c>
      <c r="E62" s="85">
        <f>VLOOKUP($C$2,'[25]ERU-1'!$A$6:$BE$17,E$42,FALSE)</f>
        <v>174.25299999999999</v>
      </c>
      <c r="F62" s="85">
        <f>VLOOKUP($C$2,'[25]ERU-1'!$A$6:$BE$17,F$42,FALSE)</f>
        <v>101.014</v>
      </c>
      <c r="G62" s="85">
        <f>VLOOKUP($C$2,'[25]ERU-1'!$A$6:$BE$17,G$42,FALSE)</f>
        <v>35.47</v>
      </c>
      <c r="H62" s="85">
        <f>VLOOKUP($C$2,'[25]ERU-1'!$A$6:$BE$17,H$42,FALSE)</f>
        <v>293</v>
      </c>
      <c r="I62" s="85">
        <f>VLOOKUP($C$2,'[25]ERU-1'!$A$6:$BE$17,I$42,FALSE)</f>
        <v>0</v>
      </c>
      <c r="J62" s="85">
        <f>VLOOKUP($C$2,'[25]ERU-1'!$A$6:$BE$17,J$42,FALSE)</f>
        <v>0</v>
      </c>
      <c r="K62" s="85">
        <f>VLOOKUP($C$2,'[25]ERU-1'!$A$6:$BE$17,K$42,FALSE)</f>
        <v>293</v>
      </c>
      <c r="L62" s="85">
        <f>VLOOKUP($C$2,'[25]ERU-1'!$A$6:$BE$17,L$42,FALSE)</f>
        <v>0</v>
      </c>
      <c r="M62" s="85">
        <f>VLOOKUP($C$2,'[25]ERU-1'!$A$6:$BE$17,M$42,FALSE)</f>
        <v>293</v>
      </c>
      <c r="N62" s="85">
        <f>VLOOKUP($C$2,'[25]ERU-1'!$A$6:$BE$17,N$42,FALSE)</f>
        <v>0</v>
      </c>
      <c r="O62" s="85" t="s">
        <v>36</v>
      </c>
      <c r="P62" s="85">
        <f>VLOOKUP($C$2,'[25]ERU-1'!$A$6:$BE$17,P$42,FALSE)</f>
        <v>0</v>
      </c>
      <c r="Q62" s="85">
        <f>VLOOKUP($C$2,'[25]ERU-1'!$A$6:$BE$17,Q$42,FALSE)</f>
        <v>0</v>
      </c>
      <c r="R62" s="85">
        <f>VLOOKUP($C$2,'[25]ERU-1'!$A$6:$BE$17,R$42,FALSE)</f>
        <v>293</v>
      </c>
      <c r="S62" s="85">
        <f>VLOOKUP($C$2,'[25]ERU-1'!$A$6:$BE$17,S$42,FALSE)</f>
        <v>0</v>
      </c>
      <c r="T62" s="85">
        <f>VLOOKUP($C$2,'[25]ERU-1'!$A$6:$BE$17,T$42,FALSE)</f>
        <v>0</v>
      </c>
      <c r="U62" s="85">
        <f>VLOOKUP($C$2,'[25]ERU-1'!$A$6:$BE$17,U$42,FALSE)</f>
        <v>0</v>
      </c>
      <c r="V62" s="85">
        <f>VLOOKUP($C$2,'[25]ERU-1'!$A$6:$BE$17,V$42,FALSE)</f>
        <v>0</v>
      </c>
      <c r="W62" s="85">
        <f>VLOOKUP($C$2,'[25]ERU-1'!$A$6:$BE$17,W$42,FALSE)</f>
        <v>0</v>
      </c>
      <c r="X62" s="85">
        <f>VLOOKUP($C$2,'[25]ERU-1'!$A$6:$BE$17,X$42,FALSE)</f>
        <v>0</v>
      </c>
      <c r="Y62" s="85">
        <f>VLOOKUP($C$2,'[25]ERU-1'!$A$6:$BE$17,Y$42,FALSE)</f>
        <v>0</v>
      </c>
      <c r="Z62" s="85">
        <f>VLOOKUP($C$2,'[25]ERU-1'!$A$6:$BE$17,Z$42,FALSE)</f>
        <v>0</v>
      </c>
      <c r="AA62" s="85" t="str">
        <f>INDEX([16]Data!$BK$5:$BK$156,MATCH(A62,[16]Data!$A$5:$A$156,0))</f>
        <v>Pardubický</v>
      </c>
      <c r="AB62" s="86">
        <f>INDEX([16]Data!$BM$5:$BM$156,MATCH(A62,[16]Data!$A$5:$A$156,0))</f>
        <v>0.28599999999999998</v>
      </c>
      <c r="AC62" s="12"/>
      <c r="AD62" s="39">
        <f t="shared" si="16"/>
        <v>0.80571889925048901</v>
      </c>
    </row>
    <row r="63" spans="1:30" x14ac:dyDescent="0.25">
      <c r="A63">
        <v>3242</v>
      </c>
      <c r="B63" s="84" t="str">
        <f>INDEX([16]Data!$C$5:$C$156,MATCH(A63,[16]Data!$A$5:$A$156,0))</f>
        <v>KJ - Česká Třebová, Lhotka</v>
      </c>
      <c r="C63" s="85" t="str">
        <f>VLOOKUP($C$2,'[26]ERU-1'!$A$6:$BE$17,C$42,FALSE)</f>
        <v>Říjen</v>
      </c>
      <c r="D63" s="85">
        <f>VLOOKUP($C$2,'[26]ERU-1'!$A$6:$BE$17,D$42,FALSE)</f>
        <v>10</v>
      </c>
      <c r="E63" s="85">
        <f>VLOOKUP($C$2,'[26]ERU-1'!$A$6:$BE$17,E$42,FALSE)</f>
        <v>531.28300000000002</v>
      </c>
      <c r="F63" s="85">
        <f>VLOOKUP($C$2,'[26]ERU-1'!$A$6:$BE$17,F$42,FALSE)</f>
        <v>293.66000000000003</v>
      </c>
      <c r="G63" s="85">
        <f>VLOOKUP($C$2,'[26]ERU-1'!$A$6:$BE$17,G$42,FALSE)</f>
        <v>35.469000000000001</v>
      </c>
      <c r="H63" s="85">
        <f>VLOOKUP($C$2,'[26]ERU-1'!$A$6:$BE$17,H$42,FALSE)</f>
        <v>876</v>
      </c>
      <c r="I63" s="85">
        <f>VLOOKUP($C$2,'[26]ERU-1'!$A$6:$BE$17,I$42,FALSE)</f>
        <v>0</v>
      </c>
      <c r="J63" s="85">
        <f>VLOOKUP($C$2,'[26]ERU-1'!$A$6:$BE$17,J$42,FALSE)</f>
        <v>0</v>
      </c>
      <c r="K63" s="85">
        <f>VLOOKUP($C$2,'[26]ERU-1'!$A$6:$BE$17,K$42,FALSE)</f>
        <v>876</v>
      </c>
      <c r="L63" s="85">
        <f>VLOOKUP($C$2,'[26]ERU-1'!$A$6:$BE$17,L$42,FALSE)</f>
        <v>0</v>
      </c>
      <c r="M63" s="85">
        <f>VLOOKUP($C$2,'[26]ERU-1'!$A$6:$BE$17,M$42,FALSE)</f>
        <v>876</v>
      </c>
      <c r="N63" s="85">
        <f>VLOOKUP($C$2,'[26]ERU-1'!$A$6:$BE$17,N$42,FALSE)</f>
        <v>0</v>
      </c>
      <c r="O63" s="85" t="s">
        <v>36</v>
      </c>
      <c r="P63" s="85">
        <f>VLOOKUP($C$2,'[26]ERU-1'!$A$6:$BE$17,P$42,FALSE)</f>
        <v>0</v>
      </c>
      <c r="Q63" s="85">
        <f>VLOOKUP($C$2,'[26]ERU-1'!$A$6:$BE$17,Q$42,FALSE)</f>
        <v>0</v>
      </c>
      <c r="R63" s="85">
        <f>VLOOKUP($C$2,'[26]ERU-1'!$A$6:$BE$17,R$42,FALSE)</f>
        <v>876</v>
      </c>
      <c r="S63" s="85">
        <f>VLOOKUP($C$2,'[26]ERU-1'!$A$6:$BE$17,S$42,FALSE)</f>
        <v>0</v>
      </c>
      <c r="T63" s="85">
        <f>VLOOKUP($C$2,'[26]ERU-1'!$A$6:$BE$17,T$42,FALSE)</f>
        <v>0</v>
      </c>
      <c r="U63" s="85">
        <f>VLOOKUP($C$2,'[26]ERU-1'!$A$6:$BE$17,U$42,FALSE)</f>
        <v>0</v>
      </c>
      <c r="V63" s="85">
        <f>VLOOKUP($C$2,'[26]ERU-1'!$A$6:$BE$17,V$42,FALSE)</f>
        <v>0</v>
      </c>
      <c r="W63" s="85">
        <f>VLOOKUP($C$2,'[26]ERU-1'!$A$6:$BE$17,W$42,FALSE)</f>
        <v>0</v>
      </c>
      <c r="X63" s="85">
        <f>VLOOKUP($C$2,'[26]ERU-1'!$A$6:$BE$17,X$42,FALSE)</f>
        <v>0</v>
      </c>
      <c r="Y63" s="85">
        <f>VLOOKUP($C$2,'[26]ERU-1'!$A$6:$BE$17,Y$42,FALSE)</f>
        <v>0</v>
      </c>
      <c r="Z63" s="85">
        <f>VLOOKUP($C$2,'[26]ERU-1'!$A$6:$BE$17,Z$42,FALSE)</f>
        <v>0</v>
      </c>
      <c r="AA63" s="85" t="str">
        <f>INDEX([16]Data!$BK$5:$BK$156,MATCH(A63,[16]Data!$A$5:$A$156,0))</f>
        <v>Pardubický</v>
      </c>
      <c r="AB63" s="86">
        <f>INDEX([16]Data!$BM$5:$BM$156,MATCH(A63,[16]Data!$A$5:$A$156,0))</f>
        <v>1.046</v>
      </c>
      <c r="AC63" s="12"/>
      <c r="AD63" s="39">
        <f t="shared" si="16"/>
        <v>0.82862267020817715</v>
      </c>
    </row>
    <row r="64" spans="1:30" x14ac:dyDescent="0.25">
      <c r="A64">
        <v>3040</v>
      </c>
      <c r="B64" s="84" t="str">
        <f>INDEX([16]Data!$C$5:$C$156,MATCH(A64,[16]Data!$A$5:$A$156,0))</f>
        <v>KJ - Duchcov</v>
      </c>
      <c r="C64" s="85" t="str">
        <f>VLOOKUP($C$2,'[27]ERU-1'!$A$6:$BE$17,C$42,FALSE)</f>
        <v>Říjen</v>
      </c>
      <c r="D64" s="85">
        <f>VLOOKUP($C$2,'[27]ERU-1'!$A$6:$BE$17,D$42,FALSE)</f>
        <v>10</v>
      </c>
      <c r="E64" s="85">
        <f>VLOOKUP($C$2,'[27]ERU-1'!$A$6:$BE$17,E$42,FALSE)</f>
        <v>271.14299999999997</v>
      </c>
      <c r="F64" s="85">
        <f>VLOOKUP($C$2,'[27]ERU-1'!$A$6:$BE$17,F$42,FALSE)</f>
        <v>143.62700000000001</v>
      </c>
      <c r="G64" s="85">
        <f>VLOOKUP($C$2,'[27]ERU-1'!$A$6:$BE$17,G$42,FALSE)</f>
        <v>35.485999999999997</v>
      </c>
      <c r="H64" s="85">
        <f>VLOOKUP($C$2,'[27]ERU-1'!$A$6:$BE$17,H$42,FALSE)</f>
        <v>403</v>
      </c>
      <c r="I64" s="85">
        <f>VLOOKUP($C$2,'[27]ERU-1'!$A$6:$BE$17,I$42,FALSE)</f>
        <v>0</v>
      </c>
      <c r="J64" s="85">
        <f>VLOOKUP($C$2,'[27]ERU-1'!$A$6:$BE$17,J$42,FALSE)</f>
        <v>0</v>
      </c>
      <c r="K64" s="85">
        <f>VLOOKUP($C$2,'[27]ERU-1'!$A$6:$BE$17,K$42,FALSE)</f>
        <v>403</v>
      </c>
      <c r="L64" s="85">
        <f>VLOOKUP($C$2,'[27]ERU-1'!$A$6:$BE$17,L$42,FALSE)</f>
        <v>0</v>
      </c>
      <c r="M64" s="85">
        <f>VLOOKUP($C$2,'[27]ERU-1'!$A$6:$BE$17,M$42,FALSE)</f>
        <v>403</v>
      </c>
      <c r="N64" s="85">
        <f>VLOOKUP($C$2,'[27]ERU-1'!$A$6:$BE$17,N$42,FALSE)</f>
        <v>0</v>
      </c>
      <c r="O64" s="85" t="s">
        <v>36</v>
      </c>
      <c r="P64" s="85">
        <f>VLOOKUP($C$2,'[27]ERU-1'!$A$6:$BE$17,P$42,FALSE)</f>
        <v>0</v>
      </c>
      <c r="Q64" s="85">
        <f>VLOOKUP($C$2,'[27]ERU-1'!$A$6:$BE$17,Q$42,FALSE)</f>
        <v>0</v>
      </c>
      <c r="R64" s="85">
        <f>VLOOKUP($C$2,'[27]ERU-1'!$A$6:$BE$17,R$42,FALSE)</f>
        <v>403</v>
      </c>
      <c r="S64" s="85">
        <f>VLOOKUP($C$2,'[27]ERU-1'!$A$6:$BE$17,S$42,FALSE)</f>
        <v>0</v>
      </c>
      <c r="T64" s="85">
        <f>VLOOKUP($C$2,'[27]ERU-1'!$A$6:$BE$17,T$42,FALSE)</f>
        <v>0</v>
      </c>
      <c r="U64" s="85">
        <f>VLOOKUP($C$2,'[27]ERU-1'!$A$6:$BE$17,U$42,FALSE)</f>
        <v>0</v>
      </c>
      <c r="V64" s="85">
        <f>VLOOKUP($C$2,'[27]ERU-1'!$A$6:$BE$17,V$42,FALSE)</f>
        <v>0</v>
      </c>
      <c r="W64" s="85">
        <f>VLOOKUP($C$2,'[27]ERU-1'!$A$6:$BE$17,W$42,FALSE)</f>
        <v>0</v>
      </c>
      <c r="X64" s="85">
        <f>VLOOKUP($C$2,'[27]ERU-1'!$A$6:$BE$17,X$42,FALSE)</f>
        <v>0</v>
      </c>
      <c r="Y64" s="85">
        <f>VLOOKUP($C$2,'[27]ERU-1'!$A$6:$BE$17,Y$42,FALSE)</f>
        <v>0</v>
      </c>
      <c r="Z64" s="85">
        <f>VLOOKUP($C$2,'[27]ERU-1'!$A$6:$BE$17,Z$42,FALSE)</f>
        <v>0</v>
      </c>
      <c r="AA64" s="85" t="str">
        <f>INDEX([16]Data!$BK$5:$BK$156,MATCH(A64,[16]Data!$A$5:$A$156,0))</f>
        <v>Ústecký</v>
      </c>
      <c r="AB64" s="86">
        <f>INDEX([16]Data!$BM$5:$BM$156,MATCH(A64,[16]Data!$A$5:$A$156,0))</f>
        <v>2.5129999999999999</v>
      </c>
      <c r="AC64" s="12"/>
      <c r="AD64" s="39">
        <f t="shared" si="16"/>
        <v>0.77941086595448228</v>
      </c>
    </row>
    <row r="65" spans="1:30" x14ac:dyDescent="0.25">
      <c r="A65">
        <v>2479</v>
      </c>
      <c r="B65" s="84" t="str">
        <f>INDEX([16]Data!$C$5:$C$156,MATCH(A65,[16]Data!$A$5:$A$156,0))</f>
        <v>KJ - Fügnerova, Vrchlabí</v>
      </c>
      <c r="C65" s="85" t="str">
        <f>VLOOKUP($C$2,'[28]ERU-1'!$A$6:$BE$17,C$42,FALSE)</f>
        <v>Říjen</v>
      </c>
      <c r="D65" s="85">
        <f>VLOOKUP($C$2,'[28]ERU-1'!$A$6:$BE$17,D$42,FALSE)</f>
        <v>10</v>
      </c>
      <c r="E65" s="85" t="e">
        <f>VLOOKUP($C$2,'[28]ERU-1'!$A$6:$BE$17,E$42,FALSE)</f>
        <v>#N/A</v>
      </c>
      <c r="F65" s="85" t="e">
        <f>VLOOKUP($C$2,'[28]ERU-1'!$A$6:$BE$17,F$42,FALSE)</f>
        <v>#N/A</v>
      </c>
      <c r="G65" s="85" t="e">
        <f>VLOOKUP($C$2,'[28]ERU-1'!$A$6:$BE$17,G$42,FALSE)</f>
        <v>#N/A</v>
      </c>
      <c r="H65" s="85">
        <f>VLOOKUP($C$2,'[28]ERU-1'!$A$6:$BE$17,H$42,FALSE)</f>
        <v>0</v>
      </c>
      <c r="I65" s="85">
        <f>VLOOKUP($C$2,'[28]ERU-1'!$A$6:$BE$17,I$42,FALSE)</f>
        <v>0</v>
      </c>
      <c r="J65" s="85">
        <f>VLOOKUP($C$2,'[28]ERU-1'!$A$6:$BE$17,J$42,FALSE)</f>
        <v>0</v>
      </c>
      <c r="K65" s="85">
        <f>VLOOKUP($C$2,'[28]ERU-1'!$A$6:$BE$17,K$42,FALSE)</f>
        <v>0</v>
      </c>
      <c r="L65" s="85">
        <f>VLOOKUP($C$2,'[28]ERU-1'!$A$6:$BE$17,L$42,FALSE)</f>
        <v>0</v>
      </c>
      <c r="M65" s="85">
        <f>VLOOKUP($C$2,'[28]ERU-1'!$A$6:$BE$17,M$42,FALSE)</f>
        <v>0</v>
      </c>
      <c r="N65" s="85">
        <f>VLOOKUP($C$2,'[28]ERU-1'!$A$6:$BE$17,N$42,FALSE)</f>
        <v>0</v>
      </c>
      <c r="O65" s="85" t="s">
        <v>36</v>
      </c>
      <c r="P65" s="85">
        <f>VLOOKUP($C$2,'[28]ERU-1'!$A$6:$BE$17,P$42,FALSE)</f>
        <v>0</v>
      </c>
      <c r="Q65" s="85">
        <f>VLOOKUP($C$2,'[28]ERU-1'!$A$6:$BE$17,Q$42,FALSE)</f>
        <v>0</v>
      </c>
      <c r="R65" s="85">
        <f>VLOOKUP($C$2,'[28]ERU-1'!$A$6:$BE$17,R$42,FALSE)</f>
        <v>0</v>
      </c>
      <c r="S65" s="85">
        <f>VLOOKUP($C$2,'[28]ERU-1'!$A$6:$BE$17,S$42,FALSE)</f>
        <v>0</v>
      </c>
      <c r="T65" s="85">
        <f>VLOOKUP($C$2,'[28]ERU-1'!$A$6:$BE$17,T$42,FALSE)</f>
        <v>0</v>
      </c>
      <c r="U65" s="85">
        <f>VLOOKUP($C$2,'[28]ERU-1'!$A$6:$BE$17,U$42,FALSE)</f>
        <v>0</v>
      </c>
      <c r="V65" s="85">
        <f>VLOOKUP($C$2,'[28]ERU-1'!$A$6:$BE$17,V$42,FALSE)</f>
        <v>0</v>
      </c>
      <c r="W65" s="85">
        <f>VLOOKUP($C$2,'[28]ERU-1'!$A$6:$BE$17,W$42,FALSE)</f>
        <v>0</v>
      </c>
      <c r="X65" s="85">
        <f>VLOOKUP($C$2,'[28]ERU-1'!$A$6:$BE$17,X$42,FALSE)</f>
        <v>0</v>
      </c>
      <c r="Y65" s="85">
        <f>VLOOKUP($C$2,'[28]ERU-1'!$A$6:$BE$17,Y$42,FALSE)</f>
        <v>0</v>
      </c>
      <c r="Z65" s="85">
        <f>VLOOKUP($C$2,'[28]ERU-1'!$A$6:$BE$17,Z$42,FALSE)</f>
        <v>0</v>
      </c>
      <c r="AA65" s="85" t="str">
        <f>INDEX([16]Data!$BK$5:$BK$156,MATCH(A65,[16]Data!$A$5:$A$156,0))</f>
        <v>Královéhradecký</v>
      </c>
      <c r="AB65" s="86">
        <f>INDEX([16]Data!$BM$5:$BM$156,MATCH(A65,[16]Data!$A$5:$A$156,0))</f>
        <v>0.95199999999999996</v>
      </c>
      <c r="AC65" s="12"/>
      <c r="AD65" s="39" t="e">
        <f t="shared" si="16"/>
        <v>#N/A</v>
      </c>
    </row>
    <row r="66" spans="1:30" x14ac:dyDescent="0.25">
      <c r="A66">
        <v>3515</v>
      </c>
      <c r="B66" s="84" t="str">
        <f>INDEX([16]Data!$C$5:$C$156,MATCH(A66,[16]Data!$A$5:$A$156,0))</f>
        <v>KJ - Havlíčkův Brod, Rozkošská</v>
      </c>
      <c r="C66" s="85" t="str">
        <f>VLOOKUP($C$2,'[29]ERU-1'!$A$6:$BE$17,C$42,FALSE)</f>
        <v>Říjen</v>
      </c>
      <c r="D66" s="85">
        <f>VLOOKUP($C$2,'[29]ERU-1'!$A$6:$BE$17,D$42,FALSE)</f>
        <v>10</v>
      </c>
      <c r="E66" s="85">
        <f>VLOOKUP($C$2,'[29]ERU-1'!$A$6:$BE$17,E$42,FALSE)</f>
        <v>150.20099999999999</v>
      </c>
      <c r="F66" s="85">
        <f>VLOOKUP($C$2,'[29]ERU-1'!$A$6:$BE$17,F$42,FALSE)</f>
        <v>81.281000000000006</v>
      </c>
      <c r="G66" s="85">
        <f>VLOOKUP($C$2,'[29]ERU-1'!$A$6:$BE$17,G$42,FALSE)</f>
        <v>35.469000000000001</v>
      </c>
      <c r="H66" s="85">
        <f>VLOOKUP($C$2,'[29]ERU-1'!$A$6:$BE$17,H$42,FALSE)</f>
        <v>243</v>
      </c>
      <c r="I66" s="85">
        <f>VLOOKUP($C$2,'[29]ERU-1'!$A$6:$BE$17,I$42,FALSE)</f>
        <v>0</v>
      </c>
      <c r="J66" s="85">
        <f>VLOOKUP($C$2,'[29]ERU-1'!$A$6:$BE$17,J$42,FALSE)</f>
        <v>0</v>
      </c>
      <c r="K66" s="85">
        <f>VLOOKUP($C$2,'[29]ERU-1'!$A$6:$BE$17,K$42,FALSE)</f>
        <v>243</v>
      </c>
      <c r="L66" s="85">
        <f>VLOOKUP($C$2,'[29]ERU-1'!$A$6:$BE$17,L$42,FALSE)</f>
        <v>0</v>
      </c>
      <c r="M66" s="85">
        <f>VLOOKUP($C$2,'[29]ERU-1'!$A$6:$BE$17,M$42,FALSE)</f>
        <v>243</v>
      </c>
      <c r="N66" s="85">
        <f>VLOOKUP($C$2,'[29]ERU-1'!$A$6:$BE$17,N$42,FALSE)</f>
        <v>0</v>
      </c>
      <c r="O66" s="85" t="s">
        <v>36</v>
      </c>
      <c r="P66" s="85">
        <f>VLOOKUP($C$2,'[29]ERU-1'!$A$6:$BE$17,P$42,FALSE)</f>
        <v>0</v>
      </c>
      <c r="Q66" s="85">
        <f>VLOOKUP($C$2,'[29]ERU-1'!$A$6:$BE$17,Q$42,FALSE)</f>
        <v>0</v>
      </c>
      <c r="R66" s="85">
        <f>VLOOKUP($C$2,'[29]ERU-1'!$A$6:$BE$17,R$42,FALSE)</f>
        <v>0</v>
      </c>
      <c r="S66" s="85">
        <f>VLOOKUP($C$2,'[29]ERU-1'!$A$6:$BE$17,S$42,FALSE)</f>
        <v>0</v>
      </c>
      <c r="T66" s="85">
        <f>VLOOKUP($C$2,'[29]ERU-1'!$A$6:$BE$17,T$42,FALSE)</f>
        <v>0</v>
      </c>
      <c r="U66" s="85">
        <f>VLOOKUP($C$2,'[29]ERU-1'!$A$6:$BE$17,U$42,FALSE)</f>
        <v>0</v>
      </c>
      <c r="V66" s="85">
        <f>VLOOKUP($C$2,'[29]ERU-1'!$A$6:$BE$17,V$42,FALSE)</f>
        <v>0</v>
      </c>
      <c r="W66" s="85">
        <f>VLOOKUP($C$2,'[29]ERU-1'!$A$6:$BE$17,W$42,FALSE)</f>
        <v>0</v>
      </c>
      <c r="X66" s="85">
        <f>VLOOKUP($C$2,'[29]ERU-1'!$A$6:$BE$17,X$42,FALSE)</f>
        <v>243</v>
      </c>
      <c r="Y66" s="85">
        <f>VLOOKUP($C$2,'[29]ERU-1'!$A$6:$BE$17,Y$42,FALSE)</f>
        <v>0</v>
      </c>
      <c r="Z66" s="85">
        <f>VLOOKUP($C$2,'[29]ERU-1'!$A$6:$BE$17,Z$42,FALSE)</f>
        <v>0</v>
      </c>
      <c r="AA66" s="85" t="str">
        <f>INDEX([16]Data!$BK$5:$BK$156,MATCH(A66,[16]Data!$A$5:$A$156,0))</f>
        <v>Vysočina</v>
      </c>
      <c r="AB66" s="86">
        <f>INDEX([16]Data!$BM$5:$BM$156,MATCH(A66,[16]Data!$A$5:$A$156,0))</f>
        <v>0.28599999999999998</v>
      </c>
      <c r="AC66" s="12"/>
      <c r="AD66" s="39">
        <f t="shared" si="16"/>
        <v>0.8304523812453094</v>
      </c>
    </row>
    <row r="67" spans="1:30" x14ac:dyDescent="0.25">
      <c r="A67" s="34">
        <v>3503</v>
      </c>
      <c r="B67" s="84" t="str">
        <f>INDEX([16]Data!$C$5:$C$156,MATCH(A67,[16]Data!$A$5:$A$156,0))</f>
        <v>KJ - Havlíčkův Brod, Na Výšině</v>
      </c>
      <c r="C67" s="85" t="str">
        <f>VLOOKUP($C$2,'[30]ERU-1'!$A$6:$BE$17,C$42,FALSE)</f>
        <v>Říjen</v>
      </c>
      <c r="D67" s="85">
        <f>VLOOKUP($C$2,'[30]ERU-1'!$A$6:$BE$17,D$42,FALSE)</f>
        <v>10</v>
      </c>
      <c r="E67" s="85">
        <f>VLOOKUP($C$2,'[30]ERU-1'!$A$6:$BE$17,E$42,FALSE)</f>
        <v>452.16300000000001</v>
      </c>
      <c r="F67" s="85">
        <f>VLOOKUP($C$2,'[30]ERU-1'!$A$6:$BE$17,F$42,FALSE)</f>
        <v>241.39699999999999</v>
      </c>
      <c r="G67" s="85">
        <f>VLOOKUP($C$2,'[30]ERU-1'!$A$6:$BE$17,G$42,FALSE)</f>
        <v>35.469000000000001</v>
      </c>
      <c r="H67" s="85">
        <f>VLOOKUP($C$2,'[30]ERU-1'!$A$6:$BE$17,H$42,FALSE)</f>
        <v>668</v>
      </c>
      <c r="I67" s="85">
        <f>VLOOKUP($C$2,'[30]ERU-1'!$A$6:$BE$17,I$42,FALSE)</f>
        <v>0</v>
      </c>
      <c r="J67" s="85">
        <f>VLOOKUP($C$2,'[30]ERU-1'!$A$6:$BE$17,J$42,FALSE)</f>
        <v>0</v>
      </c>
      <c r="K67" s="85">
        <f>VLOOKUP($C$2,'[30]ERU-1'!$A$6:$BE$17,K$42,FALSE)</f>
        <v>668</v>
      </c>
      <c r="L67" s="85">
        <f>VLOOKUP($C$2,'[30]ERU-1'!$A$6:$BE$17,L$42,FALSE)</f>
        <v>0</v>
      </c>
      <c r="M67" s="85">
        <f>VLOOKUP($C$2,'[30]ERU-1'!$A$6:$BE$17,M$42,FALSE)</f>
        <v>668</v>
      </c>
      <c r="N67" s="85">
        <f>VLOOKUP($C$2,'[30]ERU-1'!$A$6:$BE$17,N$42,FALSE)</f>
        <v>0</v>
      </c>
      <c r="O67" s="85" t="s">
        <v>36</v>
      </c>
      <c r="P67" s="85">
        <f>VLOOKUP($C$2,'[30]ERU-1'!$A$6:$BE$17,P$42,FALSE)</f>
        <v>0</v>
      </c>
      <c r="Q67" s="85">
        <f>VLOOKUP($C$2,'[30]ERU-1'!$A$6:$BE$17,Q$42,FALSE)</f>
        <v>0</v>
      </c>
      <c r="R67" s="85">
        <f>VLOOKUP($C$2,'[30]ERU-1'!$A$6:$BE$17,R$42,FALSE)</f>
        <v>668</v>
      </c>
      <c r="S67" s="85">
        <f>VLOOKUP($C$2,'[30]ERU-1'!$A$6:$BE$17,S$42,FALSE)</f>
        <v>0</v>
      </c>
      <c r="T67" s="85">
        <f>VLOOKUP($C$2,'[30]ERU-1'!$A$6:$BE$17,T$42,FALSE)</f>
        <v>0</v>
      </c>
      <c r="U67" s="85">
        <f>VLOOKUP($C$2,'[30]ERU-1'!$A$6:$BE$17,U$42,FALSE)</f>
        <v>0</v>
      </c>
      <c r="V67" s="85">
        <f>VLOOKUP($C$2,'[30]ERU-1'!$A$6:$BE$17,V$42,FALSE)</f>
        <v>0</v>
      </c>
      <c r="W67" s="85">
        <f>VLOOKUP($C$2,'[30]ERU-1'!$A$6:$BE$17,W$42,FALSE)</f>
        <v>0</v>
      </c>
      <c r="X67" s="85">
        <f>VLOOKUP($C$2,'[30]ERU-1'!$A$6:$BE$17,X$42,FALSE)</f>
        <v>0</v>
      </c>
      <c r="Y67" s="85">
        <f>VLOOKUP($C$2,'[30]ERU-1'!$A$6:$BE$17,Y$42,FALSE)</f>
        <v>0</v>
      </c>
      <c r="Z67" s="85">
        <f>VLOOKUP($C$2,'[30]ERU-1'!$A$6:$BE$17,Z$42,FALSE)</f>
        <v>0</v>
      </c>
      <c r="AA67" s="85" t="str">
        <f>INDEX([16]Data!$BK$5:$BK$156,MATCH(A67,[16]Data!$A$5:$A$156,0))</f>
        <v>Vysočina</v>
      </c>
      <c r="AB67" s="86">
        <f>INDEX([16]Data!$BM$5:$BM$156,MATCH(A67,[16]Data!$A$5:$A$156,0))</f>
        <v>0.73499999999999999</v>
      </c>
      <c r="AC67" s="12"/>
      <c r="AD67" s="39">
        <f t="shared" si="16"/>
        <v>0.76867382591977351</v>
      </c>
    </row>
    <row r="68" spans="1:30" x14ac:dyDescent="0.25">
      <c r="A68">
        <v>2681</v>
      </c>
      <c r="B68" s="84" t="str">
        <f>INDEX([16]Data!$C$5:$C$156,MATCH(A68,[16]Data!$A$5:$A$156,0))</f>
        <v>KJ - Havlíčkův Brod, Smetanovo náměstí</v>
      </c>
      <c r="C68" s="85" t="str">
        <f>VLOOKUP($C$2,'[31]ERU-1'!$A$6:$BE$17,C$42,FALSE)</f>
        <v>Říjen</v>
      </c>
      <c r="D68" s="85">
        <f>VLOOKUP($C$2,'[31]ERU-1'!$A$6:$BE$17,D$42,FALSE)</f>
        <v>10</v>
      </c>
      <c r="E68" s="85">
        <f>VLOOKUP($C$2,'[31]ERU-1'!$A$6:$BE$17,E$42,FALSE)</f>
        <v>281.23399999999998</v>
      </c>
      <c r="F68" s="85">
        <f>VLOOKUP($C$2,'[31]ERU-1'!$A$6:$BE$17,F$42,FALSE)</f>
        <v>149.84800000000001</v>
      </c>
      <c r="G68" s="85">
        <f>VLOOKUP($C$2,'[31]ERU-1'!$A$6:$BE$17,G$42,FALSE)</f>
        <v>35.469000000000001</v>
      </c>
      <c r="H68" s="85">
        <f>VLOOKUP($C$2,'[31]ERU-1'!$A$6:$BE$17,H$42,FALSE)</f>
        <v>421</v>
      </c>
      <c r="I68" s="85">
        <f>VLOOKUP($C$2,'[31]ERU-1'!$A$6:$BE$17,I$42,FALSE)</f>
        <v>0</v>
      </c>
      <c r="J68" s="85">
        <f>VLOOKUP($C$2,'[31]ERU-1'!$A$6:$BE$17,J$42,FALSE)</f>
        <v>0</v>
      </c>
      <c r="K68" s="85">
        <f>VLOOKUP($C$2,'[31]ERU-1'!$A$6:$BE$17,K$42,FALSE)</f>
        <v>421</v>
      </c>
      <c r="L68" s="85">
        <f>VLOOKUP($C$2,'[31]ERU-1'!$A$6:$BE$17,L$42,FALSE)</f>
        <v>0</v>
      </c>
      <c r="M68" s="85">
        <f>VLOOKUP($C$2,'[31]ERU-1'!$A$6:$BE$17,M$42,FALSE)</f>
        <v>421</v>
      </c>
      <c r="N68" s="85">
        <f>VLOOKUP($C$2,'[31]ERU-1'!$A$6:$BE$17,N$42,FALSE)</f>
        <v>0</v>
      </c>
      <c r="O68" s="85" t="s">
        <v>36</v>
      </c>
      <c r="P68" s="85">
        <f>VLOOKUP($C$2,'[31]ERU-1'!$A$6:$BE$17,P$42,FALSE)</f>
        <v>0</v>
      </c>
      <c r="Q68" s="85">
        <f>VLOOKUP($C$2,'[31]ERU-1'!$A$6:$BE$17,Q$42,FALSE)</f>
        <v>0</v>
      </c>
      <c r="R68" s="85">
        <f>VLOOKUP($C$2,'[31]ERU-1'!$A$6:$BE$17,R$42,FALSE)</f>
        <v>421</v>
      </c>
      <c r="S68" s="85">
        <f>VLOOKUP($C$2,'[31]ERU-1'!$A$6:$BE$17,S$42,FALSE)</f>
        <v>0</v>
      </c>
      <c r="T68" s="85">
        <f>VLOOKUP($C$2,'[31]ERU-1'!$A$6:$BE$17,T$42,FALSE)</f>
        <v>0</v>
      </c>
      <c r="U68" s="85">
        <f>VLOOKUP($C$2,'[31]ERU-1'!$A$6:$BE$17,U$42,FALSE)</f>
        <v>0</v>
      </c>
      <c r="V68" s="85">
        <f>VLOOKUP($C$2,'[31]ERU-1'!$A$6:$BE$17,V$42,FALSE)</f>
        <v>0</v>
      </c>
      <c r="W68" s="85">
        <f>VLOOKUP($C$2,'[31]ERU-1'!$A$6:$BE$17,W$42,FALSE)</f>
        <v>0</v>
      </c>
      <c r="X68" s="85">
        <f>VLOOKUP($C$2,'[31]ERU-1'!$A$6:$BE$17,X$42,FALSE)</f>
        <v>0</v>
      </c>
      <c r="Y68" s="85">
        <f>VLOOKUP($C$2,'[31]ERU-1'!$A$6:$BE$17,Y$42,FALSE)</f>
        <v>0</v>
      </c>
      <c r="Z68" s="85">
        <f>VLOOKUP($C$2,'[31]ERU-1'!$A$6:$BE$17,Z$42,FALSE)</f>
        <v>0</v>
      </c>
      <c r="AA68" s="85" t="str">
        <f>INDEX([16]Data!$BK$5:$BK$156,MATCH(A68,[16]Data!$A$5:$A$156,0))</f>
        <v>Vysočina</v>
      </c>
      <c r="AB68" s="86">
        <f>INDEX([16]Data!$BM$5:$BM$156,MATCH(A68,[16]Data!$A$5:$A$156,0))</f>
        <v>0.47199999999999998</v>
      </c>
      <c r="AC68" s="12"/>
      <c r="AD68" s="39">
        <f t="shared" si="16"/>
        <v>0.78042045569139684</v>
      </c>
    </row>
    <row r="69" spans="1:30" x14ac:dyDescent="0.25">
      <c r="A69">
        <v>2683</v>
      </c>
      <c r="B69" s="84" t="str">
        <f>INDEX([16]Data!$C$5:$C$156,MATCH(A69,[16]Data!$A$5:$A$156,0))</f>
        <v>KJ - Havlíčkův Brod, Žižkov II</v>
      </c>
      <c r="C69" s="85" t="str">
        <f>VLOOKUP($C$2,'[32]ERU-1'!$A$6:$BE$17,C$42,FALSE)</f>
        <v>Říjen</v>
      </c>
      <c r="D69" s="85">
        <f>VLOOKUP($C$2,'[32]ERU-1'!$A$6:$BE$17,D$42,FALSE)</f>
        <v>10</v>
      </c>
      <c r="E69" s="85">
        <f>VLOOKUP($C$2,'[32]ERU-1'!$A$6:$BE$17,E$42,FALSE)</f>
        <v>332.41199999999998</v>
      </c>
      <c r="F69" s="85">
        <f>VLOOKUP($C$2,'[32]ERU-1'!$A$6:$BE$17,F$42,FALSE)</f>
        <v>170.649</v>
      </c>
      <c r="G69" s="85">
        <f>VLOOKUP($C$2,'[32]ERU-1'!$A$6:$BE$17,G$42,FALSE)</f>
        <v>35.469000000000001</v>
      </c>
      <c r="H69" s="85">
        <f>VLOOKUP($C$2,'[32]ERU-1'!$A$6:$BE$17,H$42,FALSE)</f>
        <v>465</v>
      </c>
      <c r="I69" s="85">
        <f>VLOOKUP($C$2,'[32]ERU-1'!$A$6:$BE$17,I$42,FALSE)</f>
        <v>0</v>
      </c>
      <c r="J69" s="85">
        <f>VLOOKUP($C$2,'[32]ERU-1'!$A$6:$BE$17,J$42,FALSE)</f>
        <v>0</v>
      </c>
      <c r="K69" s="85">
        <f>VLOOKUP($C$2,'[32]ERU-1'!$A$6:$BE$17,K$42,FALSE)</f>
        <v>465</v>
      </c>
      <c r="L69" s="85">
        <f>VLOOKUP($C$2,'[32]ERU-1'!$A$6:$BE$17,L$42,FALSE)</f>
        <v>0</v>
      </c>
      <c r="M69" s="85">
        <f>VLOOKUP($C$2,'[32]ERU-1'!$A$6:$BE$17,M$42,FALSE)</f>
        <v>465</v>
      </c>
      <c r="N69" s="85">
        <f>VLOOKUP($C$2,'[32]ERU-1'!$A$6:$BE$17,N$42,FALSE)</f>
        <v>0</v>
      </c>
      <c r="O69" s="85" t="s">
        <v>36</v>
      </c>
      <c r="P69" s="85">
        <f>VLOOKUP($C$2,'[32]ERU-1'!$A$6:$BE$17,P$42,FALSE)</f>
        <v>0</v>
      </c>
      <c r="Q69" s="85">
        <f>VLOOKUP($C$2,'[32]ERU-1'!$A$6:$BE$17,Q$42,FALSE)</f>
        <v>0</v>
      </c>
      <c r="R69" s="85">
        <f>VLOOKUP($C$2,'[32]ERU-1'!$A$6:$BE$17,R$42,FALSE)</f>
        <v>465</v>
      </c>
      <c r="S69" s="85">
        <f>VLOOKUP($C$2,'[32]ERU-1'!$A$6:$BE$17,S$42,FALSE)</f>
        <v>0</v>
      </c>
      <c r="T69" s="85">
        <f>VLOOKUP($C$2,'[32]ERU-1'!$A$6:$BE$17,T$42,FALSE)</f>
        <v>0</v>
      </c>
      <c r="U69" s="85">
        <f>VLOOKUP($C$2,'[32]ERU-1'!$A$6:$BE$17,U$42,FALSE)</f>
        <v>0</v>
      </c>
      <c r="V69" s="85">
        <f>VLOOKUP($C$2,'[32]ERU-1'!$A$6:$BE$17,V$42,FALSE)</f>
        <v>0</v>
      </c>
      <c r="W69" s="85">
        <f>VLOOKUP($C$2,'[32]ERU-1'!$A$6:$BE$17,W$42,FALSE)</f>
        <v>0</v>
      </c>
      <c r="X69" s="85">
        <f>VLOOKUP($C$2,'[32]ERU-1'!$A$6:$BE$17,X$42,FALSE)</f>
        <v>0</v>
      </c>
      <c r="Y69" s="85">
        <f>VLOOKUP($C$2,'[32]ERU-1'!$A$6:$BE$17,Y$42,FALSE)</f>
        <v>0</v>
      </c>
      <c r="Z69" s="85">
        <f>VLOOKUP($C$2,'[32]ERU-1'!$A$6:$BE$17,Z$42,FALSE)</f>
        <v>0</v>
      </c>
      <c r="AA69" s="85" t="str">
        <f>INDEX([16]Data!$BK$5:$BK$156,MATCH(A69,[16]Data!$A$5:$A$156,0))</f>
        <v>Vysočina</v>
      </c>
      <c r="AB69" s="86">
        <f>INDEX([16]Data!$BM$5:$BM$156,MATCH(A69,[16]Data!$A$5:$A$156,0))</f>
        <v>0.47199999999999998</v>
      </c>
      <c r="AC69" s="12"/>
      <c r="AD69" s="39">
        <f t="shared" si="16"/>
        <v>0.75691428995579613</v>
      </c>
    </row>
    <row r="70" spans="1:30" x14ac:dyDescent="0.25">
      <c r="A70">
        <v>2879</v>
      </c>
      <c r="B70" s="84" t="str">
        <f>INDEX([16]Data!$C$5:$C$156,MATCH(A70,[16]Data!$A$5:$A$156,0))</f>
        <v>KJ - Hlučín</v>
      </c>
      <c r="C70" s="85" t="str">
        <f>VLOOKUP($C$2,'[33]ERU-1'!$A$6:$BE$17,C$42,FALSE)</f>
        <v>Říjen</v>
      </c>
      <c r="D70" s="85">
        <f>VLOOKUP($C$2,'[33]ERU-1'!$A$6:$BE$17,D$42,FALSE)</f>
        <v>10</v>
      </c>
      <c r="E70" s="85">
        <f>VLOOKUP($C$2,'[33]ERU-1'!$A$6:$BE$17,E$42,FALSE)</f>
        <v>889.91899999999998</v>
      </c>
      <c r="F70" s="85">
        <f>VLOOKUP($C$2,'[33]ERU-1'!$A$6:$BE$17,F$42,FALSE)</f>
        <v>465.27699999999999</v>
      </c>
      <c r="G70" s="85">
        <f>VLOOKUP($C$2,'[33]ERU-1'!$A$6:$BE$17,G$42,FALSE)</f>
        <v>35.481000000000002</v>
      </c>
      <c r="H70" s="85">
        <f>VLOOKUP($C$2,'[33]ERU-1'!$A$6:$BE$17,H$42,FALSE)</f>
        <v>1282</v>
      </c>
      <c r="I70" s="85">
        <f>VLOOKUP($C$2,'[33]ERU-1'!$A$6:$BE$17,I$42,FALSE)</f>
        <v>0</v>
      </c>
      <c r="J70" s="85">
        <f>VLOOKUP($C$2,'[33]ERU-1'!$A$6:$BE$17,J$42,FALSE)</f>
        <v>0</v>
      </c>
      <c r="K70" s="85">
        <f>VLOOKUP($C$2,'[33]ERU-1'!$A$6:$BE$17,K$42,FALSE)</f>
        <v>1282</v>
      </c>
      <c r="L70" s="85">
        <f>VLOOKUP($C$2,'[33]ERU-1'!$A$6:$BE$17,L$42,FALSE)</f>
        <v>0</v>
      </c>
      <c r="M70" s="85">
        <f>VLOOKUP($C$2,'[33]ERU-1'!$A$6:$BE$17,M$42,FALSE)</f>
        <v>1282</v>
      </c>
      <c r="N70" s="85">
        <f>VLOOKUP($C$2,'[33]ERU-1'!$A$6:$BE$17,N$42,FALSE)</f>
        <v>0</v>
      </c>
      <c r="O70" s="85" t="s">
        <v>36</v>
      </c>
      <c r="P70" s="85">
        <f>VLOOKUP($C$2,'[33]ERU-1'!$A$6:$BE$17,P$42,FALSE)</f>
        <v>0</v>
      </c>
      <c r="Q70" s="85">
        <f>VLOOKUP($C$2,'[33]ERU-1'!$A$6:$BE$17,Q$42,FALSE)</f>
        <v>0</v>
      </c>
      <c r="R70" s="85">
        <f>VLOOKUP($C$2,'[33]ERU-1'!$A$6:$BE$17,R$42,FALSE)</f>
        <v>1282</v>
      </c>
      <c r="S70" s="85">
        <f>VLOOKUP($C$2,'[33]ERU-1'!$A$6:$BE$17,S$42,FALSE)</f>
        <v>0</v>
      </c>
      <c r="T70" s="85">
        <f>VLOOKUP($C$2,'[33]ERU-1'!$A$6:$BE$17,T$42,FALSE)</f>
        <v>0</v>
      </c>
      <c r="U70" s="85">
        <f>VLOOKUP($C$2,'[33]ERU-1'!$A$6:$BE$17,U$42,FALSE)</f>
        <v>0</v>
      </c>
      <c r="V70" s="85">
        <f>VLOOKUP($C$2,'[33]ERU-1'!$A$6:$BE$17,V$42,FALSE)</f>
        <v>0</v>
      </c>
      <c r="W70" s="85">
        <f>VLOOKUP($C$2,'[33]ERU-1'!$A$6:$BE$17,W$42,FALSE)</f>
        <v>0</v>
      </c>
      <c r="X70" s="85">
        <f>VLOOKUP($C$2,'[33]ERU-1'!$A$6:$BE$17,X$42,FALSE)</f>
        <v>0</v>
      </c>
      <c r="Y70" s="85">
        <f>VLOOKUP($C$2,'[33]ERU-1'!$A$6:$BE$17,Y$42,FALSE)</f>
        <v>0</v>
      </c>
      <c r="Z70" s="85">
        <f>VLOOKUP($C$2,'[33]ERU-1'!$A$6:$BE$17,Z$42,FALSE)</f>
        <v>0</v>
      </c>
      <c r="AA70" s="85" t="str">
        <f>INDEX([16]Data!$BK$5:$BK$156,MATCH(A70,[16]Data!$A$5:$A$156,0))</f>
        <v>Moravskoslezský</v>
      </c>
      <c r="AB70" s="86">
        <f>INDEX([16]Data!$BM$5:$BM$156,MATCH(A70,[16]Data!$A$5:$A$156,0))</f>
        <v>1.7909999999999999</v>
      </c>
      <c r="AC70" s="12"/>
      <c r="AD70" s="39">
        <f t="shared" si="16"/>
        <v>0.76537441376021409</v>
      </c>
    </row>
    <row r="71" spans="1:30" x14ac:dyDescent="0.25">
      <c r="A71">
        <v>2856</v>
      </c>
      <c r="B71" s="84" t="str">
        <f>INDEX([16]Data!$C$5:$C$156,MATCH(A71,[16]Data!$A$5:$A$156,0))</f>
        <v>KJ - Hodkovice nad Mohelkou</v>
      </c>
      <c r="C71" s="85" t="str">
        <f>VLOOKUP($C$2,'[34]ERU-1'!$A$6:$BE$17,C$42,FALSE)</f>
        <v>Říjen</v>
      </c>
      <c r="D71" s="85">
        <f>VLOOKUP($C$2,'[34]ERU-1'!$A$6:$BE$17,D$42,FALSE)</f>
        <v>10</v>
      </c>
      <c r="E71" s="85">
        <f>VLOOKUP($C$2,'[34]ERU-1'!$A$6:$BE$17,E$42,FALSE)</f>
        <v>583.44899999999996</v>
      </c>
      <c r="F71" s="85">
        <f>VLOOKUP($C$2,'[34]ERU-1'!$A$6:$BE$17,F$42,FALSE)</f>
        <v>304.005</v>
      </c>
      <c r="G71" s="85">
        <f>VLOOKUP($C$2,'[34]ERU-1'!$A$6:$BE$17,G$42,FALSE)</f>
        <v>35.49</v>
      </c>
      <c r="H71" s="85">
        <f>VLOOKUP($C$2,'[34]ERU-1'!$A$6:$BE$17,H$42,FALSE)</f>
        <v>859</v>
      </c>
      <c r="I71" s="85">
        <f>VLOOKUP($C$2,'[34]ERU-1'!$A$6:$BE$17,I$42,FALSE)</f>
        <v>0</v>
      </c>
      <c r="J71" s="85">
        <f>VLOOKUP($C$2,'[34]ERU-1'!$A$6:$BE$17,J$42,FALSE)</f>
        <v>0</v>
      </c>
      <c r="K71" s="85">
        <f>VLOOKUP($C$2,'[34]ERU-1'!$A$6:$BE$17,K$42,FALSE)</f>
        <v>859</v>
      </c>
      <c r="L71" s="85">
        <f>VLOOKUP($C$2,'[34]ERU-1'!$A$6:$BE$17,L$42,FALSE)</f>
        <v>0</v>
      </c>
      <c r="M71" s="85">
        <f>VLOOKUP($C$2,'[34]ERU-1'!$A$6:$BE$17,M$42,FALSE)</f>
        <v>859</v>
      </c>
      <c r="N71" s="85">
        <f>VLOOKUP($C$2,'[34]ERU-1'!$A$6:$BE$17,N$42,FALSE)</f>
        <v>0</v>
      </c>
      <c r="O71" s="85" t="s">
        <v>36</v>
      </c>
      <c r="P71" s="85">
        <f>VLOOKUP($C$2,'[34]ERU-1'!$A$6:$BE$17,P$42,FALSE)</f>
        <v>0</v>
      </c>
      <c r="Q71" s="85">
        <f>VLOOKUP($C$2,'[34]ERU-1'!$A$6:$BE$17,Q$42,FALSE)</f>
        <v>0</v>
      </c>
      <c r="R71" s="85">
        <f>VLOOKUP($C$2,'[34]ERU-1'!$A$6:$BE$17,R$42,FALSE)</f>
        <v>859</v>
      </c>
      <c r="S71" s="85">
        <f>VLOOKUP($C$2,'[34]ERU-1'!$A$6:$BE$17,S$42,FALSE)</f>
        <v>0</v>
      </c>
      <c r="T71" s="85">
        <f>VLOOKUP($C$2,'[34]ERU-1'!$A$6:$BE$17,T$42,FALSE)</f>
        <v>0</v>
      </c>
      <c r="U71" s="85">
        <f>VLOOKUP($C$2,'[34]ERU-1'!$A$6:$BE$17,U$42,FALSE)</f>
        <v>0</v>
      </c>
      <c r="V71" s="85">
        <f>VLOOKUP($C$2,'[34]ERU-1'!$A$6:$BE$17,V$42,FALSE)</f>
        <v>0</v>
      </c>
      <c r="W71" s="85">
        <f>VLOOKUP($C$2,'[34]ERU-1'!$A$6:$BE$17,W$42,FALSE)</f>
        <v>0</v>
      </c>
      <c r="X71" s="85">
        <f>VLOOKUP($C$2,'[34]ERU-1'!$A$6:$BE$17,X$42,FALSE)</f>
        <v>0</v>
      </c>
      <c r="Y71" s="85">
        <f>VLOOKUP($C$2,'[34]ERU-1'!$A$6:$BE$17,Y$42,FALSE)</f>
        <v>0</v>
      </c>
      <c r="Z71" s="85">
        <f>VLOOKUP($C$2,'[34]ERU-1'!$A$6:$BE$17,Z$42,FALSE)</f>
        <v>0</v>
      </c>
      <c r="AA71" s="85" t="str">
        <f>INDEX([16]Data!$BK$5:$BK$156,MATCH(A71,[16]Data!$A$5:$A$156,0))</f>
        <v>Liberecký</v>
      </c>
      <c r="AB71" s="86">
        <f>INDEX([16]Data!$BM$5:$BM$156,MATCH(A71,[16]Data!$A$5:$A$156,0))</f>
        <v>0.95199999999999996</v>
      </c>
      <c r="AC71" s="12"/>
      <c r="AD71" s="39">
        <f t="shared" si="16"/>
        <v>0.78489206135133005</v>
      </c>
    </row>
    <row r="72" spans="1:30" x14ac:dyDescent="0.25">
      <c r="A72" s="34">
        <v>3434</v>
      </c>
      <c r="B72" s="84" t="str">
        <f>INDEX([16]Data!$C$5:$C$156,MATCH(A72,[16]Data!$A$5:$A$156,0))</f>
        <v>KJ - Hodonice</v>
      </c>
      <c r="C72" s="85" t="str">
        <f>VLOOKUP($C$2,'[35]ERU-1'!$A$6:$BE$17,C$42,FALSE)</f>
        <v>Říjen</v>
      </c>
      <c r="D72" s="85">
        <f>VLOOKUP($C$2,'[35]ERU-1'!$A$6:$BE$17,D$42,FALSE)</f>
        <v>10</v>
      </c>
      <c r="E72" s="85">
        <f>VLOOKUP($C$2,'[35]ERU-1'!$A$6:$BE$17,E$42,FALSE)</f>
        <v>2275.1039999999998</v>
      </c>
      <c r="F72" s="85">
        <f>VLOOKUP($C$2,'[35]ERU-1'!$A$6:$BE$17,F$42,FALSE)</f>
        <v>1213.681</v>
      </c>
      <c r="G72" s="85">
        <f>VLOOKUP($C$2,'[35]ERU-1'!$A$6:$BE$17,G$42,FALSE)</f>
        <v>35.491999999999997</v>
      </c>
      <c r="H72" s="85">
        <f>VLOOKUP($C$2,'[35]ERU-1'!$A$6:$BE$17,H$42,FALSE)</f>
        <v>3515</v>
      </c>
      <c r="I72" s="85">
        <f>VLOOKUP($C$2,'[35]ERU-1'!$A$6:$BE$17,I$42,FALSE)</f>
        <v>0</v>
      </c>
      <c r="J72" s="85">
        <f>VLOOKUP($C$2,'[35]ERU-1'!$A$6:$BE$17,J$42,FALSE)</f>
        <v>0</v>
      </c>
      <c r="K72" s="85">
        <f>VLOOKUP($C$2,'[35]ERU-1'!$A$6:$BE$17,K$42,FALSE)</f>
        <v>3515</v>
      </c>
      <c r="L72" s="85">
        <f>VLOOKUP($C$2,'[35]ERU-1'!$A$6:$BE$17,L$42,FALSE)</f>
        <v>0</v>
      </c>
      <c r="M72" s="85">
        <f>VLOOKUP($C$2,'[35]ERU-1'!$A$6:$BE$17,M$42,FALSE)</f>
        <v>3515</v>
      </c>
      <c r="N72" s="85">
        <f>VLOOKUP($C$2,'[35]ERU-1'!$A$6:$BE$17,N$42,FALSE)</f>
        <v>0</v>
      </c>
      <c r="O72" s="85" t="s">
        <v>36</v>
      </c>
      <c r="P72" s="85">
        <f>VLOOKUP($C$2,'[35]ERU-1'!$A$6:$BE$17,P$42,FALSE)</f>
        <v>0</v>
      </c>
      <c r="Q72" s="85">
        <f>VLOOKUP($C$2,'[35]ERU-1'!$A$6:$BE$17,Q$42,FALSE)</f>
        <v>0</v>
      </c>
      <c r="R72" s="85">
        <f>VLOOKUP($C$2,'[35]ERU-1'!$A$6:$BE$17,R$42,FALSE)</f>
        <v>3515</v>
      </c>
      <c r="S72" s="85">
        <f>VLOOKUP($C$2,'[35]ERU-1'!$A$6:$BE$17,S$42,FALSE)</f>
        <v>0</v>
      </c>
      <c r="T72" s="85">
        <f>VLOOKUP($C$2,'[35]ERU-1'!$A$6:$BE$17,T$42,FALSE)</f>
        <v>0</v>
      </c>
      <c r="U72" s="85">
        <f>VLOOKUP($C$2,'[35]ERU-1'!$A$6:$BE$17,U$42,FALSE)</f>
        <v>0</v>
      </c>
      <c r="V72" s="85">
        <f>VLOOKUP($C$2,'[35]ERU-1'!$A$6:$BE$17,V$42,FALSE)</f>
        <v>0</v>
      </c>
      <c r="W72" s="85">
        <f>VLOOKUP($C$2,'[35]ERU-1'!$A$6:$BE$17,W$42,FALSE)</f>
        <v>0</v>
      </c>
      <c r="X72" s="85">
        <f>VLOOKUP($C$2,'[35]ERU-1'!$A$6:$BE$17,X$42,FALSE)</f>
        <v>0</v>
      </c>
      <c r="Y72" s="85">
        <f>VLOOKUP($C$2,'[35]ERU-1'!$A$6:$BE$17,Y$42,FALSE)</f>
        <v>0</v>
      </c>
      <c r="Z72" s="85">
        <f>VLOOKUP($C$2,'[35]ERU-1'!$A$6:$BE$17,Z$42,FALSE)</f>
        <v>0</v>
      </c>
      <c r="AA72" s="85" t="str">
        <f>INDEX([16]Data!$BK$5:$BK$156,MATCH(A72,[16]Data!$A$5:$A$156,0))</f>
        <v>Jihomoravský</v>
      </c>
      <c r="AB72" s="86">
        <f>INDEX([16]Data!$BM$5:$BM$156,MATCH(A72,[16]Data!$A$5:$A$156,0))</f>
        <v>4.9459999999999997</v>
      </c>
      <c r="AC72" s="12"/>
      <c r="AD72" s="39">
        <f t="shared" si="16"/>
        <v>0.80448560114963386</v>
      </c>
    </row>
    <row r="73" spans="1:30" x14ac:dyDescent="0.25">
      <c r="A73">
        <v>3333</v>
      </c>
      <c r="B73" s="84" t="str">
        <f>INDEX([16]Data!$C$5:$C$156,MATCH(A73,[16]Data!$A$5:$A$156,0))</f>
        <v>KJ - Horní Bříza</v>
      </c>
      <c r="C73" s="85" t="str">
        <f>VLOOKUP($C$2,'[36]ERU-1'!$A$6:$BE$17,C$42,FALSE)</f>
        <v>Říjen</v>
      </c>
      <c r="D73" s="85">
        <f>VLOOKUP($C$2,'[36]ERU-1'!$A$6:$BE$17,D$42,FALSE)</f>
        <v>10</v>
      </c>
      <c r="E73" s="85">
        <f>VLOOKUP($C$2,'[36]ERU-1'!$A$6:$BE$17,E$42,FALSE)</f>
        <v>769.13</v>
      </c>
      <c r="F73" s="85">
        <f>VLOOKUP($C$2,'[36]ERU-1'!$A$6:$BE$17,F$42,FALSE)</f>
        <v>409.13299999999998</v>
      </c>
      <c r="G73" s="85">
        <f>VLOOKUP($C$2,'[36]ERU-1'!$A$6:$BE$17,G$42,FALSE)</f>
        <v>35.494999999999997</v>
      </c>
      <c r="H73" s="85">
        <f>VLOOKUP($C$2,'[36]ERU-1'!$A$6:$BE$17,H$42,FALSE)</f>
        <v>1116</v>
      </c>
      <c r="I73" s="85">
        <f>VLOOKUP($C$2,'[36]ERU-1'!$A$6:$BE$17,I$42,FALSE)</f>
        <v>0</v>
      </c>
      <c r="J73" s="85">
        <f>VLOOKUP($C$2,'[36]ERU-1'!$A$6:$BE$17,J$42,FALSE)</f>
        <v>0</v>
      </c>
      <c r="K73" s="85">
        <f>VLOOKUP($C$2,'[36]ERU-1'!$A$6:$BE$17,K$42,FALSE)</f>
        <v>1116</v>
      </c>
      <c r="L73" s="85">
        <f>VLOOKUP($C$2,'[36]ERU-1'!$A$6:$BE$17,L$42,FALSE)</f>
        <v>0</v>
      </c>
      <c r="M73" s="85">
        <f>VLOOKUP($C$2,'[36]ERU-1'!$A$6:$BE$17,M$42,FALSE)</f>
        <v>1116</v>
      </c>
      <c r="N73" s="85">
        <f>VLOOKUP($C$2,'[36]ERU-1'!$A$6:$BE$17,N$42,FALSE)</f>
        <v>0</v>
      </c>
      <c r="O73" s="85" t="s">
        <v>36</v>
      </c>
      <c r="P73" s="85">
        <f>VLOOKUP($C$2,'[36]ERU-1'!$A$6:$BE$17,P$42,FALSE)</f>
        <v>0</v>
      </c>
      <c r="Q73" s="85">
        <f>VLOOKUP($C$2,'[36]ERU-1'!$A$6:$BE$17,Q$42,FALSE)</f>
        <v>0</v>
      </c>
      <c r="R73" s="85">
        <f>VLOOKUP($C$2,'[36]ERU-1'!$A$6:$BE$17,R$42,FALSE)</f>
        <v>0</v>
      </c>
      <c r="S73" s="85">
        <f>VLOOKUP($C$2,'[36]ERU-1'!$A$6:$BE$17,S$42,FALSE)</f>
        <v>0</v>
      </c>
      <c r="T73" s="85">
        <f>VLOOKUP($C$2,'[36]ERU-1'!$A$6:$BE$17,T$42,FALSE)</f>
        <v>1116</v>
      </c>
      <c r="U73" s="85">
        <f>VLOOKUP($C$2,'[36]ERU-1'!$A$6:$BE$17,U$42,FALSE)</f>
        <v>0</v>
      </c>
      <c r="V73" s="85">
        <f>VLOOKUP($C$2,'[36]ERU-1'!$A$6:$BE$17,V$42,FALSE)</f>
        <v>0</v>
      </c>
      <c r="W73" s="85">
        <f>VLOOKUP($C$2,'[36]ERU-1'!$A$6:$BE$17,W$42,FALSE)</f>
        <v>0</v>
      </c>
      <c r="X73" s="85">
        <f>VLOOKUP($C$2,'[36]ERU-1'!$A$6:$BE$17,X$42,FALSE)</f>
        <v>0</v>
      </c>
      <c r="Y73" s="85">
        <f>VLOOKUP($C$2,'[36]ERU-1'!$A$6:$BE$17,Y$42,FALSE)</f>
        <v>0</v>
      </c>
      <c r="Z73" s="85">
        <f>VLOOKUP($C$2,'[36]ERU-1'!$A$6:$BE$17,Z$42,FALSE)</f>
        <v>0</v>
      </c>
      <c r="AA73" s="85" t="str">
        <f>INDEX([16]Data!$BK$5:$BK$156,MATCH(A73,[16]Data!$A$5:$A$156,0))</f>
        <v>Plzeňský</v>
      </c>
      <c r="AB73" s="86">
        <f>INDEX([16]Data!$BM$5:$BM$156,MATCH(A73,[16]Data!$A$5:$A$156,0))</f>
        <v>1.9950000000000001</v>
      </c>
      <c r="AC73" s="12"/>
      <c r="AD73" s="39">
        <f t="shared" si="16"/>
        <v>0.75769981888530136</v>
      </c>
    </row>
    <row r="74" spans="1:30" x14ac:dyDescent="0.25">
      <c r="A74">
        <v>2883</v>
      </c>
      <c r="B74" s="84" t="str">
        <f>INDEX([16]Data!$C$5:$C$156,MATCH(A74,[16]Data!$A$5:$A$156,0))</f>
        <v>KJ - Hořovice</v>
      </c>
      <c r="C74" s="85" t="str">
        <f>VLOOKUP($C$2,'[37]ERU-1'!$A$6:$BE$17,C$42,FALSE)</f>
        <v>Říjen</v>
      </c>
      <c r="D74" s="85">
        <f>VLOOKUP($C$2,'[37]ERU-1'!$A$6:$BE$17,D$42,FALSE)</f>
        <v>10</v>
      </c>
      <c r="E74" s="85">
        <f>VLOOKUP($C$2,'[37]ERU-1'!$A$6:$BE$17,E$42,FALSE)</f>
        <v>244.22800000000001</v>
      </c>
      <c r="F74" s="85">
        <f>VLOOKUP($C$2,'[37]ERU-1'!$A$6:$BE$17,F$42,FALSE)</f>
        <v>128.12899999999999</v>
      </c>
      <c r="G74" s="85">
        <f>VLOOKUP($C$2,'[37]ERU-1'!$A$6:$BE$17,G$42,FALSE)</f>
        <v>35.451000000000001</v>
      </c>
      <c r="H74" s="85">
        <f>VLOOKUP($C$2,'[37]ERU-1'!$A$6:$BE$17,H$42,FALSE)</f>
        <v>355</v>
      </c>
      <c r="I74" s="85">
        <f>VLOOKUP($C$2,'[37]ERU-1'!$A$6:$BE$17,I$42,FALSE)</f>
        <v>0</v>
      </c>
      <c r="J74" s="85">
        <f>VLOOKUP($C$2,'[37]ERU-1'!$A$6:$BE$17,J$42,FALSE)</f>
        <v>0</v>
      </c>
      <c r="K74" s="85">
        <f>VLOOKUP($C$2,'[37]ERU-1'!$A$6:$BE$17,K$42,FALSE)</f>
        <v>355</v>
      </c>
      <c r="L74" s="85">
        <f>VLOOKUP($C$2,'[37]ERU-1'!$A$6:$BE$17,L$42,FALSE)</f>
        <v>0</v>
      </c>
      <c r="M74" s="85">
        <f>VLOOKUP($C$2,'[37]ERU-1'!$A$6:$BE$17,M$42,FALSE)</f>
        <v>355</v>
      </c>
      <c r="N74" s="85">
        <f>VLOOKUP($C$2,'[37]ERU-1'!$A$6:$BE$17,N$42,FALSE)</f>
        <v>0</v>
      </c>
      <c r="O74" s="85" t="s">
        <v>36</v>
      </c>
      <c r="P74" s="85">
        <f>VLOOKUP($C$2,'[37]ERU-1'!$A$6:$BE$17,P$42,FALSE)</f>
        <v>0</v>
      </c>
      <c r="Q74" s="85">
        <f>VLOOKUP($C$2,'[37]ERU-1'!$A$6:$BE$17,Q$42,FALSE)</f>
        <v>0</v>
      </c>
      <c r="R74" s="85">
        <f>VLOOKUP($C$2,'[37]ERU-1'!$A$6:$BE$17,R$42,FALSE)</f>
        <v>355</v>
      </c>
      <c r="S74" s="85">
        <f>VLOOKUP($C$2,'[37]ERU-1'!$A$6:$BE$17,S$42,FALSE)</f>
        <v>0</v>
      </c>
      <c r="T74" s="85">
        <f>VLOOKUP($C$2,'[37]ERU-1'!$A$6:$BE$17,T$42,FALSE)</f>
        <v>0</v>
      </c>
      <c r="U74" s="85">
        <f>VLOOKUP($C$2,'[37]ERU-1'!$A$6:$BE$17,U$42,FALSE)</f>
        <v>0</v>
      </c>
      <c r="V74" s="85">
        <f>VLOOKUP($C$2,'[37]ERU-1'!$A$6:$BE$17,V$42,FALSE)</f>
        <v>0</v>
      </c>
      <c r="W74" s="85">
        <f>VLOOKUP($C$2,'[37]ERU-1'!$A$6:$BE$17,W$42,FALSE)</f>
        <v>0</v>
      </c>
      <c r="X74" s="85">
        <f>VLOOKUP($C$2,'[37]ERU-1'!$A$6:$BE$17,X$42,FALSE)</f>
        <v>0</v>
      </c>
      <c r="Y74" s="85">
        <f>VLOOKUP($C$2,'[37]ERU-1'!$A$6:$BE$17,Y$42,FALSE)</f>
        <v>0</v>
      </c>
      <c r="Z74" s="85">
        <f>VLOOKUP($C$2,'[37]ERU-1'!$A$6:$BE$17,Z$42,FALSE)</f>
        <v>0</v>
      </c>
      <c r="AA74" s="85" t="str">
        <f>INDEX([16]Data!$BK$5:$BK$156,MATCH(A74,[16]Data!$A$5:$A$156,0))</f>
        <v>Středočeský</v>
      </c>
      <c r="AB74" s="86">
        <f>INDEX([16]Data!$BM$5:$BM$156,MATCH(A74,[16]Data!$A$5:$A$156,0))</f>
        <v>0.72299999999999998</v>
      </c>
      <c r="AC74" s="12"/>
      <c r="AD74" s="39">
        <f t="shared" si="16"/>
        <v>0.76962366920143854</v>
      </c>
    </row>
    <row r="75" spans="1:30" x14ac:dyDescent="0.25">
      <c r="A75">
        <v>3386</v>
      </c>
      <c r="B75" s="84" t="str">
        <f>INDEX([16]Data!$C$5:$C$156,MATCH(A75,[16]Data!$A$5:$A$156,0))</f>
        <v>KJ - Hrabyně (areál RÚ)</v>
      </c>
      <c r="C75" s="85" t="str">
        <f>VLOOKUP($C$2,'[38]ERU-1'!$A$6:$BE$17,C$42,FALSE)</f>
        <v>Říjen</v>
      </c>
      <c r="D75" s="85">
        <f>VLOOKUP($C$2,'[38]ERU-1'!$A$6:$BE$17,D$42,FALSE)</f>
        <v>10</v>
      </c>
      <c r="E75" s="85">
        <f>VLOOKUP($C$2,'[38]ERU-1'!$A$6:$BE$17,E$42,FALSE)</f>
        <v>984.89099999999996</v>
      </c>
      <c r="F75" s="85">
        <f>VLOOKUP($C$2,'[38]ERU-1'!$A$6:$BE$17,F$42,FALSE)</f>
        <v>507.91399999999999</v>
      </c>
      <c r="G75" s="85">
        <f>VLOOKUP($C$2,'[38]ERU-1'!$A$6:$BE$17,G$42,FALSE)</f>
        <v>35.481000000000002</v>
      </c>
      <c r="H75" s="85">
        <f>VLOOKUP($C$2,'[38]ERU-1'!$A$6:$BE$17,H$42,FALSE)</f>
        <v>1375</v>
      </c>
      <c r="I75" s="85">
        <f>VLOOKUP($C$2,'[38]ERU-1'!$A$6:$BE$17,I$42,FALSE)</f>
        <v>0</v>
      </c>
      <c r="J75" s="85">
        <f>VLOOKUP($C$2,'[38]ERU-1'!$A$6:$BE$17,J$42,FALSE)</f>
        <v>0</v>
      </c>
      <c r="K75" s="85">
        <f>VLOOKUP($C$2,'[38]ERU-1'!$A$6:$BE$17,K$42,FALSE)</f>
        <v>1375</v>
      </c>
      <c r="L75" s="85">
        <f>VLOOKUP($C$2,'[38]ERU-1'!$A$6:$BE$17,L$42,FALSE)</f>
        <v>0</v>
      </c>
      <c r="M75" s="85">
        <f>VLOOKUP($C$2,'[38]ERU-1'!$A$6:$BE$17,M$42,FALSE)</f>
        <v>1375</v>
      </c>
      <c r="N75" s="85">
        <f>VLOOKUP($C$2,'[38]ERU-1'!$A$6:$BE$17,N$42,FALSE)</f>
        <v>0</v>
      </c>
      <c r="O75" s="85" t="s">
        <v>36</v>
      </c>
      <c r="P75" s="85">
        <f>VLOOKUP($C$2,'[38]ERU-1'!$A$6:$BE$17,P$42,FALSE)</f>
        <v>0</v>
      </c>
      <c r="Q75" s="85">
        <f>VLOOKUP($C$2,'[38]ERU-1'!$A$6:$BE$17,Q$42,FALSE)</f>
        <v>0</v>
      </c>
      <c r="R75" s="85">
        <f>VLOOKUP($C$2,'[38]ERU-1'!$A$6:$BE$17,R$42,FALSE)</f>
        <v>0</v>
      </c>
      <c r="S75" s="85">
        <f>VLOOKUP($C$2,'[38]ERU-1'!$A$6:$BE$17,S$42,FALSE)</f>
        <v>0</v>
      </c>
      <c r="T75" s="85">
        <f>VLOOKUP($C$2,'[38]ERU-1'!$A$6:$BE$17,T$42,FALSE)</f>
        <v>0</v>
      </c>
      <c r="U75" s="85">
        <f>VLOOKUP($C$2,'[38]ERU-1'!$A$6:$BE$17,U$42,FALSE)</f>
        <v>0</v>
      </c>
      <c r="V75" s="85">
        <f>VLOOKUP($C$2,'[38]ERU-1'!$A$6:$BE$17,V$42,FALSE)</f>
        <v>0</v>
      </c>
      <c r="W75" s="85">
        <f>VLOOKUP($C$2,'[38]ERU-1'!$A$6:$BE$17,W$42,FALSE)</f>
        <v>0</v>
      </c>
      <c r="X75" s="85">
        <f>VLOOKUP($C$2,'[38]ERU-1'!$A$6:$BE$17,X$42,FALSE)</f>
        <v>1375</v>
      </c>
      <c r="Y75" s="85">
        <f>VLOOKUP($C$2,'[38]ERU-1'!$A$6:$BE$17,Y$42,FALSE)</f>
        <v>0</v>
      </c>
      <c r="Z75" s="85">
        <f>VLOOKUP($C$2,'[38]ERU-1'!$A$6:$BE$17,Z$42,FALSE)</f>
        <v>0</v>
      </c>
      <c r="AA75" s="85" t="str">
        <f>INDEX([16]Data!$BK$5:$BK$156,MATCH(A75,[16]Data!$A$5:$A$156,0))</f>
        <v>Moravskoslezský</v>
      </c>
      <c r="AB75" s="86">
        <f>INDEX([16]Data!$BM$5:$BM$156,MATCH(A75,[16]Data!$A$5:$A$156,0))</f>
        <v>2.0529999999999999</v>
      </c>
      <c r="AC75" s="12"/>
      <c r="AD75" s="39">
        <f t="shared" si="16"/>
        <v>0.75198644739945042</v>
      </c>
    </row>
    <row r="76" spans="1:30" x14ac:dyDescent="0.25">
      <c r="A76">
        <v>3546</v>
      </c>
      <c r="B76" s="84" t="str">
        <f>INDEX([16]Data!$C$5:$C$156,MATCH(A76,[16]Data!$A$5:$A$156,0))</f>
        <v>KJ - Humpolec, Lnářská</v>
      </c>
      <c r="C76" s="85" t="str">
        <f>VLOOKUP($C$2,'[39]ERU-1'!$A$6:$BE$17,C$42,FALSE)</f>
        <v>Říjen</v>
      </c>
      <c r="D76" s="85">
        <f>VLOOKUP($C$2,'[39]ERU-1'!$A$6:$BE$17,D$42,FALSE)</f>
        <v>10</v>
      </c>
      <c r="E76" s="85">
        <f>VLOOKUP($C$2,'[39]ERU-1'!$A$6:$BE$17,E$42,FALSE)</f>
        <v>297.92</v>
      </c>
      <c r="F76" s="85">
        <f>VLOOKUP($C$2,'[39]ERU-1'!$A$6:$BE$17,F$42,FALSE)</f>
        <v>165.55</v>
      </c>
      <c r="G76" s="85">
        <f>VLOOKUP($C$2,'[39]ERU-1'!$A$6:$BE$17,G$42,FALSE)</f>
        <v>35.518000000000001</v>
      </c>
      <c r="H76" s="85">
        <f>VLOOKUP($C$2,'[39]ERU-1'!$A$6:$BE$17,H$42,FALSE)</f>
        <v>480</v>
      </c>
      <c r="I76" s="85">
        <f>VLOOKUP($C$2,'[39]ERU-1'!$A$6:$BE$17,I$42,FALSE)</f>
        <v>0</v>
      </c>
      <c r="J76" s="85">
        <f>VLOOKUP($C$2,'[39]ERU-1'!$A$6:$BE$17,J$42,FALSE)</f>
        <v>0</v>
      </c>
      <c r="K76" s="85">
        <f>VLOOKUP($C$2,'[39]ERU-1'!$A$6:$BE$17,K$42,FALSE)</f>
        <v>480</v>
      </c>
      <c r="L76" s="85">
        <f>VLOOKUP($C$2,'[39]ERU-1'!$A$6:$BE$17,L$42,FALSE)</f>
        <v>0</v>
      </c>
      <c r="M76" s="85">
        <f>VLOOKUP($C$2,'[39]ERU-1'!$A$6:$BE$17,M$42,FALSE)</f>
        <v>480</v>
      </c>
      <c r="N76" s="85">
        <f>VLOOKUP($C$2,'[39]ERU-1'!$A$6:$BE$17,N$42,FALSE)</f>
        <v>0</v>
      </c>
      <c r="O76" s="85" t="s">
        <v>36</v>
      </c>
      <c r="P76" s="85">
        <f>VLOOKUP($C$2,'[39]ERU-1'!$A$6:$BE$17,P$42,FALSE)</f>
        <v>0</v>
      </c>
      <c r="Q76" s="85">
        <f>VLOOKUP($C$2,'[39]ERU-1'!$A$6:$BE$17,Q$42,FALSE)</f>
        <v>0</v>
      </c>
      <c r="R76" s="85">
        <f>VLOOKUP($C$2,'[39]ERU-1'!$A$6:$BE$17,R$42,FALSE)</f>
        <v>0</v>
      </c>
      <c r="S76" s="85">
        <f>VLOOKUP($C$2,'[39]ERU-1'!$A$6:$BE$17,S$42,FALSE)</f>
        <v>0</v>
      </c>
      <c r="T76" s="85">
        <f>VLOOKUP($C$2,'[39]ERU-1'!$A$6:$BE$17,T$42,FALSE)</f>
        <v>0</v>
      </c>
      <c r="U76" s="85">
        <f>VLOOKUP($C$2,'[39]ERU-1'!$A$6:$BE$17,U$42,FALSE)</f>
        <v>0</v>
      </c>
      <c r="V76" s="85">
        <f>VLOOKUP($C$2,'[39]ERU-1'!$A$6:$BE$17,V$42,FALSE)</f>
        <v>0</v>
      </c>
      <c r="W76" s="85">
        <f>VLOOKUP($C$2,'[39]ERU-1'!$A$6:$BE$17,W$42,FALSE)</f>
        <v>0</v>
      </c>
      <c r="X76" s="85">
        <f>VLOOKUP($C$2,'[39]ERU-1'!$A$6:$BE$17,X$42,FALSE)</f>
        <v>480</v>
      </c>
      <c r="Y76" s="85">
        <f>VLOOKUP($C$2,'[39]ERU-1'!$A$6:$BE$17,Y$42,FALSE)</f>
        <v>0</v>
      </c>
      <c r="Z76" s="85">
        <f>VLOOKUP($C$2,'[39]ERU-1'!$A$6:$BE$17,Z$42,FALSE)</f>
        <v>0</v>
      </c>
      <c r="AA76" s="85" t="str">
        <f>INDEX([16]Data!$BK$5:$BK$156,MATCH(A76,[16]Data!$A$5:$A$156,0))</f>
        <v>Vysočina</v>
      </c>
      <c r="AB76" s="86">
        <f>INDEX([16]Data!$BM$5:$BM$156,MATCH(A76,[16]Data!$A$5:$A$156,0))</f>
        <v>0.626</v>
      </c>
      <c r="AC76" s="12"/>
      <c r="AD76" s="39">
        <f t="shared" si="16"/>
        <v>0.80539615423336353</v>
      </c>
    </row>
    <row r="77" spans="1:30" x14ac:dyDescent="0.25">
      <c r="A77">
        <v>2806</v>
      </c>
      <c r="B77" s="84" t="str">
        <f>INDEX([16]Data!$C$5:$C$156,MATCH(A77,[16]Data!$A$5:$A$156,0))</f>
        <v>KJ - Humpolec, Na Rybníčku</v>
      </c>
      <c r="C77" s="85" t="str">
        <f>VLOOKUP($C$2,'[40]ERU-1'!$A$6:$BE$17,C$42,FALSE)</f>
        <v>Říjen</v>
      </c>
      <c r="D77" s="85">
        <f>VLOOKUP($C$2,'[40]ERU-1'!$A$6:$BE$17,D$42,FALSE)</f>
        <v>10</v>
      </c>
      <c r="E77" s="85">
        <f>VLOOKUP($C$2,'[40]ERU-1'!$A$6:$BE$17,E$42,FALSE)</f>
        <v>508.69499999999999</v>
      </c>
      <c r="F77" s="85">
        <f>VLOOKUP($C$2,'[40]ERU-1'!$A$6:$BE$17,F$42,FALSE)</f>
        <v>280.81299999999999</v>
      </c>
      <c r="G77" s="85">
        <f>VLOOKUP($C$2,'[40]ERU-1'!$A$6:$BE$17,G$42,FALSE)</f>
        <v>35.517000000000003</v>
      </c>
      <c r="H77" s="85">
        <f>VLOOKUP($C$2,'[40]ERU-1'!$A$6:$BE$17,H$42,FALSE)</f>
        <v>829</v>
      </c>
      <c r="I77" s="85">
        <f>VLOOKUP($C$2,'[40]ERU-1'!$A$6:$BE$17,I$42,FALSE)</f>
        <v>0</v>
      </c>
      <c r="J77" s="85">
        <f>VLOOKUP($C$2,'[40]ERU-1'!$A$6:$BE$17,J$42,FALSE)</f>
        <v>0</v>
      </c>
      <c r="K77" s="85">
        <f>VLOOKUP($C$2,'[40]ERU-1'!$A$6:$BE$17,K$42,FALSE)</f>
        <v>829</v>
      </c>
      <c r="L77" s="85">
        <f>VLOOKUP($C$2,'[40]ERU-1'!$A$6:$BE$17,L$42,FALSE)</f>
        <v>0</v>
      </c>
      <c r="M77" s="85">
        <f>VLOOKUP($C$2,'[40]ERU-1'!$A$6:$BE$17,M$42,FALSE)</f>
        <v>829</v>
      </c>
      <c r="N77" s="85">
        <f>VLOOKUP($C$2,'[40]ERU-1'!$A$6:$BE$17,N$42,FALSE)</f>
        <v>0</v>
      </c>
      <c r="O77" s="85" t="s">
        <v>36</v>
      </c>
      <c r="P77" s="85">
        <f>VLOOKUP($C$2,'[40]ERU-1'!$A$6:$BE$17,P$42,FALSE)</f>
        <v>0</v>
      </c>
      <c r="Q77" s="85">
        <f>VLOOKUP($C$2,'[40]ERU-1'!$A$6:$BE$17,Q$42,FALSE)</f>
        <v>0</v>
      </c>
      <c r="R77" s="85">
        <f>VLOOKUP($C$2,'[40]ERU-1'!$A$6:$BE$17,R$42,FALSE)</f>
        <v>829</v>
      </c>
      <c r="S77" s="85">
        <f>VLOOKUP($C$2,'[40]ERU-1'!$A$6:$BE$17,S$42,FALSE)</f>
        <v>0</v>
      </c>
      <c r="T77" s="85">
        <f>VLOOKUP($C$2,'[40]ERU-1'!$A$6:$BE$17,T$42,FALSE)</f>
        <v>0</v>
      </c>
      <c r="U77" s="85">
        <f>VLOOKUP($C$2,'[40]ERU-1'!$A$6:$BE$17,U$42,FALSE)</f>
        <v>0</v>
      </c>
      <c r="V77" s="85">
        <f>VLOOKUP($C$2,'[40]ERU-1'!$A$6:$BE$17,V$42,FALSE)</f>
        <v>0</v>
      </c>
      <c r="W77" s="85">
        <f>VLOOKUP($C$2,'[40]ERU-1'!$A$6:$BE$17,W$42,FALSE)</f>
        <v>0</v>
      </c>
      <c r="X77" s="85">
        <f>VLOOKUP($C$2,'[40]ERU-1'!$A$6:$BE$17,X$42,FALSE)</f>
        <v>0</v>
      </c>
      <c r="Y77" s="85">
        <f>VLOOKUP($C$2,'[40]ERU-1'!$A$6:$BE$17,Y$42,FALSE)</f>
        <v>0</v>
      </c>
      <c r="Z77" s="85">
        <f>VLOOKUP($C$2,'[40]ERU-1'!$A$6:$BE$17,Z$42,FALSE)</f>
        <v>0</v>
      </c>
      <c r="AA77" s="85" t="str">
        <f>INDEX([16]Data!$BK$5:$BK$156,MATCH(A77,[16]Data!$A$5:$A$156,0))</f>
        <v>Vysočina</v>
      </c>
      <c r="AB77" s="86">
        <f>INDEX([16]Data!$BM$5:$BM$156,MATCH(A77,[16]Data!$A$5:$A$156,0))</f>
        <v>0.80800000000000005</v>
      </c>
      <c r="AC77" s="12"/>
      <c r="AD77" s="39">
        <f t="shared" si="16"/>
        <v>0.8200395913927695</v>
      </c>
    </row>
    <row r="78" spans="1:30" x14ac:dyDescent="0.25">
      <c r="A78">
        <v>3941</v>
      </c>
      <c r="B78" s="84" t="str">
        <f>INDEX([16]Data!$C$5:$C$156,MATCH(A78,[16]Data!$A$5:$A$156,0))</f>
        <v>KJ - Jaroměř</v>
      </c>
      <c r="C78" s="85" t="str">
        <f>VLOOKUP($C$2,'[41]ERU-1'!$A$6:$BE$17,C$42,FALSE)</f>
        <v>Říjen</v>
      </c>
      <c r="D78" s="85">
        <f>VLOOKUP($C$2,'[41]ERU-1'!$A$6:$BE$17,D$42,FALSE)</f>
        <v>10</v>
      </c>
      <c r="E78" s="85">
        <f>VLOOKUP($C$2,'[41]ERU-1'!$A$6:$BE$17,E$42,FALSE)</f>
        <v>161.04400000000001</v>
      </c>
      <c r="F78" s="85">
        <f>VLOOKUP($C$2,'[41]ERU-1'!$A$6:$BE$17,F$42,FALSE)</f>
        <v>91.605000000000004</v>
      </c>
      <c r="G78" s="85">
        <f>VLOOKUP($C$2,'[41]ERU-1'!$A$6:$BE$17,G$42,FALSE)</f>
        <v>35.469000000000001</v>
      </c>
      <c r="H78" s="85">
        <f>VLOOKUP($C$2,'[41]ERU-1'!$A$6:$BE$17,H$42,FALSE)</f>
        <v>258</v>
      </c>
      <c r="I78" s="85">
        <f>VLOOKUP($C$2,'[41]ERU-1'!$A$6:$BE$17,I$42,FALSE)</f>
        <v>0</v>
      </c>
      <c r="J78" s="85">
        <f>VLOOKUP($C$2,'[41]ERU-1'!$A$6:$BE$17,J$42,FALSE)</f>
        <v>0</v>
      </c>
      <c r="K78" s="85">
        <f>VLOOKUP($C$2,'[41]ERU-1'!$A$6:$BE$17,K$42,FALSE)</f>
        <v>258</v>
      </c>
      <c r="L78" s="85">
        <f>VLOOKUP($C$2,'[41]ERU-1'!$A$6:$BE$17,L$42,FALSE)</f>
        <v>0</v>
      </c>
      <c r="M78" s="85">
        <f>VLOOKUP($C$2,'[41]ERU-1'!$A$6:$BE$17,M$42,FALSE)</f>
        <v>258</v>
      </c>
      <c r="N78" s="85">
        <f>VLOOKUP($C$2,'[41]ERU-1'!$A$6:$BE$17,N$42,FALSE)</f>
        <v>0</v>
      </c>
      <c r="O78" s="85" t="s">
        <v>36</v>
      </c>
      <c r="P78" s="85">
        <f>VLOOKUP($C$2,'[41]ERU-1'!$A$6:$BE$17,P$42,FALSE)</f>
        <v>0</v>
      </c>
      <c r="Q78" s="85">
        <f>VLOOKUP($C$2,'[41]ERU-1'!$A$6:$BE$17,Q$42,FALSE)</f>
        <v>0</v>
      </c>
      <c r="R78" s="85">
        <f>VLOOKUP($C$2,'[41]ERU-1'!$A$6:$BE$17,R$42,FALSE)</f>
        <v>258</v>
      </c>
      <c r="S78" s="85">
        <f>VLOOKUP($C$2,'[41]ERU-1'!$A$6:$BE$17,S$42,FALSE)</f>
        <v>0</v>
      </c>
      <c r="T78" s="85">
        <f>VLOOKUP($C$2,'[41]ERU-1'!$A$6:$BE$17,T$42,FALSE)</f>
        <v>0</v>
      </c>
      <c r="U78" s="85">
        <f>VLOOKUP($C$2,'[41]ERU-1'!$A$6:$BE$17,U$42,FALSE)</f>
        <v>0</v>
      </c>
      <c r="V78" s="85">
        <f>VLOOKUP($C$2,'[41]ERU-1'!$A$6:$BE$17,V$42,FALSE)</f>
        <v>0</v>
      </c>
      <c r="W78" s="85">
        <f>VLOOKUP($C$2,'[41]ERU-1'!$A$6:$BE$17,W$42,FALSE)</f>
        <v>0</v>
      </c>
      <c r="X78" s="85">
        <f>VLOOKUP($C$2,'[41]ERU-1'!$A$6:$BE$17,X$42,FALSE)</f>
        <v>0</v>
      </c>
      <c r="Y78" s="85">
        <f>VLOOKUP($C$2,'[41]ERU-1'!$A$6:$BE$17,Y$42,FALSE)</f>
        <v>0</v>
      </c>
      <c r="Z78" s="85">
        <f>VLOOKUP($C$2,'[41]ERU-1'!$A$6:$BE$17,Z$42,FALSE)</f>
        <v>0</v>
      </c>
      <c r="AA78" s="85" t="str">
        <f>INDEX([16]Data!$BK$5:$BK$156,MATCH(A78,[16]Data!$A$5:$A$156,0))</f>
        <v>Královéhradecký</v>
      </c>
      <c r="AB78" s="86">
        <f>INDEX([16]Data!$BM$5:$BM$156,MATCH(A78,[16]Data!$A$5:$A$156,0))</f>
        <v>0.28599999999999998</v>
      </c>
      <c r="AC78" s="12"/>
      <c r="AD78" s="39">
        <f t="shared" si="16"/>
        <v>0.78234448629077735</v>
      </c>
    </row>
    <row r="79" spans="1:30" x14ac:dyDescent="0.25">
      <c r="A79">
        <v>2042</v>
      </c>
      <c r="B79" s="84" t="str">
        <f>INDEX([16]Data!$C$5:$C$156,MATCH(A79,[16]Data!$A$5:$A$156,0))</f>
        <v>KJ - Jihlava, U Břízek</v>
      </c>
      <c r="C79" s="85" t="str">
        <f>VLOOKUP($C$2,'[42]ERU-1'!$A$6:$BE$17,C$42,FALSE)</f>
        <v>Říjen</v>
      </c>
      <c r="D79" s="85">
        <f>VLOOKUP($C$2,'[42]ERU-1'!$A$6:$BE$17,D$42,FALSE)</f>
        <v>10</v>
      </c>
      <c r="E79" s="85">
        <f>VLOOKUP($C$2,'[42]ERU-1'!$A$6:$BE$17,E$42,FALSE)</f>
        <v>1773.41</v>
      </c>
      <c r="F79" s="85">
        <f>VLOOKUP($C$2,'[42]ERU-1'!$A$6:$BE$17,F$42,FALSE)</f>
        <v>915.57299999999998</v>
      </c>
      <c r="G79" s="85">
        <f>VLOOKUP($C$2,'[42]ERU-1'!$A$6:$BE$17,G$42,FALSE)</f>
        <v>35.493000000000002</v>
      </c>
      <c r="H79" s="85">
        <f>VLOOKUP($C$2,'[42]ERU-1'!$A$6:$BE$17,H$42,FALSE)</f>
        <v>2488</v>
      </c>
      <c r="I79" s="85">
        <f>VLOOKUP($C$2,'[42]ERU-1'!$A$6:$BE$17,I$42,FALSE)</f>
        <v>0</v>
      </c>
      <c r="J79" s="85">
        <f>VLOOKUP($C$2,'[42]ERU-1'!$A$6:$BE$17,J$42,FALSE)</f>
        <v>0</v>
      </c>
      <c r="K79" s="85">
        <f>VLOOKUP($C$2,'[42]ERU-1'!$A$6:$BE$17,K$42,FALSE)</f>
        <v>2488</v>
      </c>
      <c r="L79" s="85">
        <f>VLOOKUP($C$2,'[42]ERU-1'!$A$6:$BE$17,L$42,FALSE)</f>
        <v>0</v>
      </c>
      <c r="M79" s="85">
        <f>VLOOKUP($C$2,'[42]ERU-1'!$A$6:$BE$17,M$42,FALSE)</f>
        <v>2488</v>
      </c>
      <c r="N79" s="85">
        <f>VLOOKUP($C$2,'[42]ERU-1'!$A$6:$BE$17,N$42,FALSE)</f>
        <v>0</v>
      </c>
      <c r="O79" s="85" t="s">
        <v>36</v>
      </c>
      <c r="P79" s="85">
        <f>VLOOKUP($C$2,'[42]ERU-1'!$A$6:$BE$17,P$42,FALSE)</f>
        <v>0</v>
      </c>
      <c r="Q79" s="85">
        <f>VLOOKUP($C$2,'[42]ERU-1'!$A$6:$BE$17,Q$42,FALSE)</f>
        <v>0</v>
      </c>
      <c r="R79" s="85">
        <f>VLOOKUP($C$2,'[42]ERU-1'!$A$6:$BE$17,R$42,FALSE)</f>
        <v>2488</v>
      </c>
      <c r="S79" s="85">
        <f>VLOOKUP($C$2,'[42]ERU-1'!$A$6:$BE$17,S$42,FALSE)</f>
        <v>0</v>
      </c>
      <c r="T79" s="85">
        <f>VLOOKUP($C$2,'[42]ERU-1'!$A$6:$BE$17,T$42,FALSE)</f>
        <v>0</v>
      </c>
      <c r="U79" s="85">
        <f>VLOOKUP($C$2,'[42]ERU-1'!$A$6:$BE$17,U$42,FALSE)</f>
        <v>0</v>
      </c>
      <c r="V79" s="85">
        <f>VLOOKUP($C$2,'[42]ERU-1'!$A$6:$BE$17,V$42,FALSE)</f>
        <v>0</v>
      </c>
      <c r="W79" s="85">
        <f>VLOOKUP($C$2,'[42]ERU-1'!$A$6:$BE$17,W$42,FALSE)</f>
        <v>0</v>
      </c>
      <c r="X79" s="85">
        <f>VLOOKUP($C$2,'[42]ERU-1'!$A$6:$BE$17,X$42,FALSE)</f>
        <v>0</v>
      </c>
      <c r="Y79" s="85">
        <f>VLOOKUP($C$2,'[42]ERU-1'!$A$6:$BE$17,Y$42,FALSE)</f>
        <v>0</v>
      </c>
      <c r="Z79" s="85">
        <f>VLOOKUP($C$2,'[42]ERU-1'!$A$6:$BE$17,Z$42,FALSE)</f>
        <v>0</v>
      </c>
      <c r="AA79" s="85" t="str">
        <f>INDEX([16]Data!$BK$5:$BK$156,MATCH(A79,[16]Data!$A$5:$A$156,0))</f>
        <v>Vysočina</v>
      </c>
      <c r="AB79" s="86">
        <f>INDEX([16]Data!$BM$5:$BM$156,MATCH(A79,[16]Data!$A$5:$A$156,0))</f>
        <v>2.4729999999999999</v>
      </c>
      <c r="AC79" s="12"/>
      <c r="AD79" s="39">
        <f t="shared" si="16"/>
        <v>0.75483998666530261</v>
      </c>
    </row>
    <row r="80" spans="1:30" x14ac:dyDescent="0.25">
      <c r="A80">
        <v>2884</v>
      </c>
      <c r="B80" s="84" t="str">
        <f>INDEX([16]Data!$C$5:$C$156,MATCH(A80,[16]Data!$A$5:$A$156,0))</f>
        <v>KJ - Kaznějov</v>
      </c>
      <c r="C80" s="85" t="str">
        <f>VLOOKUP($C$2,'[43]ERU-1'!$A$6:$BE$17,C$42,FALSE)</f>
        <v>Říjen</v>
      </c>
      <c r="D80" s="85">
        <f>VLOOKUP($C$2,'[43]ERU-1'!$A$6:$BE$17,D$42,FALSE)</f>
        <v>10</v>
      </c>
      <c r="E80" s="85">
        <f>VLOOKUP($C$2,'[43]ERU-1'!$A$6:$BE$17,E$42,FALSE)</f>
        <v>334.72</v>
      </c>
      <c r="F80" s="85">
        <f>VLOOKUP($C$2,'[43]ERU-1'!$A$6:$BE$17,F$42,FALSE)</f>
        <v>171.779</v>
      </c>
      <c r="G80" s="85">
        <f>VLOOKUP($C$2,'[43]ERU-1'!$A$6:$BE$17,G$42,FALSE)</f>
        <v>35.494999999999997</v>
      </c>
      <c r="H80" s="85">
        <f>VLOOKUP($C$2,'[43]ERU-1'!$A$6:$BE$17,H$42,FALSE)</f>
        <v>464</v>
      </c>
      <c r="I80" s="85">
        <f>VLOOKUP($C$2,'[43]ERU-1'!$A$6:$BE$17,I$42,FALSE)</f>
        <v>0</v>
      </c>
      <c r="J80" s="85">
        <f>VLOOKUP($C$2,'[43]ERU-1'!$A$6:$BE$17,J$42,FALSE)</f>
        <v>0</v>
      </c>
      <c r="K80" s="85">
        <f>VLOOKUP($C$2,'[43]ERU-1'!$A$6:$BE$17,K$42,FALSE)</f>
        <v>464</v>
      </c>
      <c r="L80" s="85">
        <f>VLOOKUP($C$2,'[43]ERU-1'!$A$6:$BE$17,L$42,FALSE)</f>
        <v>0</v>
      </c>
      <c r="M80" s="85">
        <f>VLOOKUP($C$2,'[43]ERU-1'!$A$6:$BE$17,M$42,FALSE)</f>
        <v>464</v>
      </c>
      <c r="N80" s="85">
        <f>VLOOKUP($C$2,'[43]ERU-1'!$A$6:$BE$17,N$42,FALSE)</f>
        <v>0</v>
      </c>
      <c r="O80" s="85" t="s">
        <v>36</v>
      </c>
      <c r="P80" s="85">
        <f>VLOOKUP($C$2,'[43]ERU-1'!$A$6:$BE$17,P$42,FALSE)</f>
        <v>0</v>
      </c>
      <c r="Q80" s="85">
        <f>VLOOKUP($C$2,'[43]ERU-1'!$A$6:$BE$17,Q$42,FALSE)</f>
        <v>0</v>
      </c>
      <c r="R80" s="85">
        <f>VLOOKUP($C$2,'[43]ERU-1'!$A$6:$BE$17,R$42,FALSE)</f>
        <v>464</v>
      </c>
      <c r="S80" s="85">
        <f>VLOOKUP($C$2,'[43]ERU-1'!$A$6:$BE$17,S$42,FALSE)</f>
        <v>0</v>
      </c>
      <c r="T80" s="85">
        <f>VLOOKUP($C$2,'[43]ERU-1'!$A$6:$BE$17,T$42,FALSE)</f>
        <v>0</v>
      </c>
      <c r="U80" s="85">
        <f>VLOOKUP($C$2,'[43]ERU-1'!$A$6:$BE$17,U$42,FALSE)</f>
        <v>0</v>
      </c>
      <c r="V80" s="85">
        <f>VLOOKUP($C$2,'[43]ERU-1'!$A$6:$BE$17,V$42,FALSE)</f>
        <v>0</v>
      </c>
      <c r="W80" s="85">
        <f>VLOOKUP($C$2,'[43]ERU-1'!$A$6:$BE$17,W$42,FALSE)</f>
        <v>0</v>
      </c>
      <c r="X80" s="85">
        <f>VLOOKUP($C$2,'[43]ERU-1'!$A$6:$BE$17,X$42,FALSE)</f>
        <v>0</v>
      </c>
      <c r="Y80" s="85">
        <f>VLOOKUP($C$2,'[43]ERU-1'!$A$6:$BE$17,Y$42,FALSE)</f>
        <v>0</v>
      </c>
      <c r="Z80" s="85">
        <f>VLOOKUP($C$2,'[43]ERU-1'!$A$6:$BE$17,Z$42,FALSE)</f>
        <v>0</v>
      </c>
      <c r="AA80" s="85" t="str">
        <f>INDEX([16]Data!$BK$5:$BK$156,MATCH(A80,[16]Data!$A$5:$A$156,0))</f>
        <v>Plzeňský</v>
      </c>
      <c r="AB80" s="86">
        <f>INDEX([16]Data!$BM$5:$BM$156,MATCH(A80,[16]Data!$A$5:$A$156,0))</f>
        <v>1.1619999999999999</v>
      </c>
      <c r="AC80" s="12"/>
      <c r="AD80" s="39">
        <f t="shared" si="16"/>
        <v>0.75031807665016614</v>
      </c>
    </row>
    <row r="81" spans="1:30" x14ac:dyDescent="0.25">
      <c r="A81">
        <v>2447</v>
      </c>
      <c r="B81" s="84" t="str">
        <f>INDEX([16]Data!$C$5:$C$156,MATCH(A81,[16]Data!$A$5:$A$156,0))</f>
        <v>KJ - Kladruby (areál RÚ)</v>
      </c>
      <c r="C81" s="85" t="str">
        <f>VLOOKUP($C$2,'[44]ERU-1'!$A$6:$BE$17,C$42,FALSE)</f>
        <v>Říjen</v>
      </c>
      <c r="D81" s="85">
        <f>VLOOKUP($C$2,'[44]ERU-1'!$A$6:$BE$17,D$42,FALSE)</f>
        <v>10</v>
      </c>
      <c r="E81" s="85">
        <f>VLOOKUP($C$2,'[44]ERU-1'!$A$6:$BE$17,E$42,FALSE)</f>
        <v>541.20600000000002</v>
      </c>
      <c r="F81" s="85">
        <f>VLOOKUP($C$2,'[44]ERU-1'!$A$6:$BE$17,F$42,FALSE)</f>
        <v>286.67500000000001</v>
      </c>
      <c r="G81" s="85">
        <f>VLOOKUP($C$2,'[44]ERU-1'!$A$6:$BE$17,G$42,FALSE)</f>
        <v>35.462000000000003</v>
      </c>
      <c r="H81" s="85">
        <f>VLOOKUP($C$2,'[44]ERU-1'!$A$6:$BE$17,H$42,FALSE)</f>
        <v>802</v>
      </c>
      <c r="I81" s="85">
        <f>VLOOKUP($C$2,'[44]ERU-1'!$A$6:$BE$17,I$42,FALSE)</f>
        <v>0</v>
      </c>
      <c r="J81" s="85">
        <f>VLOOKUP($C$2,'[44]ERU-1'!$A$6:$BE$17,J$42,FALSE)</f>
        <v>0</v>
      </c>
      <c r="K81" s="85">
        <f>VLOOKUP($C$2,'[44]ERU-1'!$A$6:$BE$17,K$42,FALSE)</f>
        <v>802</v>
      </c>
      <c r="L81" s="85">
        <f>VLOOKUP($C$2,'[44]ERU-1'!$A$6:$BE$17,L$42,FALSE)</f>
        <v>0</v>
      </c>
      <c r="M81" s="85">
        <f>VLOOKUP($C$2,'[44]ERU-1'!$A$6:$BE$17,M$42,FALSE)</f>
        <v>802</v>
      </c>
      <c r="N81" s="85">
        <f>VLOOKUP($C$2,'[44]ERU-1'!$A$6:$BE$17,N$42,FALSE)</f>
        <v>0</v>
      </c>
      <c r="O81" s="85" t="s">
        <v>36</v>
      </c>
      <c r="P81" s="85">
        <f>VLOOKUP($C$2,'[44]ERU-1'!$A$6:$BE$17,P$42,FALSE)</f>
        <v>0</v>
      </c>
      <c r="Q81" s="85">
        <f>VLOOKUP($C$2,'[44]ERU-1'!$A$6:$BE$17,Q$42,FALSE)</f>
        <v>0</v>
      </c>
      <c r="R81" s="85">
        <f>VLOOKUP($C$2,'[44]ERU-1'!$A$6:$BE$17,R$42,FALSE)</f>
        <v>0</v>
      </c>
      <c r="S81" s="85">
        <f>VLOOKUP($C$2,'[44]ERU-1'!$A$6:$BE$17,S$42,FALSE)</f>
        <v>0</v>
      </c>
      <c r="T81" s="85">
        <f>VLOOKUP($C$2,'[44]ERU-1'!$A$6:$BE$17,T$42,FALSE)</f>
        <v>0</v>
      </c>
      <c r="U81" s="85">
        <f>VLOOKUP($C$2,'[44]ERU-1'!$A$6:$BE$17,U$42,FALSE)</f>
        <v>0</v>
      </c>
      <c r="V81" s="85">
        <f>VLOOKUP($C$2,'[44]ERU-1'!$A$6:$BE$17,V$42,FALSE)</f>
        <v>0</v>
      </c>
      <c r="W81" s="85">
        <f>VLOOKUP($C$2,'[44]ERU-1'!$A$6:$BE$17,W$42,FALSE)</f>
        <v>0</v>
      </c>
      <c r="X81" s="85">
        <f>VLOOKUP($C$2,'[44]ERU-1'!$A$6:$BE$17,X$42,FALSE)</f>
        <v>802</v>
      </c>
      <c r="Y81" s="85">
        <f>VLOOKUP($C$2,'[44]ERU-1'!$A$6:$BE$17,Y$42,FALSE)</f>
        <v>0</v>
      </c>
      <c r="Z81" s="85">
        <f>VLOOKUP($C$2,'[44]ERU-1'!$A$6:$BE$17,Z$42,FALSE)</f>
        <v>0</v>
      </c>
      <c r="AA81" s="85" t="str">
        <f>INDEX([16]Data!$BK$5:$BK$156,MATCH(A81,[16]Data!$A$5:$A$156,0))</f>
        <v>Středočeský</v>
      </c>
      <c r="AB81" s="86">
        <f>INDEX([16]Data!$BM$5:$BM$156,MATCH(A81,[16]Data!$A$5:$A$156,0))</f>
        <v>0.95199999999999996</v>
      </c>
      <c r="AC81" s="12"/>
      <c r="AD81" s="39">
        <f t="shared" si="16"/>
        <v>0.77710919256223177</v>
      </c>
    </row>
    <row r="82" spans="1:30" x14ac:dyDescent="0.25">
      <c r="A82">
        <v>3157</v>
      </c>
      <c r="B82" s="84" t="str">
        <f>INDEX([16]Data!$C$5:$C$156,MATCH(A82,[16]Data!$A$5:$A$156,0))</f>
        <v>KJ - Klimkovice (areál sanatoria)</v>
      </c>
      <c r="C82" s="85" t="str">
        <f>VLOOKUP($C$2,'[45]ERU-1'!$A$6:$BE$17,C$42,FALSE)</f>
        <v>Říjen</v>
      </c>
      <c r="D82" s="85">
        <f>VLOOKUP($C$2,'[45]ERU-1'!$A$6:$BE$17,D$42,FALSE)</f>
        <v>10</v>
      </c>
      <c r="E82" s="85">
        <f>VLOOKUP($C$2,'[45]ERU-1'!$A$6:$BE$17,E$42,FALSE)</f>
        <v>521.75199999999995</v>
      </c>
      <c r="F82" s="85">
        <f>VLOOKUP($C$2,'[45]ERU-1'!$A$6:$BE$17,F$42,FALSE)</f>
        <v>274.94</v>
      </c>
      <c r="G82" s="85">
        <f>VLOOKUP($C$2,'[45]ERU-1'!$A$6:$BE$17,G$42,FALSE)</f>
        <v>35.479999999999997</v>
      </c>
      <c r="H82" s="85">
        <f>VLOOKUP($C$2,'[45]ERU-1'!$A$6:$BE$17,H$42,FALSE)</f>
        <v>843</v>
      </c>
      <c r="I82" s="85">
        <f>VLOOKUP($C$2,'[45]ERU-1'!$A$6:$BE$17,I$42,FALSE)</f>
        <v>0</v>
      </c>
      <c r="J82" s="85">
        <f>VLOOKUP($C$2,'[45]ERU-1'!$A$6:$BE$17,J$42,FALSE)</f>
        <v>0</v>
      </c>
      <c r="K82" s="85">
        <f>VLOOKUP($C$2,'[45]ERU-1'!$A$6:$BE$17,K$42,FALSE)</f>
        <v>843</v>
      </c>
      <c r="L82" s="85">
        <f>VLOOKUP($C$2,'[45]ERU-1'!$A$6:$BE$17,L$42,FALSE)</f>
        <v>0</v>
      </c>
      <c r="M82" s="85">
        <f>VLOOKUP($C$2,'[45]ERU-1'!$A$6:$BE$17,M$42,FALSE)</f>
        <v>843</v>
      </c>
      <c r="N82" s="85">
        <f>VLOOKUP($C$2,'[45]ERU-1'!$A$6:$BE$17,N$42,FALSE)</f>
        <v>0</v>
      </c>
      <c r="O82" s="85" t="s">
        <v>36</v>
      </c>
      <c r="P82" s="85">
        <f>VLOOKUP($C$2,'[45]ERU-1'!$A$6:$BE$17,P$42,FALSE)</f>
        <v>0</v>
      </c>
      <c r="Q82" s="85">
        <f>VLOOKUP($C$2,'[45]ERU-1'!$A$6:$BE$17,Q$42,FALSE)</f>
        <v>0</v>
      </c>
      <c r="R82" s="85">
        <f>VLOOKUP($C$2,'[45]ERU-1'!$A$6:$BE$17,R$42,FALSE)</f>
        <v>0</v>
      </c>
      <c r="S82" s="85">
        <f>VLOOKUP($C$2,'[45]ERU-1'!$A$6:$BE$17,S$42,FALSE)</f>
        <v>0</v>
      </c>
      <c r="T82" s="85">
        <f>VLOOKUP($C$2,'[45]ERU-1'!$A$6:$BE$17,T$42,FALSE)</f>
        <v>0</v>
      </c>
      <c r="U82" s="85">
        <f>VLOOKUP($C$2,'[45]ERU-1'!$A$6:$BE$17,U$42,FALSE)</f>
        <v>0</v>
      </c>
      <c r="V82" s="85">
        <f>VLOOKUP($C$2,'[45]ERU-1'!$A$6:$BE$17,V$42,FALSE)</f>
        <v>0</v>
      </c>
      <c r="W82" s="85">
        <f>VLOOKUP($C$2,'[45]ERU-1'!$A$6:$BE$17,W$42,FALSE)</f>
        <v>0</v>
      </c>
      <c r="X82" s="85">
        <f>VLOOKUP($C$2,'[45]ERU-1'!$A$6:$BE$17,X$42,FALSE)</f>
        <v>843</v>
      </c>
      <c r="Y82" s="85">
        <f>VLOOKUP($C$2,'[45]ERU-1'!$A$6:$BE$17,Y$42,FALSE)</f>
        <v>0</v>
      </c>
      <c r="Z82" s="85">
        <f>VLOOKUP($C$2,'[45]ERU-1'!$A$6:$BE$17,Z$42,FALSE)</f>
        <v>0</v>
      </c>
      <c r="AA82" s="85" t="str">
        <f>INDEX([16]Data!$BK$5:$BK$156,MATCH(A82,[16]Data!$A$5:$A$156,0))</f>
        <v>Moravskoslezský</v>
      </c>
      <c r="AB82" s="86">
        <f>INDEX([16]Data!$BM$5:$BM$156,MATCH(A82,[16]Data!$A$5:$A$156,0))</f>
        <v>1.3360000000000001</v>
      </c>
      <c r="AC82" s="12"/>
      <c r="AD82" s="39">
        <f t="shared" si="16"/>
        <v>0.8517009771829005</v>
      </c>
    </row>
    <row r="83" spans="1:30" x14ac:dyDescent="0.25">
      <c r="A83">
        <v>3498</v>
      </c>
      <c r="B83" s="84" t="str">
        <f>INDEX([16]Data!$C$5:$C$156,MATCH(A83,[16]Data!$A$5:$A$156,0))</f>
        <v>KJ - Kamenický Šenov</v>
      </c>
      <c r="C83" s="85" t="str">
        <f>VLOOKUP($C$2,'[46]ERU-1'!$A$6:$BE$17,C$42,FALSE)</f>
        <v>Říjen</v>
      </c>
      <c r="D83" s="85">
        <f>VLOOKUP($C$2,'[46]ERU-1'!$A$6:$BE$17,D$42,FALSE)</f>
        <v>10</v>
      </c>
      <c r="E83" s="85">
        <f>VLOOKUP($C$2,'[46]ERU-1'!$A$6:$BE$17,E$42,FALSE)</f>
        <v>1085.643</v>
      </c>
      <c r="F83" s="85">
        <f>VLOOKUP($C$2,'[46]ERU-1'!$A$6:$BE$17,F$42,FALSE)</f>
        <v>556.63099999999997</v>
      </c>
      <c r="G83" s="85">
        <f>VLOOKUP($C$2,'[46]ERU-1'!$A$6:$BE$17,G$42,FALSE)</f>
        <v>35.488</v>
      </c>
      <c r="H83" s="85">
        <f>VLOOKUP($C$2,'[46]ERU-1'!$A$6:$BE$17,H$42,FALSE)</f>
        <v>1537</v>
      </c>
      <c r="I83" s="85">
        <f>VLOOKUP($C$2,'[46]ERU-1'!$A$6:$BE$17,I$42,FALSE)</f>
        <v>0</v>
      </c>
      <c r="J83" s="85">
        <f>VLOOKUP($C$2,'[46]ERU-1'!$A$6:$BE$17,J$42,FALSE)</f>
        <v>0</v>
      </c>
      <c r="K83" s="85">
        <f>VLOOKUP($C$2,'[46]ERU-1'!$A$6:$BE$17,K$42,FALSE)</f>
        <v>1537</v>
      </c>
      <c r="L83" s="85">
        <f>VLOOKUP($C$2,'[46]ERU-1'!$A$6:$BE$17,L$42,FALSE)</f>
        <v>0</v>
      </c>
      <c r="M83" s="85">
        <f>VLOOKUP($C$2,'[46]ERU-1'!$A$6:$BE$17,M$42,FALSE)</f>
        <v>1537</v>
      </c>
      <c r="N83" s="85">
        <f>VLOOKUP($C$2,'[46]ERU-1'!$A$6:$BE$17,N$42,FALSE)</f>
        <v>0</v>
      </c>
      <c r="O83" s="85" t="s">
        <v>36</v>
      </c>
      <c r="P83" s="85">
        <f>VLOOKUP($C$2,'[46]ERU-1'!$A$6:$BE$17,P$42,FALSE)</f>
        <v>0</v>
      </c>
      <c r="Q83" s="85">
        <f>VLOOKUP($C$2,'[46]ERU-1'!$A$6:$BE$17,Q$42,FALSE)</f>
        <v>0</v>
      </c>
      <c r="R83" s="85">
        <f>VLOOKUP($C$2,'[46]ERU-1'!$A$6:$BE$17,R$42,FALSE)</f>
        <v>1537</v>
      </c>
      <c r="S83" s="85">
        <f>VLOOKUP($C$2,'[46]ERU-1'!$A$6:$BE$17,S$42,FALSE)</f>
        <v>0</v>
      </c>
      <c r="T83" s="85">
        <f>VLOOKUP($C$2,'[46]ERU-1'!$A$6:$BE$17,T$42,FALSE)</f>
        <v>0</v>
      </c>
      <c r="U83" s="85">
        <f>VLOOKUP($C$2,'[46]ERU-1'!$A$6:$BE$17,U$42,FALSE)</f>
        <v>0</v>
      </c>
      <c r="V83" s="85">
        <f>VLOOKUP($C$2,'[46]ERU-1'!$A$6:$BE$17,V$42,FALSE)</f>
        <v>0</v>
      </c>
      <c r="W83" s="85">
        <f>VLOOKUP($C$2,'[46]ERU-1'!$A$6:$BE$17,W$42,FALSE)</f>
        <v>0</v>
      </c>
      <c r="X83" s="85">
        <f>VLOOKUP($C$2,'[46]ERU-1'!$A$6:$BE$17,X$42,FALSE)</f>
        <v>0</v>
      </c>
      <c r="Y83" s="85">
        <f>VLOOKUP($C$2,'[46]ERU-1'!$A$6:$BE$17,Y$42,FALSE)</f>
        <v>0</v>
      </c>
      <c r="Z83" s="85">
        <f>VLOOKUP($C$2,'[46]ERU-1'!$A$6:$BE$17,Z$42,FALSE)</f>
        <v>0</v>
      </c>
      <c r="AA83" s="85" t="str">
        <f>INDEX([16]Data!$BK$5:$BK$156,MATCH(A83,[16]Data!$A$5:$A$156,0))</f>
        <v>Liberecký</v>
      </c>
      <c r="AB83" s="86">
        <f>INDEX([16]Data!$BM$5:$BM$156,MATCH(A83,[16]Data!$A$5:$A$156,0))</f>
        <v>2.4729999999999999</v>
      </c>
      <c r="AC83" s="12"/>
      <c r="AD83" s="39">
        <f t="shared" si="16"/>
        <v>0.76701521195270195</v>
      </c>
    </row>
    <row r="84" spans="1:30" x14ac:dyDescent="0.25">
      <c r="A84">
        <v>3608</v>
      </c>
      <c r="B84" s="84" t="str">
        <f>INDEX([16]Data!$C$5:$C$156,MATCH(A84,[16]Data!$A$5:$A$156,0))</f>
        <v>KJ - Kojetín</v>
      </c>
      <c r="C84" s="85" t="str">
        <f>VLOOKUP($C$2,'[47]ERU-1'!$A$6:$BE$17,C$42,FALSE)</f>
        <v>Říjen</v>
      </c>
      <c r="D84" s="85">
        <f>VLOOKUP($C$2,'[47]ERU-1'!$A$6:$BE$17,D$42,FALSE)</f>
        <v>10</v>
      </c>
      <c r="E84" s="85">
        <f>VLOOKUP($C$2,'[47]ERU-1'!$A$6:$BE$17,E$42,FALSE)</f>
        <v>182.98400000000001</v>
      </c>
      <c r="F84" s="85">
        <f>VLOOKUP($C$2,'[47]ERU-1'!$A$6:$BE$17,F$42,FALSE)</f>
        <v>101.342</v>
      </c>
      <c r="G84" s="85">
        <f>VLOOKUP($C$2,'[47]ERU-1'!$A$6:$BE$17,G$42,FALSE)</f>
        <v>35.481999999999999</v>
      </c>
      <c r="H84" s="85">
        <f>VLOOKUP($C$2,'[47]ERU-1'!$A$6:$BE$17,H$42,FALSE)</f>
        <v>276</v>
      </c>
      <c r="I84" s="85">
        <f>VLOOKUP($C$2,'[47]ERU-1'!$A$6:$BE$17,I$42,FALSE)</f>
        <v>0</v>
      </c>
      <c r="J84" s="85">
        <f>VLOOKUP($C$2,'[47]ERU-1'!$A$6:$BE$17,J$42,FALSE)</f>
        <v>0</v>
      </c>
      <c r="K84" s="85">
        <f>VLOOKUP($C$2,'[47]ERU-1'!$A$6:$BE$17,K$42,FALSE)</f>
        <v>276</v>
      </c>
      <c r="L84" s="85">
        <f>VLOOKUP($C$2,'[47]ERU-1'!$A$6:$BE$17,L$42,FALSE)</f>
        <v>0</v>
      </c>
      <c r="M84" s="85">
        <f>VLOOKUP($C$2,'[47]ERU-1'!$A$6:$BE$17,M$42,FALSE)</f>
        <v>276</v>
      </c>
      <c r="N84" s="85">
        <f>VLOOKUP($C$2,'[47]ERU-1'!$A$6:$BE$17,N$42,FALSE)</f>
        <v>0</v>
      </c>
      <c r="O84" s="85" t="s">
        <v>36</v>
      </c>
      <c r="P84" s="85">
        <f>VLOOKUP($C$2,'[47]ERU-1'!$A$6:$BE$17,P$42,FALSE)</f>
        <v>0</v>
      </c>
      <c r="Q84" s="85">
        <f>VLOOKUP($C$2,'[47]ERU-1'!$A$6:$BE$17,Q$42,FALSE)</f>
        <v>0</v>
      </c>
      <c r="R84" s="85">
        <f>VLOOKUP($C$2,'[47]ERU-1'!$A$6:$BE$17,R$42,FALSE)</f>
        <v>276</v>
      </c>
      <c r="S84" s="85">
        <f>VLOOKUP($C$2,'[47]ERU-1'!$A$6:$BE$17,S$42,FALSE)</f>
        <v>0</v>
      </c>
      <c r="T84" s="85">
        <f>VLOOKUP($C$2,'[47]ERU-1'!$A$6:$BE$17,T$42,FALSE)</f>
        <v>0</v>
      </c>
      <c r="U84" s="85">
        <f>VLOOKUP($C$2,'[47]ERU-1'!$A$6:$BE$17,U$42,FALSE)</f>
        <v>0</v>
      </c>
      <c r="V84" s="85">
        <f>VLOOKUP($C$2,'[47]ERU-1'!$A$6:$BE$17,V$42,FALSE)</f>
        <v>0</v>
      </c>
      <c r="W84" s="85">
        <f>VLOOKUP($C$2,'[47]ERU-1'!$A$6:$BE$17,W$42,FALSE)</f>
        <v>0</v>
      </c>
      <c r="X84" s="85">
        <f>VLOOKUP($C$2,'[47]ERU-1'!$A$6:$BE$17,X$42,FALSE)</f>
        <v>0</v>
      </c>
      <c r="Y84" s="85">
        <f>VLOOKUP($C$2,'[47]ERU-1'!$A$6:$BE$17,Y$42,FALSE)</f>
        <v>0</v>
      </c>
      <c r="Z84" s="85">
        <f>VLOOKUP($C$2,'[47]ERU-1'!$A$6:$BE$17,Z$42,FALSE)</f>
        <v>0</v>
      </c>
      <c r="AA84" s="85" t="str">
        <f>INDEX([16]Data!$BK$5:$BK$156,MATCH(A84,[16]Data!$A$5:$A$156,0))</f>
        <v>Olomoucký</v>
      </c>
      <c r="AB84" s="86">
        <f>INDEX([16]Data!$BM$5:$BM$156,MATCH(A84,[16]Data!$A$5:$A$156,0))</f>
        <v>0.28599999999999998</v>
      </c>
      <c r="AC84" s="12"/>
      <c r="AD84" s="39">
        <f t="shared" si="16"/>
        <v>0.75651424549216184</v>
      </c>
    </row>
    <row r="85" spans="1:30" x14ac:dyDescent="0.25">
      <c r="A85" s="34">
        <v>2698</v>
      </c>
      <c r="B85" s="84" t="str">
        <f>INDEX([16]Data!$C$5:$C$156,MATCH(A85,[16]Data!$A$5:$A$156,0))</f>
        <v>Kotelna Frýdlant</v>
      </c>
      <c r="C85" s="85" t="str">
        <f>VLOOKUP($C$2,'[48]ERU-1'!$A$6:$BE$17,C$42,FALSE)</f>
        <v>Říjen</v>
      </c>
      <c r="D85" s="85">
        <f>VLOOKUP($C$2,'[48]ERU-1'!$A$6:$BE$17,D$42,FALSE)</f>
        <v>10</v>
      </c>
      <c r="E85" s="85">
        <f>VLOOKUP($C$2,'[48]ERU-1'!$A$6:$BE$17,E$42,FALSE)</f>
        <v>1434.6869999999999</v>
      </c>
      <c r="F85" s="85">
        <f>VLOOKUP($C$2,'[48]ERU-1'!$A$6:$BE$17,F$42,FALSE)</f>
        <v>740.03399999999999</v>
      </c>
      <c r="G85" s="85">
        <f>VLOOKUP($C$2,'[48]ERU-1'!$A$6:$BE$17,G$42,FALSE)</f>
        <v>35.484999999999999</v>
      </c>
      <c r="H85" s="85">
        <f>VLOOKUP($C$2,'[48]ERU-1'!$A$6:$BE$17,H$42,FALSE)</f>
        <v>2237</v>
      </c>
      <c r="I85" s="85">
        <f>VLOOKUP($C$2,'[48]ERU-1'!$A$6:$BE$17,I$42,FALSE)</f>
        <v>0</v>
      </c>
      <c r="J85" s="85">
        <f>VLOOKUP($C$2,'[48]ERU-1'!$A$6:$BE$17,J$42,FALSE)</f>
        <v>0</v>
      </c>
      <c r="K85" s="85">
        <f>VLOOKUP($C$2,'[48]ERU-1'!$A$6:$BE$17,K$42,FALSE)</f>
        <v>2237</v>
      </c>
      <c r="L85" s="85">
        <f>VLOOKUP($C$2,'[48]ERU-1'!$A$6:$BE$17,L$42,FALSE)</f>
        <v>0</v>
      </c>
      <c r="M85" s="85">
        <f>VLOOKUP($C$2,'[48]ERU-1'!$A$6:$BE$17,M$42,FALSE)</f>
        <v>2237</v>
      </c>
      <c r="N85" s="85">
        <f>VLOOKUP($C$2,'[48]ERU-1'!$A$6:$BE$17,N$42,FALSE)</f>
        <v>0</v>
      </c>
      <c r="O85" s="85" t="s">
        <v>36</v>
      </c>
      <c r="P85" s="85">
        <f>VLOOKUP($C$2,'[48]ERU-1'!$A$6:$BE$17,P$42,FALSE)</f>
        <v>0</v>
      </c>
      <c r="Q85" s="85">
        <f>VLOOKUP($C$2,'[48]ERU-1'!$A$6:$BE$17,Q$42,FALSE)</f>
        <v>0</v>
      </c>
      <c r="R85" s="85">
        <f>VLOOKUP($C$2,'[48]ERU-1'!$A$6:$BE$17,R$42,FALSE)</f>
        <v>2237</v>
      </c>
      <c r="S85" s="85">
        <f>VLOOKUP($C$2,'[48]ERU-1'!$A$6:$BE$17,S$42,FALSE)</f>
        <v>0</v>
      </c>
      <c r="T85" s="85">
        <f>VLOOKUP($C$2,'[48]ERU-1'!$A$6:$BE$17,T$42,FALSE)</f>
        <v>0</v>
      </c>
      <c r="U85" s="85">
        <f>VLOOKUP($C$2,'[48]ERU-1'!$A$6:$BE$17,U$42,FALSE)</f>
        <v>0</v>
      </c>
      <c r="V85" s="85">
        <f>VLOOKUP($C$2,'[48]ERU-1'!$A$6:$BE$17,V$42,FALSE)</f>
        <v>0</v>
      </c>
      <c r="W85" s="85">
        <f>VLOOKUP($C$2,'[48]ERU-1'!$A$6:$BE$17,W$42,FALSE)</f>
        <v>0</v>
      </c>
      <c r="X85" s="85">
        <f>VLOOKUP($C$2,'[48]ERU-1'!$A$6:$BE$17,X$42,FALSE)</f>
        <v>0</v>
      </c>
      <c r="Y85" s="85">
        <f>VLOOKUP($C$2,'[48]ERU-1'!$A$6:$BE$17,Y$42,FALSE)</f>
        <v>0</v>
      </c>
      <c r="Z85" s="85">
        <f>VLOOKUP($C$2,'[48]ERU-1'!$A$6:$BE$17,Z$42,FALSE)</f>
        <v>0</v>
      </c>
      <c r="AA85" s="85" t="str">
        <f>INDEX([16]Data!$BK$5:$BK$156,MATCH(A85,[16]Data!$A$5:$A$156,0))</f>
        <v>Liberecký</v>
      </c>
      <c r="AB85" s="86">
        <f>INDEX([16]Data!$BM$5:$BM$156,MATCH(A85,[16]Data!$A$5:$A$156,0))</f>
        <v>1.4970000000000001</v>
      </c>
      <c r="AC85" s="12"/>
      <c r="AD85" s="39">
        <f t="shared" si="16"/>
        <v>0.83967613500040383</v>
      </c>
    </row>
    <row r="86" spans="1:30" x14ac:dyDescent="0.25">
      <c r="A86">
        <v>2947</v>
      </c>
      <c r="B86" s="84" t="str">
        <f>INDEX([16]Data!$C$5:$C$156,MATCH(A86,[16]Data!$A$5:$A$156,0))</f>
        <v>Kotelna Humpolec</v>
      </c>
      <c r="C86" s="85" t="str">
        <f>VLOOKUP($C$2,'[49]ERU-1'!$A$6:$BE$17,C$42,FALSE)</f>
        <v>Říjen</v>
      </c>
      <c r="D86" s="85">
        <f>VLOOKUP($C$2,'[49]ERU-1'!$A$6:$BE$17,D$42,FALSE)</f>
        <v>10</v>
      </c>
      <c r="E86" s="85">
        <f>VLOOKUP($C$2,'[49]ERU-1'!$A$6:$BE$17,E$42,FALSE)</f>
        <v>141.547</v>
      </c>
      <c r="F86" s="85">
        <f>VLOOKUP($C$2,'[49]ERU-1'!$A$6:$BE$17,F$42,FALSE)</f>
        <v>83.963999999999999</v>
      </c>
      <c r="G86" s="85">
        <f>VLOOKUP($C$2,'[49]ERU-1'!$A$6:$BE$17,G$42,FALSE)</f>
        <v>35.518000000000001</v>
      </c>
      <c r="H86" s="85">
        <f>VLOOKUP($C$2,'[49]ERU-1'!$A$6:$BE$17,H$42,FALSE)</f>
        <v>234</v>
      </c>
      <c r="I86" s="85">
        <f>VLOOKUP($C$2,'[49]ERU-1'!$A$6:$BE$17,I$42,FALSE)</f>
        <v>0</v>
      </c>
      <c r="J86" s="85">
        <f>VLOOKUP($C$2,'[49]ERU-1'!$A$6:$BE$17,J$42,FALSE)</f>
        <v>0</v>
      </c>
      <c r="K86" s="85">
        <f>VLOOKUP($C$2,'[49]ERU-1'!$A$6:$BE$17,K$42,FALSE)</f>
        <v>234</v>
      </c>
      <c r="L86" s="85">
        <f>VLOOKUP($C$2,'[49]ERU-1'!$A$6:$BE$17,L$42,FALSE)</f>
        <v>0</v>
      </c>
      <c r="M86" s="85">
        <f>VLOOKUP($C$2,'[49]ERU-1'!$A$6:$BE$17,M$42,FALSE)</f>
        <v>234</v>
      </c>
      <c r="N86" s="85">
        <f>VLOOKUP($C$2,'[49]ERU-1'!$A$6:$BE$17,N$42,FALSE)</f>
        <v>0</v>
      </c>
      <c r="O86" s="85" t="s">
        <v>36</v>
      </c>
      <c r="P86" s="85">
        <f>VLOOKUP($C$2,'[49]ERU-1'!$A$6:$BE$17,P$42,FALSE)</f>
        <v>0</v>
      </c>
      <c r="Q86" s="85">
        <f>VLOOKUP($C$2,'[49]ERU-1'!$A$6:$BE$17,Q$42,FALSE)</f>
        <v>0</v>
      </c>
      <c r="R86" s="85">
        <f>VLOOKUP($C$2,'[49]ERU-1'!$A$6:$BE$17,R$42,FALSE)</f>
        <v>234</v>
      </c>
      <c r="S86" s="85">
        <f>VLOOKUP($C$2,'[49]ERU-1'!$A$6:$BE$17,S$42,FALSE)</f>
        <v>0</v>
      </c>
      <c r="T86" s="85">
        <f>VLOOKUP($C$2,'[49]ERU-1'!$A$6:$BE$17,T$42,FALSE)</f>
        <v>0</v>
      </c>
      <c r="U86" s="85">
        <f>VLOOKUP($C$2,'[49]ERU-1'!$A$6:$BE$17,U$42,FALSE)</f>
        <v>0</v>
      </c>
      <c r="V86" s="85">
        <f>VLOOKUP($C$2,'[49]ERU-1'!$A$6:$BE$17,V$42,FALSE)</f>
        <v>0</v>
      </c>
      <c r="W86" s="85">
        <f>VLOOKUP($C$2,'[49]ERU-1'!$A$6:$BE$17,W$42,FALSE)</f>
        <v>0</v>
      </c>
      <c r="X86" s="85">
        <f>VLOOKUP($C$2,'[49]ERU-1'!$A$6:$BE$17,X$42,FALSE)</f>
        <v>0</v>
      </c>
      <c r="Y86" s="85">
        <f>VLOOKUP($C$2,'[49]ERU-1'!$A$6:$BE$17,Y$42,FALSE)</f>
        <v>0</v>
      </c>
      <c r="Z86" s="85">
        <f>VLOOKUP($C$2,'[49]ERU-1'!$A$6:$BE$17,Z$42,FALSE)</f>
        <v>0</v>
      </c>
      <c r="AA86" s="85" t="str">
        <f>INDEX([16]Data!$BK$5:$BK$156,MATCH(A86,[16]Data!$A$5:$A$156,0))</f>
        <v>Vysočina</v>
      </c>
      <c r="AB86" s="86">
        <f>INDEX([16]Data!$BM$5:$BM$156,MATCH(A86,[16]Data!$A$5:$A$156,0))</f>
        <v>0.184</v>
      </c>
      <c r="AC86" s="12"/>
      <c r="AD86" s="39">
        <f t="shared" si="16"/>
        <v>0.77414129865180314</v>
      </c>
    </row>
    <row r="87" spans="1:30" x14ac:dyDescent="0.25">
      <c r="A87">
        <v>2381</v>
      </c>
      <c r="B87" s="84" t="str">
        <f>INDEX([16]Data!$C$5:$C$156,MATCH(A87,[16]Data!$A$5:$A$156,0))</f>
        <v>Kotelna - ZŠ Velká Chuchle</v>
      </c>
      <c r="C87" s="85" t="str">
        <f>VLOOKUP($C$2,'[9]ERU-1'!$A$6:$BE$17,C$42,FALSE)</f>
        <v>Říjen</v>
      </c>
      <c r="D87" s="85">
        <f>VLOOKUP($C$2,'[9]ERU-1'!$A$6:$BE$17,D$42,FALSE)</f>
        <v>10</v>
      </c>
      <c r="E87" s="85">
        <f>VLOOKUP($C$2,'[9]ERU-1'!$A$6:$BE$17,E$42,FALSE)</f>
        <v>35.128</v>
      </c>
      <c r="F87" s="85">
        <f>VLOOKUP($C$2,'[9]ERU-1'!$A$6:$BE$17,F$42,FALSE)</f>
        <v>23.22</v>
      </c>
      <c r="G87" s="85">
        <f>VLOOKUP($C$2,'[9]ERU-1'!$A$6:$BE$17,G$42,FALSE)</f>
        <v>35.478000000000002</v>
      </c>
      <c r="H87" s="85">
        <f>VLOOKUP($C$2,'[9]ERU-1'!$A$6:$BE$17,H$42,FALSE)</f>
        <v>65</v>
      </c>
      <c r="I87" s="85">
        <f>VLOOKUP($C$2,'[9]ERU-1'!$A$6:$BE$17,I$42,FALSE)</f>
        <v>0</v>
      </c>
      <c r="J87" s="85">
        <f>VLOOKUP($C$2,'[9]ERU-1'!$A$6:$BE$17,J$42,FALSE)</f>
        <v>0</v>
      </c>
      <c r="K87" s="85">
        <f>VLOOKUP($C$2,'[9]ERU-1'!$A$6:$BE$17,K$42,FALSE)</f>
        <v>65</v>
      </c>
      <c r="L87" s="85">
        <f>VLOOKUP($C$2,'[9]ERU-1'!$A$6:$BE$17,L$42,FALSE)</f>
        <v>0</v>
      </c>
      <c r="M87" s="85">
        <f>VLOOKUP($C$2,'[9]ERU-1'!$A$6:$BE$17,M$42,FALSE)</f>
        <v>65</v>
      </c>
      <c r="N87" s="85">
        <f>VLOOKUP($C$2,'[9]ERU-1'!$A$6:$BE$17,N$42,FALSE)</f>
        <v>0</v>
      </c>
      <c r="O87" s="85" t="s">
        <v>36</v>
      </c>
      <c r="P87" s="85">
        <f>VLOOKUP($C$2,'[9]ERU-1'!$A$6:$BE$17,P$42,FALSE)</f>
        <v>0</v>
      </c>
      <c r="Q87" s="85">
        <f>VLOOKUP($C$2,'[9]ERU-1'!$A$6:$BE$17,Q$42,FALSE)</f>
        <v>0</v>
      </c>
      <c r="R87" s="85">
        <f>VLOOKUP($C$2,'[9]ERU-1'!$A$6:$BE$17,R$42,FALSE)</f>
        <v>65</v>
      </c>
      <c r="S87" s="85">
        <f>VLOOKUP($C$2,'[9]ERU-1'!$A$6:$BE$17,S$42,FALSE)</f>
        <v>0</v>
      </c>
      <c r="T87" s="85">
        <f>VLOOKUP($C$2,'[9]ERU-1'!$A$6:$BE$17,T$42,FALSE)</f>
        <v>0</v>
      </c>
      <c r="U87" s="85">
        <f>VLOOKUP($C$2,'[9]ERU-1'!$A$6:$BE$17,U$42,FALSE)</f>
        <v>0</v>
      </c>
      <c r="V87" s="85">
        <f>VLOOKUP($C$2,'[9]ERU-1'!$A$6:$BE$17,V$42,FALSE)</f>
        <v>0</v>
      </c>
      <c r="W87" s="85">
        <f>VLOOKUP($C$2,'[9]ERU-1'!$A$6:$BE$17,W$42,FALSE)</f>
        <v>0</v>
      </c>
      <c r="X87" s="85">
        <f>VLOOKUP($C$2,'[9]ERU-1'!$A$6:$BE$17,X$42,FALSE)</f>
        <v>0</v>
      </c>
      <c r="Y87" s="85">
        <f>VLOOKUP($C$2,'[9]ERU-1'!$A$6:$BE$17,Y$42,FALSE)</f>
        <v>0</v>
      </c>
      <c r="Z87" s="85">
        <f>VLOOKUP($C$2,'[9]ERU-1'!$A$6:$BE$17,Z$42,FALSE)</f>
        <v>0</v>
      </c>
      <c r="AA87" s="85" t="str">
        <f>INDEX([16]Data!$BK$5:$BK$156,MATCH(A87,[16]Data!$A$5:$A$156,0))</f>
        <v>Hlavní město Praha</v>
      </c>
      <c r="AB87" s="86">
        <f>INDEX([16]Data!$BM$5:$BM$156,MATCH(A87,[16]Data!$A$5:$A$156,0))</f>
        <v>6.2E-2</v>
      </c>
      <c r="AC87" s="12"/>
      <c r="AD87" s="39">
        <f t="shared" si="16"/>
        <v>0.77758637190161739</v>
      </c>
    </row>
    <row r="88" spans="1:30" x14ac:dyDescent="0.25">
      <c r="A88">
        <v>3522</v>
      </c>
      <c r="B88" s="84" t="str">
        <f>INDEX([16]Data!$C$5:$C$156,MATCH(A88,[16]Data!$A$5:$A$156,0))</f>
        <v>KJ - Kraslice, Školní</v>
      </c>
      <c r="C88" s="85" t="str">
        <f>VLOOKUP($C$2,'[50]ERU-1'!$A$6:$BE$17,C$42,FALSE)</f>
        <v>Říjen</v>
      </c>
      <c r="D88" s="85">
        <f>VLOOKUP($C$2,'[50]ERU-1'!$A$6:$BE$17,D$42,FALSE)</f>
        <v>10</v>
      </c>
      <c r="E88" s="85">
        <f>VLOOKUP($C$2,'[50]ERU-1'!$A$6:$BE$17,E$42,FALSE)</f>
        <v>614.92999999999995</v>
      </c>
      <c r="F88" s="85">
        <f>VLOOKUP($C$2,'[50]ERU-1'!$A$6:$BE$17,F$42,FALSE)</f>
        <v>347.28399999999999</v>
      </c>
      <c r="G88" s="85">
        <f>VLOOKUP($C$2,'[50]ERU-1'!$A$6:$BE$17,G$42,FALSE)</f>
        <v>35.494</v>
      </c>
      <c r="H88" s="85">
        <f>VLOOKUP($C$2,'[50]ERU-1'!$A$6:$BE$17,H$42,FALSE)</f>
        <v>1037</v>
      </c>
      <c r="I88" s="85">
        <f>VLOOKUP($C$2,'[50]ERU-1'!$A$6:$BE$17,I$42,FALSE)</f>
        <v>0</v>
      </c>
      <c r="J88" s="85">
        <f>VLOOKUP($C$2,'[50]ERU-1'!$A$6:$BE$17,J$42,FALSE)</f>
        <v>0</v>
      </c>
      <c r="K88" s="85">
        <f>VLOOKUP($C$2,'[50]ERU-1'!$A$6:$BE$17,K$42,FALSE)</f>
        <v>1037</v>
      </c>
      <c r="L88" s="85">
        <f>VLOOKUP($C$2,'[50]ERU-1'!$A$6:$BE$17,L$42,FALSE)</f>
        <v>0</v>
      </c>
      <c r="M88" s="85">
        <f>VLOOKUP($C$2,'[50]ERU-1'!$A$6:$BE$17,M$42,FALSE)</f>
        <v>1037</v>
      </c>
      <c r="N88" s="85">
        <f>VLOOKUP($C$2,'[50]ERU-1'!$A$6:$BE$17,N$42,FALSE)</f>
        <v>0</v>
      </c>
      <c r="O88" s="85" t="s">
        <v>36</v>
      </c>
      <c r="P88" s="85">
        <f>VLOOKUP($C$2,'[50]ERU-1'!$A$6:$BE$17,P$42,FALSE)</f>
        <v>0</v>
      </c>
      <c r="Q88" s="85">
        <f>VLOOKUP($C$2,'[50]ERU-1'!$A$6:$BE$17,Q$42,FALSE)</f>
        <v>0</v>
      </c>
      <c r="R88" s="85">
        <f>VLOOKUP($C$2,'[50]ERU-1'!$A$6:$BE$17,R$42,FALSE)</f>
        <v>1037</v>
      </c>
      <c r="S88" s="85">
        <f>VLOOKUP($C$2,'[50]ERU-1'!$A$6:$BE$17,S$42,FALSE)</f>
        <v>0</v>
      </c>
      <c r="T88" s="85">
        <f>VLOOKUP($C$2,'[50]ERU-1'!$A$6:$BE$17,T$42,FALSE)</f>
        <v>0</v>
      </c>
      <c r="U88" s="85">
        <f>VLOOKUP($C$2,'[50]ERU-1'!$A$6:$BE$17,U$42,FALSE)</f>
        <v>0</v>
      </c>
      <c r="V88" s="85">
        <f>VLOOKUP($C$2,'[50]ERU-1'!$A$6:$BE$17,V$42,FALSE)</f>
        <v>0</v>
      </c>
      <c r="W88" s="85">
        <f>VLOOKUP($C$2,'[50]ERU-1'!$A$6:$BE$17,W$42,FALSE)</f>
        <v>0</v>
      </c>
      <c r="X88" s="85">
        <f>VLOOKUP($C$2,'[50]ERU-1'!$A$6:$BE$17,X$42,FALSE)</f>
        <v>0</v>
      </c>
      <c r="Y88" s="85">
        <f>VLOOKUP($C$2,'[50]ERU-1'!$A$6:$BE$17,Y$42,FALSE)</f>
        <v>0</v>
      </c>
      <c r="Z88" s="85">
        <f>VLOOKUP($C$2,'[50]ERU-1'!$A$6:$BE$17,Z$42,FALSE)</f>
        <v>0</v>
      </c>
      <c r="AA88" s="85" t="str">
        <f>INDEX([16]Data!$BK$5:$BK$156,MATCH(A88,[16]Data!$A$5:$A$156,0))</f>
        <v>Karlovarský</v>
      </c>
      <c r="AB88" s="86">
        <f>INDEX([16]Data!$BM$5:$BM$156,MATCH(A88,[16]Data!$A$5:$A$156,0))</f>
        <v>1.046</v>
      </c>
      <c r="AC88" s="12"/>
      <c r="AD88" s="39">
        <f t="shared" si="16"/>
        <v>0.82945242382475304</v>
      </c>
    </row>
    <row r="89" spans="1:30" x14ac:dyDescent="0.25">
      <c r="A89">
        <v>3521</v>
      </c>
      <c r="B89" s="84" t="str">
        <f>INDEX([16]Data!$C$5:$C$156,MATCH(A89,[16]Data!$A$5:$A$156,0))</f>
        <v>KJ - Kraslice, Pohraniční stráže</v>
      </c>
      <c r="C89" s="85" t="str">
        <f>VLOOKUP($C$2,'[51]ERU-1'!$A$6:$BE$17,C$42,FALSE)</f>
        <v>Říjen</v>
      </c>
      <c r="D89" s="85">
        <f>VLOOKUP($C$2,'[51]ERU-1'!$A$6:$BE$17,D$42,FALSE)</f>
        <v>10</v>
      </c>
      <c r="E89" s="85">
        <f>VLOOKUP($C$2,'[51]ERU-1'!$A$6:$BE$17,E$42,FALSE)</f>
        <v>750.78499999999997</v>
      </c>
      <c r="F89" s="85">
        <f>VLOOKUP($C$2,'[51]ERU-1'!$A$6:$BE$17,F$42,FALSE)</f>
        <v>416.63</v>
      </c>
      <c r="G89" s="85">
        <f>VLOOKUP($C$2,'[51]ERU-1'!$A$6:$BE$17,G$42,FALSE)</f>
        <v>35.494999999999997</v>
      </c>
      <c r="H89" s="85">
        <f>VLOOKUP($C$2,'[51]ERU-1'!$A$6:$BE$17,H$42,FALSE)</f>
        <v>1233</v>
      </c>
      <c r="I89" s="85">
        <f>VLOOKUP($C$2,'[51]ERU-1'!$A$6:$BE$17,I$42,FALSE)</f>
        <v>0</v>
      </c>
      <c r="J89" s="85">
        <f>VLOOKUP($C$2,'[51]ERU-1'!$A$6:$BE$17,J$42,FALSE)</f>
        <v>0</v>
      </c>
      <c r="K89" s="85">
        <f>VLOOKUP($C$2,'[51]ERU-1'!$A$6:$BE$17,K$42,FALSE)</f>
        <v>1233</v>
      </c>
      <c r="L89" s="85">
        <f>VLOOKUP($C$2,'[51]ERU-1'!$A$6:$BE$17,L$42,FALSE)</f>
        <v>0</v>
      </c>
      <c r="M89" s="85">
        <f>VLOOKUP($C$2,'[51]ERU-1'!$A$6:$BE$17,M$42,FALSE)</f>
        <v>1233</v>
      </c>
      <c r="N89" s="85">
        <f>VLOOKUP($C$2,'[51]ERU-1'!$A$6:$BE$17,N$42,FALSE)</f>
        <v>0</v>
      </c>
      <c r="O89" s="85" t="s">
        <v>36</v>
      </c>
      <c r="P89" s="85">
        <f>VLOOKUP($C$2,'[51]ERU-1'!$A$6:$BE$17,P$42,FALSE)</f>
        <v>0</v>
      </c>
      <c r="Q89" s="85">
        <f>VLOOKUP($C$2,'[51]ERU-1'!$A$6:$BE$17,Q$42,FALSE)</f>
        <v>0</v>
      </c>
      <c r="R89" s="85">
        <f>VLOOKUP($C$2,'[51]ERU-1'!$A$6:$BE$17,R$42,FALSE)</f>
        <v>1233</v>
      </c>
      <c r="S89" s="85">
        <f>VLOOKUP($C$2,'[51]ERU-1'!$A$6:$BE$17,S$42,FALSE)</f>
        <v>0</v>
      </c>
      <c r="T89" s="85">
        <f>VLOOKUP($C$2,'[51]ERU-1'!$A$6:$BE$17,T$42,FALSE)</f>
        <v>0</v>
      </c>
      <c r="U89" s="85">
        <f>VLOOKUP($C$2,'[51]ERU-1'!$A$6:$BE$17,U$42,FALSE)</f>
        <v>0</v>
      </c>
      <c r="V89" s="85">
        <f>VLOOKUP($C$2,'[51]ERU-1'!$A$6:$BE$17,V$42,FALSE)</f>
        <v>0</v>
      </c>
      <c r="W89" s="85">
        <f>VLOOKUP($C$2,'[51]ERU-1'!$A$6:$BE$17,W$42,FALSE)</f>
        <v>0</v>
      </c>
      <c r="X89" s="85">
        <f>VLOOKUP($C$2,'[51]ERU-1'!$A$6:$BE$17,X$42,FALSE)</f>
        <v>0</v>
      </c>
      <c r="Y89" s="85">
        <f>VLOOKUP($C$2,'[51]ERU-1'!$A$6:$BE$17,Y$42,FALSE)</f>
        <v>0</v>
      </c>
      <c r="Z89" s="85">
        <f>VLOOKUP($C$2,'[51]ERU-1'!$A$6:$BE$17,Z$42,FALSE)</f>
        <v>0</v>
      </c>
      <c r="AA89" s="85" t="str">
        <f>INDEX([16]Data!$BK$5:$BK$156,MATCH(A89,[16]Data!$A$5:$A$156,0))</f>
        <v>Karlovarský</v>
      </c>
      <c r="AB89" s="86">
        <f>INDEX([16]Data!$BM$5:$BM$156,MATCH(A89,[16]Data!$A$5:$A$156,0))</f>
        <v>1.274</v>
      </c>
      <c r="AC89" s="12"/>
      <c r="AD89" s="39">
        <f t="shared" si="16"/>
        <v>0.82207234236612825</v>
      </c>
    </row>
    <row r="90" spans="1:30" x14ac:dyDescent="0.25">
      <c r="A90">
        <v>3034</v>
      </c>
      <c r="B90" s="84" t="str">
        <f>INDEX([16]Data!$C$5:$C$156,MATCH(A90,[16]Data!$A$5:$A$156,0))</f>
        <v>KJ - Krupka</v>
      </c>
      <c r="C90" s="85" t="str">
        <f>VLOOKUP($C$2,'[52]ERU-1'!$A$6:$BE$17,C$42,FALSE)</f>
        <v>Říjen</v>
      </c>
      <c r="D90" s="85">
        <f>VLOOKUP($C$2,'[52]ERU-1'!$A$6:$BE$17,D$42,FALSE)</f>
        <v>10</v>
      </c>
      <c r="E90" s="85">
        <f>VLOOKUP($C$2,'[52]ERU-1'!$A$6:$BE$17,E$42,FALSE)</f>
        <v>791.86699999999996</v>
      </c>
      <c r="F90" s="85">
        <f>VLOOKUP($C$2,'[52]ERU-1'!$A$6:$BE$17,F$42,FALSE)</f>
        <v>431.26100000000002</v>
      </c>
      <c r="G90" s="85">
        <f>VLOOKUP($C$2,'[52]ERU-1'!$A$6:$BE$17,G$42,FALSE)</f>
        <v>35.488999999999997</v>
      </c>
      <c r="H90" s="85">
        <f>VLOOKUP($C$2,'[52]ERU-1'!$A$6:$BE$17,H$42,FALSE)</f>
        <v>1305</v>
      </c>
      <c r="I90" s="85">
        <f>VLOOKUP($C$2,'[52]ERU-1'!$A$6:$BE$17,I$42,FALSE)</f>
        <v>0</v>
      </c>
      <c r="J90" s="85">
        <f>VLOOKUP($C$2,'[52]ERU-1'!$A$6:$BE$17,J$42,FALSE)</f>
        <v>0</v>
      </c>
      <c r="K90" s="85">
        <f>VLOOKUP($C$2,'[52]ERU-1'!$A$6:$BE$17,K$42,FALSE)</f>
        <v>1305</v>
      </c>
      <c r="L90" s="85">
        <f>VLOOKUP($C$2,'[52]ERU-1'!$A$6:$BE$17,L$42,FALSE)</f>
        <v>0</v>
      </c>
      <c r="M90" s="85">
        <f>VLOOKUP($C$2,'[52]ERU-1'!$A$6:$BE$17,M$42,FALSE)</f>
        <v>1305</v>
      </c>
      <c r="N90" s="85">
        <f>VLOOKUP($C$2,'[52]ERU-1'!$A$6:$BE$17,N$42,FALSE)</f>
        <v>0</v>
      </c>
      <c r="O90" s="85" t="s">
        <v>36</v>
      </c>
      <c r="P90" s="85">
        <f>VLOOKUP($C$2,'[52]ERU-1'!$A$6:$BE$17,P$42,FALSE)</f>
        <v>0</v>
      </c>
      <c r="Q90" s="85">
        <f>VLOOKUP($C$2,'[52]ERU-1'!$A$6:$BE$17,Q$42,FALSE)</f>
        <v>0</v>
      </c>
      <c r="R90" s="85">
        <f>VLOOKUP($C$2,'[52]ERU-1'!$A$6:$BE$17,R$42,FALSE)</f>
        <v>1305</v>
      </c>
      <c r="S90" s="85">
        <f>VLOOKUP($C$2,'[52]ERU-1'!$A$6:$BE$17,S$42,FALSE)</f>
        <v>0</v>
      </c>
      <c r="T90" s="85">
        <f>VLOOKUP($C$2,'[52]ERU-1'!$A$6:$BE$17,T$42,FALSE)</f>
        <v>0</v>
      </c>
      <c r="U90" s="85">
        <f>VLOOKUP($C$2,'[52]ERU-1'!$A$6:$BE$17,U$42,FALSE)</f>
        <v>0</v>
      </c>
      <c r="V90" s="85">
        <f>VLOOKUP($C$2,'[52]ERU-1'!$A$6:$BE$17,V$42,FALSE)</f>
        <v>0</v>
      </c>
      <c r="W90" s="85">
        <f>VLOOKUP($C$2,'[52]ERU-1'!$A$6:$BE$17,W$42,FALSE)</f>
        <v>0</v>
      </c>
      <c r="X90" s="85">
        <f>VLOOKUP($C$2,'[52]ERU-1'!$A$6:$BE$17,X$42,FALSE)</f>
        <v>0</v>
      </c>
      <c r="Y90" s="85">
        <f>VLOOKUP($C$2,'[52]ERU-1'!$A$6:$BE$17,Y$42,FALSE)</f>
        <v>0</v>
      </c>
      <c r="Z90" s="85">
        <f>VLOOKUP($C$2,'[52]ERU-1'!$A$6:$BE$17,Z$42,FALSE)</f>
        <v>0</v>
      </c>
      <c r="AA90" s="85" t="str">
        <f>INDEX([16]Data!$BK$5:$BK$156,MATCH(A90,[16]Data!$A$5:$A$156,0))</f>
        <v>Ústecký</v>
      </c>
      <c r="AB90" s="86">
        <f>INDEX([16]Data!$BM$5:$BM$156,MATCH(A90,[16]Data!$A$5:$A$156,0))</f>
        <v>1.9950000000000001</v>
      </c>
      <c r="AC90" s="12"/>
      <c r="AD90" s="39">
        <f t="shared" si="16"/>
        <v>0.84055826981804516</v>
      </c>
    </row>
    <row r="91" spans="1:30" x14ac:dyDescent="0.25">
      <c r="A91">
        <v>2927</v>
      </c>
      <c r="B91" s="84" t="str">
        <f>INDEX([16]Data!$C$5:$C$156,MATCH(A91,[16]Data!$A$5:$A$156,0))</f>
        <v>KJ - Lipník nad Bečvou, ul. Hranická</v>
      </c>
      <c r="C91" s="85" t="str">
        <f>VLOOKUP($C$2,'[53]ERU-1'!$A$6:$BE$17,C$42,FALSE)</f>
        <v>Říjen</v>
      </c>
      <c r="D91" s="85">
        <f>VLOOKUP($C$2,'[53]ERU-1'!$A$6:$BE$17,D$42,FALSE)</f>
        <v>10</v>
      </c>
      <c r="E91" s="85">
        <f>VLOOKUP($C$2,'[53]ERU-1'!$A$6:$BE$17,E$42,FALSE)</f>
        <v>40.344000000000001</v>
      </c>
      <c r="F91" s="85">
        <f>VLOOKUP($C$2,'[53]ERU-1'!$A$6:$BE$17,F$42,FALSE)</f>
        <v>26.698</v>
      </c>
      <c r="G91" s="85">
        <f>VLOOKUP($C$2,'[53]ERU-1'!$A$6:$BE$17,G$42,FALSE)</f>
        <v>35.481999999999999</v>
      </c>
      <c r="H91" s="85">
        <f>VLOOKUP($C$2,'[53]ERU-1'!$A$6:$BE$17,H$42,FALSE)</f>
        <v>79</v>
      </c>
      <c r="I91" s="85">
        <f>VLOOKUP($C$2,'[53]ERU-1'!$A$6:$BE$17,I$42,FALSE)</f>
        <v>0</v>
      </c>
      <c r="J91" s="85">
        <f>VLOOKUP($C$2,'[53]ERU-1'!$A$6:$BE$17,J$42,FALSE)</f>
        <v>0</v>
      </c>
      <c r="K91" s="85">
        <f>VLOOKUP($C$2,'[53]ERU-1'!$A$6:$BE$17,K$42,FALSE)</f>
        <v>79</v>
      </c>
      <c r="L91" s="85">
        <f>VLOOKUP($C$2,'[53]ERU-1'!$A$6:$BE$17,L$42,FALSE)</f>
        <v>0</v>
      </c>
      <c r="M91" s="85">
        <f>VLOOKUP($C$2,'[53]ERU-1'!$A$6:$BE$17,M$42,FALSE)</f>
        <v>79</v>
      </c>
      <c r="N91" s="85">
        <f>VLOOKUP($C$2,'[53]ERU-1'!$A$6:$BE$17,N$42,FALSE)</f>
        <v>0</v>
      </c>
      <c r="O91" s="85" t="s">
        <v>36</v>
      </c>
      <c r="P91" s="85">
        <f>VLOOKUP($C$2,'[53]ERU-1'!$A$6:$BE$17,P$42,FALSE)</f>
        <v>0</v>
      </c>
      <c r="Q91" s="85">
        <f>VLOOKUP($C$2,'[53]ERU-1'!$A$6:$BE$17,Q$42,FALSE)</f>
        <v>0</v>
      </c>
      <c r="R91" s="85">
        <f>VLOOKUP($C$2,'[53]ERU-1'!$A$6:$BE$17,R$42,FALSE)</f>
        <v>79</v>
      </c>
      <c r="S91" s="85">
        <f>VLOOKUP($C$2,'[53]ERU-1'!$A$6:$BE$17,S$42,FALSE)</f>
        <v>0</v>
      </c>
      <c r="T91" s="85">
        <f>VLOOKUP($C$2,'[53]ERU-1'!$A$6:$BE$17,T$42,FALSE)</f>
        <v>0</v>
      </c>
      <c r="U91" s="85">
        <f>VLOOKUP($C$2,'[53]ERU-1'!$A$6:$BE$17,U$42,FALSE)</f>
        <v>0</v>
      </c>
      <c r="V91" s="85">
        <f>VLOOKUP($C$2,'[53]ERU-1'!$A$6:$BE$17,V$42,FALSE)</f>
        <v>0</v>
      </c>
      <c r="W91" s="85">
        <f>VLOOKUP($C$2,'[53]ERU-1'!$A$6:$BE$17,W$42,FALSE)</f>
        <v>0</v>
      </c>
      <c r="X91" s="85">
        <f>VLOOKUP($C$2,'[53]ERU-1'!$A$6:$BE$17,X$42,FALSE)</f>
        <v>0</v>
      </c>
      <c r="Y91" s="85">
        <f>VLOOKUP($C$2,'[53]ERU-1'!$A$6:$BE$17,Y$42,FALSE)</f>
        <v>0</v>
      </c>
      <c r="Z91" s="85">
        <f>VLOOKUP($C$2,'[53]ERU-1'!$A$6:$BE$17,Z$42,FALSE)</f>
        <v>0</v>
      </c>
      <c r="AA91" s="85" t="str">
        <f>INDEX([16]Data!$BK$5:$BK$156,MATCH(A91,[16]Data!$A$5:$A$156,0))</f>
        <v>Olomoucký</v>
      </c>
      <c r="AB91" s="86">
        <f>INDEX([16]Data!$BM$5:$BM$156,MATCH(A91,[16]Data!$A$5:$A$156,0))</f>
        <v>6.2E-2</v>
      </c>
      <c r="AC91" s="12"/>
      <c r="AD91" s="39">
        <f t="shared" si="16"/>
        <v>0.82195087438925918</v>
      </c>
    </row>
    <row r="92" spans="1:30" x14ac:dyDescent="0.25">
      <c r="A92">
        <v>2848</v>
      </c>
      <c r="B92" s="84" t="str">
        <f>INDEX([16]Data!$C$5:$C$156,MATCH(A92,[16]Data!$A$5:$A$156,0))</f>
        <v>KJ - Lipník nad Bečvou, ul. Na Bečvě</v>
      </c>
      <c r="C92" s="85" t="str">
        <f>VLOOKUP($C$2,'[54]ERU-1'!$A$6:$BE$17,C$42,FALSE)</f>
        <v>Říjen</v>
      </c>
      <c r="D92" s="85">
        <f>VLOOKUP($C$2,'[54]ERU-1'!$A$6:$BE$17,D$42,FALSE)</f>
        <v>10</v>
      </c>
      <c r="E92" s="85">
        <f>VLOOKUP($C$2,'[54]ERU-1'!$A$6:$BE$17,E$42,FALSE)</f>
        <v>663.80200000000002</v>
      </c>
      <c r="F92" s="85">
        <f>VLOOKUP($C$2,'[54]ERU-1'!$A$6:$BE$17,F$42,FALSE)</f>
        <v>350.93099999999998</v>
      </c>
      <c r="G92" s="85">
        <f>VLOOKUP($C$2,'[54]ERU-1'!$A$6:$BE$17,G$42,FALSE)</f>
        <v>35.481000000000002</v>
      </c>
      <c r="H92" s="85">
        <f>VLOOKUP($C$2,'[54]ERU-1'!$A$6:$BE$17,H$42,FALSE)</f>
        <v>981</v>
      </c>
      <c r="I92" s="85">
        <f>VLOOKUP($C$2,'[54]ERU-1'!$A$6:$BE$17,I$42,FALSE)</f>
        <v>0</v>
      </c>
      <c r="J92" s="85">
        <f>VLOOKUP($C$2,'[54]ERU-1'!$A$6:$BE$17,J$42,FALSE)</f>
        <v>0</v>
      </c>
      <c r="K92" s="85">
        <f>VLOOKUP($C$2,'[54]ERU-1'!$A$6:$BE$17,K$42,FALSE)</f>
        <v>981</v>
      </c>
      <c r="L92" s="85">
        <f>VLOOKUP($C$2,'[54]ERU-1'!$A$6:$BE$17,L$42,FALSE)</f>
        <v>0</v>
      </c>
      <c r="M92" s="85">
        <f>VLOOKUP($C$2,'[54]ERU-1'!$A$6:$BE$17,M$42,FALSE)</f>
        <v>981</v>
      </c>
      <c r="N92" s="85">
        <f>VLOOKUP($C$2,'[54]ERU-1'!$A$6:$BE$17,N$42,FALSE)</f>
        <v>0</v>
      </c>
      <c r="O92" s="85" t="s">
        <v>36</v>
      </c>
      <c r="P92" s="85">
        <f>VLOOKUP($C$2,'[54]ERU-1'!$A$6:$BE$17,P$42,FALSE)</f>
        <v>0</v>
      </c>
      <c r="Q92" s="85">
        <f>VLOOKUP($C$2,'[54]ERU-1'!$A$6:$BE$17,Q$42,FALSE)</f>
        <v>0</v>
      </c>
      <c r="R92" s="85">
        <f>VLOOKUP($C$2,'[54]ERU-1'!$A$6:$BE$17,R$42,FALSE)</f>
        <v>981</v>
      </c>
      <c r="S92" s="85">
        <f>VLOOKUP($C$2,'[54]ERU-1'!$A$6:$BE$17,S$42,FALSE)</f>
        <v>0</v>
      </c>
      <c r="T92" s="85">
        <f>VLOOKUP($C$2,'[54]ERU-1'!$A$6:$BE$17,T$42,FALSE)</f>
        <v>0</v>
      </c>
      <c r="U92" s="85">
        <f>VLOOKUP($C$2,'[54]ERU-1'!$A$6:$BE$17,U$42,FALSE)</f>
        <v>0</v>
      </c>
      <c r="V92" s="85">
        <f>VLOOKUP($C$2,'[54]ERU-1'!$A$6:$BE$17,V$42,FALSE)</f>
        <v>0</v>
      </c>
      <c r="W92" s="85">
        <f>VLOOKUP($C$2,'[54]ERU-1'!$A$6:$BE$17,W$42,FALSE)</f>
        <v>0</v>
      </c>
      <c r="X92" s="85">
        <f>VLOOKUP($C$2,'[54]ERU-1'!$A$6:$BE$17,X$42,FALSE)</f>
        <v>0</v>
      </c>
      <c r="Y92" s="85">
        <f>VLOOKUP($C$2,'[54]ERU-1'!$A$6:$BE$17,Y$42,FALSE)</f>
        <v>0</v>
      </c>
      <c r="Z92" s="85">
        <f>VLOOKUP($C$2,'[54]ERU-1'!$A$6:$BE$17,Z$42,FALSE)</f>
        <v>0</v>
      </c>
      <c r="AA92" s="85" t="str">
        <f>INDEX([16]Data!$BK$5:$BK$156,MATCH(A92,[16]Data!$A$5:$A$156,0))</f>
        <v>Olomoucký</v>
      </c>
      <c r="AB92" s="86">
        <f>INDEX([16]Data!$BM$5:$BM$156,MATCH(A92,[16]Data!$A$5:$A$156,0))</f>
        <v>1.1619999999999999</v>
      </c>
      <c r="AC92" s="12"/>
      <c r="AD92" s="39">
        <f t="shared" si="16"/>
        <v>0.77650592281673603</v>
      </c>
    </row>
    <row r="93" spans="1:30" x14ac:dyDescent="0.25">
      <c r="A93">
        <v>3942</v>
      </c>
      <c r="B93" s="84" t="str">
        <f>INDEX([16]Data!$C$5:$C$156,MATCH(A93,[16]Data!$A$5:$A$156,0))</f>
        <v>KJ - Litomyšl</v>
      </c>
      <c r="C93" s="85" t="str">
        <f>VLOOKUP($C$2,'[55]ERU-1'!$A$6:$BE$17,C$42,FALSE)</f>
        <v>Říjen</v>
      </c>
      <c r="D93" s="85">
        <f>VLOOKUP($C$2,'[55]ERU-1'!$A$6:$BE$17,D$42,FALSE)</f>
        <v>10</v>
      </c>
      <c r="E93" s="85">
        <f>VLOOKUP($C$2,'[55]ERU-1'!$A$6:$BE$17,E$42,FALSE)</f>
        <v>211.72</v>
      </c>
      <c r="F93" s="85">
        <f>VLOOKUP($C$2,'[55]ERU-1'!$A$6:$BE$17,F$42,FALSE)</f>
        <v>120.634</v>
      </c>
      <c r="G93" s="85">
        <f>VLOOKUP($C$2,'[55]ERU-1'!$A$6:$BE$17,G$42,FALSE)</f>
        <v>35.47</v>
      </c>
      <c r="H93" s="85">
        <f>VLOOKUP($C$2,'[55]ERU-1'!$A$6:$BE$17,H$42,FALSE)</f>
        <v>381</v>
      </c>
      <c r="I93" s="85">
        <f>VLOOKUP($C$2,'[55]ERU-1'!$A$6:$BE$17,I$42,FALSE)</f>
        <v>0</v>
      </c>
      <c r="J93" s="85">
        <f>VLOOKUP($C$2,'[55]ERU-1'!$A$6:$BE$17,J$42,FALSE)</f>
        <v>0</v>
      </c>
      <c r="K93" s="85">
        <f>VLOOKUP($C$2,'[55]ERU-1'!$A$6:$BE$17,K$42,FALSE)</f>
        <v>381</v>
      </c>
      <c r="L93" s="85">
        <f>VLOOKUP($C$2,'[55]ERU-1'!$A$6:$BE$17,L$42,FALSE)</f>
        <v>0</v>
      </c>
      <c r="M93" s="85">
        <f>VLOOKUP($C$2,'[55]ERU-1'!$A$6:$BE$17,M$42,FALSE)</f>
        <v>381</v>
      </c>
      <c r="N93" s="85">
        <f>VLOOKUP($C$2,'[55]ERU-1'!$A$6:$BE$17,N$42,FALSE)</f>
        <v>0</v>
      </c>
      <c r="O93" s="85" t="s">
        <v>36</v>
      </c>
      <c r="P93" s="85">
        <f>VLOOKUP($C$2,'[55]ERU-1'!$A$6:$BE$17,P$42,FALSE)</f>
        <v>0</v>
      </c>
      <c r="Q93" s="85">
        <f>VLOOKUP($C$2,'[55]ERU-1'!$A$6:$BE$17,Q$42,FALSE)</f>
        <v>0</v>
      </c>
      <c r="R93" s="85">
        <f>VLOOKUP($C$2,'[55]ERU-1'!$A$6:$BE$17,R$42,FALSE)</f>
        <v>381</v>
      </c>
      <c r="S93" s="85">
        <f>VLOOKUP($C$2,'[55]ERU-1'!$A$6:$BE$17,S$42,FALSE)</f>
        <v>0</v>
      </c>
      <c r="T93" s="85">
        <f>VLOOKUP($C$2,'[55]ERU-1'!$A$6:$BE$17,T$42,FALSE)</f>
        <v>0</v>
      </c>
      <c r="U93" s="85">
        <f>VLOOKUP($C$2,'[55]ERU-1'!$A$6:$BE$17,U$42,FALSE)</f>
        <v>0</v>
      </c>
      <c r="V93" s="85">
        <f>VLOOKUP($C$2,'[55]ERU-1'!$A$6:$BE$17,V$42,FALSE)</f>
        <v>0</v>
      </c>
      <c r="W93" s="85">
        <f>VLOOKUP($C$2,'[55]ERU-1'!$A$6:$BE$17,W$42,FALSE)</f>
        <v>0</v>
      </c>
      <c r="X93" s="85">
        <f>VLOOKUP($C$2,'[55]ERU-1'!$A$6:$BE$17,X$42,FALSE)</f>
        <v>0</v>
      </c>
      <c r="Y93" s="85">
        <f>VLOOKUP($C$2,'[55]ERU-1'!$A$6:$BE$17,Y$42,FALSE)</f>
        <v>0</v>
      </c>
      <c r="Z93" s="85">
        <f>VLOOKUP($C$2,'[55]ERU-1'!$A$6:$BE$17,Z$42,FALSE)</f>
        <v>0</v>
      </c>
      <c r="AA93" s="85" t="str">
        <f>INDEX([16]Data!$BK$5:$BK$156,MATCH(A93,[16]Data!$A$5:$A$156,0))</f>
        <v>Pardubický</v>
      </c>
      <c r="AB93" s="86">
        <f>INDEX([16]Data!$BM$5:$BM$156,MATCH(A93,[16]Data!$A$5:$A$156,0))</f>
        <v>0.28599999999999998</v>
      </c>
      <c r="AC93" s="12"/>
      <c r="AD93" s="39">
        <f t="shared" si="16"/>
        <v>0.87730932683433638</v>
      </c>
    </row>
    <row r="94" spans="1:30" x14ac:dyDescent="0.25">
      <c r="A94">
        <v>3691</v>
      </c>
      <c r="B94" s="84" t="str">
        <f>INDEX([16]Data!$C$5:$C$156,MATCH(A94,[16]Data!$A$5:$A$156,0))</f>
        <v>KJ - Luhačovice (areál lázní)</v>
      </c>
      <c r="C94" s="85" t="str">
        <f>VLOOKUP($C$2,'[56]ERU-1'!$A$6:$BE$17,C$42,FALSE)</f>
        <v>Říjen</v>
      </c>
      <c r="D94" s="85">
        <f>VLOOKUP($C$2,'[56]ERU-1'!$A$6:$BE$17,D$42,FALSE)</f>
        <v>10</v>
      </c>
      <c r="E94" s="85">
        <f>VLOOKUP($C$2,'[56]ERU-1'!$A$6:$BE$17,E$42,FALSE)</f>
        <v>739.82799999999997</v>
      </c>
      <c r="F94" s="85">
        <f>VLOOKUP($C$2,'[56]ERU-1'!$A$6:$BE$17,F$42,FALSE)</f>
        <v>387.851</v>
      </c>
      <c r="G94" s="85">
        <f>VLOOKUP($C$2,'[56]ERU-1'!$A$6:$BE$17,G$42,FALSE)</f>
        <v>35.484999999999999</v>
      </c>
      <c r="H94" s="85">
        <f>VLOOKUP($C$2,'[56]ERU-1'!$A$6:$BE$17,H$42,FALSE)</f>
        <v>1079</v>
      </c>
      <c r="I94" s="85">
        <f>VLOOKUP($C$2,'[56]ERU-1'!$A$6:$BE$17,I$42,FALSE)</f>
        <v>0</v>
      </c>
      <c r="J94" s="85">
        <f>VLOOKUP($C$2,'[56]ERU-1'!$A$6:$BE$17,J$42,FALSE)</f>
        <v>0</v>
      </c>
      <c r="K94" s="85">
        <f>VLOOKUP($C$2,'[56]ERU-1'!$A$6:$BE$17,K$42,FALSE)</f>
        <v>1079</v>
      </c>
      <c r="L94" s="85">
        <f>VLOOKUP($C$2,'[56]ERU-1'!$A$6:$BE$17,L$42,FALSE)</f>
        <v>0</v>
      </c>
      <c r="M94" s="85">
        <f>VLOOKUP($C$2,'[56]ERU-1'!$A$6:$BE$17,M$42,FALSE)</f>
        <v>1079</v>
      </c>
      <c r="N94" s="85">
        <f>VLOOKUP($C$2,'[56]ERU-1'!$A$6:$BE$17,N$42,FALSE)</f>
        <v>0</v>
      </c>
      <c r="O94" s="85" t="s">
        <v>36</v>
      </c>
      <c r="P94" s="85">
        <f>VLOOKUP($C$2,'[56]ERU-1'!$A$6:$BE$17,P$42,FALSE)</f>
        <v>0</v>
      </c>
      <c r="Q94" s="85">
        <f>VLOOKUP($C$2,'[56]ERU-1'!$A$6:$BE$17,Q$42,FALSE)</f>
        <v>0</v>
      </c>
      <c r="R94" s="85">
        <f>VLOOKUP($C$2,'[56]ERU-1'!$A$6:$BE$17,R$42,FALSE)</f>
        <v>0</v>
      </c>
      <c r="S94" s="85">
        <f>VLOOKUP($C$2,'[56]ERU-1'!$A$6:$BE$17,S$42,FALSE)</f>
        <v>0</v>
      </c>
      <c r="T94" s="85">
        <f>VLOOKUP($C$2,'[56]ERU-1'!$A$6:$BE$17,T$42,FALSE)</f>
        <v>1079</v>
      </c>
      <c r="U94" s="85">
        <f>VLOOKUP($C$2,'[56]ERU-1'!$A$6:$BE$17,U$42,FALSE)</f>
        <v>0</v>
      </c>
      <c r="V94" s="85">
        <f>VLOOKUP($C$2,'[56]ERU-1'!$A$6:$BE$17,V$42,FALSE)</f>
        <v>0</v>
      </c>
      <c r="W94" s="85">
        <f>VLOOKUP($C$2,'[56]ERU-1'!$A$6:$BE$17,W$42,FALSE)</f>
        <v>0</v>
      </c>
      <c r="X94" s="85">
        <f>VLOOKUP($C$2,'[56]ERU-1'!$A$6:$BE$17,X$42,FALSE)</f>
        <v>0</v>
      </c>
      <c r="Y94" s="85">
        <f>VLOOKUP($C$2,'[56]ERU-1'!$A$6:$BE$17,Y$42,FALSE)</f>
        <v>0</v>
      </c>
      <c r="Z94" s="85">
        <f>VLOOKUP($C$2,'[56]ERU-1'!$A$6:$BE$17,Z$42,FALSE)</f>
        <v>0</v>
      </c>
      <c r="AA94" s="85" t="str">
        <f>INDEX([16]Data!$BK$5:$BK$156,MATCH(A94,[16]Data!$A$5:$A$156,0))</f>
        <v>Zlínský</v>
      </c>
      <c r="AB94" s="86">
        <f>INDEX([16]Data!$BM$5:$BM$156,MATCH(A94,[16]Data!$A$5:$A$156,0))</f>
        <v>1.274</v>
      </c>
      <c r="AC94" s="12"/>
      <c r="AD94" s="39">
        <f t="shared" si="16"/>
        <v>0.77277671637361312</v>
      </c>
    </row>
    <row r="95" spans="1:30" x14ac:dyDescent="0.25">
      <c r="A95">
        <v>2478</v>
      </c>
      <c r="B95" s="84" t="str">
        <f>INDEX([16]Data!$C$5:$C$156,MATCH(A95,[16]Data!$A$5:$A$156,0))</f>
        <v>Kotelna Votice</v>
      </c>
      <c r="C95" s="85" t="str">
        <f>VLOOKUP($C$2,'[57]ERU-1'!$A$6:$BE$17,C$42,FALSE)</f>
        <v>Říjen</v>
      </c>
      <c r="D95" s="85">
        <f>VLOOKUP($C$2,'[57]ERU-1'!$A$6:$BE$17,D$42,FALSE)</f>
        <v>10</v>
      </c>
      <c r="E95" s="85">
        <f>VLOOKUP($C$2,'[57]ERU-1'!$A$6:$BE$17,E$42,FALSE)</f>
        <v>469.30599999999998</v>
      </c>
      <c r="F95" s="85">
        <f>VLOOKUP($C$2,'[57]ERU-1'!$A$6:$BE$17,F$42,FALSE)</f>
        <v>249.23099999999999</v>
      </c>
      <c r="G95" s="85">
        <f>VLOOKUP($C$2,'[57]ERU-1'!$A$6:$BE$17,G$42,FALSE)</f>
        <v>35.466000000000001</v>
      </c>
      <c r="H95" s="85">
        <f>VLOOKUP($C$2,'[57]ERU-1'!$A$6:$BE$17,H$42,FALSE)</f>
        <v>689</v>
      </c>
      <c r="I95" s="85">
        <f>VLOOKUP($C$2,'[57]ERU-1'!$A$6:$BE$17,I$42,FALSE)</f>
        <v>0</v>
      </c>
      <c r="J95" s="85">
        <f>VLOOKUP($C$2,'[57]ERU-1'!$A$6:$BE$17,J$42,FALSE)</f>
        <v>0</v>
      </c>
      <c r="K95" s="85">
        <f>VLOOKUP($C$2,'[57]ERU-1'!$A$6:$BE$17,K$42,FALSE)</f>
        <v>689</v>
      </c>
      <c r="L95" s="85">
        <f>VLOOKUP($C$2,'[57]ERU-1'!$A$6:$BE$17,L$42,FALSE)</f>
        <v>0</v>
      </c>
      <c r="M95" s="85">
        <f>VLOOKUP($C$2,'[57]ERU-1'!$A$6:$BE$17,M$42,FALSE)</f>
        <v>689</v>
      </c>
      <c r="N95" s="85">
        <f>VLOOKUP($C$2,'[57]ERU-1'!$A$6:$BE$17,N$42,FALSE)</f>
        <v>0</v>
      </c>
      <c r="O95" s="85" t="s">
        <v>36</v>
      </c>
      <c r="P95" s="85">
        <f>VLOOKUP($C$2,'[57]ERU-1'!$A$6:$BE$17,P$42,FALSE)</f>
        <v>0</v>
      </c>
      <c r="Q95" s="85">
        <f>VLOOKUP($C$2,'[57]ERU-1'!$A$6:$BE$17,Q$42,FALSE)</f>
        <v>0</v>
      </c>
      <c r="R95" s="85">
        <f>VLOOKUP($C$2,'[57]ERU-1'!$A$6:$BE$17,R$42,FALSE)</f>
        <v>689</v>
      </c>
      <c r="S95" s="85">
        <f>VLOOKUP($C$2,'[57]ERU-1'!$A$6:$BE$17,S$42,FALSE)</f>
        <v>0</v>
      </c>
      <c r="T95" s="85">
        <f>VLOOKUP($C$2,'[57]ERU-1'!$A$6:$BE$17,T$42,FALSE)</f>
        <v>0</v>
      </c>
      <c r="U95" s="85">
        <f>VLOOKUP($C$2,'[57]ERU-1'!$A$6:$BE$17,U$42,FALSE)</f>
        <v>0</v>
      </c>
      <c r="V95" s="85">
        <f>VLOOKUP($C$2,'[57]ERU-1'!$A$6:$BE$17,V$42,FALSE)</f>
        <v>0</v>
      </c>
      <c r="W95" s="85">
        <f>VLOOKUP($C$2,'[57]ERU-1'!$A$6:$BE$17,W$42,FALSE)</f>
        <v>0</v>
      </c>
      <c r="X95" s="85">
        <f>VLOOKUP($C$2,'[57]ERU-1'!$A$6:$BE$17,X$42,FALSE)</f>
        <v>0</v>
      </c>
      <c r="Y95" s="85">
        <f>VLOOKUP($C$2,'[57]ERU-1'!$A$6:$BE$17,Y$42,FALSE)</f>
        <v>0</v>
      </c>
      <c r="Z95" s="85">
        <f>VLOOKUP($C$2,'[57]ERU-1'!$A$6:$BE$17,Z$42,FALSE)</f>
        <v>0</v>
      </c>
      <c r="AA95" s="85" t="str">
        <f>INDEX([16]Data!$BK$5:$BK$156,MATCH(A95,[16]Data!$A$5:$A$156,0))</f>
        <v>Středočeský</v>
      </c>
      <c r="AB95" s="86">
        <f>INDEX([16]Data!$BM$5:$BM$156,MATCH(A95,[16]Data!$A$5:$A$156,0))</f>
        <v>0.28000000000000003</v>
      </c>
      <c r="AC95" s="12"/>
      <c r="AD95" s="39">
        <f t="shared" si="16"/>
        <v>0.76791767030942737</v>
      </c>
    </row>
    <row r="96" spans="1:30" x14ac:dyDescent="0.25">
      <c r="A96">
        <v>3339</v>
      </c>
      <c r="B96" s="84" t="str">
        <f>INDEX([16]Data!$C$5:$C$156,MATCH(A96,[16]Data!$A$5:$A$156,0))</f>
        <v>KJ - Meziboří</v>
      </c>
      <c r="C96" s="85" t="str">
        <f>VLOOKUP($C$2,'[58]ERU-1'!$A$6:$BE$17,C$42,FALSE)</f>
        <v>Říjen</v>
      </c>
      <c r="D96" s="85">
        <f>VLOOKUP($C$2,'[58]ERU-1'!$A$6:$BE$17,D$42,FALSE)</f>
        <v>10</v>
      </c>
      <c r="E96" s="85">
        <f>VLOOKUP($C$2,'[58]ERU-1'!$A$6:$BE$17,E$42,FALSE)</f>
        <v>2602.0720000000001</v>
      </c>
      <c r="F96" s="85">
        <f>VLOOKUP($C$2,'[58]ERU-1'!$A$6:$BE$17,F$42,FALSE)</f>
        <v>1368.6949999999999</v>
      </c>
      <c r="G96" s="85">
        <f>VLOOKUP($C$2,'[58]ERU-1'!$A$6:$BE$17,G$42,FALSE)</f>
        <v>35.488999999999997</v>
      </c>
      <c r="H96" s="85">
        <f>VLOOKUP($C$2,'[58]ERU-1'!$A$6:$BE$17,H$42,FALSE)</f>
        <v>3936</v>
      </c>
      <c r="I96" s="85">
        <f>VLOOKUP($C$2,'[58]ERU-1'!$A$6:$BE$17,I$42,FALSE)</f>
        <v>0</v>
      </c>
      <c r="J96" s="85">
        <f>VLOOKUP($C$2,'[58]ERU-1'!$A$6:$BE$17,J$42,FALSE)</f>
        <v>0</v>
      </c>
      <c r="K96" s="85">
        <f>VLOOKUP($C$2,'[58]ERU-1'!$A$6:$BE$17,K$42,FALSE)</f>
        <v>3936</v>
      </c>
      <c r="L96" s="85">
        <f>VLOOKUP($C$2,'[58]ERU-1'!$A$6:$BE$17,L$42,FALSE)</f>
        <v>0</v>
      </c>
      <c r="M96" s="85">
        <f>VLOOKUP($C$2,'[58]ERU-1'!$A$6:$BE$17,M$42,FALSE)</f>
        <v>3936</v>
      </c>
      <c r="N96" s="85">
        <f>VLOOKUP($C$2,'[58]ERU-1'!$A$6:$BE$17,N$42,FALSE)</f>
        <v>0</v>
      </c>
      <c r="O96" s="85" t="s">
        <v>36</v>
      </c>
      <c r="P96" s="85">
        <f>VLOOKUP($C$2,'[58]ERU-1'!$A$6:$BE$17,P$42,FALSE)</f>
        <v>0</v>
      </c>
      <c r="Q96" s="85">
        <f>VLOOKUP($C$2,'[58]ERU-1'!$A$6:$BE$17,Q$42,FALSE)</f>
        <v>0</v>
      </c>
      <c r="R96" s="85">
        <f>VLOOKUP($C$2,'[58]ERU-1'!$A$6:$BE$17,R$42,FALSE)</f>
        <v>3936</v>
      </c>
      <c r="S96" s="85">
        <f>VLOOKUP($C$2,'[58]ERU-1'!$A$6:$BE$17,S$42,FALSE)</f>
        <v>0</v>
      </c>
      <c r="T96" s="85">
        <f>VLOOKUP($C$2,'[58]ERU-1'!$A$6:$BE$17,T$42,FALSE)</f>
        <v>0</v>
      </c>
      <c r="U96" s="85">
        <f>VLOOKUP($C$2,'[58]ERU-1'!$A$6:$BE$17,U$42,FALSE)</f>
        <v>0</v>
      </c>
      <c r="V96" s="85">
        <f>VLOOKUP($C$2,'[58]ERU-1'!$A$6:$BE$17,V$42,FALSE)</f>
        <v>0</v>
      </c>
      <c r="W96" s="85">
        <f>VLOOKUP($C$2,'[58]ERU-1'!$A$6:$BE$17,W$42,FALSE)</f>
        <v>0</v>
      </c>
      <c r="X96" s="85">
        <f>VLOOKUP($C$2,'[58]ERU-1'!$A$6:$BE$17,X$42,FALSE)</f>
        <v>0</v>
      </c>
      <c r="Y96" s="85">
        <f>VLOOKUP($C$2,'[58]ERU-1'!$A$6:$BE$17,Y$42,FALSE)</f>
        <v>0</v>
      </c>
      <c r="Z96" s="85">
        <f>VLOOKUP($C$2,'[58]ERU-1'!$A$6:$BE$17,Z$42,FALSE)</f>
        <v>0</v>
      </c>
      <c r="AA96" s="85" t="str">
        <f>INDEX([16]Data!$BK$5:$BK$156,MATCH(A96,[16]Data!$A$5:$A$156,0))</f>
        <v>Ústecký</v>
      </c>
      <c r="AB96" s="86">
        <f>INDEX([16]Data!$BM$5:$BM$156,MATCH(A96,[16]Data!$A$5:$A$156,0))</f>
        <v>3.99</v>
      </c>
      <c r="AC96" s="12"/>
      <c r="AD96" s="39">
        <f t="shared" si="16"/>
        <v>0.7988144424677035</v>
      </c>
    </row>
    <row r="97" spans="1:30" x14ac:dyDescent="0.25">
      <c r="A97">
        <v>3144</v>
      </c>
      <c r="B97" s="84" t="str">
        <f>INDEX([16]Data!$C$5:$C$156,MATCH(A97,[16]Data!$A$5:$A$156,0))</f>
        <v>KJ - Mohelnice</v>
      </c>
      <c r="C97" s="85" t="str">
        <f>VLOOKUP($C$2,'[59]ERU-1'!$A$6:$BE$17,C$42,FALSE)</f>
        <v>Říjen</v>
      </c>
      <c r="D97" s="85">
        <f>VLOOKUP($C$2,'[59]ERU-1'!$A$6:$BE$17,D$42,FALSE)</f>
        <v>10</v>
      </c>
      <c r="E97" s="85">
        <f>VLOOKUP($C$2,'[59]ERU-1'!$A$6:$BE$17,E$42,FALSE)</f>
        <v>2070.366</v>
      </c>
      <c r="F97" s="85">
        <f>VLOOKUP($C$2,'[59]ERU-1'!$A$6:$BE$17,F$42,FALSE)</f>
        <v>1108.3889999999999</v>
      </c>
      <c r="G97" s="85">
        <f>VLOOKUP($C$2,'[59]ERU-1'!$A$6:$BE$17,G$42,FALSE)</f>
        <v>35.482999999999997</v>
      </c>
      <c r="H97" s="85">
        <f>VLOOKUP($C$2,'[59]ERU-1'!$A$6:$BE$17,H$42,FALSE)</f>
        <v>3159</v>
      </c>
      <c r="I97" s="85">
        <f>VLOOKUP($C$2,'[59]ERU-1'!$A$6:$BE$17,I$42,FALSE)</f>
        <v>0</v>
      </c>
      <c r="J97" s="85">
        <f>VLOOKUP($C$2,'[59]ERU-1'!$A$6:$BE$17,J$42,FALSE)</f>
        <v>0</v>
      </c>
      <c r="K97" s="85">
        <f>VLOOKUP($C$2,'[59]ERU-1'!$A$6:$BE$17,K$42,FALSE)</f>
        <v>3159</v>
      </c>
      <c r="L97" s="85">
        <f>VLOOKUP($C$2,'[59]ERU-1'!$A$6:$BE$17,L$42,FALSE)</f>
        <v>0</v>
      </c>
      <c r="M97" s="85">
        <f>VLOOKUP($C$2,'[59]ERU-1'!$A$6:$BE$17,M$42,FALSE)</f>
        <v>3159</v>
      </c>
      <c r="N97" s="85">
        <f>VLOOKUP($C$2,'[59]ERU-1'!$A$6:$BE$17,N$42,FALSE)</f>
        <v>0</v>
      </c>
      <c r="O97" s="85" t="s">
        <v>36</v>
      </c>
      <c r="P97" s="85">
        <f>VLOOKUP($C$2,'[59]ERU-1'!$A$6:$BE$17,P$42,FALSE)</f>
        <v>0</v>
      </c>
      <c r="Q97" s="85">
        <f>VLOOKUP($C$2,'[59]ERU-1'!$A$6:$BE$17,Q$42,FALSE)</f>
        <v>0</v>
      </c>
      <c r="R97" s="85">
        <f>VLOOKUP($C$2,'[59]ERU-1'!$A$6:$BE$17,R$42,FALSE)</f>
        <v>3159</v>
      </c>
      <c r="S97" s="85">
        <f>VLOOKUP($C$2,'[59]ERU-1'!$A$6:$BE$17,S$42,FALSE)</f>
        <v>0</v>
      </c>
      <c r="T97" s="85">
        <f>VLOOKUP($C$2,'[59]ERU-1'!$A$6:$BE$17,T$42,FALSE)</f>
        <v>0</v>
      </c>
      <c r="U97" s="85">
        <f>VLOOKUP($C$2,'[59]ERU-1'!$A$6:$BE$17,U$42,FALSE)</f>
        <v>0</v>
      </c>
      <c r="V97" s="85">
        <f>VLOOKUP($C$2,'[59]ERU-1'!$A$6:$BE$17,V$42,FALSE)</f>
        <v>0</v>
      </c>
      <c r="W97" s="85">
        <f>VLOOKUP($C$2,'[59]ERU-1'!$A$6:$BE$17,W$42,FALSE)</f>
        <v>0</v>
      </c>
      <c r="X97" s="85">
        <f>VLOOKUP($C$2,'[59]ERU-1'!$A$6:$BE$17,X$42,FALSE)</f>
        <v>0</v>
      </c>
      <c r="Y97" s="85">
        <f>VLOOKUP($C$2,'[59]ERU-1'!$A$6:$BE$17,Y$42,FALSE)</f>
        <v>0</v>
      </c>
      <c r="Z97" s="85">
        <f>VLOOKUP($C$2,'[59]ERU-1'!$A$6:$BE$17,Z$42,FALSE)</f>
        <v>0</v>
      </c>
      <c r="AA97" s="85" t="str">
        <f>INDEX([16]Data!$BK$5:$BK$156,MATCH(A97,[16]Data!$A$5:$A$156,0))</f>
        <v>Olomoucký</v>
      </c>
      <c r="AB97" s="86">
        <f>INDEX([16]Data!$BM$5:$BM$156,MATCH(A97,[16]Data!$A$5:$A$156,0))</f>
        <v>2.3580000000000001</v>
      </c>
      <c r="AC97" s="12"/>
      <c r="AD97" s="39">
        <f t="shared" si="16"/>
        <v>0.79168956025366555</v>
      </c>
    </row>
    <row r="98" spans="1:30" x14ac:dyDescent="0.25">
      <c r="A98">
        <v>3882</v>
      </c>
      <c r="B98" s="84" t="str">
        <f>INDEX([16]Data!$C$5:$C$156,MATCH(A98,[16]Data!$A$5:$A$156,0))</f>
        <v>KJ - Moravský Beroun</v>
      </c>
      <c r="C98" s="85" t="str">
        <f>VLOOKUP($C$2,'[60]ERU-1'!$A$6:$BE$17,C$42,FALSE)</f>
        <v>Říjen</v>
      </c>
      <c r="D98" s="85">
        <f>VLOOKUP($C$2,'[60]ERU-1'!$A$6:$BE$17,D$42,FALSE)</f>
        <v>10</v>
      </c>
      <c r="E98" s="85">
        <f>VLOOKUP($C$2,'[60]ERU-1'!$A$6:$BE$17,E$42,FALSE)</f>
        <v>634.74199999999996</v>
      </c>
      <c r="F98" s="85">
        <f>VLOOKUP($C$2,'[60]ERU-1'!$A$6:$BE$17,F$42,FALSE)</f>
        <v>331.76400000000001</v>
      </c>
      <c r="G98" s="85">
        <f>VLOOKUP($C$2,'[60]ERU-1'!$A$6:$BE$17,G$42,FALSE)</f>
        <v>35.46</v>
      </c>
      <c r="H98" s="85">
        <f>VLOOKUP($C$2,'[60]ERU-1'!$A$6:$BE$17,H$42,FALSE)</f>
        <v>925</v>
      </c>
      <c r="I98" s="85">
        <f>VLOOKUP($C$2,'[60]ERU-1'!$A$6:$BE$17,I$42,FALSE)</f>
        <v>0</v>
      </c>
      <c r="J98" s="85">
        <f>VLOOKUP($C$2,'[60]ERU-1'!$A$6:$BE$17,J$42,FALSE)</f>
        <v>0</v>
      </c>
      <c r="K98" s="85">
        <f>VLOOKUP($C$2,'[60]ERU-1'!$A$6:$BE$17,K$42,FALSE)</f>
        <v>925</v>
      </c>
      <c r="L98" s="85">
        <f>VLOOKUP($C$2,'[60]ERU-1'!$A$6:$BE$17,L$42,FALSE)</f>
        <v>0</v>
      </c>
      <c r="M98" s="85">
        <f>VLOOKUP($C$2,'[60]ERU-1'!$A$6:$BE$17,M$42,FALSE)</f>
        <v>925</v>
      </c>
      <c r="N98" s="85">
        <f>VLOOKUP($C$2,'[60]ERU-1'!$A$6:$BE$17,N$42,FALSE)</f>
        <v>0</v>
      </c>
      <c r="O98" s="85" t="s">
        <v>36</v>
      </c>
      <c r="P98" s="85">
        <f>VLOOKUP($C$2,'[60]ERU-1'!$A$6:$BE$17,P$42,FALSE)</f>
        <v>0</v>
      </c>
      <c r="Q98" s="85">
        <f>VLOOKUP($C$2,'[60]ERU-1'!$A$6:$BE$17,Q$42,FALSE)</f>
        <v>0</v>
      </c>
      <c r="R98" s="85">
        <f>VLOOKUP($C$2,'[60]ERU-1'!$A$6:$BE$17,R$42,FALSE)</f>
        <v>925</v>
      </c>
      <c r="S98" s="85">
        <f>VLOOKUP($C$2,'[60]ERU-1'!$A$6:$BE$17,S$42,FALSE)</f>
        <v>0</v>
      </c>
      <c r="T98" s="85">
        <f>VLOOKUP($C$2,'[60]ERU-1'!$A$6:$BE$17,T$42,FALSE)</f>
        <v>0</v>
      </c>
      <c r="U98" s="85">
        <f>VLOOKUP($C$2,'[60]ERU-1'!$A$6:$BE$17,U$42,FALSE)</f>
        <v>0</v>
      </c>
      <c r="V98" s="85">
        <f>VLOOKUP($C$2,'[60]ERU-1'!$A$6:$BE$17,V$42,FALSE)</f>
        <v>0</v>
      </c>
      <c r="W98" s="85">
        <f>VLOOKUP($C$2,'[60]ERU-1'!$A$6:$BE$17,W$42,FALSE)</f>
        <v>0</v>
      </c>
      <c r="X98" s="85">
        <f>VLOOKUP($C$2,'[60]ERU-1'!$A$6:$BE$17,X$42,FALSE)</f>
        <v>0</v>
      </c>
      <c r="Y98" s="85">
        <f>VLOOKUP($C$2,'[60]ERU-1'!$A$6:$BE$17,Y$42,FALSE)</f>
        <v>0</v>
      </c>
      <c r="Z98" s="85">
        <f>VLOOKUP($C$2,'[60]ERU-1'!$A$6:$BE$17,Z$42,FALSE)</f>
        <v>0</v>
      </c>
      <c r="AA98" s="85" t="str">
        <f>INDEX([16]Data!$BK$5:$BK$156,MATCH(A98,[16]Data!$A$5:$A$156,0))</f>
        <v>Olomoucký</v>
      </c>
      <c r="AB98" s="86">
        <f>INDEX([16]Data!$BM$5:$BM$156,MATCH(A98,[16]Data!$A$5:$A$156,0))</f>
        <v>1.2450000000000001</v>
      </c>
      <c r="AC98" s="12"/>
      <c r="AD98" s="39">
        <f t="shared" si="16"/>
        <v>0.77447958321109112</v>
      </c>
    </row>
    <row r="99" spans="1:30" x14ac:dyDescent="0.25">
      <c r="A99">
        <v>2598</v>
      </c>
      <c r="B99" s="84" t="str">
        <f>INDEX([16]Data!$C$5:$C$156,MATCH(A99,[16]Data!$A$5:$A$156,0))</f>
        <v>KJ - Moravský Krumlov</v>
      </c>
      <c r="C99" s="85" t="str">
        <f>VLOOKUP($C$2,'[61]ERU-1'!$A$6:$BE$17,C$42,FALSE)</f>
        <v>Říjen</v>
      </c>
      <c r="D99" s="85">
        <f>VLOOKUP($C$2,'[61]ERU-1'!$A$6:$BE$17,D$42,FALSE)</f>
        <v>10</v>
      </c>
      <c r="E99" s="85">
        <f>VLOOKUP($C$2,'[61]ERU-1'!$A$6:$BE$17,E$42,FALSE)</f>
        <v>550.572</v>
      </c>
      <c r="F99" s="85">
        <f>VLOOKUP($C$2,'[61]ERU-1'!$A$6:$BE$17,F$42,FALSE)</f>
        <v>292.77499999999998</v>
      </c>
      <c r="G99" s="85">
        <f>VLOOKUP($C$2,'[61]ERU-1'!$A$6:$BE$17,G$42,FALSE)</f>
        <v>35.484999999999999</v>
      </c>
      <c r="H99" s="85">
        <f>VLOOKUP($C$2,'[61]ERU-1'!$A$6:$BE$17,H$42,FALSE)</f>
        <v>837</v>
      </c>
      <c r="I99" s="85">
        <f>VLOOKUP($C$2,'[61]ERU-1'!$A$6:$BE$17,I$42,FALSE)</f>
        <v>0</v>
      </c>
      <c r="J99" s="85">
        <f>VLOOKUP($C$2,'[61]ERU-1'!$A$6:$BE$17,J$42,FALSE)</f>
        <v>0</v>
      </c>
      <c r="K99" s="85">
        <f>VLOOKUP($C$2,'[61]ERU-1'!$A$6:$BE$17,K$42,FALSE)</f>
        <v>837</v>
      </c>
      <c r="L99" s="85">
        <f>VLOOKUP($C$2,'[61]ERU-1'!$A$6:$BE$17,L$42,FALSE)</f>
        <v>0</v>
      </c>
      <c r="M99" s="85">
        <f>VLOOKUP($C$2,'[61]ERU-1'!$A$6:$BE$17,M$42,FALSE)</f>
        <v>837</v>
      </c>
      <c r="N99" s="85">
        <f>VLOOKUP($C$2,'[61]ERU-1'!$A$6:$BE$17,N$42,FALSE)</f>
        <v>0</v>
      </c>
      <c r="O99" s="85" t="s">
        <v>36</v>
      </c>
      <c r="P99" s="85">
        <f>VLOOKUP($C$2,'[61]ERU-1'!$A$6:$BE$17,P$42,FALSE)</f>
        <v>0</v>
      </c>
      <c r="Q99" s="85">
        <f>VLOOKUP($C$2,'[61]ERU-1'!$A$6:$BE$17,Q$42,FALSE)</f>
        <v>0</v>
      </c>
      <c r="R99" s="85">
        <f>VLOOKUP($C$2,'[61]ERU-1'!$A$6:$BE$17,R$42,FALSE)</f>
        <v>837</v>
      </c>
      <c r="S99" s="85">
        <f>VLOOKUP($C$2,'[61]ERU-1'!$A$6:$BE$17,S$42,FALSE)</f>
        <v>0</v>
      </c>
      <c r="T99" s="85">
        <f>VLOOKUP($C$2,'[61]ERU-1'!$A$6:$BE$17,T$42,FALSE)</f>
        <v>0</v>
      </c>
      <c r="U99" s="85">
        <f>VLOOKUP($C$2,'[61]ERU-1'!$A$6:$BE$17,U$42,FALSE)</f>
        <v>0</v>
      </c>
      <c r="V99" s="85">
        <f>VLOOKUP($C$2,'[61]ERU-1'!$A$6:$BE$17,V$42,FALSE)</f>
        <v>0</v>
      </c>
      <c r="W99" s="85">
        <f>VLOOKUP($C$2,'[61]ERU-1'!$A$6:$BE$17,W$42,FALSE)</f>
        <v>0</v>
      </c>
      <c r="X99" s="85">
        <f>VLOOKUP($C$2,'[61]ERU-1'!$A$6:$BE$17,X$42,FALSE)</f>
        <v>0</v>
      </c>
      <c r="Y99" s="85">
        <f>VLOOKUP($C$2,'[61]ERU-1'!$A$6:$BE$17,Y$42,FALSE)</f>
        <v>0</v>
      </c>
      <c r="Z99" s="85">
        <f>VLOOKUP($C$2,'[61]ERU-1'!$A$6:$BE$17,Z$42,FALSE)</f>
        <v>0</v>
      </c>
      <c r="AA99" s="85" t="str">
        <f>INDEX([16]Data!$BK$5:$BK$156,MATCH(A99,[16]Data!$A$5:$A$156,0))</f>
        <v>Jihomoravský</v>
      </c>
      <c r="AB99" s="86">
        <f>INDEX([16]Data!$BM$5:$BM$156,MATCH(A99,[16]Data!$A$5:$A$156,0))</f>
        <v>0.95199999999999996</v>
      </c>
      <c r="AC99" s="12"/>
      <c r="AD99" s="39">
        <f t="shared" si="16"/>
        <v>0.79412518145333444</v>
      </c>
    </row>
    <row r="100" spans="1:30" x14ac:dyDescent="0.25">
      <c r="A100">
        <v>3106</v>
      </c>
      <c r="B100" s="84" t="str">
        <f>INDEX([16]Data!$C$5:$C$156,MATCH(A100,[16]Data!$A$5:$A$156,0))</f>
        <v>KJ - Nové Hrady</v>
      </c>
      <c r="C100" s="85" t="str">
        <f>VLOOKUP($C$2,'[62]ERU-1'!$A$6:$BE$17,C$42,FALSE)</f>
        <v>Říjen</v>
      </c>
      <c r="D100" s="85">
        <f>VLOOKUP($C$2,'[62]ERU-1'!$A$6:$BE$17,D$42,FALSE)</f>
        <v>10</v>
      </c>
      <c r="E100" s="85">
        <f>VLOOKUP($C$2,'[62]ERU-1'!$A$6:$BE$17,E$42,FALSE)</f>
        <v>114.685</v>
      </c>
      <c r="F100" s="85">
        <f>VLOOKUP($C$2,'[62]ERU-1'!$A$6:$BE$17,F$42,FALSE)</f>
        <v>69.429000000000002</v>
      </c>
      <c r="G100" s="85">
        <f>VLOOKUP($C$2,'[62]ERU-1'!$A$6:$BE$17,G$42,FALSE)</f>
        <v>35.517000000000003</v>
      </c>
      <c r="H100" s="85">
        <f>VLOOKUP($C$2,'[62]ERU-1'!$A$6:$BE$17,H$42,FALSE)</f>
        <v>175</v>
      </c>
      <c r="I100" s="85">
        <f>VLOOKUP($C$2,'[62]ERU-1'!$A$6:$BE$17,I$42,FALSE)</f>
        <v>0</v>
      </c>
      <c r="J100" s="85">
        <f>VLOOKUP($C$2,'[62]ERU-1'!$A$6:$BE$17,J$42,FALSE)</f>
        <v>0</v>
      </c>
      <c r="K100" s="85">
        <f>VLOOKUP($C$2,'[62]ERU-1'!$A$6:$BE$17,K$42,FALSE)</f>
        <v>175</v>
      </c>
      <c r="L100" s="85">
        <f>VLOOKUP($C$2,'[62]ERU-1'!$A$6:$BE$17,L$42,FALSE)</f>
        <v>0</v>
      </c>
      <c r="M100" s="85">
        <f>VLOOKUP($C$2,'[62]ERU-1'!$A$6:$BE$17,M$42,FALSE)</f>
        <v>175</v>
      </c>
      <c r="N100" s="85">
        <f>VLOOKUP($C$2,'[62]ERU-1'!$A$6:$BE$17,N$42,FALSE)</f>
        <v>0</v>
      </c>
      <c r="O100" s="85" t="s">
        <v>36</v>
      </c>
      <c r="P100" s="85">
        <f>VLOOKUP($C$2,'[62]ERU-1'!$A$6:$BE$17,P$42,FALSE)</f>
        <v>0</v>
      </c>
      <c r="Q100" s="85">
        <f>VLOOKUP($C$2,'[62]ERU-1'!$A$6:$BE$17,Q$42,FALSE)</f>
        <v>0</v>
      </c>
      <c r="R100" s="85">
        <f>VLOOKUP($C$2,'[62]ERU-1'!$A$6:$BE$17,R$42,FALSE)</f>
        <v>175</v>
      </c>
      <c r="S100" s="85">
        <f>VLOOKUP($C$2,'[62]ERU-1'!$A$6:$BE$17,S$42,FALSE)</f>
        <v>0</v>
      </c>
      <c r="T100" s="85">
        <f>VLOOKUP($C$2,'[62]ERU-1'!$A$6:$BE$17,T$42,FALSE)</f>
        <v>0</v>
      </c>
      <c r="U100" s="85">
        <f>VLOOKUP($C$2,'[62]ERU-1'!$A$6:$BE$17,U$42,FALSE)</f>
        <v>0</v>
      </c>
      <c r="V100" s="85">
        <f>VLOOKUP($C$2,'[62]ERU-1'!$A$6:$BE$17,V$42,FALSE)</f>
        <v>0</v>
      </c>
      <c r="W100" s="85">
        <f>VLOOKUP($C$2,'[62]ERU-1'!$A$6:$BE$17,W$42,FALSE)</f>
        <v>0</v>
      </c>
      <c r="X100" s="85">
        <f>VLOOKUP($C$2,'[62]ERU-1'!$A$6:$BE$17,X$42,FALSE)</f>
        <v>0</v>
      </c>
      <c r="Y100" s="85">
        <f>VLOOKUP($C$2,'[62]ERU-1'!$A$6:$BE$17,Y$42,FALSE)</f>
        <v>0</v>
      </c>
      <c r="Z100" s="85">
        <f>VLOOKUP($C$2,'[62]ERU-1'!$A$6:$BE$17,Z$42,FALSE)</f>
        <v>0</v>
      </c>
      <c r="AA100" s="85" t="str">
        <f>INDEX([16]Data!$BK$5:$BK$156,MATCH(A100,[16]Data!$A$5:$A$156,0))</f>
        <v>Jihočeský</v>
      </c>
      <c r="AB100" s="86">
        <f>INDEX([16]Data!$BM$5:$BM$156,MATCH(A100,[16]Data!$A$5:$A$156,0))</f>
        <v>0.16400000000000001</v>
      </c>
      <c r="AC100" s="12"/>
      <c r="AD100" s="39">
        <f t="shared" si="16"/>
        <v>0.70015571463093396</v>
      </c>
    </row>
    <row r="101" spans="1:30" x14ac:dyDescent="0.25">
      <c r="A101">
        <v>2672</v>
      </c>
      <c r="B101" s="84" t="str">
        <f>INDEX([16]Data!$C$5:$C$156,MATCH(A101,[16]Data!$A$5:$A$156,0))</f>
        <v>KJ - Nové Město nad Metují, Sokolská</v>
      </c>
      <c r="C101" s="85" t="str">
        <f>VLOOKUP($C$2,'[63]ERU-1'!$A$6:$BE$17,C$42,FALSE)</f>
        <v>Říjen</v>
      </c>
      <c r="D101" s="85">
        <f>VLOOKUP($C$2,'[63]ERU-1'!$A$6:$BE$17,D$42,FALSE)</f>
        <v>10</v>
      </c>
      <c r="E101" s="85">
        <f>VLOOKUP($C$2,'[63]ERU-1'!$A$6:$BE$17,E$42,FALSE)</f>
        <v>195.495</v>
      </c>
      <c r="F101" s="85">
        <f>VLOOKUP($C$2,'[63]ERU-1'!$A$6:$BE$17,F$42,FALSE)</f>
        <v>106.718</v>
      </c>
      <c r="G101" s="85">
        <f>VLOOKUP($C$2,'[63]ERU-1'!$A$6:$BE$17,G$42,FALSE)</f>
        <v>35.470999999999997</v>
      </c>
      <c r="H101" s="85">
        <f>VLOOKUP($C$2,'[63]ERU-1'!$A$6:$BE$17,H$42,FALSE)</f>
        <v>302</v>
      </c>
      <c r="I101" s="85">
        <f>VLOOKUP($C$2,'[63]ERU-1'!$A$6:$BE$17,I$42,FALSE)</f>
        <v>0</v>
      </c>
      <c r="J101" s="85">
        <f>VLOOKUP($C$2,'[63]ERU-1'!$A$6:$BE$17,J$42,FALSE)</f>
        <v>0</v>
      </c>
      <c r="K101" s="85">
        <f>VLOOKUP($C$2,'[63]ERU-1'!$A$6:$BE$17,K$42,FALSE)</f>
        <v>302</v>
      </c>
      <c r="L101" s="85">
        <f>VLOOKUP($C$2,'[63]ERU-1'!$A$6:$BE$17,L$42,FALSE)</f>
        <v>0</v>
      </c>
      <c r="M101" s="85">
        <f>VLOOKUP($C$2,'[63]ERU-1'!$A$6:$BE$17,M$42,FALSE)</f>
        <v>302</v>
      </c>
      <c r="N101" s="85">
        <f>VLOOKUP($C$2,'[63]ERU-1'!$A$6:$BE$17,N$42,FALSE)</f>
        <v>0</v>
      </c>
      <c r="O101" s="85" t="s">
        <v>36</v>
      </c>
      <c r="P101" s="85">
        <f>VLOOKUP($C$2,'[63]ERU-1'!$A$6:$BE$17,P$42,FALSE)</f>
        <v>0</v>
      </c>
      <c r="Q101" s="85">
        <f>VLOOKUP($C$2,'[63]ERU-1'!$A$6:$BE$17,Q$42,FALSE)</f>
        <v>0</v>
      </c>
      <c r="R101" s="85">
        <f>VLOOKUP($C$2,'[63]ERU-1'!$A$6:$BE$17,R$42,FALSE)</f>
        <v>302</v>
      </c>
      <c r="S101" s="85">
        <f>VLOOKUP($C$2,'[63]ERU-1'!$A$6:$BE$17,S$42,FALSE)</f>
        <v>0</v>
      </c>
      <c r="T101" s="85">
        <f>VLOOKUP($C$2,'[63]ERU-1'!$A$6:$BE$17,T$42,FALSE)</f>
        <v>0</v>
      </c>
      <c r="U101" s="85">
        <f>VLOOKUP($C$2,'[63]ERU-1'!$A$6:$BE$17,U$42,FALSE)</f>
        <v>0</v>
      </c>
      <c r="V101" s="85">
        <f>VLOOKUP($C$2,'[63]ERU-1'!$A$6:$BE$17,V$42,FALSE)</f>
        <v>0</v>
      </c>
      <c r="W101" s="85">
        <f>VLOOKUP($C$2,'[63]ERU-1'!$A$6:$BE$17,W$42,FALSE)</f>
        <v>0</v>
      </c>
      <c r="X101" s="85">
        <f>VLOOKUP($C$2,'[63]ERU-1'!$A$6:$BE$17,X$42,FALSE)</f>
        <v>0</v>
      </c>
      <c r="Y101" s="85">
        <f>VLOOKUP($C$2,'[63]ERU-1'!$A$6:$BE$17,Y$42,FALSE)</f>
        <v>0</v>
      </c>
      <c r="Z101" s="85">
        <f>VLOOKUP($C$2,'[63]ERU-1'!$A$6:$BE$17,Z$42,FALSE)</f>
        <v>0</v>
      </c>
      <c r="AA101" s="85" t="str">
        <f>INDEX([16]Data!$BK$5:$BK$156,MATCH(A101,[16]Data!$A$5:$A$156,0))</f>
        <v>Královéhradecký</v>
      </c>
      <c r="AB101" s="86">
        <f>INDEX([16]Data!$BM$5:$BM$156,MATCH(A101,[16]Data!$A$5:$A$156,0))</f>
        <v>0.47199999999999998</v>
      </c>
      <c r="AC101" s="12"/>
      <c r="AD101" s="39">
        <f t="shared" si="16"/>
        <v>0.78608003231778045</v>
      </c>
    </row>
    <row r="102" spans="1:30" x14ac:dyDescent="0.25">
      <c r="A102">
        <v>2673</v>
      </c>
      <c r="B102" s="84" t="str">
        <f>INDEX([16]Data!$C$5:$C$156,MATCH(A102,[16]Data!$A$5:$A$156,0))</f>
        <v>KJ - Nové Město nad Metují, Družstevní</v>
      </c>
      <c r="C102" s="85" t="str">
        <f>VLOOKUP($C$2,'[64]ERU-1'!$A$6:$BE$17,C$42,FALSE)</f>
        <v>Říjen</v>
      </c>
      <c r="D102" s="85">
        <f>VLOOKUP($C$2,'[64]ERU-1'!$A$6:$BE$17,D$42,FALSE)</f>
        <v>10</v>
      </c>
      <c r="E102" s="85">
        <f>VLOOKUP($C$2,'[64]ERU-1'!$A$6:$BE$17,E$42,FALSE)</f>
        <v>421.12099999999998</v>
      </c>
      <c r="F102" s="85">
        <f>VLOOKUP($C$2,'[64]ERU-1'!$A$6:$BE$17,F$42,FALSE)</f>
        <v>222.68799999999999</v>
      </c>
      <c r="G102" s="85">
        <f>VLOOKUP($C$2,'[64]ERU-1'!$A$6:$BE$17,G$42,FALSE)</f>
        <v>35.470999999999997</v>
      </c>
      <c r="H102" s="85">
        <f>VLOOKUP($C$2,'[64]ERU-1'!$A$6:$BE$17,H$42,FALSE)</f>
        <v>634</v>
      </c>
      <c r="I102" s="85">
        <f>VLOOKUP($C$2,'[64]ERU-1'!$A$6:$BE$17,I$42,FALSE)</f>
        <v>0</v>
      </c>
      <c r="J102" s="85">
        <f>VLOOKUP($C$2,'[64]ERU-1'!$A$6:$BE$17,J$42,FALSE)</f>
        <v>0</v>
      </c>
      <c r="K102" s="85">
        <f>VLOOKUP($C$2,'[64]ERU-1'!$A$6:$BE$17,K$42,FALSE)</f>
        <v>634</v>
      </c>
      <c r="L102" s="85">
        <f>VLOOKUP($C$2,'[64]ERU-1'!$A$6:$BE$17,L$42,FALSE)</f>
        <v>0</v>
      </c>
      <c r="M102" s="85">
        <f>VLOOKUP($C$2,'[64]ERU-1'!$A$6:$BE$17,M$42,FALSE)</f>
        <v>634</v>
      </c>
      <c r="N102" s="85">
        <f>VLOOKUP($C$2,'[64]ERU-1'!$A$6:$BE$17,N$42,FALSE)</f>
        <v>0</v>
      </c>
      <c r="O102" s="85" t="s">
        <v>36</v>
      </c>
      <c r="P102" s="85">
        <f>VLOOKUP($C$2,'[64]ERU-1'!$A$6:$BE$17,P$42,FALSE)</f>
        <v>0</v>
      </c>
      <c r="Q102" s="85">
        <f>VLOOKUP($C$2,'[64]ERU-1'!$A$6:$BE$17,Q$42,FALSE)</f>
        <v>0</v>
      </c>
      <c r="R102" s="85">
        <f>VLOOKUP($C$2,'[64]ERU-1'!$A$6:$BE$17,R$42,FALSE)</f>
        <v>634</v>
      </c>
      <c r="S102" s="85">
        <f>VLOOKUP($C$2,'[64]ERU-1'!$A$6:$BE$17,S$42,FALSE)</f>
        <v>0</v>
      </c>
      <c r="T102" s="85">
        <f>VLOOKUP($C$2,'[64]ERU-1'!$A$6:$BE$17,T$42,FALSE)</f>
        <v>0</v>
      </c>
      <c r="U102" s="85">
        <f>VLOOKUP($C$2,'[64]ERU-1'!$A$6:$BE$17,U$42,FALSE)</f>
        <v>0</v>
      </c>
      <c r="V102" s="85">
        <f>VLOOKUP($C$2,'[64]ERU-1'!$A$6:$BE$17,V$42,FALSE)</f>
        <v>0</v>
      </c>
      <c r="W102" s="85">
        <f>VLOOKUP($C$2,'[64]ERU-1'!$A$6:$BE$17,W$42,FALSE)</f>
        <v>0</v>
      </c>
      <c r="X102" s="85">
        <f>VLOOKUP($C$2,'[64]ERU-1'!$A$6:$BE$17,X$42,FALSE)</f>
        <v>0</v>
      </c>
      <c r="Y102" s="85">
        <f>VLOOKUP($C$2,'[64]ERU-1'!$A$6:$BE$17,Y$42,FALSE)</f>
        <v>0</v>
      </c>
      <c r="Z102" s="85">
        <f>VLOOKUP($C$2,'[64]ERU-1'!$A$6:$BE$17,Z$42,FALSE)</f>
        <v>0</v>
      </c>
      <c r="AA102" s="85" t="str">
        <f>INDEX([16]Data!$BK$5:$BK$156,MATCH(A102,[16]Data!$A$5:$A$156,0))</f>
        <v>Královéhradecký</v>
      </c>
      <c r="AB102" s="86">
        <f>INDEX([16]Data!$BM$5:$BM$156,MATCH(A102,[16]Data!$A$5:$A$156,0))</f>
        <v>0.47199999999999998</v>
      </c>
      <c r="AC102" s="12"/>
      <c r="AD102" s="39">
        <f t="shared" si="16"/>
        <v>0.79084239434146031</v>
      </c>
    </row>
    <row r="103" spans="1:30" x14ac:dyDescent="0.25">
      <c r="A103">
        <v>2449</v>
      </c>
      <c r="B103" s="84" t="str">
        <f>INDEX([16]Data!$C$5:$C$156,MATCH(A103,[16]Data!$A$5:$A$156,0))</f>
        <v>KJ - Nové Strašecí</v>
      </c>
      <c r="C103" s="85" t="str">
        <f>VLOOKUP($C$2,'[65]ERU-1'!$A$6:$BE$17,C$42,FALSE)</f>
        <v>Říjen</v>
      </c>
      <c r="D103" s="85">
        <f>VLOOKUP($C$2,'[65]ERU-1'!$A$6:$BE$17,D$42,FALSE)</f>
        <v>10</v>
      </c>
      <c r="E103" s="85">
        <f>VLOOKUP($C$2,'[65]ERU-1'!$A$6:$BE$17,E$42,FALSE)</f>
        <v>482.12400000000002</v>
      </c>
      <c r="F103" s="85">
        <f>VLOOKUP($C$2,'[65]ERU-1'!$A$6:$BE$17,F$42,FALSE)</f>
        <v>260.21899999999999</v>
      </c>
      <c r="G103" s="85">
        <f>VLOOKUP($C$2,'[65]ERU-1'!$A$6:$BE$17,G$42,FALSE)</f>
        <v>35.481000000000002</v>
      </c>
      <c r="H103" s="85">
        <f>VLOOKUP($C$2,'[65]ERU-1'!$A$6:$BE$17,H$42,FALSE)</f>
        <v>734</v>
      </c>
      <c r="I103" s="85">
        <f>VLOOKUP($C$2,'[65]ERU-1'!$A$6:$BE$17,I$42,FALSE)</f>
        <v>0</v>
      </c>
      <c r="J103" s="85">
        <f>VLOOKUP($C$2,'[65]ERU-1'!$A$6:$BE$17,J$42,FALSE)</f>
        <v>0</v>
      </c>
      <c r="K103" s="85">
        <f>VLOOKUP($C$2,'[65]ERU-1'!$A$6:$BE$17,K$42,FALSE)</f>
        <v>734</v>
      </c>
      <c r="L103" s="85">
        <f>VLOOKUP($C$2,'[65]ERU-1'!$A$6:$BE$17,L$42,FALSE)</f>
        <v>0</v>
      </c>
      <c r="M103" s="85">
        <f>VLOOKUP($C$2,'[65]ERU-1'!$A$6:$BE$17,M$42,FALSE)</f>
        <v>734</v>
      </c>
      <c r="N103" s="85">
        <f>VLOOKUP($C$2,'[65]ERU-1'!$A$6:$BE$17,N$42,FALSE)</f>
        <v>0</v>
      </c>
      <c r="O103" s="85" t="s">
        <v>36</v>
      </c>
      <c r="P103" s="85">
        <f>VLOOKUP($C$2,'[65]ERU-1'!$A$6:$BE$17,P$42,FALSE)</f>
        <v>0</v>
      </c>
      <c r="Q103" s="85">
        <f>VLOOKUP($C$2,'[65]ERU-1'!$A$6:$BE$17,Q$42,FALSE)</f>
        <v>0</v>
      </c>
      <c r="R103" s="85">
        <f>VLOOKUP($C$2,'[65]ERU-1'!$A$6:$BE$17,R$42,FALSE)</f>
        <v>734</v>
      </c>
      <c r="S103" s="85">
        <f>VLOOKUP($C$2,'[65]ERU-1'!$A$6:$BE$17,S$42,FALSE)</f>
        <v>0</v>
      </c>
      <c r="T103" s="85">
        <f>VLOOKUP($C$2,'[65]ERU-1'!$A$6:$BE$17,T$42,FALSE)</f>
        <v>0</v>
      </c>
      <c r="U103" s="85">
        <f>VLOOKUP($C$2,'[65]ERU-1'!$A$6:$BE$17,U$42,FALSE)</f>
        <v>0</v>
      </c>
      <c r="V103" s="85">
        <f>VLOOKUP($C$2,'[65]ERU-1'!$A$6:$BE$17,V$42,FALSE)</f>
        <v>0</v>
      </c>
      <c r="W103" s="85">
        <f>VLOOKUP($C$2,'[65]ERU-1'!$A$6:$BE$17,W$42,FALSE)</f>
        <v>0</v>
      </c>
      <c r="X103" s="85">
        <f>VLOOKUP($C$2,'[65]ERU-1'!$A$6:$BE$17,X$42,FALSE)</f>
        <v>0</v>
      </c>
      <c r="Y103" s="85">
        <f>VLOOKUP($C$2,'[65]ERU-1'!$A$6:$BE$17,Y$42,FALSE)</f>
        <v>0</v>
      </c>
      <c r="Z103" s="85">
        <f>VLOOKUP($C$2,'[65]ERU-1'!$A$6:$BE$17,Z$42,FALSE)</f>
        <v>0</v>
      </c>
      <c r="AA103" s="85" t="str">
        <f>INDEX([16]Data!$BK$5:$BK$156,MATCH(A103,[16]Data!$A$5:$A$156,0))</f>
        <v>Středočeský</v>
      </c>
      <c r="AB103" s="86">
        <f>INDEX([16]Data!$BM$5:$BM$156,MATCH(A103,[16]Data!$A$5:$A$156,0))</f>
        <v>0.72299999999999998</v>
      </c>
      <c r="AC103" s="12"/>
      <c r="AD103" s="39">
        <f t="shared" si="16"/>
        <v>0.78352806247387352</v>
      </c>
    </row>
    <row r="104" spans="1:30" x14ac:dyDescent="0.25">
      <c r="A104">
        <v>3940</v>
      </c>
      <c r="B104" s="84" t="str">
        <f>INDEX([16]Data!$C$5:$C$156,MATCH(A104,[16]Data!$A$5:$A$156,0))</f>
        <v>KJ - Nový Bor, Rumburských hrdinů</v>
      </c>
      <c r="C104" s="85" t="str">
        <f>VLOOKUP($C$2,'[66]ERU-1'!$A$6:$BE$17,C$42,FALSE)</f>
        <v>Říjen</v>
      </c>
      <c r="D104" s="85">
        <f>VLOOKUP($C$2,'[66]ERU-1'!$A$6:$BE$17,D$42,FALSE)</f>
        <v>10</v>
      </c>
      <c r="E104" s="85">
        <f>VLOOKUP($C$2,'[66]ERU-1'!$A$6:$BE$17,E$42,FALSE)</f>
        <v>175.81899999999999</v>
      </c>
      <c r="F104" s="85">
        <f>VLOOKUP($C$2,'[66]ERU-1'!$A$6:$BE$17,F$42,FALSE)</f>
        <v>99.281999999999996</v>
      </c>
      <c r="G104" s="85">
        <f>VLOOKUP($C$2,'[66]ERU-1'!$A$6:$BE$17,G$42,FALSE)</f>
        <v>35.49</v>
      </c>
      <c r="H104" s="85">
        <f>VLOOKUP($C$2,'[66]ERU-1'!$A$6:$BE$17,H$42,FALSE)</f>
        <v>275</v>
      </c>
      <c r="I104" s="85">
        <f>VLOOKUP($C$2,'[66]ERU-1'!$A$6:$BE$17,I$42,FALSE)</f>
        <v>0</v>
      </c>
      <c r="J104" s="85">
        <f>VLOOKUP($C$2,'[66]ERU-1'!$A$6:$BE$17,J$42,FALSE)</f>
        <v>0</v>
      </c>
      <c r="K104" s="85">
        <f>VLOOKUP($C$2,'[66]ERU-1'!$A$6:$BE$17,K$42,FALSE)</f>
        <v>275</v>
      </c>
      <c r="L104" s="85">
        <f>VLOOKUP($C$2,'[66]ERU-1'!$A$6:$BE$17,L$42,FALSE)</f>
        <v>0</v>
      </c>
      <c r="M104" s="85">
        <f>VLOOKUP($C$2,'[66]ERU-1'!$A$6:$BE$17,M$42,FALSE)</f>
        <v>275</v>
      </c>
      <c r="N104" s="85">
        <f>VLOOKUP($C$2,'[66]ERU-1'!$A$6:$BE$17,N$42,FALSE)</f>
        <v>0</v>
      </c>
      <c r="O104" s="85" t="s">
        <v>36</v>
      </c>
      <c r="P104" s="85">
        <f>VLOOKUP($C$2,'[66]ERU-1'!$A$6:$BE$17,P$42,FALSE)</f>
        <v>0</v>
      </c>
      <c r="Q104" s="85">
        <f>VLOOKUP($C$2,'[66]ERU-1'!$A$6:$BE$17,Q$42,FALSE)</f>
        <v>0</v>
      </c>
      <c r="R104" s="85">
        <f>VLOOKUP($C$2,'[66]ERU-1'!$A$6:$BE$17,R$42,FALSE)</f>
        <v>275</v>
      </c>
      <c r="S104" s="85">
        <f>VLOOKUP($C$2,'[66]ERU-1'!$A$6:$BE$17,S$42,FALSE)</f>
        <v>0</v>
      </c>
      <c r="T104" s="85">
        <f>VLOOKUP($C$2,'[66]ERU-1'!$A$6:$BE$17,T$42,FALSE)</f>
        <v>0</v>
      </c>
      <c r="U104" s="85">
        <f>VLOOKUP($C$2,'[66]ERU-1'!$A$6:$BE$17,U$42,FALSE)</f>
        <v>0</v>
      </c>
      <c r="V104" s="85">
        <f>VLOOKUP($C$2,'[66]ERU-1'!$A$6:$BE$17,V$42,FALSE)</f>
        <v>0</v>
      </c>
      <c r="W104" s="85">
        <f>VLOOKUP($C$2,'[66]ERU-1'!$A$6:$BE$17,W$42,FALSE)</f>
        <v>0</v>
      </c>
      <c r="X104" s="85">
        <f>VLOOKUP($C$2,'[66]ERU-1'!$A$6:$BE$17,X$42,FALSE)</f>
        <v>0</v>
      </c>
      <c r="Y104" s="85">
        <f>VLOOKUP($C$2,'[66]ERU-1'!$A$6:$BE$17,Y$42,FALSE)</f>
        <v>0</v>
      </c>
      <c r="Z104" s="85">
        <f>VLOOKUP($C$2,'[66]ERU-1'!$A$6:$BE$17,Z$42,FALSE)</f>
        <v>0</v>
      </c>
      <c r="AA104" s="85" t="str">
        <f>INDEX([16]Data!$BK$5:$BK$156,MATCH(A104,[16]Data!$A$5:$A$156,0))</f>
        <v>Liberecký</v>
      </c>
      <c r="AB104" s="86">
        <f>INDEX([16]Data!$BM$5:$BM$156,MATCH(A104,[16]Data!$A$5:$A$156,0))</f>
        <v>0.28599999999999998</v>
      </c>
      <c r="AC104" s="12"/>
      <c r="AD104" s="39">
        <f t="shared" si="16"/>
        <v>0.76941327621209177</v>
      </c>
    </row>
    <row r="105" spans="1:30" x14ac:dyDescent="0.25">
      <c r="A105">
        <v>3977</v>
      </c>
      <c r="B105" s="84" t="str">
        <f>INDEX([16]Data!$C$5:$C$156,MATCH(A105,[16]Data!$A$5:$A$156,0))</f>
        <v>KJ - Nový Bor, Wolkerova</v>
      </c>
      <c r="C105" s="85" t="str">
        <f>VLOOKUP($C$2,'[67]ERU-1'!$A$6:$BE$17,C$42,FALSE)</f>
        <v>Říjen</v>
      </c>
      <c r="D105" s="85">
        <f>VLOOKUP($C$2,'[67]ERU-1'!$A$6:$BE$17,D$42,FALSE)</f>
        <v>10</v>
      </c>
      <c r="E105" s="85">
        <f>VLOOKUP($C$2,'[67]ERU-1'!$A$6:$BE$17,E$42,FALSE)</f>
        <v>1193.9880000000001</v>
      </c>
      <c r="F105" s="85">
        <f>VLOOKUP($C$2,'[67]ERU-1'!$A$6:$BE$17,F$42,FALSE)</f>
        <v>605.32899999999995</v>
      </c>
      <c r="G105" s="85">
        <f>VLOOKUP($C$2,'[67]ERU-1'!$A$6:$BE$17,G$42,FALSE)</f>
        <v>35.49</v>
      </c>
      <c r="H105" s="85">
        <f>VLOOKUP($C$2,'[67]ERU-1'!$A$6:$BE$17,H$42,FALSE)</f>
        <v>1715</v>
      </c>
      <c r="I105" s="85">
        <f>VLOOKUP($C$2,'[67]ERU-1'!$A$6:$BE$17,I$42,FALSE)</f>
        <v>0</v>
      </c>
      <c r="J105" s="85">
        <f>VLOOKUP($C$2,'[67]ERU-1'!$A$6:$BE$17,J$42,FALSE)</f>
        <v>0</v>
      </c>
      <c r="K105" s="85">
        <f>VLOOKUP($C$2,'[67]ERU-1'!$A$6:$BE$17,K$42,FALSE)</f>
        <v>1715</v>
      </c>
      <c r="L105" s="85">
        <f>VLOOKUP($C$2,'[67]ERU-1'!$A$6:$BE$17,L$42,FALSE)</f>
        <v>0</v>
      </c>
      <c r="M105" s="85">
        <f>VLOOKUP($C$2,'[67]ERU-1'!$A$6:$BE$17,M$42,FALSE)</f>
        <v>1715</v>
      </c>
      <c r="N105" s="85">
        <f>VLOOKUP($C$2,'[67]ERU-1'!$A$6:$BE$17,N$42,FALSE)</f>
        <v>0</v>
      </c>
      <c r="O105" s="85" t="s">
        <v>36</v>
      </c>
      <c r="P105" s="85">
        <f>VLOOKUP($C$2,'[67]ERU-1'!$A$6:$BE$17,P$42,FALSE)</f>
        <v>0</v>
      </c>
      <c r="Q105" s="85">
        <f>VLOOKUP($C$2,'[67]ERU-1'!$A$6:$BE$17,Q$42,FALSE)</f>
        <v>0</v>
      </c>
      <c r="R105" s="85">
        <f>VLOOKUP($C$2,'[67]ERU-1'!$A$6:$BE$17,R$42,FALSE)</f>
        <v>1715</v>
      </c>
      <c r="S105" s="85">
        <f>VLOOKUP($C$2,'[67]ERU-1'!$A$6:$BE$17,S$42,FALSE)</f>
        <v>0</v>
      </c>
      <c r="T105" s="85">
        <f>VLOOKUP($C$2,'[67]ERU-1'!$A$6:$BE$17,T$42,FALSE)</f>
        <v>0</v>
      </c>
      <c r="U105" s="85">
        <f>VLOOKUP($C$2,'[67]ERU-1'!$A$6:$BE$17,U$42,FALSE)</f>
        <v>0</v>
      </c>
      <c r="V105" s="85">
        <f>VLOOKUP($C$2,'[67]ERU-1'!$A$6:$BE$17,V$42,FALSE)</f>
        <v>0</v>
      </c>
      <c r="W105" s="85">
        <f>VLOOKUP($C$2,'[67]ERU-1'!$A$6:$BE$17,W$42,FALSE)</f>
        <v>0</v>
      </c>
      <c r="X105" s="85">
        <f>VLOOKUP($C$2,'[67]ERU-1'!$A$6:$BE$17,X$42,FALSE)</f>
        <v>0</v>
      </c>
      <c r="Y105" s="85">
        <f>VLOOKUP($C$2,'[67]ERU-1'!$A$6:$BE$17,Y$42,FALSE)</f>
        <v>0</v>
      </c>
      <c r="Z105" s="85">
        <f>VLOOKUP($C$2,'[67]ERU-1'!$A$6:$BE$17,Z$42,FALSE)</f>
        <v>0</v>
      </c>
      <c r="AA105" s="85" t="str">
        <f>INDEX([16]Data!$BK$5:$BK$156,MATCH(A105,[16]Data!$A$5:$A$156,0))</f>
        <v>Liberecký</v>
      </c>
      <c r="AB105" s="86">
        <f>INDEX([16]Data!$BM$5:$BM$156,MATCH(A105,[16]Data!$A$5:$A$156,0))</f>
        <v>2.4</v>
      </c>
      <c r="AC105" s="12"/>
      <c r="AD105" s="39">
        <f t="shared" si="16"/>
        <v>0.78699168367761807</v>
      </c>
    </row>
    <row r="106" spans="1:30" x14ac:dyDescent="0.25">
      <c r="A106" s="34">
        <v>2644</v>
      </c>
      <c r="B106" s="84" t="str">
        <f>INDEX([16]Data!$C$5:$C$156,MATCH(A106,[16]Data!$A$5:$A$156,0))</f>
        <v>KJ - Nymburk</v>
      </c>
      <c r="C106" s="85" t="str">
        <f>VLOOKUP($C$2,'[68]ERU-1'!$A$6:$BE$17,C$42,FALSE)</f>
        <v>Říjen</v>
      </c>
      <c r="D106" s="85">
        <f>VLOOKUP($C$2,'[68]ERU-1'!$A$6:$BE$17,D$42,FALSE)</f>
        <v>10</v>
      </c>
      <c r="E106" s="85">
        <f>VLOOKUP($C$2,'[68]ERU-1'!$A$6:$BE$17,E$42,FALSE)</f>
        <v>3645.701</v>
      </c>
      <c r="F106" s="85">
        <f>VLOOKUP($C$2,'[68]ERU-1'!$A$6:$BE$17,F$42,FALSE)</f>
        <v>2003.2349999999999</v>
      </c>
      <c r="G106" s="85">
        <f>VLOOKUP($C$2,'[68]ERU-1'!$A$6:$BE$17,G$42,FALSE)</f>
        <v>35.485999999999997</v>
      </c>
      <c r="H106" s="85">
        <f>VLOOKUP($C$2,'[68]ERU-1'!$A$6:$BE$17,H$42,FALSE)</f>
        <v>5951</v>
      </c>
      <c r="I106" s="85">
        <f>VLOOKUP($C$2,'[68]ERU-1'!$A$6:$BE$17,I$42,FALSE)</f>
        <v>0</v>
      </c>
      <c r="J106" s="85">
        <f>VLOOKUP($C$2,'[68]ERU-1'!$A$6:$BE$17,J$42,FALSE)</f>
        <v>0</v>
      </c>
      <c r="K106" s="85">
        <f>VLOOKUP($C$2,'[68]ERU-1'!$A$6:$BE$17,K$42,FALSE)</f>
        <v>5951</v>
      </c>
      <c r="L106" s="85">
        <f>VLOOKUP($C$2,'[68]ERU-1'!$A$6:$BE$17,L$42,FALSE)</f>
        <v>0</v>
      </c>
      <c r="M106" s="85">
        <f>VLOOKUP($C$2,'[68]ERU-1'!$A$6:$BE$17,M$42,FALSE)</f>
        <v>5951</v>
      </c>
      <c r="N106" s="85">
        <f>VLOOKUP($C$2,'[68]ERU-1'!$A$6:$BE$17,N$42,FALSE)</f>
        <v>0</v>
      </c>
      <c r="O106" s="85" t="s">
        <v>36</v>
      </c>
      <c r="P106" s="85">
        <f>VLOOKUP($C$2,'[68]ERU-1'!$A$6:$BE$17,P$42,FALSE)</f>
        <v>0</v>
      </c>
      <c r="Q106" s="85">
        <f>VLOOKUP($C$2,'[68]ERU-1'!$A$6:$BE$17,Q$42,FALSE)</f>
        <v>0</v>
      </c>
      <c r="R106" s="85">
        <f>VLOOKUP($C$2,'[68]ERU-1'!$A$6:$BE$17,R$42,FALSE)</f>
        <v>5951</v>
      </c>
      <c r="S106" s="85">
        <f>VLOOKUP($C$2,'[68]ERU-1'!$A$6:$BE$17,S$42,FALSE)</f>
        <v>0</v>
      </c>
      <c r="T106" s="85">
        <f>VLOOKUP($C$2,'[68]ERU-1'!$A$6:$BE$17,T$42,FALSE)</f>
        <v>0</v>
      </c>
      <c r="U106" s="85">
        <f>VLOOKUP($C$2,'[68]ERU-1'!$A$6:$BE$17,U$42,FALSE)</f>
        <v>0</v>
      </c>
      <c r="V106" s="85">
        <f>VLOOKUP($C$2,'[68]ERU-1'!$A$6:$BE$17,V$42,FALSE)</f>
        <v>0</v>
      </c>
      <c r="W106" s="85">
        <f>VLOOKUP($C$2,'[68]ERU-1'!$A$6:$BE$17,W$42,FALSE)</f>
        <v>0</v>
      </c>
      <c r="X106" s="85">
        <f>VLOOKUP($C$2,'[68]ERU-1'!$A$6:$BE$17,X$42,FALSE)</f>
        <v>0</v>
      </c>
      <c r="Y106" s="85">
        <f>VLOOKUP($C$2,'[68]ERU-1'!$A$6:$BE$17,Y$42,FALSE)</f>
        <v>0</v>
      </c>
      <c r="Z106" s="85">
        <f>VLOOKUP($C$2,'[68]ERU-1'!$A$6:$BE$17,Z$42,FALSE)</f>
        <v>0</v>
      </c>
      <c r="AA106" s="85" t="str">
        <f>INDEX([16]Data!$BK$5:$BK$156,MATCH(A106,[16]Data!$A$5:$A$156,0))</f>
        <v>Středočeský</v>
      </c>
      <c r="AB106" s="86">
        <f>INDEX([16]Data!$BM$5:$BM$156,MATCH(A106,[16]Data!$A$5:$A$156,0))</f>
        <v>5.3280000000000003</v>
      </c>
      <c r="AC106" s="12"/>
      <c r="AD106" s="39">
        <f t="shared" si="16"/>
        <v>0.82519302805489902</v>
      </c>
    </row>
    <row r="107" spans="1:30" x14ac:dyDescent="0.25">
      <c r="A107">
        <v>2802</v>
      </c>
      <c r="B107" s="84" t="str">
        <f>INDEX([16]Data!$C$5:$C$156,MATCH(A107,[16]Data!$A$5:$A$156,0))</f>
        <v>KJ - Nýřany, Komenského</v>
      </c>
      <c r="C107" s="85" t="str">
        <f>VLOOKUP($C$2,'[69]ERU-1'!$A$6:$BE$17,C$42,FALSE)</f>
        <v>Říjen</v>
      </c>
      <c r="D107" s="85">
        <f>VLOOKUP($C$2,'[69]ERU-1'!$A$6:$BE$17,D$42,FALSE)</f>
        <v>10</v>
      </c>
      <c r="E107" s="85">
        <f>VLOOKUP($C$2,'[69]ERU-1'!$A$6:$BE$17,E$42,FALSE)</f>
        <v>433.279</v>
      </c>
      <c r="F107" s="85">
        <f>VLOOKUP($C$2,'[69]ERU-1'!$A$6:$BE$17,F$42,FALSE)</f>
        <v>222.66300000000001</v>
      </c>
      <c r="G107" s="85">
        <f>VLOOKUP($C$2,'[69]ERU-1'!$A$6:$BE$17,G$42,FALSE)</f>
        <v>35.496000000000002</v>
      </c>
      <c r="H107" s="85">
        <f>VLOOKUP($C$2,'[69]ERU-1'!$A$6:$BE$17,H$42,FALSE)</f>
        <v>599</v>
      </c>
      <c r="I107" s="85">
        <f>VLOOKUP($C$2,'[69]ERU-1'!$A$6:$BE$17,I$42,FALSE)</f>
        <v>0</v>
      </c>
      <c r="J107" s="85">
        <f>VLOOKUP($C$2,'[69]ERU-1'!$A$6:$BE$17,J$42,FALSE)</f>
        <v>0</v>
      </c>
      <c r="K107" s="85">
        <f>VLOOKUP($C$2,'[69]ERU-1'!$A$6:$BE$17,K$42,FALSE)</f>
        <v>599</v>
      </c>
      <c r="L107" s="85">
        <f>VLOOKUP($C$2,'[69]ERU-1'!$A$6:$BE$17,L$42,FALSE)</f>
        <v>0</v>
      </c>
      <c r="M107" s="85">
        <f>VLOOKUP($C$2,'[69]ERU-1'!$A$6:$BE$17,M$42,FALSE)</f>
        <v>599</v>
      </c>
      <c r="N107" s="85">
        <f>VLOOKUP($C$2,'[69]ERU-1'!$A$6:$BE$17,N$42,FALSE)</f>
        <v>0</v>
      </c>
      <c r="O107" s="85" t="s">
        <v>36</v>
      </c>
      <c r="P107" s="85">
        <f>VLOOKUP($C$2,'[69]ERU-1'!$A$6:$BE$17,P$42,FALSE)</f>
        <v>0</v>
      </c>
      <c r="Q107" s="85">
        <f>VLOOKUP($C$2,'[69]ERU-1'!$A$6:$BE$17,Q$42,FALSE)</f>
        <v>0</v>
      </c>
      <c r="R107" s="85">
        <f>VLOOKUP($C$2,'[69]ERU-1'!$A$6:$BE$17,R$42,FALSE)</f>
        <v>599</v>
      </c>
      <c r="S107" s="85">
        <f>VLOOKUP($C$2,'[69]ERU-1'!$A$6:$BE$17,S$42,FALSE)</f>
        <v>0</v>
      </c>
      <c r="T107" s="85">
        <f>VLOOKUP($C$2,'[69]ERU-1'!$A$6:$BE$17,T$42,FALSE)</f>
        <v>0</v>
      </c>
      <c r="U107" s="85">
        <f>VLOOKUP($C$2,'[69]ERU-1'!$A$6:$BE$17,U$42,FALSE)</f>
        <v>0</v>
      </c>
      <c r="V107" s="85">
        <f>VLOOKUP($C$2,'[69]ERU-1'!$A$6:$BE$17,V$42,FALSE)</f>
        <v>0</v>
      </c>
      <c r="W107" s="85">
        <f>VLOOKUP($C$2,'[69]ERU-1'!$A$6:$BE$17,W$42,FALSE)</f>
        <v>0</v>
      </c>
      <c r="X107" s="85">
        <f>VLOOKUP($C$2,'[69]ERU-1'!$A$6:$BE$17,X$42,FALSE)</f>
        <v>0</v>
      </c>
      <c r="Y107" s="85">
        <f>VLOOKUP($C$2,'[69]ERU-1'!$A$6:$BE$17,Y$42,FALSE)</f>
        <v>0</v>
      </c>
      <c r="Z107" s="85">
        <f>VLOOKUP($C$2,'[69]ERU-1'!$A$6:$BE$17,Z$42,FALSE)</f>
        <v>0</v>
      </c>
      <c r="AA107" s="85" t="str">
        <f>INDEX([16]Data!$BK$5:$BK$156,MATCH(A107,[16]Data!$A$5:$A$156,0))</f>
        <v>Plzeňský</v>
      </c>
      <c r="AB107" s="86">
        <f>INDEX([16]Data!$BM$5:$BM$156,MATCH(A107,[16]Data!$A$5:$A$156,0))</f>
        <v>0.72299999999999998</v>
      </c>
      <c r="AC107" s="12"/>
      <c r="AD107" s="39">
        <f t="shared" si="16"/>
        <v>0.7472677943299465</v>
      </c>
    </row>
    <row r="108" spans="1:30" x14ac:dyDescent="0.25">
      <c r="A108">
        <v>2803</v>
      </c>
      <c r="B108" s="84" t="str">
        <f>INDEX([16]Data!$C$5:$C$156,MATCH(A108,[16]Data!$A$5:$A$156,0))</f>
        <v>KJ - Nýřany, Luční</v>
      </c>
      <c r="C108" s="85" t="str">
        <f>VLOOKUP($C$2,'[70]ERU-1'!$A$6:$BE$17,C$42,FALSE)</f>
        <v>Říjen</v>
      </c>
      <c r="D108" s="85">
        <f>VLOOKUP($C$2,'[70]ERU-1'!$A$6:$BE$17,D$42,FALSE)</f>
        <v>10</v>
      </c>
      <c r="E108" s="85">
        <f>VLOOKUP($C$2,'[70]ERU-1'!$A$6:$BE$17,E$42,FALSE)</f>
        <v>474.541</v>
      </c>
      <c r="F108" s="85">
        <f>VLOOKUP($C$2,'[70]ERU-1'!$A$6:$BE$17,F$42,FALSE)</f>
        <v>252.72300000000001</v>
      </c>
      <c r="G108" s="85">
        <f>VLOOKUP($C$2,'[70]ERU-1'!$A$6:$BE$17,G$42,FALSE)</f>
        <v>35.494</v>
      </c>
      <c r="H108" s="85">
        <f>VLOOKUP($C$2,'[70]ERU-1'!$A$6:$BE$17,H$42,FALSE)</f>
        <v>712</v>
      </c>
      <c r="I108" s="85">
        <f>VLOOKUP($C$2,'[70]ERU-1'!$A$6:$BE$17,I$42,FALSE)</f>
        <v>0</v>
      </c>
      <c r="J108" s="85">
        <f>VLOOKUP($C$2,'[70]ERU-1'!$A$6:$BE$17,J$42,FALSE)</f>
        <v>0</v>
      </c>
      <c r="K108" s="85">
        <f>VLOOKUP($C$2,'[70]ERU-1'!$A$6:$BE$17,K$42,FALSE)</f>
        <v>712</v>
      </c>
      <c r="L108" s="85">
        <f>VLOOKUP($C$2,'[70]ERU-1'!$A$6:$BE$17,L$42,FALSE)</f>
        <v>0</v>
      </c>
      <c r="M108" s="85">
        <f>VLOOKUP($C$2,'[70]ERU-1'!$A$6:$BE$17,M$42,FALSE)</f>
        <v>712</v>
      </c>
      <c r="N108" s="85">
        <f>VLOOKUP($C$2,'[70]ERU-1'!$A$6:$BE$17,N$42,FALSE)</f>
        <v>0</v>
      </c>
      <c r="O108" s="85" t="s">
        <v>36</v>
      </c>
      <c r="P108" s="85">
        <f>VLOOKUP($C$2,'[70]ERU-1'!$A$6:$BE$17,P$42,FALSE)</f>
        <v>0</v>
      </c>
      <c r="Q108" s="85">
        <f>VLOOKUP($C$2,'[70]ERU-1'!$A$6:$BE$17,Q$42,FALSE)</f>
        <v>0</v>
      </c>
      <c r="R108" s="85">
        <f>VLOOKUP($C$2,'[70]ERU-1'!$A$6:$BE$17,R$42,FALSE)</f>
        <v>712</v>
      </c>
      <c r="S108" s="85">
        <f>VLOOKUP($C$2,'[70]ERU-1'!$A$6:$BE$17,S$42,FALSE)</f>
        <v>0</v>
      </c>
      <c r="T108" s="85">
        <f>VLOOKUP($C$2,'[70]ERU-1'!$A$6:$BE$17,T$42,FALSE)</f>
        <v>0</v>
      </c>
      <c r="U108" s="85">
        <f>VLOOKUP($C$2,'[70]ERU-1'!$A$6:$BE$17,U$42,FALSE)</f>
        <v>0</v>
      </c>
      <c r="V108" s="85">
        <f>VLOOKUP($C$2,'[70]ERU-1'!$A$6:$BE$17,V$42,FALSE)</f>
        <v>0</v>
      </c>
      <c r="W108" s="85">
        <f>VLOOKUP($C$2,'[70]ERU-1'!$A$6:$BE$17,W$42,FALSE)</f>
        <v>0</v>
      </c>
      <c r="X108" s="85">
        <f>VLOOKUP($C$2,'[70]ERU-1'!$A$6:$BE$17,X$42,FALSE)</f>
        <v>0</v>
      </c>
      <c r="Y108" s="85">
        <f>VLOOKUP($C$2,'[70]ERU-1'!$A$6:$BE$17,Y$42,FALSE)</f>
        <v>0</v>
      </c>
      <c r="Z108" s="85">
        <f>VLOOKUP($C$2,'[70]ERU-1'!$A$6:$BE$17,Z$42,FALSE)</f>
        <v>0</v>
      </c>
      <c r="AA108" s="85" t="str">
        <f>INDEX([16]Data!$BK$5:$BK$156,MATCH(A108,[16]Data!$A$5:$A$156,0))</f>
        <v>Plzeňský</v>
      </c>
      <c r="AB108" s="86">
        <f>INDEX([16]Data!$BM$5:$BM$156,MATCH(A108,[16]Data!$A$5:$A$156,0))</f>
        <v>0.95199999999999996</v>
      </c>
      <c r="AC108" s="12"/>
      <c r="AD108" s="39">
        <f t="shared" si="16"/>
        <v>0.78258717163763392</v>
      </c>
    </row>
    <row r="109" spans="1:30" x14ac:dyDescent="0.25">
      <c r="A109">
        <v>3560</v>
      </c>
      <c r="B109" s="84" t="str">
        <f>INDEX([16]Data!$C$5:$C$156,MATCH(A109,[16]Data!$A$5:$A$156,0))</f>
        <v>KJ - Odolena Voda (areál AERO Vodochody)</v>
      </c>
      <c r="C109" s="85" t="str">
        <f>VLOOKUP($C$2,'[71]ERU-1'!$A$6:$BE$17,C$42,FALSE)</f>
        <v>Říjen</v>
      </c>
      <c r="D109" s="85">
        <f>VLOOKUP($C$2,'[71]ERU-1'!$A$6:$BE$17,D$42,FALSE)</f>
        <v>10</v>
      </c>
      <c r="E109" s="85">
        <f>VLOOKUP($C$2,'[71]ERU-1'!$A$6:$BE$17,E$42,FALSE)</f>
        <v>831.01700000000005</v>
      </c>
      <c r="F109" s="85">
        <f>VLOOKUP($C$2,'[71]ERU-1'!$A$6:$BE$17,F$42,FALSE)</f>
        <v>431.18799999999999</v>
      </c>
      <c r="G109" s="85">
        <f>VLOOKUP($C$2,'[71]ERU-1'!$A$6:$BE$17,G$42,FALSE)</f>
        <v>35.478000000000002</v>
      </c>
      <c r="H109" s="85">
        <f>VLOOKUP($C$2,'[71]ERU-1'!$A$6:$BE$17,H$42,FALSE)</f>
        <v>1188</v>
      </c>
      <c r="I109" s="85">
        <f>VLOOKUP($C$2,'[71]ERU-1'!$A$6:$BE$17,I$42,FALSE)</f>
        <v>0</v>
      </c>
      <c r="J109" s="85">
        <f>VLOOKUP($C$2,'[71]ERU-1'!$A$6:$BE$17,J$42,FALSE)</f>
        <v>0</v>
      </c>
      <c r="K109" s="85">
        <f>VLOOKUP($C$2,'[71]ERU-1'!$A$6:$BE$17,K$42,FALSE)</f>
        <v>1188</v>
      </c>
      <c r="L109" s="85">
        <f>VLOOKUP($C$2,'[71]ERU-1'!$A$6:$BE$17,L$42,FALSE)</f>
        <v>0</v>
      </c>
      <c r="M109" s="85">
        <f>VLOOKUP($C$2,'[71]ERU-1'!$A$6:$BE$17,M$42,FALSE)</f>
        <v>1188</v>
      </c>
      <c r="N109" s="85">
        <f>VLOOKUP($C$2,'[71]ERU-1'!$A$6:$BE$17,N$42,FALSE)</f>
        <v>0</v>
      </c>
      <c r="O109" s="85" t="s">
        <v>36</v>
      </c>
      <c r="P109" s="85">
        <f>VLOOKUP($C$2,'[71]ERU-1'!$A$6:$BE$17,P$42,FALSE)</f>
        <v>0</v>
      </c>
      <c r="Q109" s="85">
        <f>VLOOKUP($C$2,'[71]ERU-1'!$A$6:$BE$17,Q$42,FALSE)</f>
        <v>0</v>
      </c>
      <c r="R109" s="85">
        <f>VLOOKUP($C$2,'[71]ERU-1'!$A$6:$BE$17,R$42,FALSE)</f>
        <v>1188</v>
      </c>
      <c r="S109" s="85">
        <f>VLOOKUP($C$2,'[71]ERU-1'!$A$6:$BE$17,S$42,FALSE)</f>
        <v>0</v>
      </c>
      <c r="T109" s="85">
        <f>VLOOKUP($C$2,'[71]ERU-1'!$A$6:$BE$17,T$42,FALSE)</f>
        <v>0</v>
      </c>
      <c r="U109" s="85">
        <f>VLOOKUP($C$2,'[71]ERU-1'!$A$6:$BE$17,U$42,FALSE)</f>
        <v>0</v>
      </c>
      <c r="V109" s="85">
        <f>VLOOKUP($C$2,'[71]ERU-1'!$A$6:$BE$17,V$42,FALSE)</f>
        <v>0</v>
      </c>
      <c r="W109" s="85">
        <f>VLOOKUP($C$2,'[71]ERU-1'!$A$6:$BE$17,W$42,FALSE)</f>
        <v>0</v>
      </c>
      <c r="X109" s="85">
        <f>VLOOKUP($C$2,'[71]ERU-1'!$A$6:$BE$17,X$42,FALSE)</f>
        <v>0</v>
      </c>
      <c r="Y109" s="85">
        <f>VLOOKUP($C$2,'[71]ERU-1'!$A$6:$BE$17,Y$42,FALSE)</f>
        <v>0</v>
      </c>
      <c r="Z109" s="85">
        <f>VLOOKUP($C$2,'[71]ERU-1'!$A$6:$BE$17,Z$42,FALSE)</f>
        <v>0</v>
      </c>
      <c r="AA109" s="85" t="str">
        <f>INDEX([16]Data!$BK$5:$BK$156,MATCH(A109,[16]Data!$A$5:$A$156,0))</f>
        <v>Středočeský</v>
      </c>
      <c r="AB109" s="86">
        <f>INDEX([16]Data!$BM$5:$BM$156,MATCH(A109,[16]Data!$A$5:$A$156,0))</f>
        <v>2.4729999999999999</v>
      </c>
      <c r="AC109" s="12"/>
      <c r="AD109" s="39">
        <f t="shared" ref="AD109:AD171" si="17">H109/(F109*3.6)</f>
        <v>0.76532742098574169</v>
      </c>
    </row>
    <row r="110" spans="1:30" x14ac:dyDescent="0.25">
      <c r="A110" s="34">
        <v>4507</v>
      </c>
      <c r="B110" s="84" t="str">
        <f>INDEX([16]Data!$C$5:$C$156,MATCH(A110,[16]Data!$A$5:$A$156,0))</f>
        <v>KJ - Osek</v>
      </c>
      <c r="C110" s="85" t="str">
        <f>VLOOKUP($C$2,'[10]ERU-1'!$A$6:$BE$17,C$42,FALSE)</f>
        <v>Říjen</v>
      </c>
      <c r="D110" s="85">
        <f>VLOOKUP($C$2,'[10]ERU-1'!$A$6:$BE$17,D$42,FALSE)</f>
        <v>10</v>
      </c>
      <c r="E110" s="85">
        <f>VLOOKUP($C$2,'[10]ERU-1'!$A$6:$BE$17,E$42,FALSE)</f>
        <v>109.24299999999999</v>
      </c>
      <c r="F110" s="85">
        <f>VLOOKUP($C$2,'[10]ERU-1'!$A$6:$BE$17,F$42,FALSE)</f>
        <v>63.72</v>
      </c>
      <c r="G110" s="85">
        <f>VLOOKUP($C$2,'[10]ERU-1'!$A$6:$BE$17,G$42,FALSE)</f>
        <v>35.488999999999997</v>
      </c>
      <c r="H110" s="85">
        <f>VLOOKUP($C$2,'[10]ERU-1'!$A$6:$BE$17,H$42,FALSE)</f>
        <v>205</v>
      </c>
      <c r="I110" s="85">
        <f>VLOOKUP($C$2,'[10]ERU-1'!$A$6:$BE$17,I$42,FALSE)</f>
        <v>0</v>
      </c>
      <c r="J110" s="85">
        <f>VLOOKUP($C$2,'[10]ERU-1'!$A$6:$BE$17,J$42,FALSE)</f>
        <v>0</v>
      </c>
      <c r="K110" s="85">
        <f>VLOOKUP($C$2,'[10]ERU-1'!$A$6:$BE$17,K$42,FALSE)</f>
        <v>205</v>
      </c>
      <c r="L110" s="85">
        <f>VLOOKUP($C$2,'[10]ERU-1'!$A$6:$BE$17,L$42,FALSE)</f>
        <v>0</v>
      </c>
      <c r="M110" s="85">
        <f>VLOOKUP($C$2,'[10]ERU-1'!$A$6:$BE$17,M$42,FALSE)</f>
        <v>205</v>
      </c>
      <c r="N110" s="85">
        <f>VLOOKUP($C$2,'[10]ERU-1'!$A$6:$BE$17,N$42,FALSE)</f>
        <v>0</v>
      </c>
      <c r="O110" s="85" t="s">
        <v>36</v>
      </c>
      <c r="P110" s="85">
        <f>VLOOKUP($C$2,'[10]ERU-1'!$A$6:$BE$17,P$42,FALSE)</f>
        <v>0</v>
      </c>
      <c r="Q110" s="85">
        <f>VLOOKUP($C$2,'[10]ERU-1'!$A$6:$BE$17,Q$42,FALSE)</f>
        <v>0</v>
      </c>
      <c r="R110" s="85">
        <f>VLOOKUP($C$2,'[10]ERU-1'!$A$6:$BE$17,R$42,FALSE)</f>
        <v>205</v>
      </c>
      <c r="S110" s="85">
        <f>VLOOKUP($C$2,'[10]ERU-1'!$A$6:$BE$17,S$42,FALSE)</f>
        <v>0</v>
      </c>
      <c r="T110" s="85">
        <f>VLOOKUP($C$2,'[10]ERU-1'!$A$6:$BE$17,T$42,FALSE)</f>
        <v>0</v>
      </c>
      <c r="U110" s="85">
        <f>VLOOKUP($C$2,'[10]ERU-1'!$A$6:$BE$17,U$42,FALSE)</f>
        <v>0</v>
      </c>
      <c r="V110" s="85">
        <f>VLOOKUP($C$2,'[10]ERU-1'!$A$6:$BE$17,V$42,FALSE)</f>
        <v>0</v>
      </c>
      <c r="W110" s="85">
        <f>VLOOKUP($C$2,'[10]ERU-1'!$A$6:$BE$17,W$42,FALSE)</f>
        <v>0</v>
      </c>
      <c r="X110" s="85">
        <f>VLOOKUP($C$2,'[10]ERU-1'!$A$6:$BE$17,X$42,FALSE)</f>
        <v>0</v>
      </c>
      <c r="Y110" s="85">
        <f>VLOOKUP($C$2,'[10]ERU-1'!$A$6:$BE$17,Y$42,FALSE)</f>
        <v>0</v>
      </c>
      <c r="Z110" s="85">
        <f>VLOOKUP($C$2,'[10]ERU-1'!$A$6:$BE$17,Z$42,FALSE)</f>
        <v>0</v>
      </c>
      <c r="AA110" s="85" t="str">
        <f>INDEX([16]Data!$BK$5:$BK$156,MATCH(A110,[16]Data!$A$5:$A$156,0))</f>
        <v>Ústecký</v>
      </c>
      <c r="AB110" s="86">
        <f>INDEX([16]Data!$BM$5:$BM$156,MATCH(A110,[16]Data!$A$5:$A$156,0))</f>
        <v>0.24199999999999999</v>
      </c>
      <c r="AC110" s="12"/>
      <c r="AD110" s="39">
        <f t="shared" si="17"/>
        <v>0.89366673641626559</v>
      </c>
    </row>
    <row r="111" spans="1:30" x14ac:dyDescent="0.25">
      <c r="A111" s="34">
        <v>3934</v>
      </c>
      <c r="B111" s="84" t="str">
        <f>INDEX([16]Data!$C$5:$C$156,MATCH(A111,[16]Data!$A$5:$A$156,0))</f>
        <v>Kotelna Vítkovice</v>
      </c>
      <c r="C111" s="85" t="str">
        <f>VLOOKUP($C$2,'[11]ERU-1'!$A$6:$BE$17,C$42,FALSE)</f>
        <v>Říjen</v>
      </c>
      <c r="D111" s="85">
        <f>VLOOKUP($C$2,'[11]ERU-1'!$A$6:$BE$17,D$42,FALSE)</f>
        <v>10</v>
      </c>
      <c r="E111" s="85">
        <f>VLOOKUP($C$2,'[11]ERU-1'!$A$6:$BE$17,E$42,FALSE)</f>
        <v>3742.6390000000001</v>
      </c>
      <c r="F111" s="85">
        <f>VLOOKUP($C$2,'[11]ERU-1'!$A$6:$BE$17,F$42,FALSE)</f>
        <v>1989.3330000000001</v>
      </c>
      <c r="G111" s="85">
        <f>VLOOKUP($C$2,'[11]ERU-1'!$A$6:$BE$17,G$42,FALSE)</f>
        <v>35.476999999999997</v>
      </c>
      <c r="H111" s="85">
        <f>VLOOKUP($C$2,'[11]ERU-1'!$A$6:$BE$17,H$42,FALSE)</f>
        <v>5514</v>
      </c>
      <c r="I111" s="85">
        <f>VLOOKUP($C$2,'[11]ERU-1'!$A$6:$BE$17,I$42,FALSE)</f>
        <v>0</v>
      </c>
      <c r="J111" s="85">
        <f>VLOOKUP($C$2,'[11]ERU-1'!$A$6:$BE$17,J$42,FALSE)</f>
        <v>0</v>
      </c>
      <c r="K111" s="85">
        <f>VLOOKUP($C$2,'[11]ERU-1'!$A$6:$BE$17,K$42,FALSE)</f>
        <v>5514</v>
      </c>
      <c r="L111" s="85">
        <f>VLOOKUP($C$2,'[11]ERU-1'!$A$6:$BE$17,L$42,FALSE)</f>
        <v>0</v>
      </c>
      <c r="M111" s="85">
        <f>VLOOKUP($C$2,'[11]ERU-1'!$A$6:$BE$17,M$42,FALSE)</f>
        <v>5514</v>
      </c>
      <c r="N111" s="85">
        <f>VLOOKUP($C$2,'[11]ERU-1'!$A$6:$BE$17,N$42,FALSE)</f>
        <v>0</v>
      </c>
      <c r="O111" s="85" t="s">
        <v>36</v>
      </c>
      <c r="P111" s="85">
        <f>VLOOKUP($C$2,'[11]ERU-1'!$A$6:$BE$17,P$42,FALSE)</f>
        <v>0</v>
      </c>
      <c r="Q111" s="85">
        <f>VLOOKUP($C$2,'[11]ERU-1'!$A$6:$BE$17,Q$42,FALSE)</f>
        <v>0</v>
      </c>
      <c r="R111" s="85">
        <f>VLOOKUP($C$2,'[11]ERU-1'!$A$6:$BE$17,R$42,FALSE)</f>
        <v>5514</v>
      </c>
      <c r="S111" s="85">
        <f>VLOOKUP($C$2,'[11]ERU-1'!$A$6:$BE$17,S$42,FALSE)</f>
        <v>0</v>
      </c>
      <c r="T111" s="85">
        <f>VLOOKUP($C$2,'[11]ERU-1'!$A$6:$BE$17,T$42,FALSE)</f>
        <v>0</v>
      </c>
      <c r="U111" s="85">
        <f>VLOOKUP($C$2,'[11]ERU-1'!$A$6:$BE$17,U$42,FALSE)</f>
        <v>0</v>
      </c>
      <c r="V111" s="85">
        <f>VLOOKUP($C$2,'[11]ERU-1'!$A$6:$BE$17,V$42,FALSE)</f>
        <v>0</v>
      </c>
      <c r="W111" s="85">
        <f>VLOOKUP($C$2,'[11]ERU-1'!$A$6:$BE$17,W$42,FALSE)</f>
        <v>0</v>
      </c>
      <c r="X111" s="85">
        <f>VLOOKUP($C$2,'[11]ERU-1'!$A$6:$BE$17,X$42,FALSE)</f>
        <v>0</v>
      </c>
      <c r="Y111" s="85">
        <f>VLOOKUP($C$2,'[11]ERU-1'!$A$6:$BE$17,Y$42,FALSE)</f>
        <v>0</v>
      </c>
      <c r="Z111" s="85">
        <f>VLOOKUP($C$2,'[11]ERU-1'!$A$6:$BE$17,Z$42,FALSE)</f>
        <v>0</v>
      </c>
      <c r="AA111" s="85" t="str">
        <f>INDEX([16]Data!$BK$5:$BK$156,MATCH(A111,[16]Data!$A$5:$A$156,0))</f>
        <v>Moravskoslezský</v>
      </c>
      <c r="AB111" s="86">
        <f>INDEX([16]Data!$BM$5:$BM$156,MATCH(A111,[16]Data!$A$5:$A$156,0))</f>
        <v>4.99</v>
      </c>
      <c r="AC111" s="12"/>
      <c r="AD111" s="39">
        <f t="shared" si="17"/>
        <v>0.76993980729554401</v>
      </c>
    </row>
    <row r="112" spans="1:30" x14ac:dyDescent="0.25">
      <c r="A112">
        <v>2886</v>
      </c>
      <c r="B112" s="84" t="str">
        <f>INDEX([16]Data!$C$5:$C$156,MATCH(A112,[16]Data!$A$5:$A$156,0))</f>
        <v>KJ - Polička, Hegerova</v>
      </c>
      <c r="C112" s="85" t="str">
        <f>VLOOKUP($C$2,'[72]ERU-1'!$A$6:$BE$17,C$42,FALSE)</f>
        <v>Říjen</v>
      </c>
      <c r="D112" s="85">
        <f>VLOOKUP($C$2,'[72]ERU-1'!$A$6:$BE$17,D$42,FALSE)</f>
        <v>10</v>
      </c>
      <c r="E112" s="85">
        <f>VLOOKUP($C$2,'[72]ERU-1'!$A$6:$BE$17,E$42,FALSE)</f>
        <v>308.52199999999999</v>
      </c>
      <c r="F112" s="85">
        <f>VLOOKUP($C$2,'[72]ERU-1'!$A$6:$BE$17,F$42,FALSE)</f>
        <v>161.43799999999999</v>
      </c>
      <c r="G112" s="85">
        <f>VLOOKUP($C$2,'[72]ERU-1'!$A$6:$BE$17,G$42,FALSE)</f>
        <v>35.470999999999997</v>
      </c>
      <c r="H112" s="85">
        <f>VLOOKUP($C$2,'[72]ERU-1'!$A$6:$BE$17,H$42,FALSE)</f>
        <v>450</v>
      </c>
      <c r="I112" s="85">
        <f>VLOOKUP($C$2,'[72]ERU-1'!$A$6:$BE$17,I$42,FALSE)</f>
        <v>0</v>
      </c>
      <c r="J112" s="85">
        <f>VLOOKUP($C$2,'[72]ERU-1'!$A$6:$BE$17,J$42,FALSE)</f>
        <v>0</v>
      </c>
      <c r="K112" s="85">
        <f>VLOOKUP($C$2,'[72]ERU-1'!$A$6:$BE$17,K$42,FALSE)</f>
        <v>450</v>
      </c>
      <c r="L112" s="85">
        <f>VLOOKUP($C$2,'[72]ERU-1'!$A$6:$BE$17,L$42,FALSE)</f>
        <v>0</v>
      </c>
      <c r="M112" s="85">
        <f>VLOOKUP($C$2,'[72]ERU-1'!$A$6:$BE$17,M$42,FALSE)</f>
        <v>450</v>
      </c>
      <c r="N112" s="85">
        <f>VLOOKUP($C$2,'[72]ERU-1'!$A$6:$BE$17,N$42,FALSE)</f>
        <v>0</v>
      </c>
      <c r="O112" s="85" t="s">
        <v>36</v>
      </c>
      <c r="P112" s="85">
        <f>VLOOKUP($C$2,'[72]ERU-1'!$A$6:$BE$17,P$42,FALSE)</f>
        <v>0</v>
      </c>
      <c r="Q112" s="85">
        <f>VLOOKUP($C$2,'[72]ERU-1'!$A$6:$BE$17,Q$42,FALSE)</f>
        <v>0</v>
      </c>
      <c r="R112" s="85">
        <f>VLOOKUP($C$2,'[72]ERU-1'!$A$6:$BE$17,R$42,FALSE)</f>
        <v>450</v>
      </c>
      <c r="S112" s="85">
        <f>VLOOKUP($C$2,'[72]ERU-1'!$A$6:$BE$17,S$42,FALSE)</f>
        <v>0</v>
      </c>
      <c r="T112" s="85">
        <f>VLOOKUP($C$2,'[72]ERU-1'!$A$6:$BE$17,T$42,FALSE)</f>
        <v>0</v>
      </c>
      <c r="U112" s="85">
        <f>VLOOKUP($C$2,'[72]ERU-1'!$A$6:$BE$17,U$42,FALSE)</f>
        <v>0</v>
      </c>
      <c r="V112" s="85">
        <f>VLOOKUP($C$2,'[72]ERU-1'!$A$6:$BE$17,V$42,FALSE)</f>
        <v>0</v>
      </c>
      <c r="W112" s="85">
        <f>VLOOKUP($C$2,'[72]ERU-1'!$A$6:$BE$17,W$42,FALSE)</f>
        <v>0</v>
      </c>
      <c r="X112" s="85">
        <f>VLOOKUP($C$2,'[72]ERU-1'!$A$6:$BE$17,X$42,FALSE)</f>
        <v>0</v>
      </c>
      <c r="Y112" s="85">
        <f>VLOOKUP($C$2,'[72]ERU-1'!$A$6:$BE$17,Y$42,FALSE)</f>
        <v>0</v>
      </c>
      <c r="Z112" s="85">
        <f>VLOOKUP($C$2,'[72]ERU-1'!$A$6:$BE$17,Z$42,FALSE)</f>
        <v>0</v>
      </c>
      <c r="AA112" s="85" t="str">
        <f>INDEX([16]Data!$BK$5:$BK$156,MATCH(A112,[16]Data!$A$5:$A$156,0))</f>
        <v>Pardubický</v>
      </c>
      <c r="AB112" s="86">
        <f>INDEX([16]Data!$BM$5:$BM$156,MATCH(A112,[16]Data!$A$5:$A$156,0))</f>
        <v>0.47199999999999998</v>
      </c>
      <c r="AC112" s="12"/>
      <c r="AD112" s="39">
        <f t="shared" si="17"/>
        <v>0.77429105910628238</v>
      </c>
    </row>
    <row r="113" spans="1:30" x14ac:dyDescent="0.25">
      <c r="A113">
        <v>3280</v>
      </c>
      <c r="B113" s="84" t="str">
        <f>INDEX([16]Data!$C$5:$C$156,MATCH(A113,[16]Data!$A$5:$A$156,0))</f>
        <v>KJ - Polička, Jiráskova</v>
      </c>
      <c r="C113" s="85" t="str">
        <f>VLOOKUP($C$2,'[73]ERU-1'!$A$6:$BE$17,C$42,FALSE)</f>
        <v>Říjen</v>
      </c>
      <c r="D113" s="85">
        <f>VLOOKUP($C$2,'[73]ERU-1'!$A$6:$BE$17,D$42,FALSE)</f>
        <v>10</v>
      </c>
      <c r="E113" s="85">
        <f>VLOOKUP($C$2,'[73]ERU-1'!$A$6:$BE$17,E$42,FALSE)</f>
        <v>248.02</v>
      </c>
      <c r="F113" s="85">
        <f>VLOOKUP($C$2,'[73]ERU-1'!$A$6:$BE$17,F$42,FALSE)</f>
        <v>142.255</v>
      </c>
      <c r="G113" s="85">
        <f>VLOOKUP($C$2,'[73]ERU-1'!$A$6:$BE$17,G$42,FALSE)</f>
        <v>35.469000000000001</v>
      </c>
      <c r="H113" s="85">
        <f>VLOOKUP($C$2,'[73]ERU-1'!$A$6:$BE$17,H$42,FALSE)</f>
        <v>403</v>
      </c>
      <c r="I113" s="85">
        <f>VLOOKUP($C$2,'[73]ERU-1'!$A$6:$BE$17,I$42,FALSE)</f>
        <v>0</v>
      </c>
      <c r="J113" s="85">
        <f>VLOOKUP($C$2,'[73]ERU-1'!$A$6:$BE$17,J$42,FALSE)</f>
        <v>0</v>
      </c>
      <c r="K113" s="85">
        <f>VLOOKUP($C$2,'[73]ERU-1'!$A$6:$BE$17,K$42,FALSE)</f>
        <v>403</v>
      </c>
      <c r="L113" s="85">
        <f>VLOOKUP($C$2,'[73]ERU-1'!$A$6:$BE$17,L$42,FALSE)</f>
        <v>0</v>
      </c>
      <c r="M113" s="85">
        <f>VLOOKUP($C$2,'[73]ERU-1'!$A$6:$BE$17,M$42,FALSE)</f>
        <v>403</v>
      </c>
      <c r="N113" s="85">
        <f>VLOOKUP($C$2,'[73]ERU-1'!$A$6:$BE$17,N$42,FALSE)</f>
        <v>0</v>
      </c>
      <c r="O113" s="85" t="s">
        <v>36</v>
      </c>
      <c r="P113" s="85">
        <f>VLOOKUP($C$2,'[73]ERU-1'!$A$6:$BE$17,P$42,FALSE)</f>
        <v>0</v>
      </c>
      <c r="Q113" s="85">
        <f>VLOOKUP($C$2,'[73]ERU-1'!$A$6:$BE$17,Q$42,FALSE)</f>
        <v>0</v>
      </c>
      <c r="R113" s="85">
        <f>VLOOKUP($C$2,'[73]ERU-1'!$A$6:$BE$17,R$42,FALSE)</f>
        <v>403</v>
      </c>
      <c r="S113" s="85">
        <f>VLOOKUP($C$2,'[73]ERU-1'!$A$6:$BE$17,S$42,FALSE)</f>
        <v>0</v>
      </c>
      <c r="T113" s="85">
        <f>VLOOKUP($C$2,'[73]ERU-1'!$A$6:$BE$17,T$42,FALSE)</f>
        <v>0</v>
      </c>
      <c r="U113" s="85">
        <f>VLOOKUP($C$2,'[73]ERU-1'!$A$6:$BE$17,U$42,FALSE)</f>
        <v>0</v>
      </c>
      <c r="V113" s="85">
        <f>VLOOKUP($C$2,'[73]ERU-1'!$A$6:$BE$17,V$42,FALSE)</f>
        <v>0</v>
      </c>
      <c r="W113" s="85">
        <f>VLOOKUP($C$2,'[73]ERU-1'!$A$6:$BE$17,W$42,FALSE)</f>
        <v>0</v>
      </c>
      <c r="X113" s="85">
        <f>VLOOKUP($C$2,'[73]ERU-1'!$A$6:$BE$17,X$42,FALSE)</f>
        <v>0</v>
      </c>
      <c r="Y113" s="85">
        <f>VLOOKUP($C$2,'[73]ERU-1'!$A$6:$BE$17,Y$42,FALSE)</f>
        <v>0</v>
      </c>
      <c r="Z113" s="85">
        <f>VLOOKUP($C$2,'[73]ERU-1'!$A$6:$BE$17,Z$42,FALSE)</f>
        <v>0</v>
      </c>
      <c r="AA113" s="85" t="str">
        <f>INDEX([16]Data!$BK$5:$BK$156,MATCH(A113,[16]Data!$A$5:$A$156,0))</f>
        <v>Pardubický</v>
      </c>
      <c r="AB113" s="86">
        <f>INDEX([16]Data!$BM$5:$BM$156,MATCH(A113,[16]Data!$A$5:$A$156,0))</f>
        <v>0.29099999999999998</v>
      </c>
      <c r="AC113" s="12"/>
      <c r="AD113" s="39">
        <f t="shared" si="17"/>
        <v>0.78692801268457657</v>
      </c>
    </row>
    <row r="114" spans="1:30" x14ac:dyDescent="0.25">
      <c r="A114">
        <v>2885</v>
      </c>
      <c r="B114" s="84" t="str">
        <f>INDEX([16]Data!$C$5:$C$156,MATCH(A114,[16]Data!$A$5:$A$156,0))</f>
        <v>KJ - Polička, Svépomoc</v>
      </c>
      <c r="C114" s="85" t="str">
        <f>VLOOKUP($C$2,'[74]ERU-1'!$A$6:$BE$17,C$42,FALSE)</f>
        <v>Říjen</v>
      </c>
      <c r="D114" s="85">
        <f>VLOOKUP($C$2,'[74]ERU-1'!$A$6:$BE$17,D$42,FALSE)</f>
        <v>10</v>
      </c>
      <c r="E114" s="85">
        <f>VLOOKUP($C$2,'[74]ERU-1'!$A$6:$BE$17,E$42,FALSE)</f>
        <v>367.49</v>
      </c>
      <c r="F114" s="85">
        <f>VLOOKUP($C$2,'[74]ERU-1'!$A$6:$BE$17,F$42,FALSE)</f>
        <v>194.21100000000001</v>
      </c>
      <c r="G114" s="85">
        <f>VLOOKUP($C$2,'[74]ERU-1'!$A$6:$BE$17,G$42,FALSE)</f>
        <v>35.469000000000001</v>
      </c>
      <c r="H114" s="85">
        <f>VLOOKUP($C$2,'[74]ERU-1'!$A$6:$BE$17,H$42,FALSE)</f>
        <v>548</v>
      </c>
      <c r="I114" s="85">
        <f>VLOOKUP($C$2,'[74]ERU-1'!$A$6:$BE$17,I$42,FALSE)</f>
        <v>0</v>
      </c>
      <c r="J114" s="85">
        <f>VLOOKUP($C$2,'[74]ERU-1'!$A$6:$BE$17,J$42,FALSE)</f>
        <v>0</v>
      </c>
      <c r="K114" s="85">
        <f>VLOOKUP($C$2,'[74]ERU-1'!$A$6:$BE$17,K$42,FALSE)</f>
        <v>548</v>
      </c>
      <c r="L114" s="85">
        <f>VLOOKUP($C$2,'[74]ERU-1'!$A$6:$BE$17,L$42,FALSE)</f>
        <v>0</v>
      </c>
      <c r="M114" s="85">
        <f>VLOOKUP($C$2,'[74]ERU-1'!$A$6:$BE$17,M$42,FALSE)</f>
        <v>548</v>
      </c>
      <c r="N114" s="85">
        <f>VLOOKUP($C$2,'[74]ERU-1'!$A$6:$BE$17,N$42,FALSE)</f>
        <v>0</v>
      </c>
      <c r="O114" s="85" t="s">
        <v>36</v>
      </c>
      <c r="P114" s="85">
        <f>VLOOKUP($C$2,'[74]ERU-1'!$A$6:$BE$17,P$42,FALSE)</f>
        <v>0</v>
      </c>
      <c r="Q114" s="85">
        <f>VLOOKUP($C$2,'[74]ERU-1'!$A$6:$BE$17,Q$42,FALSE)</f>
        <v>0</v>
      </c>
      <c r="R114" s="85">
        <f>VLOOKUP($C$2,'[74]ERU-1'!$A$6:$BE$17,R$42,FALSE)</f>
        <v>548</v>
      </c>
      <c r="S114" s="85">
        <f>VLOOKUP($C$2,'[74]ERU-1'!$A$6:$BE$17,S$42,FALSE)</f>
        <v>0</v>
      </c>
      <c r="T114" s="85">
        <f>VLOOKUP($C$2,'[74]ERU-1'!$A$6:$BE$17,T$42,FALSE)</f>
        <v>0</v>
      </c>
      <c r="U114" s="85">
        <f>VLOOKUP($C$2,'[74]ERU-1'!$A$6:$BE$17,U$42,FALSE)</f>
        <v>0</v>
      </c>
      <c r="V114" s="85">
        <f>VLOOKUP($C$2,'[74]ERU-1'!$A$6:$BE$17,V$42,FALSE)</f>
        <v>0</v>
      </c>
      <c r="W114" s="85">
        <f>VLOOKUP($C$2,'[74]ERU-1'!$A$6:$BE$17,W$42,FALSE)</f>
        <v>0</v>
      </c>
      <c r="X114" s="85">
        <f>VLOOKUP($C$2,'[74]ERU-1'!$A$6:$BE$17,X$42,FALSE)</f>
        <v>0</v>
      </c>
      <c r="Y114" s="85">
        <f>VLOOKUP($C$2,'[74]ERU-1'!$A$6:$BE$17,Y$42,FALSE)</f>
        <v>0</v>
      </c>
      <c r="Z114" s="85">
        <f>VLOOKUP($C$2,'[74]ERU-1'!$A$6:$BE$17,Z$42,FALSE)</f>
        <v>0</v>
      </c>
      <c r="AA114" s="85" t="str">
        <f>INDEX([16]Data!$BK$5:$BK$156,MATCH(A114,[16]Data!$A$5:$A$156,0))</f>
        <v>Pardubický</v>
      </c>
      <c r="AB114" s="86">
        <f>INDEX([16]Data!$BM$5:$BM$156,MATCH(A114,[16]Data!$A$5:$A$156,0))</f>
        <v>0.47199999999999998</v>
      </c>
      <c r="AC114" s="12"/>
      <c r="AD114" s="39">
        <f t="shared" si="17"/>
        <v>0.78379814852002305</v>
      </c>
    </row>
    <row r="115" spans="1:30" x14ac:dyDescent="0.25">
      <c r="A115">
        <v>2696</v>
      </c>
      <c r="B115" s="84" t="str">
        <f>INDEX([16]Data!$C$5:$C$156,MATCH(A115,[16]Data!$A$5:$A$156,0))</f>
        <v>KJ - Postoloprty, Draguš</v>
      </c>
      <c r="C115" s="85" t="str">
        <f>VLOOKUP($C$2,'[75]ERU-1'!$A$6:$BE$17,C$42,FALSE)</f>
        <v>Říjen</v>
      </c>
      <c r="D115" s="85">
        <f>VLOOKUP($C$2,'[75]ERU-1'!$A$6:$BE$17,D$42,FALSE)</f>
        <v>10</v>
      </c>
      <c r="E115" s="85">
        <f>VLOOKUP($C$2,'[75]ERU-1'!$A$6:$BE$17,E$42,FALSE)</f>
        <v>219.49</v>
      </c>
      <c r="F115" s="85">
        <f>VLOOKUP($C$2,'[75]ERU-1'!$A$6:$BE$17,F$42,FALSE)</f>
        <v>126.009</v>
      </c>
      <c r="G115" s="85">
        <f>VLOOKUP($C$2,'[75]ERU-1'!$A$6:$BE$17,G$42,FALSE)</f>
        <v>35.484999999999999</v>
      </c>
      <c r="H115" s="85">
        <f>VLOOKUP($C$2,'[75]ERU-1'!$A$6:$BE$17,H$42,FALSE)</f>
        <v>347</v>
      </c>
      <c r="I115" s="85">
        <f>VLOOKUP($C$2,'[75]ERU-1'!$A$6:$BE$17,I$42,FALSE)</f>
        <v>0</v>
      </c>
      <c r="J115" s="85">
        <f>VLOOKUP($C$2,'[75]ERU-1'!$A$6:$BE$17,J$42,FALSE)</f>
        <v>0</v>
      </c>
      <c r="K115" s="85">
        <f>VLOOKUP($C$2,'[75]ERU-1'!$A$6:$BE$17,K$42,FALSE)</f>
        <v>347</v>
      </c>
      <c r="L115" s="85">
        <f>VLOOKUP($C$2,'[75]ERU-1'!$A$6:$BE$17,L$42,FALSE)</f>
        <v>0</v>
      </c>
      <c r="M115" s="85">
        <f>VLOOKUP($C$2,'[75]ERU-1'!$A$6:$BE$17,M$42,FALSE)</f>
        <v>347</v>
      </c>
      <c r="N115" s="85">
        <f>VLOOKUP($C$2,'[75]ERU-1'!$A$6:$BE$17,N$42,FALSE)</f>
        <v>0</v>
      </c>
      <c r="O115" s="85" t="s">
        <v>36</v>
      </c>
      <c r="P115" s="85">
        <f>VLOOKUP($C$2,'[75]ERU-1'!$A$6:$BE$17,P$42,FALSE)</f>
        <v>0</v>
      </c>
      <c r="Q115" s="85">
        <f>VLOOKUP($C$2,'[75]ERU-1'!$A$6:$BE$17,Q$42,FALSE)</f>
        <v>0</v>
      </c>
      <c r="R115" s="85">
        <f>VLOOKUP($C$2,'[75]ERU-1'!$A$6:$BE$17,R$42,FALSE)</f>
        <v>347</v>
      </c>
      <c r="S115" s="85">
        <f>VLOOKUP($C$2,'[75]ERU-1'!$A$6:$BE$17,S$42,FALSE)</f>
        <v>0</v>
      </c>
      <c r="T115" s="85">
        <f>VLOOKUP($C$2,'[75]ERU-1'!$A$6:$BE$17,T$42,FALSE)</f>
        <v>0</v>
      </c>
      <c r="U115" s="85">
        <f>VLOOKUP($C$2,'[75]ERU-1'!$A$6:$BE$17,U$42,FALSE)</f>
        <v>0</v>
      </c>
      <c r="V115" s="85">
        <f>VLOOKUP($C$2,'[75]ERU-1'!$A$6:$BE$17,V$42,FALSE)</f>
        <v>0</v>
      </c>
      <c r="W115" s="85">
        <f>VLOOKUP($C$2,'[75]ERU-1'!$A$6:$BE$17,W$42,FALSE)</f>
        <v>0</v>
      </c>
      <c r="X115" s="85">
        <f>VLOOKUP($C$2,'[75]ERU-1'!$A$6:$BE$17,X$42,FALSE)</f>
        <v>0</v>
      </c>
      <c r="Y115" s="85">
        <f>VLOOKUP($C$2,'[75]ERU-1'!$A$6:$BE$17,Y$42,FALSE)</f>
        <v>0</v>
      </c>
      <c r="Z115" s="85">
        <f>VLOOKUP($C$2,'[75]ERU-1'!$A$6:$BE$17,Z$42,FALSE)</f>
        <v>0</v>
      </c>
      <c r="AA115" s="85" t="str">
        <f>INDEX([16]Data!$BK$5:$BK$156,MATCH(A115,[16]Data!$A$5:$A$156,0))</f>
        <v>Ústecký</v>
      </c>
      <c r="AB115" s="86">
        <f>INDEX([16]Data!$BM$5:$BM$156,MATCH(A115,[16]Data!$A$5:$A$156,0))</f>
        <v>0.28599999999999998</v>
      </c>
      <c r="AC115" s="12"/>
      <c r="AD115" s="39">
        <f t="shared" si="17"/>
        <v>0.7649365433333245</v>
      </c>
    </row>
    <row r="116" spans="1:30" x14ac:dyDescent="0.25">
      <c r="A116">
        <v>2804</v>
      </c>
      <c r="B116" s="84" t="str">
        <f>INDEX([16]Data!$C$5:$C$156,MATCH(A116,[16]Data!$A$5:$A$156,0))</f>
        <v>KJ - Postoloprty, Dvořákova</v>
      </c>
      <c r="C116" s="85" t="str">
        <f>VLOOKUP($C$2,'[76]ERU-1'!$A$6:$BE$17,C$42,FALSE)</f>
        <v>Říjen</v>
      </c>
      <c r="D116" s="85">
        <f>VLOOKUP($C$2,'[76]ERU-1'!$A$6:$BE$17,D$42,FALSE)</f>
        <v>10</v>
      </c>
      <c r="E116" s="85">
        <f>VLOOKUP($C$2,'[76]ERU-1'!$A$6:$BE$17,E$42,FALSE)</f>
        <v>486.399</v>
      </c>
      <c r="F116" s="85">
        <f>VLOOKUP($C$2,'[76]ERU-1'!$A$6:$BE$17,F$42,FALSE)</f>
        <v>260.548</v>
      </c>
      <c r="G116" s="85">
        <f>VLOOKUP($C$2,'[76]ERU-1'!$A$6:$BE$17,G$42,FALSE)</f>
        <v>35.478000000000002</v>
      </c>
      <c r="H116" s="85">
        <f>VLOOKUP($C$2,'[76]ERU-1'!$A$6:$BE$17,H$42,FALSE)</f>
        <v>752</v>
      </c>
      <c r="I116" s="85">
        <f>VLOOKUP($C$2,'[76]ERU-1'!$A$6:$BE$17,I$42,FALSE)</f>
        <v>0</v>
      </c>
      <c r="J116" s="85">
        <f>VLOOKUP($C$2,'[76]ERU-1'!$A$6:$BE$17,J$42,FALSE)</f>
        <v>0</v>
      </c>
      <c r="K116" s="85">
        <f>VLOOKUP($C$2,'[76]ERU-1'!$A$6:$BE$17,K$42,FALSE)</f>
        <v>752</v>
      </c>
      <c r="L116" s="85">
        <f>VLOOKUP($C$2,'[76]ERU-1'!$A$6:$BE$17,L$42,FALSE)</f>
        <v>0</v>
      </c>
      <c r="M116" s="85">
        <f>VLOOKUP($C$2,'[76]ERU-1'!$A$6:$BE$17,M$42,FALSE)</f>
        <v>752</v>
      </c>
      <c r="N116" s="85">
        <f>VLOOKUP($C$2,'[76]ERU-1'!$A$6:$BE$17,N$42,FALSE)</f>
        <v>0</v>
      </c>
      <c r="O116" s="85" t="s">
        <v>36</v>
      </c>
      <c r="P116" s="85">
        <f>VLOOKUP($C$2,'[76]ERU-1'!$A$6:$BE$17,P$42,FALSE)</f>
        <v>0</v>
      </c>
      <c r="Q116" s="85">
        <f>VLOOKUP($C$2,'[76]ERU-1'!$A$6:$BE$17,Q$42,FALSE)</f>
        <v>0</v>
      </c>
      <c r="R116" s="85">
        <f>VLOOKUP($C$2,'[76]ERU-1'!$A$6:$BE$17,R$42,FALSE)</f>
        <v>752</v>
      </c>
      <c r="S116" s="85">
        <f>VLOOKUP($C$2,'[76]ERU-1'!$A$6:$BE$17,S$42,FALSE)</f>
        <v>0</v>
      </c>
      <c r="T116" s="85">
        <f>VLOOKUP($C$2,'[76]ERU-1'!$A$6:$BE$17,T$42,FALSE)</f>
        <v>0</v>
      </c>
      <c r="U116" s="85">
        <f>VLOOKUP($C$2,'[76]ERU-1'!$A$6:$BE$17,U$42,FALSE)</f>
        <v>0</v>
      </c>
      <c r="V116" s="85">
        <f>VLOOKUP($C$2,'[76]ERU-1'!$A$6:$BE$17,V$42,FALSE)</f>
        <v>0</v>
      </c>
      <c r="W116" s="85">
        <f>VLOOKUP($C$2,'[76]ERU-1'!$A$6:$BE$17,W$42,FALSE)</f>
        <v>0</v>
      </c>
      <c r="X116" s="85">
        <f>VLOOKUP($C$2,'[76]ERU-1'!$A$6:$BE$17,X$42,FALSE)</f>
        <v>0</v>
      </c>
      <c r="Y116" s="85">
        <f>VLOOKUP($C$2,'[76]ERU-1'!$A$6:$BE$17,Y$42,FALSE)</f>
        <v>0</v>
      </c>
      <c r="Z116" s="85">
        <f>VLOOKUP($C$2,'[76]ERU-1'!$A$6:$BE$17,Z$42,FALSE)</f>
        <v>0</v>
      </c>
      <c r="AA116" s="85" t="str">
        <f>INDEX([16]Data!$BK$5:$BK$156,MATCH(A116,[16]Data!$A$5:$A$156,0))</f>
        <v>Ústecký</v>
      </c>
      <c r="AB116" s="86">
        <f>INDEX([16]Data!$BM$5:$BM$156,MATCH(A116,[16]Data!$A$5:$A$156,0))</f>
        <v>1.0629999999999999</v>
      </c>
      <c r="AC116" s="12"/>
      <c r="AD116" s="39">
        <f t="shared" si="17"/>
        <v>0.8017290053613495</v>
      </c>
    </row>
    <row r="117" spans="1:30" x14ac:dyDescent="0.25">
      <c r="A117">
        <v>3614</v>
      </c>
      <c r="B117" s="84" t="str">
        <f>INDEX([16]Data!$C$5:$C$156,MATCH(A117,[16]Data!$A$5:$A$156,0))</f>
        <v>KJ - Prostějov, B. Šmerala</v>
      </c>
      <c r="C117" s="85" t="str">
        <f>VLOOKUP($C$2,'[77]ERU-1'!$A$6:$BE$17,C$42,FALSE)</f>
        <v>Říjen</v>
      </c>
      <c r="D117" s="85">
        <f>VLOOKUP($C$2,'[77]ERU-1'!$A$6:$BE$17,D$42,FALSE)</f>
        <v>10</v>
      </c>
      <c r="E117" s="85">
        <f>VLOOKUP($C$2,'[77]ERU-1'!$A$6:$BE$17,E$42,FALSE)</f>
        <v>857.72</v>
      </c>
      <c r="F117" s="85">
        <f>VLOOKUP($C$2,'[77]ERU-1'!$A$6:$BE$17,F$42,FALSE)</f>
        <v>465.25099999999998</v>
      </c>
      <c r="G117" s="85">
        <f>VLOOKUP($C$2,'[77]ERU-1'!$A$6:$BE$17,G$42,FALSE)</f>
        <v>35.485999999999997</v>
      </c>
      <c r="H117" s="85">
        <f>VLOOKUP($C$2,'[77]ERU-1'!$A$6:$BE$17,H$42,FALSE)</f>
        <v>1390</v>
      </c>
      <c r="I117" s="85">
        <f>VLOOKUP($C$2,'[77]ERU-1'!$A$6:$BE$17,I$42,FALSE)</f>
        <v>0</v>
      </c>
      <c r="J117" s="85">
        <f>VLOOKUP($C$2,'[77]ERU-1'!$A$6:$BE$17,J$42,FALSE)</f>
        <v>0</v>
      </c>
      <c r="K117" s="85">
        <f>VLOOKUP($C$2,'[77]ERU-1'!$A$6:$BE$17,K$42,FALSE)</f>
        <v>1390</v>
      </c>
      <c r="L117" s="85">
        <f>VLOOKUP($C$2,'[77]ERU-1'!$A$6:$BE$17,L$42,FALSE)</f>
        <v>0</v>
      </c>
      <c r="M117" s="85">
        <f>VLOOKUP($C$2,'[77]ERU-1'!$A$6:$BE$17,M$42,FALSE)</f>
        <v>1390</v>
      </c>
      <c r="N117" s="85">
        <f>VLOOKUP($C$2,'[77]ERU-1'!$A$6:$BE$17,N$42,FALSE)</f>
        <v>0</v>
      </c>
      <c r="O117" s="85" t="s">
        <v>36</v>
      </c>
      <c r="P117" s="85">
        <f>VLOOKUP($C$2,'[77]ERU-1'!$A$6:$BE$17,P$42,FALSE)</f>
        <v>0</v>
      </c>
      <c r="Q117" s="85">
        <f>VLOOKUP($C$2,'[77]ERU-1'!$A$6:$BE$17,Q$42,FALSE)</f>
        <v>0</v>
      </c>
      <c r="R117" s="85">
        <f>VLOOKUP($C$2,'[77]ERU-1'!$A$6:$BE$17,R$42,FALSE)</f>
        <v>1390</v>
      </c>
      <c r="S117" s="85">
        <f>VLOOKUP($C$2,'[77]ERU-1'!$A$6:$BE$17,S$42,FALSE)</f>
        <v>0</v>
      </c>
      <c r="T117" s="85">
        <f>VLOOKUP($C$2,'[77]ERU-1'!$A$6:$BE$17,T$42,FALSE)</f>
        <v>0</v>
      </c>
      <c r="U117" s="85">
        <f>VLOOKUP($C$2,'[77]ERU-1'!$A$6:$BE$17,U$42,FALSE)</f>
        <v>0</v>
      </c>
      <c r="V117" s="85">
        <f>VLOOKUP($C$2,'[77]ERU-1'!$A$6:$BE$17,V$42,FALSE)</f>
        <v>0</v>
      </c>
      <c r="W117" s="85">
        <f>VLOOKUP($C$2,'[77]ERU-1'!$A$6:$BE$17,W$42,FALSE)</f>
        <v>0</v>
      </c>
      <c r="X117" s="85">
        <f>VLOOKUP($C$2,'[77]ERU-1'!$A$6:$BE$17,X$42,FALSE)</f>
        <v>0</v>
      </c>
      <c r="Y117" s="85">
        <f>VLOOKUP($C$2,'[77]ERU-1'!$A$6:$BE$17,Y$42,FALSE)</f>
        <v>0</v>
      </c>
      <c r="Z117" s="85">
        <f>VLOOKUP($C$2,'[77]ERU-1'!$A$6:$BE$17,Z$42,FALSE)</f>
        <v>0</v>
      </c>
      <c r="AA117" s="85" t="str">
        <f>INDEX([16]Data!$BK$5:$BK$156,MATCH(A117,[16]Data!$A$5:$A$156,0))</f>
        <v>Olomoucký</v>
      </c>
      <c r="AB117" s="86">
        <f>INDEX([16]Data!$BM$5:$BM$156,MATCH(A117,[16]Data!$A$5:$A$156,0))</f>
        <v>1.964</v>
      </c>
      <c r="AC117" s="12"/>
      <c r="AD117" s="39">
        <f t="shared" si="17"/>
        <v>0.82989850878581917</v>
      </c>
    </row>
    <row r="118" spans="1:30" x14ac:dyDescent="0.25">
      <c r="A118">
        <v>3613</v>
      </c>
      <c r="B118" s="84" t="str">
        <f>INDEX([16]Data!$C$5:$C$156,MATCH(A118,[16]Data!$A$5:$A$156,0))</f>
        <v>KJ - Prostějov, S. Manharda</v>
      </c>
      <c r="C118" s="85" t="str">
        <f>VLOOKUP($C$2,'[78]ERU-1'!$A$6:$BE$17,C$42,FALSE)</f>
        <v>Říjen</v>
      </c>
      <c r="D118" s="85">
        <f>VLOOKUP($C$2,'[78]ERU-1'!$A$6:$BE$17,D$42,FALSE)</f>
        <v>10</v>
      </c>
      <c r="E118" s="85">
        <f>VLOOKUP($C$2,'[78]ERU-1'!$A$6:$BE$17,E$42,FALSE)</f>
        <v>869.875</v>
      </c>
      <c r="F118" s="85">
        <f>VLOOKUP($C$2,'[78]ERU-1'!$A$6:$BE$17,F$42,FALSE)</f>
        <v>469.50799999999998</v>
      </c>
      <c r="G118" s="85">
        <f>VLOOKUP($C$2,'[78]ERU-1'!$A$6:$BE$17,G$42,FALSE)</f>
        <v>35.484999999999999</v>
      </c>
      <c r="H118" s="85">
        <f>VLOOKUP($C$2,'[78]ERU-1'!$A$6:$BE$17,H$42,FALSE)</f>
        <v>1387</v>
      </c>
      <c r="I118" s="85">
        <f>VLOOKUP($C$2,'[78]ERU-1'!$A$6:$BE$17,I$42,FALSE)</f>
        <v>0</v>
      </c>
      <c r="J118" s="85">
        <f>VLOOKUP($C$2,'[78]ERU-1'!$A$6:$BE$17,J$42,FALSE)</f>
        <v>0</v>
      </c>
      <c r="K118" s="85">
        <f>VLOOKUP($C$2,'[78]ERU-1'!$A$6:$BE$17,K$42,FALSE)</f>
        <v>1387</v>
      </c>
      <c r="L118" s="85">
        <f>VLOOKUP($C$2,'[78]ERU-1'!$A$6:$BE$17,L$42,FALSE)</f>
        <v>0</v>
      </c>
      <c r="M118" s="85">
        <f>VLOOKUP($C$2,'[78]ERU-1'!$A$6:$BE$17,M$42,FALSE)</f>
        <v>1387</v>
      </c>
      <c r="N118" s="85">
        <f>VLOOKUP($C$2,'[78]ERU-1'!$A$6:$BE$17,N$42,FALSE)</f>
        <v>0</v>
      </c>
      <c r="O118" s="85" t="s">
        <v>36</v>
      </c>
      <c r="P118" s="85">
        <f>VLOOKUP($C$2,'[78]ERU-1'!$A$6:$BE$17,P$42,FALSE)</f>
        <v>0</v>
      </c>
      <c r="Q118" s="85">
        <f>VLOOKUP($C$2,'[78]ERU-1'!$A$6:$BE$17,Q$42,FALSE)</f>
        <v>0</v>
      </c>
      <c r="R118" s="85">
        <f>VLOOKUP($C$2,'[78]ERU-1'!$A$6:$BE$17,R$42,FALSE)</f>
        <v>1387</v>
      </c>
      <c r="S118" s="85">
        <f>VLOOKUP($C$2,'[78]ERU-1'!$A$6:$BE$17,S$42,FALSE)</f>
        <v>0</v>
      </c>
      <c r="T118" s="85">
        <f>VLOOKUP($C$2,'[78]ERU-1'!$A$6:$BE$17,T$42,FALSE)</f>
        <v>0</v>
      </c>
      <c r="U118" s="85">
        <f>VLOOKUP($C$2,'[78]ERU-1'!$A$6:$BE$17,U$42,FALSE)</f>
        <v>0</v>
      </c>
      <c r="V118" s="85">
        <f>VLOOKUP($C$2,'[78]ERU-1'!$A$6:$BE$17,V$42,FALSE)</f>
        <v>0</v>
      </c>
      <c r="W118" s="85">
        <f>VLOOKUP($C$2,'[78]ERU-1'!$A$6:$BE$17,W$42,FALSE)</f>
        <v>0</v>
      </c>
      <c r="X118" s="85">
        <f>VLOOKUP($C$2,'[78]ERU-1'!$A$6:$BE$17,X$42,FALSE)</f>
        <v>0</v>
      </c>
      <c r="Y118" s="85">
        <f>VLOOKUP($C$2,'[78]ERU-1'!$A$6:$BE$17,Y$42,FALSE)</f>
        <v>0</v>
      </c>
      <c r="Z118" s="85">
        <f>VLOOKUP($C$2,'[78]ERU-1'!$A$6:$BE$17,Z$42,FALSE)</f>
        <v>0</v>
      </c>
      <c r="AA118" s="85" t="str">
        <f>INDEX([16]Data!$BK$5:$BK$156,MATCH(A118,[16]Data!$A$5:$A$156,0))</f>
        <v>Olomoucký</v>
      </c>
      <c r="AB118" s="86">
        <f>INDEX([16]Data!$BM$5:$BM$156,MATCH(A118,[16]Data!$A$5:$A$156,0))</f>
        <v>1.964</v>
      </c>
      <c r="AC118" s="12"/>
      <c r="AD118" s="39">
        <f t="shared" si="17"/>
        <v>0.820598962696648</v>
      </c>
    </row>
    <row r="119" spans="1:30" x14ac:dyDescent="0.25">
      <c r="A119">
        <v>3611</v>
      </c>
      <c r="B119" s="84" t="str">
        <f>INDEX([16]Data!$C$5:$C$156,MATCH(A119,[16]Data!$A$5:$A$156,0))</f>
        <v>KJ - Prostějov, Moravská</v>
      </c>
      <c r="C119" s="85" t="str">
        <f>VLOOKUP($C$2,'[79]ERU-1'!$A$6:$BE$17,C$42,FALSE)</f>
        <v>Říjen</v>
      </c>
      <c r="D119" s="85">
        <f>VLOOKUP($C$2,'[79]ERU-1'!$A$6:$BE$17,D$42,FALSE)</f>
        <v>10</v>
      </c>
      <c r="E119" s="85">
        <f>VLOOKUP($C$2,'[79]ERU-1'!$A$6:$BE$17,E$42,FALSE)</f>
        <v>330.51100000000002</v>
      </c>
      <c r="F119" s="85">
        <f>VLOOKUP($C$2,'[79]ERU-1'!$A$6:$BE$17,F$42,FALSE)</f>
        <v>176.63300000000001</v>
      </c>
      <c r="G119" s="85">
        <f>VLOOKUP($C$2,'[79]ERU-1'!$A$6:$BE$17,G$42,FALSE)</f>
        <v>35.485999999999997</v>
      </c>
      <c r="H119" s="85">
        <f>VLOOKUP($C$2,'[79]ERU-1'!$A$6:$BE$17,H$42,FALSE)</f>
        <v>492</v>
      </c>
      <c r="I119" s="85">
        <f>VLOOKUP($C$2,'[79]ERU-1'!$A$6:$BE$17,I$42,FALSE)</f>
        <v>0</v>
      </c>
      <c r="J119" s="85">
        <f>VLOOKUP($C$2,'[79]ERU-1'!$A$6:$BE$17,J$42,FALSE)</f>
        <v>0</v>
      </c>
      <c r="K119" s="85">
        <f>VLOOKUP($C$2,'[79]ERU-1'!$A$6:$BE$17,K$42,FALSE)</f>
        <v>492</v>
      </c>
      <c r="L119" s="85">
        <f>VLOOKUP($C$2,'[79]ERU-1'!$A$6:$BE$17,L$42,FALSE)</f>
        <v>0</v>
      </c>
      <c r="M119" s="85">
        <f>VLOOKUP($C$2,'[79]ERU-1'!$A$6:$BE$17,M$42,FALSE)</f>
        <v>492</v>
      </c>
      <c r="N119" s="85">
        <f>VLOOKUP($C$2,'[79]ERU-1'!$A$6:$BE$17,N$42,FALSE)</f>
        <v>0</v>
      </c>
      <c r="O119" s="85" t="s">
        <v>36</v>
      </c>
      <c r="P119" s="85">
        <f>VLOOKUP($C$2,'[79]ERU-1'!$A$6:$BE$17,P$42,FALSE)</f>
        <v>0</v>
      </c>
      <c r="Q119" s="85">
        <f>VLOOKUP($C$2,'[79]ERU-1'!$A$6:$BE$17,Q$42,FALSE)</f>
        <v>0</v>
      </c>
      <c r="R119" s="85">
        <f>VLOOKUP($C$2,'[79]ERU-1'!$A$6:$BE$17,R$42,FALSE)</f>
        <v>492</v>
      </c>
      <c r="S119" s="85">
        <f>VLOOKUP($C$2,'[79]ERU-1'!$A$6:$BE$17,S$42,FALSE)</f>
        <v>0</v>
      </c>
      <c r="T119" s="85">
        <f>VLOOKUP($C$2,'[79]ERU-1'!$A$6:$BE$17,T$42,FALSE)</f>
        <v>0</v>
      </c>
      <c r="U119" s="85">
        <f>VLOOKUP($C$2,'[79]ERU-1'!$A$6:$BE$17,U$42,FALSE)</f>
        <v>0</v>
      </c>
      <c r="V119" s="85">
        <f>VLOOKUP($C$2,'[79]ERU-1'!$A$6:$BE$17,V$42,FALSE)</f>
        <v>0</v>
      </c>
      <c r="W119" s="85">
        <f>VLOOKUP($C$2,'[79]ERU-1'!$A$6:$BE$17,W$42,FALSE)</f>
        <v>0</v>
      </c>
      <c r="X119" s="85">
        <f>VLOOKUP($C$2,'[79]ERU-1'!$A$6:$BE$17,X$42,FALSE)</f>
        <v>0</v>
      </c>
      <c r="Y119" s="85">
        <f>VLOOKUP($C$2,'[79]ERU-1'!$A$6:$BE$17,Y$42,FALSE)</f>
        <v>0</v>
      </c>
      <c r="Z119" s="85">
        <f>VLOOKUP($C$2,'[79]ERU-1'!$A$6:$BE$17,Z$42,FALSE)</f>
        <v>0</v>
      </c>
      <c r="AA119" s="85" t="str">
        <f>INDEX([16]Data!$BK$5:$BK$156,MATCH(A119,[16]Data!$A$5:$A$156,0))</f>
        <v>Olomoucký</v>
      </c>
      <c r="AB119" s="86">
        <f>INDEX([16]Data!$BM$5:$BM$156,MATCH(A119,[16]Data!$A$5:$A$156,0))</f>
        <v>0.79700000000000004</v>
      </c>
      <c r="AC119" s="12"/>
      <c r="AD119" s="39">
        <f t="shared" si="17"/>
        <v>0.77373235276911256</v>
      </c>
    </row>
    <row r="120" spans="1:30" x14ac:dyDescent="0.25">
      <c r="A120">
        <v>3314</v>
      </c>
      <c r="B120" s="84" t="str">
        <f>INDEX([16]Data!$C$5:$C$156,MATCH(A120,[16]Data!$A$5:$A$156,0))</f>
        <v>KJ - Prostějov nemocnice</v>
      </c>
      <c r="C120" s="85" t="str">
        <f>VLOOKUP($C$2,'[80]ERU-1'!$A$6:$BE$17,C$42,FALSE)</f>
        <v>Říjen</v>
      </c>
      <c r="D120" s="85">
        <f>VLOOKUP($C$2,'[80]ERU-1'!$A$6:$BE$17,D$42,FALSE)</f>
        <v>10</v>
      </c>
      <c r="E120" s="85">
        <f>VLOOKUP($C$2,'[80]ERU-1'!$A$6:$BE$17,E$42,FALSE)</f>
        <v>931.32399999999996</v>
      </c>
      <c r="F120" s="85">
        <f>VLOOKUP($C$2,'[80]ERU-1'!$A$6:$BE$17,F$42,FALSE)</f>
        <v>485.48700000000002</v>
      </c>
      <c r="G120" s="85">
        <f>VLOOKUP($C$2,'[80]ERU-1'!$A$6:$BE$17,G$42,FALSE)</f>
        <v>35.485999999999997</v>
      </c>
      <c r="H120" s="85">
        <f>VLOOKUP($C$2,'[80]ERU-1'!$A$6:$BE$17,H$42,FALSE)</f>
        <v>1351</v>
      </c>
      <c r="I120" s="85">
        <f>VLOOKUP($C$2,'[80]ERU-1'!$A$6:$BE$17,I$42,FALSE)</f>
        <v>0</v>
      </c>
      <c r="J120" s="85">
        <f>VLOOKUP($C$2,'[80]ERU-1'!$A$6:$BE$17,J$42,FALSE)</f>
        <v>0</v>
      </c>
      <c r="K120" s="85">
        <f>VLOOKUP($C$2,'[80]ERU-1'!$A$6:$BE$17,K$42,FALSE)</f>
        <v>1351</v>
      </c>
      <c r="L120" s="85">
        <f>VLOOKUP($C$2,'[80]ERU-1'!$A$6:$BE$17,L$42,FALSE)</f>
        <v>0</v>
      </c>
      <c r="M120" s="85">
        <f>VLOOKUP($C$2,'[80]ERU-1'!$A$6:$BE$17,M$42,FALSE)</f>
        <v>1351</v>
      </c>
      <c r="N120" s="85">
        <f>VLOOKUP($C$2,'[80]ERU-1'!$A$6:$BE$17,N$42,FALSE)</f>
        <v>0</v>
      </c>
      <c r="O120" s="85" t="s">
        <v>36</v>
      </c>
      <c r="P120" s="85">
        <f>VLOOKUP($C$2,'[80]ERU-1'!$A$6:$BE$17,P$42,FALSE)</f>
        <v>0</v>
      </c>
      <c r="Q120" s="85">
        <f>VLOOKUP($C$2,'[80]ERU-1'!$A$6:$BE$17,Q$42,FALSE)</f>
        <v>0</v>
      </c>
      <c r="R120" s="85">
        <f>VLOOKUP($C$2,'[80]ERU-1'!$A$6:$BE$17,R$42,FALSE)</f>
        <v>1351</v>
      </c>
      <c r="S120" s="85">
        <f>VLOOKUP($C$2,'[80]ERU-1'!$A$6:$BE$17,S$42,FALSE)</f>
        <v>0</v>
      </c>
      <c r="T120" s="85">
        <f>VLOOKUP($C$2,'[80]ERU-1'!$A$6:$BE$17,T$42,FALSE)</f>
        <v>0</v>
      </c>
      <c r="U120" s="85">
        <f>VLOOKUP($C$2,'[80]ERU-1'!$A$6:$BE$17,U$42,FALSE)</f>
        <v>0</v>
      </c>
      <c r="V120" s="85">
        <f>VLOOKUP($C$2,'[80]ERU-1'!$A$6:$BE$17,V$42,FALSE)</f>
        <v>0</v>
      </c>
      <c r="W120" s="85">
        <f>VLOOKUP($C$2,'[80]ERU-1'!$A$6:$BE$17,W$42,FALSE)</f>
        <v>0</v>
      </c>
      <c r="X120" s="85">
        <f>VLOOKUP($C$2,'[80]ERU-1'!$A$6:$BE$17,X$42,FALSE)</f>
        <v>0</v>
      </c>
      <c r="Y120" s="85">
        <f>VLOOKUP($C$2,'[80]ERU-1'!$A$6:$BE$17,Y$42,FALSE)</f>
        <v>0</v>
      </c>
      <c r="Z120" s="85">
        <f>VLOOKUP($C$2,'[80]ERU-1'!$A$6:$BE$17,Z$42,FALSE)</f>
        <v>0</v>
      </c>
      <c r="AA120" s="85" t="str">
        <f>INDEX([16]Data!$BK$5:$BK$156,MATCH(A120,[16]Data!$A$5:$A$156,0))</f>
        <v>Olomoucký</v>
      </c>
      <c r="AB120" s="86">
        <f>INDEX([16]Data!$BM$5:$BM$156,MATCH(A120,[16]Data!$A$5:$A$156,0))</f>
        <v>1.9950000000000001</v>
      </c>
      <c r="AC120" s="12"/>
      <c r="AD120" s="39">
        <f t="shared" si="17"/>
        <v>0.7729924339431905</v>
      </c>
    </row>
    <row r="121" spans="1:30" x14ac:dyDescent="0.25">
      <c r="A121">
        <v>3315</v>
      </c>
      <c r="B121" s="84" t="str">
        <f>INDEX([16]Data!$C$5:$C$156,MATCH(A121,[16]Data!$A$5:$A$156,0))</f>
        <v>KJ - Prostějov sladovny</v>
      </c>
      <c r="C121" s="85" t="str">
        <f>VLOOKUP($C$2,'[81]ERU-1'!$A$6:$BE$17,C$42,FALSE)</f>
        <v>Říjen</v>
      </c>
      <c r="D121" s="85">
        <f>VLOOKUP($C$2,'[81]ERU-1'!$A$6:$BE$17,D$42,FALSE)</f>
        <v>10</v>
      </c>
      <c r="E121" s="85">
        <f>VLOOKUP($C$2,'[81]ERU-1'!$A$6:$BE$17,E$42,FALSE)</f>
        <v>59.131</v>
      </c>
      <c r="F121" s="85">
        <f>VLOOKUP($C$2,'[81]ERU-1'!$A$6:$BE$17,F$42,FALSE)</f>
        <v>28.882000000000001</v>
      </c>
      <c r="G121" s="85">
        <f>VLOOKUP($C$2,'[81]ERU-1'!$A$6:$BE$17,G$42,FALSE)</f>
        <v>35.484999999999999</v>
      </c>
      <c r="H121" s="85">
        <f>VLOOKUP($C$2,'[81]ERU-1'!$A$6:$BE$17,H$42,FALSE)</f>
        <v>76</v>
      </c>
      <c r="I121" s="85">
        <f>VLOOKUP($C$2,'[81]ERU-1'!$A$6:$BE$17,I$42,FALSE)</f>
        <v>0</v>
      </c>
      <c r="J121" s="85">
        <f>VLOOKUP($C$2,'[81]ERU-1'!$A$6:$BE$17,J$42,FALSE)</f>
        <v>0</v>
      </c>
      <c r="K121" s="85">
        <f>VLOOKUP($C$2,'[81]ERU-1'!$A$6:$BE$17,K$42,FALSE)</f>
        <v>76</v>
      </c>
      <c r="L121" s="85">
        <f>VLOOKUP($C$2,'[81]ERU-1'!$A$6:$BE$17,L$42,FALSE)</f>
        <v>0</v>
      </c>
      <c r="M121" s="85">
        <f>VLOOKUP($C$2,'[81]ERU-1'!$A$6:$BE$17,M$42,FALSE)</f>
        <v>76</v>
      </c>
      <c r="N121" s="85">
        <f>VLOOKUP($C$2,'[81]ERU-1'!$A$6:$BE$17,N$42,FALSE)</f>
        <v>0</v>
      </c>
      <c r="O121" s="85" t="s">
        <v>36</v>
      </c>
      <c r="P121" s="85">
        <f>VLOOKUP($C$2,'[81]ERU-1'!$A$6:$BE$17,P$42,FALSE)</f>
        <v>0</v>
      </c>
      <c r="Q121" s="85">
        <f>VLOOKUP($C$2,'[81]ERU-1'!$A$6:$BE$17,Q$42,FALSE)</f>
        <v>0</v>
      </c>
      <c r="R121" s="85">
        <f>VLOOKUP($C$2,'[81]ERU-1'!$A$6:$BE$17,R$42,FALSE)</f>
        <v>76</v>
      </c>
      <c r="S121" s="85">
        <f>VLOOKUP($C$2,'[81]ERU-1'!$A$6:$BE$17,S$42,FALSE)</f>
        <v>0</v>
      </c>
      <c r="T121" s="85">
        <f>VLOOKUP($C$2,'[81]ERU-1'!$A$6:$BE$17,T$42,FALSE)</f>
        <v>0</v>
      </c>
      <c r="U121" s="85">
        <f>VLOOKUP($C$2,'[81]ERU-1'!$A$6:$BE$17,U$42,FALSE)</f>
        <v>0</v>
      </c>
      <c r="V121" s="85">
        <f>VLOOKUP($C$2,'[81]ERU-1'!$A$6:$BE$17,V$42,FALSE)</f>
        <v>0</v>
      </c>
      <c r="W121" s="85">
        <f>VLOOKUP($C$2,'[81]ERU-1'!$A$6:$BE$17,W$42,FALSE)</f>
        <v>0</v>
      </c>
      <c r="X121" s="85">
        <f>VLOOKUP($C$2,'[81]ERU-1'!$A$6:$BE$17,X$42,FALSE)</f>
        <v>0</v>
      </c>
      <c r="Y121" s="85">
        <f>VLOOKUP($C$2,'[81]ERU-1'!$A$6:$BE$17,Y$42,FALSE)</f>
        <v>0</v>
      </c>
      <c r="Z121" s="85">
        <f>VLOOKUP($C$2,'[81]ERU-1'!$A$6:$BE$17,Z$42,FALSE)</f>
        <v>0</v>
      </c>
      <c r="AA121" s="85" t="str">
        <f>INDEX([16]Data!$BK$5:$BK$156,MATCH(A121,[16]Data!$A$5:$A$156,0))</f>
        <v>Olomoucký</v>
      </c>
      <c r="AB121" s="86">
        <f>INDEX([16]Data!$BM$5:$BM$156,MATCH(A121,[16]Data!$A$5:$A$156,0))</f>
        <v>2.5129999999999999</v>
      </c>
      <c r="AC121" s="12"/>
      <c r="AD121" s="39">
        <f t="shared" si="17"/>
        <v>0.73094353268856416</v>
      </c>
    </row>
    <row r="122" spans="1:30" x14ac:dyDescent="0.25">
      <c r="A122">
        <v>3612</v>
      </c>
      <c r="B122" s="84" t="str">
        <f>INDEX([16]Data!$C$5:$C$156,MATCH(A122,[16]Data!$A$5:$A$156,0))</f>
        <v>KJ - Prostějov, Tylova</v>
      </c>
      <c r="C122" s="85" t="str">
        <f>VLOOKUP($C$2,'[82]ERU-1'!$A$6:$BE$17,C$42,FALSE)</f>
        <v>Říjen</v>
      </c>
      <c r="D122" s="85">
        <f>VLOOKUP($C$2,'[82]ERU-1'!$A$6:$BE$17,D$42,FALSE)</f>
        <v>10</v>
      </c>
      <c r="E122" s="85">
        <f>VLOOKUP($C$2,'[82]ERU-1'!$A$6:$BE$17,E$42,FALSE)</f>
        <v>601.07899999999995</v>
      </c>
      <c r="F122" s="85">
        <f>VLOOKUP($C$2,'[82]ERU-1'!$A$6:$BE$17,F$42,FALSE)</f>
        <v>311.87400000000002</v>
      </c>
      <c r="G122" s="85">
        <f>VLOOKUP($C$2,'[82]ERU-1'!$A$6:$BE$17,G$42,FALSE)</f>
        <v>35.484000000000002</v>
      </c>
      <c r="H122" s="85">
        <f>VLOOKUP($C$2,'[82]ERU-1'!$A$6:$BE$17,H$42,FALSE)</f>
        <v>866</v>
      </c>
      <c r="I122" s="85">
        <f>VLOOKUP($C$2,'[82]ERU-1'!$A$6:$BE$17,I$42,FALSE)</f>
        <v>0</v>
      </c>
      <c r="J122" s="85">
        <f>VLOOKUP($C$2,'[82]ERU-1'!$A$6:$BE$17,J$42,FALSE)</f>
        <v>0</v>
      </c>
      <c r="K122" s="85">
        <f>VLOOKUP($C$2,'[82]ERU-1'!$A$6:$BE$17,K$42,FALSE)</f>
        <v>866</v>
      </c>
      <c r="L122" s="85">
        <f>VLOOKUP($C$2,'[82]ERU-1'!$A$6:$BE$17,L$42,FALSE)</f>
        <v>0</v>
      </c>
      <c r="M122" s="85">
        <f>VLOOKUP($C$2,'[82]ERU-1'!$A$6:$BE$17,M$42,FALSE)</f>
        <v>866</v>
      </c>
      <c r="N122" s="85">
        <f>VLOOKUP($C$2,'[82]ERU-1'!$A$6:$BE$17,N$42,FALSE)</f>
        <v>0</v>
      </c>
      <c r="O122" s="85" t="s">
        <v>36</v>
      </c>
      <c r="P122" s="85">
        <f>VLOOKUP($C$2,'[82]ERU-1'!$A$6:$BE$17,P$42,FALSE)</f>
        <v>0</v>
      </c>
      <c r="Q122" s="85">
        <f>VLOOKUP($C$2,'[82]ERU-1'!$A$6:$BE$17,Q$42,FALSE)</f>
        <v>0</v>
      </c>
      <c r="R122" s="85">
        <f>VLOOKUP($C$2,'[82]ERU-1'!$A$6:$BE$17,R$42,FALSE)</f>
        <v>866</v>
      </c>
      <c r="S122" s="85">
        <f>VLOOKUP($C$2,'[82]ERU-1'!$A$6:$BE$17,S$42,FALSE)</f>
        <v>0</v>
      </c>
      <c r="T122" s="85">
        <f>VLOOKUP($C$2,'[82]ERU-1'!$A$6:$BE$17,T$42,FALSE)</f>
        <v>0</v>
      </c>
      <c r="U122" s="85">
        <f>VLOOKUP($C$2,'[82]ERU-1'!$A$6:$BE$17,U$42,FALSE)</f>
        <v>0</v>
      </c>
      <c r="V122" s="85">
        <f>VLOOKUP($C$2,'[82]ERU-1'!$A$6:$BE$17,V$42,FALSE)</f>
        <v>0</v>
      </c>
      <c r="W122" s="85">
        <f>VLOOKUP($C$2,'[82]ERU-1'!$A$6:$BE$17,W$42,FALSE)</f>
        <v>0</v>
      </c>
      <c r="X122" s="85">
        <f>VLOOKUP($C$2,'[82]ERU-1'!$A$6:$BE$17,X$42,FALSE)</f>
        <v>0</v>
      </c>
      <c r="Y122" s="85">
        <f>VLOOKUP($C$2,'[82]ERU-1'!$A$6:$BE$17,Y$42,FALSE)</f>
        <v>0</v>
      </c>
      <c r="Z122" s="85">
        <f>VLOOKUP($C$2,'[82]ERU-1'!$A$6:$BE$17,Z$42,FALSE)</f>
        <v>0</v>
      </c>
      <c r="AA122" s="85" t="str">
        <f>INDEX([16]Data!$BK$5:$BK$156,MATCH(A122,[16]Data!$A$5:$A$156,0))</f>
        <v>Olomoucký</v>
      </c>
      <c r="AB122" s="86">
        <f>INDEX([16]Data!$BM$5:$BM$156,MATCH(A122,[16]Data!$A$5:$A$156,0))</f>
        <v>1.274</v>
      </c>
      <c r="AC122" s="12"/>
      <c r="AD122" s="39">
        <f t="shared" si="17"/>
        <v>0.77132289179462066</v>
      </c>
    </row>
    <row r="123" spans="1:30" x14ac:dyDescent="0.25">
      <c r="A123">
        <v>2882</v>
      </c>
      <c r="B123" s="84" t="str">
        <f>INDEX([16]Data!$C$5:$C$156,MATCH(A123,[16]Data!$A$5:$A$156,0))</f>
        <v>KJ - Rokycany</v>
      </c>
      <c r="C123" s="85" t="str">
        <f>VLOOKUP($C$2,'[83]ERU-1'!$A$6:$BE$17,C$42,FALSE)</f>
        <v>Říjen</v>
      </c>
      <c r="D123" s="85">
        <f>VLOOKUP($C$2,'[83]ERU-1'!$A$6:$BE$17,D$42,FALSE)</f>
        <v>10</v>
      </c>
      <c r="E123" s="85">
        <f>VLOOKUP($C$2,'[83]ERU-1'!$A$6:$BE$17,E$42,FALSE)</f>
        <v>735.1</v>
      </c>
      <c r="F123" s="85">
        <f>VLOOKUP($C$2,'[83]ERU-1'!$A$6:$BE$17,F$42,FALSE)</f>
        <v>389.4</v>
      </c>
      <c r="G123" s="85">
        <f>VLOOKUP($C$2,'[83]ERU-1'!$A$6:$BE$17,G$42,FALSE)</f>
        <v>35.494999999999997</v>
      </c>
      <c r="H123" s="85">
        <f>VLOOKUP($C$2,'[83]ERU-1'!$A$6:$BE$17,H$42,FALSE)</f>
        <v>1087</v>
      </c>
      <c r="I123" s="85">
        <f>VLOOKUP($C$2,'[83]ERU-1'!$A$6:$BE$17,I$42,FALSE)</f>
        <v>0</v>
      </c>
      <c r="J123" s="85">
        <f>VLOOKUP($C$2,'[83]ERU-1'!$A$6:$BE$17,J$42,FALSE)</f>
        <v>0</v>
      </c>
      <c r="K123" s="85">
        <f>VLOOKUP($C$2,'[83]ERU-1'!$A$6:$BE$17,K$42,FALSE)</f>
        <v>1087</v>
      </c>
      <c r="L123" s="85">
        <f>VLOOKUP($C$2,'[83]ERU-1'!$A$6:$BE$17,L$42,FALSE)</f>
        <v>0</v>
      </c>
      <c r="M123" s="85">
        <f>VLOOKUP($C$2,'[83]ERU-1'!$A$6:$BE$17,M$42,FALSE)</f>
        <v>1087</v>
      </c>
      <c r="N123" s="85">
        <f>VLOOKUP($C$2,'[83]ERU-1'!$A$6:$BE$17,N$42,FALSE)</f>
        <v>0</v>
      </c>
      <c r="O123" s="85" t="s">
        <v>36</v>
      </c>
      <c r="P123" s="85">
        <f>VLOOKUP($C$2,'[83]ERU-1'!$A$6:$BE$17,P$42,FALSE)</f>
        <v>0</v>
      </c>
      <c r="Q123" s="85">
        <f>VLOOKUP($C$2,'[83]ERU-1'!$A$6:$BE$17,Q$42,FALSE)</f>
        <v>0</v>
      </c>
      <c r="R123" s="85">
        <f>VLOOKUP($C$2,'[83]ERU-1'!$A$6:$BE$17,R$42,FALSE)</f>
        <v>1087</v>
      </c>
      <c r="S123" s="85">
        <f>VLOOKUP($C$2,'[83]ERU-1'!$A$6:$BE$17,S$42,FALSE)</f>
        <v>0</v>
      </c>
      <c r="T123" s="85">
        <f>VLOOKUP($C$2,'[83]ERU-1'!$A$6:$BE$17,T$42,FALSE)</f>
        <v>0</v>
      </c>
      <c r="U123" s="85">
        <f>VLOOKUP($C$2,'[83]ERU-1'!$A$6:$BE$17,U$42,FALSE)</f>
        <v>0</v>
      </c>
      <c r="V123" s="85">
        <f>VLOOKUP($C$2,'[83]ERU-1'!$A$6:$BE$17,V$42,FALSE)</f>
        <v>0</v>
      </c>
      <c r="W123" s="85">
        <f>VLOOKUP($C$2,'[83]ERU-1'!$A$6:$BE$17,W$42,FALSE)</f>
        <v>0</v>
      </c>
      <c r="X123" s="85">
        <f>VLOOKUP($C$2,'[83]ERU-1'!$A$6:$BE$17,X$42,FALSE)</f>
        <v>0</v>
      </c>
      <c r="Y123" s="85">
        <f>VLOOKUP($C$2,'[83]ERU-1'!$A$6:$BE$17,Y$42,FALSE)</f>
        <v>0</v>
      </c>
      <c r="Z123" s="85">
        <f>VLOOKUP($C$2,'[83]ERU-1'!$A$6:$BE$17,Z$42,FALSE)</f>
        <v>0</v>
      </c>
      <c r="AA123" s="85" t="str">
        <f>INDEX([16]Data!$BK$5:$BK$156,MATCH(A123,[16]Data!$A$5:$A$156,0))</f>
        <v>Plzeňský</v>
      </c>
      <c r="AB123" s="86">
        <f>INDEX([16]Data!$BM$5:$BM$156,MATCH(A123,[16]Data!$A$5:$A$156,0))</f>
        <v>1.7909999999999999</v>
      </c>
      <c r="AC123" s="12"/>
      <c r="AD123" s="39">
        <f t="shared" si="17"/>
        <v>0.77540946185013981</v>
      </c>
    </row>
    <row r="124" spans="1:30" x14ac:dyDescent="0.25">
      <c r="A124">
        <v>3221</v>
      </c>
      <c r="B124" s="84" t="str">
        <f>INDEX([16]Data!$C$5:$C$156,MATCH(A124,[16]Data!$A$5:$A$156,0))</f>
        <v>KJ - Roudnice nad Labem</v>
      </c>
      <c r="C124" s="85" t="str">
        <f>VLOOKUP($C$2,'[84]ERU-1'!$A$6:$BE$17,C$42,FALSE)</f>
        <v>Říjen</v>
      </c>
      <c r="D124" s="85">
        <f>VLOOKUP($C$2,'[84]ERU-1'!$A$6:$BE$17,D$42,FALSE)</f>
        <v>10</v>
      </c>
      <c r="E124" s="85">
        <f>VLOOKUP($C$2,'[84]ERU-1'!$A$6:$BE$17,E$42,FALSE)</f>
        <v>199.761</v>
      </c>
      <c r="F124" s="85">
        <f>VLOOKUP($C$2,'[84]ERU-1'!$A$6:$BE$17,F$42,FALSE)</f>
        <v>113.54300000000001</v>
      </c>
      <c r="G124" s="85">
        <f>VLOOKUP($C$2,'[84]ERU-1'!$A$6:$BE$17,G$42,FALSE)</f>
        <v>35.49</v>
      </c>
      <c r="H124" s="85">
        <f>VLOOKUP($C$2,'[84]ERU-1'!$A$6:$BE$17,H$42,FALSE)</f>
        <v>318</v>
      </c>
      <c r="I124" s="85">
        <f>VLOOKUP($C$2,'[84]ERU-1'!$A$6:$BE$17,I$42,FALSE)</f>
        <v>0</v>
      </c>
      <c r="J124" s="85">
        <f>VLOOKUP($C$2,'[84]ERU-1'!$A$6:$BE$17,J$42,FALSE)</f>
        <v>0</v>
      </c>
      <c r="K124" s="85">
        <f>VLOOKUP($C$2,'[84]ERU-1'!$A$6:$BE$17,K$42,FALSE)</f>
        <v>318</v>
      </c>
      <c r="L124" s="85">
        <f>VLOOKUP($C$2,'[84]ERU-1'!$A$6:$BE$17,L$42,FALSE)</f>
        <v>0</v>
      </c>
      <c r="M124" s="85">
        <f>VLOOKUP($C$2,'[84]ERU-1'!$A$6:$BE$17,M$42,FALSE)</f>
        <v>318</v>
      </c>
      <c r="N124" s="85">
        <f>VLOOKUP($C$2,'[84]ERU-1'!$A$6:$BE$17,N$42,FALSE)</f>
        <v>0</v>
      </c>
      <c r="O124" s="85" t="s">
        <v>36</v>
      </c>
      <c r="P124" s="85">
        <f>VLOOKUP($C$2,'[84]ERU-1'!$A$6:$BE$17,P$42,FALSE)</f>
        <v>0</v>
      </c>
      <c r="Q124" s="85">
        <f>VLOOKUP($C$2,'[84]ERU-1'!$A$6:$BE$17,Q$42,FALSE)</f>
        <v>0</v>
      </c>
      <c r="R124" s="85">
        <f>VLOOKUP($C$2,'[84]ERU-1'!$A$6:$BE$17,R$42,FALSE)</f>
        <v>318</v>
      </c>
      <c r="S124" s="85">
        <f>VLOOKUP($C$2,'[84]ERU-1'!$A$6:$BE$17,S$42,FALSE)</f>
        <v>0</v>
      </c>
      <c r="T124" s="85">
        <f>VLOOKUP($C$2,'[84]ERU-1'!$A$6:$BE$17,T$42,FALSE)</f>
        <v>0</v>
      </c>
      <c r="U124" s="85">
        <f>VLOOKUP($C$2,'[84]ERU-1'!$A$6:$BE$17,U$42,FALSE)</f>
        <v>0</v>
      </c>
      <c r="V124" s="85">
        <f>VLOOKUP($C$2,'[84]ERU-1'!$A$6:$BE$17,V$42,FALSE)</f>
        <v>0</v>
      </c>
      <c r="W124" s="85">
        <f>VLOOKUP($C$2,'[84]ERU-1'!$A$6:$BE$17,W$42,FALSE)</f>
        <v>0</v>
      </c>
      <c r="X124" s="85">
        <f>VLOOKUP($C$2,'[84]ERU-1'!$A$6:$BE$17,X$42,FALSE)</f>
        <v>0</v>
      </c>
      <c r="Y124" s="85">
        <f>VLOOKUP($C$2,'[84]ERU-1'!$A$6:$BE$17,Y$42,FALSE)</f>
        <v>0</v>
      </c>
      <c r="Z124" s="85">
        <f>VLOOKUP($C$2,'[84]ERU-1'!$A$6:$BE$17,Z$42,FALSE)</f>
        <v>0</v>
      </c>
      <c r="AA124" s="85" t="str">
        <f>INDEX([16]Data!$BK$5:$BK$156,MATCH(A124,[16]Data!$A$5:$A$156,0))</f>
        <v>Ústecký</v>
      </c>
      <c r="AB124" s="86">
        <f>INDEX([16]Data!$BM$5:$BM$156,MATCH(A124,[16]Data!$A$5:$A$156,0))</f>
        <v>0.29099999999999998</v>
      </c>
      <c r="AC124" s="12"/>
      <c r="AD124" s="39">
        <f t="shared" si="17"/>
        <v>0.77797251555211089</v>
      </c>
    </row>
    <row r="125" spans="1:30" x14ac:dyDescent="0.25">
      <c r="A125">
        <v>3867</v>
      </c>
      <c r="B125" s="84" t="str">
        <f>INDEX([16]Data!$C$5:$C$156,MATCH(A125,[16]Data!$A$5:$A$156,0))</f>
        <v>KJ - Sedlčany, Na Severním sídlišti</v>
      </c>
      <c r="C125" s="85" t="str">
        <f>VLOOKUP($C$2,'[85]ERU-1'!$A$6:$BE$17,C$42,FALSE)</f>
        <v>Říjen</v>
      </c>
      <c r="D125" s="85">
        <f>VLOOKUP($C$2,'[85]ERU-1'!$A$6:$BE$17,D$42,FALSE)</f>
        <v>10</v>
      </c>
      <c r="E125" s="85">
        <f>VLOOKUP($C$2,'[85]ERU-1'!$A$6:$BE$17,E$42,FALSE)</f>
        <v>380.91699999999997</v>
      </c>
      <c r="F125" s="85">
        <f>VLOOKUP($C$2,'[85]ERU-1'!$A$6:$BE$17,F$42,FALSE)</f>
        <v>204.149</v>
      </c>
      <c r="G125" s="85">
        <f>VLOOKUP($C$2,'[85]ERU-1'!$A$6:$BE$17,G$42,FALSE)</f>
        <v>35.463999999999999</v>
      </c>
      <c r="H125" s="85">
        <f>VLOOKUP($C$2,'[85]ERU-1'!$A$6:$BE$17,H$42,FALSE)</f>
        <v>575</v>
      </c>
      <c r="I125" s="85">
        <f>VLOOKUP($C$2,'[85]ERU-1'!$A$6:$BE$17,I$42,FALSE)</f>
        <v>0</v>
      </c>
      <c r="J125" s="85">
        <f>VLOOKUP($C$2,'[85]ERU-1'!$A$6:$BE$17,J$42,FALSE)</f>
        <v>0</v>
      </c>
      <c r="K125" s="85">
        <f>VLOOKUP($C$2,'[85]ERU-1'!$A$6:$BE$17,K$42,FALSE)</f>
        <v>575</v>
      </c>
      <c r="L125" s="85">
        <f>VLOOKUP($C$2,'[85]ERU-1'!$A$6:$BE$17,L$42,FALSE)</f>
        <v>0</v>
      </c>
      <c r="M125" s="85">
        <f>VLOOKUP($C$2,'[85]ERU-1'!$A$6:$BE$17,M$42,FALSE)</f>
        <v>575</v>
      </c>
      <c r="N125" s="85">
        <f>VLOOKUP($C$2,'[85]ERU-1'!$A$6:$BE$17,N$42,FALSE)</f>
        <v>0</v>
      </c>
      <c r="O125" s="85" t="s">
        <v>36</v>
      </c>
      <c r="P125" s="85">
        <f>VLOOKUP($C$2,'[85]ERU-1'!$A$6:$BE$17,P$42,FALSE)</f>
        <v>0</v>
      </c>
      <c r="Q125" s="85">
        <f>VLOOKUP($C$2,'[85]ERU-1'!$A$6:$BE$17,Q$42,FALSE)</f>
        <v>0</v>
      </c>
      <c r="R125" s="85">
        <f>VLOOKUP($C$2,'[85]ERU-1'!$A$6:$BE$17,R$42,FALSE)</f>
        <v>575</v>
      </c>
      <c r="S125" s="85">
        <f>VLOOKUP($C$2,'[85]ERU-1'!$A$6:$BE$17,S$42,FALSE)</f>
        <v>0</v>
      </c>
      <c r="T125" s="85">
        <f>VLOOKUP($C$2,'[85]ERU-1'!$A$6:$BE$17,T$42,FALSE)</f>
        <v>0</v>
      </c>
      <c r="U125" s="85">
        <f>VLOOKUP($C$2,'[85]ERU-1'!$A$6:$BE$17,U$42,FALSE)</f>
        <v>0</v>
      </c>
      <c r="V125" s="85">
        <f>VLOOKUP($C$2,'[85]ERU-1'!$A$6:$BE$17,V$42,FALSE)</f>
        <v>0</v>
      </c>
      <c r="W125" s="85">
        <f>VLOOKUP($C$2,'[85]ERU-1'!$A$6:$BE$17,W$42,FALSE)</f>
        <v>0</v>
      </c>
      <c r="X125" s="85">
        <f>VLOOKUP($C$2,'[85]ERU-1'!$A$6:$BE$17,X$42,FALSE)</f>
        <v>0</v>
      </c>
      <c r="Y125" s="85">
        <f>VLOOKUP($C$2,'[85]ERU-1'!$A$6:$BE$17,Y$42,FALSE)</f>
        <v>0</v>
      </c>
      <c r="Z125" s="85">
        <f>VLOOKUP($C$2,'[85]ERU-1'!$A$6:$BE$17,Z$42,FALSE)</f>
        <v>0</v>
      </c>
      <c r="AA125" s="85" t="str">
        <f>INDEX([16]Data!$BK$5:$BK$156,MATCH(A125,[16]Data!$A$5:$A$156,0))</f>
        <v>Středočeský</v>
      </c>
      <c r="AB125" s="86">
        <f>INDEX([16]Data!$BM$5:$BM$156,MATCH(A125,[16]Data!$A$5:$A$156,0))</f>
        <v>0.77300000000000002</v>
      </c>
      <c r="AC125" s="12"/>
      <c r="AD125" s="39">
        <f t="shared" si="17"/>
        <v>0.78238062504456163</v>
      </c>
    </row>
    <row r="126" spans="1:30" x14ac:dyDescent="0.25">
      <c r="A126" s="34">
        <v>4582</v>
      </c>
      <c r="B126" s="84" t="str">
        <f>INDEX([16]Data!$C$5:$C$156,MATCH(A126,[16]Data!$A$5:$A$156,0))</f>
        <v>KJ - Sušice, Kaštanová</v>
      </c>
      <c r="C126" s="85" t="str">
        <f>VLOOKUP($C$2,'[86]ERU-1'!$A$6:$BE$17,C$42,FALSE)</f>
        <v>Říjen</v>
      </c>
      <c r="D126" s="85">
        <f>VLOOKUP($C$2,'[86]ERU-1'!$A$6:$BE$17,D$42,FALSE)</f>
        <v>10</v>
      </c>
      <c r="E126" s="85">
        <f>VLOOKUP($C$2,'[86]ERU-1'!$A$6:$BE$17,E$42,FALSE)</f>
        <v>330.43099999999998</v>
      </c>
      <c r="F126" s="85">
        <f>VLOOKUP($C$2,'[86]ERU-1'!$A$6:$BE$17,F$42,FALSE)</f>
        <v>187.821</v>
      </c>
      <c r="G126" s="85">
        <f>VLOOKUP($C$2,'[86]ERU-1'!$A$6:$BE$17,G$42,FALSE)</f>
        <v>35.494999999999997</v>
      </c>
      <c r="H126" s="85">
        <f>VLOOKUP($C$2,'[86]ERU-1'!$A$6:$BE$17,H$42,FALSE)</f>
        <v>569</v>
      </c>
      <c r="I126" s="85">
        <f>VLOOKUP($C$2,'[86]ERU-1'!$A$6:$BE$17,I$42,FALSE)</f>
        <v>0</v>
      </c>
      <c r="J126" s="85">
        <f>VLOOKUP($C$2,'[86]ERU-1'!$A$6:$BE$17,J$42,FALSE)</f>
        <v>0</v>
      </c>
      <c r="K126" s="85">
        <f>VLOOKUP($C$2,'[86]ERU-1'!$A$6:$BE$17,K$42,FALSE)</f>
        <v>569</v>
      </c>
      <c r="L126" s="85">
        <f>VLOOKUP($C$2,'[86]ERU-1'!$A$6:$BE$17,L$42,FALSE)</f>
        <v>0</v>
      </c>
      <c r="M126" s="85">
        <f>VLOOKUP($C$2,'[86]ERU-1'!$A$6:$BE$17,M$42,FALSE)</f>
        <v>569</v>
      </c>
      <c r="N126" s="85">
        <f>VLOOKUP($C$2,'[86]ERU-1'!$A$6:$BE$17,N$42,FALSE)</f>
        <v>0</v>
      </c>
      <c r="O126" s="85" t="s">
        <v>36</v>
      </c>
      <c r="P126" s="85">
        <f>VLOOKUP($C$2,'[86]ERU-1'!$A$6:$BE$17,P$42,FALSE)</f>
        <v>0</v>
      </c>
      <c r="Q126" s="85">
        <f>VLOOKUP($C$2,'[86]ERU-1'!$A$6:$BE$17,Q$42,FALSE)</f>
        <v>0</v>
      </c>
      <c r="R126" s="85">
        <f>VLOOKUP($C$2,'[86]ERU-1'!$A$6:$BE$17,R$42,FALSE)</f>
        <v>569</v>
      </c>
      <c r="S126" s="85">
        <f>VLOOKUP($C$2,'[86]ERU-1'!$A$6:$BE$17,S$42,FALSE)</f>
        <v>0</v>
      </c>
      <c r="T126" s="85">
        <f>VLOOKUP($C$2,'[86]ERU-1'!$A$6:$BE$17,T$42,FALSE)</f>
        <v>0</v>
      </c>
      <c r="U126" s="85">
        <f>VLOOKUP($C$2,'[86]ERU-1'!$A$6:$BE$17,U$42,FALSE)</f>
        <v>0</v>
      </c>
      <c r="V126" s="85">
        <f>VLOOKUP($C$2,'[86]ERU-1'!$A$6:$BE$17,V$42,FALSE)</f>
        <v>0</v>
      </c>
      <c r="W126" s="85">
        <f>VLOOKUP($C$2,'[86]ERU-1'!$A$6:$BE$17,W$42,FALSE)</f>
        <v>0</v>
      </c>
      <c r="X126" s="85">
        <f>VLOOKUP($C$2,'[86]ERU-1'!$A$6:$BE$17,X$42,FALSE)</f>
        <v>0</v>
      </c>
      <c r="Y126" s="85">
        <f>VLOOKUP($C$2,'[86]ERU-1'!$A$6:$BE$17,Y$42,FALSE)</f>
        <v>0</v>
      </c>
      <c r="Z126" s="85">
        <f>VLOOKUP($C$2,'[86]ERU-1'!$A$6:$BE$17,Z$42,FALSE)</f>
        <v>0</v>
      </c>
      <c r="AA126" s="85" t="str">
        <f>INDEX([16]Data!$BK$5:$BK$156,MATCH(A126,[16]Data!$A$5:$A$156,0))</f>
        <v>Plzeňský</v>
      </c>
      <c r="AB126" s="86">
        <f>INDEX([16]Data!$BM$5:$BM$156,MATCH(A126,[16]Data!$A$5:$A$156,0))</f>
        <v>0.66300000000000003</v>
      </c>
      <c r="AC126" s="12"/>
      <c r="AD126" s="39">
        <f t="shared" si="17"/>
        <v>0.84152227682503844</v>
      </c>
    </row>
    <row r="127" spans="1:30" x14ac:dyDescent="0.25">
      <c r="A127">
        <v>3631</v>
      </c>
      <c r="B127" s="84" t="str">
        <f>INDEX([16]Data!$C$5:$C$156,MATCH(A127,[16]Data!$A$5:$A$156,0))</f>
        <v>KJ - Sušice, Studentská</v>
      </c>
      <c r="C127" s="85" t="str">
        <f>VLOOKUP($C$2,'[87]ERU-1'!$A$6:$BE$17,C$42,FALSE)</f>
        <v>Říjen</v>
      </c>
      <c r="D127" s="85">
        <f>VLOOKUP($C$2,'[87]ERU-1'!$A$6:$BE$17,D$42,FALSE)</f>
        <v>10</v>
      </c>
      <c r="E127" s="85">
        <f>VLOOKUP($C$2,'[87]ERU-1'!$A$6:$BE$17,E$42,FALSE)</f>
        <v>218.96700000000001</v>
      </c>
      <c r="F127" s="85">
        <f>VLOOKUP($C$2,'[87]ERU-1'!$A$6:$BE$17,F$42,FALSE)</f>
        <v>127.834</v>
      </c>
      <c r="G127" s="85">
        <f>VLOOKUP($C$2,'[87]ERU-1'!$A$6:$BE$17,G$42,FALSE)</f>
        <v>35.494</v>
      </c>
      <c r="H127" s="85">
        <f>VLOOKUP($C$2,'[87]ERU-1'!$A$6:$BE$17,H$42,FALSE)</f>
        <v>375</v>
      </c>
      <c r="I127" s="85">
        <f>VLOOKUP($C$2,'[87]ERU-1'!$A$6:$BE$17,I$42,FALSE)</f>
        <v>0</v>
      </c>
      <c r="J127" s="85">
        <f>VLOOKUP($C$2,'[87]ERU-1'!$A$6:$BE$17,J$42,FALSE)</f>
        <v>0</v>
      </c>
      <c r="K127" s="85">
        <f>VLOOKUP($C$2,'[87]ERU-1'!$A$6:$BE$17,K$42,FALSE)</f>
        <v>375</v>
      </c>
      <c r="L127" s="85">
        <f>VLOOKUP($C$2,'[87]ERU-1'!$A$6:$BE$17,L$42,FALSE)</f>
        <v>0</v>
      </c>
      <c r="M127" s="85">
        <f>VLOOKUP($C$2,'[87]ERU-1'!$A$6:$BE$17,M$42,FALSE)</f>
        <v>375</v>
      </c>
      <c r="N127" s="85">
        <f>VLOOKUP($C$2,'[87]ERU-1'!$A$6:$BE$17,N$42,FALSE)</f>
        <v>0</v>
      </c>
      <c r="O127" s="85" t="s">
        <v>36</v>
      </c>
      <c r="P127" s="85">
        <f>VLOOKUP($C$2,'[87]ERU-1'!$A$6:$BE$17,P$42,FALSE)</f>
        <v>0</v>
      </c>
      <c r="Q127" s="85">
        <f>VLOOKUP($C$2,'[87]ERU-1'!$A$6:$BE$17,Q$42,FALSE)</f>
        <v>0</v>
      </c>
      <c r="R127" s="85">
        <f>VLOOKUP($C$2,'[87]ERU-1'!$A$6:$BE$17,R$42,FALSE)</f>
        <v>0</v>
      </c>
      <c r="S127" s="85">
        <f>VLOOKUP($C$2,'[87]ERU-1'!$A$6:$BE$17,S$42,FALSE)</f>
        <v>0</v>
      </c>
      <c r="T127" s="85">
        <f>VLOOKUP($C$2,'[87]ERU-1'!$A$6:$BE$17,T$42,FALSE)</f>
        <v>375</v>
      </c>
      <c r="U127" s="85">
        <f>VLOOKUP($C$2,'[87]ERU-1'!$A$6:$BE$17,U$42,FALSE)</f>
        <v>0</v>
      </c>
      <c r="V127" s="85">
        <f>VLOOKUP($C$2,'[87]ERU-1'!$A$6:$BE$17,V$42,FALSE)</f>
        <v>0</v>
      </c>
      <c r="W127" s="85">
        <f>VLOOKUP($C$2,'[87]ERU-1'!$A$6:$BE$17,W$42,FALSE)</f>
        <v>0</v>
      </c>
      <c r="X127" s="85">
        <f>VLOOKUP($C$2,'[87]ERU-1'!$A$6:$BE$17,X$42,FALSE)</f>
        <v>0</v>
      </c>
      <c r="Y127" s="85">
        <f>VLOOKUP($C$2,'[87]ERU-1'!$A$6:$BE$17,Y$42,FALSE)</f>
        <v>0</v>
      </c>
      <c r="Z127" s="85">
        <f>VLOOKUP($C$2,'[87]ERU-1'!$A$6:$BE$17,Z$42,FALSE)</f>
        <v>0</v>
      </c>
      <c r="AA127" s="85" t="str">
        <f>INDEX([16]Data!$BK$5:$BK$156,MATCH(A127,[16]Data!$A$5:$A$156,0))</f>
        <v>Plzeňský</v>
      </c>
      <c r="AB127" s="86">
        <f>INDEX([16]Data!$BM$5:$BM$156,MATCH(A127,[16]Data!$A$5:$A$156,0))</f>
        <v>0.28599999999999998</v>
      </c>
      <c r="AC127" s="12"/>
      <c r="AD127" s="39">
        <f t="shared" si="17"/>
        <v>0.81485885340884789</v>
      </c>
    </row>
    <row r="128" spans="1:30" x14ac:dyDescent="0.25">
      <c r="A128" s="34">
        <v>4581</v>
      </c>
      <c r="B128" s="84" t="str">
        <f>INDEX([16]Data!$C$5:$C$156,MATCH(A128,[16]Data!$A$5:$A$156,0))</f>
        <v>KJ - Sušice, Na Hrázi</v>
      </c>
      <c r="C128" s="85" t="str">
        <f>VLOOKUP($C$2,'[88]ERU-1'!$A$6:$BE$17,C$42,FALSE)</f>
        <v>Říjen</v>
      </c>
      <c r="D128" s="85">
        <f>VLOOKUP($C$2,'[88]ERU-1'!$A$6:$BE$17,D$42,FALSE)</f>
        <v>10</v>
      </c>
      <c r="E128" s="85">
        <f>VLOOKUP($C$2,'[88]ERU-1'!$A$6:$BE$17,E$42,FALSE)</f>
        <v>560.73900000000003</v>
      </c>
      <c r="F128" s="85">
        <f>VLOOKUP($C$2,'[88]ERU-1'!$A$6:$BE$17,F$42,FALSE)</f>
        <v>313.94900000000001</v>
      </c>
      <c r="G128" s="85">
        <f>VLOOKUP($C$2,'[88]ERU-1'!$A$6:$BE$17,G$42,FALSE)</f>
        <v>35.494999999999997</v>
      </c>
      <c r="H128" s="85">
        <f>VLOOKUP($C$2,'[88]ERU-1'!$A$6:$BE$17,H$42,FALSE)</f>
        <v>913</v>
      </c>
      <c r="I128" s="85">
        <f>VLOOKUP($C$2,'[88]ERU-1'!$A$6:$BE$17,I$42,FALSE)</f>
        <v>0</v>
      </c>
      <c r="J128" s="85">
        <f>VLOOKUP($C$2,'[88]ERU-1'!$A$6:$BE$17,J$42,FALSE)</f>
        <v>0</v>
      </c>
      <c r="K128" s="85">
        <f>VLOOKUP($C$2,'[88]ERU-1'!$A$6:$BE$17,K$42,FALSE)</f>
        <v>913</v>
      </c>
      <c r="L128" s="85">
        <f>VLOOKUP($C$2,'[88]ERU-1'!$A$6:$BE$17,L$42,FALSE)</f>
        <v>0</v>
      </c>
      <c r="M128" s="85">
        <f>VLOOKUP($C$2,'[88]ERU-1'!$A$6:$BE$17,M$42,FALSE)</f>
        <v>913</v>
      </c>
      <c r="N128" s="85">
        <f>VLOOKUP($C$2,'[88]ERU-1'!$A$6:$BE$17,N$42,FALSE)</f>
        <v>0</v>
      </c>
      <c r="O128" s="85" t="s">
        <v>36</v>
      </c>
      <c r="P128" s="85">
        <f>VLOOKUP($C$2,'[88]ERU-1'!$A$6:$BE$17,P$42,FALSE)</f>
        <v>0</v>
      </c>
      <c r="Q128" s="85">
        <f>VLOOKUP($C$2,'[88]ERU-1'!$A$6:$BE$17,Q$42,FALSE)</f>
        <v>0</v>
      </c>
      <c r="R128" s="85">
        <f>VLOOKUP($C$2,'[88]ERU-1'!$A$6:$BE$17,R$42,FALSE)</f>
        <v>913</v>
      </c>
      <c r="S128" s="85">
        <f>VLOOKUP($C$2,'[88]ERU-1'!$A$6:$BE$17,S$42,FALSE)</f>
        <v>0</v>
      </c>
      <c r="T128" s="85">
        <f>VLOOKUP($C$2,'[88]ERU-1'!$A$6:$BE$17,T$42,FALSE)</f>
        <v>0</v>
      </c>
      <c r="U128" s="85">
        <f>VLOOKUP($C$2,'[88]ERU-1'!$A$6:$BE$17,U$42,FALSE)</f>
        <v>0</v>
      </c>
      <c r="V128" s="85">
        <f>VLOOKUP($C$2,'[88]ERU-1'!$A$6:$BE$17,V$42,FALSE)</f>
        <v>0</v>
      </c>
      <c r="W128" s="85">
        <f>VLOOKUP($C$2,'[88]ERU-1'!$A$6:$BE$17,W$42,FALSE)</f>
        <v>0</v>
      </c>
      <c r="X128" s="85">
        <f>VLOOKUP($C$2,'[88]ERU-1'!$A$6:$BE$17,X$42,FALSE)</f>
        <v>0</v>
      </c>
      <c r="Y128" s="85">
        <f>VLOOKUP($C$2,'[88]ERU-1'!$A$6:$BE$17,Y$42,FALSE)</f>
        <v>0</v>
      </c>
      <c r="Z128" s="85">
        <f>VLOOKUP($C$2,'[88]ERU-1'!$A$6:$BE$17,Z$42,FALSE)</f>
        <v>0</v>
      </c>
      <c r="AA128" s="85" t="str">
        <f>INDEX([16]Data!$BK$5:$BK$156,MATCH(A128,[16]Data!$A$5:$A$156,0))</f>
        <v>Plzeňský</v>
      </c>
      <c r="AB128" s="86">
        <f>INDEX([16]Data!$BM$5:$BM$156,MATCH(A128,[16]Data!$A$5:$A$156,0))</f>
        <v>1.0389999999999999</v>
      </c>
      <c r="AC128" s="12"/>
      <c r="AD128" s="39">
        <f t="shared" si="17"/>
        <v>0.80780990259918362</v>
      </c>
    </row>
    <row r="129" spans="1:30" x14ac:dyDescent="0.25">
      <c r="A129" s="34">
        <v>4583</v>
      </c>
      <c r="B129" s="84" t="str">
        <f>INDEX([16]Data!$C$5:$C$156,MATCH(A129,[16]Data!$A$5:$A$156,0))</f>
        <v>KJ - Sušice, Pravdova</v>
      </c>
      <c r="C129" s="85" t="str">
        <f>VLOOKUP($C$2,'[89]ERU-1'!$A$6:$BE$17,C$42,FALSE)</f>
        <v>Říjen</v>
      </c>
      <c r="D129" s="85">
        <f>VLOOKUP($C$2,'[89]ERU-1'!$A$6:$BE$17,D$42,FALSE)</f>
        <v>10</v>
      </c>
      <c r="E129" s="85">
        <f>VLOOKUP($C$2,'[89]ERU-1'!$A$6:$BE$17,E$42,FALSE)</f>
        <v>335.404</v>
      </c>
      <c r="F129" s="85">
        <f>VLOOKUP($C$2,'[89]ERU-1'!$A$6:$BE$17,F$42,FALSE)</f>
        <v>189.97300000000001</v>
      </c>
      <c r="G129" s="85">
        <f>VLOOKUP($C$2,'[89]ERU-1'!$A$6:$BE$17,G$42,FALSE)</f>
        <v>35.496000000000002</v>
      </c>
      <c r="H129" s="85">
        <f>VLOOKUP($C$2,'[89]ERU-1'!$A$6:$BE$17,H$42,FALSE)</f>
        <v>574</v>
      </c>
      <c r="I129" s="85">
        <f>VLOOKUP($C$2,'[89]ERU-1'!$A$6:$BE$17,I$42,FALSE)</f>
        <v>0</v>
      </c>
      <c r="J129" s="85">
        <f>VLOOKUP($C$2,'[89]ERU-1'!$A$6:$BE$17,J$42,FALSE)</f>
        <v>0</v>
      </c>
      <c r="K129" s="85">
        <f>VLOOKUP($C$2,'[89]ERU-1'!$A$6:$BE$17,K$42,FALSE)</f>
        <v>574</v>
      </c>
      <c r="L129" s="85">
        <f>VLOOKUP($C$2,'[89]ERU-1'!$A$6:$BE$17,L$42,FALSE)</f>
        <v>0</v>
      </c>
      <c r="M129" s="85">
        <f>VLOOKUP($C$2,'[89]ERU-1'!$A$6:$BE$17,M$42,FALSE)</f>
        <v>574</v>
      </c>
      <c r="N129" s="85">
        <f>VLOOKUP($C$2,'[89]ERU-1'!$A$6:$BE$17,N$42,FALSE)</f>
        <v>0</v>
      </c>
      <c r="O129" s="85" t="s">
        <v>36</v>
      </c>
      <c r="P129" s="85">
        <f>VLOOKUP($C$2,'[89]ERU-1'!$A$6:$BE$17,P$42,FALSE)</f>
        <v>0</v>
      </c>
      <c r="Q129" s="85">
        <f>VLOOKUP($C$2,'[89]ERU-1'!$A$6:$BE$17,Q$42,FALSE)</f>
        <v>0</v>
      </c>
      <c r="R129" s="85">
        <f>VLOOKUP($C$2,'[89]ERU-1'!$A$6:$BE$17,R$42,FALSE)</f>
        <v>574</v>
      </c>
      <c r="S129" s="85">
        <f>VLOOKUP($C$2,'[89]ERU-1'!$A$6:$BE$17,S$42,FALSE)</f>
        <v>0</v>
      </c>
      <c r="T129" s="85">
        <f>VLOOKUP($C$2,'[89]ERU-1'!$A$6:$BE$17,T$42,FALSE)</f>
        <v>0</v>
      </c>
      <c r="U129" s="85">
        <f>VLOOKUP($C$2,'[89]ERU-1'!$A$6:$BE$17,U$42,FALSE)</f>
        <v>0</v>
      </c>
      <c r="V129" s="85">
        <f>VLOOKUP($C$2,'[89]ERU-1'!$A$6:$BE$17,V$42,FALSE)</f>
        <v>0</v>
      </c>
      <c r="W129" s="85">
        <f>VLOOKUP($C$2,'[89]ERU-1'!$A$6:$BE$17,W$42,FALSE)</f>
        <v>0</v>
      </c>
      <c r="X129" s="85">
        <f>VLOOKUP($C$2,'[89]ERU-1'!$A$6:$BE$17,X$42,FALSE)</f>
        <v>0</v>
      </c>
      <c r="Y129" s="85">
        <f>VLOOKUP($C$2,'[89]ERU-1'!$A$6:$BE$17,Y$42,FALSE)</f>
        <v>0</v>
      </c>
      <c r="Z129" s="85">
        <f>VLOOKUP($C$2,'[89]ERU-1'!$A$6:$BE$17,Z$42,FALSE)</f>
        <v>0</v>
      </c>
      <c r="AA129" s="85" t="str">
        <f>INDEX([16]Data!$BK$5:$BK$156,MATCH(A129,[16]Data!$A$5:$A$156,0))</f>
        <v>Plzeňský</v>
      </c>
      <c r="AB129" s="86">
        <f>INDEX([16]Data!$BM$5:$BM$156,MATCH(A129,[16]Data!$A$5:$A$156,0))</f>
        <v>0.66300000000000003</v>
      </c>
      <c r="AC129" s="12"/>
      <c r="AD129" s="39">
        <f t="shared" si="17"/>
        <v>0.83930055557602623</v>
      </c>
    </row>
    <row r="130" spans="1:30" x14ac:dyDescent="0.25">
      <c r="A130" s="34">
        <v>4580</v>
      </c>
      <c r="B130" s="84" t="str">
        <f>INDEX([16]Data!$C$5:$C$156,MATCH(A130,[16]Data!$A$5:$A$156,0))</f>
        <v>KJ - Sušice, Sirkařská</v>
      </c>
      <c r="C130" s="85" t="str">
        <f>VLOOKUP($C$2,'[90]ERU-1'!$A$6:$BE$17,C$42,FALSE)</f>
        <v>Říjen</v>
      </c>
      <c r="D130" s="85">
        <f>VLOOKUP($C$2,'[90]ERU-1'!$A$6:$BE$17,D$42,FALSE)</f>
        <v>10</v>
      </c>
      <c r="E130" s="85">
        <f>VLOOKUP($C$2,'[90]ERU-1'!$A$6:$BE$17,E$42,FALSE)</f>
        <v>399.45600000000002</v>
      </c>
      <c r="F130" s="85">
        <f>VLOOKUP($C$2,'[90]ERU-1'!$A$6:$BE$17,F$42,FALSE)</f>
        <v>226.06800000000001</v>
      </c>
      <c r="G130" s="85">
        <f>VLOOKUP($C$2,'[90]ERU-1'!$A$6:$BE$17,G$42,FALSE)</f>
        <v>35.494999999999997</v>
      </c>
      <c r="H130" s="85">
        <f>VLOOKUP($C$2,'[90]ERU-1'!$A$6:$BE$17,H$42,FALSE)</f>
        <v>689</v>
      </c>
      <c r="I130" s="85">
        <f>VLOOKUP($C$2,'[90]ERU-1'!$A$6:$BE$17,I$42,FALSE)</f>
        <v>0</v>
      </c>
      <c r="J130" s="85">
        <f>VLOOKUP($C$2,'[90]ERU-1'!$A$6:$BE$17,J$42,FALSE)</f>
        <v>0</v>
      </c>
      <c r="K130" s="85">
        <f>VLOOKUP($C$2,'[90]ERU-1'!$A$6:$BE$17,K$42,FALSE)</f>
        <v>689</v>
      </c>
      <c r="L130" s="85">
        <f>VLOOKUP($C$2,'[90]ERU-1'!$A$6:$BE$17,L$42,FALSE)</f>
        <v>0</v>
      </c>
      <c r="M130" s="85">
        <f>VLOOKUP($C$2,'[90]ERU-1'!$A$6:$BE$17,M$42,FALSE)</f>
        <v>689</v>
      </c>
      <c r="N130" s="85">
        <f>VLOOKUP($C$2,'[90]ERU-1'!$A$6:$BE$17,N$42,FALSE)</f>
        <v>0</v>
      </c>
      <c r="O130" s="85" t="s">
        <v>36</v>
      </c>
      <c r="P130" s="85">
        <f>VLOOKUP($C$2,'[90]ERU-1'!$A$6:$BE$17,P$42,FALSE)</f>
        <v>0</v>
      </c>
      <c r="Q130" s="85">
        <f>VLOOKUP($C$2,'[90]ERU-1'!$A$6:$BE$17,Q$42,FALSE)</f>
        <v>0</v>
      </c>
      <c r="R130" s="85">
        <f>VLOOKUP($C$2,'[90]ERU-1'!$A$6:$BE$17,R$42,FALSE)</f>
        <v>689</v>
      </c>
      <c r="S130" s="85">
        <f>VLOOKUP($C$2,'[90]ERU-1'!$A$6:$BE$17,S$42,FALSE)</f>
        <v>0</v>
      </c>
      <c r="T130" s="85">
        <f>VLOOKUP($C$2,'[90]ERU-1'!$A$6:$BE$17,T$42,FALSE)</f>
        <v>0</v>
      </c>
      <c r="U130" s="85">
        <f>VLOOKUP($C$2,'[90]ERU-1'!$A$6:$BE$17,U$42,FALSE)</f>
        <v>0</v>
      </c>
      <c r="V130" s="85">
        <f>VLOOKUP($C$2,'[90]ERU-1'!$A$6:$BE$17,V$42,FALSE)</f>
        <v>0</v>
      </c>
      <c r="W130" s="85">
        <f>VLOOKUP($C$2,'[90]ERU-1'!$A$6:$BE$17,W$42,FALSE)</f>
        <v>0</v>
      </c>
      <c r="X130" s="85">
        <f>VLOOKUP($C$2,'[90]ERU-1'!$A$6:$BE$17,X$42,FALSE)</f>
        <v>0</v>
      </c>
      <c r="Y130" s="85">
        <f>VLOOKUP($C$2,'[90]ERU-1'!$A$6:$BE$17,Y$42,FALSE)</f>
        <v>0</v>
      </c>
      <c r="Z130" s="85">
        <f>VLOOKUP($C$2,'[90]ERU-1'!$A$6:$BE$17,Z$42,FALSE)</f>
        <v>0</v>
      </c>
      <c r="AA130" s="85" t="str">
        <f>INDEX([16]Data!$BK$5:$BK$156,MATCH(A130,[16]Data!$A$5:$A$156,0))</f>
        <v>Plzeňský</v>
      </c>
      <c r="AB130" s="86">
        <f>INDEX([16]Data!$BM$5:$BM$156,MATCH(A130,[16]Data!$A$5:$A$156,0))</f>
        <v>0.748</v>
      </c>
      <c r="AC130" s="12"/>
      <c r="AD130" s="39">
        <f t="shared" si="17"/>
        <v>0.84659876182780791</v>
      </c>
    </row>
    <row r="131" spans="1:30" x14ac:dyDescent="0.25">
      <c r="A131">
        <v>3868</v>
      </c>
      <c r="B131" s="84" t="str">
        <f>INDEX([16]Data!$C$5:$C$156,MATCH(A131,[16]Data!$A$5:$A$156,0))</f>
        <v>KJ - Světlá nad Sázavou, Zámecká (areál sklárny)</v>
      </c>
      <c r="C131" s="85" t="str">
        <f>VLOOKUP($C$2,'[13]ERU-1'!$A$6:$BE$17,C$42,FALSE)</f>
        <v>Říjen</v>
      </c>
      <c r="D131" s="85">
        <f>VLOOKUP($C$2,'[13]ERU-1'!$A$6:$BE$17,D$42,FALSE)</f>
        <v>10</v>
      </c>
      <c r="E131" s="85">
        <f>VLOOKUP($C$2,'[13]ERU-1'!$A$6:$BE$17,E$42,FALSE)</f>
        <v>963.43200000000002</v>
      </c>
      <c r="F131" s="85">
        <f>VLOOKUP($C$2,'[13]ERU-1'!$A$6:$BE$17,F$42,FALSE)</f>
        <v>511.32</v>
      </c>
      <c r="G131" s="85">
        <f>VLOOKUP($C$2,'[13]ERU-1'!$A$6:$BE$17,G$42,FALSE)</f>
        <v>35.470999999999997</v>
      </c>
      <c r="H131" s="85">
        <f>VLOOKUP($C$2,'[13]ERU-1'!$A$6:$BE$17,H$42,FALSE)</f>
        <v>1559</v>
      </c>
      <c r="I131" s="85">
        <f>VLOOKUP($C$2,'[13]ERU-1'!$A$6:$BE$17,I$42,FALSE)</f>
        <v>0</v>
      </c>
      <c r="J131" s="85">
        <f>VLOOKUP($C$2,'[13]ERU-1'!$A$6:$BE$17,J$42,FALSE)</f>
        <v>0</v>
      </c>
      <c r="K131" s="85">
        <f>VLOOKUP($C$2,'[13]ERU-1'!$A$6:$BE$17,K$42,FALSE)</f>
        <v>1559</v>
      </c>
      <c r="L131" s="85">
        <f>VLOOKUP($C$2,'[13]ERU-1'!$A$6:$BE$17,L$42,FALSE)</f>
        <v>0</v>
      </c>
      <c r="M131" s="85">
        <f>VLOOKUP($C$2,'[13]ERU-1'!$A$6:$BE$17,M$42,FALSE)</f>
        <v>1559</v>
      </c>
      <c r="N131" s="85">
        <f>VLOOKUP($C$2,'[13]ERU-1'!$A$6:$BE$17,N$42,FALSE)</f>
        <v>0</v>
      </c>
      <c r="O131" s="85" t="s">
        <v>36</v>
      </c>
      <c r="P131" s="85">
        <f>VLOOKUP($C$2,'[13]ERU-1'!$A$6:$BE$17,P$42,FALSE)</f>
        <v>0</v>
      </c>
      <c r="Q131" s="85">
        <f>VLOOKUP($C$2,'[13]ERU-1'!$A$6:$BE$17,Q$42,FALSE)</f>
        <v>0</v>
      </c>
      <c r="R131" s="85">
        <f>VLOOKUP($C$2,'[13]ERU-1'!$A$6:$BE$17,R$42,FALSE)</f>
        <v>1559</v>
      </c>
      <c r="S131" s="85">
        <f>VLOOKUP($C$2,'[13]ERU-1'!$A$6:$BE$17,S$42,FALSE)</f>
        <v>0</v>
      </c>
      <c r="T131" s="85">
        <f>VLOOKUP($C$2,'[13]ERU-1'!$A$6:$BE$17,T$42,FALSE)</f>
        <v>0</v>
      </c>
      <c r="U131" s="85">
        <f>VLOOKUP($C$2,'[13]ERU-1'!$A$6:$BE$17,U$42,FALSE)</f>
        <v>0</v>
      </c>
      <c r="V131" s="85">
        <f>VLOOKUP($C$2,'[13]ERU-1'!$A$6:$BE$17,V$42,FALSE)</f>
        <v>0</v>
      </c>
      <c r="W131" s="85">
        <f>VLOOKUP($C$2,'[13]ERU-1'!$A$6:$BE$17,W$42,FALSE)</f>
        <v>0</v>
      </c>
      <c r="X131" s="85">
        <f>VLOOKUP($C$2,'[13]ERU-1'!$A$6:$BE$17,X$42,FALSE)</f>
        <v>0</v>
      </c>
      <c r="Y131" s="85">
        <f>VLOOKUP($C$2,'[13]ERU-1'!$A$6:$BE$17,Y$42,FALSE)</f>
        <v>0</v>
      </c>
      <c r="Z131" s="85">
        <f>VLOOKUP($C$2,'[13]ERU-1'!$A$6:$BE$17,Z$42,FALSE)</f>
        <v>0</v>
      </c>
      <c r="AA131" s="85" t="str">
        <f>INDEX([16]Data!$BK$5:$BK$156,MATCH(A131,[16]Data!$A$5:$A$156,0))</f>
        <v>Vysočina</v>
      </c>
      <c r="AB131" s="86">
        <f>INDEX([16]Data!$BM$5:$BM$156,MATCH(A131,[16]Data!$A$5:$A$156,0))</f>
        <v>1.2450000000000001</v>
      </c>
      <c r="AC131" s="12"/>
      <c r="AD131" s="39">
        <f t="shared" si="17"/>
        <v>0.84693646944292333</v>
      </c>
    </row>
    <row r="132" spans="1:30" x14ac:dyDescent="0.25">
      <c r="A132">
        <v>3531</v>
      </c>
      <c r="B132" s="84" t="str">
        <f>INDEX([16]Data!$C$5:$C$156,MATCH(A132,[16]Data!$A$5:$A$156,0))</f>
        <v>KJ - Šternberk</v>
      </c>
      <c r="C132" s="85" t="str">
        <f>VLOOKUP($C$2,'[91]ERU-1'!$A$6:$BE$17,C$42,FALSE)</f>
        <v>Říjen</v>
      </c>
      <c r="D132" s="85">
        <f>VLOOKUP($C$2,'[91]ERU-1'!$A$6:$BE$17,D$42,FALSE)</f>
        <v>10</v>
      </c>
      <c r="E132" s="85">
        <f>VLOOKUP($C$2,'[91]ERU-1'!$A$6:$BE$17,E$42,FALSE)</f>
        <v>330.67399999999998</v>
      </c>
      <c r="F132" s="85">
        <f>VLOOKUP($C$2,'[91]ERU-1'!$A$6:$BE$17,F$42,FALSE)</f>
        <v>175.97499999999999</v>
      </c>
      <c r="G132" s="85">
        <f>VLOOKUP($C$2,'[91]ERU-1'!$A$6:$BE$17,G$42,FALSE)</f>
        <v>35.481999999999999</v>
      </c>
      <c r="H132" s="85">
        <f>VLOOKUP($C$2,'[91]ERU-1'!$A$6:$BE$17,H$42,FALSE)</f>
        <v>496</v>
      </c>
      <c r="I132" s="85">
        <f>VLOOKUP($C$2,'[91]ERU-1'!$A$6:$BE$17,I$42,FALSE)</f>
        <v>0</v>
      </c>
      <c r="J132" s="85">
        <f>VLOOKUP($C$2,'[91]ERU-1'!$A$6:$BE$17,J$42,FALSE)</f>
        <v>0</v>
      </c>
      <c r="K132" s="85">
        <f>VLOOKUP($C$2,'[91]ERU-1'!$A$6:$BE$17,K$42,FALSE)</f>
        <v>496</v>
      </c>
      <c r="L132" s="85">
        <f>VLOOKUP($C$2,'[91]ERU-1'!$A$6:$BE$17,L$42,FALSE)</f>
        <v>0</v>
      </c>
      <c r="M132" s="85">
        <f>VLOOKUP($C$2,'[91]ERU-1'!$A$6:$BE$17,M$42,FALSE)</f>
        <v>496</v>
      </c>
      <c r="N132" s="85">
        <f>VLOOKUP($C$2,'[91]ERU-1'!$A$6:$BE$17,N$42,FALSE)</f>
        <v>0</v>
      </c>
      <c r="O132" s="85" t="s">
        <v>36</v>
      </c>
      <c r="P132" s="85">
        <f>VLOOKUP($C$2,'[91]ERU-1'!$A$6:$BE$17,P$42,FALSE)</f>
        <v>0</v>
      </c>
      <c r="Q132" s="85">
        <f>VLOOKUP($C$2,'[91]ERU-1'!$A$6:$BE$17,Q$42,FALSE)</f>
        <v>0</v>
      </c>
      <c r="R132" s="85">
        <f>VLOOKUP($C$2,'[91]ERU-1'!$A$6:$BE$17,R$42,FALSE)</f>
        <v>496</v>
      </c>
      <c r="S132" s="85">
        <f>VLOOKUP($C$2,'[91]ERU-1'!$A$6:$BE$17,S$42,FALSE)</f>
        <v>0</v>
      </c>
      <c r="T132" s="85">
        <f>VLOOKUP($C$2,'[91]ERU-1'!$A$6:$BE$17,T$42,FALSE)</f>
        <v>0</v>
      </c>
      <c r="U132" s="85">
        <f>VLOOKUP($C$2,'[91]ERU-1'!$A$6:$BE$17,U$42,FALSE)</f>
        <v>0</v>
      </c>
      <c r="V132" s="85">
        <f>VLOOKUP($C$2,'[91]ERU-1'!$A$6:$BE$17,V$42,FALSE)</f>
        <v>0</v>
      </c>
      <c r="W132" s="85">
        <f>VLOOKUP($C$2,'[91]ERU-1'!$A$6:$BE$17,W$42,FALSE)</f>
        <v>0</v>
      </c>
      <c r="X132" s="85">
        <f>VLOOKUP($C$2,'[91]ERU-1'!$A$6:$BE$17,X$42,FALSE)</f>
        <v>0</v>
      </c>
      <c r="Y132" s="85">
        <f>VLOOKUP($C$2,'[91]ERU-1'!$A$6:$BE$17,Y$42,FALSE)</f>
        <v>0</v>
      </c>
      <c r="Z132" s="85">
        <f>VLOOKUP($C$2,'[91]ERU-1'!$A$6:$BE$17,Z$42,FALSE)</f>
        <v>0</v>
      </c>
      <c r="AA132" s="85" t="str">
        <f>INDEX([16]Data!$BK$5:$BK$156,MATCH(A132,[16]Data!$A$5:$A$156,0))</f>
        <v>Olomoucký</v>
      </c>
      <c r="AB132" s="86">
        <f>INDEX([16]Data!$BM$5:$BM$156,MATCH(A132,[16]Data!$A$5:$A$156,0))</f>
        <v>0.72299999999999998</v>
      </c>
      <c r="AC132" s="12"/>
      <c r="AD132" s="39">
        <f t="shared" si="17"/>
        <v>0.7829394958248489</v>
      </c>
    </row>
    <row r="133" spans="1:30" x14ac:dyDescent="0.25">
      <c r="A133">
        <v>2857</v>
      </c>
      <c r="B133" s="84" t="str">
        <f>INDEX([16]Data!$C$5:$C$156,MATCH(A133,[16]Data!$A$5:$A$156,0))</f>
        <v>KJ - Šumperk</v>
      </c>
      <c r="C133" s="85" t="str">
        <f>VLOOKUP($C$2,'[92]ERU-1'!$A$6:$BE$17,C$42,FALSE)</f>
        <v>Říjen</v>
      </c>
      <c r="D133" s="85">
        <f>VLOOKUP($C$2,'[92]ERU-1'!$A$6:$BE$17,D$42,FALSE)</f>
        <v>10</v>
      </c>
      <c r="E133" s="85">
        <f>VLOOKUP($C$2,'[92]ERU-1'!$A$6:$BE$17,E$42,FALSE)</f>
        <v>498.52600000000001</v>
      </c>
      <c r="F133" s="85">
        <f>VLOOKUP($C$2,'[92]ERU-1'!$A$6:$BE$17,F$42,FALSE)</f>
        <v>259.68</v>
      </c>
      <c r="G133" s="85">
        <f>VLOOKUP($C$2,'[92]ERU-1'!$A$6:$BE$17,G$42,FALSE)</f>
        <v>35.482999999999997</v>
      </c>
      <c r="H133" s="85">
        <f>VLOOKUP($C$2,'[92]ERU-1'!$A$6:$BE$17,H$42,FALSE)</f>
        <v>721</v>
      </c>
      <c r="I133" s="85">
        <f>VLOOKUP($C$2,'[92]ERU-1'!$A$6:$BE$17,I$42,FALSE)</f>
        <v>0</v>
      </c>
      <c r="J133" s="85">
        <f>VLOOKUP($C$2,'[92]ERU-1'!$A$6:$BE$17,J$42,FALSE)</f>
        <v>0</v>
      </c>
      <c r="K133" s="85">
        <f>VLOOKUP($C$2,'[92]ERU-1'!$A$6:$BE$17,K$42,FALSE)</f>
        <v>721</v>
      </c>
      <c r="L133" s="85">
        <f>VLOOKUP($C$2,'[92]ERU-1'!$A$6:$BE$17,L$42,FALSE)</f>
        <v>0</v>
      </c>
      <c r="M133" s="85">
        <f>VLOOKUP($C$2,'[92]ERU-1'!$A$6:$BE$17,M$42,FALSE)</f>
        <v>721</v>
      </c>
      <c r="N133" s="85">
        <f>VLOOKUP($C$2,'[92]ERU-1'!$A$6:$BE$17,N$42,FALSE)</f>
        <v>0</v>
      </c>
      <c r="O133" s="85" t="s">
        <v>36</v>
      </c>
      <c r="P133" s="85">
        <f>VLOOKUP($C$2,'[92]ERU-1'!$A$6:$BE$17,P$42,FALSE)</f>
        <v>0</v>
      </c>
      <c r="Q133" s="85">
        <f>VLOOKUP($C$2,'[92]ERU-1'!$A$6:$BE$17,Q$42,FALSE)</f>
        <v>0</v>
      </c>
      <c r="R133" s="85">
        <f>VLOOKUP($C$2,'[92]ERU-1'!$A$6:$BE$17,R$42,FALSE)</f>
        <v>721</v>
      </c>
      <c r="S133" s="85">
        <f>VLOOKUP($C$2,'[92]ERU-1'!$A$6:$BE$17,S$42,FALSE)</f>
        <v>0</v>
      </c>
      <c r="T133" s="85">
        <f>VLOOKUP($C$2,'[92]ERU-1'!$A$6:$BE$17,T$42,FALSE)</f>
        <v>0</v>
      </c>
      <c r="U133" s="85">
        <f>VLOOKUP($C$2,'[92]ERU-1'!$A$6:$BE$17,U$42,FALSE)</f>
        <v>0</v>
      </c>
      <c r="V133" s="85">
        <f>VLOOKUP($C$2,'[92]ERU-1'!$A$6:$BE$17,V$42,FALSE)</f>
        <v>0</v>
      </c>
      <c r="W133" s="85">
        <f>VLOOKUP($C$2,'[92]ERU-1'!$A$6:$BE$17,W$42,FALSE)</f>
        <v>0</v>
      </c>
      <c r="X133" s="85">
        <f>VLOOKUP($C$2,'[92]ERU-1'!$A$6:$BE$17,X$42,FALSE)</f>
        <v>0</v>
      </c>
      <c r="Y133" s="85">
        <f>VLOOKUP($C$2,'[92]ERU-1'!$A$6:$BE$17,Y$42,FALSE)</f>
        <v>0</v>
      </c>
      <c r="Z133" s="85">
        <f>VLOOKUP($C$2,'[92]ERU-1'!$A$6:$BE$17,Z$42,FALSE)</f>
        <v>0</v>
      </c>
      <c r="AA133" s="85" t="str">
        <f>INDEX([16]Data!$BK$5:$BK$156,MATCH(A133,[16]Data!$A$5:$A$156,0))</f>
        <v>Olomoucký</v>
      </c>
      <c r="AB133" s="86">
        <f>INDEX([16]Data!$BM$5:$BM$156,MATCH(A133,[16]Data!$A$5:$A$156,0))</f>
        <v>1.1619999999999999</v>
      </c>
      <c r="AC133" s="12"/>
      <c r="AD133" s="39">
        <f t="shared" si="17"/>
        <v>0.77124837406722802</v>
      </c>
    </row>
    <row r="134" spans="1:30" x14ac:dyDescent="0.25">
      <c r="A134">
        <v>3082</v>
      </c>
      <c r="B134" s="84" t="str">
        <f>INDEX([16]Data!$C$5:$C$156,MATCH(A134,[16]Data!$A$5:$A$156,0))</f>
        <v>KJ - Tanvald</v>
      </c>
      <c r="C134" s="85" t="str">
        <f>VLOOKUP($C$2,'[93]ERU-1'!$A$6:$BE$17,C$42,FALSE)</f>
        <v>Říjen</v>
      </c>
      <c r="D134" s="85">
        <f>VLOOKUP($C$2,'[93]ERU-1'!$A$6:$BE$17,D$42,FALSE)</f>
        <v>10</v>
      </c>
      <c r="E134" s="85">
        <f>VLOOKUP($C$2,'[93]ERU-1'!$A$6:$BE$17,E$42,FALSE)</f>
        <v>1360.5060000000001</v>
      </c>
      <c r="F134" s="85">
        <f>VLOOKUP($C$2,'[93]ERU-1'!$A$6:$BE$17,F$42,FALSE)</f>
        <v>722.57</v>
      </c>
      <c r="G134" s="85">
        <f>VLOOKUP($C$2,'[93]ERU-1'!$A$6:$BE$17,G$42,FALSE)</f>
        <v>35.488999999999997</v>
      </c>
      <c r="H134" s="85">
        <f>VLOOKUP($C$2,'[93]ERU-1'!$A$6:$BE$17,H$42,FALSE)</f>
        <v>2066</v>
      </c>
      <c r="I134" s="85">
        <f>VLOOKUP($C$2,'[93]ERU-1'!$A$6:$BE$17,I$42,FALSE)</f>
        <v>0</v>
      </c>
      <c r="J134" s="85">
        <f>VLOOKUP($C$2,'[93]ERU-1'!$A$6:$BE$17,J$42,FALSE)</f>
        <v>0</v>
      </c>
      <c r="K134" s="85">
        <f>VLOOKUP($C$2,'[93]ERU-1'!$A$6:$BE$17,K$42,FALSE)</f>
        <v>2066</v>
      </c>
      <c r="L134" s="85">
        <f>VLOOKUP($C$2,'[93]ERU-1'!$A$6:$BE$17,L$42,FALSE)</f>
        <v>0</v>
      </c>
      <c r="M134" s="85">
        <f>VLOOKUP($C$2,'[93]ERU-1'!$A$6:$BE$17,M$42,FALSE)</f>
        <v>2066</v>
      </c>
      <c r="N134" s="85">
        <f>VLOOKUP($C$2,'[93]ERU-1'!$A$6:$BE$17,N$42,FALSE)</f>
        <v>0</v>
      </c>
      <c r="O134" s="85" t="s">
        <v>36</v>
      </c>
      <c r="P134" s="85">
        <f>VLOOKUP($C$2,'[93]ERU-1'!$A$6:$BE$17,P$42,FALSE)</f>
        <v>0</v>
      </c>
      <c r="Q134" s="85">
        <f>VLOOKUP($C$2,'[93]ERU-1'!$A$6:$BE$17,Q$42,FALSE)</f>
        <v>0</v>
      </c>
      <c r="R134" s="85">
        <f>VLOOKUP($C$2,'[93]ERU-1'!$A$6:$BE$17,R$42,FALSE)</f>
        <v>2066</v>
      </c>
      <c r="S134" s="85">
        <f>VLOOKUP($C$2,'[93]ERU-1'!$A$6:$BE$17,S$42,FALSE)</f>
        <v>0</v>
      </c>
      <c r="T134" s="85">
        <f>VLOOKUP($C$2,'[93]ERU-1'!$A$6:$BE$17,T$42,FALSE)</f>
        <v>0</v>
      </c>
      <c r="U134" s="85">
        <f>VLOOKUP($C$2,'[93]ERU-1'!$A$6:$BE$17,U$42,FALSE)</f>
        <v>0</v>
      </c>
      <c r="V134" s="85">
        <f>VLOOKUP($C$2,'[93]ERU-1'!$A$6:$BE$17,V$42,FALSE)</f>
        <v>0</v>
      </c>
      <c r="W134" s="85">
        <f>VLOOKUP($C$2,'[93]ERU-1'!$A$6:$BE$17,W$42,FALSE)</f>
        <v>0</v>
      </c>
      <c r="X134" s="85">
        <f>VLOOKUP($C$2,'[93]ERU-1'!$A$6:$BE$17,X$42,FALSE)</f>
        <v>0</v>
      </c>
      <c r="Y134" s="85">
        <f>VLOOKUP($C$2,'[93]ERU-1'!$A$6:$BE$17,Y$42,FALSE)</f>
        <v>0</v>
      </c>
      <c r="Z134" s="85">
        <f>VLOOKUP($C$2,'[93]ERU-1'!$A$6:$BE$17,Z$42,FALSE)</f>
        <v>0</v>
      </c>
      <c r="AA134" s="85" t="str">
        <f>INDEX([16]Data!$BK$5:$BK$156,MATCH(A134,[16]Data!$A$5:$A$156,0))</f>
        <v>Liberecký</v>
      </c>
      <c r="AB134" s="86">
        <f>INDEX([16]Data!$BM$5:$BM$156,MATCH(A134,[16]Data!$A$5:$A$156,0))</f>
        <v>2.254</v>
      </c>
      <c r="AD134" s="39">
        <f t="shared" si="17"/>
        <v>0.79423293091173008</v>
      </c>
    </row>
    <row r="135" spans="1:30" x14ac:dyDescent="0.25">
      <c r="A135">
        <v>2881</v>
      </c>
      <c r="B135" s="84" t="str">
        <f>INDEX([16]Data!$C$5:$C$156,MATCH(A135,[16]Data!$A$5:$A$156,0))</f>
        <v>KJ - Ústí nad Orlicí</v>
      </c>
      <c r="C135" s="85" t="str">
        <f>VLOOKUP($C$2,'[94]ERU-1'!$A$6:$BE$17,C$42,FALSE)</f>
        <v>Říjen</v>
      </c>
      <c r="D135" s="85">
        <f>VLOOKUP($C$2,'[94]ERU-1'!$A$6:$BE$17,D$42,FALSE)</f>
        <v>10</v>
      </c>
      <c r="E135" s="85">
        <f>VLOOKUP($C$2,'[94]ERU-1'!$A$6:$BE$17,E$42,FALSE)</f>
        <v>1740.836</v>
      </c>
      <c r="F135" s="85">
        <f>VLOOKUP($C$2,'[94]ERU-1'!$A$6:$BE$17,F$42,FALSE)</f>
        <v>919.78399999999999</v>
      </c>
      <c r="G135" s="85">
        <f>VLOOKUP($C$2,'[94]ERU-1'!$A$6:$BE$17,G$42,FALSE)</f>
        <v>35.472000000000001</v>
      </c>
      <c r="H135" s="85">
        <f>VLOOKUP($C$2,'[94]ERU-1'!$A$6:$BE$17,H$42,FALSE)</f>
        <v>2611</v>
      </c>
      <c r="I135" s="85">
        <f>VLOOKUP($C$2,'[94]ERU-1'!$A$6:$BE$17,I$42,FALSE)</f>
        <v>0</v>
      </c>
      <c r="J135" s="85">
        <f>VLOOKUP($C$2,'[94]ERU-1'!$A$6:$BE$17,J$42,FALSE)</f>
        <v>0</v>
      </c>
      <c r="K135" s="85">
        <f>VLOOKUP($C$2,'[94]ERU-1'!$A$6:$BE$17,K$42,FALSE)</f>
        <v>2611</v>
      </c>
      <c r="L135" s="85">
        <f>VLOOKUP($C$2,'[94]ERU-1'!$A$6:$BE$17,L$42,FALSE)</f>
        <v>0</v>
      </c>
      <c r="M135" s="85">
        <f>VLOOKUP($C$2,'[94]ERU-1'!$A$6:$BE$17,M$42,FALSE)</f>
        <v>2611</v>
      </c>
      <c r="N135" s="85">
        <f>VLOOKUP($C$2,'[94]ERU-1'!$A$6:$BE$17,N$42,FALSE)</f>
        <v>0</v>
      </c>
      <c r="O135" s="85" t="s">
        <v>36</v>
      </c>
      <c r="P135" s="85">
        <f>VLOOKUP($C$2,'[94]ERU-1'!$A$6:$BE$17,P$42,FALSE)</f>
        <v>0</v>
      </c>
      <c r="Q135" s="85">
        <f>VLOOKUP($C$2,'[94]ERU-1'!$A$6:$BE$17,Q$42,FALSE)</f>
        <v>0</v>
      </c>
      <c r="R135" s="85">
        <f>VLOOKUP($C$2,'[94]ERU-1'!$A$6:$BE$17,R$42,FALSE)</f>
        <v>2611</v>
      </c>
      <c r="S135" s="85">
        <f>VLOOKUP($C$2,'[94]ERU-1'!$A$6:$BE$17,S$42,FALSE)</f>
        <v>0</v>
      </c>
      <c r="T135" s="85">
        <f>VLOOKUP($C$2,'[94]ERU-1'!$A$6:$BE$17,T$42,FALSE)</f>
        <v>0</v>
      </c>
      <c r="U135" s="85">
        <f>VLOOKUP($C$2,'[94]ERU-1'!$A$6:$BE$17,U$42,FALSE)</f>
        <v>0</v>
      </c>
      <c r="V135" s="85">
        <f>VLOOKUP($C$2,'[94]ERU-1'!$A$6:$BE$17,V$42,FALSE)</f>
        <v>0</v>
      </c>
      <c r="W135" s="85">
        <f>VLOOKUP($C$2,'[94]ERU-1'!$A$6:$BE$17,W$42,FALSE)</f>
        <v>0</v>
      </c>
      <c r="X135" s="85">
        <f>VLOOKUP($C$2,'[94]ERU-1'!$A$6:$BE$17,X$42,FALSE)</f>
        <v>0</v>
      </c>
      <c r="Y135" s="85">
        <f>VLOOKUP($C$2,'[94]ERU-1'!$A$6:$BE$17,Y$42,FALSE)</f>
        <v>0</v>
      </c>
      <c r="Z135" s="85">
        <f>VLOOKUP($C$2,'[94]ERU-1'!$A$6:$BE$17,Z$42,FALSE)</f>
        <v>0</v>
      </c>
      <c r="AA135" s="85" t="str">
        <f>INDEX([16]Data!$BK$5:$BK$156,MATCH(A135,[16]Data!$A$5:$A$156,0))</f>
        <v>Pardubický</v>
      </c>
      <c r="AB135" s="86">
        <f>INDEX([16]Data!$BM$5:$BM$156,MATCH(A135,[16]Data!$A$5:$A$156,0))</f>
        <v>1.7909999999999999</v>
      </c>
      <c r="AD135" s="39">
        <f t="shared" si="17"/>
        <v>0.78853054388614907</v>
      </c>
    </row>
    <row r="136" spans="1:30" x14ac:dyDescent="0.25">
      <c r="A136">
        <v>3081</v>
      </c>
      <c r="B136" s="84" t="str">
        <f>INDEX([16]Data!$C$5:$C$156,MATCH(A136,[16]Data!$A$5:$A$156,0))</f>
        <v>KJ - Ústí nad Orlicí, Okružní</v>
      </c>
      <c r="C136" s="85" t="str">
        <f>VLOOKUP($C$2,'[95]ERU-1'!$A$6:$BE$17,C$42,FALSE)</f>
        <v>Říjen</v>
      </c>
      <c r="D136" s="85">
        <f>VLOOKUP($C$2,'[95]ERU-1'!$A$6:$BE$17,D$42,FALSE)</f>
        <v>10</v>
      </c>
      <c r="E136" s="85">
        <f>VLOOKUP($C$2,'[95]ERU-1'!$A$6:$BE$17,E$42,FALSE)</f>
        <v>403.79899999999998</v>
      </c>
      <c r="F136" s="85">
        <f>VLOOKUP($C$2,'[95]ERU-1'!$A$6:$BE$17,F$42,FALSE)</f>
        <v>216.577</v>
      </c>
      <c r="G136" s="85">
        <f>VLOOKUP($C$2,'[95]ERU-1'!$A$6:$BE$17,G$42,FALSE)</f>
        <v>35.470999999999997</v>
      </c>
      <c r="H136" s="85">
        <f>VLOOKUP($C$2,'[95]ERU-1'!$A$6:$BE$17,H$42,FALSE)</f>
        <v>617</v>
      </c>
      <c r="I136" s="85">
        <f>VLOOKUP($C$2,'[95]ERU-1'!$A$6:$BE$17,I$42,FALSE)</f>
        <v>0</v>
      </c>
      <c r="J136" s="85">
        <f>VLOOKUP($C$2,'[95]ERU-1'!$A$6:$BE$17,J$42,FALSE)</f>
        <v>0</v>
      </c>
      <c r="K136" s="85">
        <f>VLOOKUP($C$2,'[95]ERU-1'!$A$6:$BE$17,K$42,FALSE)</f>
        <v>617</v>
      </c>
      <c r="L136" s="85">
        <f>VLOOKUP($C$2,'[95]ERU-1'!$A$6:$BE$17,L$42,FALSE)</f>
        <v>0</v>
      </c>
      <c r="M136" s="85">
        <f>VLOOKUP($C$2,'[95]ERU-1'!$A$6:$BE$17,M$42,FALSE)</f>
        <v>617</v>
      </c>
      <c r="N136" s="85">
        <f>VLOOKUP($C$2,'[95]ERU-1'!$A$6:$BE$17,N$42,FALSE)</f>
        <v>0</v>
      </c>
      <c r="O136" s="85" t="s">
        <v>36</v>
      </c>
      <c r="P136" s="85">
        <f>VLOOKUP($C$2,'[95]ERU-1'!$A$6:$BE$17,P$42,FALSE)</f>
        <v>0</v>
      </c>
      <c r="Q136" s="85">
        <f>VLOOKUP($C$2,'[95]ERU-1'!$A$6:$BE$17,Q$42,FALSE)</f>
        <v>0</v>
      </c>
      <c r="R136" s="85">
        <f>VLOOKUP($C$2,'[95]ERU-1'!$A$6:$BE$17,R$42,FALSE)</f>
        <v>617</v>
      </c>
      <c r="S136" s="85">
        <f>VLOOKUP($C$2,'[95]ERU-1'!$A$6:$BE$17,S$42,FALSE)</f>
        <v>0</v>
      </c>
      <c r="T136" s="85">
        <f>VLOOKUP($C$2,'[95]ERU-1'!$A$6:$BE$17,T$42,FALSE)</f>
        <v>0</v>
      </c>
      <c r="U136" s="85">
        <f>VLOOKUP($C$2,'[95]ERU-1'!$A$6:$BE$17,U$42,FALSE)</f>
        <v>0</v>
      </c>
      <c r="V136" s="85">
        <f>VLOOKUP($C$2,'[95]ERU-1'!$A$6:$BE$17,V$42,FALSE)</f>
        <v>0</v>
      </c>
      <c r="W136" s="85">
        <f>VLOOKUP($C$2,'[95]ERU-1'!$A$6:$BE$17,W$42,FALSE)</f>
        <v>0</v>
      </c>
      <c r="X136" s="85">
        <f>VLOOKUP($C$2,'[95]ERU-1'!$A$6:$BE$17,X$42,FALSE)</f>
        <v>0</v>
      </c>
      <c r="Y136" s="85">
        <f>VLOOKUP($C$2,'[95]ERU-1'!$A$6:$BE$17,Y$42,FALSE)</f>
        <v>0</v>
      </c>
      <c r="Z136" s="85">
        <f>VLOOKUP($C$2,'[95]ERU-1'!$A$6:$BE$17,Z$42,FALSE)</f>
        <v>0</v>
      </c>
      <c r="AA136" s="85" t="str">
        <f>INDEX([16]Data!$BK$5:$BK$156,MATCH(A136,[16]Data!$A$5:$A$156,0))</f>
        <v>Pardubický</v>
      </c>
      <c r="AB136" s="86">
        <f>INDEX([16]Data!$BM$5:$BM$156,MATCH(A136,[16]Data!$A$5:$A$156,0))</f>
        <v>0.72299999999999998</v>
      </c>
      <c r="AD136" s="39">
        <f t="shared" si="17"/>
        <v>0.79135313947874841</v>
      </c>
    </row>
    <row r="137" spans="1:30" x14ac:dyDescent="0.25">
      <c r="A137">
        <v>2880</v>
      </c>
      <c r="B137" s="84" t="str">
        <f>INDEX([16]Data!$C$5:$C$156,MATCH(A137,[16]Data!$A$5:$A$156,0))</f>
        <v>KJ - Vamberk</v>
      </c>
      <c r="C137" s="85" t="str">
        <f>VLOOKUP($C$2,'[96]ERU-1'!$A$6:$BE$17,C$42,FALSE)</f>
        <v>Říjen</v>
      </c>
      <c r="D137" s="85">
        <f>VLOOKUP($C$2,'[96]ERU-1'!$A$6:$BE$17,D$42,FALSE)</f>
        <v>10</v>
      </c>
      <c r="E137" s="85">
        <f>VLOOKUP($C$2,'[96]ERU-1'!$A$6:$BE$17,E$42,FALSE)</f>
        <v>942.96400000000006</v>
      </c>
      <c r="F137" s="85">
        <f>VLOOKUP($C$2,'[96]ERU-1'!$A$6:$BE$17,F$42,FALSE)</f>
        <v>494.79</v>
      </c>
      <c r="G137" s="85">
        <f>VLOOKUP($C$2,'[96]ERU-1'!$A$6:$BE$17,G$42,FALSE)</f>
        <v>35.47</v>
      </c>
      <c r="H137" s="85">
        <f>VLOOKUP($C$2,'[96]ERU-1'!$A$6:$BE$17,H$42,FALSE)</f>
        <v>1374</v>
      </c>
      <c r="I137" s="85">
        <f>VLOOKUP($C$2,'[96]ERU-1'!$A$6:$BE$17,I$42,FALSE)</f>
        <v>0</v>
      </c>
      <c r="J137" s="85">
        <f>VLOOKUP($C$2,'[96]ERU-1'!$A$6:$BE$17,J$42,FALSE)</f>
        <v>0</v>
      </c>
      <c r="K137" s="85">
        <f>VLOOKUP($C$2,'[96]ERU-1'!$A$6:$BE$17,K$42,FALSE)</f>
        <v>1374</v>
      </c>
      <c r="L137" s="85">
        <f>VLOOKUP($C$2,'[96]ERU-1'!$A$6:$BE$17,L$42,FALSE)</f>
        <v>0</v>
      </c>
      <c r="M137" s="85">
        <f>VLOOKUP($C$2,'[96]ERU-1'!$A$6:$BE$17,M$42,FALSE)</f>
        <v>1374</v>
      </c>
      <c r="N137" s="85">
        <f>VLOOKUP($C$2,'[96]ERU-1'!$A$6:$BE$17,N$42,FALSE)</f>
        <v>0</v>
      </c>
      <c r="O137" s="85" t="s">
        <v>36</v>
      </c>
      <c r="P137" s="85">
        <f>VLOOKUP($C$2,'[96]ERU-1'!$A$6:$BE$17,P$42,FALSE)</f>
        <v>0</v>
      </c>
      <c r="Q137" s="85">
        <f>VLOOKUP($C$2,'[96]ERU-1'!$A$6:$BE$17,Q$42,FALSE)</f>
        <v>0</v>
      </c>
      <c r="R137" s="85">
        <f>VLOOKUP($C$2,'[96]ERU-1'!$A$6:$BE$17,R$42,FALSE)</f>
        <v>1374</v>
      </c>
      <c r="S137" s="85">
        <f>VLOOKUP($C$2,'[96]ERU-1'!$A$6:$BE$17,S$42,FALSE)</f>
        <v>0</v>
      </c>
      <c r="T137" s="85">
        <f>VLOOKUP($C$2,'[96]ERU-1'!$A$6:$BE$17,T$42,FALSE)</f>
        <v>0</v>
      </c>
      <c r="U137" s="85">
        <f>VLOOKUP($C$2,'[96]ERU-1'!$A$6:$BE$17,U$42,FALSE)</f>
        <v>0</v>
      </c>
      <c r="V137" s="85">
        <f>VLOOKUP($C$2,'[96]ERU-1'!$A$6:$BE$17,V$42,FALSE)</f>
        <v>0</v>
      </c>
      <c r="W137" s="85">
        <f>VLOOKUP($C$2,'[96]ERU-1'!$A$6:$BE$17,W$42,FALSE)</f>
        <v>0</v>
      </c>
      <c r="X137" s="85">
        <f>VLOOKUP($C$2,'[96]ERU-1'!$A$6:$BE$17,X$42,FALSE)</f>
        <v>0</v>
      </c>
      <c r="Y137" s="85">
        <f>VLOOKUP($C$2,'[96]ERU-1'!$A$6:$BE$17,Y$42,FALSE)</f>
        <v>0</v>
      </c>
      <c r="Z137" s="85">
        <f>VLOOKUP($C$2,'[96]ERU-1'!$A$6:$BE$17,Z$42,FALSE)</f>
        <v>0</v>
      </c>
      <c r="AA137" s="85" t="str">
        <f>INDEX([16]Data!$BK$5:$BK$156,MATCH(A137,[16]Data!$A$5:$A$156,0))</f>
        <v>Královéhradecký</v>
      </c>
      <c r="AB137" s="86">
        <f>INDEX([16]Data!$BM$5:$BM$156,MATCH(A137,[16]Data!$A$5:$A$156,0))</f>
        <v>1.7909999999999999</v>
      </c>
      <c r="AD137" s="39">
        <f t="shared" si="17"/>
        <v>0.77137101935501251</v>
      </c>
    </row>
    <row r="138" spans="1:30" x14ac:dyDescent="0.25">
      <c r="A138">
        <v>2478</v>
      </c>
      <c r="B138" s="84" t="str">
        <f>INDEX([16]Data!$C$5:$C$156,MATCH(A138,[16]Data!$A$5:$A$156,0))</f>
        <v>Kotelna Votice</v>
      </c>
      <c r="C138" s="85" t="str">
        <f>VLOOKUP($C$2,'[57]ERU-1'!$A$6:$BE$17,C$42,FALSE)</f>
        <v>Říjen</v>
      </c>
      <c r="D138" s="85">
        <f>VLOOKUP($C$2,'[57]ERU-1'!$A$6:$BE$17,D$42,FALSE)</f>
        <v>10</v>
      </c>
      <c r="E138" s="85">
        <f>VLOOKUP($C$2,'[57]ERU-1'!$A$6:$BE$17,E$42,FALSE)</f>
        <v>469.30599999999998</v>
      </c>
      <c r="F138" s="85">
        <f>VLOOKUP($C$2,'[57]ERU-1'!$A$6:$BE$17,F$42,FALSE)</f>
        <v>249.23099999999999</v>
      </c>
      <c r="G138" s="85">
        <f>VLOOKUP($C$2,'[57]ERU-1'!$A$6:$BE$17,G$42,FALSE)</f>
        <v>35.466000000000001</v>
      </c>
      <c r="H138" s="85">
        <f>VLOOKUP($C$2,'[57]ERU-1'!$A$6:$BE$17,H$42,FALSE)</f>
        <v>689</v>
      </c>
      <c r="I138" s="85">
        <f>VLOOKUP($C$2,'[57]ERU-1'!$A$6:$BE$17,I$42,FALSE)</f>
        <v>0</v>
      </c>
      <c r="J138" s="85">
        <f>VLOOKUP($C$2,'[57]ERU-1'!$A$6:$BE$17,J$42,FALSE)</f>
        <v>0</v>
      </c>
      <c r="K138" s="85">
        <f>VLOOKUP($C$2,'[57]ERU-1'!$A$6:$BE$17,K$42,FALSE)</f>
        <v>689</v>
      </c>
      <c r="L138" s="85">
        <f>VLOOKUP($C$2,'[57]ERU-1'!$A$6:$BE$17,L$42,FALSE)</f>
        <v>0</v>
      </c>
      <c r="M138" s="85">
        <f>VLOOKUP($C$2,'[57]ERU-1'!$A$6:$BE$17,M$42,FALSE)</f>
        <v>689</v>
      </c>
      <c r="N138" s="85">
        <f>VLOOKUP($C$2,'[57]ERU-1'!$A$6:$BE$17,N$42,FALSE)</f>
        <v>0</v>
      </c>
      <c r="O138" s="85" t="s">
        <v>36</v>
      </c>
      <c r="P138" s="85">
        <f>VLOOKUP($C$2,'[57]ERU-1'!$A$6:$BE$17,P$42,FALSE)</f>
        <v>0</v>
      </c>
      <c r="Q138" s="85">
        <f>VLOOKUP($C$2,'[57]ERU-1'!$A$6:$BE$17,Q$42,FALSE)</f>
        <v>0</v>
      </c>
      <c r="R138" s="85">
        <f>VLOOKUP($C$2,'[57]ERU-1'!$A$6:$BE$17,R$42,FALSE)</f>
        <v>689</v>
      </c>
      <c r="S138" s="85">
        <f>VLOOKUP($C$2,'[57]ERU-1'!$A$6:$BE$17,S$42,FALSE)</f>
        <v>0</v>
      </c>
      <c r="T138" s="85">
        <f>VLOOKUP($C$2,'[57]ERU-1'!$A$6:$BE$17,T$42,FALSE)</f>
        <v>0</v>
      </c>
      <c r="U138" s="85">
        <f>VLOOKUP($C$2,'[57]ERU-1'!$A$6:$BE$17,U$42,FALSE)</f>
        <v>0</v>
      </c>
      <c r="V138" s="85">
        <f>VLOOKUP($C$2,'[57]ERU-1'!$A$6:$BE$17,V$42,FALSE)</f>
        <v>0</v>
      </c>
      <c r="W138" s="85">
        <f>VLOOKUP($C$2,'[57]ERU-1'!$A$6:$BE$17,W$42,FALSE)</f>
        <v>0</v>
      </c>
      <c r="X138" s="85">
        <f>VLOOKUP($C$2,'[57]ERU-1'!$A$6:$BE$17,X$42,FALSE)</f>
        <v>0</v>
      </c>
      <c r="Y138" s="85">
        <f>VLOOKUP($C$2,'[57]ERU-1'!$A$6:$BE$17,Y$42,FALSE)</f>
        <v>0</v>
      </c>
      <c r="Z138" s="85">
        <f>VLOOKUP($C$2,'[57]ERU-1'!$A$6:$BE$17,Z$42,FALSE)</f>
        <v>0</v>
      </c>
      <c r="AA138" s="85" t="str">
        <f>INDEX([16]Data!$BK$5:$BK$156,MATCH(A138,[16]Data!$A$5:$A$156,0))</f>
        <v>Středočeský</v>
      </c>
      <c r="AB138" s="86">
        <f>INDEX([16]Data!$BM$5:$BM$156,MATCH(A138,[16]Data!$A$5:$A$156,0))</f>
        <v>0.28000000000000003</v>
      </c>
      <c r="AD138" s="39">
        <f t="shared" si="17"/>
        <v>0.76791767030942737</v>
      </c>
    </row>
    <row r="139" spans="1:30" x14ac:dyDescent="0.25">
      <c r="A139">
        <v>2641</v>
      </c>
      <c r="B139" s="84" t="str">
        <f>INDEX([16]Data!$C$5:$C$156,MATCH(A139,[16]Data!$A$5:$A$156,0))</f>
        <v>KJ - Vrchlabí, Žižkova NKTC</v>
      </c>
      <c r="C139" s="85" t="str">
        <f>VLOOKUP($C$2,'[12]ERU-1'!$A$28:$BE$39,C$42,FALSE)</f>
        <v>Říjen</v>
      </c>
      <c r="D139" s="85">
        <f>VLOOKUP($C$2,'[12]ERU-1'!$A$6:$BE$17,D$42,FALSE)</f>
        <v>10</v>
      </c>
      <c r="E139" s="85">
        <f>VLOOKUP($C$2,'[12]ERU-1'!$A$28:$BE$39,E$42,FALSE)</f>
        <v>486.82900000000001</v>
      </c>
      <c r="F139" s="85">
        <f>VLOOKUP($C$2,'[12]ERU-1'!$A$28:$BE$39,F$42,FALSE)</f>
        <v>257.08600000000001</v>
      </c>
      <c r="G139" s="85">
        <f>VLOOKUP($C$2,'[12]ERU-1'!$A$28:$BE$39,G$42,FALSE)</f>
        <v>35.473999999999997</v>
      </c>
      <c r="H139" s="85">
        <f>VLOOKUP($C$2,'[12]ERU-1'!$A$28:$BE$39,H$42,FALSE)</f>
        <v>746</v>
      </c>
      <c r="I139" s="85">
        <f>VLOOKUP($C$2,'[12]ERU-1'!$A$28:$BE$39,I$42,FALSE)</f>
        <v>0</v>
      </c>
      <c r="J139" s="85">
        <f>VLOOKUP($C$2,'[12]ERU-1'!$A$28:$BE$39,J$42,FALSE)</f>
        <v>0</v>
      </c>
      <c r="K139" s="85">
        <f>VLOOKUP($C$2,'[12]ERU-1'!$A$28:$BE$39,K$42,FALSE)</f>
        <v>746</v>
      </c>
      <c r="L139" s="85">
        <f>VLOOKUP($C$2,'[12]ERU-1'!$A$28:$BE$39,L$42,FALSE)</f>
        <v>0</v>
      </c>
      <c r="M139" s="85">
        <f>VLOOKUP($C$2,'[12]ERU-1'!$A$28:$BE$39,M$42,FALSE)</f>
        <v>746</v>
      </c>
      <c r="N139" s="85">
        <f>VLOOKUP($C$2,'[12]ERU-1'!$A$28:$BE$39,N$42,FALSE)</f>
        <v>0</v>
      </c>
      <c r="O139" s="85" t="s">
        <v>36</v>
      </c>
      <c r="P139" s="85">
        <f>VLOOKUP($C$2,'[12]ERU-1'!$A$28:$BE$39,P$42,FALSE)</f>
        <v>0</v>
      </c>
      <c r="Q139" s="85">
        <f>VLOOKUP($C$2,'[12]ERU-1'!$A$28:$BE$39,Q$42,FALSE)</f>
        <v>0</v>
      </c>
      <c r="R139" s="85">
        <f>VLOOKUP($C$2,'[12]ERU-1'!$A$28:$BE$39,R$42,FALSE)</f>
        <v>746</v>
      </c>
      <c r="S139" s="85">
        <f>VLOOKUP($C$2,'[12]ERU-1'!$A$28:$BE$39,S$42,FALSE)</f>
        <v>0</v>
      </c>
      <c r="T139" s="85">
        <f>VLOOKUP($C$2,'[12]ERU-1'!$A$28:$BE$39,T$42,FALSE)</f>
        <v>0</v>
      </c>
      <c r="U139" s="85">
        <f>VLOOKUP($C$2,'[12]ERU-1'!$A$28:$BE$39,U$42,FALSE)</f>
        <v>0</v>
      </c>
      <c r="V139" s="85">
        <f>VLOOKUP($C$2,'[12]ERU-1'!$A$28:$BE$39,V$42,FALSE)</f>
        <v>0</v>
      </c>
      <c r="W139" s="85">
        <f>VLOOKUP($C$2,'[12]ERU-1'!$A$28:$BE$39,W$42,FALSE)</f>
        <v>0</v>
      </c>
      <c r="X139" s="85">
        <f>VLOOKUP($C$2,'[12]ERU-1'!$A$28:$BE$39,X$42,FALSE)</f>
        <v>0</v>
      </c>
      <c r="Y139" s="85">
        <f>VLOOKUP($C$2,'[12]ERU-1'!$A$28:$BE$39,Y$42,FALSE)</f>
        <v>0</v>
      </c>
      <c r="Z139" s="85">
        <f>VLOOKUP($C$2,'[12]ERU-1'!$A$28:$BE$39,Z$42,FALSE)</f>
        <v>0</v>
      </c>
      <c r="AA139" s="85" t="str">
        <f>INDEX([16]Data!$BK$5:$BK$156,MATCH(A139,[16]Data!$A$5:$A$156,0))</f>
        <v>Královéhradecký</v>
      </c>
      <c r="AB139" s="86">
        <f>INDEX([16]Data!$BM$5:$BM$156,MATCH(A139,[16]Data!$A$5:$A$156,0))</f>
        <v>1.9950000000000001</v>
      </c>
      <c r="AD139" s="39">
        <f t="shared" si="17"/>
        <v>0.80604242246649838</v>
      </c>
    </row>
    <row r="140" spans="1:30" x14ac:dyDescent="0.25">
      <c r="A140">
        <v>2642</v>
      </c>
      <c r="B140" s="84" t="str">
        <f>INDEX([16]Data!$C$5:$C$156,MATCH(A140,[16]Data!$A$5:$A$156,0))</f>
        <v>KJ - Vrchlabí, připojení Liščí kopec</v>
      </c>
      <c r="C140" s="85" t="str">
        <f>VLOOKUP($C$2,'[12]ERU-1'!$A$28:$BE$39,C$42,FALSE)</f>
        <v>Říjen</v>
      </c>
      <c r="D140" s="85">
        <f>VLOOKUP($C$2,'[12]ERU-1'!$A$6:$BE$17,D$42,FALSE)</f>
        <v>10</v>
      </c>
      <c r="E140" s="85">
        <f>VLOOKUP($C$2,'[12]ERU-1'!$A$6:$BE$17,E$42,FALSE)</f>
        <v>1431.2</v>
      </c>
      <c r="F140" s="85">
        <f>VLOOKUP($C$2,'[12]ERU-1'!$A$6:$BE$17,F$42,FALSE)</f>
        <v>785.33299999999997</v>
      </c>
      <c r="G140" s="85">
        <f>VLOOKUP($C$2,'[12]ERU-1'!$A$6:$BE$17,G$42,FALSE)</f>
        <v>35.473999999999997</v>
      </c>
      <c r="H140" s="85">
        <f>VLOOKUP($C$2,'[12]ERU-1'!$A$6:$BE$17,H$42,FALSE)</f>
        <v>2344</v>
      </c>
      <c r="I140" s="85">
        <f>VLOOKUP($C$2,'[12]ERU-1'!$A$6:$BE$17,I$42,FALSE)</f>
        <v>0</v>
      </c>
      <c r="J140" s="85">
        <f>VLOOKUP($C$2,'[12]ERU-1'!$A$6:$BE$17,J$42,FALSE)</f>
        <v>0</v>
      </c>
      <c r="K140" s="85">
        <f>VLOOKUP($C$2,'[12]ERU-1'!$A$6:$BE$17,K$42,FALSE)</f>
        <v>2344</v>
      </c>
      <c r="L140" s="85">
        <f>VLOOKUP($C$2,'[12]ERU-1'!$A$6:$BE$17,L$42,FALSE)</f>
        <v>0</v>
      </c>
      <c r="M140" s="85">
        <f>VLOOKUP($C$2,'[12]ERU-1'!$A$6:$BE$17,M$42,FALSE)</f>
        <v>2344</v>
      </c>
      <c r="N140" s="85">
        <f>VLOOKUP($C$2,'[12]ERU-1'!$A$6:$BE$17,N$42,FALSE)</f>
        <v>0</v>
      </c>
      <c r="O140" s="85" t="s">
        <v>36</v>
      </c>
      <c r="P140" s="85">
        <f>VLOOKUP($C$2,'[12]ERU-1'!$A$6:$BE$17,P$42,FALSE)</f>
        <v>0</v>
      </c>
      <c r="Q140" s="85">
        <f>VLOOKUP($C$2,'[12]ERU-1'!$A$6:$BE$17,Q$42,FALSE)</f>
        <v>0</v>
      </c>
      <c r="R140" s="85">
        <f>VLOOKUP($C$2,'[12]ERU-1'!$A$6:$BE$17,R$42,FALSE)</f>
        <v>2344</v>
      </c>
      <c r="S140" s="85">
        <f>VLOOKUP($C$2,'[12]ERU-1'!$A$6:$BE$17,S$42,FALSE)</f>
        <v>0</v>
      </c>
      <c r="T140" s="85">
        <f>VLOOKUP($C$2,'[12]ERU-1'!$A$6:$BE$17,T$42,FALSE)</f>
        <v>0</v>
      </c>
      <c r="U140" s="85">
        <f>VLOOKUP($C$2,'[12]ERU-1'!$A$6:$BE$17,U$42,FALSE)</f>
        <v>0</v>
      </c>
      <c r="V140" s="85">
        <f>VLOOKUP($C$2,'[12]ERU-1'!$A$6:$BE$17,V$42,FALSE)</f>
        <v>0</v>
      </c>
      <c r="W140" s="85">
        <f>VLOOKUP($C$2,'[12]ERU-1'!$A$6:$BE$17,W$42,FALSE)</f>
        <v>0</v>
      </c>
      <c r="X140" s="85">
        <f>VLOOKUP($C$2,'[12]ERU-1'!$A$6:$BE$17,X$42,FALSE)</f>
        <v>0</v>
      </c>
      <c r="Y140" s="85">
        <f>VLOOKUP($C$2,'[12]ERU-1'!$A$6:$BE$17,Y$42,FALSE)</f>
        <v>0</v>
      </c>
      <c r="Z140" s="85">
        <f>VLOOKUP($C$2,'[12]ERU-1'!$A$6:$BE$17,Z$42,FALSE)</f>
        <v>0</v>
      </c>
      <c r="AA140" s="85" t="str">
        <f>INDEX([16]Data!$BK$5:$BK$156,MATCH(A140,[16]Data!$A$5:$A$156,0))</f>
        <v>Královéhradecký</v>
      </c>
      <c r="AB140" s="86">
        <f>INDEX([16]Data!$BM$5:$BM$156,MATCH(A140,[16]Data!$A$5:$A$156,0))</f>
        <v>1.7909999999999999</v>
      </c>
      <c r="AD140" s="39">
        <f t="shared" si="17"/>
        <v>0.82908920306559264</v>
      </c>
    </row>
    <row r="141" spans="1:30" x14ac:dyDescent="0.25">
      <c r="A141">
        <v>2703</v>
      </c>
      <c r="B141" s="84" t="str">
        <f>INDEX([16]Data!$C$5:$C$156,MATCH(A141,[16]Data!$A$5:$A$156,0))</f>
        <v>KJ - Vysoké Mýto, Generála Svatoně (kotelna Vanice)</v>
      </c>
      <c r="C141" s="85" t="str">
        <f>VLOOKUP($C$2,'[97]ERU-1'!$A$6:$BE$17,C$42,FALSE)</f>
        <v>Říjen</v>
      </c>
      <c r="D141" s="85">
        <f>VLOOKUP($C$2,'[97]ERU-1'!$A$6:$BE$17,D$42,FALSE)</f>
        <v>10</v>
      </c>
      <c r="E141" s="85">
        <f>VLOOKUP($C$2,'[97]ERU-1'!$A$6:$BE$17,E$42,FALSE)</f>
        <v>503.94</v>
      </c>
      <c r="F141" s="85">
        <f>VLOOKUP($C$2,'[97]ERU-1'!$A$6:$BE$17,F$42,FALSE)</f>
        <v>285.03699999999998</v>
      </c>
      <c r="G141" s="85">
        <f>VLOOKUP($C$2,'[97]ERU-1'!$A$6:$BE$17,G$42,FALSE)</f>
        <v>35.470999999999997</v>
      </c>
      <c r="H141" s="85">
        <f>VLOOKUP($C$2,'[97]ERU-1'!$A$6:$BE$17,H$42,FALSE)</f>
        <v>842</v>
      </c>
      <c r="I141" s="85">
        <f>VLOOKUP($C$2,'[97]ERU-1'!$A$6:$BE$17,I$42,FALSE)</f>
        <v>0</v>
      </c>
      <c r="J141" s="85">
        <f>VLOOKUP($C$2,'[97]ERU-1'!$A$6:$BE$17,J$42,FALSE)</f>
        <v>0</v>
      </c>
      <c r="K141" s="85">
        <f>VLOOKUP($C$2,'[97]ERU-1'!$A$6:$BE$17,K$42,FALSE)</f>
        <v>842</v>
      </c>
      <c r="L141" s="85">
        <f>VLOOKUP($C$2,'[97]ERU-1'!$A$6:$BE$17,L$42,FALSE)</f>
        <v>0</v>
      </c>
      <c r="M141" s="85">
        <f>VLOOKUP($C$2,'[97]ERU-1'!$A$6:$BE$17,M$42,FALSE)</f>
        <v>842</v>
      </c>
      <c r="N141" s="85">
        <f>VLOOKUP($C$2,'[97]ERU-1'!$A$6:$BE$17,N$42,FALSE)</f>
        <v>0</v>
      </c>
      <c r="O141" s="85" t="s">
        <v>36</v>
      </c>
      <c r="P141" s="85">
        <f>VLOOKUP($C$2,'[97]ERU-1'!$A$6:$BE$17,P$42,FALSE)</f>
        <v>0</v>
      </c>
      <c r="Q141" s="85">
        <f>VLOOKUP($C$2,'[97]ERU-1'!$A$6:$BE$17,Q$42,FALSE)</f>
        <v>0</v>
      </c>
      <c r="R141" s="85">
        <f>VLOOKUP($C$2,'[97]ERU-1'!$A$6:$BE$17,R$42,FALSE)</f>
        <v>842</v>
      </c>
      <c r="S141" s="85">
        <f>VLOOKUP($C$2,'[97]ERU-1'!$A$6:$BE$17,S$42,FALSE)</f>
        <v>0</v>
      </c>
      <c r="T141" s="85">
        <f>VLOOKUP($C$2,'[97]ERU-1'!$A$6:$BE$17,T$42,FALSE)</f>
        <v>0</v>
      </c>
      <c r="U141" s="85">
        <f>VLOOKUP($C$2,'[97]ERU-1'!$A$6:$BE$17,U$42,FALSE)</f>
        <v>0</v>
      </c>
      <c r="V141" s="85">
        <f>VLOOKUP($C$2,'[97]ERU-1'!$A$6:$BE$17,V$42,FALSE)</f>
        <v>0</v>
      </c>
      <c r="W141" s="85">
        <f>VLOOKUP($C$2,'[97]ERU-1'!$A$6:$BE$17,W$42,FALSE)</f>
        <v>0</v>
      </c>
      <c r="X141" s="85">
        <f>VLOOKUP($C$2,'[97]ERU-1'!$A$6:$BE$17,X$42,FALSE)</f>
        <v>0</v>
      </c>
      <c r="Y141" s="85">
        <f>VLOOKUP($C$2,'[97]ERU-1'!$A$6:$BE$17,Y$42,FALSE)</f>
        <v>0</v>
      </c>
      <c r="Z141" s="85">
        <f>VLOOKUP($C$2,'[97]ERU-1'!$A$6:$BE$17,Z$42,FALSE)</f>
        <v>0</v>
      </c>
      <c r="AA141" s="85" t="str">
        <f>INDEX([16]Data!$BK$5:$BK$156,MATCH(A141,[16]Data!$A$5:$A$156,0))</f>
        <v>Pardubický</v>
      </c>
      <c r="AB141" s="86">
        <f>INDEX([16]Data!$BM$5:$BM$156,MATCH(A141,[16]Data!$A$5:$A$156,0))</f>
        <v>0.80800000000000005</v>
      </c>
      <c r="AD141" s="39">
        <f t="shared" si="17"/>
        <v>0.8205562396772661</v>
      </c>
    </row>
    <row r="142" spans="1:30" x14ac:dyDescent="0.25">
      <c r="A142">
        <v>2704</v>
      </c>
      <c r="B142" s="84" t="str">
        <f>INDEX([16]Data!$C$5:$C$156,MATCH(A142,[16]Data!$A$5:$A$156,0))</f>
        <v>KJ - Vysoké Mýto, Prokopa Velikého (kotelna Družba)</v>
      </c>
      <c r="C142" s="85" t="str">
        <f>VLOOKUP($C$2,'[98]ERU-1'!$A$6:$BE$17,C$42,FALSE)</f>
        <v>Říjen</v>
      </c>
      <c r="D142" s="85">
        <f>VLOOKUP($C$2,'[98]ERU-1'!$A$6:$BE$17,D$42,FALSE)</f>
        <v>10</v>
      </c>
      <c r="E142" s="85">
        <f>VLOOKUP($C$2,'[98]ERU-1'!$A$6:$BE$17,E$42,FALSE)</f>
        <v>277.42500000000001</v>
      </c>
      <c r="F142" s="85">
        <f>VLOOKUP($C$2,'[98]ERU-1'!$A$6:$BE$17,F$42,FALSE)</f>
        <v>144.684</v>
      </c>
      <c r="G142" s="85">
        <f>VLOOKUP($C$2,'[98]ERU-1'!$A$6:$BE$17,G$42,FALSE)</f>
        <v>35.469000000000001</v>
      </c>
      <c r="H142" s="85">
        <f>VLOOKUP($C$2,'[98]ERU-1'!$A$6:$BE$17,H$42,FALSE)</f>
        <v>403</v>
      </c>
      <c r="I142" s="85">
        <f>VLOOKUP($C$2,'[98]ERU-1'!$A$6:$BE$17,I$42,FALSE)</f>
        <v>0</v>
      </c>
      <c r="J142" s="85">
        <f>VLOOKUP($C$2,'[98]ERU-1'!$A$6:$BE$17,J$42,FALSE)</f>
        <v>0</v>
      </c>
      <c r="K142" s="85">
        <f>VLOOKUP($C$2,'[98]ERU-1'!$A$6:$BE$17,K$42,FALSE)</f>
        <v>403</v>
      </c>
      <c r="L142" s="85">
        <f>VLOOKUP($C$2,'[98]ERU-1'!$A$6:$BE$17,L$42,FALSE)</f>
        <v>0</v>
      </c>
      <c r="M142" s="85">
        <f>VLOOKUP($C$2,'[98]ERU-1'!$A$6:$BE$17,M$42,FALSE)</f>
        <v>403</v>
      </c>
      <c r="N142" s="85">
        <f>VLOOKUP($C$2,'[98]ERU-1'!$A$6:$BE$17,N$42,FALSE)</f>
        <v>0</v>
      </c>
      <c r="O142" s="85" t="s">
        <v>36</v>
      </c>
      <c r="P142" s="85">
        <f>VLOOKUP($C$2,'[98]ERU-1'!$A$6:$BE$17,P$42,FALSE)</f>
        <v>0</v>
      </c>
      <c r="Q142" s="85">
        <f>VLOOKUP($C$2,'[98]ERU-1'!$A$6:$BE$17,Q$42,FALSE)</f>
        <v>0</v>
      </c>
      <c r="R142" s="85">
        <f>VLOOKUP($C$2,'[98]ERU-1'!$A$6:$BE$17,R$42,FALSE)</f>
        <v>403</v>
      </c>
      <c r="S142" s="85">
        <f>VLOOKUP($C$2,'[98]ERU-1'!$A$6:$BE$17,S$42,FALSE)</f>
        <v>0</v>
      </c>
      <c r="T142" s="85">
        <f>VLOOKUP($C$2,'[98]ERU-1'!$A$6:$BE$17,T$42,FALSE)</f>
        <v>0</v>
      </c>
      <c r="U142" s="85">
        <f>VLOOKUP($C$2,'[98]ERU-1'!$A$6:$BE$17,U$42,FALSE)</f>
        <v>0</v>
      </c>
      <c r="V142" s="85">
        <f>VLOOKUP($C$2,'[98]ERU-1'!$A$6:$BE$17,V$42,FALSE)</f>
        <v>0</v>
      </c>
      <c r="W142" s="85">
        <f>VLOOKUP($C$2,'[98]ERU-1'!$A$6:$BE$17,W$42,FALSE)</f>
        <v>0</v>
      </c>
      <c r="X142" s="85">
        <f>VLOOKUP($C$2,'[98]ERU-1'!$A$6:$BE$17,X$42,FALSE)</f>
        <v>0</v>
      </c>
      <c r="Y142" s="85">
        <f>VLOOKUP($C$2,'[98]ERU-1'!$A$6:$BE$17,Y$42,FALSE)</f>
        <v>0</v>
      </c>
      <c r="Z142" s="85">
        <f>VLOOKUP($C$2,'[98]ERU-1'!$A$6:$BE$17,Z$42,FALSE)</f>
        <v>0</v>
      </c>
      <c r="AA142" s="85" t="str">
        <f>INDEX([16]Data!$BK$5:$BK$156,MATCH(A142,[16]Data!$A$5:$A$156,0))</f>
        <v>Pardubický</v>
      </c>
      <c r="AB142" s="86">
        <f>INDEX([16]Data!$BM$5:$BM$156,MATCH(A142,[16]Data!$A$5:$A$156,0))</f>
        <v>0.52900000000000003</v>
      </c>
      <c r="AD142" s="39">
        <f t="shared" si="17"/>
        <v>0.77371682041168655</v>
      </c>
    </row>
    <row r="143" spans="1:30" x14ac:dyDescent="0.25">
      <c r="A143">
        <v>3939</v>
      </c>
      <c r="B143" s="84" t="str">
        <f>INDEX([16]Data!$C$5:$C$156,MATCH(A143,[16]Data!$A$5:$A$156,0))</f>
        <v>KJ - Zákupy</v>
      </c>
      <c r="C143" s="85" t="str">
        <f>VLOOKUP($C$2,'[99]ERU-1'!$A$6:$BE$17,C$42,FALSE)</f>
        <v>Říjen</v>
      </c>
      <c r="D143" s="85">
        <f>VLOOKUP($C$2,'[99]ERU-1'!$A$6:$BE$17,D$42,FALSE)</f>
        <v>10</v>
      </c>
      <c r="E143" s="85">
        <f>VLOOKUP($C$2,'[99]ERU-1'!$A$6:$BE$17,E$42,FALSE)</f>
        <v>201.482</v>
      </c>
      <c r="F143" s="85">
        <f>VLOOKUP($C$2,'[99]ERU-1'!$A$6:$BE$17,F$42,FALSE)</f>
        <v>114.68600000000001</v>
      </c>
      <c r="G143" s="85">
        <f>VLOOKUP($C$2,'[99]ERU-1'!$A$6:$BE$17,G$42,FALSE)</f>
        <v>35.49</v>
      </c>
      <c r="H143" s="85">
        <f>VLOOKUP($C$2,'[99]ERU-1'!$A$6:$BE$17,H$42,FALSE)</f>
        <v>327</v>
      </c>
      <c r="I143" s="85">
        <f>VLOOKUP($C$2,'[99]ERU-1'!$A$6:$BE$17,I$42,FALSE)</f>
        <v>0</v>
      </c>
      <c r="J143" s="85">
        <f>VLOOKUP($C$2,'[99]ERU-1'!$A$6:$BE$17,J$42,FALSE)</f>
        <v>0</v>
      </c>
      <c r="K143" s="85">
        <f>VLOOKUP($C$2,'[99]ERU-1'!$A$6:$BE$17,K$42,FALSE)</f>
        <v>327</v>
      </c>
      <c r="L143" s="85">
        <f>VLOOKUP($C$2,'[99]ERU-1'!$A$6:$BE$17,L$42,FALSE)</f>
        <v>0</v>
      </c>
      <c r="M143" s="85">
        <f>VLOOKUP($C$2,'[99]ERU-1'!$A$6:$BE$17,M$42,FALSE)</f>
        <v>327</v>
      </c>
      <c r="N143" s="85">
        <f>VLOOKUP($C$2,'[99]ERU-1'!$A$6:$BE$17,N$42,FALSE)</f>
        <v>0</v>
      </c>
      <c r="O143" s="85" t="s">
        <v>36</v>
      </c>
      <c r="P143" s="85">
        <f>VLOOKUP($C$2,'[99]ERU-1'!$A$6:$BE$17,P$42,FALSE)</f>
        <v>0</v>
      </c>
      <c r="Q143" s="85">
        <f>VLOOKUP($C$2,'[99]ERU-1'!$A$6:$BE$17,Q$42,FALSE)</f>
        <v>0</v>
      </c>
      <c r="R143" s="85">
        <f>VLOOKUP($C$2,'[99]ERU-1'!$A$6:$BE$17,R$42,FALSE)</f>
        <v>327</v>
      </c>
      <c r="S143" s="85">
        <f>VLOOKUP($C$2,'[99]ERU-1'!$A$6:$BE$17,S$42,FALSE)</f>
        <v>0</v>
      </c>
      <c r="T143" s="85">
        <f>VLOOKUP($C$2,'[99]ERU-1'!$A$6:$BE$17,T$42,FALSE)</f>
        <v>0</v>
      </c>
      <c r="U143" s="85">
        <f>VLOOKUP($C$2,'[99]ERU-1'!$A$6:$BE$17,U$42,FALSE)</f>
        <v>0</v>
      </c>
      <c r="V143" s="85">
        <f>VLOOKUP($C$2,'[99]ERU-1'!$A$6:$BE$17,V$42,FALSE)</f>
        <v>0</v>
      </c>
      <c r="W143" s="85">
        <f>VLOOKUP($C$2,'[99]ERU-1'!$A$6:$BE$17,W$42,FALSE)</f>
        <v>0</v>
      </c>
      <c r="X143" s="85">
        <f>VLOOKUP($C$2,'[99]ERU-1'!$A$6:$BE$17,X$42,FALSE)</f>
        <v>0</v>
      </c>
      <c r="Y143" s="85">
        <f>VLOOKUP($C$2,'[99]ERU-1'!$A$6:$BE$17,Y$42,FALSE)</f>
        <v>0</v>
      </c>
      <c r="Z143" s="85">
        <f>VLOOKUP($C$2,'[99]ERU-1'!$A$6:$BE$17,Z$42,FALSE)</f>
        <v>0</v>
      </c>
      <c r="AA143" s="85" t="str">
        <f>INDEX([16]Data!$BK$5:$BK$156,MATCH(A143,[16]Data!$A$5:$A$156,0))</f>
        <v>Liberecký</v>
      </c>
      <c r="AB143" s="86">
        <f>INDEX([16]Data!$BM$5:$BM$156,MATCH(A143,[16]Data!$A$5:$A$156,0))</f>
        <v>0.28599999999999998</v>
      </c>
      <c r="AD143" s="39">
        <f t="shared" si="17"/>
        <v>0.79201762493533057</v>
      </c>
    </row>
    <row r="144" spans="1:30" x14ac:dyDescent="0.25">
      <c r="A144">
        <v>3943</v>
      </c>
      <c r="B144" s="84" t="str">
        <f>INDEX([16]Data!$C$5:$C$156,MATCH(A144,[16]Data!$A$5:$A$156,0))</f>
        <v>KJ - Bochov</v>
      </c>
      <c r="C144" s="85" t="str">
        <f>VLOOKUP($C$2,'[100]ERU-1'!$A$6:$BE$17,C$42,FALSE)</f>
        <v>Říjen</v>
      </c>
      <c r="D144" s="85">
        <f>VLOOKUP($C$2,'[100]ERU-1'!$A$6:$BE$17,D$42,FALSE)</f>
        <v>10</v>
      </c>
      <c r="E144" s="85">
        <f>VLOOKUP($C$2,'[100]ERU-1'!$A$6:$BE$17,E$42,FALSE)</f>
        <v>134.32900000000001</v>
      </c>
      <c r="F144" s="85">
        <f>VLOOKUP($C$2,'[100]ERU-1'!$A$6:$BE$17,F$42,FALSE)</f>
        <v>75.125</v>
      </c>
      <c r="G144" s="85">
        <f>VLOOKUP($C$2,'[100]ERU-1'!$A$6:$BE$17,G$42,FALSE)</f>
        <v>35.497</v>
      </c>
      <c r="H144" s="85">
        <f>VLOOKUP($C$2,'[100]ERU-1'!$A$6:$BE$17,H$42,FALSE)</f>
        <v>206</v>
      </c>
      <c r="I144" s="85">
        <f>VLOOKUP($C$2,'[100]ERU-1'!$A$6:$BE$17,I$42,FALSE)</f>
        <v>0</v>
      </c>
      <c r="J144" s="85">
        <f>VLOOKUP($C$2,'[100]ERU-1'!$A$6:$BE$17,J$42,FALSE)</f>
        <v>0</v>
      </c>
      <c r="K144" s="85">
        <f>VLOOKUP($C$2,'[100]ERU-1'!$A$6:$BE$17,K$42,FALSE)</f>
        <v>206</v>
      </c>
      <c r="L144" s="85">
        <f>VLOOKUP($C$2,'[100]ERU-1'!$A$6:$BE$17,L$42,FALSE)</f>
        <v>0</v>
      </c>
      <c r="M144" s="85">
        <f>VLOOKUP($C$2,'[100]ERU-1'!$A$6:$BE$17,M$42,FALSE)</f>
        <v>206</v>
      </c>
      <c r="N144" s="85">
        <f>VLOOKUP($C$2,'[100]ERU-1'!$A$6:$BE$17,N$42,FALSE)</f>
        <v>0</v>
      </c>
      <c r="O144" s="85" t="s">
        <v>36</v>
      </c>
      <c r="P144" s="85">
        <f>VLOOKUP($C$2,'[100]ERU-1'!$A$6:$BE$17,P$42,FALSE)</f>
        <v>0</v>
      </c>
      <c r="Q144" s="85">
        <f>VLOOKUP($C$2,'[100]ERU-1'!$A$6:$BE$17,Q$42,FALSE)</f>
        <v>0</v>
      </c>
      <c r="R144" s="85">
        <f>VLOOKUP($C$2,'[100]ERU-1'!$A$6:$BE$17,R$42,FALSE)</f>
        <v>206</v>
      </c>
      <c r="S144" s="85">
        <f>VLOOKUP($C$2,'[100]ERU-1'!$A$6:$BE$17,S$42,FALSE)</f>
        <v>0</v>
      </c>
      <c r="T144" s="85">
        <f>VLOOKUP($C$2,'[100]ERU-1'!$A$6:$BE$17,T$42,FALSE)</f>
        <v>0</v>
      </c>
      <c r="U144" s="85">
        <f>VLOOKUP($C$2,'[100]ERU-1'!$A$6:$BE$17,U$42,FALSE)</f>
        <v>0</v>
      </c>
      <c r="V144" s="85">
        <f>VLOOKUP($C$2,'[100]ERU-1'!$A$6:$BE$17,V$42,FALSE)</f>
        <v>0</v>
      </c>
      <c r="W144" s="85">
        <f>VLOOKUP($C$2,'[100]ERU-1'!$A$6:$BE$17,W$42,FALSE)</f>
        <v>0</v>
      </c>
      <c r="X144" s="85">
        <f>VLOOKUP($C$2,'[100]ERU-1'!$A$6:$BE$17,X$42,FALSE)</f>
        <v>0</v>
      </c>
      <c r="Y144" s="85">
        <f>VLOOKUP($C$2,'[100]ERU-1'!$A$6:$BE$17,Y$42,FALSE)</f>
        <v>0</v>
      </c>
      <c r="Z144" s="85">
        <f>VLOOKUP($C$2,'[100]ERU-1'!$A$6:$BE$17,Z$42,FALSE)</f>
        <v>0</v>
      </c>
      <c r="AA144" s="85" t="str">
        <f>INDEX([16]Data!$BK$5:$BK$156,MATCH(A144,[16]Data!$A$5:$A$156,0))</f>
        <v>Karlovarský</v>
      </c>
      <c r="AB144" s="86">
        <f>INDEX([16]Data!$BM$5:$BM$156,MATCH(A144,[16]Data!$A$5:$A$156,0))</f>
        <v>0.28599999999999998</v>
      </c>
      <c r="AD144" s="39">
        <f t="shared" si="17"/>
        <v>0.7616934738398965</v>
      </c>
    </row>
    <row r="145" spans="1:30" x14ac:dyDescent="0.25">
      <c r="A145" s="34">
        <v>4078</v>
      </c>
      <c r="B145" s="84" t="str">
        <f>INDEX([16]Data!$C$5:$C$156,MATCH(A145,[16]Data!$A$5:$A$156,0))</f>
        <v>KJ - Horní Slavkov</v>
      </c>
      <c r="C145" s="85" t="str">
        <f>VLOOKUP($C$2,'[101]ERU-1'!$A$6:$BE$17,C$42,FALSE)</f>
        <v>Říjen</v>
      </c>
      <c r="D145" s="85">
        <f>VLOOKUP($C$2,'[101]ERU-1'!$A$6:$BE$17,D$42,FALSE)</f>
        <v>10</v>
      </c>
      <c r="E145" s="85">
        <f>VLOOKUP($C$2,'[101]ERU-1'!$A$6:$BE$17,E$42,FALSE)</f>
        <v>2742.694</v>
      </c>
      <c r="F145" s="85">
        <f>VLOOKUP($C$2,'[101]ERU-1'!$A$6:$BE$17,F$42,FALSE)</f>
        <v>1417.4480000000001</v>
      </c>
      <c r="G145" s="85">
        <f>VLOOKUP($C$2,'[101]ERU-1'!$A$6:$BE$17,G$42,FALSE)</f>
        <v>35.497</v>
      </c>
      <c r="H145" s="85">
        <f>VLOOKUP($C$2,'[101]ERU-1'!$A$6:$BE$17,H$42,FALSE)</f>
        <v>4053</v>
      </c>
      <c r="I145" s="85">
        <f>VLOOKUP($C$2,'[101]ERU-1'!$A$6:$BE$17,I$42,FALSE)</f>
        <v>0</v>
      </c>
      <c r="J145" s="85">
        <f>VLOOKUP($C$2,'[101]ERU-1'!$A$6:$BE$17,J$42,FALSE)</f>
        <v>0</v>
      </c>
      <c r="K145" s="85">
        <f>VLOOKUP($C$2,'[101]ERU-1'!$A$6:$BE$17,K$42,FALSE)</f>
        <v>4053</v>
      </c>
      <c r="L145" s="85">
        <f>VLOOKUP($C$2,'[101]ERU-1'!$A$6:$BE$17,L$42,FALSE)</f>
        <v>0</v>
      </c>
      <c r="M145" s="85">
        <f>VLOOKUP($C$2,'[101]ERU-1'!$A$6:$BE$17,M$42,FALSE)</f>
        <v>4053</v>
      </c>
      <c r="N145" s="85">
        <f>VLOOKUP($C$2,'[101]ERU-1'!$A$6:$BE$17,N$42,FALSE)</f>
        <v>0</v>
      </c>
      <c r="O145" s="85" t="s">
        <v>36</v>
      </c>
      <c r="P145" s="85">
        <f>VLOOKUP($C$2,'[101]ERU-1'!$A$6:$BE$17,P$42,FALSE)</f>
        <v>0</v>
      </c>
      <c r="Q145" s="85">
        <f>VLOOKUP($C$2,'[101]ERU-1'!$A$6:$BE$17,Q$42,FALSE)</f>
        <v>0</v>
      </c>
      <c r="R145" s="85">
        <f>VLOOKUP($C$2,'[101]ERU-1'!$A$6:$BE$17,R$42,FALSE)</f>
        <v>4053</v>
      </c>
      <c r="S145" s="85">
        <f>VLOOKUP($C$2,'[101]ERU-1'!$A$6:$BE$17,S$42,FALSE)</f>
        <v>0</v>
      </c>
      <c r="T145" s="85">
        <f>VLOOKUP($C$2,'[101]ERU-1'!$A$6:$BE$17,T$42,FALSE)</f>
        <v>0</v>
      </c>
      <c r="U145" s="85">
        <f>VLOOKUP($C$2,'[101]ERU-1'!$A$6:$BE$17,U$42,FALSE)</f>
        <v>0</v>
      </c>
      <c r="V145" s="85">
        <f>VLOOKUP($C$2,'[101]ERU-1'!$A$6:$BE$17,V$42,FALSE)</f>
        <v>0</v>
      </c>
      <c r="W145" s="85">
        <f>VLOOKUP($C$2,'[101]ERU-1'!$A$6:$BE$17,W$42,FALSE)</f>
        <v>0</v>
      </c>
      <c r="X145" s="85">
        <f>VLOOKUP($C$2,'[101]ERU-1'!$A$6:$BE$17,X$42,FALSE)</f>
        <v>0</v>
      </c>
      <c r="Y145" s="85">
        <f>VLOOKUP($C$2,'[101]ERU-1'!$A$6:$BE$17,Y$42,FALSE)</f>
        <v>0</v>
      </c>
      <c r="Z145" s="85">
        <f>VLOOKUP($C$2,'[101]ERU-1'!$A$6:$BE$17,Z$42,FALSE)</f>
        <v>0</v>
      </c>
      <c r="AA145" s="85" t="str">
        <f>INDEX([16]Data!$BK$5:$BK$156,MATCH(A145,[16]Data!$A$5:$A$156,0))</f>
        <v>Karlovarský</v>
      </c>
      <c r="AB145" s="86">
        <f>INDEX([16]Data!$BM$5:$BM$156,MATCH(A145,[16]Data!$A$5:$A$156,0))</f>
        <v>4.8</v>
      </c>
      <c r="AD145" s="39">
        <f t="shared" si="17"/>
        <v>0.79426782028923337</v>
      </c>
    </row>
    <row r="146" spans="1:30" x14ac:dyDescent="0.25">
      <c r="A146">
        <v>4108</v>
      </c>
      <c r="B146" s="84" t="str">
        <f>INDEX([16]Data!$C$5:$C$156,MATCH(A146,[16]Data!$A$5:$A$156,0))</f>
        <v>KJ - Jáchymov</v>
      </c>
      <c r="C146" s="85" t="str">
        <f>VLOOKUP($C$2,'[102]ERU-1'!$A$6:$BE$17,C$42,FALSE)</f>
        <v>Říjen</v>
      </c>
      <c r="D146" s="85">
        <f>VLOOKUP($C$2,'[102]ERU-1'!$A$6:$BE$17,D$42,FALSE)</f>
        <v>10</v>
      </c>
      <c r="E146" s="85">
        <f>VLOOKUP($C$2,'[102]ERU-1'!$A$6:$BE$17,E$42,FALSE)</f>
        <v>424.50599999999997</v>
      </c>
      <c r="F146" s="85">
        <f>VLOOKUP($C$2,'[102]ERU-1'!$A$6:$BE$17,F$42,FALSE)</f>
        <v>227.114</v>
      </c>
      <c r="G146" s="85">
        <f>VLOOKUP($C$2,'[102]ERU-1'!$A$6:$BE$17,G$42,FALSE)</f>
        <v>35.493000000000002</v>
      </c>
      <c r="H146" s="85">
        <f>VLOOKUP($C$2,'[102]ERU-1'!$A$6:$BE$17,H$42,FALSE)</f>
        <v>624</v>
      </c>
      <c r="I146" s="85">
        <f>VLOOKUP($C$2,'[102]ERU-1'!$A$6:$BE$17,I$42,FALSE)</f>
        <v>0</v>
      </c>
      <c r="J146" s="85">
        <f>VLOOKUP($C$2,'[102]ERU-1'!$A$6:$BE$17,J$42,FALSE)</f>
        <v>0</v>
      </c>
      <c r="K146" s="85">
        <f>VLOOKUP($C$2,'[102]ERU-1'!$A$6:$BE$17,K$42,FALSE)</f>
        <v>624</v>
      </c>
      <c r="L146" s="85">
        <f>VLOOKUP($C$2,'[102]ERU-1'!$A$6:$BE$17,L$42,FALSE)</f>
        <v>0</v>
      </c>
      <c r="M146" s="85">
        <f>VLOOKUP($C$2,'[102]ERU-1'!$A$6:$BE$17,M$42,FALSE)</f>
        <v>624</v>
      </c>
      <c r="N146" s="85">
        <f>VLOOKUP($C$2,'[102]ERU-1'!$A$6:$BE$17,N$42,FALSE)</f>
        <v>0</v>
      </c>
      <c r="O146" s="85" t="s">
        <v>36</v>
      </c>
      <c r="P146" s="85">
        <f>VLOOKUP($C$2,'[102]ERU-1'!$A$6:$BE$17,P$42,FALSE)</f>
        <v>0</v>
      </c>
      <c r="Q146" s="85">
        <f>VLOOKUP($C$2,'[102]ERU-1'!$A$6:$BE$17,Q$42,FALSE)</f>
        <v>0</v>
      </c>
      <c r="R146" s="85">
        <f>VLOOKUP($C$2,'[102]ERU-1'!$A$6:$BE$17,R$42,FALSE)</f>
        <v>624</v>
      </c>
      <c r="S146" s="85">
        <f>VLOOKUP($C$2,'[102]ERU-1'!$A$6:$BE$17,S$42,FALSE)</f>
        <v>0</v>
      </c>
      <c r="T146" s="85">
        <f>VLOOKUP($C$2,'[102]ERU-1'!$A$6:$BE$17,T$42,FALSE)</f>
        <v>0</v>
      </c>
      <c r="U146" s="85">
        <f>VLOOKUP($C$2,'[102]ERU-1'!$A$6:$BE$17,U$42,FALSE)</f>
        <v>0</v>
      </c>
      <c r="V146" s="85">
        <f>VLOOKUP($C$2,'[102]ERU-1'!$A$6:$BE$17,V$42,FALSE)</f>
        <v>0</v>
      </c>
      <c r="W146" s="85">
        <f>VLOOKUP($C$2,'[102]ERU-1'!$A$6:$BE$17,W$42,FALSE)</f>
        <v>0</v>
      </c>
      <c r="X146" s="85">
        <f>VLOOKUP($C$2,'[102]ERU-1'!$A$6:$BE$17,X$42,FALSE)</f>
        <v>0</v>
      </c>
      <c r="Y146" s="85">
        <f>VLOOKUP($C$2,'[102]ERU-1'!$A$6:$BE$17,Y$42,FALSE)</f>
        <v>0</v>
      </c>
      <c r="Z146" s="85">
        <f>VLOOKUP($C$2,'[102]ERU-1'!$A$6:$BE$17,Z$42,FALSE)</f>
        <v>0</v>
      </c>
      <c r="AA146" s="85" t="str">
        <f>INDEX([16]Data!$BK$5:$BK$156,MATCH(A146,[16]Data!$A$5:$A$156,0))</f>
        <v>Karlovarský</v>
      </c>
      <c r="AB146" s="86">
        <f>INDEX([16]Data!$BM$5:$BM$156,MATCH(A146,[16]Data!$A$5:$A$156,0))</f>
        <v>0.748</v>
      </c>
      <c r="AD146" s="39">
        <f t="shared" si="17"/>
        <v>0.76319968532689897</v>
      </c>
    </row>
    <row r="147" spans="1:30" x14ac:dyDescent="0.25">
      <c r="A147">
        <v>4153</v>
      </c>
      <c r="B147" s="84" t="str">
        <f>INDEX([16]Data!$C$5:$C$156,MATCH(A147,[16]Data!$A$5:$A$156,0))</f>
        <v>KJ - Kdyně</v>
      </c>
      <c r="C147" s="85" t="str">
        <f>VLOOKUP($C$2,'[103]ERU-1'!$A$6:$BE$17,C$42,FALSE)</f>
        <v>Říjen</v>
      </c>
      <c r="D147" s="85">
        <f>VLOOKUP($C$2,'[103]ERU-1'!$A$6:$BE$17,D$42,FALSE)</f>
        <v>10</v>
      </c>
      <c r="E147" s="85">
        <f>VLOOKUP($C$2,'[103]ERU-1'!$A$6:$BE$17,E$42,FALSE)</f>
        <v>830.03</v>
      </c>
      <c r="F147" s="85">
        <f>VLOOKUP($C$2,'[103]ERU-1'!$A$6:$BE$17,F$42,FALSE)</f>
        <v>442.98099999999999</v>
      </c>
      <c r="G147" s="85">
        <f>VLOOKUP($C$2,'[103]ERU-1'!$A$6:$BE$17,G$42,FALSE)</f>
        <v>35.493000000000002</v>
      </c>
      <c r="H147" s="85">
        <f>VLOOKUP($C$2,'[103]ERU-1'!$A$6:$BE$17,H$42,FALSE)</f>
        <v>1235</v>
      </c>
      <c r="I147" s="85">
        <f>VLOOKUP($C$2,'[103]ERU-1'!$A$6:$BE$17,I$42,FALSE)</f>
        <v>0</v>
      </c>
      <c r="J147" s="85">
        <f>VLOOKUP($C$2,'[103]ERU-1'!$A$6:$BE$17,J$42,FALSE)</f>
        <v>0</v>
      </c>
      <c r="K147" s="85">
        <f>VLOOKUP($C$2,'[103]ERU-1'!$A$6:$BE$17,K$42,FALSE)</f>
        <v>1235</v>
      </c>
      <c r="L147" s="85">
        <f>VLOOKUP($C$2,'[103]ERU-1'!$A$6:$BE$17,L$42,FALSE)</f>
        <v>0</v>
      </c>
      <c r="M147" s="85">
        <f>VLOOKUP($C$2,'[103]ERU-1'!$A$6:$BE$17,M$42,FALSE)</f>
        <v>1235</v>
      </c>
      <c r="N147" s="85">
        <f>VLOOKUP($C$2,'[103]ERU-1'!$A$6:$BE$17,N$42,FALSE)</f>
        <v>0</v>
      </c>
      <c r="O147" s="85" t="s">
        <v>36</v>
      </c>
      <c r="P147" s="85">
        <f>VLOOKUP($C$2,'[103]ERU-1'!$A$6:$BE$17,P$42,FALSE)</f>
        <v>0</v>
      </c>
      <c r="Q147" s="85">
        <f>VLOOKUP($C$2,'[103]ERU-1'!$A$6:$BE$17,Q$42,FALSE)</f>
        <v>0</v>
      </c>
      <c r="R147" s="85">
        <f>VLOOKUP($C$2,'[103]ERU-1'!$A$6:$BE$17,R$42,FALSE)</f>
        <v>1235</v>
      </c>
      <c r="S147" s="85">
        <f>VLOOKUP($C$2,'[103]ERU-1'!$A$6:$BE$17,S$42,FALSE)</f>
        <v>0</v>
      </c>
      <c r="T147" s="85">
        <f>VLOOKUP($C$2,'[103]ERU-1'!$A$6:$BE$17,T$42,FALSE)</f>
        <v>0</v>
      </c>
      <c r="U147" s="85">
        <f>VLOOKUP($C$2,'[103]ERU-1'!$A$6:$BE$17,U$42,FALSE)</f>
        <v>0</v>
      </c>
      <c r="V147" s="85">
        <f>VLOOKUP($C$2,'[103]ERU-1'!$A$6:$BE$17,V$42,FALSE)</f>
        <v>0</v>
      </c>
      <c r="W147" s="85">
        <f>VLOOKUP($C$2,'[103]ERU-1'!$A$6:$BE$17,W$42,FALSE)</f>
        <v>0</v>
      </c>
      <c r="X147" s="85">
        <f>VLOOKUP($C$2,'[103]ERU-1'!$A$6:$BE$17,X$42,FALSE)</f>
        <v>0</v>
      </c>
      <c r="Y147" s="85">
        <f>VLOOKUP($C$2,'[103]ERU-1'!$A$6:$BE$17,Y$42,FALSE)</f>
        <v>0</v>
      </c>
      <c r="Z147" s="85">
        <f>VLOOKUP($C$2,'[103]ERU-1'!$A$6:$BE$17,Z$42,FALSE)</f>
        <v>0</v>
      </c>
      <c r="AA147" s="85" t="str">
        <f>INDEX([16]Data!$BK$5:$BK$156,MATCH(A147,[16]Data!$A$5:$A$156,0))</f>
        <v>Plzeňský</v>
      </c>
      <c r="AB147" s="86">
        <f>INDEX([16]Data!$BM$5:$BM$156,MATCH(A147,[16]Data!$A$5:$A$156,0))</f>
        <v>1.2070000000000001</v>
      </c>
      <c r="AD147" s="39">
        <f t="shared" si="17"/>
        <v>0.77442498787883796</v>
      </c>
    </row>
    <row r="148" spans="1:30" x14ac:dyDescent="0.25">
      <c r="A148">
        <v>3849</v>
      </c>
      <c r="B148" s="84" t="str">
        <f>INDEX([16]Data!$C$5:$C$156,MATCH(A148,[16]Data!$A$5:$A$156,0))</f>
        <v>KJ - Krásná Lípa</v>
      </c>
      <c r="C148" s="85" t="str">
        <f>VLOOKUP($C$2,'[104]ERU-1'!$A$6:$BE$17,C$42,FALSE)</f>
        <v>Říjen</v>
      </c>
      <c r="D148" s="85">
        <f>VLOOKUP($C$2,'[104]ERU-1'!$A$6:$BE$17,D$42,FALSE)</f>
        <v>10</v>
      </c>
      <c r="E148" s="85">
        <f>VLOOKUP($C$2,'[104]ERU-1'!$A$6:$BE$17,E$42,FALSE)</f>
        <v>177.167</v>
      </c>
      <c r="F148" s="85">
        <f>VLOOKUP($C$2,'[104]ERU-1'!$A$6:$BE$17,F$42,FALSE)</f>
        <v>99.977999999999994</v>
      </c>
      <c r="G148" s="85">
        <f>VLOOKUP($C$2,'[104]ERU-1'!$A$6:$BE$17,G$42,FALSE)</f>
        <v>35.488</v>
      </c>
      <c r="H148" s="85">
        <f>VLOOKUP($C$2,'[104]ERU-1'!$A$6:$BE$17,H$42,FALSE)</f>
        <v>294</v>
      </c>
      <c r="I148" s="85">
        <f>VLOOKUP($C$2,'[104]ERU-1'!$A$6:$BE$17,I$42,FALSE)</f>
        <v>0</v>
      </c>
      <c r="J148" s="85">
        <f>VLOOKUP($C$2,'[104]ERU-1'!$A$6:$BE$17,J$42,FALSE)</f>
        <v>0</v>
      </c>
      <c r="K148" s="85">
        <f>VLOOKUP($C$2,'[104]ERU-1'!$A$6:$BE$17,K$42,FALSE)</f>
        <v>294</v>
      </c>
      <c r="L148" s="85">
        <f>VLOOKUP($C$2,'[104]ERU-1'!$A$6:$BE$17,L$42,FALSE)</f>
        <v>0</v>
      </c>
      <c r="M148" s="85">
        <f>VLOOKUP($C$2,'[104]ERU-1'!$A$6:$BE$17,M$42,FALSE)</f>
        <v>294</v>
      </c>
      <c r="N148" s="85">
        <f>VLOOKUP($C$2,'[104]ERU-1'!$A$6:$BE$17,N$42,FALSE)</f>
        <v>0</v>
      </c>
      <c r="O148" s="85" t="s">
        <v>36</v>
      </c>
      <c r="P148" s="85">
        <f>VLOOKUP($C$2,'[104]ERU-1'!$A$6:$BE$17,P$42,FALSE)</f>
        <v>0</v>
      </c>
      <c r="Q148" s="85">
        <f>VLOOKUP($C$2,'[104]ERU-1'!$A$6:$BE$17,Q$42,FALSE)</f>
        <v>0</v>
      </c>
      <c r="R148" s="85">
        <f>VLOOKUP($C$2,'[104]ERU-1'!$A$6:$BE$17,R$42,FALSE)</f>
        <v>294</v>
      </c>
      <c r="S148" s="85">
        <f>VLOOKUP($C$2,'[104]ERU-1'!$A$6:$BE$17,S$42,FALSE)</f>
        <v>0</v>
      </c>
      <c r="T148" s="85">
        <f>VLOOKUP($C$2,'[104]ERU-1'!$A$6:$BE$17,T$42,FALSE)</f>
        <v>0</v>
      </c>
      <c r="U148" s="85">
        <f>VLOOKUP($C$2,'[104]ERU-1'!$A$6:$BE$17,U$42,FALSE)</f>
        <v>0</v>
      </c>
      <c r="V148" s="85">
        <f>VLOOKUP($C$2,'[104]ERU-1'!$A$6:$BE$17,V$42,FALSE)</f>
        <v>0</v>
      </c>
      <c r="W148" s="85">
        <f>VLOOKUP($C$2,'[104]ERU-1'!$A$6:$BE$17,W$42,FALSE)</f>
        <v>0</v>
      </c>
      <c r="X148" s="85">
        <f>VLOOKUP($C$2,'[104]ERU-1'!$A$6:$BE$17,X$42,FALSE)</f>
        <v>0</v>
      </c>
      <c r="Y148" s="85">
        <f>VLOOKUP($C$2,'[104]ERU-1'!$A$6:$BE$17,Y$42,FALSE)</f>
        <v>0</v>
      </c>
      <c r="Z148" s="85">
        <f>VLOOKUP($C$2,'[104]ERU-1'!$A$6:$BE$17,Z$42,FALSE)</f>
        <v>0</v>
      </c>
      <c r="AA148" s="85" t="str">
        <f>INDEX([16]Data!$BK$5:$BK$156,MATCH(A148,[16]Data!$A$5:$A$156,0))</f>
        <v>Ústecký</v>
      </c>
      <c r="AB148" s="86">
        <f>INDEX([16]Data!$BM$5:$BM$156,MATCH(A148,[16]Data!$A$5:$A$156,0))</f>
        <v>0.28000000000000003</v>
      </c>
      <c r="AD148" s="39">
        <f t="shared" si="17"/>
        <v>0.81684637286869777</v>
      </c>
    </row>
    <row r="149" spans="1:30" x14ac:dyDescent="0.25">
      <c r="A149">
        <v>4109</v>
      </c>
      <c r="B149" s="84" t="str">
        <f>INDEX([16]Data!$C$5:$C$156,MATCH(A149,[16]Data!$A$5:$A$156,0))</f>
        <v>KJ - Příbor</v>
      </c>
      <c r="C149" s="85" t="str">
        <f>VLOOKUP($C$2,'[105]ERU-1'!$A$6:$BE$17,C$42,FALSE)</f>
        <v>Říjen</v>
      </c>
      <c r="D149" s="85">
        <f>VLOOKUP($C$2,'[105]ERU-1'!$A$6:$BE$17,D$42,FALSE)</f>
        <v>10</v>
      </c>
      <c r="E149" s="85">
        <f>VLOOKUP($C$2,'[105]ERU-1'!$A$6:$BE$17,E$42,FALSE)</f>
        <v>517.88599999999997</v>
      </c>
      <c r="F149" s="85">
        <f>VLOOKUP($C$2,'[105]ERU-1'!$A$6:$BE$17,F$42,FALSE)</f>
        <v>283.05500000000001</v>
      </c>
      <c r="G149" s="85">
        <f>VLOOKUP($C$2,'[105]ERU-1'!$A$6:$BE$17,G$42,FALSE)</f>
        <v>34.581000000000003</v>
      </c>
      <c r="H149" s="85">
        <f>VLOOKUP($C$2,'[105]ERU-1'!$A$6:$BE$17,H$42,FALSE)</f>
        <v>773</v>
      </c>
      <c r="I149" s="85">
        <f>VLOOKUP($C$2,'[105]ERU-1'!$A$6:$BE$17,I$42,FALSE)</f>
        <v>0</v>
      </c>
      <c r="J149" s="85">
        <f>VLOOKUP($C$2,'[105]ERU-1'!$A$6:$BE$17,J$42,FALSE)</f>
        <v>0</v>
      </c>
      <c r="K149" s="85">
        <f>VLOOKUP($C$2,'[105]ERU-1'!$A$6:$BE$17,K$42,FALSE)</f>
        <v>773</v>
      </c>
      <c r="L149" s="85">
        <f>VLOOKUP($C$2,'[105]ERU-1'!$A$6:$BE$17,L$42,FALSE)</f>
        <v>0</v>
      </c>
      <c r="M149" s="85">
        <f>VLOOKUP($C$2,'[105]ERU-1'!$A$6:$BE$17,M$42,FALSE)</f>
        <v>773</v>
      </c>
      <c r="N149" s="85">
        <f>VLOOKUP($C$2,'[105]ERU-1'!$A$6:$BE$17,N$42,FALSE)</f>
        <v>0</v>
      </c>
      <c r="O149" s="85" t="s">
        <v>36</v>
      </c>
      <c r="P149" s="85">
        <f>VLOOKUP($C$2,'[105]ERU-1'!$A$6:$BE$17,P$42,FALSE)</f>
        <v>0</v>
      </c>
      <c r="Q149" s="85">
        <f>VLOOKUP($C$2,'[105]ERU-1'!$A$6:$BE$17,Q$42,FALSE)</f>
        <v>0</v>
      </c>
      <c r="R149" s="85">
        <f>VLOOKUP($C$2,'[105]ERU-1'!$A$6:$BE$17,R$42,FALSE)</f>
        <v>773</v>
      </c>
      <c r="S149" s="85">
        <f>VLOOKUP($C$2,'[105]ERU-1'!$A$6:$BE$17,S$42,FALSE)</f>
        <v>0</v>
      </c>
      <c r="T149" s="85">
        <f>VLOOKUP($C$2,'[105]ERU-1'!$A$6:$BE$17,T$42,FALSE)</f>
        <v>0</v>
      </c>
      <c r="U149" s="85">
        <f>VLOOKUP($C$2,'[105]ERU-1'!$A$6:$BE$17,U$42,FALSE)</f>
        <v>0</v>
      </c>
      <c r="V149" s="85">
        <f>VLOOKUP($C$2,'[105]ERU-1'!$A$6:$BE$17,V$42,FALSE)</f>
        <v>0</v>
      </c>
      <c r="W149" s="85">
        <f>VLOOKUP($C$2,'[105]ERU-1'!$A$6:$BE$17,W$42,FALSE)</f>
        <v>0</v>
      </c>
      <c r="X149" s="85">
        <f>VLOOKUP($C$2,'[105]ERU-1'!$A$6:$BE$17,X$42,FALSE)</f>
        <v>0</v>
      </c>
      <c r="Y149" s="85">
        <f>VLOOKUP($C$2,'[105]ERU-1'!$A$6:$BE$17,Y$42,FALSE)</f>
        <v>0</v>
      </c>
      <c r="Z149" s="85">
        <f>VLOOKUP($C$2,'[105]ERU-1'!$A$6:$BE$17,Z$42,FALSE)</f>
        <v>0</v>
      </c>
      <c r="AA149" s="85" t="str">
        <f>INDEX([16]Data!$BK$5:$BK$156,MATCH(A149,[16]Data!$A$5:$A$156,0))</f>
        <v>Moravskoslezský</v>
      </c>
      <c r="AB149" s="86">
        <f>INDEX([16]Data!$BM$5:$BM$156,MATCH(A149,[16]Data!$A$5:$A$156,0))</f>
        <v>0.80100000000000005</v>
      </c>
      <c r="AD149" s="39">
        <f t="shared" si="17"/>
        <v>0.75858833874060594</v>
      </c>
    </row>
    <row r="150" spans="1:30" x14ac:dyDescent="0.25">
      <c r="A150">
        <v>4110</v>
      </c>
      <c r="B150" s="84" t="str">
        <f>INDEX([16]Data!$C$5:$C$156,MATCH(A150,[16]Data!$A$5:$A$156,0))</f>
        <v>KJ - Rakovník</v>
      </c>
      <c r="C150" s="85" t="str">
        <f>VLOOKUP($C$2,'[106]ERU-1'!$A$6:$BE$17,C$42,FALSE)</f>
        <v>Říjen</v>
      </c>
      <c r="D150" s="85">
        <f>VLOOKUP($C$2,'[106]ERU-1'!$A$6:$BE$17,D$42,FALSE)</f>
        <v>10</v>
      </c>
      <c r="E150" s="85">
        <f>VLOOKUP($C$2,'[106]ERU-1'!$A$6:$BE$17,E$42,FALSE)</f>
        <v>630.99900000000002</v>
      </c>
      <c r="F150" s="85">
        <f>VLOOKUP($C$2,'[106]ERU-1'!$A$6:$BE$17,F$42,FALSE)</f>
        <v>338.86200000000002</v>
      </c>
      <c r="G150" s="85">
        <f>VLOOKUP($C$2,'[106]ERU-1'!$A$6:$BE$17,G$42,FALSE)</f>
        <v>35.481999999999999</v>
      </c>
      <c r="H150" s="85">
        <f>VLOOKUP($C$2,'[106]ERU-1'!$A$6:$BE$17,H$42,FALSE)</f>
        <v>1067</v>
      </c>
      <c r="I150" s="85">
        <f>VLOOKUP($C$2,'[106]ERU-1'!$A$6:$BE$17,I$42,FALSE)</f>
        <v>0</v>
      </c>
      <c r="J150" s="85">
        <f>VLOOKUP($C$2,'[106]ERU-1'!$A$6:$BE$17,J$42,FALSE)</f>
        <v>0</v>
      </c>
      <c r="K150" s="85">
        <f>VLOOKUP($C$2,'[106]ERU-1'!$A$6:$BE$17,K$42,FALSE)</f>
        <v>1067</v>
      </c>
      <c r="L150" s="85">
        <f>VLOOKUP($C$2,'[106]ERU-1'!$A$6:$BE$17,L$42,FALSE)</f>
        <v>0</v>
      </c>
      <c r="M150" s="85">
        <f>VLOOKUP($C$2,'[106]ERU-1'!$A$6:$BE$17,M$42,FALSE)</f>
        <v>1067</v>
      </c>
      <c r="N150" s="85">
        <f>VLOOKUP($C$2,'[106]ERU-1'!$A$6:$BE$17,N$42,FALSE)</f>
        <v>0</v>
      </c>
      <c r="O150" s="85" t="s">
        <v>36</v>
      </c>
      <c r="P150" s="85">
        <f>VLOOKUP($C$2,'[106]ERU-1'!$A$6:$BE$17,P$42,FALSE)</f>
        <v>0</v>
      </c>
      <c r="Q150" s="85">
        <f>VLOOKUP($C$2,'[106]ERU-1'!$A$6:$BE$17,Q$42,FALSE)</f>
        <v>0</v>
      </c>
      <c r="R150" s="85">
        <f>VLOOKUP($C$2,'[106]ERU-1'!$A$6:$BE$17,R$42,FALSE)</f>
        <v>1067</v>
      </c>
      <c r="S150" s="85">
        <f>VLOOKUP($C$2,'[106]ERU-1'!$A$6:$BE$17,S$42,FALSE)</f>
        <v>0</v>
      </c>
      <c r="T150" s="85">
        <f>VLOOKUP($C$2,'[106]ERU-1'!$A$6:$BE$17,T$42,FALSE)</f>
        <v>0</v>
      </c>
      <c r="U150" s="85">
        <f>VLOOKUP($C$2,'[106]ERU-1'!$A$6:$BE$17,U$42,FALSE)</f>
        <v>0</v>
      </c>
      <c r="V150" s="85">
        <f>VLOOKUP($C$2,'[106]ERU-1'!$A$6:$BE$17,V$42,FALSE)</f>
        <v>0</v>
      </c>
      <c r="W150" s="85">
        <f>VLOOKUP($C$2,'[106]ERU-1'!$A$6:$BE$17,W$42,FALSE)</f>
        <v>0</v>
      </c>
      <c r="X150" s="85">
        <f>VLOOKUP($C$2,'[106]ERU-1'!$A$6:$BE$17,X$42,FALSE)</f>
        <v>0</v>
      </c>
      <c r="Y150" s="85">
        <f>VLOOKUP($C$2,'[106]ERU-1'!$A$6:$BE$17,Y$42,FALSE)</f>
        <v>0</v>
      </c>
      <c r="Z150" s="85">
        <f>VLOOKUP($C$2,'[106]ERU-1'!$A$6:$BE$17,Z$42,FALSE)</f>
        <v>0</v>
      </c>
      <c r="AA150" s="85" t="str">
        <f>INDEX([16]Data!$BK$5:$BK$156,MATCH(A150,[16]Data!$A$5:$A$156,0))</f>
        <v>Středočeský</v>
      </c>
      <c r="AB150" s="86">
        <f>INDEX([16]Data!$BM$5:$BM$156,MATCH(A150,[16]Data!$A$5:$A$156,0))</f>
        <v>1.268</v>
      </c>
      <c r="AD150" s="39">
        <f t="shared" si="17"/>
        <v>0.87465956315222371</v>
      </c>
    </row>
    <row r="151" spans="1:30" x14ac:dyDescent="0.25">
      <c r="A151">
        <v>3869</v>
      </c>
      <c r="B151" s="84" t="str">
        <f>INDEX([16]Data!$C$5:$C$156,MATCH(A151,[16]Data!$A$5:$A$156,0))</f>
        <v>KJ - Sedlčany, Žižkova</v>
      </c>
      <c r="C151" s="85" t="str">
        <f>VLOOKUP($C$2,'[107]ERU-1'!$A$6:$BE$17,C$42,FALSE)</f>
        <v>Říjen</v>
      </c>
      <c r="D151" s="85">
        <f>VLOOKUP($C$2,'[107]ERU-1'!$A$6:$BE$17,D$42,FALSE)</f>
        <v>10</v>
      </c>
      <c r="E151" s="85">
        <f>VLOOKUP($C$2,'[107]ERU-1'!$A$6:$BE$17,E$42,FALSE)</f>
        <v>348.59800000000001</v>
      </c>
      <c r="F151" s="85">
        <f>VLOOKUP($C$2,'[107]ERU-1'!$A$6:$BE$17,F$42,FALSE)</f>
        <v>188.054</v>
      </c>
      <c r="G151" s="85">
        <f>VLOOKUP($C$2,'[107]ERU-1'!$A$6:$BE$17,G$42,FALSE)</f>
        <v>35.462000000000003</v>
      </c>
      <c r="H151" s="85">
        <f>VLOOKUP($C$2,'[107]ERU-1'!$A$6:$BE$17,H$42,FALSE)</f>
        <v>525</v>
      </c>
      <c r="I151" s="85">
        <f>VLOOKUP($C$2,'[107]ERU-1'!$A$6:$BE$17,I$42,FALSE)</f>
        <v>0</v>
      </c>
      <c r="J151" s="85">
        <f>VLOOKUP($C$2,'[107]ERU-1'!$A$6:$BE$17,J$42,FALSE)</f>
        <v>0</v>
      </c>
      <c r="K151" s="85">
        <f>VLOOKUP($C$2,'[107]ERU-1'!$A$6:$BE$17,K$42,FALSE)</f>
        <v>525</v>
      </c>
      <c r="L151" s="85">
        <f>VLOOKUP($C$2,'[107]ERU-1'!$A$6:$BE$17,L$42,FALSE)</f>
        <v>0</v>
      </c>
      <c r="M151" s="85">
        <f>VLOOKUP($C$2,'[107]ERU-1'!$A$6:$BE$17,M$42,FALSE)</f>
        <v>525</v>
      </c>
      <c r="N151" s="85">
        <f>VLOOKUP($C$2,'[107]ERU-1'!$A$6:$BE$17,N$42,FALSE)</f>
        <v>0</v>
      </c>
      <c r="O151" s="85" t="s">
        <v>36</v>
      </c>
      <c r="P151" s="85">
        <f>VLOOKUP($C$2,'[107]ERU-1'!$A$6:$BE$17,P$42,FALSE)</f>
        <v>0</v>
      </c>
      <c r="Q151" s="85">
        <f>VLOOKUP($C$2,'[107]ERU-1'!$A$6:$BE$17,Q$42,FALSE)</f>
        <v>0</v>
      </c>
      <c r="R151" s="85">
        <f>VLOOKUP($C$2,'[107]ERU-1'!$A$6:$BE$17,R$42,FALSE)</f>
        <v>525</v>
      </c>
      <c r="S151" s="85">
        <f>VLOOKUP($C$2,'[107]ERU-1'!$A$6:$BE$17,S$42,FALSE)</f>
        <v>0</v>
      </c>
      <c r="T151" s="85">
        <f>VLOOKUP($C$2,'[107]ERU-1'!$A$6:$BE$17,T$42,FALSE)</f>
        <v>0</v>
      </c>
      <c r="U151" s="85">
        <f>VLOOKUP($C$2,'[107]ERU-1'!$A$6:$BE$17,U$42,FALSE)</f>
        <v>0</v>
      </c>
      <c r="V151" s="85">
        <f>VLOOKUP($C$2,'[107]ERU-1'!$A$6:$BE$17,V$42,FALSE)</f>
        <v>0</v>
      </c>
      <c r="W151" s="85">
        <f>VLOOKUP($C$2,'[107]ERU-1'!$A$6:$BE$17,W$42,FALSE)</f>
        <v>0</v>
      </c>
      <c r="X151" s="85">
        <f>VLOOKUP($C$2,'[107]ERU-1'!$A$6:$BE$17,X$42,FALSE)</f>
        <v>0</v>
      </c>
      <c r="Y151" s="85">
        <f>VLOOKUP($C$2,'[107]ERU-1'!$A$6:$BE$17,Y$42,FALSE)</f>
        <v>0</v>
      </c>
      <c r="Z151" s="85">
        <f>VLOOKUP($C$2,'[107]ERU-1'!$A$6:$BE$17,Z$42,FALSE)</f>
        <v>0</v>
      </c>
      <c r="AA151" s="85" t="str">
        <f>INDEX([16]Data!$BK$5:$BK$156,MATCH(A151,[16]Data!$A$5:$A$156,0))</f>
        <v>Středočeský</v>
      </c>
      <c r="AB151" s="86">
        <f>INDEX([16]Data!$BM$5:$BM$156,MATCH(A151,[16]Data!$A$5:$A$156,0))</f>
        <v>0.80100000000000005</v>
      </c>
      <c r="AD151" s="39">
        <f t="shared" si="17"/>
        <v>0.77548647374335733</v>
      </c>
    </row>
    <row r="152" spans="1:30" x14ac:dyDescent="0.25">
      <c r="A152">
        <v>3928</v>
      </c>
      <c r="B152" s="84" t="str">
        <f>INDEX([16]Data!$C$5:$C$156,MATCH(A152,[16]Data!$A$5:$A$156,0))</f>
        <v>KJ - Tanvald ul. Vítězná</v>
      </c>
      <c r="C152" s="85" t="str">
        <f>VLOOKUP($C$2,'[108]ERU-1'!$A$6:$BE$17,C$42,FALSE)</f>
        <v>Říjen</v>
      </c>
      <c r="D152" s="85">
        <f>VLOOKUP($C$2,'[108]ERU-1'!$A$6:$BE$17,D$42,FALSE)</f>
        <v>10</v>
      </c>
      <c r="E152" s="85">
        <f>VLOOKUP($C$2,'[108]ERU-1'!$A$6:$BE$17,E$42,FALSE)</f>
        <v>164.852</v>
      </c>
      <c r="F152" s="85">
        <f>VLOOKUP($C$2,'[108]ERU-1'!$A$6:$BE$17,F$42,FALSE)</f>
        <v>96.552999999999997</v>
      </c>
      <c r="G152" s="85">
        <f>VLOOKUP($C$2,'[108]ERU-1'!$A$6:$BE$17,G$42,FALSE)</f>
        <v>35.487000000000002</v>
      </c>
      <c r="H152" s="85">
        <f>VLOOKUP($C$2,'[108]ERU-1'!$A$6:$BE$17,H$42,FALSE)</f>
        <v>288</v>
      </c>
      <c r="I152" s="85">
        <f>VLOOKUP($C$2,'[108]ERU-1'!$A$6:$BE$17,I$42,FALSE)</f>
        <v>0</v>
      </c>
      <c r="J152" s="85">
        <f>VLOOKUP($C$2,'[108]ERU-1'!$A$6:$BE$17,J$42,FALSE)</f>
        <v>0</v>
      </c>
      <c r="K152" s="85">
        <f>VLOOKUP($C$2,'[108]ERU-1'!$A$6:$BE$17,K$42,FALSE)</f>
        <v>288</v>
      </c>
      <c r="L152" s="85">
        <f>VLOOKUP($C$2,'[108]ERU-1'!$A$6:$BE$17,L$42,FALSE)</f>
        <v>0</v>
      </c>
      <c r="M152" s="85">
        <f>VLOOKUP($C$2,'[108]ERU-1'!$A$6:$BE$17,M$42,FALSE)</f>
        <v>288</v>
      </c>
      <c r="N152" s="85">
        <f>VLOOKUP($C$2,'[108]ERU-1'!$A$6:$BE$17,N$42,FALSE)</f>
        <v>0</v>
      </c>
      <c r="O152" s="85" t="s">
        <v>36</v>
      </c>
      <c r="P152" s="85">
        <f>VLOOKUP($C$2,'[108]ERU-1'!$A$6:$BE$17,P$42,FALSE)</f>
        <v>0</v>
      </c>
      <c r="Q152" s="85">
        <f>VLOOKUP($C$2,'[108]ERU-1'!$A$6:$BE$17,Q$42,FALSE)</f>
        <v>0</v>
      </c>
      <c r="R152" s="85">
        <f>VLOOKUP($C$2,'[108]ERU-1'!$A$6:$BE$17,R$42,FALSE)</f>
        <v>288</v>
      </c>
      <c r="S152" s="85">
        <f>VLOOKUP($C$2,'[108]ERU-1'!$A$6:$BE$17,S$42,FALSE)</f>
        <v>0</v>
      </c>
      <c r="T152" s="85">
        <f>VLOOKUP($C$2,'[108]ERU-1'!$A$6:$BE$17,T$42,FALSE)</f>
        <v>0</v>
      </c>
      <c r="U152" s="85">
        <f>VLOOKUP($C$2,'[108]ERU-1'!$A$6:$BE$17,U$42,FALSE)</f>
        <v>0</v>
      </c>
      <c r="V152" s="85">
        <f>VLOOKUP($C$2,'[108]ERU-1'!$A$6:$BE$17,V$42,FALSE)</f>
        <v>0</v>
      </c>
      <c r="W152" s="85">
        <f>VLOOKUP($C$2,'[108]ERU-1'!$A$6:$BE$17,W$42,FALSE)</f>
        <v>0</v>
      </c>
      <c r="X152" s="85">
        <f>VLOOKUP($C$2,'[108]ERU-1'!$A$6:$BE$17,X$42,FALSE)</f>
        <v>0</v>
      </c>
      <c r="Y152" s="85">
        <f>VLOOKUP($C$2,'[108]ERU-1'!$A$6:$BE$17,Y$42,FALSE)</f>
        <v>0</v>
      </c>
      <c r="Z152" s="85">
        <f>VLOOKUP($C$2,'[108]ERU-1'!$A$6:$BE$17,Z$42,FALSE)</f>
        <v>0</v>
      </c>
      <c r="AA152" s="85" t="str">
        <f>INDEX([16]Data!$BK$5:$BK$156,MATCH(A152,[16]Data!$A$5:$A$156,0))</f>
        <v>Liberecký</v>
      </c>
      <c r="AB152" s="86">
        <f>INDEX([16]Data!$BM$5:$BM$156,MATCH(A152,[16]Data!$A$5:$A$156,0))</f>
        <v>0.3</v>
      </c>
      <c r="AD152" s="39">
        <f t="shared" si="17"/>
        <v>0.82856047973651781</v>
      </c>
    </row>
    <row r="153" spans="1:30" x14ac:dyDescent="0.25">
      <c r="A153">
        <v>3974</v>
      </c>
      <c r="B153" s="84" t="str">
        <f>INDEX([16]Data!$C$5:$C$156,MATCH(A153,[16]Data!$A$5:$A$156,0))</f>
        <v>KJ - Energocentrum Vítkovice III</v>
      </c>
      <c r="C153" s="85" t="str">
        <f>VLOOKUP($C$2,'[109]ERU-1'!$A$6:$BE$17,C$42,FALSE)</f>
        <v>Říjen</v>
      </c>
      <c r="D153" s="85">
        <f>VLOOKUP($C$2,'[109]ERU-1'!$A$6:$BE$17,D$42,FALSE)</f>
        <v>10</v>
      </c>
      <c r="E153" s="85">
        <f>VLOOKUP($C$2,'[109]ERU-1'!$A$6:$BE$17,E$42,FALSE)</f>
        <v>738.10799999999995</v>
      </c>
      <c r="F153" s="85">
        <f>VLOOKUP($C$2,'[109]ERU-1'!$A$6:$BE$17,F$42,FALSE)</f>
        <v>391.27</v>
      </c>
      <c r="G153" s="85">
        <f>VLOOKUP($C$2,'[109]ERU-1'!$A$6:$BE$17,G$42,FALSE)</f>
        <v>35.469000000000001</v>
      </c>
      <c r="H153" s="85">
        <f>VLOOKUP($C$2,'[109]ERU-1'!$A$6:$BE$17,H$42,FALSE)</f>
        <v>1094</v>
      </c>
      <c r="I153" s="85">
        <f>VLOOKUP($C$2,'[109]ERU-1'!$A$6:$BE$17,I$42,FALSE)</f>
        <v>0</v>
      </c>
      <c r="J153" s="85">
        <f>VLOOKUP($C$2,'[109]ERU-1'!$A$6:$BE$17,J$42,FALSE)</f>
        <v>0</v>
      </c>
      <c r="K153" s="85">
        <f>VLOOKUP($C$2,'[109]ERU-1'!$A$6:$BE$17,K$42,FALSE)</f>
        <v>1094</v>
      </c>
      <c r="L153" s="85">
        <f>VLOOKUP($C$2,'[109]ERU-1'!$A$6:$BE$17,L$42,FALSE)</f>
        <v>0</v>
      </c>
      <c r="M153" s="85">
        <f>VLOOKUP($C$2,'[109]ERU-1'!$A$6:$BE$17,M$42,FALSE)</f>
        <v>1094</v>
      </c>
      <c r="N153" s="85">
        <f>VLOOKUP($C$2,'[109]ERU-1'!$A$6:$BE$17,N$42,FALSE)</f>
        <v>0</v>
      </c>
      <c r="O153" s="85" t="s">
        <v>36</v>
      </c>
      <c r="P153" s="85">
        <f>VLOOKUP($C$2,'[109]ERU-1'!$A$6:$BE$17,P$42,FALSE)</f>
        <v>0</v>
      </c>
      <c r="Q153" s="85">
        <f>VLOOKUP($C$2,'[109]ERU-1'!$A$6:$BE$17,Q$42,FALSE)</f>
        <v>0</v>
      </c>
      <c r="R153" s="85">
        <f>VLOOKUP($C$2,'[109]ERU-1'!$A$6:$BE$17,R$42,FALSE)</f>
        <v>0</v>
      </c>
      <c r="S153" s="85">
        <f>VLOOKUP($C$2,'[109]ERU-1'!$A$6:$BE$17,S$42,FALSE)</f>
        <v>0</v>
      </c>
      <c r="T153" s="85">
        <f>VLOOKUP($C$2,'[109]ERU-1'!$A$6:$BE$17,T$42,FALSE)</f>
        <v>1094</v>
      </c>
      <c r="U153" s="85">
        <f>VLOOKUP($C$2,'[109]ERU-1'!$A$6:$BE$17,U$42,FALSE)</f>
        <v>0</v>
      </c>
      <c r="V153" s="85">
        <f>VLOOKUP($C$2,'[109]ERU-1'!$A$6:$BE$17,V$42,FALSE)</f>
        <v>0</v>
      </c>
      <c r="W153" s="85">
        <f>VLOOKUP($C$2,'[109]ERU-1'!$A$6:$BE$17,W$42,FALSE)</f>
        <v>0</v>
      </c>
      <c r="X153" s="85">
        <f>VLOOKUP($C$2,'[109]ERU-1'!$A$6:$BE$17,X$42,FALSE)</f>
        <v>0</v>
      </c>
      <c r="Y153" s="85">
        <f>VLOOKUP($C$2,'[109]ERU-1'!$A$6:$BE$17,Y$42,FALSE)</f>
        <v>0</v>
      </c>
      <c r="Z153" s="85">
        <f>VLOOKUP($C$2,'[109]ERU-1'!$A$6:$BE$17,Z$42,FALSE)</f>
        <v>0</v>
      </c>
      <c r="AA153" s="85" t="str">
        <f>INDEX([16]Data!$BK$5:$BK$156,MATCH(A153,[16]Data!$A$5:$A$156,0))</f>
        <v>Moravskoslezský</v>
      </c>
      <c r="AB153" s="86">
        <f>INDEX([16]Data!$BM$5:$BM$156,MATCH(A153,[16]Data!$A$5:$A$156,0))</f>
        <v>1.966</v>
      </c>
      <c r="AD153" s="39">
        <f t="shared" si="17"/>
        <v>0.77667311291151608</v>
      </c>
    </row>
    <row r="154" spans="1:30" x14ac:dyDescent="0.25">
      <c r="A154">
        <v>3929</v>
      </c>
      <c r="B154" s="84" t="str">
        <f>INDEX([16]Data!$C$5:$C$156,MATCH(A154,[16]Data!$A$5:$A$156,0))</f>
        <v>KJ - Česká Třebová na Milíři</v>
      </c>
      <c r="C154" s="85" t="str">
        <f>VLOOKUP($C$2,'[110]ERU-1'!$A$6:$BE$17,C$42,FALSE)</f>
        <v>Říjen</v>
      </c>
      <c r="D154" s="85">
        <f>VLOOKUP($C$2,'[110]ERU-1'!$A$6:$BE$17,D$42,FALSE)</f>
        <v>10</v>
      </c>
      <c r="E154" s="85">
        <f>VLOOKUP($C$2,'[110]ERU-1'!$A$6:$BE$17,E$42,FALSE)</f>
        <v>194.767</v>
      </c>
      <c r="F154" s="85">
        <f>VLOOKUP($C$2,'[110]ERU-1'!$A$6:$BE$17,F$42,FALSE)</f>
        <v>111.721</v>
      </c>
      <c r="G154" s="85">
        <f>VLOOKUP($C$2,'[110]ERU-1'!$A$6:$BE$17,G$42,FALSE)</f>
        <v>35.47</v>
      </c>
      <c r="H154" s="85">
        <f>VLOOKUP($C$2,'[110]ERU-1'!$A$6:$BE$17,H$42,FALSE)</f>
        <v>324</v>
      </c>
      <c r="I154" s="85">
        <f>VLOOKUP($C$2,'[110]ERU-1'!$A$6:$BE$17,I$42,FALSE)</f>
        <v>0</v>
      </c>
      <c r="J154" s="85">
        <f>VLOOKUP($C$2,'[110]ERU-1'!$A$6:$BE$17,J$42,FALSE)</f>
        <v>0</v>
      </c>
      <c r="K154" s="85">
        <f>VLOOKUP($C$2,'[110]ERU-1'!$A$6:$BE$17,K$42,FALSE)</f>
        <v>324</v>
      </c>
      <c r="L154" s="85">
        <f>VLOOKUP($C$2,'[110]ERU-1'!$A$6:$BE$17,L$42,FALSE)</f>
        <v>0</v>
      </c>
      <c r="M154" s="85">
        <f>VLOOKUP($C$2,'[110]ERU-1'!$A$6:$BE$17,M$42,FALSE)</f>
        <v>324</v>
      </c>
      <c r="N154" s="85">
        <f>VLOOKUP($C$2,'[110]ERU-1'!$A$6:$BE$17,N$42,FALSE)</f>
        <v>0</v>
      </c>
      <c r="O154" s="85" t="s">
        <v>36</v>
      </c>
      <c r="P154" s="85">
        <f>VLOOKUP($C$2,'[110]ERU-1'!$A$6:$BE$17,P$42,FALSE)</f>
        <v>0</v>
      </c>
      <c r="Q154" s="85">
        <f>VLOOKUP($C$2,'[110]ERU-1'!$A$6:$BE$17,Q$42,FALSE)</f>
        <v>0</v>
      </c>
      <c r="R154" s="85">
        <f>VLOOKUP($C$2,'[110]ERU-1'!$A$6:$BE$17,R$42,FALSE)</f>
        <v>324</v>
      </c>
      <c r="S154" s="85">
        <f>VLOOKUP($C$2,'[110]ERU-1'!$A$6:$BE$17,S$42,FALSE)</f>
        <v>0</v>
      </c>
      <c r="T154" s="85">
        <f>VLOOKUP($C$2,'[110]ERU-1'!$A$6:$BE$17,T$42,FALSE)</f>
        <v>0</v>
      </c>
      <c r="U154" s="85">
        <f>VLOOKUP($C$2,'[110]ERU-1'!$A$6:$BE$17,U$42,FALSE)</f>
        <v>0</v>
      </c>
      <c r="V154" s="85">
        <f>VLOOKUP($C$2,'[110]ERU-1'!$A$6:$BE$17,V$42,FALSE)</f>
        <v>0</v>
      </c>
      <c r="W154" s="85">
        <f>VLOOKUP($C$2,'[110]ERU-1'!$A$6:$BE$17,W$42,FALSE)</f>
        <v>0</v>
      </c>
      <c r="X154" s="85">
        <f>VLOOKUP($C$2,'[110]ERU-1'!$A$6:$BE$17,X$42,FALSE)</f>
        <v>0</v>
      </c>
      <c r="Y154" s="85">
        <f>VLOOKUP($C$2,'[110]ERU-1'!$A$6:$BE$17,Y$42,FALSE)</f>
        <v>0</v>
      </c>
      <c r="Z154" s="85">
        <f>VLOOKUP($C$2,'[110]ERU-1'!$A$6:$BE$17,Z$42,FALSE)</f>
        <v>0</v>
      </c>
      <c r="AA154" s="85" t="str">
        <f>INDEX([16]Data!$BK$5:$BK$156,MATCH(A154,[16]Data!$A$5:$A$156,0))</f>
        <v>Pardubický</v>
      </c>
      <c r="AB154" s="86">
        <f>INDEX([16]Data!$BM$5:$BM$156,MATCH(A154,[16]Data!$A$5:$A$156,0))</f>
        <v>0.28000000000000003</v>
      </c>
      <c r="AD154" s="39">
        <f t="shared" si="17"/>
        <v>0.80557818136250126</v>
      </c>
    </row>
    <row r="155" spans="1:30" x14ac:dyDescent="0.25">
      <c r="A155">
        <v>4026</v>
      </c>
      <c r="B155" s="84" t="str">
        <f>INDEX([16]Data!$C$5:$C$156,MATCH(A155,[16]Data!$A$5:$A$156,0))</f>
        <v>KJ - Řež ÚJV</v>
      </c>
      <c r="C155" s="85" t="str">
        <f>VLOOKUP($C$2,'[111]ERU-1'!$A$6:$BE$17,C$42,FALSE)</f>
        <v>Říjen</v>
      </c>
      <c r="D155" s="85">
        <f>VLOOKUP($C$2,'[111]ERU-1'!$A$6:$BE$17,D$42,FALSE)</f>
        <v>10</v>
      </c>
      <c r="E155" s="85">
        <f>VLOOKUP($C$2,'[111]ERU-1'!$A$6:$BE$17,E$42,FALSE)</f>
        <v>600.82100000000003</v>
      </c>
      <c r="F155" s="85">
        <f>VLOOKUP($C$2,'[111]ERU-1'!$A$6:$BE$17,F$42,FALSE)</f>
        <v>326.601</v>
      </c>
      <c r="G155" s="85">
        <f>VLOOKUP($C$2,'[111]ERU-1'!$A$6:$BE$17,G$42,FALSE)</f>
        <v>35.479999999999997</v>
      </c>
      <c r="H155" s="85">
        <f>VLOOKUP($C$2,'[111]ERU-1'!$A$6:$BE$17,H$42,FALSE)</f>
        <v>905</v>
      </c>
      <c r="I155" s="85">
        <f>VLOOKUP($C$2,'[111]ERU-1'!$A$6:$BE$17,I$42,FALSE)</f>
        <v>0</v>
      </c>
      <c r="J155" s="85">
        <f>VLOOKUP($C$2,'[111]ERU-1'!$A$6:$BE$17,J$42,FALSE)</f>
        <v>0</v>
      </c>
      <c r="K155" s="85">
        <f>VLOOKUP($C$2,'[111]ERU-1'!$A$6:$BE$17,K$42,FALSE)</f>
        <v>905</v>
      </c>
      <c r="L155" s="85">
        <f>VLOOKUP($C$2,'[111]ERU-1'!$A$6:$BE$17,L$42,FALSE)</f>
        <v>0</v>
      </c>
      <c r="M155" s="85">
        <f>VLOOKUP($C$2,'[111]ERU-1'!$A$6:$BE$17,M$42,FALSE)</f>
        <v>905</v>
      </c>
      <c r="N155" s="85">
        <f>VLOOKUP($C$2,'[111]ERU-1'!$A$6:$BE$17,N$42,FALSE)</f>
        <v>0</v>
      </c>
      <c r="O155" s="85" t="s">
        <v>36</v>
      </c>
      <c r="P155" s="85">
        <f>VLOOKUP($C$2,'[111]ERU-1'!$A$6:$BE$17,P$42,FALSE)</f>
        <v>0</v>
      </c>
      <c r="Q155" s="85">
        <f>VLOOKUP($C$2,'[111]ERU-1'!$A$6:$BE$17,Q$42,FALSE)</f>
        <v>0</v>
      </c>
      <c r="R155" s="85">
        <f>VLOOKUP($C$2,'[111]ERU-1'!$A$6:$BE$17,R$42,FALSE)</f>
        <v>905</v>
      </c>
      <c r="S155" s="85">
        <f>VLOOKUP($C$2,'[111]ERU-1'!$A$6:$BE$17,S$42,FALSE)</f>
        <v>0</v>
      </c>
      <c r="T155" s="85">
        <f>VLOOKUP($C$2,'[111]ERU-1'!$A$6:$BE$17,T$42,FALSE)</f>
        <v>0</v>
      </c>
      <c r="U155" s="85">
        <f>VLOOKUP($C$2,'[111]ERU-1'!$A$6:$BE$17,U$42,FALSE)</f>
        <v>0</v>
      </c>
      <c r="V155" s="85">
        <f>VLOOKUP($C$2,'[111]ERU-1'!$A$6:$BE$17,V$42,FALSE)</f>
        <v>0</v>
      </c>
      <c r="W155" s="85">
        <f>VLOOKUP($C$2,'[111]ERU-1'!$A$6:$BE$17,W$42,FALSE)</f>
        <v>0</v>
      </c>
      <c r="X155" s="85">
        <f>VLOOKUP($C$2,'[111]ERU-1'!$A$6:$BE$17,X$42,FALSE)</f>
        <v>0</v>
      </c>
      <c r="Y155" s="85">
        <f>VLOOKUP($C$2,'[111]ERU-1'!$A$6:$BE$17,Y$42,FALSE)</f>
        <v>0</v>
      </c>
      <c r="Z155" s="85">
        <f>VLOOKUP($C$2,'[111]ERU-1'!$A$6:$BE$17,Z$42,FALSE)</f>
        <v>0</v>
      </c>
      <c r="AA155" s="85" t="str">
        <f>INDEX([16]Data!$BK$5:$BK$156,MATCH(A155,[16]Data!$A$5:$A$156,0))</f>
        <v>Středočeský</v>
      </c>
      <c r="AB155" s="86">
        <f>INDEX([16]Data!$BM$5:$BM$156,MATCH(A155,[16]Data!$A$5:$A$156,0))</f>
        <v>1.268</v>
      </c>
      <c r="AD155" s="39">
        <f t="shared" si="17"/>
        <v>0.76971255106043424</v>
      </c>
    </row>
    <row r="156" spans="1:30" x14ac:dyDescent="0.25">
      <c r="A156">
        <v>4027</v>
      </c>
      <c r="B156" s="84" t="str">
        <f>INDEX([16]Data!$C$5:$C$156,MATCH(A156,[16]Data!$A$5:$A$156,0))</f>
        <v>KJ - ŠumerkK2</v>
      </c>
      <c r="C156" s="85" t="str">
        <f>VLOOKUP($C$2,'[112]ERU-1'!$A$6:$BE$17,C$42,FALSE)</f>
        <v>Říjen</v>
      </c>
      <c r="D156" s="85">
        <f>VLOOKUP($C$2,'[112]ERU-1'!$A$6:$BE$17,D$42,FALSE)</f>
        <v>10</v>
      </c>
      <c r="E156" s="85">
        <f>VLOOKUP($C$2,'[112]ERU-1'!$A$6:$BE$17,E$42,FALSE)</f>
        <v>204.411</v>
      </c>
      <c r="F156" s="85">
        <f>VLOOKUP($C$2,'[112]ERU-1'!$A$6:$BE$17,F$42,FALSE)</f>
        <v>108.462</v>
      </c>
      <c r="G156" s="85">
        <f>VLOOKUP($C$2,'[112]ERU-1'!$A$6:$BE$17,G$42,FALSE)</f>
        <v>35.481000000000002</v>
      </c>
      <c r="H156" s="85">
        <f>VLOOKUP($C$2,'[112]ERU-1'!$A$6:$BE$17,H$42,FALSE)</f>
        <v>300</v>
      </c>
      <c r="I156" s="85">
        <f>VLOOKUP($C$2,'[112]ERU-1'!$A$6:$BE$17,I$42,FALSE)</f>
        <v>0</v>
      </c>
      <c r="J156" s="85">
        <f>VLOOKUP($C$2,'[112]ERU-1'!$A$6:$BE$17,J$42,FALSE)</f>
        <v>0</v>
      </c>
      <c r="K156" s="85">
        <f>VLOOKUP($C$2,'[112]ERU-1'!$A$6:$BE$17,K$42,FALSE)</f>
        <v>300</v>
      </c>
      <c r="L156" s="85">
        <f>VLOOKUP($C$2,'[112]ERU-1'!$A$6:$BE$17,L$42,FALSE)</f>
        <v>0</v>
      </c>
      <c r="M156" s="85">
        <f>VLOOKUP($C$2,'[112]ERU-1'!$A$6:$BE$17,M$42,FALSE)</f>
        <v>300</v>
      </c>
      <c r="N156" s="85">
        <f>VLOOKUP($C$2,'[112]ERU-1'!$A$6:$BE$17,N$42,FALSE)</f>
        <v>0</v>
      </c>
      <c r="O156" s="85" t="s">
        <v>36</v>
      </c>
      <c r="P156" s="85">
        <f>VLOOKUP($C$2,'[112]ERU-1'!$A$6:$BE$17,P$42,FALSE)</f>
        <v>0</v>
      </c>
      <c r="Q156" s="85">
        <f>VLOOKUP($C$2,'[112]ERU-1'!$A$6:$BE$17,Q$42,FALSE)</f>
        <v>0</v>
      </c>
      <c r="R156" s="85">
        <f>VLOOKUP($C$2,'[112]ERU-1'!$A$6:$BE$17,R$42,FALSE)</f>
        <v>300</v>
      </c>
      <c r="S156" s="85">
        <f>VLOOKUP($C$2,'[112]ERU-1'!$A$6:$BE$17,S$42,FALSE)</f>
        <v>0</v>
      </c>
      <c r="T156" s="85">
        <f>VLOOKUP($C$2,'[112]ERU-1'!$A$6:$BE$17,T$42,FALSE)</f>
        <v>0</v>
      </c>
      <c r="U156" s="85">
        <f>VLOOKUP($C$2,'[112]ERU-1'!$A$6:$BE$17,U$42,FALSE)</f>
        <v>0</v>
      </c>
      <c r="V156" s="85">
        <f>VLOOKUP($C$2,'[112]ERU-1'!$A$6:$BE$17,V$42,FALSE)</f>
        <v>0</v>
      </c>
      <c r="W156" s="85">
        <f>VLOOKUP($C$2,'[112]ERU-1'!$A$6:$BE$17,W$42,FALSE)</f>
        <v>0</v>
      </c>
      <c r="X156" s="85">
        <f>VLOOKUP($C$2,'[112]ERU-1'!$A$6:$BE$17,X$42,FALSE)</f>
        <v>0</v>
      </c>
      <c r="Y156" s="85">
        <f>VLOOKUP($C$2,'[112]ERU-1'!$A$6:$BE$17,Y$42,FALSE)</f>
        <v>0</v>
      </c>
      <c r="Z156" s="85">
        <f>VLOOKUP($C$2,'[112]ERU-1'!$A$6:$BE$17,Z$42,FALSE)</f>
        <v>0</v>
      </c>
      <c r="AA156" s="85" t="str">
        <f>INDEX([16]Data!$BK$5:$BK$156,MATCH(A156,[16]Data!$A$5:$A$156,0))</f>
        <v>Olomoucký</v>
      </c>
      <c r="AB156" s="86">
        <f>INDEX([16]Data!$BM$5:$BM$156,MATCH(A156,[16]Data!$A$5:$A$156,0))</f>
        <v>1.268</v>
      </c>
      <c r="AD156" s="39">
        <f t="shared" si="17"/>
        <v>0.76831824356302969</v>
      </c>
    </row>
    <row r="157" spans="1:30" x14ac:dyDescent="0.25">
      <c r="A157">
        <v>4028</v>
      </c>
      <c r="B157" s="84" t="str">
        <f>INDEX([16]Data!$C$5:$C$156,MATCH(A157,[16]Data!$A$5:$A$156,0))</f>
        <v>KJ - Šumerk K3</v>
      </c>
      <c r="C157" s="85" t="str">
        <f>VLOOKUP($C$2,'[113]ERU-1'!$A$6:$BE$17,C$42,FALSE)</f>
        <v>Říjen</v>
      </c>
      <c r="D157" s="85">
        <f>VLOOKUP($C$2,'[113]ERU-1'!$A$6:$BE$17,D$42,FALSE)</f>
        <v>10</v>
      </c>
      <c r="E157" s="85">
        <f>VLOOKUP($C$2,'[113]ERU-1'!$A$6:$BE$17,E$42,FALSE)</f>
        <v>350.58600000000001</v>
      </c>
      <c r="F157" s="85">
        <f>VLOOKUP($C$2,'[113]ERU-1'!$A$6:$BE$17,F$42,FALSE)</f>
        <v>187.55</v>
      </c>
      <c r="G157" s="85">
        <f>VLOOKUP($C$2,'[113]ERU-1'!$A$6:$BE$17,G$42,FALSE)</f>
        <v>34.959000000000003</v>
      </c>
      <c r="H157" s="85">
        <f>VLOOKUP($C$2,'[113]ERU-1'!$A$6:$BE$17,H$42,FALSE)</f>
        <v>530</v>
      </c>
      <c r="I157" s="85">
        <f>VLOOKUP($C$2,'[113]ERU-1'!$A$6:$BE$17,I$42,FALSE)</f>
        <v>0</v>
      </c>
      <c r="J157" s="85">
        <f>VLOOKUP($C$2,'[113]ERU-1'!$A$6:$BE$17,J$42,FALSE)</f>
        <v>0</v>
      </c>
      <c r="K157" s="85">
        <f>VLOOKUP($C$2,'[113]ERU-1'!$A$6:$BE$17,K$42,FALSE)</f>
        <v>530</v>
      </c>
      <c r="L157" s="85">
        <f>VLOOKUP($C$2,'[113]ERU-1'!$A$6:$BE$17,L$42,FALSE)</f>
        <v>0</v>
      </c>
      <c r="M157" s="85">
        <f>VLOOKUP($C$2,'[113]ERU-1'!$A$6:$BE$17,M$42,FALSE)</f>
        <v>530</v>
      </c>
      <c r="N157" s="85">
        <f>VLOOKUP($C$2,'[113]ERU-1'!$A$6:$BE$17,N$42,FALSE)</f>
        <v>0</v>
      </c>
      <c r="O157" s="85" t="s">
        <v>36</v>
      </c>
      <c r="P157" s="85">
        <f>VLOOKUP($C$2,'[113]ERU-1'!$A$6:$BE$17,P$42,FALSE)</f>
        <v>0</v>
      </c>
      <c r="Q157" s="85">
        <f>VLOOKUP($C$2,'[113]ERU-1'!$A$6:$BE$17,Q$42,FALSE)</f>
        <v>0</v>
      </c>
      <c r="R157" s="85">
        <f>VLOOKUP($C$2,'[113]ERU-1'!$A$6:$BE$17,R$42,FALSE)</f>
        <v>530</v>
      </c>
      <c r="S157" s="85">
        <f>VLOOKUP($C$2,'[113]ERU-1'!$A$6:$BE$17,S$42,FALSE)</f>
        <v>0</v>
      </c>
      <c r="T157" s="85">
        <f>VLOOKUP($C$2,'[113]ERU-1'!$A$6:$BE$17,T$42,FALSE)</f>
        <v>0</v>
      </c>
      <c r="U157" s="85">
        <f>VLOOKUP($C$2,'[113]ERU-1'!$A$6:$BE$17,U$42,FALSE)</f>
        <v>0</v>
      </c>
      <c r="V157" s="85">
        <f>VLOOKUP($C$2,'[113]ERU-1'!$A$6:$BE$17,V$42,FALSE)</f>
        <v>0</v>
      </c>
      <c r="W157" s="85">
        <f>VLOOKUP($C$2,'[113]ERU-1'!$A$6:$BE$17,W$42,FALSE)</f>
        <v>0</v>
      </c>
      <c r="X157" s="85">
        <f>VLOOKUP($C$2,'[113]ERU-1'!$A$6:$BE$17,X$42,FALSE)</f>
        <v>0</v>
      </c>
      <c r="Y157" s="85">
        <f>VLOOKUP($C$2,'[113]ERU-1'!$A$6:$BE$17,Y$42,FALSE)</f>
        <v>0</v>
      </c>
      <c r="Z157" s="85">
        <f>VLOOKUP($C$2,'[113]ERU-1'!$A$6:$BE$17,Z$42,FALSE)</f>
        <v>0</v>
      </c>
      <c r="AA157" s="85" t="str">
        <f>INDEX([16]Data!$BK$5:$BK$156,MATCH(A157,[16]Data!$A$5:$A$156,0))</f>
        <v>Olomoucký</v>
      </c>
      <c r="AB157" s="86">
        <f>INDEX([16]Data!$BM$5:$BM$156,MATCH(A157,[16]Data!$A$5:$A$156,0))</f>
        <v>1.268</v>
      </c>
      <c r="AD157" s="39">
        <f t="shared" si="17"/>
        <v>0.78497585828964123</v>
      </c>
    </row>
    <row r="158" spans="1:30" x14ac:dyDescent="0.25">
      <c r="A158">
        <v>4278</v>
      </c>
      <c r="B158" s="84" t="str">
        <f>INDEX([16]Data!$C$5:$C$156,MATCH(A158,[16]Data!$A$5:$A$156,0))</f>
        <v>KJ - Helvikovice</v>
      </c>
      <c r="C158" s="85" t="str">
        <f>VLOOKUP($C$2,'[114]ERU-1'!$A$6:$BE$17,C$42,FALSE)</f>
        <v>Říjen</v>
      </c>
      <c r="D158" s="85">
        <f>VLOOKUP($C$2,'[114]ERU-1'!$A$6:$BE$17,D$42,FALSE)</f>
        <v>10</v>
      </c>
      <c r="E158" s="85">
        <f>VLOOKUP($C$2,'[114]ERU-1'!$A$6:$BE$17,E$42,FALSE)</f>
        <v>167.29499999999999</v>
      </c>
      <c r="F158" s="85">
        <f>VLOOKUP($C$2,'[114]ERU-1'!$A$6:$BE$17,F$42,FALSE)</f>
        <v>96.563000000000002</v>
      </c>
      <c r="G158" s="85">
        <f>VLOOKUP($C$2,'[114]ERU-1'!$A$6:$BE$17,G$42,FALSE)</f>
        <v>35.469000000000001</v>
      </c>
      <c r="H158" s="85">
        <f>VLOOKUP($C$2,'[114]ERU-1'!$A$6:$BE$17,H$42,FALSE)</f>
        <v>265</v>
      </c>
      <c r="I158" s="85">
        <f>VLOOKUP($C$2,'[114]ERU-1'!$A$6:$BE$17,I$42,FALSE)</f>
        <v>0</v>
      </c>
      <c r="J158" s="85">
        <f>VLOOKUP($C$2,'[114]ERU-1'!$A$6:$BE$17,J$42,FALSE)</f>
        <v>0</v>
      </c>
      <c r="K158" s="85">
        <f>VLOOKUP($C$2,'[114]ERU-1'!$A$6:$BE$17,K$42,FALSE)</f>
        <v>265</v>
      </c>
      <c r="L158" s="85">
        <f>VLOOKUP($C$2,'[114]ERU-1'!$A$6:$BE$17,L$42,FALSE)</f>
        <v>0</v>
      </c>
      <c r="M158" s="85">
        <f>VLOOKUP($C$2,'[114]ERU-1'!$A$6:$BE$17,M$42,FALSE)</f>
        <v>265</v>
      </c>
      <c r="N158" s="85">
        <f>VLOOKUP($C$2,'[114]ERU-1'!$A$6:$BE$17,N$42,FALSE)</f>
        <v>0</v>
      </c>
      <c r="O158" s="85" t="s">
        <v>36</v>
      </c>
      <c r="P158" s="85">
        <f>VLOOKUP($C$2,'[114]ERU-1'!$A$6:$BE$17,P$42,FALSE)</f>
        <v>0</v>
      </c>
      <c r="Q158" s="85">
        <f>VLOOKUP($C$2,'[114]ERU-1'!$A$6:$BE$17,Q$42,FALSE)</f>
        <v>0</v>
      </c>
      <c r="R158" s="85">
        <f>VLOOKUP($C$2,'[114]ERU-1'!$A$6:$BE$17,R$42,FALSE)</f>
        <v>265</v>
      </c>
      <c r="S158" s="85">
        <f>VLOOKUP($C$2,'[114]ERU-1'!$A$6:$BE$17,S$42,FALSE)</f>
        <v>0</v>
      </c>
      <c r="T158" s="85">
        <f>VLOOKUP($C$2,'[114]ERU-1'!$A$6:$BE$17,T$42,FALSE)</f>
        <v>0</v>
      </c>
      <c r="U158" s="85">
        <f>VLOOKUP($C$2,'[114]ERU-1'!$A$6:$BE$17,U$42,FALSE)</f>
        <v>0</v>
      </c>
      <c r="V158" s="85">
        <f>VLOOKUP($C$2,'[114]ERU-1'!$A$6:$BE$17,V$42,FALSE)</f>
        <v>0</v>
      </c>
      <c r="W158" s="85">
        <f>VLOOKUP($C$2,'[114]ERU-1'!$A$6:$BE$17,W$42,FALSE)</f>
        <v>0</v>
      </c>
      <c r="X158" s="85">
        <f>VLOOKUP($C$2,'[114]ERU-1'!$A$6:$BE$17,X$42,FALSE)</f>
        <v>0</v>
      </c>
      <c r="Y158" s="85">
        <f>VLOOKUP($C$2,'[114]ERU-1'!$A$6:$BE$17,Y$42,FALSE)</f>
        <v>0</v>
      </c>
      <c r="Z158" s="85">
        <f>VLOOKUP($C$2,'[114]ERU-1'!$A$6:$BE$17,Z$42,FALSE)</f>
        <v>0</v>
      </c>
      <c r="AA158" s="85" t="str">
        <f>INDEX([16]Data!$BK$5:$BK$156,MATCH(A158,[16]Data!$A$5:$A$156,0))</f>
        <v>Pardubický</v>
      </c>
      <c r="AB158" s="86">
        <f>INDEX([16]Data!$BM$5:$BM$156,MATCH(A158,[16]Data!$A$5:$A$156,0))</f>
        <v>0.3</v>
      </c>
      <c r="AD158" s="39">
        <f t="shared" si="17"/>
        <v>0.76231176652663146</v>
      </c>
    </row>
    <row r="159" spans="1:30" x14ac:dyDescent="0.25">
      <c r="A159">
        <v>3971</v>
      </c>
      <c r="B159" s="84" t="str">
        <f>INDEX([16]Data!$C$5:$C$156,MATCH(A159,[16]Data!$A$5:$A$156,0))</f>
        <v>KJ - Luby ul. Tovární</v>
      </c>
      <c r="C159" s="85" t="str">
        <f>VLOOKUP($C$2,'[115]ERU-1'!$A$6:$BE$17,C$42,FALSE)</f>
        <v>Říjen</v>
      </c>
      <c r="D159" s="85">
        <f>VLOOKUP($C$2,'[115]ERU-1'!$A$6:$BE$17,D$42,FALSE)</f>
        <v>10</v>
      </c>
      <c r="E159" s="85">
        <f>VLOOKUP($C$2,'[115]ERU-1'!$A$6:$BE$17,E$42,FALSE)</f>
        <v>185.673</v>
      </c>
      <c r="F159" s="85">
        <f>VLOOKUP($C$2,'[115]ERU-1'!$A$6:$BE$17,F$42,FALSE)</f>
        <v>103.83</v>
      </c>
      <c r="G159" s="85">
        <f>VLOOKUP($C$2,'[115]ERU-1'!$A$6:$BE$17,G$42,FALSE)</f>
        <v>35.496000000000002</v>
      </c>
      <c r="H159" s="85">
        <f>VLOOKUP($C$2,'[115]ERU-1'!$A$6:$BE$17,H$42,FALSE)</f>
        <v>287</v>
      </c>
      <c r="I159" s="85">
        <f>VLOOKUP($C$2,'[115]ERU-1'!$A$6:$BE$17,I$42,FALSE)</f>
        <v>0</v>
      </c>
      <c r="J159" s="85">
        <f>VLOOKUP($C$2,'[115]ERU-1'!$A$6:$BE$17,J$42,FALSE)</f>
        <v>0</v>
      </c>
      <c r="K159" s="85">
        <f>VLOOKUP($C$2,'[115]ERU-1'!$A$6:$BE$17,K$42,FALSE)</f>
        <v>287</v>
      </c>
      <c r="L159" s="85">
        <f>VLOOKUP($C$2,'[115]ERU-1'!$A$6:$BE$17,L$42,FALSE)</f>
        <v>0</v>
      </c>
      <c r="M159" s="85">
        <f>VLOOKUP($C$2,'[115]ERU-1'!$A$6:$BE$17,M$42,FALSE)</f>
        <v>287</v>
      </c>
      <c r="N159" s="85">
        <f>VLOOKUP($C$2,'[115]ERU-1'!$A$6:$BE$17,N$42,FALSE)</f>
        <v>0</v>
      </c>
      <c r="O159" s="85" t="s">
        <v>36</v>
      </c>
      <c r="P159" s="85">
        <f>VLOOKUP($C$2,'[115]ERU-1'!$A$6:$BE$17,P$42,FALSE)</f>
        <v>0</v>
      </c>
      <c r="Q159" s="85">
        <f>VLOOKUP($C$2,'[115]ERU-1'!$A$6:$BE$17,Q$42,FALSE)</f>
        <v>0</v>
      </c>
      <c r="R159" s="85">
        <f>VLOOKUP($C$2,'[115]ERU-1'!$A$6:$BE$17,R$42,FALSE)</f>
        <v>287</v>
      </c>
      <c r="S159" s="85">
        <f>VLOOKUP($C$2,'[115]ERU-1'!$A$6:$BE$17,S$42,FALSE)</f>
        <v>0</v>
      </c>
      <c r="T159" s="85">
        <f>VLOOKUP($C$2,'[115]ERU-1'!$A$6:$BE$17,T$42,FALSE)</f>
        <v>0</v>
      </c>
      <c r="U159" s="85">
        <f>VLOOKUP($C$2,'[115]ERU-1'!$A$6:$BE$17,U$42,FALSE)</f>
        <v>0</v>
      </c>
      <c r="V159" s="85">
        <f>VLOOKUP($C$2,'[115]ERU-1'!$A$6:$BE$17,V$42,FALSE)</f>
        <v>0</v>
      </c>
      <c r="W159" s="85">
        <f>VLOOKUP($C$2,'[115]ERU-1'!$A$6:$BE$17,W$42,FALSE)</f>
        <v>0</v>
      </c>
      <c r="X159" s="85">
        <f>VLOOKUP($C$2,'[115]ERU-1'!$A$6:$BE$17,X$42,FALSE)</f>
        <v>0</v>
      </c>
      <c r="Y159" s="85">
        <f>VLOOKUP($C$2,'[115]ERU-1'!$A$6:$BE$17,Y$42,FALSE)</f>
        <v>0</v>
      </c>
      <c r="Z159" s="85">
        <f>VLOOKUP($C$2,'[115]ERU-1'!$A$6:$BE$17,Z$42,FALSE)</f>
        <v>0</v>
      </c>
      <c r="AA159" s="85" t="str">
        <f>INDEX([16]Data!$BK$5:$BK$156,MATCH(A159,[16]Data!$A$5:$A$156,0))</f>
        <v>Karlovarský</v>
      </c>
      <c r="AB159" s="86">
        <f>INDEX([16]Data!$BM$5:$BM$156,MATCH(A159,[16]Data!$A$5:$A$156,0))</f>
        <v>0.28599999999999998</v>
      </c>
      <c r="AD159" s="39">
        <f t="shared" si="17"/>
        <v>0.76781491112609279</v>
      </c>
    </row>
    <row r="160" spans="1:30" x14ac:dyDescent="0.25">
      <c r="A160">
        <v>3972</v>
      </c>
      <c r="B160" s="84" t="str">
        <f>INDEX([16]Data!$C$5:$C$156,MATCH(A160,[16]Data!$A$5:$A$156,0))</f>
        <v>KJ - Luby U Pily</v>
      </c>
      <c r="C160" s="85" t="str">
        <f>VLOOKUP($C$2,'[116]ERU-1'!$A$6:$BE$17,C$42,FALSE)</f>
        <v>Říjen</v>
      </c>
      <c r="D160" s="85">
        <f>VLOOKUP($C$2,'[116]ERU-1'!$A$6:$BE$17,D$42,FALSE)</f>
        <v>10</v>
      </c>
      <c r="E160" s="85">
        <f>VLOOKUP($C$2,'[116]ERU-1'!$A$6:$BE$17,E$42,FALSE)</f>
        <v>217.25200000000001</v>
      </c>
      <c r="F160" s="85">
        <f>VLOOKUP($C$2,'[116]ERU-1'!$A$6:$BE$17,F$42,FALSE)</f>
        <v>119.087</v>
      </c>
      <c r="G160" s="85">
        <f>VLOOKUP($C$2,'[116]ERU-1'!$A$6:$BE$17,G$42,FALSE)</f>
        <v>35.494999999999997</v>
      </c>
      <c r="H160" s="85">
        <f>VLOOKUP($C$2,'[116]ERU-1'!$A$6:$BE$17,H$42,FALSE)</f>
        <v>332</v>
      </c>
      <c r="I160" s="85">
        <f>VLOOKUP($C$2,'[116]ERU-1'!$A$6:$BE$17,I$42,FALSE)</f>
        <v>0</v>
      </c>
      <c r="J160" s="85">
        <f>VLOOKUP($C$2,'[116]ERU-1'!$A$6:$BE$17,J$42,FALSE)</f>
        <v>0</v>
      </c>
      <c r="K160" s="85">
        <f>VLOOKUP($C$2,'[116]ERU-1'!$A$6:$BE$17,K$42,FALSE)</f>
        <v>332</v>
      </c>
      <c r="L160" s="85">
        <f>VLOOKUP($C$2,'[116]ERU-1'!$A$6:$BE$17,L$42,FALSE)</f>
        <v>0</v>
      </c>
      <c r="M160" s="85">
        <f>VLOOKUP($C$2,'[116]ERU-1'!$A$6:$BE$17,M$42,FALSE)</f>
        <v>332</v>
      </c>
      <c r="N160" s="85">
        <f>VLOOKUP($C$2,'[116]ERU-1'!$A$6:$BE$17,N$42,FALSE)</f>
        <v>0</v>
      </c>
      <c r="O160" s="85" t="s">
        <v>36</v>
      </c>
      <c r="P160" s="85">
        <f>VLOOKUP($C$2,'[116]ERU-1'!$A$6:$BE$17,P$42,FALSE)</f>
        <v>0</v>
      </c>
      <c r="Q160" s="85">
        <f>VLOOKUP($C$2,'[116]ERU-1'!$A$6:$BE$17,Q$42,FALSE)</f>
        <v>0</v>
      </c>
      <c r="R160" s="85">
        <f>VLOOKUP($C$2,'[116]ERU-1'!$A$6:$BE$17,R$42,FALSE)</f>
        <v>332</v>
      </c>
      <c r="S160" s="85">
        <f>VLOOKUP($C$2,'[116]ERU-1'!$A$6:$BE$17,S$42,FALSE)</f>
        <v>0</v>
      </c>
      <c r="T160" s="85">
        <f>VLOOKUP($C$2,'[116]ERU-1'!$A$6:$BE$17,T$42,FALSE)</f>
        <v>0</v>
      </c>
      <c r="U160" s="85">
        <f>VLOOKUP($C$2,'[116]ERU-1'!$A$6:$BE$17,U$42,FALSE)</f>
        <v>0</v>
      </c>
      <c r="V160" s="85">
        <f>VLOOKUP($C$2,'[116]ERU-1'!$A$6:$BE$17,V$42,FALSE)</f>
        <v>0</v>
      </c>
      <c r="W160" s="85">
        <f>VLOOKUP($C$2,'[116]ERU-1'!$A$6:$BE$17,W$42,FALSE)</f>
        <v>0</v>
      </c>
      <c r="X160" s="85">
        <f>VLOOKUP($C$2,'[116]ERU-1'!$A$6:$BE$17,X$42,FALSE)</f>
        <v>0</v>
      </c>
      <c r="Y160" s="85">
        <f>VLOOKUP($C$2,'[116]ERU-1'!$A$6:$BE$17,Y$42,FALSE)</f>
        <v>0</v>
      </c>
      <c r="Z160" s="85">
        <f>VLOOKUP($C$2,'[116]ERU-1'!$A$6:$BE$17,Z$42,FALSE)</f>
        <v>0</v>
      </c>
      <c r="AA160" s="85" t="str">
        <f>INDEX([16]Data!$BK$5:$BK$156,MATCH(A160,[16]Data!$A$5:$A$156,0))</f>
        <v>Karlovarský</v>
      </c>
      <c r="AB160" s="86">
        <f>INDEX([16]Data!$BM$5:$BM$156,MATCH(A160,[16]Data!$A$5:$A$156,0))</f>
        <v>0.28599999999999998</v>
      </c>
      <c r="AD160" s="39">
        <f t="shared" si="17"/>
        <v>0.77441049167602016</v>
      </c>
    </row>
    <row r="161" spans="1:30" x14ac:dyDescent="0.25">
      <c r="A161">
        <v>4295</v>
      </c>
      <c r="B161" s="84" t="str">
        <f>INDEX([16]Data!$C$5:$C$156,MATCH(A161,[16]Data!$A$5:$A$156,0))</f>
        <v>KJ - Mondelez Opava</v>
      </c>
      <c r="C161" s="85" t="str">
        <f>VLOOKUP($C$2,'[14]ERU-1'!$A$6:$BE$17,C$42,FALSE)</f>
        <v>Říjen</v>
      </c>
      <c r="D161" s="85">
        <f>VLOOKUP($C$2,'[14]ERU-1'!$A$6:$BE$17,D$42,FALSE)</f>
        <v>10</v>
      </c>
      <c r="E161" s="85">
        <f>VLOOKUP($C$2,'[14]ERU-1'!$A$6:$BE$17,E$42,FALSE)</f>
        <v>534.41899999999998</v>
      </c>
      <c r="F161" s="85">
        <f>VLOOKUP($C$2,'[14]ERU-1'!$A$6:$BE$17,F$42,FALSE)</f>
        <v>288.01799999999997</v>
      </c>
      <c r="G161" s="85">
        <f>VLOOKUP($C$2,'[14]ERU-1'!$A$6:$BE$17,G$42,FALSE)</f>
        <v>35.482999999999997</v>
      </c>
      <c r="H161" s="85">
        <f>VLOOKUP($C$2,'[14]ERU-1'!$A$6:$BE$17,H$42,FALSE)</f>
        <v>835</v>
      </c>
      <c r="I161" s="85">
        <f>VLOOKUP($C$2,'[14]ERU-1'!$A$6:$BE$17,I$42,FALSE)</f>
        <v>0</v>
      </c>
      <c r="J161" s="85">
        <f>VLOOKUP($C$2,'[14]ERU-1'!$A$6:$BE$17,J$42,FALSE)</f>
        <v>0</v>
      </c>
      <c r="K161" s="85">
        <f>VLOOKUP($C$2,'[14]ERU-1'!$A$6:$BE$17,K$42,FALSE)</f>
        <v>835</v>
      </c>
      <c r="L161" s="85">
        <f>VLOOKUP($C$2,'[14]ERU-1'!$A$6:$BE$17,L$42,FALSE)</f>
        <v>0</v>
      </c>
      <c r="M161" s="85">
        <f>VLOOKUP($C$2,'[14]ERU-1'!$A$6:$BE$17,M$42,FALSE)</f>
        <v>835</v>
      </c>
      <c r="N161" s="85">
        <f>VLOOKUP($C$2,'[14]ERU-1'!$A$6:$BE$17,N$42,FALSE)</f>
        <v>0</v>
      </c>
      <c r="O161" s="85" t="s">
        <v>36</v>
      </c>
      <c r="P161" s="85">
        <f>VLOOKUP($C$2,'[14]ERU-1'!$A$6:$BE$17,P$42,FALSE)</f>
        <v>0</v>
      </c>
      <c r="Q161" s="85">
        <f>VLOOKUP($C$2,'[14]ERU-1'!$A$6:$BE$17,Q$42,FALSE)</f>
        <v>0</v>
      </c>
      <c r="R161" s="85">
        <f>VLOOKUP($C$2,'[14]ERU-1'!$A$6:$BE$17,R$42,FALSE)</f>
        <v>835</v>
      </c>
      <c r="S161" s="85">
        <f>VLOOKUP($C$2,'[14]ERU-1'!$A$6:$BE$17,S$42,FALSE)</f>
        <v>0</v>
      </c>
      <c r="T161" s="85">
        <f>VLOOKUP($C$2,'[14]ERU-1'!$A$6:$BE$17,T$42,FALSE)</f>
        <v>0</v>
      </c>
      <c r="U161" s="85">
        <f>VLOOKUP($C$2,'[14]ERU-1'!$A$6:$BE$17,U$42,FALSE)</f>
        <v>0</v>
      </c>
      <c r="V161" s="85">
        <f>VLOOKUP($C$2,'[14]ERU-1'!$A$6:$BE$17,V$42,FALSE)</f>
        <v>0</v>
      </c>
      <c r="W161" s="85">
        <f>VLOOKUP($C$2,'[14]ERU-1'!$A$6:$BE$17,W$42,FALSE)</f>
        <v>0</v>
      </c>
      <c r="X161" s="85">
        <f>VLOOKUP($C$2,'[14]ERU-1'!$A$6:$BE$17,X$42,FALSE)</f>
        <v>0</v>
      </c>
      <c r="Y161" s="85">
        <f>VLOOKUP($C$2,'[14]ERU-1'!$A$6:$BE$17,Y$42,FALSE)</f>
        <v>0</v>
      </c>
      <c r="Z161" s="85">
        <f>VLOOKUP($C$2,'[14]ERU-1'!$A$6:$BE$17,Z$42,FALSE)</f>
        <v>0</v>
      </c>
      <c r="AA161" s="85" t="str">
        <f>INDEX([16]Data!$BK$5:$BK$156,MATCH(A161,[16]Data!$A$5:$A$156,0))</f>
        <v>Moravskoslezský</v>
      </c>
      <c r="AB161" s="86">
        <f>INDEX([16]Data!$BM$5:$BM$156,MATCH(A161,[16]Data!$A$5:$A$156,0))</f>
        <v>1.2070000000000001</v>
      </c>
      <c r="AD161" s="39">
        <f t="shared" si="17"/>
        <v>0.80531232230084393</v>
      </c>
    </row>
    <row r="162" spans="1:30" x14ac:dyDescent="0.25">
      <c r="A162">
        <v>4296</v>
      </c>
      <c r="B162" s="84" t="str">
        <f>INDEX([16]Data!$C$5:$C$156,MATCH(A162,[16]Data!$A$5:$A$156,0))</f>
        <v>KJ - Rýmařov</v>
      </c>
      <c r="C162" s="85" t="str">
        <f>VLOOKUP($C$2,'[117]ERU-1'!$A$6:$BE$17,C$42,FALSE)</f>
        <v>Říjen</v>
      </c>
      <c r="D162" s="85">
        <f>VLOOKUP($C$2,'[117]ERU-1'!$A$6:$BE$17,D$42,FALSE)</f>
        <v>10</v>
      </c>
      <c r="E162" s="85">
        <f>VLOOKUP($C$2,'[117]ERU-1'!$A$6:$BE$17,E$42,FALSE)</f>
        <v>875.91600000000005</v>
      </c>
      <c r="F162" s="85">
        <f>VLOOKUP($C$2,'[117]ERU-1'!$A$6:$BE$17,F$42,FALSE)</f>
        <v>479.52600000000001</v>
      </c>
      <c r="G162" s="85">
        <f>VLOOKUP($C$2,'[117]ERU-1'!$A$6:$BE$17,G$42,FALSE)</f>
        <v>35.481000000000002</v>
      </c>
      <c r="H162" s="85">
        <f>VLOOKUP($C$2,'[117]ERU-1'!$A$6:$BE$17,H$42,FALSE)</f>
        <v>1391</v>
      </c>
      <c r="I162" s="85">
        <f>VLOOKUP($C$2,'[117]ERU-1'!$A$6:$BE$17,I$42,FALSE)</f>
        <v>0</v>
      </c>
      <c r="J162" s="85">
        <f>VLOOKUP($C$2,'[117]ERU-1'!$A$6:$BE$17,J$42,FALSE)</f>
        <v>0</v>
      </c>
      <c r="K162" s="85">
        <f>VLOOKUP($C$2,'[117]ERU-1'!$A$6:$BE$17,K$42,FALSE)</f>
        <v>1391</v>
      </c>
      <c r="L162" s="85">
        <f>VLOOKUP($C$2,'[117]ERU-1'!$A$6:$BE$17,L$42,FALSE)</f>
        <v>0</v>
      </c>
      <c r="M162" s="85">
        <f>VLOOKUP($C$2,'[117]ERU-1'!$A$6:$BE$17,M$42,FALSE)</f>
        <v>1391</v>
      </c>
      <c r="N162" s="85">
        <f>VLOOKUP($C$2,'[117]ERU-1'!$A$6:$BE$17,N$42,FALSE)</f>
        <v>0</v>
      </c>
      <c r="O162" s="85" t="s">
        <v>36</v>
      </c>
      <c r="P162" s="85">
        <f>VLOOKUP($C$2,'[117]ERU-1'!$A$6:$BE$17,P$42,FALSE)</f>
        <v>0</v>
      </c>
      <c r="Q162" s="85">
        <f>VLOOKUP($C$2,'[117]ERU-1'!$A$6:$BE$17,Q$42,FALSE)</f>
        <v>0</v>
      </c>
      <c r="R162" s="85">
        <f>VLOOKUP($C$2,'[117]ERU-1'!$A$6:$BE$17,R$42,FALSE)</f>
        <v>1391</v>
      </c>
      <c r="S162" s="85">
        <f>VLOOKUP($C$2,'[117]ERU-1'!$A$6:$BE$17,S$42,FALSE)</f>
        <v>0</v>
      </c>
      <c r="T162" s="85">
        <f>VLOOKUP($C$2,'[117]ERU-1'!$A$6:$BE$17,T$42,FALSE)</f>
        <v>0</v>
      </c>
      <c r="U162" s="85">
        <f>VLOOKUP($C$2,'[117]ERU-1'!$A$6:$BE$17,U$42,FALSE)</f>
        <v>0</v>
      </c>
      <c r="V162" s="85">
        <f>VLOOKUP($C$2,'[117]ERU-1'!$A$6:$BE$17,V$42,FALSE)</f>
        <v>0</v>
      </c>
      <c r="W162" s="85">
        <f>VLOOKUP($C$2,'[117]ERU-1'!$A$6:$BE$17,W$42,FALSE)</f>
        <v>0</v>
      </c>
      <c r="X162" s="85">
        <f>VLOOKUP($C$2,'[117]ERU-1'!$A$6:$BE$17,X$42,FALSE)</f>
        <v>0</v>
      </c>
      <c r="Y162" s="85">
        <f>VLOOKUP($C$2,'[117]ERU-1'!$A$6:$BE$17,Y$42,FALSE)</f>
        <v>0</v>
      </c>
      <c r="Z162" s="85">
        <f>VLOOKUP($C$2,'[117]ERU-1'!$A$6:$BE$17,Z$42,FALSE)</f>
        <v>0</v>
      </c>
      <c r="AA162" s="85" t="str">
        <f>INDEX([16]Data!$BK$5:$BK$156,MATCH(A162,[16]Data!$A$5:$A$156,0))</f>
        <v>Moravskoslezský</v>
      </c>
      <c r="AB162" s="86">
        <f>INDEX([16]Data!$BM$5:$BM$156,MATCH(A162,[16]Data!$A$5:$A$156,0))</f>
        <v>1.2689999999999999</v>
      </c>
      <c r="AD162" s="39">
        <f t="shared" si="17"/>
        <v>0.80577255224719602</v>
      </c>
    </row>
    <row r="163" spans="1:30" x14ac:dyDescent="0.25">
      <c r="A163">
        <v>4243</v>
      </c>
      <c r="B163" s="84" t="str">
        <f>INDEX([16]Data!$C$5:$C$156,MATCH(A163,[16]Data!$A$5:$A$156,0))</f>
        <v>KJ - Veselí nad Lužnicí</v>
      </c>
      <c r="C163" s="85" t="str">
        <f>VLOOKUP($C$2,'[118]ERU-1'!$A$6:$BE$17,C$42,FALSE)</f>
        <v>Říjen</v>
      </c>
      <c r="D163" s="85">
        <f>VLOOKUP($C$2,'[118]ERU-1'!$A$6:$BE$17,D$42,FALSE)</f>
        <v>10</v>
      </c>
      <c r="E163" s="85">
        <f>VLOOKUP($C$2,'[118]ERU-1'!$A$6:$BE$17,E$42,FALSE)</f>
        <v>611.37300000000005</v>
      </c>
      <c r="F163" s="85">
        <f>VLOOKUP($C$2,'[118]ERU-1'!$A$6:$BE$17,F$42,FALSE)</f>
        <v>338.101</v>
      </c>
      <c r="G163" s="85">
        <f>VLOOKUP($C$2,'[118]ERU-1'!$A$6:$BE$17,G$42,FALSE)</f>
        <v>35.518000000000001</v>
      </c>
      <c r="H163" s="85">
        <f>VLOOKUP($C$2,'[118]ERU-1'!$A$6:$BE$17,H$42,FALSE)</f>
        <v>979</v>
      </c>
      <c r="I163" s="85">
        <f>VLOOKUP($C$2,'[118]ERU-1'!$A$6:$BE$17,I$42,FALSE)</f>
        <v>0</v>
      </c>
      <c r="J163" s="85">
        <f>VLOOKUP($C$2,'[118]ERU-1'!$A$6:$BE$17,J$42,FALSE)</f>
        <v>0</v>
      </c>
      <c r="K163" s="85">
        <f>VLOOKUP($C$2,'[118]ERU-1'!$A$6:$BE$17,K$42,FALSE)</f>
        <v>979</v>
      </c>
      <c r="L163" s="85">
        <f>VLOOKUP($C$2,'[118]ERU-1'!$A$6:$BE$17,L$42,FALSE)</f>
        <v>0</v>
      </c>
      <c r="M163" s="85">
        <f>VLOOKUP($C$2,'[118]ERU-1'!$A$6:$BE$17,M$42,FALSE)</f>
        <v>979</v>
      </c>
      <c r="N163" s="85">
        <f>VLOOKUP($C$2,'[118]ERU-1'!$A$6:$BE$17,N$42,FALSE)</f>
        <v>0</v>
      </c>
      <c r="O163" s="85" t="s">
        <v>36</v>
      </c>
      <c r="P163" s="85">
        <f>VLOOKUP($C$2,'[118]ERU-1'!$A$6:$BE$17,P$42,FALSE)</f>
        <v>0</v>
      </c>
      <c r="Q163" s="85">
        <f>VLOOKUP($C$2,'[118]ERU-1'!$A$6:$BE$17,Q$42,FALSE)</f>
        <v>0</v>
      </c>
      <c r="R163" s="85">
        <f>VLOOKUP($C$2,'[118]ERU-1'!$A$6:$BE$17,R$42,FALSE)</f>
        <v>0</v>
      </c>
      <c r="S163" s="85">
        <f>VLOOKUP($C$2,'[118]ERU-1'!$A$6:$BE$17,S$42,FALSE)</f>
        <v>0</v>
      </c>
      <c r="T163" s="85">
        <f>VLOOKUP($C$2,'[118]ERU-1'!$A$6:$BE$17,T$42,FALSE)</f>
        <v>0</v>
      </c>
      <c r="U163" s="85">
        <f>VLOOKUP($C$2,'[118]ERU-1'!$A$6:$BE$17,U$42,FALSE)</f>
        <v>0</v>
      </c>
      <c r="V163" s="85">
        <f>VLOOKUP($C$2,'[118]ERU-1'!$A$6:$BE$17,V$42,FALSE)</f>
        <v>0</v>
      </c>
      <c r="W163" s="85">
        <f>VLOOKUP($C$2,'[118]ERU-1'!$A$6:$BE$17,W$42,FALSE)</f>
        <v>0</v>
      </c>
      <c r="X163" s="85">
        <f>VLOOKUP($C$2,'[118]ERU-1'!$A$6:$BE$17,X$42,FALSE)</f>
        <v>979</v>
      </c>
      <c r="Y163" s="85">
        <f>VLOOKUP($C$2,'[118]ERU-1'!$A$6:$BE$17,Y$42,FALSE)</f>
        <v>0</v>
      </c>
      <c r="Z163" s="85">
        <f>VLOOKUP($C$2,'[118]ERU-1'!$A$6:$BE$17,Z$42,FALSE)</f>
        <v>0</v>
      </c>
      <c r="AA163" s="85" t="str">
        <f>INDEX([16]Data!$BK$5:$BK$156,MATCH(A163,[16]Data!$A$5:$A$156,0))</f>
        <v>Jihočeský</v>
      </c>
      <c r="AB163" s="86">
        <f>INDEX([16]Data!$BM$5:$BM$156,MATCH(A163,[16]Data!$A$5:$A$156,0))</f>
        <v>0.94499999999999995</v>
      </c>
      <c r="AD163" s="39">
        <f t="shared" si="17"/>
        <v>0.80432901542569946</v>
      </c>
    </row>
    <row r="164" spans="1:30" x14ac:dyDescent="0.25">
      <c r="A164">
        <v>4316</v>
      </c>
      <c r="B164" s="84" t="str">
        <f>INDEX([16]Data!$C$5:$C$156,MATCH(A164,[16]Data!$A$5:$A$156,0))</f>
        <v>KJ- Modelárna Třinec</v>
      </c>
      <c r="C164" s="85" t="str">
        <f>VLOOKUP($C$2,'[119]ERU-1'!$A$6:$BE$17,C$42,FALSE)</f>
        <v>Říjen</v>
      </c>
      <c r="D164" s="85">
        <f>VLOOKUP($C$2,'[119]ERU-1'!$A$6:$BE$17,D$42,FALSE)</f>
        <v>10</v>
      </c>
      <c r="E164" s="85">
        <f>VLOOKUP($C$2,'[119]ERU-1'!$A$6:$BE$17,E$42,FALSE)</f>
        <v>82.296999999999997</v>
      </c>
      <c r="F164" s="85">
        <f>VLOOKUP($C$2,'[119]ERU-1'!$A$6:$BE$17,F$42,FALSE)</f>
        <v>48.274999999999999</v>
      </c>
      <c r="G164" s="85">
        <f>VLOOKUP($C$2,'[119]ERU-1'!$A$6:$BE$17,G$42,FALSE)</f>
        <v>35.481000000000002</v>
      </c>
      <c r="H164" s="85">
        <f>VLOOKUP($C$2,'[119]ERU-1'!$A$6:$BE$17,H$42,FALSE)</f>
        <v>134</v>
      </c>
      <c r="I164" s="85">
        <f>VLOOKUP($C$2,'[119]ERU-1'!$A$6:$BE$17,I$42,FALSE)</f>
        <v>0</v>
      </c>
      <c r="J164" s="85">
        <f>VLOOKUP($C$2,'[119]ERU-1'!$A$6:$BE$17,J$42,FALSE)</f>
        <v>0</v>
      </c>
      <c r="K164" s="85">
        <f>VLOOKUP($C$2,'[119]ERU-1'!$A$6:$BE$17,K$42,FALSE)</f>
        <v>134</v>
      </c>
      <c r="L164" s="85">
        <f>VLOOKUP($C$2,'[119]ERU-1'!$A$6:$BE$17,L$42,FALSE)</f>
        <v>0</v>
      </c>
      <c r="M164" s="85">
        <f>VLOOKUP($C$2,'[119]ERU-1'!$A$6:$BE$17,M$42,FALSE)</f>
        <v>134</v>
      </c>
      <c r="N164" s="85">
        <f>VLOOKUP($C$2,'[119]ERU-1'!$A$6:$BE$17,N$42,FALSE)</f>
        <v>0</v>
      </c>
      <c r="O164" s="85" t="s">
        <v>36</v>
      </c>
      <c r="P164" s="85">
        <f>VLOOKUP($C$2,'[119]ERU-1'!$A$6:$BE$17,P$42,FALSE)</f>
        <v>0</v>
      </c>
      <c r="Q164" s="85">
        <f>VLOOKUP($C$2,'[119]ERU-1'!$A$6:$BE$17,Q$42,FALSE)</f>
        <v>0</v>
      </c>
      <c r="R164" s="85">
        <f>VLOOKUP($C$2,'[119]ERU-1'!$A$6:$BE$17,R$42,FALSE)</f>
        <v>134</v>
      </c>
      <c r="S164" s="85">
        <f>VLOOKUP($C$2,'[119]ERU-1'!$A$6:$BE$17,S$42,FALSE)</f>
        <v>0</v>
      </c>
      <c r="T164" s="85">
        <f>VLOOKUP($C$2,'[119]ERU-1'!$A$6:$BE$17,T$42,FALSE)</f>
        <v>0</v>
      </c>
      <c r="U164" s="85">
        <f>VLOOKUP($C$2,'[119]ERU-1'!$A$6:$BE$17,U$42,FALSE)</f>
        <v>0</v>
      </c>
      <c r="V164" s="85">
        <f>VLOOKUP($C$2,'[119]ERU-1'!$A$6:$BE$17,V$42,FALSE)</f>
        <v>0</v>
      </c>
      <c r="W164" s="85">
        <f>VLOOKUP($C$2,'[119]ERU-1'!$A$6:$BE$17,W$42,FALSE)</f>
        <v>0</v>
      </c>
      <c r="X164" s="85">
        <f>VLOOKUP($C$2,'[119]ERU-1'!$A$6:$BE$17,X$42,FALSE)</f>
        <v>0</v>
      </c>
      <c r="Y164" s="85">
        <f>VLOOKUP($C$2,'[119]ERU-1'!$A$6:$BE$17,Y$42,FALSE)</f>
        <v>0</v>
      </c>
      <c r="Z164" s="85">
        <f>VLOOKUP($C$2,'[119]ERU-1'!$A$6:$BE$17,Z$42,FALSE)</f>
        <v>0</v>
      </c>
      <c r="AA164" s="85" t="str">
        <f>INDEX([16]Data!$BK$5:$BK$156,MATCH(A164,[16]Data!$A$5:$A$156,0))</f>
        <v>Moravskoslezský</v>
      </c>
      <c r="AB164" s="86">
        <f>INDEX([16]Data!$BM$5:$BM$156,MATCH(A164,[16]Data!$A$5:$A$156,0))</f>
        <v>0.27800000000000002</v>
      </c>
      <c r="AD164" s="39">
        <f t="shared" si="17"/>
        <v>0.7710455147016515</v>
      </c>
    </row>
    <row r="165" spans="1:30" x14ac:dyDescent="0.25">
      <c r="A165">
        <v>4276</v>
      </c>
      <c r="B165" s="84" t="str">
        <f>INDEX([16]Data!$C$5:$C$156,MATCH(A165,[16]Data!$A$5:$A$156,0))</f>
        <v>KJ - Jablonec – Boženy Němcové</v>
      </c>
      <c r="C165" s="85" t="str">
        <f>VLOOKUP($C$2,'[120]ERU-1'!$A$6:$BE$17,C$42,FALSE)</f>
        <v>Říjen</v>
      </c>
      <c r="D165" s="85">
        <f>VLOOKUP($C$2,'[120]ERU-1'!$A$6:$BE$17,D$42,FALSE)</f>
        <v>10</v>
      </c>
      <c r="E165" s="85">
        <f>VLOOKUP($C$2,'[120]ERU-1'!$A$6:$BE$17,E$42,FALSE)</f>
        <v>343.29399999999998</v>
      </c>
      <c r="F165" s="85">
        <f>VLOOKUP($C$2,'[120]ERU-1'!$A$6:$BE$17,F$42,FALSE)</f>
        <v>203.553</v>
      </c>
      <c r="G165" s="85">
        <f>VLOOKUP($C$2,'[120]ERU-1'!$A$6:$BE$17,G$42,FALSE)</f>
        <v>35.488</v>
      </c>
      <c r="H165" s="85">
        <f>VLOOKUP($C$2,'[120]ERU-1'!$A$6:$BE$17,H$42,FALSE)</f>
        <v>590</v>
      </c>
      <c r="I165" s="85">
        <f>VLOOKUP($C$2,'[120]ERU-1'!$A$6:$BE$17,I$42,FALSE)</f>
        <v>0</v>
      </c>
      <c r="J165" s="85">
        <f>VLOOKUP($C$2,'[120]ERU-1'!$A$6:$BE$17,J$42,FALSE)</f>
        <v>0</v>
      </c>
      <c r="K165" s="85">
        <f>VLOOKUP($C$2,'[120]ERU-1'!$A$6:$BE$17,K$42,FALSE)</f>
        <v>590</v>
      </c>
      <c r="L165" s="85">
        <f>VLOOKUP($C$2,'[120]ERU-1'!$A$6:$BE$17,L$42,FALSE)</f>
        <v>0</v>
      </c>
      <c r="M165" s="85">
        <f>VLOOKUP($C$2,'[120]ERU-1'!$A$6:$BE$17,M$42,FALSE)</f>
        <v>590</v>
      </c>
      <c r="N165" s="85">
        <f>VLOOKUP($C$2,'[120]ERU-1'!$A$6:$BE$17,N$42,FALSE)</f>
        <v>0</v>
      </c>
      <c r="O165" s="85" t="s">
        <v>36</v>
      </c>
      <c r="P165" s="85">
        <f>VLOOKUP($C$2,'[120]ERU-1'!$A$6:$BE$17,P$42,FALSE)</f>
        <v>0</v>
      </c>
      <c r="Q165" s="85">
        <f>VLOOKUP($C$2,'[120]ERU-1'!$A$6:$BE$17,Q$42,FALSE)</f>
        <v>0</v>
      </c>
      <c r="R165" s="85">
        <f>VLOOKUP($C$2,'[120]ERU-1'!$A$6:$BE$17,R$42,FALSE)</f>
        <v>590</v>
      </c>
      <c r="S165" s="85">
        <f>VLOOKUP($C$2,'[120]ERU-1'!$A$6:$BE$17,S$42,FALSE)</f>
        <v>0</v>
      </c>
      <c r="T165" s="85">
        <f>VLOOKUP($C$2,'[120]ERU-1'!$A$6:$BE$17,T$42,FALSE)</f>
        <v>0</v>
      </c>
      <c r="U165" s="85">
        <f>VLOOKUP($C$2,'[120]ERU-1'!$A$6:$BE$17,U$42,FALSE)</f>
        <v>0</v>
      </c>
      <c r="V165" s="85">
        <f>VLOOKUP($C$2,'[120]ERU-1'!$A$6:$BE$17,V$42,FALSE)</f>
        <v>0</v>
      </c>
      <c r="W165" s="85">
        <f>VLOOKUP($C$2,'[120]ERU-1'!$A$6:$BE$17,W$42,FALSE)</f>
        <v>0</v>
      </c>
      <c r="X165" s="85">
        <f>VLOOKUP($C$2,'[120]ERU-1'!$A$6:$BE$17,X$42,FALSE)</f>
        <v>0</v>
      </c>
      <c r="Y165" s="85">
        <f>VLOOKUP($C$2,'[120]ERU-1'!$A$6:$BE$17,Y$42,FALSE)</f>
        <v>0</v>
      </c>
      <c r="Z165" s="85">
        <f>VLOOKUP($C$2,'[120]ERU-1'!$A$6:$BE$17,Z$42,FALSE)</f>
        <v>0</v>
      </c>
      <c r="AA165" s="85" t="str">
        <f>INDEX([16]Data!$BK$5:$BK$156,MATCH(A165,[16]Data!$A$5:$A$156,0))</f>
        <v>Liberecký</v>
      </c>
      <c r="AB165" s="86">
        <f>INDEX([16]Data!$BM$5:$BM$156,MATCH(A165,[16]Data!$A$5:$A$156,0))</f>
        <v>0.6</v>
      </c>
      <c r="AD165" s="39">
        <f t="shared" si="17"/>
        <v>0.80514111257947019</v>
      </c>
    </row>
    <row r="166" spans="1:30" x14ac:dyDescent="0.25">
      <c r="A166">
        <v>4274</v>
      </c>
      <c r="B166" s="84" t="str">
        <f>INDEX([16]Data!$C$5:$C$156,MATCH(A166,[16]Data!$A$5:$A$156,0))</f>
        <v>KJ - Jablonec – Josefa Hory</v>
      </c>
      <c r="C166" s="85" t="str">
        <f>VLOOKUP($C$2,'[121]ERU-1'!$A$6:$BE$17,C$42,FALSE)</f>
        <v>Říjen</v>
      </c>
      <c r="D166" s="85">
        <f>VLOOKUP($C$2,'[121]ERU-1'!$A$6:$BE$17,D$42,FALSE)</f>
        <v>10</v>
      </c>
      <c r="E166" s="85">
        <f>VLOOKUP($C$2,'[121]ERU-1'!$A$6:$BE$17,E$42,FALSE)</f>
        <v>0</v>
      </c>
      <c r="F166" s="85">
        <f>VLOOKUP($C$2,'[121]ERU-1'!$A$6:$BE$17,F$42,FALSE)</f>
        <v>0</v>
      </c>
      <c r="G166" s="85">
        <f>VLOOKUP($C$2,'[121]ERU-1'!$A$6:$BE$17,G$42,FALSE)</f>
        <v>34.667999999999999</v>
      </c>
      <c r="H166" s="85">
        <f>VLOOKUP($C$2,'[121]ERU-1'!$A$6:$BE$17,H$42,FALSE)</f>
        <v>0</v>
      </c>
      <c r="I166" s="85">
        <f>VLOOKUP($C$2,'[121]ERU-1'!$A$6:$BE$17,I$42,FALSE)</f>
        <v>0</v>
      </c>
      <c r="J166" s="85">
        <f>VLOOKUP($C$2,'[121]ERU-1'!$A$6:$BE$17,J$42,FALSE)</f>
        <v>0</v>
      </c>
      <c r="K166" s="85">
        <f>VLOOKUP($C$2,'[121]ERU-1'!$A$6:$BE$17,K$42,FALSE)</f>
        <v>0</v>
      </c>
      <c r="L166" s="85">
        <f>VLOOKUP($C$2,'[121]ERU-1'!$A$6:$BE$17,L$42,FALSE)</f>
        <v>0</v>
      </c>
      <c r="M166" s="85">
        <f>VLOOKUP($C$2,'[121]ERU-1'!$A$6:$BE$17,M$42,FALSE)</f>
        <v>0</v>
      </c>
      <c r="N166" s="85">
        <f>VLOOKUP($C$2,'[121]ERU-1'!$A$6:$BE$17,N$42,FALSE)</f>
        <v>0</v>
      </c>
      <c r="O166" s="85" t="s">
        <v>36</v>
      </c>
      <c r="P166" s="85">
        <f>VLOOKUP($C$2,'[121]ERU-1'!$A$6:$BE$17,P$42,FALSE)</f>
        <v>0</v>
      </c>
      <c r="Q166" s="85">
        <f>VLOOKUP($C$2,'[121]ERU-1'!$A$6:$BE$17,Q$42,FALSE)</f>
        <v>0</v>
      </c>
      <c r="R166" s="85">
        <f>VLOOKUP($C$2,'[121]ERU-1'!$A$6:$BE$17,R$42,FALSE)</f>
        <v>0</v>
      </c>
      <c r="S166" s="85">
        <f>VLOOKUP($C$2,'[121]ERU-1'!$A$6:$BE$17,S$42,FALSE)</f>
        <v>0</v>
      </c>
      <c r="T166" s="85">
        <f>VLOOKUP($C$2,'[121]ERU-1'!$A$6:$BE$17,T$42,FALSE)</f>
        <v>0</v>
      </c>
      <c r="U166" s="85">
        <f>VLOOKUP($C$2,'[121]ERU-1'!$A$6:$BE$17,U$42,FALSE)</f>
        <v>0</v>
      </c>
      <c r="V166" s="85">
        <f>VLOOKUP($C$2,'[121]ERU-1'!$A$6:$BE$17,V$42,FALSE)</f>
        <v>0</v>
      </c>
      <c r="W166" s="85">
        <f>VLOOKUP($C$2,'[121]ERU-1'!$A$6:$BE$17,W$42,FALSE)</f>
        <v>0</v>
      </c>
      <c r="X166" s="85">
        <f>VLOOKUP($C$2,'[121]ERU-1'!$A$6:$BE$17,X$42,FALSE)</f>
        <v>0</v>
      </c>
      <c r="Y166" s="85">
        <f>VLOOKUP($C$2,'[121]ERU-1'!$A$6:$BE$17,Y$42,FALSE)</f>
        <v>0</v>
      </c>
      <c r="Z166" s="85">
        <f>VLOOKUP($C$2,'[121]ERU-1'!$A$6:$BE$17,Z$42,FALSE)</f>
        <v>0</v>
      </c>
      <c r="AA166" s="85" t="str">
        <f>INDEX([16]Data!$BK$5:$BK$156,MATCH(A166,[16]Data!$A$5:$A$156,0))</f>
        <v>Liberecký</v>
      </c>
      <c r="AB166" s="86">
        <f>INDEX([16]Data!$BM$5:$BM$156,MATCH(A166,[16]Data!$A$5:$A$156,0))</f>
        <v>0.28000000000000003</v>
      </c>
      <c r="AD166" s="39" t="e">
        <f t="shared" si="17"/>
        <v>#DIV/0!</v>
      </c>
    </row>
    <row r="167" spans="1:30" x14ac:dyDescent="0.25">
      <c r="A167">
        <v>4154</v>
      </c>
      <c r="B167" s="84" t="str">
        <f>INDEX([16]Data!$C$5:$C$156,MATCH(A167,[16]Data!$A$5:$A$156,0))</f>
        <v>KJ - Jablonec – Liberecká</v>
      </c>
      <c r="C167" s="85" t="str">
        <f>VLOOKUP($C$2,'[122]ERU-1'!$A$6:$BE$17,C$42,FALSE)</f>
        <v>Říjen</v>
      </c>
      <c r="D167" s="85">
        <f>VLOOKUP($C$2,'[122]ERU-1'!$A$6:$BE$17,D$42,FALSE)</f>
        <v>10</v>
      </c>
      <c r="E167" s="85">
        <f>VLOOKUP($C$2,'[122]ERU-1'!$A$6:$BE$17,E$42,FALSE)</f>
        <v>731.27200000000005</v>
      </c>
      <c r="F167" s="85">
        <f>VLOOKUP($C$2,'[122]ERU-1'!$A$6:$BE$17,F$42,FALSE)</f>
        <v>408.67</v>
      </c>
      <c r="G167" s="85">
        <f>VLOOKUP($C$2,'[122]ERU-1'!$A$6:$BE$17,G$42,FALSE)</f>
        <v>35.49</v>
      </c>
      <c r="H167" s="85">
        <f>VLOOKUP($C$2,'[122]ERU-1'!$A$6:$BE$17,H$42,FALSE)</f>
        <v>1188</v>
      </c>
      <c r="I167" s="85">
        <f>VLOOKUP($C$2,'[122]ERU-1'!$A$6:$BE$17,I$42,FALSE)</f>
        <v>0</v>
      </c>
      <c r="J167" s="85">
        <f>VLOOKUP($C$2,'[122]ERU-1'!$A$6:$BE$17,J$42,FALSE)</f>
        <v>0</v>
      </c>
      <c r="K167" s="85">
        <f>VLOOKUP($C$2,'[122]ERU-1'!$A$6:$BE$17,K$42,FALSE)</f>
        <v>1188</v>
      </c>
      <c r="L167" s="85">
        <f>VLOOKUP($C$2,'[122]ERU-1'!$A$6:$BE$17,L$42,FALSE)</f>
        <v>0</v>
      </c>
      <c r="M167" s="85">
        <f>VLOOKUP($C$2,'[122]ERU-1'!$A$6:$BE$17,M$42,FALSE)</f>
        <v>1188</v>
      </c>
      <c r="N167" s="85">
        <f>VLOOKUP($C$2,'[122]ERU-1'!$A$6:$BE$17,N$42,FALSE)</f>
        <v>0</v>
      </c>
      <c r="O167" s="85" t="s">
        <v>36</v>
      </c>
      <c r="P167" s="85">
        <f>VLOOKUP($C$2,'[122]ERU-1'!$A$6:$BE$17,P$42,FALSE)</f>
        <v>0</v>
      </c>
      <c r="Q167" s="85">
        <f>VLOOKUP($C$2,'[122]ERU-1'!$A$6:$BE$17,Q$42,FALSE)</f>
        <v>0</v>
      </c>
      <c r="R167" s="85">
        <f>VLOOKUP($C$2,'[122]ERU-1'!$A$6:$BE$17,R$42,FALSE)</f>
        <v>1188</v>
      </c>
      <c r="S167" s="85">
        <f>VLOOKUP($C$2,'[122]ERU-1'!$A$6:$BE$17,S$42,FALSE)</f>
        <v>0</v>
      </c>
      <c r="T167" s="85">
        <f>VLOOKUP($C$2,'[122]ERU-1'!$A$6:$BE$17,T$42,FALSE)</f>
        <v>0</v>
      </c>
      <c r="U167" s="85">
        <f>VLOOKUP($C$2,'[122]ERU-1'!$A$6:$BE$17,U$42,FALSE)</f>
        <v>0</v>
      </c>
      <c r="V167" s="85">
        <f>VLOOKUP($C$2,'[122]ERU-1'!$A$6:$BE$17,V$42,FALSE)</f>
        <v>0</v>
      </c>
      <c r="W167" s="85">
        <f>VLOOKUP($C$2,'[122]ERU-1'!$A$6:$BE$17,W$42,FALSE)</f>
        <v>0</v>
      </c>
      <c r="X167" s="85">
        <f>VLOOKUP($C$2,'[122]ERU-1'!$A$6:$BE$17,X$42,FALSE)</f>
        <v>0</v>
      </c>
      <c r="Y167" s="85">
        <f>VLOOKUP($C$2,'[122]ERU-1'!$A$6:$BE$17,Y$42,FALSE)</f>
        <v>0</v>
      </c>
      <c r="Z167" s="85">
        <f>VLOOKUP($C$2,'[122]ERU-1'!$A$6:$BE$17,Z$42,FALSE)</f>
        <v>0</v>
      </c>
      <c r="AA167" s="85" t="str">
        <f>INDEX([16]Data!$BK$5:$BK$156,MATCH(A167,[16]Data!$A$5:$A$156,0))</f>
        <v>Liberecký</v>
      </c>
      <c r="AB167" s="86">
        <f>INDEX([16]Data!$BM$5:$BM$156,MATCH(A167,[16]Data!$A$5:$A$156,0))</f>
        <v>1.268</v>
      </c>
      <c r="AD167" s="39">
        <f t="shared" si="17"/>
        <v>0.807497491863851</v>
      </c>
    </row>
    <row r="168" spans="1:30" x14ac:dyDescent="0.25">
      <c r="A168">
        <v>4277</v>
      </c>
      <c r="B168" s="84" t="str">
        <f>INDEX([16]Data!$C$5:$C$156,MATCH(A168,[16]Data!$A$5:$A$156,0))</f>
        <v>KJ - Hanušovice</v>
      </c>
      <c r="C168" s="85" t="str">
        <f>VLOOKUP($C$2,'[123]ERU-1'!$A$6:$BE$17,C$42,FALSE)</f>
        <v>Říjen</v>
      </c>
      <c r="D168" s="85">
        <f>VLOOKUP($C$2,'[123]ERU-1'!$A$6:$BE$17,D$42,FALSE)</f>
        <v>10</v>
      </c>
      <c r="E168" s="85">
        <f>VLOOKUP($C$2,'[123]ERU-1'!$A$6:$BE$17,E$42,FALSE)</f>
        <v>185.33500000000001</v>
      </c>
      <c r="F168" s="85">
        <f>VLOOKUP($C$2,'[123]ERU-1'!$A$6:$BE$17,F$42,FALSE)</f>
        <v>108.69</v>
      </c>
      <c r="G168" s="85">
        <f>VLOOKUP($C$2,'[123]ERU-1'!$A$6:$BE$17,G$42,FALSE)</f>
        <v>34.667999999999999</v>
      </c>
      <c r="H168" s="85">
        <f>VLOOKUP($C$2,'[123]ERU-1'!$A$6:$BE$17,H$42,FALSE)</f>
        <v>321</v>
      </c>
      <c r="I168" s="85">
        <f>VLOOKUP($C$2,'[123]ERU-1'!$A$6:$BE$17,I$42,FALSE)</f>
        <v>0</v>
      </c>
      <c r="J168" s="85">
        <f>VLOOKUP($C$2,'[123]ERU-1'!$A$6:$BE$17,J$42,FALSE)</f>
        <v>0</v>
      </c>
      <c r="K168" s="85">
        <f>VLOOKUP($C$2,'[123]ERU-1'!$A$6:$BE$17,K$42,FALSE)</f>
        <v>321</v>
      </c>
      <c r="L168" s="85">
        <f>VLOOKUP($C$2,'[123]ERU-1'!$A$6:$BE$17,L$42,FALSE)</f>
        <v>0</v>
      </c>
      <c r="M168" s="85">
        <f>VLOOKUP($C$2,'[123]ERU-1'!$A$6:$BE$17,M$42,FALSE)</f>
        <v>321</v>
      </c>
      <c r="N168" s="85">
        <f>VLOOKUP($C$2,'[123]ERU-1'!$A$6:$BE$17,N$42,FALSE)</f>
        <v>0</v>
      </c>
      <c r="O168" s="85" t="s">
        <v>36</v>
      </c>
      <c r="P168" s="85">
        <f>VLOOKUP($C$2,'[123]ERU-1'!$A$6:$BE$17,P$42,FALSE)</f>
        <v>0</v>
      </c>
      <c r="Q168" s="85">
        <f>VLOOKUP($C$2,'[123]ERU-1'!$A$6:$BE$17,Q$42,FALSE)</f>
        <v>0</v>
      </c>
      <c r="R168" s="85">
        <f>VLOOKUP($C$2,'[123]ERU-1'!$A$6:$BE$17,R$42,FALSE)</f>
        <v>321</v>
      </c>
      <c r="S168" s="85">
        <f>VLOOKUP($C$2,'[123]ERU-1'!$A$6:$BE$17,S$42,FALSE)</f>
        <v>0</v>
      </c>
      <c r="T168" s="85">
        <f>VLOOKUP($C$2,'[123]ERU-1'!$A$6:$BE$17,T$42,FALSE)</f>
        <v>0</v>
      </c>
      <c r="U168" s="85">
        <f>VLOOKUP($C$2,'[123]ERU-1'!$A$6:$BE$17,U$42,FALSE)</f>
        <v>0</v>
      </c>
      <c r="V168" s="85">
        <f>VLOOKUP($C$2,'[123]ERU-1'!$A$6:$BE$17,V$42,FALSE)</f>
        <v>0</v>
      </c>
      <c r="W168" s="85">
        <f>VLOOKUP($C$2,'[123]ERU-1'!$A$6:$BE$17,W$42,FALSE)</f>
        <v>0</v>
      </c>
      <c r="X168" s="85">
        <f>VLOOKUP($C$2,'[123]ERU-1'!$A$6:$BE$17,X$42,FALSE)</f>
        <v>0</v>
      </c>
      <c r="Y168" s="85">
        <f>VLOOKUP($C$2,'[123]ERU-1'!$A$6:$BE$17,Y$42,FALSE)</f>
        <v>0</v>
      </c>
      <c r="Z168" s="85">
        <f>VLOOKUP($C$2,'[123]ERU-1'!$A$6:$BE$17,Z$42,FALSE)</f>
        <v>0</v>
      </c>
      <c r="AA168" s="85" t="str">
        <f>INDEX([16]Data!$BK$5:$BK$156,MATCH(A168,[16]Data!$A$5:$A$156,0))</f>
        <v>Olomoucký</v>
      </c>
      <c r="AB168" s="86">
        <f>INDEX([16]Data!$BM$5:$BM$156,MATCH(A168,[16]Data!$A$5:$A$156,0))</f>
        <v>0.28399999999999997</v>
      </c>
      <c r="AD168" s="39">
        <f t="shared" si="17"/>
        <v>0.82037599288496332</v>
      </c>
    </row>
    <row r="169" spans="1:30" x14ac:dyDescent="0.25">
      <c r="A169">
        <v>4265</v>
      </c>
      <c r="B169" s="84" t="str">
        <f>INDEX([16]Data!$C$5:$C$156,MATCH(A169,[16]Data!$A$5:$A$156,0))</f>
        <v>KJ - Jablonec - Březová</v>
      </c>
      <c r="C169" s="85" t="str">
        <f>VLOOKUP($C$2,'[124]ERU-1'!$A$6:$BE$17,C$42,FALSE)</f>
        <v>Říjen</v>
      </c>
      <c r="D169" s="85">
        <f>VLOOKUP($C$2,'[124]ERU-1'!$A$6:$BE$17,D$42,FALSE)</f>
        <v>10</v>
      </c>
      <c r="E169" s="85">
        <f>VLOOKUP($C$2,'[124]ERU-1'!$A$6:$BE$17,E$42,FALSE)</f>
        <v>756.21699999999998</v>
      </c>
      <c r="F169" s="85">
        <f>VLOOKUP($C$2,'[124]ERU-1'!$A$6:$BE$17,F$42,FALSE)</f>
        <v>412.14499999999998</v>
      </c>
      <c r="G169" s="85">
        <f>VLOOKUP($C$2,'[124]ERU-1'!$A$6:$BE$17,G$42,FALSE)</f>
        <v>35.49</v>
      </c>
      <c r="H169" s="85">
        <f>VLOOKUP($C$2,'[124]ERU-1'!$A$6:$BE$17,H$42,FALSE)</f>
        <v>1170</v>
      </c>
      <c r="I169" s="85">
        <f>VLOOKUP($C$2,'[124]ERU-1'!$A$6:$BE$17,I$42,FALSE)</f>
        <v>0</v>
      </c>
      <c r="J169" s="85">
        <f>VLOOKUP($C$2,'[124]ERU-1'!$A$6:$BE$17,J$42,FALSE)</f>
        <v>0</v>
      </c>
      <c r="K169" s="85">
        <f>VLOOKUP($C$2,'[124]ERU-1'!$A$6:$BE$17,K$42,FALSE)</f>
        <v>1170</v>
      </c>
      <c r="L169" s="85">
        <f>VLOOKUP($C$2,'[124]ERU-1'!$A$6:$BE$17,L$42,FALSE)</f>
        <v>0</v>
      </c>
      <c r="M169" s="85">
        <f>VLOOKUP($C$2,'[124]ERU-1'!$A$6:$BE$17,M$42,FALSE)</f>
        <v>1170</v>
      </c>
      <c r="N169" s="85">
        <f>VLOOKUP($C$2,'[124]ERU-1'!$A$6:$BE$17,N$42,FALSE)</f>
        <v>0</v>
      </c>
      <c r="O169" s="85" t="s">
        <v>36</v>
      </c>
      <c r="P169" s="85">
        <f>VLOOKUP($C$2,'[124]ERU-1'!$A$6:$BE$17,P$42,FALSE)</f>
        <v>0</v>
      </c>
      <c r="Q169" s="85">
        <f>VLOOKUP($C$2,'[124]ERU-1'!$A$6:$BE$17,Q$42,FALSE)</f>
        <v>0</v>
      </c>
      <c r="R169" s="85">
        <f>VLOOKUP($C$2,'[124]ERU-1'!$A$6:$BE$17,R$42,FALSE)</f>
        <v>1170</v>
      </c>
      <c r="S169" s="85">
        <f>VLOOKUP($C$2,'[124]ERU-1'!$A$6:$BE$17,S$42,FALSE)</f>
        <v>0</v>
      </c>
      <c r="T169" s="85">
        <f>VLOOKUP($C$2,'[124]ERU-1'!$A$6:$BE$17,T$42,FALSE)</f>
        <v>0</v>
      </c>
      <c r="U169" s="85">
        <f>VLOOKUP($C$2,'[124]ERU-1'!$A$6:$BE$17,U$42,FALSE)</f>
        <v>0</v>
      </c>
      <c r="V169" s="85">
        <f>VLOOKUP($C$2,'[124]ERU-1'!$A$6:$BE$17,V$42,FALSE)</f>
        <v>0</v>
      </c>
      <c r="W169" s="85">
        <f>VLOOKUP($C$2,'[124]ERU-1'!$A$6:$BE$17,W$42,FALSE)</f>
        <v>0</v>
      </c>
      <c r="X169" s="85">
        <f>VLOOKUP($C$2,'[124]ERU-1'!$A$6:$BE$17,X$42,FALSE)</f>
        <v>0</v>
      </c>
      <c r="Y169" s="85">
        <f>VLOOKUP($C$2,'[124]ERU-1'!$A$6:$BE$17,Y$42,FALSE)</f>
        <v>0</v>
      </c>
      <c r="Z169" s="85">
        <f>VLOOKUP($C$2,'[124]ERU-1'!$A$6:$BE$17,Z$42,FALSE)</f>
        <v>0</v>
      </c>
      <c r="AA169" s="85" t="str">
        <f>INDEX([16]Data!$BK$5:$BK$156,MATCH(A169,[16]Data!$A$5:$A$156,0))</f>
        <v>Liberecký</v>
      </c>
      <c r="AB169" s="86">
        <f>INDEX([16]Data!$BM$5:$BM$156,MATCH(A169,[16]Data!$A$5:$A$156,0))</f>
        <v>1.268</v>
      </c>
      <c r="AD169" s="39">
        <f t="shared" si="17"/>
        <v>0.78855742517803207</v>
      </c>
    </row>
    <row r="170" spans="1:30" x14ac:dyDescent="0.25">
      <c r="A170">
        <v>4349</v>
      </c>
      <c r="B170" s="84" t="str">
        <f>INDEX([16]Data!$C$5:$C$156,MATCH(A170,[16]Data!$A$5:$A$156,0))</f>
        <v>KJ - nemocnice Pelhřimov</v>
      </c>
      <c r="C170" s="85" t="str">
        <f>VLOOKUP($C$2,'[125]ERU-1'!$A$6:$BE$17,C$42,FALSE)</f>
        <v>Říjen</v>
      </c>
      <c r="D170" s="85">
        <f>VLOOKUP($C$2,'[125]ERU-1'!$A$6:$BE$17,D$42,FALSE)</f>
        <v>10</v>
      </c>
      <c r="E170" s="85">
        <f>VLOOKUP($C$2,'[125]ERU-1'!$A$6:$BE$17,E$42,FALSE)</f>
        <v>872.01599999999996</v>
      </c>
      <c r="F170" s="85">
        <f>VLOOKUP($C$2,'[125]ERU-1'!$A$6:$BE$17,F$42,FALSE)</f>
        <v>470.89600000000002</v>
      </c>
      <c r="G170" s="85">
        <f>VLOOKUP($C$2,'[125]ERU-1'!$A$6:$BE$17,G$42,FALSE)</f>
        <v>35.517000000000003</v>
      </c>
      <c r="H170" s="85">
        <f>VLOOKUP($C$2,'[125]ERU-1'!$A$6:$BE$17,H$42,FALSE)</f>
        <v>1360</v>
      </c>
      <c r="I170" s="85">
        <f>VLOOKUP($C$2,'[125]ERU-1'!$A$6:$BE$17,I$42,FALSE)</f>
        <v>0</v>
      </c>
      <c r="J170" s="85">
        <f>VLOOKUP($C$2,'[125]ERU-1'!$A$6:$BE$17,J$42,FALSE)</f>
        <v>0</v>
      </c>
      <c r="K170" s="85">
        <f>VLOOKUP($C$2,'[125]ERU-1'!$A$6:$BE$17,K$42,FALSE)</f>
        <v>1360</v>
      </c>
      <c r="L170" s="85">
        <f>VLOOKUP($C$2,'[125]ERU-1'!$A$6:$BE$17,L$42,FALSE)</f>
        <v>0</v>
      </c>
      <c r="M170" s="85">
        <f>VLOOKUP($C$2,'[125]ERU-1'!$A$6:$BE$17,M$42,FALSE)</f>
        <v>1360</v>
      </c>
      <c r="N170" s="85">
        <f>VLOOKUP($C$2,'[125]ERU-1'!$A$6:$BE$17,N$42,FALSE)</f>
        <v>0</v>
      </c>
      <c r="O170" s="85" t="s">
        <v>36</v>
      </c>
      <c r="P170" s="85">
        <f>VLOOKUP($C$2,'[125]ERU-1'!$A$6:$BE$17,P$42,FALSE)</f>
        <v>0</v>
      </c>
      <c r="Q170" s="85">
        <f>VLOOKUP($C$2,'[125]ERU-1'!$A$6:$BE$17,Q$42,FALSE)</f>
        <v>0</v>
      </c>
      <c r="R170" s="85">
        <f>VLOOKUP($C$2,'[125]ERU-1'!$A$6:$BE$17,R$42,FALSE)</f>
        <v>0</v>
      </c>
      <c r="S170" s="85">
        <f>VLOOKUP($C$2,'[125]ERU-1'!$A$6:$BE$17,S$42,FALSE)</f>
        <v>0</v>
      </c>
      <c r="T170" s="85">
        <f>VLOOKUP($C$2,'[125]ERU-1'!$A$6:$BE$17,T$42,FALSE)</f>
        <v>0</v>
      </c>
      <c r="U170" s="85">
        <f>VLOOKUP($C$2,'[125]ERU-1'!$A$6:$BE$17,U$42,FALSE)</f>
        <v>0</v>
      </c>
      <c r="V170" s="85">
        <f>VLOOKUP($C$2,'[125]ERU-1'!$A$6:$BE$17,V$42,FALSE)</f>
        <v>0</v>
      </c>
      <c r="W170" s="85">
        <f>VLOOKUP($C$2,'[125]ERU-1'!$A$6:$BE$17,W$42,FALSE)</f>
        <v>0</v>
      </c>
      <c r="X170" s="85">
        <f>VLOOKUP($C$2,'[125]ERU-1'!$A$6:$BE$17,X$42,FALSE)</f>
        <v>1360</v>
      </c>
      <c r="Y170" s="85">
        <f>VLOOKUP($C$2,'[125]ERU-1'!$A$6:$BE$17,Y$42,FALSE)</f>
        <v>0</v>
      </c>
      <c r="Z170" s="85">
        <f>VLOOKUP($C$2,'[125]ERU-1'!$A$6:$BE$17,Z$42,FALSE)</f>
        <v>0</v>
      </c>
      <c r="AA170" s="85" t="str">
        <f>INDEX([16]Data!$BK$5:$BK$156,MATCH(A170,[16]Data!$A$5:$A$156,0))</f>
        <v>Vysočina</v>
      </c>
      <c r="AB170" s="86">
        <f>INDEX([16]Data!$BM$5:$BM$156,MATCH(A170,[16]Data!$A$5:$A$156,0))</f>
        <v>1.268</v>
      </c>
      <c r="AD170" s="39">
        <f t="shared" si="17"/>
        <v>0.80225310424759988</v>
      </c>
    </row>
    <row r="171" spans="1:30" x14ac:dyDescent="0.25">
      <c r="A171">
        <v>4352</v>
      </c>
      <c r="B171" s="84" t="str">
        <f>INDEX([16]Data!$C$5:$C$156,MATCH(A171,[16]Data!$A$5:$A$156,0))</f>
        <v>KJ - nemocnice HB</v>
      </c>
      <c r="C171" s="85" t="str">
        <f>VLOOKUP($C$2,'[126]ERU-1'!$A$6:$BE$17,C$42,FALSE)</f>
        <v>Říjen</v>
      </c>
      <c r="D171" s="85">
        <f>VLOOKUP($C$2,'[126]ERU-1'!$A$6:$BE$17,D$42,FALSE)</f>
        <v>10</v>
      </c>
      <c r="E171" s="85">
        <f>VLOOKUP($C$2,'[126]ERU-1'!$A$6:$BE$17,E$42,FALSE)</f>
        <v>819.64700000000005</v>
      </c>
      <c r="F171" s="85">
        <f>VLOOKUP($C$2,'[126]ERU-1'!$A$6:$BE$17,F$42,FALSE)</f>
        <v>446.28899999999999</v>
      </c>
      <c r="G171" s="85">
        <f>VLOOKUP($C$2,'[126]ERU-1'!$A$6:$BE$17,G$42,FALSE)</f>
        <v>35.469000000000001</v>
      </c>
      <c r="H171" s="85">
        <f>VLOOKUP($C$2,'[126]ERU-1'!$A$6:$BE$17,H$42,FALSE)</f>
        <v>1334</v>
      </c>
      <c r="I171" s="85">
        <f>VLOOKUP($C$2,'[126]ERU-1'!$A$6:$BE$17,I$42,FALSE)</f>
        <v>0</v>
      </c>
      <c r="J171" s="85">
        <f>VLOOKUP($C$2,'[126]ERU-1'!$A$6:$BE$17,J$42,FALSE)</f>
        <v>0</v>
      </c>
      <c r="K171" s="85">
        <f>VLOOKUP($C$2,'[126]ERU-1'!$A$6:$BE$17,K$42,FALSE)</f>
        <v>1334</v>
      </c>
      <c r="L171" s="85">
        <f>VLOOKUP($C$2,'[126]ERU-1'!$A$6:$BE$17,L$42,FALSE)</f>
        <v>0</v>
      </c>
      <c r="M171" s="85">
        <f>VLOOKUP($C$2,'[126]ERU-1'!$A$6:$BE$17,M$42,FALSE)</f>
        <v>1334</v>
      </c>
      <c r="N171" s="85">
        <f>VLOOKUP($C$2,'[126]ERU-1'!$A$6:$BE$17,N$42,FALSE)</f>
        <v>0</v>
      </c>
      <c r="O171" s="85" t="s">
        <v>36</v>
      </c>
      <c r="P171" s="85">
        <f>VLOOKUP($C$2,'[126]ERU-1'!$A$6:$BE$17,P$42,FALSE)</f>
        <v>0</v>
      </c>
      <c r="Q171" s="85">
        <f>VLOOKUP($C$2,'[126]ERU-1'!$A$6:$BE$17,Q$42,FALSE)</f>
        <v>0</v>
      </c>
      <c r="R171" s="85">
        <f>VLOOKUP($C$2,'[126]ERU-1'!$A$6:$BE$17,R$42,FALSE)</f>
        <v>1334</v>
      </c>
      <c r="S171" s="85">
        <f>VLOOKUP($C$2,'[126]ERU-1'!$A$6:$BE$17,S$42,FALSE)</f>
        <v>0</v>
      </c>
      <c r="T171" s="85">
        <f>VLOOKUP($C$2,'[126]ERU-1'!$A$6:$BE$17,T$42,FALSE)</f>
        <v>0</v>
      </c>
      <c r="U171" s="85">
        <f>VLOOKUP($C$2,'[126]ERU-1'!$A$6:$BE$17,U$42,FALSE)</f>
        <v>0</v>
      </c>
      <c r="V171" s="85">
        <f>VLOOKUP($C$2,'[126]ERU-1'!$A$6:$BE$17,V$42,FALSE)</f>
        <v>0</v>
      </c>
      <c r="W171" s="85">
        <f>VLOOKUP($C$2,'[126]ERU-1'!$A$6:$BE$17,W$42,FALSE)</f>
        <v>0</v>
      </c>
      <c r="X171" s="85">
        <f>VLOOKUP($C$2,'[126]ERU-1'!$A$6:$BE$17,X$42,FALSE)</f>
        <v>0</v>
      </c>
      <c r="Y171" s="85">
        <f>VLOOKUP($C$2,'[126]ERU-1'!$A$6:$BE$17,Y$42,FALSE)</f>
        <v>0</v>
      </c>
      <c r="Z171" s="85">
        <f>VLOOKUP($C$2,'[126]ERU-1'!$A$6:$BE$17,Z$42,FALSE)</f>
        <v>0</v>
      </c>
      <c r="AA171" s="85" t="str">
        <f>INDEX([16]Data!$BK$5:$BK$156,MATCH(A171,[16]Data!$A$5:$A$156,0))</f>
        <v>Vysočina</v>
      </c>
      <c r="AB171" s="86">
        <f>INDEX([16]Data!$BM$5:$BM$156,MATCH(A171,[16]Data!$A$5:$A$156,0))</f>
        <v>1.268</v>
      </c>
      <c r="AD171" s="39">
        <f t="shared" si="17"/>
        <v>0.83030403069660141</v>
      </c>
    </row>
    <row r="172" spans="1:30" x14ac:dyDescent="0.25">
      <c r="A172">
        <v>4406</v>
      </c>
      <c r="B172" s="84" t="str">
        <f>INDEX([16]Data!$C$5:$C$156,MATCH(A172,[16]Data!$A$5:$A$156,0))</f>
        <v>KJ - Česká Třebová ul. Semanínská</v>
      </c>
      <c r="C172" s="85" t="str">
        <f>VLOOKUP($C$2,'[127]ERU-1'!$A$6:$BE$17,C$42,FALSE)</f>
        <v>Říjen</v>
      </c>
      <c r="D172" s="85">
        <f>VLOOKUP($C$2,'[127]ERU-1'!$A$6:$BE$17,D$42,FALSE)</f>
        <v>10</v>
      </c>
      <c r="E172" s="85">
        <f>VLOOKUP($C$2,'[127]ERU-1'!$A$6:$BE$17,E$42,FALSE)</f>
        <v>257.31099999999998</v>
      </c>
      <c r="F172" s="85">
        <f>VLOOKUP($C$2,'[127]ERU-1'!$A$6:$BE$17,F$42,FALSE)</f>
        <v>153.738</v>
      </c>
      <c r="G172" s="85">
        <f>VLOOKUP($C$2,'[127]ERU-1'!$A$6:$BE$17,G$42,FALSE)</f>
        <v>35.47</v>
      </c>
      <c r="H172" s="85">
        <f>VLOOKUP($C$2,'[127]ERU-1'!$A$6:$BE$17,H$42,FALSE)</f>
        <v>465</v>
      </c>
      <c r="I172" s="85">
        <f>VLOOKUP($C$2,'[127]ERU-1'!$A$6:$BE$17,I$42,FALSE)</f>
        <v>0</v>
      </c>
      <c r="J172" s="85">
        <f>VLOOKUP($C$2,'[127]ERU-1'!$A$6:$BE$17,J$42,FALSE)</f>
        <v>0</v>
      </c>
      <c r="K172" s="85">
        <f>VLOOKUP($C$2,'[127]ERU-1'!$A$6:$BE$17,K$42,FALSE)</f>
        <v>465</v>
      </c>
      <c r="L172" s="85">
        <f>VLOOKUP($C$2,'[127]ERU-1'!$A$6:$BE$17,L$42,FALSE)</f>
        <v>0</v>
      </c>
      <c r="M172" s="85">
        <f>VLOOKUP($C$2,'[127]ERU-1'!$A$6:$BE$17,M$42,FALSE)</f>
        <v>465</v>
      </c>
      <c r="N172" s="85">
        <f>VLOOKUP($C$2,'[127]ERU-1'!$A$6:$BE$17,N$42,FALSE)</f>
        <v>0</v>
      </c>
      <c r="O172" s="85" t="s">
        <v>36</v>
      </c>
      <c r="P172" s="85">
        <f>VLOOKUP($C$2,'[127]ERU-1'!$A$6:$BE$17,P$42,FALSE)</f>
        <v>0</v>
      </c>
      <c r="Q172" s="85">
        <f>VLOOKUP($C$2,'[127]ERU-1'!$A$6:$BE$17,Q$42,FALSE)</f>
        <v>0</v>
      </c>
      <c r="R172" s="85">
        <f>VLOOKUP($C$2,'[127]ERU-1'!$A$6:$BE$17,R$42,FALSE)</f>
        <v>465</v>
      </c>
      <c r="S172" s="85">
        <f>VLOOKUP($C$2,'[127]ERU-1'!$A$6:$BE$17,S$42,FALSE)</f>
        <v>0</v>
      </c>
      <c r="T172" s="85">
        <f>VLOOKUP($C$2,'[127]ERU-1'!$A$6:$BE$17,T$42,FALSE)</f>
        <v>0</v>
      </c>
      <c r="U172" s="85">
        <f>VLOOKUP($C$2,'[127]ERU-1'!$A$6:$BE$17,U$42,FALSE)</f>
        <v>0</v>
      </c>
      <c r="V172" s="85">
        <f>VLOOKUP($C$2,'[127]ERU-1'!$A$6:$BE$17,V$42,FALSE)</f>
        <v>0</v>
      </c>
      <c r="W172" s="85">
        <f>VLOOKUP($C$2,'[127]ERU-1'!$A$6:$BE$17,W$42,FALSE)</f>
        <v>0</v>
      </c>
      <c r="X172" s="85">
        <f>VLOOKUP($C$2,'[127]ERU-1'!$A$6:$BE$17,X$42,FALSE)</f>
        <v>0</v>
      </c>
      <c r="Y172" s="85">
        <f>VLOOKUP($C$2,'[127]ERU-1'!$A$6:$BE$17,Y$42,FALSE)</f>
        <v>0</v>
      </c>
      <c r="Z172" s="85">
        <f>VLOOKUP($C$2,'[127]ERU-1'!$A$6:$BE$17,Z$42,FALSE)</f>
        <v>0</v>
      </c>
      <c r="AA172" s="85" t="str">
        <f>INDEX([16]Data!$BK$5:$BK$156,MATCH(A172,[16]Data!$A$5:$A$156,0))</f>
        <v>Pardubický</v>
      </c>
      <c r="AB172" s="86">
        <f>INDEX([16]Data!$BM$5:$BM$156,MATCH(A172,[16]Data!$A$5:$A$156,0))</f>
        <v>0.28000000000000003</v>
      </c>
      <c r="AD172" s="39">
        <f t="shared" ref="AD172:AD182" si="18">H172/(F172*3.6)</f>
        <v>0.84017397563820695</v>
      </c>
    </row>
    <row r="173" spans="1:30" x14ac:dyDescent="0.25">
      <c r="A173">
        <v>4405</v>
      </c>
      <c r="B173" s="84" t="str">
        <f>INDEX([16]Data!$C$5:$C$156,MATCH(A173,[16]Data!$A$5:$A$156,0))</f>
        <v>KJ - FRUTA Kunovice</v>
      </c>
      <c r="C173" s="85" t="str">
        <f>VLOOKUP($C$2,'[128]ERU-1'!$A$6:$BE$17,C$42,FALSE)</f>
        <v>Říjen</v>
      </c>
      <c r="D173" s="85">
        <f>VLOOKUP($C$2,'[128]ERU-1'!$A$6:$BE$17,D$42,FALSE)</f>
        <v>10</v>
      </c>
      <c r="E173" s="85">
        <f>VLOOKUP($C$2,'[128]ERU-1'!$A$6:$BE$17,E$42,FALSE)</f>
        <v>140.52600000000001</v>
      </c>
      <c r="F173" s="85">
        <f>VLOOKUP($C$2,'[128]ERU-1'!$A$6:$BE$17,F$42,FALSE)</f>
        <v>81.802000000000007</v>
      </c>
      <c r="G173" s="85">
        <f>VLOOKUP($C$2,'[128]ERU-1'!$A$6:$BE$17,G$42,FALSE)</f>
        <v>35.481999999999999</v>
      </c>
      <c r="H173" s="85">
        <f>VLOOKUP($C$2,'[128]ERU-1'!$A$6:$BE$17,H$42,FALSE)</f>
        <v>237</v>
      </c>
      <c r="I173" s="85">
        <f>VLOOKUP($C$2,'[128]ERU-1'!$A$6:$BE$17,I$42,FALSE)</f>
        <v>0</v>
      </c>
      <c r="J173" s="85">
        <f>VLOOKUP($C$2,'[128]ERU-1'!$A$6:$BE$17,J$42,FALSE)</f>
        <v>0</v>
      </c>
      <c r="K173" s="85">
        <f>VLOOKUP($C$2,'[128]ERU-1'!$A$6:$BE$17,K$42,FALSE)</f>
        <v>237</v>
      </c>
      <c r="L173" s="85">
        <f>VLOOKUP($C$2,'[128]ERU-1'!$A$6:$BE$17,L$42,FALSE)</f>
        <v>0</v>
      </c>
      <c r="M173" s="85">
        <f>VLOOKUP($C$2,'[128]ERU-1'!$A$6:$BE$17,M$42,FALSE)</f>
        <v>237</v>
      </c>
      <c r="N173" s="85">
        <f>VLOOKUP($C$2,'[128]ERU-1'!$A$6:$BE$17,N$42,FALSE)</f>
        <v>0</v>
      </c>
      <c r="O173" s="85" t="s">
        <v>36</v>
      </c>
      <c r="P173" s="85">
        <f>VLOOKUP($C$2,'[128]ERU-1'!$A$6:$BE$17,P$42,FALSE)</f>
        <v>0</v>
      </c>
      <c r="Q173" s="85">
        <f>VLOOKUP($C$2,'[128]ERU-1'!$A$6:$BE$17,Q$42,FALSE)</f>
        <v>0</v>
      </c>
      <c r="R173" s="85">
        <f>VLOOKUP($C$2,'[128]ERU-1'!$A$6:$BE$17,R$42,FALSE)</f>
        <v>237</v>
      </c>
      <c r="S173" s="85">
        <f>VLOOKUP($C$2,'[128]ERU-1'!$A$6:$BE$17,S$42,FALSE)</f>
        <v>0</v>
      </c>
      <c r="T173" s="85">
        <f>VLOOKUP($C$2,'[128]ERU-1'!$A$6:$BE$17,T$42,FALSE)</f>
        <v>0</v>
      </c>
      <c r="U173" s="85">
        <f>VLOOKUP($C$2,'[128]ERU-1'!$A$6:$BE$17,U$42,FALSE)</f>
        <v>0</v>
      </c>
      <c r="V173" s="85">
        <f>VLOOKUP($C$2,'[128]ERU-1'!$A$6:$BE$17,V$42,FALSE)</f>
        <v>0</v>
      </c>
      <c r="W173" s="85">
        <f>VLOOKUP($C$2,'[128]ERU-1'!$A$6:$BE$17,W$42,FALSE)</f>
        <v>0</v>
      </c>
      <c r="X173" s="85">
        <f>VLOOKUP($C$2,'[128]ERU-1'!$A$6:$BE$17,X$42,FALSE)</f>
        <v>0</v>
      </c>
      <c r="Y173" s="85">
        <f>VLOOKUP($C$2,'[128]ERU-1'!$A$6:$BE$17,Y$42,FALSE)</f>
        <v>0</v>
      </c>
      <c r="Z173" s="85">
        <f>VLOOKUP($C$2,'[128]ERU-1'!$A$6:$BE$17,Z$42,FALSE)</f>
        <v>0</v>
      </c>
      <c r="AA173" s="85" t="str">
        <f>INDEX([16]Data!$BK$5:$BK$156,MATCH(A173,[16]Data!$A$5:$A$156,0))</f>
        <v>Zlínský</v>
      </c>
      <c r="AB173" s="86">
        <f>INDEX([16]Data!$BM$5:$BM$156,MATCH(A173,[16]Data!$A$5:$A$156,0))</f>
        <v>0.28000000000000003</v>
      </c>
      <c r="AD173" s="39">
        <f t="shared" si="18"/>
        <v>0.80478879896987021</v>
      </c>
    </row>
    <row r="174" spans="1:30" x14ac:dyDescent="0.25">
      <c r="A174">
        <v>4404</v>
      </c>
      <c r="B174" s="84" t="str">
        <f>INDEX([16]Data!$C$5:$C$156,MATCH(A174,[16]Data!$A$5:$A$156,0))</f>
        <v>KJ - Špindlerův mlýn</v>
      </c>
      <c r="C174" s="85" t="str">
        <f>VLOOKUP($C$2,'[129]ERU-1'!$A$6:$BE$17,C$42,FALSE)</f>
        <v>Říjen</v>
      </c>
      <c r="D174" s="85">
        <f>VLOOKUP($C$2,'[129]ERU-1'!$A$6:$BE$17,D$42,FALSE)</f>
        <v>10</v>
      </c>
      <c r="E174" s="85">
        <f>VLOOKUP($C$2,'[129]ERU-1'!$A$6:$BE$17,E$42,FALSE)</f>
        <v>217.267</v>
      </c>
      <c r="F174" s="85">
        <f>VLOOKUP($C$2,'[129]ERU-1'!$A$6:$BE$17,F$42,FALSE)</f>
        <v>127.991</v>
      </c>
      <c r="G174" s="85">
        <f>VLOOKUP($C$2,'[129]ERU-1'!$A$6:$BE$17,G$42,FALSE)</f>
        <v>35.47</v>
      </c>
      <c r="H174" s="85">
        <f>VLOOKUP($C$2,'[129]ERU-1'!$A$6:$BE$17,H$42,FALSE)</f>
        <v>378</v>
      </c>
      <c r="I174" s="85">
        <f>VLOOKUP($C$2,'[129]ERU-1'!$A$6:$BE$17,I$42,FALSE)</f>
        <v>0</v>
      </c>
      <c r="J174" s="85">
        <f>VLOOKUP($C$2,'[129]ERU-1'!$A$6:$BE$17,J$42,FALSE)</f>
        <v>0</v>
      </c>
      <c r="K174" s="85">
        <f>VLOOKUP($C$2,'[129]ERU-1'!$A$6:$BE$17,K$42,FALSE)</f>
        <v>378</v>
      </c>
      <c r="L174" s="85">
        <f>VLOOKUP($C$2,'[129]ERU-1'!$A$6:$BE$17,L$42,FALSE)</f>
        <v>0</v>
      </c>
      <c r="M174" s="85">
        <f>VLOOKUP($C$2,'[129]ERU-1'!$A$6:$BE$17,M$42,FALSE)</f>
        <v>378</v>
      </c>
      <c r="N174" s="85">
        <f>VLOOKUP($C$2,'[129]ERU-1'!$A$6:$BE$17,N$42,FALSE)</f>
        <v>0</v>
      </c>
      <c r="O174" s="85" t="s">
        <v>36</v>
      </c>
      <c r="P174" s="85">
        <f>VLOOKUP($C$2,'[129]ERU-1'!$A$6:$BE$17,P$42,FALSE)</f>
        <v>0</v>
      </c>
      <c r="Q174" s="85">
        <f>VLOOKUP($C$2,'[129]ERU-1'!$A$6:$BE$17,Q$42,FALSE)</f>
        <v>0</v>
      </c>
      <c r="R174" s="85">
        <f>VLOOKUP($C$2,'[129]ERU-1'!$A$6:$BE$17,R$42,FALSE)</f>
        <v>378</v>
      </c>
      <c r="S174" s="85">
        <f>VLOOKUP($C$2,'[129]ERU-1'!$A$6:$BE$17,S$42,FALSE)</f>
        <v>0</v>
      </c>
      <c r="T174" s="85">
        <f>VLOOKUP($C$2,'[129]ERU-1'!$A$6:$BE$17,T$42,FALSE)</f>
        <v>0</v>
      </c>
      <c r="U174" s="85">
        <f>VLOOKUP($C$2,'[129]ERU-1'!$A$6:$BE$17,U$42,FALSE)</f>
        <v>0</v>
      </c>
      <c r="V174" s="85">
        <f>VLOOKUP($C$2,'[129]ERU-1'!$A$6:$BE$17,V$42,FALSE)</f>
        <v>0</v>
      </c>
      <c r="W174" s="85">
        <f>VLOOKUP($C$2,'[129]ERU-1'!$A$6:$BE$17,W$42,FALSE)</f>
        <v>0</v>
      </c>
      <c r="X174" s="85">
        <f>VLOOKUP($C$2,'[129]ERU-1'!$A$6:$BE$17,X$42,FALSE)</f>
        <v>0</v>
      </c>
      <c r="Y174" s="85">
        <f>VLOOKUP($C$2,'[129]ERU-1'!$A$6:$BE$17,Y$42,FALSE)</f>
        <v>0</v>
      </c>
      <c r="Z174" s="85">
        <f>VLOOKUP($C$2,'[129]ERU-1'!$A$6:$BE$17,Z$42,FALSE)</f>
        <v>0</v>
      </c>
      <c r="AA174" s="85" t="str">
        <f>INDEX([16]Data!$BK$5:$BK$156,MATCH(A174,[16]Data!$A$5:$A$156,0))</f>
        <v>Královéhradecký</v>
      </c>
      <c r="AB174" s="86">
        <f>INDEX([16]Data!$BM$5:$BM$156,MATCH(A174,[16]Data!$A$5:$A$156,0))</f>
        <v>0.28299999999999997</v>
      </c>
      <c r="AD174" s="39">
        <f t="shared" si="18"/>
        <v>0.82037018227844138</v>
      </c>
    </row>
    <row r="175" spans="1:30" x14ac:dyDescent="0.25">
      <c r="A175">
        <v>4381</v>
      </c>
      <c r="B175" s="84" t="str">
        <f>INDEX([16]Data!$C$5:$C$156,MATCH(A175,[16]Data!$A$5:$A$156,0))</f>
        <v>KJ - Lysá nad Labem</v>
      </c>
      <c r="C175" s="85" t="str">
        <f>VLOOKUP($C$2,'[130]ERU-1'!$A$6:$BE$17,C$42,FALSE)</f>
        <v>Říjen</v>
      </c>
      <c r="D175" s="85">
        <f>VLOOKUP($C$2,'[130]ERU-1'!$A$6:$BE$17,D$42,FALSE)</f>
        <v>10</v>
      </c>
      <c r="E175" s="85">
        <f>VLOOKUP($C$2,'[130]ERU-1'!$A$6:$BE$17,E$42,FALSE)</f>
        <v>536.34699999999998</v>
      </c>
      <c r="F175" s="85">
        <f>VLOOKUP($C$2,'[130]ERU-1'!$A$6:$BE$17,F$42,FALSE)</f>
        <v>299.23200000000003</v>
      </c>
      <c r="G175" s="85">
        <f>VLOOKUP($C$2,'[130]ERU-1'!$A$6:$BE$17,G$42,FALSE)</f>
        <v>35.481000000000002</v>
      </c>
      <c r="H175" s="85">
        <f>VLOOKUP($C$2,'[130]ERU-1'!$A$6:$BE$17,H$42,FALSE)</f>
        <v>897</v>
      </c>
      <c r="I175" s="85">
        <f>VLOOKUP($C$2,'[130]ERU-1'!$A$6:$BE$17,I$42,FALSE)</f>
        <v>0</v>
      </c>
      <c r="J175" s="85">
        <f>VLOOKUP($C$2,'[130]ERU-1'!$A$6:$BE$17,J$42,FALSE)</f>
        <v>0</v>
      </c>
      <c r="K175" s="85">
        <f>VLOOKUP($C$2,'[130]ERU-1'!$A$6:$BE$17,K$42,FALSE)</f>
        <v>897</v>
      </c>
      <c r="L175" s="85">
        <f>VLOOKUP($C$2,'[130]ERU-1'!$A$6:$BE$17,L$42,FALSE)</f>
        <v>0</v>
      </c>
      <c r="M175" s="85">
        <f>VLOOKUP($C$2,'[130]ERU-1'!$A$6:$BE$17,M$42,FALSE)</f>
        <v>897</v>
      </c>
      <c r="N175" s="85">
        <f>VLOOKUP($C$2,'[130]ERU-1'!$A$6:$BE$17,N$42,FALSE)</f>
        <v>0</v>
      </c>
      <c r="O175" s="85" t="s">
        <v>36</v>
      </c>
      <c r="P175" s="85">
        <f>VLOOKUP($C$2,'[130]ERU-1'!$A$6:$BE$17,P$42,FALSE)</f>
        <v>0</v>
      </c>
      <c r="Q175" s="85">
        <f>VLOOKUP($C$2,'[130]ERU-1'!$A$6:$BE$17,Q$42,FALSE)</f>
        <v>0</v>
      </c>
      <c r="R175" s="85">
        <f>VLOOKUP($C$2,'[130]ERU-1'!$A$6:$BE$17,R$42,FALSE)</f>
        <v>897</v>
      </c>
      <c r="S175" s="85">
        <f>VLOOKUP($C$2,'[130]ERU-1'!$A$6:$BE$17,S$42,FALSE)</f>
        <v>0</v>
      </c>
      <c r="T175" s="85">
        <f>VLOOKUP($C$2,'[130]ERU-1'!$A$6:$BE$17,T$42,FALSE)</f>
        <v>0</v>
      </c>
      <c r="U175" s="85">
        <f>VLOOKUP($C$2,'[130]ERU-1'!$A$6:$BE$17,U$42,FALSE)</f>
        <v>0</v>
      </c>
      <c r="V175" s="85">
        <f>VLOOKUP($C$2,'[130]ERU-1'!$A$6:$BE$17,V$42,FALSE)</f>
        <v>0</v>
      </c>
      <c r="W175" s="85">
        <f>VLOOKUP($C$2,'[130]ERU-1'!$A$6:$BE$17,W$42,FALSE)</f>
        <v>0</v>
      </c>
      <c r="X175" s="85">
        <f>VLOOKUP($C$2,'[130]ERU-1'!$A$6:$BE$17,X$42,FALSE)</f>
        <v>0</v>
      </c>
      <c r="Y175" s="85">
        <f>VLOOKUP($C$2,'[130]ERU-1'!$A$6:$BE$17,Y$42,FALSE)</f>
        <v>0</v>
      </c>
      <c r="Z175" s="85">
        <f>VLOOKUP($C$2,'[130]ERU-1'!$A$6:$BE$17,Z$42,FALSE)</f>
        <v>0</v>
      </c>
      <c r="AA175" s="85" t="str">
        <f>INDEX([16]Data!$BK$5:$BK$156,MATCH(A175,[16]Data!$A$5:$A$156,0))</f>
        <v>Středočeský</v>
      </c>
      <c r="AB175" s="86">
        <f>INDEX([16]Data!$BM$5:$BM$156,MATCH(A175,[16]Data!$A$5:$A$156,0))</f>
        <v>0.99299999999999999</v>
      </c>
      <c r="AD175" s="39">
        <f t="shared" si="18"/>
        <v>0.83268723487684015</v>
      </c>
    </row>
    <row r="176" spans="1:30" x14ac:dyDescent="0.25">
      <c r="A176">
        <v>4410</v>
      </c>
      <c r="B176" s="84" t="str">
        <f>INDEX([16]Data!$C$5:$C$156,MATCH(A176,[16]Data!$A$5:$A$156,0))</f>
        <v>KJ - JOB AIR TECHNIC</v>
      </c>
      <c r="C176" s="85" t="str">
        <f>VLOOKUP($C$2,'[131]ERU-1'!$A$6:$BE$17,C$42,FALSE)</f>
        <v>Říjen</v>
      </c>
      <c r="D176" s="85">
        <f>VLOOKUP($C$2,'[131]ERU-1'!$A$6:$BE$17,D$42,FALSE)</f>
        <v>10</v>
      </c>
      <c r="E176" s="85">
        <f>VLOOKUP($C$2,'[131]ERU-1'!$A$6:$BE$17,E$42,FALSE)</f>
        <v>177.428</v>
      </c>
      <c r="F176" s="85">
        <f>VLOOKUP($C$2,'[131]ERU-1'!$A$6:$BE$17,F$42,FALSE)</f>
        <v>108.02500000000001</v>
      </c>
      <c r="G176" s="85">
        <f>VLOOKUP($C$2,'[131]ERU-1'!$A$6:$BE$17,G$42,FALSE)</f>
        <v>35.481000000000002</v>
      </c>
      <c r="H176" s="85">
        <f>VLOOKUP($C$2,'[131]ERU-1'!$A$6:$BE$17,H$42,FALSE)</f>
        <v>320</v>
      </c>
      <c r="I176" s="85">
        <f>VLOOKUP($C$2,'[131]ERU-1'!$A$6:$BE$17,I$42,FALSE)</f>
        <v>0</v>
      </c>
      <c r="J176" s="85">
        <f>VLOOKUP($C$2,'[131]ERU-1'!$A$6:$BE$17,J$42,FALSE)</f>
        <v>0</v>
      </c>
      <c r="K176" s="85">
        <f>VLOOKUP($C$2,'[131]ERU-1'!$A$6:$BE$17,K$42,FALSE)</f>
        <v>320</v>
      </c>
      <c r="L176" s="85">
        <f>VLOOKUP($C$2,'[131]ERU-1'!$A$6:$BE$17,L$42,FALSE)</f>
        <v>0</v>
      </c>
      <c r="M176" s="85">
        <f>VLOOKUP($C$2,'[131]ERU-1'!$A$6:$BE$17,M$42,FALSE)</f>
        <v>320</v>
      </c>
      <c r="N176" s="85">
        <f>VLOOKUP($C$2,'[131]ERU-1'!$A$6:$BE$17,N$42,FALSE)</f>
        <v>0</v>
      </c>
      <c r="O176" s="85" t="s">
        <v>36</v>
      </c>
      <c r="P176" s="85">
        <f>VLOOKUP($C$2,'[131]ERU-1'!$A$6:$BE$17,P$42,FALSE)</f>
        <v>0</v>
      </c>
      <c r="Q176" s="85">
        <f>VLOOKUP($C$2,'[131]ERU-1'!$A$6:$BE$17,Q$42,FALSE)</f>
        <v>0</v>
      </c>
      <c r="R176" s="85">
        <f>VLOOKUP($C$2,'[131]ERU-1'!$A$6:$BE$17,R$42,FALSE)</f>
        <v>320</v>
      </c>
      <c r="S176" s="85">
        <f>VLOOKUP($C$2,'[131]ERU-1'!$A$6:$BE$17,S$42,FALSE)</f>
        <v>0</v>
      </c>
      <c r="T176" s="85">
        <f>VLOOKUP($C$2,'[131]ERU-1'!$A$6:$BE$17,T$42,FALSE)</f>
        <v>0</v>
      </c>
      <c r="U176" s="85">
        <f>VLOOKUP($C$2,'[131]ERU-1'!$A$6:$BE$17,U$42,FALSE)</f>
        <v>0</v>
      </c>
      <c r="V176" s="85">
        <f>VLOOKUP($C$2,'[131]ERU-1'!$A$6:$BE$17,V$42,FALSE)</f>
        <v>0</v>
      </c>
      <c r="W176" s="85">
        <f>VLOOKUP($C$2,'[131]ERU-1'!$A$6:$BE$17,W$42,FALSE)</f>
        <v>0</v>
      </c>
      <c r="X176" s="85">
        <f>VLOOKUP($C$2,'[131]ERU-1'!$A$6:$BE$17,X$42,FALSE)</f>
        <v>0</v>
      </c>
      <c r="Y176" s="85">
        <f>VLOOKUP($C$2,'[131]ERU-1'!$A$6:$BE$17,Y$42,FALSE)</f>
        <v>0</v>
      </c>
      <c r="Z176" s="85">
        <f>VLOOKUP($C$2,'[131]ERU-1'!$A$6:$BE$17,Z$42,FALSE)</f>
        <v>0</v>
      </c>
      <c r="AA176" s="85" t="str">
        <f>INDEX([16]Data!$BK$5:$BK$156,MATCH(A176,[16]Data!$A$5:$A$156,0))</f>
        <v>Moravskoslezský</v>
      </c>
      <c r="AB176" s="86">
        <f>INDEX([16]Data!$BM$5:$BM$156,MATCH(A176,[16]Data!$A$5:$A$156,0))</f>
        <v>0.3</v>
      </c>
      <c r="AD176" s="39">
        <f t="shared" si="18"/>
        <v>0.82285479184345178</v>
      </c>
    </row>
    <row r="177" spans="1:30" x14ac:dyDescent="0.25">
      <c r="A177">
        <v>4492</v>
      </c>
      <c r="B177" s="84" t="str">
        <f>INDEX([16]Data!$C$5:$C$156,MATCH(A177,[16]Data!$A$5:$A$156,0))</f>
        <v>KJ - Prostějov Anglická</v>
      </c>
      <c r="C177" s="85" t="str">
        <f>VLOOKUP($C$2,'[132]ERU-1'!$A$6:$BE$17,C$42,FALSE)</f>
        <v>Říjen</v>
      </c>
      <c r="D177" s="85">
        <f>VLOOKUP($C$2,'[132]ERU-1'!$A$6:$BE$17,D$42,FALSE)</f>
        <v>10</v>
      </c>
      <c r="E177" s="85">
        <f>VLOOKUP($C$2,'[132]ERU-1'!$A$6:$BE$17,E$42,FALSE)</f>
        <v>242.92400000000001</v>
      </c>
      <c r="F177" s="85">
        <f>VLOOKUP($C$2,'[132]ERU-1'!$A$6:$BE$17,F$42,FALSE)</f>
        <v>140.209</v>
      </c>
      <c r="G177" s="85">
        <f>VLOOKUP($C$2,'[132]ERU-1'!$A$6:$BE$17,G$42,FALSE)</f>
        <v>35.485999999999997</v>
      </c>
      <c r="H177" s="85">
        <f>VLOOKUP($C$2,'[132]ERU-1'!$A$6:$BE$17,H$42,FALSE)</f>
        <v>426</v>
      </c>
      <c r="I177" s="85">
        <f>VLOOKUP($C$2,'[132]ERU-1'!$A$6:$BE$17,I$42,FALSE)</f>
        <v>0</v>
      </c>
      <c r="J177" s="85">
        <f>VLOOKUP($C$2,'[132]ERU-1'!$A$6:$BE$17,J$42,FALSE)</f>
        <v>0</v>
      </c>
      <c r="K177" s="85">
        <f>VLOOKUP($C$2,'[132]ERU-1'!$A$6:$BE$17,K$42,FALSE)</f>
        <v>426</v>
      </c>
      <c r="L177" s="85">
        <f>VLOOKUP($C$2,'[132]ERU-1'!$A$6:$BE$17,L$42,FALSE)</f>
        <v>0</v>
      </c>
      <c r="M177" s="85">
        <f>VLOOKUP($C$2,'[132]ERU-1'!$A$6:$BE$17,M$42,FALSE)</f>
        <v>426</v>
      </c>
      <c r="N177" s="85">
        <f>VLOOKUP($C$2,'[132]ERU-1'!$A$6:$BE$17,N$42,FALSE)</f>
        <v>0</v>
      </c>
      <c r="O177" s="85" t="s">
        <v>36</v>
      </c>
      <c r="P177" s="85">
        <f>VLOOKUP($C$2,'[132]ERU-1'!$A$6:$BE$17,P$42,FALSE)</f>
        <v>0</v>
      </c>
      <c r="Q177" s="85">
        <f>VLOOKUP($C$2,'[132]ERU-1'!$A$6:$BE$17,Q$42,FALSE)</f>
        <v>0</v>
      </c>
      <c r="R177" s="85">
        <f>VLOOKUP($C$2,'[132]ERU-1'!$A$6:$BE$17,R$42,FALSE)</f>
        <v>426</v>
      </c>
      <c r="S177" s="85">
        <f>VLOOKUP($C$2,'[132]ERU-1'!$A$6:$BE$17,S$42,FALSE)</f>
        <v>0</v>
      </c>
      <c r="T177" s="85">
        <f>VLOOKUP($C$2,'[132]ERU-1'!$A$6:$BE$17,T$42,FALSE)</f>
        <v>0</v>
      </c>
      <c r="U177" s="85">
        <f>VLOOKUP($C$2,'[132]ERU-1'!$A$6:$BE$17,U$42,FALSE)</f>
        <v>0</v>
      </c>
      <c r="V177" s="85">
        <f>VLOOKUP($C$2,'[132]ERU-1'!$A$6:$BE$17,V$42,FALSE)</f>
        <v>0</v>
      </c>
      <c r="W177" s="85">
        <f>VLOOKUP($C$2,'[132]ERU-1'!$A$6:$BE$17,W$42,FALSE)</f>
        <v>0</v>
      </c>
      <c r="X177" s="85">
        <f>VLOOKUP($C$2,'[132]ERU-1'!$A$6:$BE$17,X$42,FALSE)</f>
        <v>0</v>
      </c>
      <c r="Y177" s="85">
        <f>VLOOKUP($C$2,'[132]ERU-1'!$A$6:$BE$17,Y$42,FALSE)</f>
        <v>0</v>
      </c>
      <c r="Z177" s="85">
        <f>VLOOKUP($C$2,'[132]ERU-1'!$A$6:$BE$17,Z$42,FALSE)</f>
        <v>0</v>
      </c>
      <c r="AA177" s="85" t="str">
        <f>INDEX([16]Data!$BK$5:$BK$156,MATCH(A177,[16]Data!$A$5:$A$156,0))</f>
        <v>Olomoucký</v>
      </c>
      <c r="AB177" s="86">
        <f>INDEX([16]Data!$BM$5:$BM$156,MATCH(A177,[16]Data!$A$5:$A$156,0))</f>
        <v>0.46500000000000002</v>
      </c>
      <c r="AD177" s="39">
        <f t="shared" si="18"/>
        <v>0.84397815641886986</v>
      </c>
    </row>
    <row r="178" spans="1:30" x14ac:dyDescent="0.25">
      <c r="A178">
        <v>4536</v>
      </c>
      <c r="B178" s="84" t="str">
        <f>INDEX([16]Data!$C$5:$C$156,MATCH(A178,[16]Data!$A$5:$A$156,0))</f>
        <v>KJ - Police nad Metují</v>
      </c>
      <c r="C178" s="85" t="str">
        <f>VLOOKUP($C$2,'[132]ERU-1'!$A$6:$BE$17,C$42,FALSE)</f>
        <v>Říjen</v>
      </c>
      <c r="D178" s="85">
        <f>VLOOKUP($C$2,'[132]ERU-1'!$A$6:$BE$17,D$42,FALSE)</f>
        <v>10</v>
      </c>
      <c r="E178" s="85">
        <f>VLOOKUP($C$2,'[133]ERU-1'!$A$6:$BE$17,E$42,FALSE)</f>
        <v>268.10300000000001</v>
      </c>
      <c r="F178" s="85">
        <f>VLOOKUP($C$2,'[133]ERU-1'!$A$6:$BE$17,F$42,FALSE)</f>
        <v>147.83699999999999</v>
      </c>
      <c r="G178" s="85">
        <f>VLOOKUP($C$2,'[133]ERU-1'!$A$6:$BE$17,G$42,FALSE)</f>
        <v>35.468000000000004</v>
      </c>
      <c r="H178" s="85">
        <f>VLOOKUP($C$2,'[133]ERU-1'!$A$6:$BE$17,H$42,FALSE)</f>
        <v>436</v>
      </c>
      <c r="I178" s="85">
        <f>VLOOKUP($C$2,'[133]ERU-1'!$A$6:$BE$17,I$42,FALSE)</f>
        <v>0</v>
      </c>
      <c r="J178" s="85">
        <f>VLOOKUP($C$2,'[133]ERU-1'!$A$6:$BE$17,J$42,FALSE)</f>
        <v>0</v>
      </c>
      <c r="K178" s="85">
        <f>VLOOKUP($C$2,'[133]ERU-1'!$A$6:$BE$17,K$42,FALSE)</f>
        <v>436</v>
      </c>
      <c r="L178" s="85">
        <f>VLOOKUP($C$2,'[133]ERU-1'!$A$6:$BE$17,L$42,FALSE)</f>
        <v>0</v>
      </c>
      <c r="M178" s="85">
        <f>VLOOKUP($C$2,'[133]ERU-1'!$A$6:$BE$17,M$42,FALSE)</f>
        <v>436</v>
      </c>
      <c r="N178" s="85">
        <f>VLOOKUP($C$2,'[133]ERU-1'!$A$6:$BE$17,N$42,FALSE)</f>
        <v>0</v>
      </c>
      <c r="O178" s="85" t="s">
        <v>36</v>
      </c>
      <c r="P178" s="85">
        <f>VLOOKUP($C$2,'[133]ERU-1'!$A$6:$BE$17,P$42,FALSE)</f>
        <v>0</v>
      </c>
      <c r="Q178" s="85">
        <f>VLOOKUP($C$2,'[133]ERU-1'!$A$6:$BE$17,Q$42,FALSE)</f>
        <v>0</v>
      </c>
      <c r="R178" s="85">
        <f>VLOOKUP($C$2,'[133]ERU-1'!$A$6:$BE$17,R$42,FALSE)</f>
        <v>436</v>
      </c>
      <c r="S178" s="85">
        <f>VLOOKUP($C$2,'[133]ERU-1'!$A$6:$BE$17,S$42,FALSE)</f>
        <v>0</v>
      </c>
      <c r="T178" s="85">
        <f>VLOOKUP($C$2,'[133]ERU-1'!$A$6:$BE$17,T$42,FALSE)</f>
        <v>0</v>
      </c>
      <c r="U178" s="85">
        <f>VLOOKUP($C$2,'[133]ERU-1'!$A$6:$BE$17,U$42,FALSE)</f>
        <v>0</v>
      </c>
      <c r="V178" s="85">
        <f>VLOOKUP($C$2,'[133]ERU-1'!$A$6:$BE$17,V$42,FALSE)</f>
        <v>0</v>
      </c>
      <c r="W178" s="85">
        <f>VLOOKUP($C$2,'[133]ERU-1'!$A$6:$BE$17,W$42,FALSE)</f>
        <v>0</v>
      </c>
      <c r="X178" s="85">
        <f>VLOOKUP($C$2,'[133]ERU-1'!$A$6:$BE$17,X$42,FALSE)</f>
        <v>0</v>
      </c>
      <c r="Y178" s="85">
        <f>VLOOKUP($C$2,'[133]ERU-1'!$A$6:$BE$17,Y$42,FALSE)</f>
        <v>0</v>
      </c>
      <c r="Z178" s="85">
        <f>VLOOKUP($C$2,'[133]ERU-1'!$A$6:$BE$17,Z$42,FALSE)</f>
        <v>0</v>
      </c>
      <c r="AA178" s="85" t="str">
        <f>INDEX([16]Data!$BK$5:$BK$156,MATCH(A178,[16]Data!$A$5:$A$156,0))</f>
        <v>Královéhradecký</v>
      </c>
      <c r="AB178" s="86">
        <f>INDEX([16]Data!$BM$5:$BM$156,MATCH(A178,[16]Data!$A$5:$A$156,0))</f>
        <v>0.47799999999999998</v>
      </c>
      <c r="AD178" s="39">
        <f t="shared" si="18"/>
        <v>0.81922056799793763</v>
      </c>
    </row>
    <row r="179" spans="1:30" x14ac:dyDescent="0.25">
      <c r="A179">
        <v>4524</v>
      </c>
      <c r="B179" s="84" t="str">
        <f>INDEX([16]Data!$C$5:$C$156,MATCH(A179,[16]Data!$A$5:$A$156,0))</f>
        <v>KJ - Poděbrady</v>
      </c>
      <c r="C179" s="85" t="str">
        <f>VLOOKUP($C$2,'[132]ERU-1'!$A$6:$BE$17,C$42,FALSE)</f>
        <v>Říjen</v>
      </c>
      <c r="D179" s="85">
        <f>VLOOKUP($C$2,'[132]ERU-1'!$A$6:$BE$17,D$42,FALSE)</f>
        <v>10</v>
      </c>
      <c r="E179" s="85">
        <f>VLOOKUP($C$2,'[134]ERU-1'!$A$6:$BE$17,E$42,FALSE)</f>
        <v>328.29399999999998</v>
      </c>
      <c r="F179" s="85">
        <f>VLOOKUP($C$2,'[134]ERU-1'!$A$6:$BE$17,F$42,FALSE)</f>
        <v>175.38300000000001</v>
      </c>
      <c r="G179" s="85">
        <f>VLOOKUP($C$2,'[134]ERU-1'!$A$6:$BE$17,G$42,FALSE)</f>
        <v>35.481000000000002</v>
      </c>
      <c r="H179" s="85">
        <f>VLOOKUP($C$2,'[134]ERU-1'!$A$6:$BE$17,H$42,FALSE)</f>
        <v>502</v>
      </c>
      <c r="I179" s="85">
        <f>VLOOKUP($C$2,'[134]ERU-1'!$A$6:$BE$17,I$42,FALSE)</f>
        <v>0</v>
      </c>
      <c r="J179" s="85">
        <f>VLOOKUP($C$2,'[134]ERU-1'!$A$6:$BE$17,J$42,FALSE)</f>
        <v>0</v>
      </c>
      <c r="K179" s="85">
        <f>VLOOKUP($C$2,'[134]ERU-1'!$A$6:$BE$17,K$42,FALSE)</f>
        <v>502</v>
      </c>
      <c r="L179" s="85">
        <f>VLOOKUP($C$2,'[134]ERU-1'!$A$6:$BE$17,L$42,FALSE)</f>
        <v>0</v>
      </c>
      <c r="M179" s="85">
        <f>VLOOKUP($C$2,'[134]ERU-1'!$A$6:$BE$17,M$42,FALSE)</f>
        <v>502</v>
      </c>
      <c r="N179" s="85">
        <f>VLOOKUP($C$2,'[134]ERU-1'!$A$6:$BE$17,N$42,FALSE)</f>
        <v>0</v>
      </c>
      <c r="O179" s="85" t="s">
        <v>36</v>
      </c>
      <c r="P179" s="85">
        <f>VLOOKUP($C$2,'[134]ERU-1'!$A$6:$BE$17,P$42,FALSE)</f>
        <v>0</v>
      </c>
      <c r="Q179" s="85">
        <f>VLOOKUP($C$2,'[134]ERU-1'!$A$6:$BE$17,Q$42,FALSE)</f>
        <v>0</v>
      </c>
      <c r="R179" s="85">
        <f>VLOOKUP($C$2,'[134]ERU-1'!$A$6:$BE$17,R$42,FALSE)</f>
        <v>502</v>
      </c>
      <c r="S179" s="85">
        <f>VLOOKUP($C$2,'[134]ERU-1'!$A$6:$BE$17,S$42,FALSE)</f>
        <v>0</v>
      </c>
      <c r="T179" s="85">
        <f>VLOOKUP($C$2,'[134]ERU-1'!$A$6:$BE$17,T$42,FALSE)</f>
        <v>0</v>
      </c>
      <c r="U179" s="85">
        <f>VLOOKUP($C$2,'[134]ERU-1'!$A$6:$BE$17,U$42,FALSE)</f>
        <v>0</v>
      </c>
      <c r="V179" s="85">
        <f>VLOOKUP($C$2,'[134]ERU-1'!$A$6:$BE$17,V$42,FALSE)</f>
        <v>0</v>
      </c>
      <c r="W179" s="85">
        <f>VLOOKUP($C$2,'[134]ERU-1'!$A$6:$BE$17,W$42,FALSE)</f>
        <v>0</v>
      </c>
      <c r="X179" s="85">
        <f>VLOOKUP($C$2,'[134]ERU-1'!$A$6:$BE$17,X$42,FALSE)</f>
        <v>0</v>
      </c>
      <c r="Y179" s="85">
        <f>VLOOKUP($C$2,'[134]ERU-1'!$A$6:$BE$17,Y$42,FALSE)</f>
        <v>0</v>
      </c>
      <c r="Z179" s="85">
        <f>VLOOKUP($C$2,'[134]ERU-1'!$A$6:$BE$17,Z$42,FALSE)</f>
        <v>0</v>
      </c>
      <c r="AA179" s="85" t="str">
        <f>INDEX([16]Data!$BK$5:$BK$156,MATCH(A179,[16]Data!$A$5:$A$156,0))</f>
        <v>Středočeský</v>
      </c>
      <c r="AB179" s="86">
        <f>INDEX([16]Data!$BM$5:$BM$156,MATCH(A179,[16]Data!$A$5:$A$156,0))</f>
        <v>0.47799999999999998</v>
      </c>
      <c r="AD179" s="39">
        <f t="shared" si="18"/>
        <v>0.79508529586359245</v>
      </c>
    </row>
    <row r="180" spans="1:30" x14ac:dyDescent="0.25">
      <c r="A180">
        <v>4629</v>
      </c>
      <c r="B180" s="84" t="str">
        <f>INDEX([16]Data!$C$5:$C$156,MATCH(A180,[16]Data!$A$5:$A$156,0))</f>
        <v>KJ - Heřmanův Městec V Lukách</v>
      </c>
      <c r="C180" s="85" t="str">
        <f>VLOOKUP($C$2,'[132]ERU-1'!$A$6:$BE$17,C$42,FALSE)</f>
        <v>Říjen</v>
      </c>
      <c r="D180" s="85">
        <f>VLOOKUP($C$2,'[132]ERU-1'!$A$6:$BE$17,D$42,FALSE)</f>
        <v>10</v>
      </c>
      <c r="E180" s="85">
        <f>VLOOKUP($C$2,'[135]ERU-1'!$A$6:$BE$17,E$42,FALSE)</f>
        <v>160.36000000000001</v>
      </c>
      <c r="F180" s="85">
        <f>VLOOKUP($C$2,'[135]ERU-1'!$A$6:$BE$17,F$42,FALSE)</f>
        <v>89.837999999999994</v>
      </c>
      <c r="G180" s="85">
        <f>VLOOKUP($C$2,'[135]ERU-1'!$A$6:$BE$17,G$42,FALSE)</f>
        <v>35.47</v>
      </c>
      <c r="H180" s="85">
        <f>VLOOKUP($C$2,'[135]ERU-1'!$A$6:$BE$17,H$42,FALSE)</f>
        <v>247</v>
      </c>
      <c r="I180" s="85">
        <f>VLOOKUP($C$2,'[135]ERU-1'!$A$6:$BE$17,I$42,FALSE)</f>
        <v>0</v>
      </c>
      <c r="J180" s="85">
        <f>VLOOKUP($C$2,'[135]ERU-1'!$A$6:$BE$17,J$42,FALSE)</f>
        <v>0</v>
      </c>
      <c r="K180" s="85">
        <f>VLOOKUP($C$2,'[135]ERU-1'!$A$6:$BE$17,K$42,FALSE)</f>
        <v>247</v>
      </c>
      <c r="L180" s="85">
        <f>VLOOKUP($C$2,'[135]ERU-1'!$A$6:$BE$17,L$42,FALSE)</f>
        <v>0</v>
      </c>
      <c r="M180" s="85">
        <f>VLOOKUP($C$2,'[135]ERU-1'!$A$6:$BE$17,M$42,FALSE)</f>
        <v>247</v>
      </c>
      <c r="N180" s="85">
        <f>VLOOKUP($C$2,'[135]ERU-1'!$A$6:$BE$17,N$42,FALSE)</f>
        <v>0</v>
      </c>
      <c r="O180" s="85" t="s">
        <v>36</v>
      </c>
      <c r="P180" s="85">
        <f>VLOOKUP($C$2,'[135]ERU-1'!$A$6:$BE$17,P$42,FALSE)</f>
        <v>0</v>
      </c>
      <c r="Q180" s="85">
        <f>VLOOKUP($C$2,'[135]ERU-1'!$A$6:$BE$17,Q$42,FALSE)</f>
        <v>0</v>
      </c>
      <c r="R180" s="85">
        <f>VLOOKUP($C$2,'[135]ERU-1'!$A$6:$BE$17,R$42,FALSE)</f>
        <v>247</v>
      </c>
      <c r="S180" s="85">
        <f>VLOOKUP($C$2,'[135]ERU-1'!$A$6:$BE$17,S$42,FALSE)</f>
        <v>0</v>
      </c>
      <c r="T180" s="85">
        <f>VLOOKUP($C$2,'[135]ERU-1'!$A$6:$BE$17,T$42,FALSE)</f>
        <v>0</v>
      </c>
      <c r="U180" s="85">
        <f>VLOOKUP($C$2,'[135]ERU-1'!$A$6:$BE$17,U$42,FALSE)</f>
        <v>0</v>
      </c>
      <c r="V180" s="85">
        <f>VLOOKUP($C$2,'[135]ERU-1'!$A$6:$BE$17,V$42,FALSE)</f>
        <v>0</v>
      </c>
      <c r="W180" s="85">
        <f>VLOOKUP($C$2,'[135]ERU-1'!$A$6:$BE$17,W$42,FALSE)</f>
        <v>0</v>
      </c>
      <c r="X180" s="85">
        <f>VLOOKUP($C$2,'[135]ERU-1'!$A$6:$BE$17,X$42,FALSE)</f>
        <v>0</v>
      </c>
      <c r="Y180" s="85">
        <f>VLOOKUP($C$2,'[135]ERU-1'!$A$6:$BE$17,Y$42,FALSE)</f>
        <v>0</v>
      </c>
      <c r="Z180" s="85">
        <f>VLOOKUP($C$2,'[135]ERU-1'!$A$6:$BE$17,Z$42,FALSE)</f>
        <v>0</v>
      </c>
      <c r="AA180" s="85" t="str">
        <f>INDEX([16]Data!$BK$5:$BK$156,MATCH(A180,[16]Data!$A$5:$A$156,0))</f>
        <v>Pardubický</v>
      </c>
      <c r="AB180" s="86">
        <f>INDEX([16]Data!$BM$5:$BM$156,MATCH(A180,[16]Data!$A$5:$A$156,0))</f>
        <v>0.28000000000000003</v>
      </c>
      <c r="AD180" s="39">
        <f t="shared" si="18"/>
        <v>0.7637203756885852</v>
      </c>
    </row>
    <row r="181" spans="1:30" x14ac:dyDescent="0.25">
      <c r="A181">
        <v>4631</v>
      </c>
      <c r="B181" s="84" t="str">
        <f>INDEX([16]Data!$C$5:$C$156,MATCH(A181,[16]Data!$A$5:$A$156,0))</f>
        <v>KJ - Heřmanův Městec U Bažantnice</v>
      </c>
      <c r="C181" s="85" t="str">
        <f>VLOOKUP($C$2,'[132]ERU-1'!$A$6:$BE$17,C$42,FALSE)</f>
        <v>Říjen</v>
      </c>
      <c r="D181" s="85">
        <f>VLOOKUP($C$2,'[132]ERU-1'!$A$6:$BE$17,D$42,FALSE)</f>
        <v>10</v>
      </c>
      <c r="E181" s="85">
        <f>VLOOKUP($C$2,'[136]ERU-1'!$A$6:$BE$17,E$42,FALSE)</f>
        <v>158.00399999999999</v>
      </c>
      <c r="F181" s="85">
        <f>VLOOKUP($C$2,'[136]ERU-1'!$A$6:$BE$17,F$42,FALSE)</f>
        <v>88.935000000000002</v>
      </c>
      <c r="G181" s="85">
        <f>VLOOKUP($C$2,'[136]ERU-1'!$A$6:$BE$17,G$42,FALSE)</f>
        <v>35.47</v>
      </c>
      <c r="H181" s="85">
        <f>VLOOKUP($C$2,'[136]ERU-1'!$A$6:$BE$17,H$42,FALSE)</f>
        <v>245</v>
      </c>
      <c r="I181" s="85">
        <f>VLOOKUP($C$2,'[136]ERU-1'!$A$6:$BE$17,I$42,FALSE)</f>
        <v>0</v>
      </c>
      <c r="J181" s="85">
        <f>VLOOKUP($C$2,'[136]ERU-1'!$A$6:$BE$17,J$42,FALSE)</f>
        <v>0</v>
      </c>
      <c r="K181" s="85">
        <f>VLOOKUP($C$2,'[136]ERU-1'!$A$6:$BE$17,K$42,FALSE)</f>
        <v>245</v>
      </c>
      <c r="L181" s="85">
        <f>VLOOKUP($C$2,'[136]ERU-1'!$A$6:$BE$17,L$42,FALSE)</f>
        <v>0</v>
      </c>
      <c r="M181" s="85">
        <f>VLOOKUP($C$2,'[136]ERU-1'!$A$6:$BE$17,M$42,FALSE)</f>
        <v>245</v>
      </c>
      <c r="N181" s="85">
        <f>VLOOKUP($C$2,'[136]ERU-1'!$A$6:$BE$17,N$42,FALSE)</f>
        <v>0</v>
      </c>
      <c r="O181" s="85" t="s">
        <v>36</v>
      </c>
      <c r="P181" s="85">
        <f>VLOOKUP($C$2,'[136]ERU-1'!$A$6:$BE$17,P$42,FALSE)</f>
        <v>0</v>
      </c>
      <c r="Q181" s="85">
        <f>VLOOKUP($C$2,'[136]ERU-1'!$A$6:$BE$17,Q$42,FALSE)</f>
        <v>0</v>
      </c>
      <c r="R181" s="85">
        <f>VLOOKUP($C$2,'[136]ERU-1'!$A$6:$BE$17,R$42,FALSE)</f>
        <v>245</v>
      </c>
      <c r="S181" s="85">
        <f>VLOOKUP($C$2,'[136]ERU-1'!$A$6:$BE$17,S$42,FALSE)</f>
        <v>0</v>
      </c>
      <c r="T181" s="85">
        <f>VLOOKUP($C$2,'[136]ERU-1'!$A$6:$BE$17,T$42,FALSE)</f>
        <v>0</v>
      </c>
      <c r="U181" s="85">
        <f>VLOOKUP($C$2,'[136]ERU-1'!$A$6:$BE$17,U$42,FALSE)</f>
        <v>0</v>
      </c>
      <c r="V181" s="85">
        <f>VLOOKUP($C$2,'[136]ERU-1'!$A$6:$BE$17,V$42,FALSE)</f>
        <v>0</v>
      </c>
      <c r="W181" s="85">
        <f>VLOOKUP($C$2,'[136]ERU-1'!$A$6:$BE$17,W$42,FALSE)</f>
        <v>0</v>
      </c>
      <c r="X181" s="85">
        <f>VLOOKUP($C$2,'[136]ERU-1'!$A$6:$BE$17,X$42,FALSE)</f>
        <v>0</v>
      </c>
      <c r="Y181" s="85">
        <f>VLOOKUP($C$2,'[136]ERU-1'!$A$6:$BE$17,Y$42,FALSE)</f>
        <v>0</v>
      </c>
      <c r="Z181" s="85">
        <f>VLOOKUP($C$2,'[136]ERU-1'!$A$6:$BE$17,Z$42,FALSE)</f>
        <v>0</v>
      </c>
      <c r="AA181" s="85" t="str">
        <f>INDEX([16]Data!$BK$5:$BK$156,MATCH(A181,[16]Data!$A$5:$A$156,0))</f>
        <v>Pardubický</v>
      </c>
      <c r="AB181" s="86">
        <f>INDEX([16]Data!$BM$5:$BM$156,MATCH(A181,[16]Data!$A$5:$A$156,0))</f>
        <v>0.28000000000000003</v>
      </c>
      <c r="AD181" s="39">
        <f t="shared" si="18"/>
        <v>0.76522803795531069</v>
      </c>
    </row>
    <row r="182" spans="1:30" x14ac:dyDescent="0.25">
      <c r="A182">
        <v>4632</v>
      </c>
      <c r="B182" s="84" t="str">
        <f>INDEX([16]Data!$C$5:$C$156,MATCH(A182,[16]Data!$A$5:$A$156,0))</f>
        <v>KJ - Nové Zákupy</v>
      </c>
      <c r="C182" s="85" t="str">
        <f>VLOOKUP($C$2,'[132]ERU-1'!$A$6:$BE$17,C$42,FALSE)</f>
        <v>Říjen</v>
      </c>
      <c r="D182" s="85">
        <f>VLOOKUP($C$2,'[132]ERU-1'!$A$6:$BE$17,D$42,FALSE)</f>
        <v>10</v>
      </c>
      <c r="E182" s="85">
        <f>VLOOKUP($C$2,'[137]ERU-1'!$A$6:$BE$17,E$42,FALSE)</f>
        <v>143.84</v>
      </c>
      <c r="F182" s="85">
        <f>VLOOKUP($C$2,'[137]ERU-1'!$A$6:$BE$17,F$42,FALSE)</f>
        <v>84.835999999999999</v>
      </c>
      <c r="G182" s="85">
        <f>VLOOKUP($C$2,'[137]ERU-1'!$A$6:$BE$17,G$42,FALSE)</f>
        <v>34.667999999999999</v>
      </c>
      <c r="H182" s="85">
        <f>VLOOKUP($C$2,'[137]ERU-1'!$A$6:$BE$17,H$42,FALSE)</f>
        <v>258</v>
      </c>
      <c r="I182" s="85">
        <f>VLOOKUP($C$2,'[137]ERU-1'!$A$6:$BE$17,I$42,FALSE)</f>
        <v>0</v>
      </c>
      <c r="J182" s="85">
        <f>VLOOKUP($C$2,'[137]ERU-1'!$A$6:$BE$17,J$42,FALSE)</f>
        <v>0</v>
      </c>
      <c r="K182" s="85">
        <f>VLOOKUP($C$2,'[137]ERU-1'!$A$6:$BE$17,K$42,FALSE)</f>
        <v>258</v>
      </c>
      <c r="L182" s="85">
        <f>VLOOKUP($C$2,'[137]ERU-1'!$A$6:$BE$17,L$42,FALSE)</f>
        <v>0</v>
      </c>
      <c r="M182" s="85">
        <f>VLOOKUP($C$2,'[137]ERU-1'!$A$6:$BE$17,M$42,FALSE)</f>
        <v>258</v>
      </c>
      <c r="N182" s="85">
        <f>VLOOKUP($C$2,'[137]ERU-1'!$A$6:$BE$17,N$42,FALSE)</f>
        <v>0</v>
      </c>
      <c r="O182" s="85" t="s">
        <v>36</v>
      </c>
      <c r="P182" s="85">
        <f>VLOOKUP($C$2,'[137]ERU-1'!$A$6:$BE$17,P$42,FALSE)</f>
        <v>0</v>
      </c>
      <c r="Q182" s="85">
        <f>VLOOKUP($C$2,'[137]ERU-1'!$A$6:$BE$17,Q$42,FALSE)</f>
        <v>0</v>
      </c>
      <c r="R182" s="85">
        <f>VLOOKUP($C$2,'[137]ERU-1'!$A$6:$BE$17,R$42,FALSE)</f>
        <v>258</v>
      </c>
      <c r="S182" s="85">
        <f>VLOOKUP($C$2,'[137]ERU-1'!$A$6:$BE$17,S$42,FALSE)</f>
        <v>0</v>
      </c>
      <c r="T182" s="85">
        <f>VLOOKUP($C$2,'[137]ERU-1'!$A$6:$BE$17,T$42,FALSE)</f>
        <v>0</v>
      </c>
      <c r="U182" s="85">
        <f>VLOOKUP($C$2,'[137]ERU-1'!$A$6:$BE$17,U$42,FALSE)</f>
        <v>0</v>
      </c>
      <c r="V182" s="85">
        <f>VLOOKUP($C$2,'[137]ERU-1'!$A$6:$BE$17,V$42,FALSE)</f>
        <v>0</v>
      </c>
      <c r="W182" s="85">
        <f>VLOOKUP($C$2,'[137]ERU-1'!$A$6:$BE$17,W$42,FALSE)</f>
        <v>0</v>
      </c>
      <c r="X182" s="85">
        <f>VLOOKUP($C$2,'[137]ERU-1'!$A$6:$BE$17,X$42,FALSE)</f>
        <v>0</v>
      </c>
      <c r="Y182" s="85">
        <f>VLOOKUP($C$2,'[137]ERU-1'!$A$6:$BE$17,Y$42,FALSE)</f>
        <v>0</v>
      </c>
      <c r="Z182" s="85">
        <f>VLOOKUP($C$2,'[137]ERU-1'!$A$6:$BE$17,Z$42,FALSE)</f>
        <v>0</v>
      </c>
      <c r="AA182" s="85" t="str">
        <f>INDEX([16]Data!$BK$5:$BK$156,MATCH(A182,[16]Data!$A$5:$A$156,0))</f>
        <v>Liberecký</v>
      </c>
      <c r="AB182" s="86">
        <f>INDEX([16]Data!$BM$5:$BM$156,MATCH(A182,[16]Data!$A$5:$A$156,0))</f>
        <v>0.3</v>
      </c>
      <c r="AD182" s="39">
        <f t="shared" si="18"/>
        <v>0.84476715859619345</v>
      </c>
    </row>
    <row r="183" spans="1:30" x14ac:dyDescent="0.25">
      <c r="A183">
        <v>4589</v>
      </c>
      <c r="B183" s="84" t="str">
        <f>INDEX([16]Data!$C$5:$C$156,MATCH(A183,[16]Data!$A$5:$A$156,0))</f>
        <v>KJ - Klatovy</v>
      </c>
      <c r="C183" s="85" t="str">
        <f>VLOOKUP($C$2,'[132]ERU-1'!$A$6:$BE$17,C$42,FALSE)</f>
        <v>Říjen</v>
      </c>
      <c r="D183" s="85">
        <f>VLOOKUP($C$2,'[132]ERU-1'!$A$6:$BE$17,D$42,FALSE)</f>
        <v>10</v>
      </c>
      <c r="E183" s="85">
        <f>VLOOKUP($C$2,'[138]ERU-1'!$A$6:$BE$17,E$42,FALSE)</f>
        <v>578.48800000000006</v>
      </c>
      <c r="F183" s="85">
        <f>VLOOKUP($C$2,'[138]ERU-1'!$A$6:$BE$17,F$42,FALSE)</f>
        <v>305.74200000000002</v>
      </c>
      <c r="G183" s="85">
        <f>VLOOKUP($C$2,'[138]ERU-1'!$A$6:$BE$17,G$42,FALSE)</f>
        <v>35.494</v>
      </c>
      <c r="H183" s="85">
        <f>VLOOKUP($C$2,'[138]ERU-1'!$A$6:$BE$17,H$42,FALSE)</f>
        <v>869</v>
      </c>
      <c r="I183" s="85">
        <f>VLOOKUP($C$2,'[138]ERU-1'!$A$6:$BE$17,I$42,FALSE)</f>
        <v>0</v>
      </c>
      <c r="J183" s="85">
        <f>VLOOKUP($C$2,'[138]ERU-1'!$A$6:$BE$17,J$42,FALSE)</f>
        <v>0</v>
      </c>
      <c r="K183" s="85">
        <f>VLOOKUP($C$2,'[138]ERU-1'!$A$6:$BE$17,K$42,FALSE)</f>
        <v>869</v>
      </c>
      <c r="L183" s="85">
        <f>VLOOKUP($C$2,'[138]ERU-1'!$A$6:$BE$17,L$42,FALSE)</f>
        <v>0</v>
      </c>
      <c r="M183" s="85">
        <f>VLOOKUP($C$2,'[138]ERU-1'!$A$6:$BE$17,M$42,FALSE)</f>
        <v>869</v>
      </c>
      <c r="N183" s="85">
        <f>VLOOKUP($C$2,'[138]ERU-1'!$A$6:$BE$17,N$42,FALSE)</f>
        <v>0</v>
      </c>
      <c r="O183" s="85" t="s">
        <v>36</v>
      </c>
      <c r="P183" s="85">
        <f>VLOOKUP($C$2,'[138]ERU-1'!$A$6:$BE$17,P$42,FALSE)</f>
        <v>0</v>
      </c>
      <c r="Q183" s="85">
        <f>VLOOKUP($C$2,'[138]ERU-1'!$A$6:$BE$17,Q$42,FALSE)</f>
        <v>0</v>
      </c>
      <c r="R183" s="85">
        <f>VLOOKUP($C$2,'[138]ERU-1'!$A$6:$BE$17,R$42,FALSE)</f>
        <v>869</v>
      </c>
      <c r="S183" s="85">
        <f>VLOOKUP($C$2,'[138]ERU-1'!$A$6:$BE$17,S$42,FALSE)</f>
        <v>0</v>
      </c>
      <c r="T183" s="85">
        <f>VLOOKUP($C$2,'[138]ERU-1'!$A$6:$BE$17,T$42,FALSE)</f>
        <v>0</v>
      </c>
      <c r="U183" s="85">
        <f>VLOOKUP($C$2,'[138]ERU-1'!$A$6:$BE$17,U$42,FALSE)</f>
        <v>0</v>
      </c>
      <c r="V183" s="85">
        <f>VLOOKUP($C$2,'[138]ERU-1'!$A$6:$BE$17,V$42,FALSE)</f>
        <v>0</v>
      </c>
      <c r="W183" s="85">
        <f>VLOOKUP($C$2,'[138]ERU-1'!$A$6:$BE$17,W$42,FALSE)</f>
        <v>0</v>
      </c>
      <c r="X183" s="85">
        <f>VLOOKUP($C$2,'[138]ERU-1'!$A$6:$BE$17,X$42,FALSE)</f>
        <v>0</v>
      </c>
      <c r="Y183" s="85">
        <f>VLOOKUP($C$2,'[138]ERU-1'!$A$6:$BE$17,Y$42,FALSE)</f>
        <v>0</v>
      </c>
      <c r="Z183" s="85">
        <f>VLOOKUP($C$2,'[138]ERU-1'!$A$6:$BE$17,Z$42,FALSE)</f>
        <v>0</v>
      </c>
      <c r="AA183" s="85" t="str">
        <f>INDEX([16]Data!$BK$5:$BK$156,MATCH(A183,[16]Data!$A$5:$A$156,0))</f>
        <v>Plzeňský</v>
      </c>
      <c r="AB183" s="86">
        <f>INDEX([16]Data!$BM$5:$BM$156,MATCH(A183,[16]Data!$A$5:$A$156,0))</f>
        <v>0.99299999999999999</v>
      </c>
    </row>
    <row r="184" spans="1:30" x14ac:dyDescent="0.25">
      <c r="A184">
        <v>4630</v>
      </c>
      <c r="B184" s="84" t="str">
        <f>INDEX([16]Data!$C$5:$C$156,MATCH(A184,[16]Data!$A$5:$A$156,0))</f>
        <v>KJ - Jihlava SAPELI</v>
      </c>
      <c r="C184" s="85" t="str">
        <f>VLOOKUP($C$2,'[139]ERU-1'!$A$6:$BE$17,C$42,FALSE)</f>
        <v>Říjen</v>
      </c>
      <c r="D184" s="85">
        <f>ROUND(VLOOKUP($C$2,'[139]ERU-1'!$A$6:$BE$17,D$42,FALSE),3)</f>
        <v>10</v>
      </c>
      <c r="E184" s="85">
        <f>ROUND(VLOOKUP($C$2,'[139]ERU-1'!$A$6:$BE$17,E$42,FALSE),3)</f>
        <v>124.367</v>
      </c>
      <c r="F184" s="85">
        <f>ROUND(VLOOKUP($C$2,'[139]ERU-1'!$A$6:$BE$17,F$42,FALSE),3)</f>
        <v>71.387</v>
      </c>
      <c r="G184" s="85">
        <f>ROUND(VLOOKUP($C$2,'[139]ERU-1'!$A$6:$BE$17,G$42,FALSE),3)</f>
        <v>35.485999999999997</v>
      </c>
      <c r="H184" s="85">
        <f>ROUND(VLOOKUP($C$2,'[139]ERU-1'!$A$6:$BE$17,H$42,FALSE),3)</f>
        <v>205</v>
      </c>
      <c r="I184" s="85">
        <f>ROUND(VLOOKUP($C$2,'[139]ERU-1'!$A$6:$BE$17,I$42,FALSE),3)</f>
        <v>0</v>
      </c>
      <c r="J184" s="85">
        <f>ROUND(VLOOKUP($C$2,'[139]ERU-1'!$A$6:$BE$17,J$42,FALSE),3)</f>
        <v>0</v>
      </c>
      <c r="K184" s="85">
        <f>ROUND(VLOOKUP($C$2,'[139]ERU-1'!$A$6:$BE$17,K$42,FALSE),3)</f>
        <v>205</v>
      </c>
      <c r="L184" s="85">
        <f>ROUND(VLOOKUP($C$2,'[139]ERU-1'!$A$6:$BE$17,L$42,FALSE),3)</f>
        <v>0</v>
      </c>
      <c r="M184" s="85">
        <f>ROUND(VLOOKUP($C$2,'[139]ERU-1'!$A$6:$BE$17,M$42,FALSE),3)</f>
        <v>205</v>
      </c>
      <c r="N184" s="85">
        <f>ROUND(VLOOKUP($C$2,'[139]ERU-1'!$A$6:$BE$17,N$42,FALSE),3)</f>
        <v>0</v>
      </c>
      <c r="O184" s="85" t="s">
        <v>36</v>
      </c>
      <c r="P184" s="85">
        <f>ROUND(VLOOKUP($C$2,'[139]ERU-1'!$A$6:$BE$17,P$42,FALSE),3)</f>
        <v>0</v>
      </c>
      <c r="Q184" s="85">
        <f>ROUND(VLOOKUP($C$2,'[139]ERU-1'!$A$6:$BE$17,Q$42,FALSE),3)</f>
        <v>0</v>
      </c>
      <c r="R184" s="85">
        <f>ROUND(VLOOKUP($C$2,'[139]ERU-1'!$A$6:$BE$17,R$42,FALSE),3)</f>
        <v>205</v>
      </c>
      <c r="S184" s="85">
        <f>ROUND(VLOOKUP($C$2,'[139]ERU-1'!$A$6:$BE$17,S$42,FALSE),3)</f>
        <v>0</v>
      </c>
      <c r="T184" s="85">
        <f>ROUND(VLOOKUP($C$2,'[139]ERU-1'!$A$6:$BE$17,T$42,FALSE),3)</f>
        <v>0</v>
      </c>
      <c r="U184" s="85">
        <f>ROUND(VLOOKUP($C$2,'[139]ERU-1'!$A$6:$BE$17,U$42,FALSE),3)</f>
        <v>0</v>
      </c>
      <c r="V184" s="85">
        <f>ROUND(VLOOKUP($C$2,'[139]ERU-1'!$A$6:$BE$17,V$42,FALSE),3)</f>
        <v>0</v>
      </c>
      <c r="W184" s="85">
        <f>ROUND(VLOOKUP($C$2,'[139]ERU-1'!$A$6:$BE$17,W$42,FALSE),3)</f>
        <v>0</v>
      </c>
      <c r="X184" s="85">
        <f>ROUND(VLOOKUP($C$2,'[139]ERU-1'!$A$6:$BE$17,X$42,FALSE),3)</f>
        <v>0</v>
      </c>
      <c r="Y184" s="85">
        <f>ROUND(VLOOKUP($C$2,'[139]ERU-1'!$A$6:$BE$17,Y$42,FALSE),3)</f>
        <v>0</v>
      </c>
      <c r="Z184" s="85">
        <f>ROUND(VLOOKUP($C$2,'[139]ERU-1'!$A$6:$BE$17,Z$42,FALSE),3)</f>
        <v>0</v>
      </c>
      <c r="AA184" s="85" t="str">
        <f>INDEX([16]Data!$BK$5:$BK$156,MATCH(A184,[16]Data!$A$5:$A$156,0))</f>
        <v>Vysočina</v>
      </c>
      <c r="AB184" s="86">
        <f>INDEX([16]Data!$BM$5:$BM$156,MATCH(A184,[16]Data!$A$5:$A$156,0))</f>
        <v>0.28000000000000003</v>
      </c>
    </row>
    <row r="185" spans="1:30" x14ac:dyDescent="0.25">
      <c r="A185">
        <v>4475</v>
      </c>
      <c r="B185" s="84" t="str">
        <f>INDEX([16]Data!$C$5:$C$156,MATCH(A185,[16]Data!$A$5:$A$156,0))</f>
        <v>KJ - Rokycany, na Pátku</v>
      </c>
      <c r="C185" s="85" t="str">
        <f>VLOOKUP($C$2,'[139]ERU-1'!$A$6:$BE$17,C$42,FALSE)</f>
        <v>Říjen</v>
      </c>
      <c r="D185" s="85">
        <f>ROUND(VLOOKUP($C$2,'[140]ERU-1'!$A$6:$BE$17,D$42,FALSE),3)</f>
        <v>10</v>
      </c>
      <c r="E185" s="85">
        <f>ROUND(VLOOKUP($C$2,'[140]ERU-1'!$A$6:$BE$17,E$42,FALSE),3)</f>
        <v>275.74</v>
      </c>
      <c r="F185" s="85">
        <f>ROUND(VLOOKUP($C$2,'[140]ERU-1'!$A$6:$BE$17,F$42,FALSE),3)</f>
        <v>146.79499999999999</v>
      </c>
      <c r="G185" s="85">
        <f>ROUND(VLOOKUP($C$2,'[140]ERU-1'!$A$6:$BE$17,G$42,FALSE),3)</f>
        <v>35.494</v>
      </c>
      <c r="H185" s="85">
        <f>ROUND(VLOOKUP($C$2,'[140]ERU-1'!$A$6:$BE$17,H$42,FALSE),3)</f>
        <v>465</v>
      </c>
      <c r="I185" s="85">
        <f>ROUND(VLOOKUP($C$2,'[140]ERU-1'!$A$6:$BE$17,I$42,FALSE),3)</f>
        <v>0</v>
      </c>
      <c r="J185" s="85">
        <f>ROUND(VLOOKUP($C$2,'[140]ERU-1'!$A$6:$BE$17,J$42,FALSE),3)</f>
        <v>0</v>
      </c>
      <c r="K185" s="85">
        <f>ROUND(VLOOKUP($C$2,'[140]ERU-1'!$A$6:$BE$17,K$42,FALSE),3)</f>
        <v>465</v>
      </c>
      <c r="L185" s="85">
        <f>ROUND(VLOOKUP($C$2,'[140]ERU-1'!$A$6:$BE$17,L$42,FALSE),3)</f>
        <v>0</v>
      </c>
      <c r="M185" s="85">
        <f>ROUND(VLOOKUP($C$2,'[140]ERU-1'!$A$6:$BE$17,M$42,FALSE),3)</f>
        <v>465</v>
      </c>
      <c r="N185" s="85">
        <f>ROUND(VLOOKUP($C$2,'[140]ERU-1'!$A$6:$BE$17,N$42,FALSE),3)</f>
        <v>0</v>
      </c>
      <c r="O185" s="85" t="s">
        <v>36</v>
      </c>
      <c r="P185" s="85">
        <f>ROUND(VLOOKUP($C$2,'[140]ERU-1'!$A$6:$BE$17,P$42,FALSE),3)</f>
        <v>0</v>
      </c>
      <c r="Q185" s="85">
        <f>ROUND(VLOOKUP($C$2,'[140]ERU-1'!$A$6:$BE$17,Q$42,FALSE),3)</f>
        <v>0</v>
      </c>
      <c r="R185" s="85">
        <f>ROUND(VLOOKUP($C$2,'[140]ERU-1'!$A$6:$BE$17,R$42,FALSE),3)</f>
        <v>465</v>
      </c>
      <c r="S185" s="85">
        <f>ROUND(VLOOKUP($C$2,'[140]ERU-1'!$A$6:$BE$17,S$42,FALSE),3)</f>
        <v>0</v>
      </c>
      <c r="T185" s="85">
        <f>ROUND(VLOOKUP($C$2,'[140]ERU-1'!$A$6:$BE$17,T$42,FALSE),3)</f>
        <v>0</v>
      </c>
      <c r="U185" s="85">
        <f>ROUND(VLOOKUP($C$2,'[140]ERU-1'!$A$6:$BE$17,U$42,FALSE),3)</f>
        <v>0</v>
      </c>
      <c r="V185" s="85">
        <f>ROUND(VLOOKUP($C$2,'[140]ERU-1'!$A$6:$BE$17,V$42,FALSE),3)</f>
        <v>0</v>
      </c>
      <c r="W185" s="85">
        <f>ROUND(VLOOKUP($C$2,'[140]ERU-1'!$A$6:$BE$17,W$42,FALSE),3)</f>
        <v>0</v>
      </c>
      <c r="X185" s="85">
        <f>ROUND(VLOOKUP($C$2,'[140]ERU-1'!$A$6:$BE$17,X$42,FALSE),3)</f>
        <v>0</v>
      </c>
      <c r="Y185" s="85">
        <f>ROUND(VLOOKUP($C$2,'[140]ERU-1'!$A$6:$BE$17,Y$42,FALSE),3)</f>
        <v>0</v>
      </c>
      <c r="Z185" s="85">
        <f>ROUND(VLOOKUP($C$2,'[140]ERU-1'!$A$6:$BE$17,Z$42,FALSE),3)</f>
        <v>0</v>
      </c>
      <c r="AA185" s="85" t="str">
        <f>INDEX([16]Data!$BK$5:$BK$156,MATCH(A185,[16]Data!$A$5:$A$156,0))</f>
        <v>Plzeňský</v>
      </c>
      <c r="AB185" s="86">
        <f>INDEX([16]Data!$BM$5:$BM$156,MATCH(A185,[16]Data!$A$5:$A$156,0))</f>
        <v>0.47799999999999998</v>
      </c>
    </row>
    <row r="186" spans="1:30" x14ac:dyDescent="0.25">
      <c r="A186">
        <v>4579</v>
      </c>
      <c r="B186" s="84" t="str">
        <f>INDEX([16]Data!$C$5:$C$156,MATCH(A186,[16]Data!$A$5:$A$156,0))</f>
        <v>KJ - COLORLAK</v>
      </c>
      <c r="C186" s="85" t="str">
        <f>VLOOKUP($C$2,'[139]ERU-1'!$A$6:$BE$17,C$42,FALSE)</f>
        <v>Říjen</v>
      </c>
      <c r="D186" s="85">
        <f>ROUND(VLOOKUP($C$2,'[141]ERU-1'!$A$6:$BE$17,D$42,FALSE),3)</f>
        <v>10</v>
      </c>
      <c r="E186" s="85">
        <f>ROUND(VLOOKUP($C$2,'[141]ERU-1'!$A$6:$BE$17,E$42,FALSE),3)</f>
        <v>168.69900000000001</v>
      </c>
      <c r="F186" s="85">
        <f>ROUND(VLOOKUP($C$2,'[141]ERU-1'!$A$6:$BE$17,F$42,FALSE),3)</f>
        <v>90.045000000000002</v>
      </c>
      <c r="G186" s="85">
        <f>ROUND(VLOOKUP($C$2,'[141]ERU-1'!$A$6:$BE$17,G$42,FALSE),3)</f>
        <v>35.485999999999997</v>
      </c>
      <c r="H186" s="85">
        <f>ROUND(VLOOKUP($C$2,'[141]ERU-1'!$A$6:$BE$17,H$42,FALSE),3)</f>
        <v>254</v>
      </c>
      <c r="I186" s="85">
        <f>ROUND(VLOOKUP($C$2,'[141]ERU-1'!$A$6:$BE$17,I$42,FALSE),3)</f>
        <v>0</v>
      </c>
      <c r="J186" s="85">
        <f>ROUND(VLOOKUP($C$2,'[141]ERU-1'!$A$6:$BE$17,J$42,FALSE),3)</f>
        <v>0</v>
      </c>
      <c r="K186" s="85">
        <f>ROUND(VLOOKUP($C$2,'[141]ERU-1'!$A$6:$BE$17,K$42,FALSE),3)</f>
        <v>254</v>
      </c>
      <c r="L186" s="85">
        <f>ROUND(VLOOKUP($C$2,'[141]ERU-1'!$A$6:$BE$17,L$42,FALSE),3)</f>
        <v>0</v>
      </c>
      <c r="M186" s="85">
        <f>ROUND(VLOOKUP($C$2,'[141]ERU-1'!$A$6:$BE$17,M$42,FALSE),3)</f>
        <v>254</v>
      </c>
      <c r="N186" s="85">
        <f>ROUND(VLOOKUP($C$2,'[141]ERU-1'!$A$6:$BE$17,N$42,FALSE),3)</f>
        <v>0</v>
      </c>
      <c r="O186" s="85" t="s">
        <v>36</v>
      </c>
      <c r="P186" s="85">
        <f>ROUND(VLOOKUP($C$2,'[141]ERU-1'!$A$6:$BE$17,P$42,FALSE),3)</f>
        <v>0</v>
      </c>
      <c r="Q186" s="85">
        <f>ROUND(VLOOKUP($C$2,'[141]ERU-1'!$A$6:$BE$17,Q$42,FALSE),3)</f>
        <v>0</v>
      </c>
      <c r="R186" s="85">
        <f>ROUND(VLOOKUP($C$2,'[141]ERU-1'!$A$6:$BE$17,R$42,FALSE),3)</f>
        <v>254</v>
      </c>
      <c r="S186" s="85">
        <f>ROUND(VLOOKUP($C$2,'[141]ERU-1'!$A$6:$BE$17,S$42,FALSE),3)</f>
        <v>0</v>
      </c>
      <c r="T186" s="85">
        <f>ROUND(VLOOKUP($C$2,'[141]ERU-1'!$A$6:$BE$17,T$42,FALSE),3)</f>
        <v>0</v>
      </c>
      <c r="U186" s="85">
        <f>ROUND(VLOOKUP($C$2,'[141]ERU-1'!$A$6:$BE$17,U$42,FALSE),3)</f>
        <v>0</v>
      </c>
      <c r="V186" s="85">
        <f>ROUND(VLOOKUP($C$2,'[141]ERU-1'!$A$6:$BE$17,V$42,FALSE),3)</f>
        <v>0</v>
      </c>
      <c r="W186" s="85">
        <f>ROUND(VLOOKUP($C$2,'[141]ERU-1'!$A$6:$BE$17,W$42,FALSE),3)</f>
        <v>0</v>
      </c>
      <c r="X186" s="85">
        <f>ROUND(VLOOKUP($C$2,'[141]ERU-1'!$A$6:$BE$17,X$42,FALSE),3)</f>
        <v>0</v>
      </c>
      <c r="Y186" s="85">
        <f>ROUND(VLOOKUP($C$2,'[141]ERU-1'!$A$6:$BE$17,Y$42,FALSE),3)</f>
        <v>0</v>
      </c>
      <c r="Z186" s="85">
        <f>ROUND(VLOOKUP($C$2,'[141]ERU-1'!$A$6:$BE$17,Z$42,FALSE),3)</f>
        <v>0</v>
      </c>
      <c r="AA186" s="85" t="str">
        <f>INDEX([16]Data!$BK$5:$BK$156,MATCH(A186,[16]Data!$A$5:$A$156,0))</f>
        <v>Zlínský</v>
      </c>
      <c r="AB186" s="86">
        <f>INDEX([16]Data!$BM$5:$BM$156,MATCH(A186,[16]Data!$A$5:$A$156,0))</f>
        <v>0.47799999999999998</v>
      </c>
    </row>
    <row r="187" spans="1:30" x14ac:dyDescent="0.25">
      <c r="A187">
        <v>4928</v>
      </c>
      <c r="B187" s="84" t="str">
        <f>INDEX([16]Data!$C$5:$C$156,MATCH(A187,[16]Data!$A$5:$A$156,0))</f>
        <v>KJ - Horaždovice ul. Okružní</v>
      </c>
      <c r="C187" s="85" t="str">
        <f>VLOOKUP($C$2,'[139]ERU-1'!$A$6:$BE$17,C$42,FALSE)</f>
        <v>Říjen</v>
      </c>
      <c r="D187" s="85">
        <f>ROUND(VLOOKUP($C$2,'[142]ERU-1'!$A$6:$BE$17,D$42,FALSE),3)</f>
        <v>10</v>
      </c>
      <c r="E187" s="85">
        <f>ROUND(VLOOKUP($C$2,'[142]ERU-1'!$A$6:$BE$17,E$42,FALSE),3)</f>
        <v>585.55200000000002</v>
      </c>
      <c r="F187" s="85">
        <f>ROUND(VLOOKUP($C$2,'[142]ERU-1'!$A$6:$BE$17,F$42,FALSE),3)</f>
        <v>330.536</v>
      </c>
      <c r="G187" s="85">
        <f>ROUND(VLOOKUP($C$2,'[142]ERU-1'!$A$6:$BE$17,G$42,FALSE),3)</f>
        <v>35.493000000000002</v>
      </c>
      <c r="H187" s="85">
        <f>ROUND(VLOOKUP($C$2,'[142]ERU-1'!$A$6:$BE$17,H$42,FALSE),3)</f>
        <v>1018</v>
      </c>
      <c r="I187" s="85">
        <f>ROUND(VLOOKUP($C$2,'[142]ERU-1'!$A$6:$BE$17,I$42,FALSE),3)</f>
        <v>0</v>
      </c>
      <c r="J187" s="85">
        <f>ROUND(VLOOKUP($C$2,'[142]ERU-1'!$A$6:$BE$17,J$42,FALSE),3)</f>
        <v>0</v>
      </c>
      <c r="K187" s="85">
        <f>ROUND(VLOOKUP($C$2,'[142]ERU-1'!$A$6:$BE$17,K$42,FALSE),3)</f>
        <v>1018</v>
      </c>
      <c r="L187" s="85">
        <f>ROUND(VLOOKUP($C$2,'[142]ERU-1'!$A$6:$BE$17,L$42,FALSE),3)</f>
        <v>0</v>
      </c>
      <c r="M187" s="85">
        <f>ROUND(VLOOKUP($C$2,'[142]ERU-1'!$A$6:$BE$17,M$42,FALSE),3)</f>
        <v>1018</v>
      </c>
      <c r="N187" s="85">
        <f>ROUND(VLOOKUP($C$2,'[142]ERU-1'!$A$6:$BE$17,N$42,FALSE),3)</f>
        <v>0</v>
      </c>
      <c r="O187" s="85" t="s">
        <v>36</v>
      </c>
      <c r="P187" s="85">
        <f>ROUND(VLOOKUP($C$2,'[142]ERU-1'!$A$6:$BE$17,P$42,FALSE),3)</f>
        <v>0</v>
      </c>
      <c r="Q187" s="85">
        <f>ROUND(VLOOKUP($C$2,'[142]ERU-1'!$A$6:$BE$17,Q$42,FALSE),3)</f>
        <v>0</v>
      </c>
      <c r="R187" s="85">
        <f>ROUND(VLOOKUP($C$2,'[142]ERU-1'!$A$6:$BE$17,R$42,FALSE),3)</f>
        <v>0</v>
      </c>
      <c r="S187" s="85">
        <f>ROUND(VLOOKUP($C$2,'[142]ERU-1'!$A$6:$BE$17,S$42,FALSE),3)</f>
        <v>0</v>
      </c>
      <c r="T187" s="85">
        <f>ROUND(VLOOKUP($C$2,'[142]ERU-1'!$A$6:$BE$17,T$42,FALSE),3)</f>
        <v>0</v>
      </c>
      <c r="U187" s="85">
        <f>ROUND(VLOOKUP($C$2,'[142]ERU-1'!$A$6:$BE$17,U$42,FALSE),3)</f>
        <v>0</v>
      </c>
      <c r="V187" s="85">
        <f>ROUND(VLOOKUP($C$2,'[142]ERU-1'!$A$6:$BE$17,V$42,FALSE),3)</f>
        <v>0</v>
      </c>
      <c r="W187" s="85">
        <f>ROUND(VLOOKUP($C$2,'[142]ERU-1'!$A$6:$BE$17,W$42,FALSE),3)</f>
        <v>0</v>
      </c>
      <c r="X187" s="85">
        <f>ROUND(VLOOKUP($C$2,'[142]ERU-1'!$A$6:$BE$17,X$42,FALSE),3)</f>
        <v>1018</v>
      </c>
      <c r="Y187" s="85">
        <f>ROUND(VLOOKUP($C$2,'[142]ERU-1'!$A$6:$BE$17,Y$42,FALSE),3)</f>
        <v>0</v>
      </c>
      <c r="Z187" s="85">
        <f>ROUND(VLOOKUP($C$2,'[142]ERU-1'!$A$6:$BE$17,Z$42,FALSE),3)</f>
        <v>0</v>
      </c>
      <c r="AA187" s="85" t="str">
        <f>INDEX([16]Data!$BK$5:$BK$156,MATCH(A187,[16]Data!$A$5:$A$156,0))</f>
        <v>Plzeňský</v>
      </c>
      <c r="AB187" s="86">
        <f>INDEX([16]Data!$BM$5:$BM$156,MATCH(A187,[16]Data!$A$5:$A$156,0))</f>
        <v>0.99299999999999999</v>
      </c>
    </row>
    <row r="188" spans="1:30" x14ac:dyDescent="0.25">
      <c r="A188">
        <v>4627</v>
      </c>
      <c r="B188" s="84" t="str">
        <f>INDEX([16]Data!$C$5:$C$156,MATCH(A188,[16]Data!$A$5:$A$156,0))</f>
        <v>KJ - Kraslice Soukenická</v>
      </c>
      <c r="C188" s="85" t="str">
        <f>VLOOKUP($C$2,'[139]ERU-1'!$A$6:$BE$17,C$42,FALSE)</f>
        <v>Říjen</v>
      </c>
      <c r="D188" s="85">
        <f>ROUND(VLOOKUP($C$2,'[143]ERU-1'!$A$6:$BE$17,D$42,FALSE),3)</f>
        <v>10</v>
      </c>
      <c r="E188" s="85">
        <f>ROUND(VLOOKUP($C$2,'[143]ERU-1'!$A$6:$BE$17,E$42,FALSE),3)</f>
        <v>178.797</v>
      </c>
      <c r="F188" s="85">
        <f>ROUND(VLOOKUP($C$2,'[143]ERU-1'!$A$6:$BE$17,F$42,FALSE),3)</f>
        <v>102.77200000000001</v>
      </c>
      <c r="G188" s="85">
        <f>ROUND(VLOOKUP($C$2,'[143]ERU-1'!$A$6:$BE$17,G$42,FALSE),3)</f>
        <v>34.667999999999999</v>
      </c>
      <c r="H188" s="85">
        <f>ROUND(VLOOKUP($C$2,'[143]ERU-1'!$A$6:$BE$17,H$42,FALSE),3)</f>
        <v>303</v>
      </c>
      <c r="I188" s="85">
        <f>ROUND(VLOOKUP($C$2,'[143]ERU-1'!$A$6:$BE$17,I$42,FALSE),3)</f>
        <v>0</v>
      </c>
      <c r="J188" s="85">
        <f>ROUND(VLOOKUP($C$2,'[143]ERU-1'!$A$6:$BE$17,J$42,FALSE),3)</f>
        <v>0</v>
      </c>
      <c r="K188" s="85">
        <f>ROUND(VLOOKUP($C$2,'[143]ERU-1'!$A$6:$BE$17,K$42,FALSE),3)</f>
        <v>303</v>
      </c>
      <c r="L188" s="85">
        <f>ROUND(VLOOKUP($C$2,'[143]ERU-1'!$A$6:$BE$17,L$42,FALSE),3)</f>
        <v>0</v>
      </c>
      <c r="M188" s="85">
        <f>ROUND(VLOOKUP($C$2,'[143]ERU-1'!$A$6:$BE$17,M$42,FALSE),3)</f>
        <v>303</v>
      </c>
      <c r="N188" s="85">
        <f>ROUND(VLOOKUP($C$2,'[143]ERU-1'!$A$6:$BE$17,N$42,FALSE),3)</f>
        <v>0</v>
      </c>
      <c r="O188" s="85" t="s">
        <v>36</v>
      </c>
      <c r="P188" s="85">
        <f>ROUND(VLOOKUP($C$2,'[143]ERU-1'!$A$6:$BE$17,P$42,FALSE),3)</f>
        <v>0</v>
      </c>
      <c r="Q188" s="85">
        <f>ROUND(VLOOKUP($C$2,'[143]ERU-1'!$A$6:$BE$17,Q$42,FALSE),3)</f>
        <v>0</v>
      </c>
      <c r="R188" s="85">
        <f>ROUND(VLOOKUP($C$2,'[143]ERU-1'!$A$6:$BE$17,R$42,FALSE),3)</f>
        <v>303</v>
      </c>
      <c r="S188" s="85">
        <f>ROUND(VLOOKUP($C$2,'[143]ERU-1'!$A$6:$BE$17,S$42,FALSE),3)</f>
        <v>0</v>
      </c>
      <c r="T188" s="85">
        <f>ROUND(VLOOKUP($C$2,'[143]ERU-1'!$A$6:$BE$17,T$42,FALSE),3)</f>
        <v>0</v>
      </c>
      <c r="U188" s="85">
        <f>ROUND(VLOOKUP($C$2,'[143]ERU-1'!$A$6:$BE$17,U$42,FALSE),3)</f>
        <v>0</v>
      </c>
      <c r="V188" s="85">
        <f>ROUND(VLOOKUP($C$2,'[143]ERU-1'!$A$6:$BE$17,V$42,FALSE),3)</f>
        <v>0</v>
      </c>
      <c r="W188" s="85">
        <f>ROUND(VLOOKUP($C$2,'[143]ERU-1'!$A$6:$BE$17,W$42,FALSE),3)</f>
        <v>0</v>
      </c>
      <c r="X188" s="85">
        <f>ROUND(VLOOKUP($C$2,'[143]ERU-1'!$A$6:$BE$17,X$42,FALSE),3)</f>
        <v>0</v>
      </c>
      <c r="Y188" s="85">
        <f>ROUND(VLOOKUP($C$2,'[143]ERU-1'!$A$6:$BE$17,Y$42,FALSE),3)</f>
        <v>0</v>
      </c>
      <c r="Z188" s="85">
        <f>ROUND(VLOOKUP($C$2,'[143]ERU-1'!$A$6:$BE$17,Z$42,FALSE),3)</f>
        <v>0</v>
      </c>
      <c r="AA188" s="85" t="str">
        <f>INDEX([16]Data!$BK$5:$BK$156,MATCH(A188,[16]Data!$A$5:$A$156,0))</f>
        <v>Karlovarský</v>
      </c>
      <c r="AB188" s="86">
        <f>INDEX([16]Data!$BM$5:$BM$156,MATCH(A188,[16]Data!$A$5:$A$156,0))</f>
        <v>0.28000000000000003</v>
      </c>
    </row>
    <row r="189" spans="1:30" x14ac:dyDescent="0.25">
      <c r="A189">
        <v>4723</v>
      </c>
      <c r="B189" s="84" t="str">
        <f>INDEX([16]Data!$C$5:$C$156,MATCH(A189,[16]Data!$A$5:$A$156,0))</f>
        <v>KJ - Horažďovice ul. Sportovní</v>
      </c>
      <c r="C189" s="85" t="str">
        <f>VLOOKUP($C$2,'[139]ERU-1'!$A$6:$BE$17,C$42,FALSE)</f>
        <v>Říjen</v>
      </c>
      <c r="D189" s="85">
        <f>ROUND(VLOOKUP($C$2,'[144]ERU-1'!$A$6:$BE$17,D$42,FALSE),3)</f>
        <v>10</v>
      </c>
      <c r="E189" s="85">
        <f>ROUND(VLOOKUP($C$2,'[144]ERU-1'!$A$6:$BE$17,E$42,FALSE),3)</f>
        <v>80.587000000000003</v>
      </c>
      <c r="F189" s="85">
        <f>ROUND(VLOOKUP($C$2,'[144]ERU-1'!$A$6:$BE$17,F$42,FALSE),3)</f>
        <v>45.499000000000002</v>
      </c>
      <c r="G189" s="85">
        <f>ROUND(VLOOKUP($C$2,'[144]ERU-1'!$A$6:$BE$17,G$42,FALSE),3)</f>
        <v>35.493000000000002</v>
      </c>
      <c r="H189" s="85">
        <f>ROUND(VLOOKUP($C$2,'[144]ERU-1'!$A$6:$BE$17,H$42,FALSE),3)</f>
        <v>134</v>
      </c>
      <c r="I189" s="85">
        <f>ROUND(VLOOKUP($C$2,'[144]ERU-1'!$A$6:$BE$17,I$42,FALSE),3)</f>
        <v>0</v>
      </c>
      <c r="J189" s="85">
        <f>ROUND(VLOOKUP($C$2,'[144]ERU-1'!$A$6:$BE$17,J$42,FALSE),3)</f>
        <v>0</v>
      </c>
      <c r="K189" s="85">
        <f>ROUND(VLOOKUP($C$2,'[144]ERU-1'!$A$6:$BE$17,K$42,FALSE),3)</f>
        <v>134</v>
      </c>
      <c r="L189" s="85">
        <f>ROUND(VLOOKUP($C$2,'[144]ERU-1'!$A$6:$BE$17,L$42,FALSE),3)</f>
        <v>0</v>
      </c>
      <c r="M189" s="85">
        <f>ROUND(VLOOKUP($C$2,'[144]ERU-1'!$A$6:$BE$17,M$42,FALSE),3)</f>
        <v>134</v>
      </c>
      <c r="N189" s="85">
        <f>ROUND(VLOOKUP($C$2,'[144]ERU-1'!$A$6:$BE$17,N$42,FALSE),3)</f>
        <v>0</v>
      </c>
      <c r="O189" s="85" t="s">
        <v>36</v>
      </c>
      <c r="P189" s="85">
        <f>ROUND(VLOOKUP($C$2,'[144]ERU-1'!$A$6:$BE$17,P$42,FALSE),3)</f>
        <v>0</v>
      </c>
      <c r="Q189" s="85">
        <f>ROUND(VLOOKUP($C$2,'[144]ERU-1'!$A$6:$BE$17,Q$42,FALSE),3)</f>
        <v>0</v>
      </c>
      <c r="R189" s="85">
        <f>ROUND(VLOOKUP($C$2,'[144]ERU-1'!$A$6:$BE$17,R$42,FALSE),3)</f>
        <v>134</v>
      </c>
      <c r="S189" s="85">
        <f>ROUND(VLOOKUP($C$2,'[144]ERU-1'!$A$6:$BE$17,S$42,FALSE),3)</f>
        <v>0</v>
      </c>
      <c r="T189" s="85">
        <f>ROUND(VLOOKUP($C$2,'[144]ERU-1'!$A$6:$BE$17,T$42,FALSE),3)</f>
        <v>0</v>
      </c>
      <c r="U189" s="85">
        <f>ROUND(VLOOKUP($C$2,'[144]ERU-1'!$A$6:$BE$17,U$42,FALSE),3)</f>
        <v>0</v>
      </c>
      <c r="V189" s="85">
        <f>ROUND(VLOOKUP($C$2,'[144]ERU-1'!$A$6:$BE$17,V$42,FALSE),3)</f>
        <v>0</v>
      </c>
      <c r="W189" s="85">
        <f>ROUND(VLOOKUP($C$2,'[144]ERU-1'!$A$6:$BE$17,W$42,FALSE),3)</f>
        <v>0</v>
      </c>
      <c r="X189" s="85">
        <f>ROUND(VLOOKUP($C$2,'[144]ERU-1'!$A$6:$BE$17,X$42,FALSE),3)</f>
        <v>0</v>
      </c>
      <c r="Y189" s="85">
        <f>ROUND(VLOOKUP($C$2,'[144]ERU-1'!$A$6:$BE$17,Y$42,FALSE),3)</f>
        <v>0</v>
      </c>
      <c r="Z189" s="85">
        <f>ROUND(VLOOKUP($C$2,'[144]ERU-1'!$A$6:$BE$17,Z$42,FALSE),3)</f>
        <v>0</v>
      </c>
      <c r="AA189" s="85" t="str">
        <f>INDEX([16]Data!$BK$5:$BK$156,MATCH(A189,[16]Data!$A$5:$A$156,0))</f>
        <v>Plzeňský</v>
      </c>
      <c r="AB189" s="86">
        <f>INDEX([16]Data!$BM$5:$BM$156,MATCH(A189,[16]Data!$A$5:$A$156,0))</f>
        <v>0.221</v>
      </c>
    </row>
    <row r="190" spans="1:30" x14ac:dyDescent="0.25">
      <c r="A190">
        <v>4600</v>
      </c>
      <c r="B190" s="84" t="str">
        <f>INDEX([16]Data!$C$5:$C$156,MATCH(A190,[16]Data!$A$5:$A$156,0))</f>
        <v>KJ - Veselí nad Lužnicí Blatské sídliště</v>
      </c>
      <c r="C190" s="85" t="str">
        <f>VLOOKUP($C$2,'[139]ERU-1'!$A$6:$BE$17,C$42,FALSE)</f>
        <v>Říjen</v>
      </c>
      <c r="D190" s="85">
        <f>ROUND(VLOOKUP($C$2,'[145]ERU-1'!$A$6:$BE$17,D$42,FALSE),3)</f>
        <v>10</v>
      </c>
      <c r="E190" s="85">
        <f>ROUND(VLOOKUP($C$2,'[145]ERU-1'!$A$6:$BE$17,E$42,FALSE),3)</f>
        <v>563.53200000000004</v>
      </c>
      <c r="F190" s="85">
        <f>ROUND(VLOOKUP($C$2,'[145]ERU-1'!$A$6:$BE$17,F$42,FALSE),3)</f>
        <v>313.18700000000001</v>
      </c>
      <c r="G190" s="85">
        <f>ROUND(VLOOKUP($C$2,'[145]ERU-1'!$A$6:$BE$17,G$42,FALSE),3)</f>
        <v>35.518000000000001</v>
      </c>
      <c r="H190" s="85">
        <f>ROUND(VLOOKUP($C$2,'[145]ERU-1'!$A$6:$BE$17,H$42,FALSE),3)</f>
        <v>941</v>
      </c>
      <c r="I190" s="85">
        <f>ROUND(VLOOKUP($C$2,'[145]ERU-1'!$A$6:$BE$17,I$42,FALSE),3)</f>
        <v>0</v>
      </c>
      <c r="J190" s="85">
        <f>ROUND(VLOOKUP($C$2,'[145]ERU-1'!$A$6:$BE$17,J$42,FALSE),3)</f>
        <v>0</v>
      </c>
      <c r="K190" s="85">
        <f>ROUND(VLOOKUP($C$2,'[145]ERU-1'!$A$6:$BE$17,K$42,FALSE),3)</f>
        <v>941</v>
      </c>
      <c r="L190" s="85">
        <f>ROUND(VLOOKUP($C$2,'[145]ERU-1'!$A$6:$BE$17,L$42,FALSE),3)</f>
        <v>0</v>
      </c>
      <c r="M190" s="85">
        <f>ROUND(VLOOKUP($C$2,'[145]ERU-1'!$A$6:$BE$17,M$42,FALSE),3)</f>
        <v>941</v>
      </c>
      <c r="N190" s="85">
        <f>ROUND(VLOOKUP($C$2,'[145]ERU-1'!$A$6:$BE$17,N$42,FALSE),3)</f>
        <v>0</v>
      </c>
      <c r="O190" s="85" t="s">
        <v>36</v>
      </c>
      <c r="P190" s="85">
        <f>ROUND(VLOOKUP($C$2,'[145]ERU-1'!$A$6:$BE$17,P$42,FALSE),3)</f>
        <v>0</v>
      </c>
      <c r="Q190" s="85">
        <f>ROUND(VLOOKUP($C$2,'[145]ERU-1'!$A$6:$BE$17,Q$42,FALSE),3)</f>
        <v>0</v>
      </c>
      <c r="R190" s="85">
        <f>ROUND(VLOOKUP($C$2,'[145]ERU-1'!$A$6:$BE$17,R$42,FALSE),3)</f>
        <v>0</v>
      </c>
      <c r="S190" s="85">
        <f>ROUND(VLOOKUP($C$2,'[145]ERU-1'!$A$6:$BE$17,S$42,FALSE),3)</f>
        <v>0</v>
      </c>
      <c r="T190" s="85">
        <f>ROUND(VLOOKUP($C$2,'[145]ERU-1'!$A$6:$BE$17,T$42,FALSE),3)</f>
        <v>0</v>
      </c>
      <c r="U190" s="85">
        <f>ROUND(VLOOKUP($C$2,'[145]ERU-1'!$A$6:$BE$17,U$42,FALSE),3)</f>
        <v>0</v>
      </c>
      <c r="V190" s="85">
        <f>ROUND(VLOOKUP($C$2,'[145]ERU-1'!$A$6:$BE$17,V$42,FALSE),3)</f>
        <v>0</v>
      </c>
      <c r="W190" s="85">
        <f>ROUND(VLOOKUP($C$2,'[145]ERU-1'!$A$6:$BE$17,W$42,FALSE),3)</f>
        <v>0</v>
      </c>
      <c r="X190" s="85">
        <f>ROUND(VLOOKUP($C$2,'[145]ERU-1'!$A$6:$BE$17,X$42,FALSE),3)</f>
        <v>941</v>
      </c>
      <c r="Y190" s="85">
        <f>ROUND(VLOOKUP($C$2,'[145]ERU-1'!$A$6:$BE$17,Y$42,FALSE),3)</f>
        <v>0</v>
      </c>
      <c r="Z190" s="85">
        <f>ROUND(VLOOKUP($C$2,'[145]ERU-1'!$A$6:$BE$17,Z$42,FALSE),3)</f>
        <v>0</v>
      </c>
      <c r="AA190" s="85" t="str">
        <f>INDEX([16]Data!$BK$5:$BK$156,MATCH(A190,[16]Data!$A$5:$A$156,0))</f>
        <v>Jihočeský</v>
      </c>
      <c r="AB190" s="86">
        <f>INDEX([16]Data!$BM$5:$BM$156,MATCH(A190,[16]Data!$A$5:$A$156,0))</f>
        <v>0.99299999999999999</v>
      </c>
    </row>
    <row r="191" spans="1:30" x14ac:dyDescent="0.25">
      <c r="A191">
        <v>4906</v>
      </c>
      <c r="B191" s="84" t="str">
        <f>INDEX([16]Data!$C$5:$C$156,MATCH(A191,[16]Data!$A$5:$A$156,0))</f>
        <v>KJ - Česká Třebová bazén</v>
      </c>
      <c r="C191" s="85" t="str">
        <f>VLOOKUP($C$2,'[139]ERU-1'!$A$6:$BE$17,C$42,FALSE)</f>
        <v>Říjen</v>
      </c>
      <c r="D191" s="85">
        <f>ROUND(VLOOKUP($C$2,'[146]ERU-1'!$A$6:$BE$17,D$42,FALSE),3)</f>
        <v>10</v>
      </c>
      <c r="E191" s="85">
        <f>ROUND(VLOOKUP($C$2,'[146]ERU-1'!$A$6:$BE$17,E$42,FALSE),3)</f>
        <v>119.432</v>
      </c>
      <c r="F191" s="85">
        <f>ROUND(VLOOKUP($C$2,'[146]ERU-1'!$A$6:$BE$17,F$42,FALSE),3)</f>
        <v>71.278000000000006</v>
      </c>
      <c r="G191" s="85">
        <f>ROUND(VLOOKUP($C$2,'[146]ERU-1'!$A$6:$BE$17,G$42,FALSE),3)</f>
        <v>35.469000000000001</v>
      </c>
      <c r="H191" s="85">
        <f>ROUND(VLOOKUP($C$2,'[146]ERU-1'!$A$6:$BE$17,H$42,FALSE),3)</f>
        <v>227</v>
      </c>
      <c r="I191" s="85">
        <f>ROUND(VLOOKUP($C$2,'[146]ERU-1'!$A$6:$BE$17,I$42,FALSE),3)</f>
        <v>0</v>
      </c>
      <c r="J191" s="85">
        <f>ROUND(VLOOKUP($C$2,'[146]ERU-1'!$A$6:$BE$17,J$42,FALSE),3)</f>
        <v>0</v>
      </c>
      <c r="K191" s="85">
        <f>ROUND(VLOOKUP($C$2,'[146]ERU-1'!$A$6:$BE$17,K$42,FALSE),3)</f>
        <v>227</v>
      </c>
      <c r="L191" s="85">
        <f>ROUND(VLOOKUP($C$2,'[146]ERU-1'!$A$6:$BE$17,L$42,FALSE),3)</f>
        <v>0</v>
      </c>
      <c r="M191" s="85">
        <f>ROUND(VLOOKUP($C$2,'[146]ERU-1'!$A$6:$BE$17,M$42,FALSE),3)</f>
        <v>227</v>
      </c>
      <c r="N191" s="85">
        <f>ROUND(VLOOKUP($C$2,'[146]ERU-1'!$A$6:$BE$17,N$42,FALSE),3)</f>
        <v>0</v>
      </c>
      <c r="O191" s="85" t="s">
        <v>36</v>
      </c>
      <c r="P191" s="85">
        <f>ROUND(VLOOKUP($C$2,'[146]ERU-1'!$A$6:$BE$17,P$42,FALSE),3)</f>
        <v>0</v>
      </c>
      <c r="Q191" s="85">
        <f>ROUND(VLOOKUP($C$2,'[146]ERU-1'!$A$6:$BE$17,Q$42,FALSE),3)</f>
        <v>0</v>
      </c>
      <c r="R191" s="85">
        <f>ROUND(VLOOKUP($C$2,'[146]ERU-1'!$A$6:$BE$17,R$42,FALSE),3)</f>
        <v>227</v>
      </c>
      <c r="S191" s="85">
        <f>ROUND(VLOOKUP($C$2,'[146]ERU-1'!$A$6:$BE$17,S$42,FALSE),3)</f>
        <v>0</v>
      </c>
      <c r="T191" s="85">
        <f>ROUND(VLOOKUP($C$2,'[146]ERU-1'!$A$6:$BE$17,T$42,FALSE),3)</f>
        <v>0</v>
      </c>
      <c r="U191" s="85">
        <f>ROUND(VLOOKUP($C$2,'[146]ERU-1'!$A$6:$BE$17,U$42,FALSE),3)</f>
        <v>0</v>
      </c>
      <c r="V191" s="85">
        <f>ROUND(VLOOKUP($C$2,'[146]ERU-1'!$A$6:$BE$17,V$42,FALSE),3)</f>
        <v>0</v>
      </c>
      <c r="W191" s="85">
        <f>ROUND(VLOOKUP($C$2,'[146]ERU-1'!$A$6:$BE$17,W$42,FALSE),3)</f>
        <v>0</v>
      </c>
      <c r="X191" s="85">
        <f>ROUND(VLOOKUP($C$2,'[146]ERU-1'!$A$6:$BE$17,X$42,FALSE),3)</f>
        <v>0</v>
      </c>
      <c r="Y191" s="85">
        <f>ROUND(VLOOKUP($C$2,'[146]ERU-1'!$A$6:$BE$17,Y$42,FALSE),3)</f>
        <v>0</v>
      </c>
      <c r="Z191" s="85">
        <f>ROUND(VLOOKUP($C$2,'[146]ERU-1'!$A$6:$BE$17,Z$42,FALSE),3)</f>
        <v>0</v>
      </c>
      <c r="AA191" s="85" t="str">
        <f>INDEX([16]Data!$BK$5:$BK$156,MATCH(A191,[16]Data!$A$5:$A$156,0))</f>
        <v>Pardubický</v>
      </c>
      <c r="AB191" s="86">
        <f>INDEX([16]Data!$BM$5:$BM$156,MATCH(A191,[16]Data!$A$5:$A$156,0))</f>
        <v>0.221</v>
      </c>
    </row>
    <row r="192" spans="1:30" x14ac:dyDescent="0.25">
      <c r="A192">
        <v>4626</v>
      </c>
      <c r="B192" s="84" t="str">
        <f>INDEX([16]Data!$C$5:$C$156,MATCH(A192,[16]Data!$A$5:$A$156,0))</f>
        <v>KJ - Broumov Energo</v>
      </c>
      <c r="C192" s="85" t="str">
        <f>VLOOKUP($C$2,'[139]ERU-1'!$A$6:$BE$17,C$42,FALSE)</f>
        <v>Říjen</v>
      </c>
      <c r="D192" s="85">
        <f>ROUND(VLOOKUP($C$2,'[147]ERU-1'!$A$6:$BE$17,D$42,FALSE),3)</f>
        <v>10</v>
      </c>
      <c r="E192" s="85">
        <f>ROUND(VLOOKUP($C$2,'[147]ERU-1'!$A$6:$BE$17,E$42,FALSE),3)</f>
        <v>109.078</v>
      </c>
      <c r="F192" s="85">
        <f>ROUND(VLOOKUP($C$2,'[147]ERU-1'!$A$6:$BE$17,F$42,FALSE),3)</f>
        <v>63.552999999999997</v>
      </c>
      <c r="G192" s="85">
        <f>ROUND(VLOOKUP($C$2,'[147]ERU-1'!$A$6:$BE$17,G$42,FALSE),3)</f>
        <v>35.469000000000001</v>
      </c>
      <c r="H192" s="85">
        <f>ROUND(VLOOKUP($C$2,'[147]ERU-1'!$A$6:$BE$17,H$42,FALSE),3)</f>
        <v>176</v>
      </c>
      <c r="I192" s="85">
        <f>ROUND(VLOOKUP($C$2,'[147]ERU-1'!$A$6:$BE$17,I$42,FALSE),3)</f>
        <v>0</v>
      </c>
      <c r="J192" s="85">
        <f>ROUND(VLOOKUP($C$2,'[147]ERU-1'!$A$6:$BE$17,J$42,FALSE),3)</f>
        <v>0</v>
      </c>
      <c r="K192" s="85">
        <f>ROUND(VLOOKUP($C$2,'[147]ERU-1'!$A$6:$BE$17,K$42,FALSE),3)</f>
        <v>176</v>
      </c>
      <c r="L192" s="85">
        <f>ROUND(VLOOKUP($C$2,'[147]ERU-1'!$A$6:$BE$17,L$42,FALSE),3)</f>
        <v>0</v>
      </c>
      <c r="M192" s="85">
        <f>ROUND(VLOOKUP($C$2,'[147]ERU-1'!$A$6:$BE$17,M$42,FALSE),3)</f>
        <v>176</v>
      </c>
      <c r="N192" s="85">
        <f>ROUND(VLOOKUP($C$2,'[147]ERU-1'!$A$6:$BE$17,N$42,FALSE),3)</f>
        <v>0</v>
      </c>
      <c r="O192" s="85" t="s">
        <v>36</v>
      </c>
      <c r="P192" s="85">
        <f>ROUND(VLOOKUP($C$2,'[147]ERU-1'!$A$6:$BE$17,P$42,FALSE),3)</f>
        <v>0</v>
      </c>
      <c r="Q192" s="85">
        <f>ROUND(VLOOKUP($C$2,'[147]ERU-1'!$A$6:$BE$17,Q$42,FALSE),3)</f>
        <v>0</v>
      </c>
      <c r="R192" s="85">
        <f>ROUND(VLOOKUP($C$2,'[147]ERU-1'!$A$6:$BE$17,R$42,FALSE),3)</f>
        <v>176</v>
      </c>
      <c r="S192" s="85">
        <f>ROUND(VLOOKUP($C$2,'[147]ERU-1'!$A$6:$BE$17,S$42,FALSE),3)</f>
        <v>0</v>
      </c>
      <c r="T192" s="85">
        <f>ROUND(VLOOKUP($C$2,'[147]ERU-1'!$A$6:$BE$17,T$42,FALSE),3)</f>
        <v>0</v>
      </c>
      <c r="U192" s="85">
        <f>ROUND(VLOOKUP($C$2,'[147]ERU-1'!$A$6:$BE$17,U$42,FALSE),3)</f>
        <v>0</v>
      </c>
      <c r="V192" s="85">
        <f>ROUND(VLOOKUP($C$2,'[147]ERU-1'!$A$6:$BE$17,V$42,FALSE),3)</f>
        <v>0</v>
      </c>
      <c r="W192" s="85">
        <f>ROUND(VLOOKUP($C$2,'[147]ERU-1'!$A$6:$BE$17,W$42,FALSE),3)</f>
        <v>0</v>
      </c>
      <c r="X192" s="85">
        <f>ROUND(VLOOKUP($C$2,'[147]ERU-1'!$A$6:$BE$17,X$42,FALSE),3)</f>
        <v>0</v>
      </c>
      <c r="Y192" s="85">
        <f>ROUND(VLOOKUP($C$2,'[147]ERU-1'!$A$6:$BE$17,Y$42,FALSE),3)</f>
        <v>0</v>
      </c>
      <c r="Z192" s="85">
        <f>ROUND(VLOOKUP($C$2,'[147]ERU-1'!$A$6:$BE$17,Z$42,FALSE),3)</f>
        <v>0</v>
      </c>
      <c r="AA192" s="85" t="str">
        <f>INDEX([16]Data!$BK$5:$BK$156,MATCH(A192,[16]Data!$A$5:$A$156,0))</f>
        <v>Královéhradecký</v>
      </c>
      <c r="AB192" s="86">
        <f>INDEX([16]Data!$BM$5:$BM$156,MATCH(A192,[16]Data!$A$5:$A$156,0))</f>
        <v>0.156</v>
      </c>
    </row>
    <row r="193" spans="1:28" x14ac:dyDescent="0.25">
      <c r="A193">
        <v>4910</v>
      </c>
      <c r="B193" s="84" t="str">
        <f>INDEX([16]Data!$C$5:$C$156,MATCH(A193,[16]Data!$A$5:$A$156,0))</f>
        <v>KJ - TEPLICE NAD METUJÍ</v>
      </c>
      <c r="C193" s="85" t="str">
        <f>VLOOKUP($C$2,'[139]ERU-1'!$A$6:$BE$17,C$42,FALSE)</f>
        <v>Říjen</v>
      </c>
      <c r="D193" s="85">
        <f>ROUND(VLOOKUP($C$2,'[148]ERU-1'!$A$6:$BE$17,D$42,FALSE),3)</f>
        <v>10</v>
      </c>
      <c r="E193" s="85">
        <f>ROUND(VLOOKUP($C$2,'[148]ERU-1'!$A$6:$BE$17,E$42,FALSE),3)</f>
        <v>163.22300000000001</v>
      </c>
      <c r="F193" s="85">
        <f>ROUND(VLOOKUP($C$2,'[148]ERU-1'!$A$6:$BE$17,F$42,FALSE),3)</f>
        <v>91.757999999999996</v>
      </c>
      <c r="G193" s="85">
        <f>ROUND(VLOOKUP($C$2,'[148]ERU-1'!$A$6:$BE$17,G$42,FALSE),3)</f>
        <v>35.469000000000001</v>
      </c>
      <c r="H193" s="85">
        <f>ROUND(VLOOKUP($C$2,'[148]ERU-1'!$A$6:$BE$17,H$42,FALSE),3)</f>
        <v>253</v>
      </c>
      <c r="I193" s="85">
        <f>ROUND(VLOOKUP($C$2,'[148]ERU-1'!$A$6:$BE$17,I$42,FALSE),3)</f>
        <v>0</v>
      </c>
      <c r="J193" s="85">
        <f>ROUND(VLOOKUP($C$2,'[148]ERU-1'!$A$6:$BE$17,J$42,FALSE),3)</f>
        <v>0</v>
      </c>
      <c r="K193" s="85">
        <f>ROUND(VLOOKUP($C$2,'[148]ERU-1'!$A$6:$BE$17,K$42,FALSE),3)</f>
        <v>253</v>
      </c>
      <c r="L193" s="85">
        <f>ROUND(VLOOKUP($C$2,'[148]ERU-1'!$A$6:$BE$17,L$42,FALSE),3)</f>
        <v>0</v>
      </c>
      <c r="M193" s="85">
        <f>ROUND(VLOOKUP($C$2,'[148]ERU-1'!$A$6:$BE$17,M$42,FALSE),3)</f>
        <v>253</v>
      </c>
      <c r="N193" s="85">
        <f>ROUND(VLOOKUP($C$2,'[148]ERU-1'!$A$6:$BE$17,N$42,FALSE),3)</f>
        <v>0</v>
      </c>
      <c r="O193" s="85" t="s">
        <v>36</v>
      </c>
      <c r="P193" s="85">
        <f>ROUND(VLOOKUP($C$2,'[148]ERU-1'!$A$6:$BE$17,P$42,FALSE),3)</f>
        <v>0</v>
      </c>
      <c r="Q193" s="85">
        <f>ROUND(VLOOKUP($C$2,'[148]ERU-1'!$A$6:$BE$17,Q$42,FALSE),3)</f>
        <v>0</v>
      </c>
      <c r="R193" s="85">
        <f>ROUND(VLOOKUP($C$2,'[148]ERU-1'!$A$6:$BE$17,R$42,FALSE),3)</f>
        <v>253</v>
      </c>
      <c r="S193" s="85">
        <f>ROUND(VLOOKUP($C$2,'[148]ERU-1'!$A$6:$BE$17,S$42,FALSE),3)</f>
        <v>0</v>
      </c>
      <c r="T193" s="85">
        <f>ROUND(VLOOKUP($C$2,'[148]ERU-1'!$A$6:$BE$17,T$42,FALSE),3)</f>
        <v>0</v>
      </c>
      <c r="U193" s="85">
        <f>ROUND(VLOOKUP($C$2,'[148]ERU-1'!$A$6:$BE$17,U$42,FALSE),3)</f>
        <v>0</v>
      </c>
      <c r="V193" s="85">
        <f>ROUND(VLOOKUP($C$2,'[148]ERU-1'!$A$6:$BE$17,V$42,FALSE),3)</f>
        <v>0</v>
      </c>
      <c r="W193" s="85">
        <f>ROUND(VLOOKUP($C$2,'[148]ERU-1'!$A$6:$BE$17,W$42,FALSE),3)</f>
        <v>0</v>
      </c>
      <c r="X193" s="85">
        <f>ROUND(VLOOKUP($C$2,'[148]ERU-1'!$A$6:$BE$17,X$42,FALSE),3)</f>
        <v>0</v>
      </c>
      <c r="Y193" s="85">
        <f>ROUND(VLOOKUP($C$2,'[148]ERU-1'!$A$6:$BE$17,Y$42,FALSE),3)</f>
        <v>0</v>
      </c>
      <c r="Z193" s="85">
        <f>ROUND(VLOOKUP($C$2,'[148]ERU-1'!$A$6:$BE$17,Z$42,FALSE),3)</f>
        <v>0</v>
      </c>
      <c r="AA193" s="85" t="str">
        <f>INDEX([16]Data!$BK$5:$BK$156,MATCH(A193,[16]Data!$A$5:$A$156,0))</f>
        <v>Královéhradecký</v>
      </c>
      <c r="AB193" s="86">
        <f>INDEX([16]Data!$BM$5:$BM$156,MATCH(A193,[16]Data!$A$5:$A$156,0))</f>
        <v>0.28000000000000003</v>
      </c>
    </row>
    <row r="194" spans="1:28" x14ac:dyDescent="0.25">
      <c r="A194">
        <v>4585</v>
      </c>
      <c r="B194" s="84" t="str">
        <f>INDEX([16]Data!$C$5:$C$156,MATCH(A194,[16]Data!$A$5:$A$156,0))</f>
        <v>KJ - PROSTĚJOV BENEŠOVA</v>
      </c>
      <c r="C194" s="85" t="str">
        <f>C193</f>
        <v>Říjen</v>
      </c>
      <c r="D194" s="85">
        <f>D193</f>
        <v>10</v>
      </c>
      <c r="E194" s="85">
        <f>ROUND(VLOOKUP($C$2,'[149]ERU-1'!$A$6:$BE$17,E$42,FALSE),3)</f>
        <v>288.95999999999998</v>
      </c>
      <c r="F194" s="85">
        <f>ROUND(VLOOKUP($C$2,'[149]ERU-1'!$A$6:$BE$17,F$42,FALSE),3)</f>
        <v>166.92699999999999</v>
      </c>
      <c r="G194" s="85">
        <f>ROUND(VLOOKUP($C$2,'[149]ERU-1'!$A$6:$BE$17,G$42,FALSE),3)</f>
        <v>35.485999999999997</v>
      </c>
      <c r="H194" s="85">
        <f>ROUND(VLOOKUP($C$2,'[149]ERU-1'!$A$6:$BE$17,H$42,FALSE),3)</f>
        <v>498</v>
      </c>
      <c r="I194" s="85">
        <f>ROUND(VLOOKUP($C$2,'[149]ERU-1'!$A$6:$BE$17,I$42,FALSE),3)</f>
        <v>0</v>
      </c>
      <c r="J194" s="85">
        <f>ROUND(VLOOKUP($C$2,'[149]ERU-1'!$A$6:$BE$17,J$42,FALSE),3)</f>
        <v>0</v>
      </c>
      <c r="K194" s="85">
        <f>ROUND(VLOOKUP($C$2,'[149]ERU-1'!$A$6:$BE$17,K$42,FALSE),3)</f>
        <v>498</v>
      </c>
      <c r="L194" s="85">
        <f>ROUND(VLOOKUP($C$2,'[149]ERU-1'!$A$6:$BE$17,L$42,FALSE),3)</f>
        <v>0</v>
      </c>
      <c r="M194" s="85">
        <f>ROUND(VLOOKUP($C$2,'[149]ERU-1'!$A$6:$BE$17,M$42,FALSE),3)</f>
        <v>498</v>
      </c>
      <c r="N194" s="85">
        <f>ROUND(VLOOKUP($C$2,'[149]ERU-1'!$A$6:$BE$17,N$42,FALSE),3)</f>
        <v>0</v>
      </c>
      <c r="O194" s="85" t="s">
        <v>36</v>
      </c>
      <c r="P194" s="85">
        <f>ROUND(VLOOKUP($C$2,'[149]ERU-1'!$A$6:$BE$17,P$42,FALSE),3)</f>
        <v>0</v>
      </c>
      <c r="Q194" s="85">
        <f>ROUND(VLOOKUP($C$2,'[149]ERU-1'!$A$6:$BE$17,Q$42,FALSE),3)</f>
        <v>0</v>
      </c>
      <c r="R194" s="85">
        <f>ROUND(VLOOKUP($C$2,'[149]ERU-1'!$A$6:$BE$17,R$42,FALSE),3)</f>
        <v>498</v>
      </c>
      <c r="S194" s="85">
        <f>ROUND(VLOOKUP($C$2,'[149]ERU-1'!$A$6:$BE$17,S$42,FALSE),3)</f>
        <v>0</v>
      </c>
      <c r="T194" s="85">
        <f>ROUND(VLOOKUP($C$2,'[149]ERU-1'!$A$6:$BE$17,T$42,FALSE),3)</f>
        <v>0</v>
      </c>
      <c r="U194" s="85">
        <f>ROUND(VLOOKUP($C$2,'[149]ERU-1'!$A$6:$BE$17,U$42,FALSE),3)</f>
        <v>0</v>
      </c>
      <c r="V194" s="85">
        <f>ROUND(VLOOKUP($C$2,'[149]ERU-1'!$A$6:$BE$17,V$42,FALSE),3)</f>
        <v>0</v>
      </c>
      <c r="W194" s="85">
        <f>ROUND(VLOOKUP($C$2,'[149]ERU-1'!$A$6:$BE$17,W$42,FALSE),3)</f>
        <v>0</v>
      </c>
      <c r="X194" s="85">
        <f>ROUND(VLOOKUP($C$2,'[149]ERU-1'!$A$6:$BE$17,X$42,FALSE),3)</f>
        <v>0</v>
      </c>
      <c r="Y194" s="85">
        <f>ROUND(VLOOKUP($C$2,'[149]ERU-1'!$A$6:$BE$17,Y$42,FALSE),3)</f>
        <v>0</v>
      </c>
      <c r="Z194" s="85">
        <f>ROUND(VLOOKUP($C$2,'[149]ERU-1'!$A$6:$BE$17,Z$42,FALSE),3)</f>
        <v>0</v>
      </c>
      <c r="AA194" s="85" t="str">
        <f>INDEX([16]Data!$BK$5:$BK$156,MATCH(A194,[16]Data!$A$5:$A$156,0))</f>
        <v>Olomoucký</v>
      </c>
      <c r="AB194" s="86">
        <f>INDEX([16]Data!$BM$5:$BM$156,MATCH(A194,[16]Data!$A$5:$A$156,0))</f>
        <v>0.46500000000000002</v>
      </c>
    </row>
    <row r="195" spans="1:28" x14ac:dyDescent="0.25">
      <c r="A195">
        <v>4724</v>
      </c>
      <c r="B195" s="84" t="s">
        <v>311</v>
      </c>
      <c r="C195" s="85" t="str">
        <f t="shared" ref="C195:D200" si="19">C194</f>
        <v>Říjen</v>
      </c>
      <c r="D195" s="85">
        <f t="shared" si="19"/>
        <v>10</v>
      </c>
      <c r="E195" s="85">
        <f>ROUND(VLOOKUP($C$2,'[150]ERU-1'!$A$6:$BE$17,E$42,FALSE),3)</f>
        <v>141.6</v>
      </c>
      <c r="F195" s="85">
        <f>ROUND(VLOOKUP($C$2,'[150]ERU-1'!$A$6:$BE$17,F$42,FALSE),3)</f>
        <v>80.64</v>
      </c>
      <c r="G195" s="85">
        <f>ROUND(VLOOKUP($C$2,'[150]ERU-1'!$A$6:$BE$17,G$42,FALSE),3)</f>
        <v>35.470999999999997</v>
      </c>
      <c r="H195" s="85">
        <f>ROUND(VLOOKUP($C$2,'[150]ERU-1'!$A$6:$BE$17,H$42,FALSE),3)</f>
        <v>228</v>
      </c>
      <c r="I195" s="85">
        <f>ROUND(VLOOKUP($C$2,'[150]ERU-1'!$A$6:$BE$17,I$42,FALSE),3)</f>
        <v>0</v>
      </c>
      <c r="J195" s="85">
        <f>ROUND(VLOOKUP($C$2,'[150]ERU-1'!$A$6:$BE$17,J$42,FALSE),3)</f>
        <v>0</v>
      </c>
      <c r="K195" s="85">
        <f>ROUND(VLOOKUP($C$2,'[150]ERU-1'!$A$6:$BE$17,K$42,FALSE),3)</f>
        <v>228</v>
      </c>
      <c r="L195" s="85">
        <f>ROUND(VLOOKUP($C$2,'[150]ERU-1'!$A$6:$BE$17,L$42,FALSE),3)</f>
        <v>0</v>
      </c>
      <c r="M195" s="85">
        <f>ROUND(VLOOKUP($C$2,'[150]ERU-1'!$A$6:$BE$17,M$42,FALSE),3)</f>
        <v>228</v>
      </c>
      <c r="N195" s="85">
        <f>ROUND(VLOOKUP($C$2,'[150]ERU-1'!$A$6:$BE$17,N$42,FALSE),3)</f>
        <v>0</v>
      </c>
      <c r="O195" s="85" t="s">
        <v>36</v>
      </c>
      <c r="P195" s="85">
        <f>ROUND(VLOOKUP($C$2,'[150]ERU-1'!$A$6:$BE$17,P$42,FALSE),3)</f>
        <v>0</v>
      </c>
      <c r="Q195" s="85">
        <f>ROUND(VLOOKUP($C$2,'[150]ERU-1'!$A$6:$BE$17,Q$42,FALSE),3)</f>
        <v>0</v>
      </c>
      <c r="R195" s="85">
        <f>ROUND(VLOOKUP($C$2,'[150]ERU-1'!$A$6:$BE$17,R$42,FALSE),3)</f>
        <v>228</v>
      </c>
      <c r="S195" s="85">
        <f>ROUND(VLOOKUP($C$2,'[150]ERU-1'!$A$6:$BE$17,S$42,FALSE),3)</f>
        <v>0</v>
      </c>
      <c r="T195" s="85">
        <f>ROUND(VLOOKUP($C$2,'[150]ERU-1'!$A$6:$BE$17,T$42,FALSE),3)</f>
        <v>0</v>
      </c>
      <c r="U195" s="85">
        <f>ROUND(VLOOKUP($C$2,'[150]ERU-1'!$A$6:$BE$17,U$42,FALSE),3)</f>
        <v>0</v>
      </c>
      <c r="V195" s="85">
        <f>ROUND(VLOOKUP($C$2,'[150]ERU-1'!$A$6:$BE$17,V$42,FALSE),3)</f>
        <v>0</v>
      </c>
      <c r="W195" s="85">
        <f>ROUND(VLOOKUP($C$2,'[150]ERU-1'!$A$6:$BE$17,W$42,FALSE),3)</f>
        <v>0</v>
      </c>
      <c r="X195" s="85">
        <f>ROUND(VLOOKUP($C$2,'[150]ERU-1'!$A$6:$BE$17,X$42,FALSE),3)</f>
        <v>0</v>
      </c>
      <c r="Y195" s="85">
        <f>ROUND(VLOOKUP($C$2,'[150]ERU-1'!$A$6:$BE$17,Y$42,FALSE),3)</f>
        <v>0</v>
      </c>
      <c r="Z195" s="85">
        <f>ROUND(VLOOKUP($C$2,'[150]ERU-1'!$A$6:$BE$17,Z$42,FALSE),3)</f>
        <v>0</v>
      </c>
      <c r="AA195" s="85" t="s">
        <v>41</v>
      </c>
      <c r="AB195" s="86">
        <v>0.24199999999999999</v>
      </c>
    </row>
    <row r="196" spans="1:28" x14ac:dyDescent="0.25">
      <c r="A196">
        <v>4601</v>
      </c>
      <c r="B196" s="84" t="s">
        <v>312</v>
      </c>
      <c r="C196" s="85" t="str">
        <f t="shared" si="19"/>
        <v>Říjen</v>
      </c>
      <c r="D196" s="85">
        <f t="shared" si="19"/>
        <v>10</v>
      </c>
      <c r="E196" s="85">
        <f>ROUND(VLOOKUP($C$2,'[151]ERU-1'!$A$6:$BE$17,E$42,FALSE),3)</f>
        <v>275.23899999999998</v>
      </c>
      <c r="F196" s="85">
        <f>ROUND(VLOOKUP($C$2,'[151]ERU-1'!$A$6:$BE$17,F$42,FALSE),3)</f>
        <v>147.78</v>
      </c>
      <c r="G196" s="85">
        <f>ROUND(VLOOKUP($C$2,'[151]ERU-1'!$A$6:$BE$17,G$42,FALSE),3)</f>
        <v>35.488</v>
      </c>
      <c r="H196" s="85">
        <f>ROUND(VLOOKUP($C$2,'[151]ERU-1'!$A$6:$BE$17,H$42,FALSE),3)</f>
        <v>417</v>
      </c>
      <c r="I196" s="85">
        <f>ROUND(VLOOKUP($C$2,'[151]ERU-1'!$A$6:$BE$17,I$42,FALSE),3)</f>
        <v>0</v>
      </c>
      <c r="J196" s="85">
        <f>ROUND(VLOOKUP($C$2,'[151]ERU-1'!$A$6:$BE$17,J$42,FALSE),3)</f>
        <v>0</v>
      </c>
      <c r="K196" s="85">
        <f>ROUND(VLOOKUP($C$2,'[151]ERU-1'!$A$6:$BE$17,K$42,FALSE),3)</f>
        <v>417</v>
      </c>
      <c r="L196" s="85">
        <f>ROUND(VLOOKUP($C$2,'[151]ERU-1'!$A$6:$BE$17,L$42,FALSE),3)</f>
        <v>0</v>
      </c>
      <c r="M196" s="85">
        <f>ROUND(VLOOKUP($C$2,'[151]ERU-1'!$A$6:$BE$17,M$42,FALSE),3)</f>
        <v>417</v>
      </c>
      <c r="N196" s="85">
        <f>ROUND(VLOOKUP($C$2,'[151]ERU-1'!$A$6:$BE$17,N$42,FALSE),3)</f>
        <v>0</v>
      </c>
      <c r="O196" s="85" t="s">
        <v>36</v>
      </c>
      <c r="P196" s="85">
        <f>ROUND(VLOOKUP($C$2,'[151]ERU-1'!$A$6:$BE$17,P$42,FALSE),3)</f>
        <v>0</v>
      </c>
      <c r="Q196" s="85">
        <f>ROUND(VLOOKUP($C$2,'[151]ERU-1'!$A$6:$BE$17,Q$42,FALSE),3)</f>
        <v>0</v>
      </c>
      <c r="R196" s="85">
        <f>ROUND(VLOOKUP($C$2,'[151]ERU-1'!$A$6:$BE$17,R$42,FALSE),3)</f>
        <v>417</v>
      </c>
      <c r="S196" s="85">
        <f>ROUND(VLOOKUP($C$2,'[151]ERU-1'!$A$6:$BE$17,S$42,FALSE),3)</f>
        <v>0</v>
      </c>
      <c r="T196" s="85">
        <f>ROUND(VLOOKUP($C$2,'[151]ERU-1'!$A$6:$BE$17,T$42,FALSE),3)</f>
        <v>0</v>
      </c>
      <c r="U196" s="85">
        <f>ROUND(VLOOKUP($C$2,'[151]ERU-1'!$A$6:$BE$17,U$42,FALSE),3)</f>
        <v>0</v>
      </c>
      <c r="V196" s="85">
        <f>ROUND(VLOOKUP($C$2,'[151]ERU-1'!$A$6:$BE$17,V$42,FALSE),3)</f>
        <v>0</v>
      </c>
      <c r="W196" s="85">
        <f>ROUND(VLOOKUP($C$2,'[151]ERU-1'!$A$6:$BE$17,W$42,FALSE),3)</f>
        <v>0</v>
      </c>
      <c r="X196" s="85">
        <f>ROUND(VLOOKUP($C$2,'[151]ERU-1'!$A$6:$BE$17,X$42,FALSE),3)</f>
        <v>0</v>
      </c>
      <c r="Y196" s="85">
        <f>ROUND(VLOOKUP($C$2,'[151]ERU-1'!$A$6:$BE$17,Y$42,FALSE),3)</f>
        <v>0</v>
      </c>
      <c r="Z196" s="85">
        <f>ROUND(VLOOKUP($C$2,'[151]ERU-1'!$A$6:$BE$17,Z$42,FALSE),3)</f>
        <v>0</v>
      </c>
      <c r="AA196" s="85" t="s">
        <v>38</v>
      </c>
      <c r="AB196" s="86">
        <v>1.268</v>
      </c>
    </row>
    <row r="197" spans="1:28" x14ac:dyDescent="0.25">
      <c r="A197">
        <v>4602</v>
      </c>
      <c r="B197" s="84" t="s">
        <v>313</v>
      </c>
      <c r="C197" s="85" t="str">
        <f t="shared" si="19"/>
        <v>Říjen</v>
      </c>
      <c r="D197" s="85">
        <f t="shared" si="19"/>
        <v>10</v>
      </c>
      <c r="E197" s="85">
        <f>ROUND(VLOOKUP($C$2,'[153]ERU-1'!$A$6:$BE$17,E$42,FALSE),3)</f>
        <v>272.40499999999997</v>
      </c>
      <c r="F197" s="85">
        <f>ROUND(VLOOKUP($C$2,'[153]ERU-1'!$A$6:$BE$17,F$42,FALSE),3)</f>
        <v>153.39099999999999</v>
      </c>
      <c r="G197" s="85">
        <f>ROUND(VLOOKUP($C$2,'[153]ERU-1'!$A$6:$BE$17,G$42,FALSE),3)</f>
        <v>35.481000000000002</v>
      </c>
      <c r="H197" s="85">
        <f>ROUND(VLOOKUP($C$2,'[153]ERU-1'!$A$6:$BE$17,H$42,FALSE),3)</f>
        <v>516</v>
      </c>
      <c r="I197" s="85">
        <f>ROUND(VLOOKUP($C$2,'[153]ERU-1'!$A$6:$BE$17,I$42,FALSE),3)</f>
        <v>0</v>
      </c>
      <c r="J197" s="85">
        <f>ROUND(VLOOKUP($C$2,'[153]ERU-1'!$A$6:$BE$17,J$42,FALSE),3)</f>
        <v>0</v>
      </c>
      <c r="K197" s="85">
        <f>ROUND(VLOOKUP($C$2,'[153]ERU-1'!$A$6:$BE$17,K$42,FALSE),3)</f>
        <v>516</v>
      </c>
      <c r="L197" s="85">
        <f>ROUND(VLOOKUP($C$2,'[153]ERU-1'!$A$6:$BE$17,L$42,FALSE),3)</f>
        <v>0</v>
      </c>
      <c r="M197" s="85">
        <f>ROUND(VLOOKUP($C$2,'[153]ERU-1'!$A$6:$BE$17,M$42,FALSE),3)</f>
        <v>516</v>
      </c>
      <c r="N197" s="85">
        <f>ROUND(VLOOKUP($C$2,'[153]ERU-1'!$A$6:$BE$17,N$42,FALSE),3)</f>
        <v>0</v>
      </c>
      <c r="O197" s="85" t="s">
        <v>36</v>
      </c>
      <c r="P197" s="85">
        <f>ROUND(VLOOKUP($C$2,'[153]ERU-1'!$A$6:$BE$17,P$42,FALSE),3)</f>
        <v>0</v>
      </c>
      <c r="Q197" s="85">
        <f>ROUND(VLOOKUP($C$2,'[153]ERU-1'!$A$6:$BE$17,Q$42,FALSE),3)</f>
        <v>0</v>
      </c>
      <c r="R197" s="85">
        <f>ROUND(VLOOKUP($C$2,'[153]ERU-1'!$A$6:$BE$17,R$42,FALSE),3)</f>
        <v>516</v>
      </c>
      <c r="S197" s="85">
        <f>ROUND(VLOOKUP($C$2,'[153]ERU-1'!$A$6:$BE$17,S$42,FALSE),3)</f>
        <v>0</v>
      </c>
      <c r="T197" s="85">
        <f>ROUND(VLOOKUP($C$2,'[153]ERU-1'!$A$6:$BE$17,T$42,FALSE),3)</f>
        <v>0</v>
      </c>
      <c r="U197" s="85">
        <f>ROUND(VLOOKUP($C$2,'[153]ERU-1'!$A$6:$BE$17,U$42,FALSE),3)</f>
        <v>0</v>
      </c>
      <c r="V197" s="85">
        <f>ROUND(VLOOKUP($C$2,'[153]ERU-1'!$A$6:$BE$17,V$42,FALSE),3)</f>
        <v>0</v>
      </c>
      <c r="W197" s="85">
        <f>ROUND(VLOOKUP($C$2,'[153]ERU-1'!$A$6:$BE$17,W$42,FALSE),3)</f>
        <v>0</v>
      </c>
      <c r="X197" s="85">
        <f>ROUND(VLOOKUP($C$2,'[153]ERU-1'!$A$6:$BE$17,X$42,FALSE),3)</f>
        <v>0</v>
      </c>
      <c r="Y197" s="85">
        <f>ROUND(VLOOKUP($C$2,'[153]ERU-1'!$A$6:$BE$17,Y$42,FALSE),3)</f>
        <v>0</v>
      </c>
      <c r="Z197" s="85">
        <f>ROUND(VLOOKUP($C$2,'[153]ERU-1'!$A$6:$BE$17,Z$42,FALSE),3)</f>
        <v>0</v>
      </c>
      <c r="AA197" s="85" t="s">
        <v>39</v>
      </c>
      <c r="AB197" s="86">
        <v>0.748</v>
      </c>
    </row>
    <row r="198" spans="1:28" x14ac:dyDescent="0.25">
      <c r="A198">
        <v>3585</v>
      </c>
      <c r="B198" s="84" t="s">
        <v>314</v>
      </c>
      <c r="C198" s="85" t="str">
        <f t="shared" si="19"/>
        <v>Říjen</v>
      </c>
      <c r="D198" s="85">
        <f t="shared" si="19"/>
        <v>10</v>
      </c>
      <c r="E198" s="85">
        <f>ROUND(VLOOKUP($C$2,'[131]ERU-1'!$A$6:$BE$17,E$42,FALSE),3)</f>
        <v>177.428</v>
      </c>
      <c r="F198" s="85">
        <f>ROUND(VLOOKUP($C$2,'[131]ERU-1'!$A$6:$BE$17,F$42,FALSE),3)</f>
        <v>108.02500000000001</v>
      </c>
      <c r="G198" s="85">
        <f>ROUND(VLOOKUP($C$2,'[131]ERU-1'!$A$6:$BE$17,G$42,FALSE),3)</f>
        <v>35.481000000000002</v>
      </c>
      <c r="H198" s="85">
        <f>ROUND(VLOOKUP($C$2,'[131]ERU-1'!$A$6:$BE$17,H$42,FALSE),3)</f>
        <v>320</v>
      </c>
      <c r="I198" s="85">
        <f>ROUND(VLOOKUP($C$2,'[131]ERU-1'!$A$6:$BE$17,I$42,FALSE),3)</f>
        <v>0</v>
      </c>
      <c r="J198" s="85">
        <f>ROUND(VLOOKUP($C$2,'[131]ERU-1'!$A$6:$BE$17,J$42,FALSE),3)</f>
        <v>0</v>
      </c>
      <c r="K198" s="85">
        <f>ROUND(VLOOKUP($C$2,'[131]ERU-1'!$A$6:$BE$17,K$42,FALSE),3)</f>
        <v>320</v>
      </c>
      <c r="L198" s="85">
        <f>ROUND(VLOOKUP($C$2,'[131]ERU-1'!$A$6:$BE$17,L$42,FALSE),3)</f>
        <v>0</v>
      </c>
      <c r="M198" s="85">
        <f>ROUND(VLOOKUP($C$2,'[131]ERU-1'!$A$6:$BE$17,M$42,FALSE),3)</f>
        <v>320</v>
      </c>
      <c r="N198" s="85">
        <f>ROUND(VLOOKUP($C$2,'[131]ERU-1'!$A$6:$BE$17,N$42,FALSE),3)</f>
        <v>0</v>
      </c>
      <c r="O198" s="85" t="s">
        <v>36</v>
      </c>
      <c r="P198" s="85">
        <f>ROUND(VLOOKUP($C$2,'[131]ERU-1'!$A$6:$BE$17,P$42,FALSE),3)</f>
        <v>0</v>
      </c>
      <c r="Q198" s="85">
        <f>ROUND(VLOOKUP($C$2,'[131]ERU-1'!$A$6:$BE$17,Q$42,FALSE),3)</f>
        <v>0</v>
      </c>
      <c r="R198" s="85">
        <f>ROUND(VLOOKUP($C$2,'[131]ERU-1'!$A$6:$BE$17,R$42,FALSE),3)</f>
        <v>320</v>
      </c>
      <c r="S198" s="85">
        <f>ROUND(VLOOKUP($C$2,'[131]ERU-1'!$A$6:$BE$17,S$42,FALSE),3)</f>
        <v>0</v>
      </c>
      <c r="T198" s="85">
        <f>ROUND(VLOOKUP($C$2,'[131]ERU-1'!$A$6:$BE$17,T$42,FALSE),3)</f>
        <v>0</v>
      </c>
      <c r="U198" s="85">
        <f>ROUND(VLOOKUP($C$2,'[131]ERU-1'!$A$6:$BE$17,U$42,FALSE),3)</f>
        <v>0</v>
      </c>
      <c r="V198" s="85">
        <f>ROUND(VLOOKUP($C$2,'[131]ERU-1'!$A$6:$BE$17,V$42,FALSE),3)</f>
        <v>0</v>
      </c>
      <c r="W198" s="85">
        <f>ROUND(VLOOKUP($C$2,'[131]ERU-1'!$A$6:$BE$17,W$42,FALSE),3)</f>
        <v>0</v>
      </c>
      <c r="X198" s="85">
        <f>ROUND(VLOOKUP($C$2,'[131]ERU-1'!$A$6:$BE$17,X$42,FALSE),3)</f>
        <v>0</v>
      </c>
      <c r="Y198" s="85">
        <f>ROUND(VLOOKUP($C$2,'[131]ERU-1'!$A$6:$BE$17,Y$42,FALSE),3)</f>
        <v>0</v>
      </c>
      <c r="Z198" s="85">
        <f>ROUND(VLOOKUP($C$2,'[131]ERU-1'!$A$6:$BE$17,Z$42,FALSE),3)</f>
        <v>0</v>
      </c>
      <c r="AA198" s="85" t="s">
        <v>44</v>
      </c>
      <c r="AB198" s="86">
        <v>0.14699999999999999</v>
      </c>
    </row>
    <row r="199" spans="1:28" x14ac:dyDescent="0.25">
      <c r="A199">
        <v>4599</v>
      </c>
      <c r="B199" s="84" t="s">
        <v>315</v>
      </c>
      <c r="C199" s="85" t="str">
        <f t="shared" si="19"/>
        <v>Říjen</v>
      </c>
      <c r="D199" s="85">
        <f t="shared" si="19"/>
        <v>10</v>
      </c>
      <c r="E199" s="85">
        <f>ROUND(VLOOKUP($C$2,'[154]ERU-1'!$A$6:$BE$17,E$42,FALSE),3)</f>
        <v>571.65700000000004</v>
      </c>
      <c r="F199" s="85">
        <f>ROUND(VLOOKUP($C$2,'[154]ERU-1'!$A$6:$BE$17,F$42,FALSE),3)</f>
        <v>316.27600000000001</v>
      </c>
      <c r="G199" s="85">
        <f>ROUND(VLOOKUP($C$2,'[154]ERU-1'!$A$6:$BE$17,G$42,FALSE),3)</f>
        <v>34.581000000000003</v>
      </c>
      <c r="H199" s="85">
        <f>ROUND(VLOOKUP($C$2,'[154]ERU-1'!$A$6:$BE$17,H$42,FALSE),3)</f>
        <v>926</v>
      </c>
      <c r="I199" s="85">
        <f>ROUND(VLOOKUP($C$2,'[154]ERU-1'!$A$6:$BE$17,I$42,FALSE),3)</f>
        <v>0</v>
      </c>
      <c r="J199" s="85">
        <f>ROUND(VLOOKUP($C$2,'[154]ERU-1'!$A$6:$BE$17,J$42,FALSE),3)</f>
        <v>0</v>
      </c>
      <c r="K199" s="85">
        <f>ROUND(VLOOKUP($C$2,'[154]ERU-1'!$A$6:$BE$17,K$42,FALSE),3)</f>
        <v>926</v>
      </c>
      <c r="L199" s="85">
        <f>ROUND(VLOOKUP($C$2,'[154]ERU-1'!$A$6:$BE$17,L$42,FALSE),3)</f>
        <v>0</v>
      </c>
      <c r="M199" s="85">
        <f>ROUND(VLOOKUP($C$2,'[154]ERU-1'!$A$6:$BE$17,M$42,FALSE),3)</f>
        <v>926</v>
      </c>
      <c r="N199" s="85">
        <f>ROUND(VLOOKUP($C$2,'[154]ERU-1'!$A$6:$BE$17,N$42,FALSE),3)</f>
        <v>0</v>
      </c>
      <c r="O199" s="85" t="s">
        <v>36</v>
      </c>
      <c r="P199" s="85">
        <f>ROUND(VLOOKUP($C$2,'[154]ERU-1'!$A$6:$BE$17,P$42,FALSE),3)</f>
        <v>0</v>
      </c>
      <c r="Q199" s="85">
        <f>ROUND(VLOOKUP($C$2,'[154]ERU-1'!$A$6:$BE$17,Q$42,FALSE),3)</f>
        <v>0</v>
      </c>
      <c r="R199" s="85">
        <f>ROUND(VLOOKUP($C$2,'[154]ERU-1'!$A$6:$BE$17,R$42,FALSE),3)</f>
        <v>926</v>
      </c>
      <c r="S199" s="85">
        <f>ROUND(VLOOKUP($C$2,'[154]ERU-1'!$A$6:$BE$17,S$42,FALSE),3)</f>
        <v>0</v>
      </c>
      <c r="T199" s="85">
        <f>ROUND(VLOOKUP($C$2,'[154]ERU-1'!$A$6:$BE$17,T$42,FALSE),3)</f>
        <v>0</v>
      </c>
      <c r="U199" s="85">
        <f>ROUND(VLOOKUP($C$2,'[154]ERU-1'!$A$6:$BE$17,U$42,FALSE),3)</f>
        <v>0</v>
      </c>
      <c r="V199" s="85">
        <f>ROUND(VLOOKUP($C$2,'[154]ERU-1'!$A$6:$BE$17,V$42,FALSE),3)</f>
        <v>0</v>
      </c>
      <c r="W199" s="85">
        <f>ROUND(VLOOKUP($C$2,'[154]ERU-1'!$A$6:$BE$17,W$42,FALSE),3)</f>
        <v>0</v>
      </c>
      <c r="X199" s="85">
        <f>ROUND(VLOOKUP($C$2,'[154]ERU-1'!$A$6:$BE$17,X$42,FALSE),3)</f>
        <v>0</v>
      </c>
      <c r="Y199" s="85">
        <f>ROUND(VLOOKUP($C$2,'[154]ERU-1'!$A$6:$BE$17,Y$42,FALSE),3)</f>
        <v>0</v>
      </c>
      <c r="Z199" s="85">
        <f>ROUND(VLOOKUP($C$2,'[154]ERU-1'!$A$6:$BE$17,Z$42,FALSE),3)</f>
        <v>0</v>
      </c>
      <c r="AA199" s="85" t="s">
        <v>44</v>
      </c>
      <c r="AB199" s="86">
        <v>0.748</v>
      </c>
    </row>
    <row r="200" spans="1:28" x14ac:dyDescent="0.25">
      <c r="A200">
        <v>4628</v>
      </c>
      <c r="B200" s="84" t="s">
        <v>316</v>
      </c>
      <c r="C200" s="85" t="str">
        <f t="shared" si="19"/>
        <v>Říjen</v>
      </c>
      <c r="D200" s="85">
        <f t="shared" si="19"/>
        <v>10</v>
      </c>
      <c r="E200" s="85">
        <f>ROUND(VLOOKUP($C$2,'[155]ERU-1'!$A$6:$BE$17,E$42,FALSE),3)</f>
        <v>101.065</v>
      </c>
      <c r="F200" s="85">
        <f>ROUND(VLOOKUP($C$2,'[155]ERU-1'!$A$6:$BE$17,F$42,FALSE),3)</f>
        <v>58.540999999999997</v>
      </c>
      <c r="G200" s="85">
        <f>ROUND(VLOOKUP($C$2,'[155]ERU-1'!$A$6:$BE$17,G$42,FALSE),3)</f>
        <v>35.469000000000001</v>
      </c>
      <c r="H200" s="85">
        <f>ROUND(VLOOKUP($C$2,'[155]ERU-1'!$A$6:$BE$17,H$42,FALSE),3)</f>
        <v>163</v>
      </c>
      <c r="I200" s="85">
        <f>ROUND(VLOOKUP($C$2,'[155]ERU-1'!$A$6:$BE$17,I$42,FALSE),3)</f>
        <v>0</v>
      </c>
      <c r="J200" s="85">
        <f>ROUND(VLOOKUP($C$2,'[155]ERU-1'!$A$6:$BE$17,J$42,FALSE),3)</f>
        <v>0</v>
      </c>
      <c r="K200" s="85">
        <f>ROUND(VLOOKUP($C$2,'[155]ERU-1'!$A$6:$BE$17,K$42,FALSE),3)</f>
        <v>163</v>
      </c>
      <c r="L200" s="85">
        <f>ROUND(VLOOKUP($C$2,'[155]ERU-1'!$A$6:$BE$17,L$42,FALSE),3)</f>
        <v>0</v>
      </c>
      <c r="M200" s="85">
        <f>ROUND(VLOOKUP($C$2,'[155]ERU-1'!$A$6:$BE$17,M$42,FALSE),3)</f>
        <v>163</v>
      </c>
      <c r="N200" s="85">
        <f>ROUND(VLOOKUP($C$2,'[155]ERU-1'!$A$6:$BE$17,N$42,FALSE),3)</f>
        <v>0</v>
      </c>
      <c r="O200" s="85" t="s">
        <v>36</v>
      </c>
      <c r="P200" s="85">
        <f>ROUND(VLOOKUP($C$2,'[155]ERU-1'!$A$6:$BE$17,P$42,FALSE),3)</f>
        <v>0</v>
      </c>
      <c r="Q200" s="85">
        <f>ROUND(VLOOKUP($C$2,'[155]ERU-1'!$A$6:$BE$17,Q$42,FALSE),3)</f>
        <v>0</v>
      </c>
      <c r="R200" s="85">
        <f>ROUND(VLOOKUP($C$2,'[155]ERU-1'!$A$6:$BE$17,R$42,FALSE),3)</f>
        <v>163</v>
      </c>
      <c r="S200" s="85">
        <f>ROUND(VLOOKUP($C$2,'[155]ERU-1'!$A$6:$BE$17,S$42,FALSE),3)</f>
        <v>0</v>
      </c>
      <c r="T200" s="85">
        <f>ROUND(VLOOKUP($C$2,'[155]ERU-1'!$A$6:$BE$17,T$42,FALSE),3)</f>
        <v>0</v>
      </c>
      <c r="U200" s="85">
        <f>ROUND(VLOOKUP($C$2,'[155]ERU-1'!$A$6:$BE$17,U$42,FALSE),3)</f>
        <v>0</v>
      </c>
      <c r="V200" s="85">
        <f>ROUND(VLOOKUP($C$2,'[155]ERU-1'!$A$6:$BE$17,V$42,FALSE),3)</f>
        <v>0</v>
      </c>
      <c r="W200" s="85">
        <f>ROUND(VLOOKUP($C$2,'[155]ERU-1'!$A$6:$BE$17,W$42,FALSE),3)</f>
        <v>0</v>
      </c>
      <c r="X200" s="85">
        <f>ROUND(VLOOKUP($C$2,'[155]ERU-1'!$A$6:$BE$17,X$42,FALSE),3)</f>
        <v>0</v>
      </c>
      <c r="Y200" s="85">
        <f>ROUND(VLOOKUP($C$2,'[155]ERU-1'!$A$6:$BE$17,Y$42,FALSE),3)</f>
        <v>0</v>
      </c>
      <c r="Z200" s="85">
        <f>ROUND(VLOOKUP($C$2,'[155]ERU-1'!$A$6:$BE$17,Z$42,FALSE),3)</f>
        <v>0</v>
      </c>
      <c r="AA200" s="85" t="s">
        <v>264</v>
      </c>
      <c r="AB200" s="86">
        <v>0.156</v>
      </c>
    </row>
  </sheetData>
  <autoFilter ref="A42:AB176" xr:uid="{FCC5827B-8341-483D-8116-4153E7D40D6E}"/>
  <mergeCells count="7">
    <mergeCell ref="L2:Q2"/>
    <mergeCell ref="R2:Z2"/>
    <mergeCell ref="E1:G1"/>
    <mergeCell ref="H1:K1"/>
    <mergeCell ref="L1:Z1"/>
    <mergeCell ref="E2:G2"/>
    <mergeCell ref="H2:K2"/>
  </mergeCells>
  <phoneticPr fontId="8" type="noConversion"/>
  <pageMargins left="0.7" right="0.7" top="0.78740157499999996" bottom="0.78740157499999996" header="0.3" footer="0.3"/>
  <headerFooter>
    <oddHeader>&amp;R&amp;"Calibri"&amp;10&amp;K000000 Interní&amp;1#_x000D_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List13">
    <tabColor theme="9" tint="0.59999389629810485"/>
  </sheetPr>
  <dimension ref="A1:AD200"/>
  <sheetViews>
    <sheetView topLeftCell="A168" zoomScale="70" zoomScaleNormal="70" workbookViewId="0">
      <selection activeCell="E193" sqref="E193"/>
    </sheetView>
  </sheetViews>
  <sheetFormatPr defaultRowHeight="15" x14ac:dyDescent="0.25"/>
  <cols>
    <col min="2" max="2" width="32.5703125" bestFit="1" customWidth="1"/>
    <col min="4" max="4" width="18.7109375" bestFit="1" customWidth="1"/>
    <col min="5" max="5" width="12.28515625" bestFit="1" customWidth="1"/>
    <col min="6" max="6" width="10.140625" bestFit="1" customWidth="1"/>
    <col min="7" max="7" width="9.42578125" bestFit="1" customWidth="1"/>
    <col min="8" max="14" width="9.28515625" bestFit="1" customWidth="1"/>
    <col min="16" max="26" width="9.28515625" bestFit="1" customWidth="1"/>
    <col min="28" max="28" width="18.5703125" bestFit="1" customWidth="1"/>
  </cols>
  <sheetData>
    <row r="1" spans="2:29" ht="17.25" x14ac:dyDescent="0.25">
      <c r="B1" s="106" t="s">
        <v>0</v>
      </c>
      <c r="C1" s="107">
        <f>'XQ2023'!A3</f>
        <v>2024</v>
      </c>
      <c r="D1" s="107"/>
      <c r="E1" s="157" t="s">
        <v>51</v>
      </c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08"/>
      <c r="AB1" s="109"/>
    </row>
    <row r="2" spans="2:29" x14ac:dyDescent="0.25">
      <c r="B2" s="110" t="s">
        <v>1</v>
      </c>
      <c r="C2" s="103" t="s">
        <v>139</v>
      </c>
      <c r="D2" s="103"/>
      <c r="E2" s="156" t="s">
        <v>3</v>
      </c>
      <c r="F2" s="156"/>
      <c r="G2" s="156"/>
      <c r="H2" s="156" t="s">
        <v>4</v>
      </c>
      <c r="I2" s="156"/>
      <c r="J2" s="156"/>
      <c r="K2" s="156"/>
      <c r="L2" s="156" t="s">
        <v>4</v>
      </c>
      <c r="M2" s="156"/>
      <c r="N2" s="156"/>
      <c r="O2" s="156"/>
      <c r="P2" s="156"/>
      <c r="Q2" s="156"/>
      <c r="R2" s="156" t="s">
        <v>4</v>
      </c>
      <c r="S2" s="156"/>
      <c r="T2" s="156"/>
      <c r="U2" s="156"/>
      <c r="V2" s="156"/>
      <c r="W2" s="156"/>
      <c r="X2" s="156"/>
      <c r="Y2" s="156"/>
      <c r="Z2" s="156"/>
      <c r="AA2" s="104"/>
      <c r="AB2" s="111"/>
    </row>
    <row r="3" spans="2:29" ht="94.5" x14ac:dyDescent="0.25">
      <c r="B3" s="112"/>
      <c r="C3" s="103"/>
      <c r="D3" s="103"/>
      <c r="E3" s="105" t="s">
        <v>5</v>
      </c>
      <c r="F3" s="105" t="s">
        <v>6</v>
      </c>
      <c r="G3" s="105" t="s">
        <v>7</v>
      </c>
      <c r="H3" s="105" t="s">
        <v>8</v>
      </c>
      <c r="I3" s="105" t="s">
        <v>9</v>
      </c>
      <c r="J3" s="105" t="s">
        <v>10</v>
      </c>
      <c r="K3" s="105" t="s">
        <v>11</v>
      </c>
      <c r="L3" s="105" t="s">
        <v>12</v>
      </c>
      <c r="M3" s="105" t="s">
        <v>8</v>
      </c>
      <c r="N3" s="105" t="s">
        <v>13</v>
      </c>
      <c r="O3" s="105" t="s">
        <v>14</v>
      </c>
      <c r="P3" s="105" t="s">
        <v>15</v>
      </c>
      <c r="Q3" s="105" t="s">
        <v>10</v>
      </c>
      <c r="R3" s="105" t="s">
        <v>16</v>
      </c>
      <c r="S3" s="105" t="s">
        <v>17</v>
      </c>
      <c r="T3" s="105" t="s">
        <v>18</v>
      </c>
      <c r="U3" s="105" t="s">
        <v>19</v>
      </c>
      <c r="V3" s="105" t="s">
        <v>20</v>
      </c>
      <c r="W3" s="105" t="s">
        <v>21</v>
      </c>
      <c r="X3" s="105" t="s">
        <v>22</v>
      </c>
      <c r="Y3" s="105" t="s">
        <v>23</v>
      </c>
      <c r="Z3" s="105" t="s">
        <v>24</v>
      </c>
      <c r="AA3" s="105" t="s">
        <v>25</v>
      </c>
      <c r="AB3" s="113" t="s">
        <v>26</v>
      </c>
    </row>
    <row r="4" spans="2:29" x14ac:dyDescent="0.25">
      <c r="B4" s="114" t="s">
        <v>27</v>
      </c>
      <c r="C4" s="105" t="s">
        <v>28</v>
      </c>
      <c r="D4" s="105" t="s">
        <v>29</v>
      </c>
      <c r="E4" s="105" t="s">
        <v>30</v>
      </c>
      <c r="F4" s="105"/>
      <c r="G4" s="105" t="s">
        <v>30</v>
      </c>
      <c r="H4" s="105" t="s">
        <v>31</v>
      </c>
      <c r="I4" s="105" t="s">
        <v>31</v>
      </c>
      <c r="J4" s="105" t="s">
        <v>31</v>
      </c>
      <c r="K4" s="105" t="s">
        <v>31</v>
      </c>
      <c r="L4" s="105" t="s">
        <v>31</v>
      </c>
      <c r="M4" s="105" t="s">
        <v>31</v>
      </c>
      <c r="N4" s="105" t="s">
        <v>31</v>
      </c>
      <c r="O4" s="105" t="s">
        <v>31</v>
      </c>
      <c r="P4" s="105" t="s">
        <v>31</v>
      </c>
      <c r="Q4" s="105" t="s">
        <v>31</v>
      </c>
      <c r="R4" s="105" t="s">
        <v>31</v>
      </c>
      <c r="S4" s="105" t="s">
        <v>31</v>
      </c>
      <c r="T4" s="105" t="s">
        <v>31</v>
      </c>
      <c r="U4" s="105" t="s">
        <v>31</v>
      </c>
      <c r="V4" s="105" t="s">
        <v>31</v>
      </c>
      <c r="W4" s="105" t="s">
        <v>31</v>
      </c>
      <c r="X4" s="105" t="s">
        <v>31</v>
      </c>
      <c r="Y4" s="105" t="s">
        <v>31</v>
      </c>
      <c r="Z4" s="105" t="s">
        <v>31</v>
      </c>
      <c r="AA4" s="105" t="s">
        <v>31</v>
      </c>
      <c r="AB4" s="113"/>
    </row>
    <row r="5" spans="2:29" x14ac:dyDescent="0.25">
      <c r="B5" s="95" t="s">
        <v>47</v>
      </c>
      <c r="C5" s="34"/>
      <c r="D5" s="35"/>
      <c r="E5" s="36">
        <f t="shared" ref="E5:F18" si="0">SUMIFS(E$23:E$39,$AA$23:$AA$39,$B5)+SUMIFS(E$43:E$199,$AA$43:$AA$199,$B5)</f>
        <v>2405.0040000000004</v>
      </c>
      <c r="F5" s="36">
        <f t="shared" si="0"/>
        <v>1367.098</v>
      </c>
      <c r="G5" s="36">
        <f t="shared" ref="G5:G18" si="1">ROUND(AVERAGEIFS($G$54:$G$191,$AA$54:$AA$191,$B5),4)</f>
        <v>35.338299999999997</v>
      </c>
      <c r="H5" s="37">
        <f t="shared" ref="H5:Q18" si="2">SUMIFS(H$23:H$39,$AA$23:$AA$39,$B5)+SUMIFS(H$43:H$199,$AA$43:$AA$199,$B5)</f>
        <v>3973.835</v>
      </c>
      <c r="I5" s="37">
        <f t="shared" si="2"/>
        <v>0</v>
      </c>
      <c r="J5" s="37">
        <f t="shared" si="2"/>
        <v>0</v>
      </c>
      <c r="K5" s="37">
        <f t="shared" si="2"/>
        <v>3973.835</v>
      </c>
      <c r="L5" s="37">
        <f t="shared" si="2"/>
        <v>0</v>
      </c>
      <c r="M5" s="37">
        <f t="shared" si="2"/>
        <v>3973.835</v>
      </c>
      <c r="N5" s="37">
        <f t="shared" si="2"/>
        <v>0</v>
      </c>
      <c r="O5" s="37">
        <f t="shared" si="2"/>
        <v>0</v>
      </c>
      <c r="P5" s="37">
        <f t="shared" si="2"/>
        <v>0</v>
      </c>
      <c r="Q5" s="37">
        <f t="shared" si="2"/>
        <v>0</v>
      </c>
      <c r="R5" s="37">
        <f t="shared" ref="R5:Z18" si="3">SUMIFS(R$23:R$39,$AA$23:$AA$39,$B5)+SUMIFS(R$43:R$199,$AA$43:$AA$199,$B5)</f>
        <v>272</v>
      </c>
      <c r="S5" s="37">
        <f t="shared" si="3"/>
        <v>0</v>
      </c>
      <c r="T5" s="37">
        <f t="shared" si="3"/>
        <v>0</v>
      </c>
      <c r="U5" s="37">
        <f t="shared" si="3"/>
        <v>0</v>
      </c>
      <c r="V5" s="37">
        <f t="shared" si="3"/>
        <v>0</v>
      </c>
      <c r="W5" s="37">
        <f t="shared" si="3"/>
        <v>0</v>
      </c>
      <c r="X5" s="37">
        <f t="shared" si="3"/>
        <v>2724.3760000000002</v>
      </c>
      <c r="Y5" s="37">
        <f t="shared" si="3"/>
        <v>977.62400000000002</v>
      </c>
      <c r="Z5" s="37">
        <f t="shared" si="3"/>
        <v>0</v>
      </c>
      <c r="AA5" s="34"/>
      <c r="AB5" s="96">
        <f>SUMIFS(AB$43:AB$238,$AA$43:$AA$238,$B5)+SUMIFS($AB$23:$AB$39,$AA$23:$AA$39,$B5)</f>
        <v>5.0299999999999994</v>
      </c>
      <c r="AC5" s="12">
        <f>K5-SUM(R5:Z5)</f>
        <v>-0.16499999999996362</v>
      </c>
    </row>
    <row r="6" spans="2:29" x14ac:dyDescent="0.25">
      <c r="B6" s="95" t="s">
        <v>37</v>
      </c>
      <c r="C6" s="34"/>
      <c r="D6" s="35"/>
      <c r="E6" s="36">
        <f t="shared" si="0"/>
        <v>7616.1327000000001</v>
      </c>
      <c r="F6" s="36">
        <f t="shared" si="0"/>
        <v>4579.3902799999996</v>
      </c>
      <c r="G6" s="36">
        <f t="shared" si="1"/>
        <v>35.380600000000001</v>
      </c>
      <c r="H6" s="37">
        <f t="shared" si="2"/>
        <v>13950</v>
      </c>
      <c r="I6" s="37">
        <f t="shared" si="2"/>
        <v>0</v>
      </c>
      <c r="J6" s="37">
        <f t="shared" si="2"/>
        <v>0</v>
      </c>
      <c r="K6" s="37">
        <f t="shared" si="2"/>
        <v>13045</v>
      </c>
      <c r="L6" s="37">
        <f t="shared" si="2"/>
        <v>0</v>
      </c>
      <c r="M6" s="37">
        <f t="shared" si="2"/>
        <v>13950</v>
      </c>
      <c r="N6" s="37">
        <f t="shared" si="2"/>
        <v>0</v>
      </c>
      <c r="O6" s="37">
        <f t="shared" si="2"/>
        <v>0</v>
      </c>
      <c r="P6" s="37">
        <f t="shared" si="2"/>
        <v>0</v>
      </c>
      <c r="Q6" s="37">
        <f t="shared" si="2"/>
        <v>0</v>
      </c>
      <c r="R6" s="37">
        <f t="shared" si="3"/>
        <v>8716</v>
      </c>
      <c r="S6" s="37">
        <f t="shared" si="3"/>
        <v>0</v>
      </c>
      <c r="T6" s="37">
        <f t="shared" si="3"/>
        <v>0</v>
      </c>
      <c r="U6" s="37">
        <f t="shared" si="3"/>
        <v>0</v>
      </c>
      <c r="V6" s="37">
        <f t="shared" si="3"/>
        <v>0</v>
      </c>
      <c r="W6" s="37">
        <f t="shared" si="3"/>
        <v>0</v>
      </c>
      <c r="X6" s="37">
        <f t="shared" si="3"/>
        <v>2886</v>
      </c>
      <c r="Y6" s="37">
        <f t="shared" si="3"/>
        <v>1443</v>
      </c>
      <c r="Z6" s="37">
        <f t="shared" si="3"/>
        <v>0</v>
      </c>
      <c r="AA6" s="34"/>
      <c r="AB6" s="96">
        <f t="shared" ref="AB6:AB18" si="4">SUMIFS(AB$43:AB$238,$AA$43:$AA$238,$B6)+SUMIFS($AB$23:$AB$39,$AA$23:$AA$39,$B6)</f>
        <v>18.084</v>
      </c>
      <c r="AC6" s="12">
        <f t="shared" ref="AC6:AC18" si="5">K6-SUM(R6:Z6)</f>
        <v>0</v>
      </c>
    </row>
    <row r="7" spans="2:29" x14ac:dyDescent="0.25">
      <c r="B7" s="95" t="s">
        <v>48</v>
      </c>
      <c r="C7" s="34"/>
      <c r="D7" s="35"/>
      <c r="E7" s="36">
        <f t="shared" si="0"/>
        <v>6971.402</v>
      </c>
      <c r="F7" s="36">
        <f t="shared" si="0"/>
        <v>3742.3190000000004</v>
      </c>
      <c r="G7" s="36">
        <f t="shared" si="1"/>
        <v>35.250500000000002</v>
      </c>
      <c r="H7" s="37">
        <f t="shared" si="2"/>
        <v>10754</v>
      </c>
      <c r="I7" s="37">
        <f t="shared" si="2"/>
        <v>0</v>
      </c>
      <c r="J7" s="37">
        <f t="shared" si="2"/>
        <v>0</v>
      </c>
      <c r="K7" s="37">
        <f t="shared" si="2"/>
        <v>10754</v>
      </c>
      <c r="L7" s="37">
        <f t="shared" si="2"/>
        <v>0</v>
      </c>
      <c r="M7" s="37">
        <f t="shared" si="2"/>
        <v>10754</v>
      </c>
      <c r="N7" s="37">
        <f t="shared" si="2"/>
        <v>0</v>
      </c>
      <c r="O7" s="37">
        <f t="shared" si="2"/>
        <v>0</v>
      </c>
      <c r="P7" s="37">
        <f t="shared" si="2"/>
        <v>0</v>
      </c>
      <c r="Q7" s="37">
        <f t="shared" si="2"/>
        <v>0</v>
      </c>
      <c r="R7" s="37">
        <f t="shared" si="3"/>
        <v>10754</v>
      </c>
      <c r="S7" s="37">
        <f t="shared" si="3"/>
        <v>0</v>
      </c>
      <c r="T7" s="37">
        <f t="shared" si="3"/>
        <v>0</v>
      </c>
      <c r="U7" s="37">
        <f t="shared" si="3"/>
        <v>0</v>
      </c>
      <c r="V7" s="37">
        <f t="shared" si="3"/>
        <v>0</v>
      </c>
      <c r="W7" s="37">
        <f t="shared" si="3"/>
        <v>0</v>
      </c>
      <c r="X7" s="37">
        <f t="shared" si="3"/>
        <v>0</v>
      </c>
      <c r="Y7" s="37">
        <f t="shared" si="3"/>
        <v>0</v>
      </c>
      <c r="Z7" s="37">
        <f t="shared" si="3"/>
        <v>0</v>
      </c>
      <c r="AA7" s="34"/>
      <c r="AB7" s="96">
        <f t="shared" si="4"/>
        <v>9.0059999999999985</v>
      </c>
      <c r="AC7" s="12">
        <f t="shared" si="5"/>
        <v>0</v>
      </c>
    </row>
    <row r="8" spans="2:29" x14ac:dyDescent="0.25">
      <c r="B8" s="95" t="s">
        <v>264</v>
      </c>
      <c r="C8" s="34"/>
      <c r="D8" s="35"/>
      <c r="E8" s="36" t="e">
        <f t="shared" si="0"/>
        <v>#N/A</v>
      </c>
      <c r="F8" s="36" t="e">
        <f t="shared" si="0"/>
        <v>#N/A</v>
      </c>
      <c r="G8" s="36" t="e">
        <f t="shared" si="1"/>
        <v>#N/A</v>
      </c>
      <c r="H8" s="37">
        <f t="shared" si="2"/>
        <v>13956.099</v>
      </c>
      <c r="I8" s="37">
        <f t="shared" si="2"/>
        <v>0</v>
      </c>
      <c r="J8" s="37">
        <f t="shared" si="2"/>
        <v>15</v>
      </c>
      <c r="K8" s="37">
        <f t="shared" si="2"/>
        <v>13865.398999999999</v>
      </c>
      <c r="L8" s="37">
        <f t="shared" si="2"/>
        <v>0</v>
      </c>
      <c r="M8" s="37">
        <f t="shared" si="2"/>
        <v>13956.099</v>
      </c>
      <c r="N8" s="37">
        <f t="shared" si="2"/>
        <v>0</v>
      </c>
      <c r="O8" s="37">
        <f t="shared" si="2"/>
        <v>0</v>
      </c>
      <c r="P8" s="37">
        <f t="shared" si="2"/>
        <v>0</v>
      </c>
      <c r="Q8" s="37">
        <f t="shared" si="2"/>
        <v>15</v>
      </c>
      <c r="R8" s="37">
        <f t="shared" si="3"/>
        <v>12148</v>
      </c>
      <c r="S8" s="37">
        <f t="shared" si="3"/>
        <v>0</v>
      </c>
      <c r="T8" s="37">
        <f t="shared" si="3"/>
        <v>145.399</v>
      </c>
      <c r="U8" s="37">
        <f t="shared" si="3"/>
        <v>0</v>
      </c>
      <c r="V8" s="37">
        <f t="shared" si="3"/>
        <v>0</v>
      </c>
      <c r="W8" s="37">
        <f t="shared" si="3"/>
        <v>0</v>
      </c>
      <c r="X8" s="37">
        <f t="shared" si="3"/>
        <v>419</v>
      </c>
      <c r="Y8" s="37">
        <f t="shared" si="3"/>
        <v>1153</v>
      </c>
      <c r="Z8" s="37">
        <f t="shared" si="3"/>
        <v>0</v>
      </c>
      <c r="AA8" s="34"/>
      <c r="AB8" s="96">
        <f t="shared" si="4"/>
        <v>20.592999999999996</v>
      </c>
      <c r="AC8" s="12">
        <f t="shared" si="5"/>
        <v>0</v>
      </c>
    </row>
    <row r="9" spans="2:29" x14ac:dyDescent="0.25">
      <c r="B9" s="95" t="s">
        <v>43</v>
      </c>
      <c r="C9" s="34"/>
      <c r="D9" s="35"/>
      <c r="E9" s="36">
        <f t="shared" si="0"/>
        <v>11137.521999999999</v>
      </c>
      <c r="F9" s="36">
        <f t="shared" si="0"/>
        <v>5943.2420000000002</v>
      </c>
      <c r="G9" s="36">
        <f t="shared" si="1"/>
        <v>35.248899999999999</v>
      </c>
      <c r="H9" s="37">
        <f t="shared" si="2"/>
        <v>17053</v>
      </c>
      <c r="I9" s="37">
        <f t="shared" si="2"/>
        <v>0</v>
      </c>
      <c r="J9" s="37">
        <f t="shared" si="2"/>
        <v>0</v>
      </c>
      <c r="K9" s="37">
        <f t="shared" si="2"/>
        <v>17053</v>
      </c>
      <c r="L9" s="37">
        <f t="shared" si="2"/>
        <v>0</v>
      </c>
      <c r="M9" s="37">
        <f t="shared" si="2"/>
        <v>17053</v>
      </c>
      <c r="N9" s="37">
        <f t="shared" si="2"/>
        <v>0</v>
      </c>
      <c r="O9" s="37">
        <f t="shared" si="2"/>
        <v>0</v>
      </c>
      <c r="P9" s="37">
        <f t="shared" si="2"/>
        <v>0</v>
      </c>
      <c r="Q9" s="37">
        <f t="shared" si="2"/>
        <v>0</v>
      </c>
      <c r="R9" s="37">
        <f t="shared" si="3"/>
        <v>17053</v>
      </c>
      <c r="S9" s="37">
        <f t="shared" si="3"/>
        <v>0</v>
      </c>
      <c r="T9" s="37">
        <f t="shared" si="3"/>
        <v>0</v>
      </c>
      <c r="U9" s="37">
        <f t="shared" si="3"/>
        <v>0</v>
      </c>
      <c r="V9" s="37">
        <f t="shared" si="3"/>
        <v>0</v>
      </c>
      <c r="W9" s="37">
        <f t="shared" si="3"/>
        <v>0</v>
      </c>
      <c r="X9" s="37">
        <f t="shared" si="3"/>
        <v>0</v>
      </c>
      <c r="Y9" s="37">
        <f t="shared" si="3"/>
        <v>0</v>
      </c>
      <c r="Z9" s="37">
        <f t="shared" si="3"/>
        <v>0</v>
      </c>
      <c r="AA9" s="34"/>
      <c r="AB9" s="96">
        <f t="shared" si="4"/>
        <v>14.164</v>
      </c>
      <c r="AC9" s="12">
        <f t="shared" si="5"/>
        <v>0</v>
      </c>
    </row>
    <row r="10" spans="2:29" x14ac:dyDescent="0.25">
      <c r="B10" s="95" t="s">
        <v>44</v>
      </c>
      <c r="C10" s="34"/>
      <c r="D10" s="35"/>
      <c r="E10" s="36">
        <f t="shared" si="0"/>
        <v>9920.0419999999995</v>
      </c>
      <c r="F10" s="36">
        <f t="shared" si="0"/>
        <v>5327.6089999999995</v>
      </c>
      <c r="G10" s="36">
        <f t="shared" si="1"/>
        <v>35.278599999999997</v>
      </c>
      <c r="H10" s="37">
        <f t="shared" si="2"/>
        <v>15176</v>
      </c>
      <c r="I10" s="37">
        <f t="shared" si="2"/>
        <v>0</v>
      </c>
      <c r="J10" s="37">
        <f t="shared" si="2"/>
        <v>0</v>
      </c>
      <c r="K10" s="37">
        <f t="shared" si="2"/>
        <v>15176</v>
      </c>
      <c r="L10" s="37">
        <f t="shared" si="2"/>
        <v>0</v>
      </c>
      <c r="M10" s="37">
        <f t="shared" si="2"/>
        <v>15176</v>
      </c>
      <c r="N10" s="37">
        <f t="shared" si="2"/>
        <v>0</v>
      </c>
      <c r="O10" s="37">
        <f t="shared" si="2"/>
        <v>0</v>
      </c>
      <c r="P10" s="37">
        <f t="shared" si="2"/>
        <v>0</v>
      </c>
      <c r="Q10" s="37">
        <f t="shared" si="2"/>
        <v>0</v>
      </c>
      <c r="R10" s="37">
        <f t="shared" si="3"/>
        <v>11364</v>
      </c>
      <c r="S10" s="37">
        <f t="shared" si="3"/>
        <v>0</v>
      </c>
      <c r="T10" s="37">
        <f t="shared" si="3"/>
        <v>1</v>
      </c>
      <c r="U10" s="37">
        <f t="shared" si="3"/>
        <v>0</v>
      </c>
      <c r="V10" s="37">
        <f t="shared" si="3"/>
        <v>0</v>
      </c>
      <c r="W10" s="37">
        <f t="shared" si="3"/>
        <v>0</v>
      </c>
      <c r="X10" s="37">
        <f t="shared" si="3"/>
        <v>3811</v>
      </c>
      <c r="Y10" s="37">
        <f t="shared" si="3"/>
        <v>0</v>
      </c>
      <c r="Z10" s="37">
        <f t="shared" si="3"/>
        <v>0</v>
      </c>
      <c r="AA10" s="34"/>
      <c r="AB10" s="96">
        <f t="shared" si="4"/>
        <v>33.023000000000003</v>
      </c>
      <c r="AC10" s="12">
        <f t="shared" si="5"/>
        <v>0</v>
      </c>
    </row>
    <row r="11" spans="2:29" x14ac:dyDescent="0.25">
      <c r="B11" s="95" t="s">
        <v>46</v>
      </c>
      <c r="C11" s="34"/>
      <c r="D11" s="35"/>
      <c r="E11" s="36">
        <f t="shared" si="0"/>
        <v>16134.187</v>
      </c>
      <c r="F11" s="36">
        <f t="shared" si="0"/>
        <v>8867.260000000002</v>
      </c>
      <c r="G11" s="36">
        <f t="shared" si="1"/>
        <v>35.331499999999998</v>
      </c>
      <c r="H11" s="37">
        <f t="shared" si="2"/>
        <v>25474.9</v>
      </c>
      <c r="I11" s="37">
        <f t="shared" si="2"/>
        <v>7.6999999999999886</v>
      </c>
      <c r="J11" s="37">
        <f t="shared" si="2"/>
        <v>0</v>
      </c>
      <c r="K11" s="37">
        <f t="shared" si="2"/>
        <v>25474.9</v>
      </c>
      <c r="L11" s="37">
        <f t="shared" si="2"/>
        <v>0</v>
      </c>
      <c r="M11" s="37">
        <f t="shared" si="2"/>
        <v>25474.9</v>
      </c>
      <c r="N11" s="37">
        <f t="shared" si="2"/>
        <v>7.6999999999999886</v>
      </c>
      <c r="O11" s="37">
        <f t="shared" si="2"/>
        <v>0</v>
      </c>
      <c r="P11" s="37">
        <f t="shared" si="2"/>
        <v>0</v>
      </c>
      <c r="Q11" s="37">
        <f t="shared" si="2"/>
        <v>0</v>
      </c>
      <c r="R11" s="37">
        <f t="shared" si="3"/>
        <v>24038</v>
      </c>
      <c r="S11" s="37">
        <f t="shared" si="3"/>
        <v>0</v>
      </c>
      <c r="T11" s="37">
        <f t="shared" si="3"/>
        <v>1436.9</v>
      </c>
      <c r="U11" s="37">
        <f t="shared" si="3"/>
        <v>0</v>
      </c>
      <c r="V11" s="37">
        <f t="shared" si="3"/>
        <v>0</v>
      </c>
      <c r="W11" s="37">
        <f t="shared" si="3"/>
        <v>0</v>
      </c>
      <c r="X11" s="37">
        <f t="shared" si="3"/>
        <v>0</v>
      </c>
      <c r="Y11" s="37">
        <f t="shared" si="3"/>
        <v>0</v>
      </c>
      <c r="Z11" s="37">
        <f t="shared" si="3"/>
        <v>0</v>
      </c>
      <c r="AA11" s="34"/>
      <c r="AB11" s="96">
        <f t="shared" si="4"/>
        <v>25.661999999999999</v>
      </c>
      <c r="AC11" s="12">
        <f t="shared" si="5"/>
        <v>0</v>
      </c>
    </row>
    <row r="12" spans="2:29" x14ac:dyDescent="0.25">
      <c r="B12" s="95" t="s">
        <v>41</v>
      </c>
      <c r="C12" s="34"/>
      <c r="D12" s="35"/>
      <c r="E12" s="36">
        <f t="shared" si="0"/>
        <v>12988.968000000001</v>
      </c>
      <c r="F12" s="36">
        <f t="shared" si="0"/>
        <v>7590.0239999999994</v>
      </c>
      <c r="G12" s="36">
        <f t="shared" si="1"/>
        <v>35.379300000000001</v>
      </c>
      <c r="H12" s="37">
        <f t="shared" si="2"/>
        <v>24141.347999999998</v>
      </c>
      <c r="I12" s="37">
        <f t="shared" si="2"/>
        <v>0</v>
      </c>
      <c r="J12" s="37">
        <f t="shared" si="2"/>
        <v>581.49826373272276</v>
      </c>
      <c r="K12" s="37">
        <f t="shared" si="2"/>
        <v>23532.749</v>
      </c>
      <c r="L12" s="37">
        <f t="shared" si="2"/>
        <v>0</v>
      </c>
      <c r="M12" s="37">
        <f t="shared" si="2"/>
        <v>24141.347999999998</v>
      </c>
      <c r="N12" s="37">
        <f t="shared" si="2"/>
        <v>0</v>
      </c>
      <c r="O12" s="37">
        <f t="shared" si="2"/>
        <v>0</v>
      </c>
      <c r="P12" s="37">
        <f t="shared" si="2"/>
        <v>0</v>
      </c>
      <c r="Q12" s="37">
        <f t="shared" si="2"/>
        <v>581.49826373272276</v>
      </c>
      <c r="R12" s="37">
        <f t="shared" si="3"/>
        <v>12274</v>
      </c>
      <c r="S12" s="37">
        <f t="shared" si="3"/>
        <v>0</v>
      </c>
      <c r="T12" s="37">
        <f t="shared" si="3"/>
        <v>0</v>
      </c>
      <c r="U12" s="37">
        <f t="shared" si="3"/>
        <v>0</v>
      </c>
      <c r="V12" s="37">
        <f t="shared" si="3"/>
        <v>0</v>
      </c>
      <c r="W12" s="37">
        <f t="shared" si="3"/>
        <v>0</v>
      </c>
      <c r="X12" s="37">
        <f t="shared" si="3"/>
        <v>1336</v>
      </c>
      <c r="Y12" s="37">
        <f t="shared" si="3"/>
        <v>9922</v>
      </c>
      <c r="Z12" s="37">
        <f t="shared" si="3"/>
        <v>0</v>
      </c>
      <c r="AA12" s="34"/>
      <c r="AB12" s="96">
        <f t="shared" si="4"/>
        <v>36.478999999999999</v>
      </c>
      <c r="AC12" s="12">
        <f t="shared" si="5"/>
        <v>0.74899999999979627</v>
      </c>
    </row>
    <row r="13" spans="2:29" x14ac:dyDescent="0.25">
      <c r="B13" s="95" t="s">
        <v>45</v>
      </c>
      <c r="C13" s="34"/>
      <c r="D13" s="35"/>
      <c r="E13" s="36">
        <f t="shared" si="0"/>
        <v>9299.0810000000001</v>
      </c>
      <c r="F13" s="36">
        <f t="shared" si="0"/>
        <v>5185.530999999999</v>
      </c>
      <c r="G13" s="36">
        <f t="shared" si="1"/>
        <v>35.3339</v>
      </c>
      <c r="H13" s="37">
        <f t="shared" si="2"/>
        <v>15011.278</v>
      </c>
      <c r="I13" s="37">
        <f t="shared" si="2"/>
        <v>0</v>
      </c>
      <c r="J13" s="37">
        <f t="shared" si="2"/>
        <v>51.437976656639876</v>
      </c>
      <c r="K13" s="37">
        <f t="shared" si="2"/>
        <v>14916.6</v>
      </c>
      <c r="L13" s="37">
        <f t="shared" si="2"/>
        <v>0</v>
      </c>
      <c r="M13" s="37">
        <f t="shared" si="2"/>
        <v>15011.278</v>
      </c>
      <c r="N13" s="37">
        <f t="shared" si="2"/>
        <v>0</v>
      </c>
      <c r="O13" s="37">
        <f t="shared" si="2"/>
        <v>0</v>
      </c>
      <c r="P13" s="37">
        <f t="shared" si="2"/>
        <v>0</v>
      </c>
      <c r="Q13" s="37">
        <f t="shared" si="2"/>
        <v>51.437976656639876</v>
      </c>
      <c r="R13" s="37">
        <f t="shared" si="3"/>
        <v>11638</v>
      </c>
      <c r="S13" s="37">
        <f t="shared" si="3"/>
        <v>0</v>
      </c>
      <c r="T13" s="37">
        <f t="shared" si="3"/>
        <v>846</v>
      </c>
      <c r="U13" s="37">
        <f t="shared" si="3"/>
        <v>0</v>
      </c>
      <c r="V13" s="37">
        <f t="shared" si="3"/>
        <v>0</v>
      </c>
      <c r="W13" s="37">
        <f t="shared" si="3"/>
        <v>0</v>
      </c>
      <c r="X13" s="37">
        <f t="shared" si="3"/>
        <v>1602</v>
      </c>
      <c r="Y13" s="37">
        <f t="shared" si="3"/>
        <v>831</v>
      </c>
      <c r="Z13" s="37">
        <f t="shared" si="3"/>
        <v>0</v>
      </c>
      <c r="AA13" s="34"/>
      <c r="AB13" s="96">
        <f t="shared" si="4"/>
        <v>18.106999999999999</v>
      </c>
      <c r="AC13" s="12">
        <f t="shared" si="5"/>
        <v>-0.3999999999996362</v>
      </c>
    </row>
    <row r="14" spans="2:29" x14ac:dyDescent="0.25">
      <c r="B14" s="95" t="s">
        <v>265</v>
      </c>
      <c r="C14" s="34"/>
      <c r="D14" s="35"/>
      <c r="E14" s="36">
        <f t="shared" si="0"/>
        <v>62.921999999999997</v>
      </c>
      <c r="F14" s="36">
        <f t="shared" si="0"/>
        <v>42.460999999999999</v>
      </c>
      <c r="G14" s="36">
        <f t="shared" si="1"/>
        <v>35.381</v>
      </c>
      <c r="H14" s="37">
        <f t="shared" si="2"/>
        <v>131.80000000000001</v>
      </c>
      <c r="I14" s="37">
        <f t="shared" si="2"/>
        <v>0</v>
      </c>
      <c r="J14" s="37">
        <f t="shared" si="2"/>
        <v>0</v>
      </c>
      <c r="K14" s="37">
        <f t="shared" si="2"/>
        <v>131.80000000000001</v>
      </c>
      <c r="L14" s="37">
        <f t="shared" si="2"/>
        <v>0</v>
      </c>
      <c r="M14" s="37">
        <f t="shared" si="2"/>
        <v>131.80000000000001</v>
      </c>
      <c r="N14" s="37">
        <f t="shared" si="2"/>
        <v>0</v>
      </c>
      <c r="O14" s="37">
        <f t="shared" si="2"/>
        <v>0</v>
      </c>
      <c r="P14" s="37">
        <f t="shared" si="2"/>
        <v>0</v>
      </c>
      <c r="Q14" s="37">
        <f t="shared" si="2"/>
        <v>0</v>
      </c>
      <c r="R14" s="37">
        <f t="shared" si="3"/>
        <v>115</v>
      </c>
      <c r="S14" s="37">
        <f t="shared" si="3"/>
        <v>0</v>
      </c>
      <c r="T14" s="37">
        <f t="shared" si="3"/>
        <v>0</v>
      </c>
      <c r="U14" s="37">
        <f t="shared" si="3"/>
        <v>0</v>
      </c>
      <c r="V14" s="37">
        <f t="shared" si="3"/>
        <v>0</v>
      </c>
      <c r="W14" s="37">
        <f t="shared" si="3"/>
        <v>0</v>
      </c>
      <c r="X14" s="37">
        <f t="shared" si="3"/>
        <v>16.8</v>
      </c>
      <c r="Y14" s="37">
        <f t="shared" si="3"/>
        <v>0</v>
      </c>
      <c r="Z14" s="37">
        <f t="shared" si="3"/>
        <v>0</v>
      </c>
      <c r="AA14" s="34"/>
      <c r="AB14" s="96">
        <f t="shared" si="4"/>
        <v>0.20799999999999999</v>
      </c>
      <c r="AC14" s="12">
        <f t="shared" si="5"/>
        <v>0</v>
      </c>
    </row>
    <row r="15" spans="2:29" x14ac:dyDescent="0.25">
      <c r="B15" s="95" t="s">
        <v>39</v>
      </c>
      <c r="C15" s="34"/>
      <c r="D15" s="35"/>
      <c r="E15" s="36">
        <f t="shared" si="0"/>
        <v>14164.673000000003</v>
      </c>
      <c r="F15" s="36">
        <f t="shared" si="0"/>
        <v>7616.0869999999995</v>
      </c>
      <c r="G15" s="36">
        <f t="shared" si="1"/>
        <v>35.362299999999998</v>
      </c>
      <c r="H15" s="37">
        <f t="shared" si="2"/>
        <v>21903</v>
      </c>
      <c r="I15" s="37">
        <f t="shared" si="2"/>
        <v>0</v>
      </c>
      <c r="J15" s="37">
        <f t="shared" si="2"/>
        <v>0</v>
      </c>
      <c r="K15" s="37">
        <f t="shared" si="2"/>
        <v>21903</v>
      </c>
      <c r="L15" s="37">
        <f t="shared" si="2"/>
        <v>0</v>
      </c>
      <c r="M15" s="37">
        <f t="shared" si="2"/>
        <v>21903</v>
      </c>
      <c r="N15" s="37">
        <f t="shared" si="2"/>
        <v>0</v>
      </c>
      <c r="O15" s="37">
        <f t="shared" si="2"/>
        <v>0</v>
      </c>
      <c r="P15" s="37">
        <f t="shared" si="2"/>
        <v>0</v>
      </c>
      <c r="Q15" s="37">
        <f t="shared" si="2"/>
        <v>0</v>
      </c>
      <c r="R15" s="37">
        <f t="shared" si="3"/>
        <v>20561</v>
      </c>
      <c r="S15" s="37">
        <f t="shared" si="3"/>
        <v>0</v>
      </c>
      <c r="T15" s="37">
        <f t="shared" si="3"/>
        <v>0</v>
      </c>
      <c r="U15" s="37">
        <f t="shared" si="3"/>
        <v>0</v>
      </c>
      <c r="V15" s="37">
        <f t="shared" si="3"/>
        <v>0</v>
      </c>
      <c r="W15" s="37">
        <f t="shared" si="3"/>
        <v>0</v>
      </c>
      <c r="X15" s="37">
        <f t="shared" si="3"/>
        <v>1319</v>
      </c>
      <c r="Y15" s="37">
        <f t="shared" si="3"/>
        <v>23</v>
      </c>
      <c r="Z15" s="37">
        <f t="shared" si="3"/>
        <v>0</v>
      </c>
      <c r="AA15" s="34"/>
      <c r="AB15" s="96">
        <f t="shared" si="4"/>
        <v>30.762</v>
      </c>
      <c r="AC15" s="12">
        <f t="shared" si="5"/>
        <v>0</v>
      </c>
    </row>
    <row r="16" spans="2:29" x14ac:dyDescent="0.25">
      <c r="B16" s="95" t="s">
        <v>42</v>
      </c>
      <c r="C16" s="34"/>
      <c r="D16" s="35"/>
      <c r="E16" s="36">
        <f t="shared" si="0"/>
        <v>8589.9750000000004</v>
      </c>
      <c r="F16" s="36">
        <f t="shared" si="0"/>
        <v>4653.8290000000015</v>
      </c>
      <c r="G16" s="36">
        <f t="shared" si="1"/>
        <v>35.351300000000002</v>
      </c>
      <c r="H16" s="37">
        <f t="shared" si="2"/>
        <v>13150</v>
      </c>
      <c r="I16" s="37">
        <f t="shared" si="2"/>
        <v>0</v>
      </c>
      <c r="J16" s="37">
        <f t="shared" si="2"/>
        <v>0</v>
      </c>
      <c r="K16" s="37">
        <f t="shared" si="2"/>
        <v>13150</v>
      </c>
      <c r="L16" s="37">
        <f t="shared" si="2"/>
        <v>0</v>
      </c>
      <c r="M16" s="37">
        <f t="shared" si="2"/>
        <v>13150</v>
      </c>
      <c r="N16" s="37">
        <f t="shared" si="2"/>
        <v>0</v>
      </c>
      <c r="O16" s="37">
        <f t="shared" si="2"/>
        <v>0</v>
      </c>
      <c r="P16" s="37">
        <f t="shared" si="2"/>
        <v>0</v>
      </c>
      <c r="Q16" s="37">
        <f t="shared" si="2"/>
        <v>0</v>
      </c>
      <c r="R16" s="37">
        <f t="shared" si="3"/>
        <v>13150</v>
      </c>
      <c r="S16" s="37">
        <f t="shared" si="3"/>
        <v>0</v>
      </c>
      <c r="T16" s="37">
        <f t="shared" si="3"/>
        <v>0</v>
      </c>
      <c r="U16" s="37">
        <f t="shared" si="3"/>
        <v>0</v>
      </c>
      <c r="V16" s="37">
        <f t="shared" si="3"/>
        <v>0</v>
      </c>
      <c r="W16" s="37">
        <f t="shared" si="3"/>
        <v>0</v>
      </c>
      <c r="X16" s="37">
        <f t="shared" si="3"/>
        <v>0</v>
      </c>
      <c r="Y16" s="37">
        <f t="shared" si="3"/>
        <v>0</v>
      </c>
      <c r="Z16" s="37">
        <f t="shared" si="3"/>
        <v>0</v>
      </c>
      <c r="AA16" s="34"/>
      <c r="AB16" s="96">
        <f t="shared" si="4"/>
        <v>13.240000000000002</v>
      </c>
      <c r="AC16" s="12">
        <f t="shared" si="5"/>
        <v>0</v>
      </c>
    </row>
    <row r="17" spans="2:30" x14ac:dyDescent="0.25">
      <c r="B17" s="95" t="s">
        <v>40</v>
      </c>
      <c r="C17" s="34"/>
      <c r="D17" s="35"/>
      <c r="E17" s="36">
        <f t="shared" si="0"/>
        <v>12558.873</v>
      </c>
      <c r="F17" s="36">
        <f t="shared" si="0"/>
        <v>7065.5299999999988</v>
      </c>
      <c r="G17" s="36">
        <f t="shared" si="1"/>
        <v>35.318100000000001</v>
      </c>
      <c r="H17" s="37">
        <f t="shared" si="2"/>
        <v>20538.116000000002</v>
      </c>
      <c r="I17" s="37">
        <f t="shared" si="2"/>
        <v>0.80000000000001137</v>
      </c>
      <c r="J17" s="37">
        <f t="shared" si="2"/>
        <v>88.687277710399997</v>
      </c>
      <c r="K17" s="37">
        <f t="shared" si="2"/>
        <v>20422.810000000001</v>
      </c>
      <c r="L17" s="37">
        <f t="shared" si="2"/>
        <v>0</v>
      </c>
      <c r="M17" s="37">
        <f t="shared" si="2"/>
        <v>20538.116000000002</v>
      </c>
      <c r="N17" s="37">
        <f t="shared" si="2"/>
        <v>0.80000000000001137</v>
      </c>
      <c r="O17" s="37">
        <f t="shared" si="2"/>
        <v>0</v>
      </c>
      <c r="P17" s="37">
        <f t="shared" si="2"/>
        <v>0</v>
      </c>
      <c r="Q17" s="37">
        <f t="shared" si="2"/>
        <v>88.687277710399997</v>
      </c>
      <c r="R17" s="37">
        <f t="shared" si="3"/>
        <v>11963</v>
      </c>
      <c r="S17" s="37">
        <f t="shared" si="3"/>
        <v>0</v>
      </c>
      <c r="T17" s="37">
        <f t="shared" si="3"/>
        <v>1023.81</v>
      </c>
      <c r="U17" s="37">
        <f t="shared" si="3"/>
        <v>0</v>
      </c>
      <c r="V17" s="37">
        <f t="shared" si="3"/>
        <v>0</v>
      </c>
      <c r="W17" s="37">
        <f t="shared" si="3"/>
        <v>0</v>
      </c>
      <c r="X17" s="37">
        <f t="shared" si="3"/>
        <v>4581</v>
      </c>
      <c r="Y17" s="37">
        <f t="shared" si="3"/>
        <v>2855</v>
      </c>
      <c r="Z17" s="37">
        <f t="shared" si="3"/>
        <v>0</v>
      </c>
      <c r="AA17" s="34"/>
      <c r="AB17" s="96">
        <f t="shared" si="4"/>
        <v>28.293999999999997</v>
      </c>
      <c r="AC17" s="12">
        <f t="shared" si="5"/>
        <v>0</v>
      </c>
    </row>
    <row r="18" spans="2:30" ht="15.75" thickBot="1" x14ac:dyDescent="0.3">
      <c r="B18" s="97" t="s">
        <v>38</v>
      </c>
      <c r="C18" s="98"/>
      <c r="D18" s="99"/>
      <c r="E18" s="100">
        <f t="shared" si="0"/>
        <v>3212.6790000000001</v>
      </c>
      <c r="F18" s="100">
        <f t="shared" si="0"/>
        <v>1721.0370000000003</v>
      </c>
      <c r="G18" s="100">
        <f t="shared" si="1"/>
        <v>35.4</v>
      </c>
      <c r="H18" s="101">
        <f t="shared" si="2"/>
        <v>4903</v>
      </c>
      <c r="I18" s="101">
        <f t="shared" si="2"/>
        <v>0</v>
      </c>
      <c r="J18" s="101">
        <f t="shared" si="2"/>
        <v>0</v>
      </c>
      <c r="K18" s="101">
        <f t="shared" si="2"/>
        <v>4903</v>
      </c>
      <c r="L18" s="101">
        <f t="shared" si="2"/>
        <v>0</v>
      </c>
      <c r="M18" s="101">
        <f t="shared" si="2"/>
        <v>4903</v>
      </c>
      <c r="N18" s="101">
        <f t="shared" si="2"/>
        <v>0</v>
      </c>
      <c r="O18" s="101">
        <f t="shared" si="2"/>
        <v>0</v>
      </c>
      <c r="P18" s="101">
        <f t="shared" si="2"/>
        <v>0</v>
      </c>
      <c r="Q18" s="101">
        <f t="shared" si="2"/>
        <v>0</v>
      </c>
      <c r="R18" s="101">
        <f t="shared" si="3"/>
        <v>1553</v>
      </c>
      <c r="S18" s="101">
        <f t="shared" si="3"/>
        <v>0</v>
      </c>
      <c r="T18" s="101">
        <f t="shared" si="3"/>
        <v>3350</v>
      </c>
      <c r="U18" s="101">
        <f t="shared" si="3"/>
        <v>0</v>
      </c>
      <c r="V18" s="101">
        <f t="shared" si="3"/>
        <v>0</v>
      </c>
      <c r="W18" s="101">
        <f t="shared" si="3"/>
        <v>0</v>
      </c>
      <c r="X18" s="101">
        <f t="shared" si="3"/>
        <v>0</v>
      </c>
      <c r="Y18" s="101">
        <f t="shared" si="3"/>
        <v>0</v>
      </c>
      <c r="Z18" s="101">
        <f t="shared" si="3"/>
        <v>0</v>
      </c>
      <c r="AA18" s="98"/>
      <c r="AB18" s="102">
        <f t="shared" si="4"/>
        <v>5.8639999999999999</v>
      </c>
      <c r="AC18" s="12">
        <f t="shared" si="5"/>
        <v>0</v>
      </c>
    </row>
    <row r="19" spans="2:30" ht="15.75" thickBot="1" x14ac:dyDescent="0.3">
      <c r="D19" s="11"/>
      <c r="E19">
        <v>3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>
        <v>13</v>
      </c>
      <c r="R19">
        <v>15</v>
      </c>
      <c r="S19">
        <v>16</v>
      </c>
      <c r="T19">
        <v>17</v>
      </c>
      <c r="U19">
        <v>18</v>
      </c>
      <c r="V19">
        <v>19</v>
      </c>
      <c r="W19">
        <v>20</v>
      </c>
      <c r="X19">
        <v>21</v>
      </c>
      <c r="Y19">
        <v>22</v>
      </c>
      <c r="Z19">
        <v>23</v>
      </c>
      <c r="AC19" s="12"/>
    </row>
    <row r="20" spans="2:30" x14ac:dyDescent="0.25">
      <c r="B20" s="87" t="s">
        <v>279</v>
      </c>
      <c r="C20" s="88"/>
      <c r="D20" s="89"/>
      <c r="E20" s="88" t="e">
        <f>SUM(E5:E18)</f>
        <v>#N/A</v>
      </c>
      <c r="F20" s="88" t="e">
        <f>SUM(F5:F18)</f>
        <v>#N/A</v>
      </c>
      <c r="G20" s="88"/>
      <c r="H20" s="88">
        <f t="shared" ref="H20:Z20" si="6">SUM(H5:H18)</f>
        <v>200116.37599999999</v>
      </c>
      <c r="I20" s="88">
        <f t="shared" si="6"/>
        <v>8.5</v>
      </c>
      <c r="J20" s="88">
        <f t="shared" si="6"/>
        <v>736.62351809976258</v>
      </c>
      <c r="K20" s="88">
        <f t="shared" si="6"/>
        <v>198302.09299999996</v>
      </c>
      <c r="L20" s="88">
        <f t="shared" si="6"/>
        <v>0</v>
      </c>
      <c r="M20" s="88">
        <f t="shared" si="6"/>
        <v>200116.37599999999</v>
      </c>
      <c r="N20" s="88">
        <f t="shared" si="6"/>
        <v>8.5</v>
      </c>
      <c r="O20" s="88">
        <f t="shared" si="6"/>
        <v>0</v>
      </c>
      <c r="P20" s="88">
        <f t="shared" si="6"/>
        <v>0</v>
      </c>
      <c r="Q20" s="88">
        <f t="shared" si="6"/>
        <v>736.62351809976258</v>
      </c>
      <c r="R20" s="88">
        <f t="shared" si="6"/>
        <v>155599</v>
      </c>
      <c r="S20" s="88">
        <f t="shared" si="6"/>
        <v>0</v>
      </c>
      <c r="T20" s="88">
        <f t="shared" si="6"/>
        <v>6803.1090000000004</v>
      </c>
      <c r="U20" s="88">
        <f t="shared" si="6"/>
        <v>0</v>
      </c>
      <c r="V20" s="88">
        <f t="shared" si="6"/>
        <v>0</v>
      </c>
      <c r="W20" s="88">
        <f t="shared" si="6"/>
        <v>0</v>
      </c>
      <c r="X20" s="88">
        <f t="shared" si="6"/>
        <v>18695.175999999999</v>
      </c>
      <c r="Y20" s="88">
        <f t="shared" si="6"/>
        <v>17204.624</v>
      </c>
      <c r="Z20" s="88">
        <f t="shared" si="6"/>
        <v>0</v>
      </c>
      <c r="AA20" s="88"/>
      <c r="AB20" s="90">
        <f t="shared" ref="AB20" si="7">SUM(AB5:AB18)</f>
        <v>258.51599999999996</v>
      </c>
      <c r="AC20" s="12"/>
    </row>
    <row r="21" spans="2:30" ht="15.75" thickBot="1" x14ac:dyDescent="0.3">
      <c r="B21" s="91" t="s">
        <v>280</v>
      </c>
      <c r="C21" s="92"/>
      <c r="D21" s="93"/>
      <c r="E21" s="92" t="e">
        <f>SUM(E43:E191)</f>
        <v>#N/A</v>
      </c>
      <c r="F21" s="92" t="e">
        <f>SUM(F43:F191)</f>
        <v>#N/A</v>
      </c>
      <c r="G21" s="92"/>
      <c r="H21" s="92">
        <f t="shared" ref="H21:Z21" si="8">SUM(H43:H191)</f>
        <v>180195</v>
      </c>
      <c r="I21" s="92">
        <f t="shared" si="8"/>
        <v>0</v>
      </c>
      <c r="J21" s="92">
        <f t="shared" si="8"/>
        <v>0</v>
      </c>
      <c r="K21" s="92">
        <f t="shared" si="8"/>
        <v>180195</v>
      </c>
      <c r="L21" s="92">
        <f t="shared" si="8"/>
        <v>0</v>
      </c>
      <c r="M21" s="92">
        <f t="shared" si="8"/>
        <v>180195</v>
      </c>
      <c r="N21" s="92">
        <f t="shared" si="8"/>
        <v>0</v>
      </c>
      <c r="O21" s="92">
        <f t="shared" si="8"/>
        <v>0</v>
      </c>
      <c r="P21" s="92">
        <f t="shared" si="8"/>
        <v>0</v>
      </c>
      <c r="Q21" s="92">
        <f t="shared" si="8"/>
        <v>0</v>
      </c>
      <c r="R21" s="92">
        <f t="shared" si="8"/>
        <v>151768</v>
      </c>
      <c r="S21" s="92">
        <f t="shared" si="8"/>
        <v>0</v>
      </c>
      <c r="T21" s="92">
        <f t="shared" si="8"/>
        <v>4197</v>
      </c>
      <c r="U21" s="92">
        <f t="shared" si="8"/>
        <v>0</v>
      </c>
      <c r="V21" s="92">
        <f t="shared" si="8"/>
        <v>0</v>
      </c>
      <c r="W21" s="92">
        <f t="shared" si="8"/>
        <v>0</v>
      </c>
      <c r="X21" s="92">
        <f t="shared" si="8"/>
        <v>14874.376</v>
      </c>
      <c r="Y21" s="92">
        <f t="shared" si="8"/>
        <v>9355.6239999999998</v>
      </c>
      <c r="Z21" s="92">
        <f t="shared" si="8"/>
        <v>0</v>
      </c>
      <c r="AA21" s="92">
        <f>SUM(AA54:AA191)</f>
        <v>0</v>
      </c>
      <c r="AB21" s="94">
        <f>SUM(AB43:AB138)</f>
        <v>115.40199999999997</v>
      </c>
      <c r="AC21" s="12"/>
    </row>
    <row r="22" spans="2:30" ht="15.75" thickBot="1" x14ac:dyDescent="0.3">
      <c r="B22" t="s">
        <v>52</v>
      </c>
      <c r="AC22" s="12">
        <f>K22-Q22-SUM(R22:Z22)</f>
        <v>0</v>
      </c>
    </row>
    <row r="23" spans="2:30" x14ac:dyDescent="0.25">
      <c r="B23" s="115" t="s">
        <v>32</v>
      </c>
      <c r="C23" s="116" t="s">
        <v>59</v>
      </c>
      <c r="D23" s="117">
        <f>D43</f>
        <v>11</v>
      </c>
      <c r="E23" s="134">
        <f>ROUND(INDEX('CZT Data'!$A:$W,MATCH($B23,'CZT Data'!$B:$B,0)+1+$D23,E$19),3)</f>
        <v>1100.828</v>
      </c>
      <c r="F23" s="134">
        <f>ROUND(INDEX('CZT Data'!$A:$W,MATCH($B23,'CZT Data'!$B:$B,0)+1+$D23,F$19),3)</f>
        <v>1100.828</v>
      </c>
      <c r="G23" s="118">
        <f>ROUND(INDEX('CZT Data'!$A:$W,MATCH($B23,'CZT Data'!$B:$B,0)+1+$D23,G$19),3)</f>
        <v>35.402000000000001</v>
      </c>
      <c r="H23" s="118">
        <f>ROUND(INDEX('CZT Data'!$A:$W,MATCH($B23,'CZT Data'!$B:$B,0)+1+$D23,H$19),3)</f>
        <v>4041</v>
      </c>
      <c r="I23" s="118">
        <f>'CZT Data'!F13</f>
        <v>0</v>
      </c>
      <c r="J23" s="118">
        <f>'CZT Data'!G13</f>
        <v>0</v>
      </c>
      <c r="K23" s="118">
        <f>ROUND(INDEX('CZT Data'!$A:$W,MATCH($B23,'CZT Data'!$B:$B,0)+1+$D23,K$19),3)</f>
        <v>3136</v>
      </c>
      <c r="L23" s="118">
        <f>'CZT Data'!I13</f>
        <v>0</v>
      </c>
      <c r="M23" s="118">
        <f>H23</f>
        <v>4041</v>
      </c>
      <c r="N23" s="118">
        <f>'CZT Data'!K13</f>
        <v>0</v>
      </c>
      <c r="O23" s="118">
        <f>'CZT Data'!L13</f>
        <v>0</v>
      </c>
      <c r="P23" s="118">
        <f>'CZT Data'!M13</f>
        <v>0</v>
      </c>
      <c r="Q23" s="118">
        <f>J23</f>
        <v>0</v>
      </c>
      <c r="R23" s="118">
        <f>ROUND(INDEX('CZT Data'!$A:$W,MATCH($B23,'CZT Data'!$B:$B,0)+1+$D23,R$19),3)</f>
        <v>0</v>
      </c>
      <c r="S23" s="118">
        <f>ROUND(INDEX('CZT Data'!$A:$W,MATCH($B23,'CZT Data'!$B:$B,0)+1+$D23,S$19),3)</f>
        <v>0</v>
      </c>
      <c r="T23" s="118">
        <f>ROUND(INDEX('CZT Data'!$A:$W,MATCH($B23,'CZT Data'!$B:$B,0)+1+$D23,T$19),3)</f>
        <v>0</v>
      </c>
      <c r="U23" s="118">
        <f>ROUND(INDEX('CZT Data'!$A:$W,MATCH($B23,'CZT Data'!$B:$B,0)+1+$D23,U$19),3)</f>
        <v>0</v>
      </c>
      <c r="V23" s="118">
        <f>ROUND(INDEX('CZT Data'!$A:$W,MATCH($B23,'CZT Data'!$B:$B,0)+1+$D23,V$19),3)</f>
        <v>0</v>
      </c>
      <c r="W23" s="118">
        <f>ROUND(INDEX('CZT Data'!$A:$W,MATCH($B23,'CZT Data'!$B:$B,0)+1+$D23,W$19),3)</f>
        <v>0</v>
      </c>
      <c r="X23" s="118">
        <f>ROUND(INDEX('CZT Data'!$A:$W,MATCH($B23,'CZT Data'!$B:$B,0)+1+$D23,X$19),3)</f>
        <v>2091</v>
      </c>
      <c r="Y23" s="118">
        <f>ROUND(INDEX('CZT Data'!$A:$W,MATCH($B23,'CZT Data'!$B:$B,0)+1+$D23,Y$19),3)</f>
        <v>1045</v>
      </c>
      <c r="Z23" s="118">
        <f>ROUND(INDEX('CZT Data'!$A:$W,MATCH($B23,'CZT Data'!$B:$B,0)+1+$D23,Z$19),3)</f>
        <v>0</v>
      </c>
      <c r="AA23" s="120" t="str">
        <f>'CZT Data'!B21</f>
        <v>Jihomoravský</v>
      </c>
      <c r="AB23" s="121">
        <f>'CZT Data'!D21</f>
        <v>7.47</v>
      </c>
      <c r="AC23" s="12">
        <f>K23-SUM(R23:Z23)</f>
        <v>0</v>
      </c>
      <c r="AD23" s="39">
        <f>H23/(F23*3.6)</f>
        <v>1.0196869992405717</v>
      </c>
    </row>
    <row r="24" spans="2:30" x14ac:dyDescent="0.25">
      <c r="B24" s="122" t="s">
        <v>33</v>
      </c>
      <c r="C24" s="123" t="s">
        <v>59</v>
      </c>
      <c r="D24" s="124">
        <f>D23</f>
        <v>11</v>
      </c>
      <c r="E24" s="129">
        <f>ROUND(INDEX('CZT Data'!$A:$W,MATCH($B24,'CZT Data'!$B:$B,0)+1+$D24,E$19),3)</f>
        <v>67.069000000000003</v>
      </c>
      <c r="F24" s="129">
        <f>ROUND(INDEX('CZT Data'!$A:$W,MATCH($B24,'CZT Data'!$B:$B,0)+1+$D24,F$19),3)</f>
        <v>67.069000000000003</v>
      </c>
      <c r="G24" s="125">
        <f>ROUND(INDEX('CZT Data'!$A:$W,MATCH($B24,'CZT Data'!$B:$B,0)+1+$D24,G$19),3)</f>
        <v>35.340000000000003</v>
      </c>
      <c r="H24" s="125">
        <f>ROUND(INDEX('CZT Data'!$A:$W,MATCH($B24,'CZT Data'!$B:$B,0)+1+$D24,H$19),3)</f>
        <v>188.83500000000001</v>
      </c>
      <c r="I24" s="125">
        <f>'CZT Data'!F167</f>
        <v>0</v>
      </c>
      <c r="J24" s="125">
        <f>'CZT Data'!G167</f>
        <v>0</v>
      </c>
      <c r="K24" s="125">
        <f>ROUND(INDEX('CZT Data'!$A:$W,MATCH($B24,'CZT Data'!$B:$B,0)+1+$D24,K$19),3)</f>
        <v>188.83500000000001</v>
      </c>
      <c r="L24" s="125">
        <f>'CZT Data'!I167</f>
        <v>0</v>
      </c>
      <c r="M24" s="125">
        <f t="shared" ref="M24:M37" si="9">H24</f>
        <v>188.83500000000001</v>
      </c>
      <c r="N24" s="125">
        <f>'CZT Data'!K167</f>
        <v>0</v>
      </c>
      <c r="O24" s="125">
        <f>'CZT Data'!L167</f>
        <v>0</v>
      </c>
      <c r="P24" s="125">
        <f>'CZT Data'!M167</f>
        <v>0</v>
      </c>
      <c r="Q24" s="125">
        <f t="shared" ref="Q24:Q37" si="10">J24</f>
        <v>0</v>
      </c>
      <c r="R24" s="125">
        <f>ROUND(INDEX('CZT Data'!$A:$W,MATCH($B24,'CZT Data'!$B:$B,0)+1+$D24,R$19),3)</f>
        <v>0</v>
      </c>
      <c r="S24" s="125">
        <f>ROUND(INDEX('CZT Data'!$A:$W,MATCH($B24,'CZT Data'!$B:$B,0)+1+$D24,S$19),3)</f>
        <v>0</v>
      </c>
      <c r="T24" s="125">
        <f>ROUND(INDEX('CZT Data'!$A:$W,MATCH($B24,'CZT Data'!$B:$B,0)+1+$D24,T$19),3)</f>
        <v>0</v>
      </c>
      <c r="U24" s="125">
        <f>ROUND(INDEX('CZT Data'!$A:$W,MATCH($B24,'CZT Data'!$B:$B,0)+1+$D24,U$19),3)</f>
        <v>0</v>
      </c>
      <c r="V24" s="125">
        <f>ROUND(INDEX('CZT Data'!$A:$W,MATCH($B24,'CZT Data'!$B:$B,0)+1+$D24,V$19),3)</f>
        <v>0</v>
      </c>
      <c r="W24" s="125">
        <f>ROUND(INDEX('CZT Data'!$A:$W,MATCH($B24,'CZT Data'!$B:$B,0)+1+$D24,W$19),3)</f>
        <v>0</v>
      </c>
      <c r="X24" s="125">
        <f>ROUND(INDEX('CZT Data'!$A:$W,MATCH($B24,'CZT Data'!$B:$B,0)+1+$D24,X$19),3)</f>
        <v>46</v>
      </c>
      <c r="Y24" s="125">
        <f>ROUND(INDEX('CZT Data'!$A:$W,MATCH($B24,'CZT Data'!$B:$B,0)+1+$D24,Y$19),3)</f>
        <v>143</v>
      </c>
      <c r="Z24" s="125">
        <f>ROUND(INDEX('CZT Data'!$A:$W,MATCH($B24,'CZT Data'!$B:$B,0)+1+$D24,Z$19),3)</f>
        <v>0</v>
      </c>
      <c r="AA24" s="127" t="str">
        <f>'CZT Data'!B175</f>
        <v>Jihočeský</v>
      </c>
      <c r="AB24" s="128">
        <f>'CZT Data'!D175</f>
        <v>2.1379999999999999</v>
      </c>
      <c r="AC24" s="12">
        <f t="shared" ref="AC24:AC35" si="11">K24-SUM(R24:Z24)</f>
        <v>-0.16499999999999204</v>
      </c>
      <c r="AD24" s="39">
        <f t="shared" ref="AD24:AD37" si="12">H24/(F24*3.6)</f>
        <v>0.78209257133201127</v>
      </c>
    </row>
    <row r="25" spans="2:30" x14ac:dyDescent="0.25">
      <c r="B25" s="122" t="s">
        <v>34</v>
      </c>
      <c r="C25" s="123" t="s">
        <v>59</v>
      </c>
      <c r="D25" s="124">
        <f t="shared" ref="D25:D39" si="13">D24</f>
        <v>11</v>
      </c>
      <c r="E25" s="129">
        <f>ROUND(INDEX('CZT Data'!$A:$W,MATCH($B25,'CZT Data'!$B:$B,0)+1+$D25,E$19),3)</f>
        <v>0</v>
      </c>
      <c r="F25" s="129">
        <f>ROUND(INDEX('CZT Data'!$A:$W,MATCH($B25,'CZT Data'!$B:$B,0)+1+$D25,F$19),3)</f>
        <v>0</v>
      </c>
      <c r="G25" s="125">
        <f>ROUND(INDEX('CZT Data'!$A:$W,MATCH($B25,'CZT Data'!$B:$B,0)+1+$D25,G$19),3)</f>
        <v>0</v>
      </c>
      <c r="H25" s="125">
        <f>ROUND(INDEX('CZT Data'!$A:$W,MATCH($B25,'CZT Data'!$B:$B,0)+1+$D25,H$19),3)</f>
        <v>0</v>
      </c>
      <c r="I25" s="125">
        <f>'CZT Data'!F35</f>
        <v>0</v>
      </c>
      <c r="J25" s="125">
        <f>'CZT Data'!G35</f>
        <v>0</v>
      </c>
      <c r="K25" s="125">
        <f>ROUND(INDEX('CZT Data'!$A:$W,MATCH($B25,'CZT Data'!$B:$B,0)+1+$D25,K$19),3)</f>
        <v>0</v>
      </c>
      <c r="L25" s="125">
        <f>'CZT Data'!I35</f>
        <v>0</v>
      </c>
      <c r="M25" s="125">
        <f t="shared" si="9"/>
        <v>0</v>
      </c>
      <c r="N25" s="125">
        <f>'CZT Data'!K35</f>
        <v>0</v>
      </c>
      <c r="O25" s="125">
        <f>'CZT Data'!L35</f>
        <v>0</v>
      </c>
      <c r="P25" s="125">
        <f>'CZT Data'!M35</f>
        <v>0</v>
      </c>
      <c r="Q25" s="125">
        <f t="shared" si="10"/>
        <v>0</v>
      </c>
      <c r="R25" s="125">
        <f>ROUND(INDEX('CZT Data'!$A:$W,MATCH($B25,'CZT Data'!$B:$B,0)+1+$D25,R$19),3)</f>
        <v>0</v>
      </c>
      <c r="S25" s="125">
        <f>ROUND(INDEX('CZT Data'!$A:$W,MATCH($B25,'CZT Data'!$B:$B,0)+1+$D25,S$19),3)</f>
        <v>0</v>
      </c>
      <c r="T25" s="125">
        <f>ROUND(INDEX('CZT Data'!$A:$W,MATCH($B25,'CZT Data'!$B:$B,0)+1+$D25,T$19),3)</f>
        <v>0</v>
      </c>
      <c r="U25" s="125">
        <f>ROUND(INDEX('CZT Data'!$A:$W,MATCH($B25,'CZT Data'!$B:$B,0)+1+$D25,U$19),3)</f>
        <v>0</v>
      </c>
      <c r="V25" s="125">
        <f>ROUND(INDEX('CZT Data'!$A:$W,MATCH($B25,'CZT Data'!$B:$B,0)+1+$D25,V$19),3)</f>
        <v>0</v>
      </c>
      <c r="W25" s="125">
        <f>ROUND(INDEX('CZT Data'!$A:$W,MATCH($B25,'CZT Data'!$B:$B,0)+1+$D25,W$19),3)</f>
        <v>0</v>
      </c>
      <c r="X25" s="125">
        <f>ROUND(INDEX('CZT Data'!$A:$W,MATCH($B25,'CZT Data'!$B:$B,0)+1+$D25,X$19),3)</f>
        <v>0</v>
      </c>
      <c r="Y25" s="125">
        <f>ROUND(INDEX('CZT Data'!$A:$W,MATCH($B25,'CZT Data'!$B:$B,0)+1+$D25,Y$19),3)</f>
        <v>0</v>
      </c>
      <c r="Z25" s="125">
        <f>ROUND(INDEX('CZT Data'!$A:$W,MATCH($B25,'CZT Data'!$B:$B,0)+1+$D25,Z$19),3)</f>
        <v>0</v>
      </c>
      <c r="AA25" s="127" t="str">
        <f>'CZT Data'!B43</f>
        <v>Moravskoslezský</v>
      </c>
      <c r="AB25" s="128">
        <f>'CZT Data'!D43</f>
        <v>4.8</v>
      </c>
      <c r="AC25" s="12">
        <f t="shared" si="11"/>
        <v>0</v>
      </c>
      <c r="AD25" s="39" t="e">
        <f t="shared" si="12"/>
        <v>#DIV/0!</v>
      </c>
    </row>
    <row r="26" spans="2:30" x14ac:dyDescent="0.25">
      <c r="B26" s="122" t="s">
        <v>65</v>
      </c>
      <c r="C26" s="123" t="s">
        <v>59</v>
      </c>
      <c r="D26" s="124">
        <f t="shared" si="13"/>
        <v>11</v>
      </c>
      <c r="E26" s="129">
        <f>ROUND(INDEX('CZT Data'!$A:$W,MATCH($B26,'CZT Data'!$B:$B,0)+1+$D26,E$19),3)</f>
        <v>812.69799999999998</v>
      </c>
      <c r="F26" s="129">
        <f>ROUND(INDEX('CZT Data'!$A:$W,MATCH($B26,'CZT Data'!$B:$B,0)+1+$D26,F$19),3)</f>
        <v>812.69799999999998</v>
      </c>
      <c r="G26" s="125">
        <f>ROUND(INDEX('CZT Data'!$A:$W,MATCH($B26,'CZT Data'!$B:$B,0)+1+$D26,G$19),3)</f>
        <v>35.378</v>
      </c>
      <c r="H26" s="125">
        <f>ROUND(INDEX('CZT Data'!$A:$W,MATCH($B26,'CZT Data'!$B:$B,0)+1+$D26,H$19),3)</f>
        <v>3883.848</v>
      </c>
      <c r="I26" s="125">
        <f>'CZT Data'!F145</f>
        <v>0</v>
      </c>
      <c r="J26" s="125">
        <f>'CZT Data'!G145</f>
        <v>509.17526373272312</v>
      </c>
      <c r="K26" s="125">
        <f>ROUND(INDEX('CZT Data'!$A:$W,MATCH($B26,'CZT Data'!$B:$B,0)+1+$D26,K$19),3)</f>
        <v>3391.4589999999998</v>
      </c>
      <c r="L26" s="125">
        <f>'CZT Data'!I145</f>
        <v>0</v>
      </c>
      <c r="M26" s="125">
        <f t="shared" si="9"/>
        <v>3883.848</v>
      </c>
      <c r="N26" s="125">
        <f>'CZT Data'!K145</f>
        <v>0</v>
      </c>
      <c r="O26" s="125">
        <f>'CZT Data'!L145</f>
        <v>0</v>
      </c>
      <c r="P26" s="125">
        <f>'CZT Data'!M145</f>
        <v>0</v>
      </c>
      <c r="Q26" s="125">
        <f t="shared" si="10"/>
        <v>509.17526373272312</v>
      </c>
      <c r="R26" s="125">
        <f>ROUND(INDEX('CZT Data'!$A:$W,MATCH($B26,'CZT Data'!$B:$B,0)+1+$D26,R$19),3)</f>
        <v>0</v>
      </c>
      <c r="S26" s="125">
        <f>ROUND(INDEX('CZT Data'!$A:$W,MATCH($B26,'CZT Data'!$B:$B,0)+1+$D26,S$19),3)</f>
        <v>0</v>
      </c>
      <c r="T26" s="125">
        <f>ROUND(INDEX('CZT Data'!$A:$W,MATCH($B26,'CZT Data'!$B:$B,0)+1+$D26,T$19),3)</f>
        <v>0</v>
      </c>
      <c r="U26" s="125">
        <f>ROUND(INDEX('CZT Data'!$A:$W,MATCH($B26,'CZT Data'!$B:$B,0)+1+$D26,U$19),3)</f>
        <v>0</v>
      </c>
      <c r="V26" s="125">
        <f>ROUND(INDEX('CZT Data'!$A:$W,MATCH($B26,'CZT Data'!$B:$B,0)+1+$D26,V$19),3)</f>
        <v>0</v>
      </c>
      <c r="W26" s="125">
        <f>ROUND(INDEX('CZT Data'!$A:$W,MATCH($B26,'CZT Data'!$B:$B,0)+1+$D26,W$19),3)</f>
        <v>0</v>
      </c>
      <c r="X26" s="125">
        <f>ROUND(INDEX('CZT Data'!$A:$W,MATCH($B26,'CZT Data'!$B:$B,0)+1+$D26,X$19),3)</f>
        <v>339</v>
      </c>
      <c r="Y26" s="125">
        <f>ROUND(INDEX('CZT Data'!$A:$W,MATCH($B26,'CZT Data'!$B:$B,0)+1+$D26,Y$19),3)</f>
        <v>3052</v>
      </c>
      <c r="Z26" s="125">
        <f>ROUND(INDEX('CZT Data'!$A:$W,MATCH($B26,'CZT Data'!$B:$B,0)+1+$D26,Z$19),3)</f>
        <v>0</v>
      </c>
      <c r="AA26" s="127" t="str">
        <f>'CZT Data'!B153</f>
        <v>Pardubický</v>
      </c>
      <c r="AB26" s="128">
        <f>'CZT Data'!D153</f>
        <v>21.355999999999998</v>
      </c>
      <c r="AC26" s="12">
        <f t="shared" si="11"/>
        <v>0.45899999999983265</v>
      </c>
      <c r="AD26" s="39">
        <f t="shared" si="12"/>
        <v>1.3274877834898902</v>
      </c>
    </row>
    <row r="27" spans="2:30" x14ac:dyDescent="0.25">
      <c r="B27" s="122" t="s">
        <v>66</v>
      </c>
      <c r="C27" s="123" t="s">
        <v>59</v>
      </c>
      <c r="D27" s="124">
        <f t="shared" si="13"/>
        <v>11</v>
      </c>
      <c r="E27" s="129">
        <f>ROUND(INDEX('CZT Data'!$A:$W,MATCH($B27,'CZT Data'!$B:$B,0)+1+$D27,E$19),3)</f>
        <v>636.57799999999997</v>
      </c>
      <c r="F27" s="129">
        <f>ROUND(INDEX('CZT Data'!$A:$W,MATCH($B27,'CZT Data'!$B:$B,0)+1+$D27,F$19),3)</f>
        <v>636.57799999999997</v>
      </c>
      <c r="G27" s="125">
        <f>ROUND(INDEX('CZT Data'!$A:$W,MATCH($B27,'CZT Data'!$B:$B,0)+1+$D27,G$19),3)</f>
        <v>35.378999999999998</v>
      </c>
      <c r="H27" s="125">
        <f>ROUND(INDEX('CZT Data'!$A:$W,MATCH($B27,'CZT Data'!$B:$B,0)+1+$D27,H$19),3)</f>
        <v>1959.306</v>
      </c>
      <c r="I27" s="125">
        <f>'CZT Data'!F123</f>
        <v>0</v>
      </c>
      <c r="J27" s="125">
        <f>'CZT Data'!G123</f>
        <v>89.487277710400008</v>
      </c>
      <c r="K27" s="125">
        <f>ROUND(INDEX('CZT Data'!$A:$W,MATCH($B27,'CZT Data'!$B:$B,0)+1+$D27,K$19),3)</f>
        <v>1844</v>
      </c>
      <c r="L27" s="125">
        <f>'CZT Data'!I123</f>
        <v>0</v>
      </c>
      <c r="M27" s="125">
        <f t="shared" si="9"/>
        <v>1959.306</v>
      </c>
      <c r="N27" s="125">
        <f>'CZT Data'!K123</f>
        <v>0</v>
      </c>
      <c r="O27" s="125">
        <f>'CZT Data'!L123</f>
        <v>0</v>
      </c>
      <c r="P27" s="125">
        <f>'CZT Data'!M123</f>
        <v>0</v>
      </c>
      <c r="Q27" s="125">
        <f t="shared" si="10"/>
        <v>89.487277710400008</v>
      </c>
      <c r="R27" s="125">
        <f>ROUND(INDEX('CZT Data'!$A:$W,MATCH($B27,'CZT Data'!$B:$B,0)+1+$D27,R$19),3)</f>
        <v>0</v>
      </c>
      <c r="S27" s="125">
        <f>ROUND(INDEX('CZT Data'!$A:$W,MATCH($B27,'CZT Data'!$B:$B,0)+1+$D27,S$19),3)</f>
        <v>0</v>
      </c>
      <c r="T27" s="125">
        <f>ROUND(INDEX('CZT Data'!$A:$W,MATCH($B27,'CZT Data'!$B:$B,0)+1+$D27,T$19),3)</f>
        <v>0</v>
      </c>
      <c r="U27" s="125">
        <f>ROUND(INDEX('CZT Data'!$A:$W,MATCH($B27,'CZT Data'!$B:$B,0)+1+$D27,U$19),3)</f>
        <v>0</v>
      </c>
      <c r="V27" s="125">
        <f>ROUND(INDEX('CZT Data'!$A:$W,MATCH($B27,'CZT Data'!$B:$B,0)+1+$D27,V$19),3)</f>
        <v>0</v>
      </c>
      <c r="W27" s="125">
        <f>ROUND(INDEX('CZT Data'!$A:$W,MATCH($B27,'CZT Data'!$B:$B,0)+1+$D27,W$19),3)</f>
        <v>0</v>
      </c>
      <c r="X27" s="125">
        <f>ROUND(INDEX('CZT Data'!$A:$W,MATCH($B27,'CZT Data'!$B:$B,0)+1+$D27,X$19),3)</f>
        <v>738</v>
      </c>
      <c r="Y27" s="125">
        <f>ROUND(INDEX('CZT Data'!$A:$W,MATCH($B27,'CZT Data'!$B:$B,0)+1+$D27,Y$19),3)</f>
        <v>1106</v>
      </c>
      <c r="Z27" s="125">
        <f>ROUND(INDEX('CZT Data'!$A:$W,MATCH($B27,'CZT Data'!$B:$B,0)+1+$D27,Z$19),3)</f>
        <v>0</v>
      </c>
      <c r="AA27" s="127" t="str">
        <f>'CZT Data'!B131</f>
        <v>Vysočina</v>
      </c>
      <c r="AB27" s="128">
        <f>'CZT Data'!D131</f>
        <v>6.25</v>
      </c>
      <c r="AC27" s="12">
        <f t="shared" si="11"/>
        <v>0</v>
      </c>
      <c r="AD27" s="39">
        <f t="shared" si="12"/>
        <v>0.85496461810911883</v>
      </c>
    </row>
    <row r="28" spans="2:30" x14ac:dyDescent="0.25">
      <c r="B28" s="122" t="s">
        <v>67</v>
      </c>
      <c r="C28" s="123" t="s">
        <v>59</v>
      </c>
      <c r="D28" s="124">
        <f t="shared" si="13"/>
        <v>11</v>
      </c>
      <c r="E28" s="129">
        <f>ROUND(INDEX('CZT Data'!$A:$W,MATCH($B28,'CZT Data'!$B:$B,0)+1+$D28,E$19),3)</f>
        <v>6.7160000000000002</v>
      </c>
      <c r="F28" s="129">
        <f>ROUND(INDEX('CZT Data'!$A:$W,MATCH($B28,'CZT Data'!$B:$B,0)+1+$D28,F$19),3)</f>
        <v>6.7160000000000002</v>
      </c>
      <c r="G28" s="125">
        <f>ROUND(INDEX('CZT Data'!$A:$W,MATCH($B28,'CZT Data'!$B:$B,0)+1+$D28,G$19),3)</f>
        <v>35.356999999999999</v>
      </c>
      <c r="H28" s="125">
        <f>ROUND(INDEX('CZT Data'!$A:$W,MATCH($B28,'CZT Data'!$B:$B,0)+1+$D28,H$19),3)</f>
        <v>24</v>
      </c>
      <c r="I28" s="125">
        <f>'CZT Data'!F189</f>
        <v>0</v>
      </c>
      <c r="J28" s="125">
        <f>'CZT Data'!G189</f>
        <v>0</v>
      </c>
      <c r="K28" s="125">
        <f>ROUND(INDEX('CZT Data'!$A:$W,MATCH($B28,'CZT Data'!$B:$B,0)+1+$D28,K$19),3)</f>
        <v>24</v>
      </c>
      <c r="L28" s="125">
        <f>'CZT Data'!I189</f>
        <v>0</v>
      </c>
      <c r="M28" s="125">
        <f t="shared" si="9"/>
        <v>24</v>
      </c>
      <c r="N28" s="125">
        <f>'CZT Data'!K189</f>
        <v>0</v>
      </c>
      <c r="O28" s="125">
        <f>'CZT Data'!L189</f>
        <v>0</v>
      </c>
      <c r="P28" s="125">
        <f>'CZT Data'!M189</f>
        <v>0</v>
      </c>
      <c r="Q28" s="125">
        <f t="shared" si="10"/>
        <v>0</v>
      </c>
      <c r="R28" s="125">
        <f>ROUND(INDEX('CZT Data'!$A:$W,MATCH($B28,'CZT Data'!$B:$B,0)+1+$D28,R$19),3)</f>
        <v>0</v>
      </c>
      <c r="S28" s="125">
        <f>ROUND(INDEX('CZT Data'!$A:$W,MATCH($B28,'CZT Data'!$B:$B,0)+1+$D28,S$19),3)</f>
        <v>0</v>
      </c>
      <c r="T28" s="125">
        <f>ROUND(INDEX('CZT Data'!$A:$W,MATCH($B28,'CZT Data'!$B:$B,0)+1+$D28,T$19),3)</f>
        <v>0</v>
      </c>
      <c r="U28" s="125">
        <f>ROUND(INDEX('CZT Data'!$A:$W,MATCH($B28,'CZT Data'!$B:$B,0)+1+$D28,U$19),3)</f>
        <v>0</v>
      </c>
      <c r="V28" s="125">
        <f>ROUND(INDEX('CZT Data'!$A:$W,MATCH($B28,'CZT Data'!$B:$B,0)+1+$D28,V$19),3)</f>
        <v>0</v>
      </c>
      <c r="W28" s="125">
        <f>ROUND(INDEX('CZT Data'!$A:$W,MATCH($B28,'CZT Data'!$B:$B,0)+1+$D28,W$19),3)</f>
        <v>0</v>
      </c>
      <c r="X28" s="125">
        <f>ROUND(INDEX('CZT Data'!$A:$W,MATCH($B28,'CZT Data'!$B:$B,0)+1+$D28,X$19),3)</f>
        <v>12</v>
      </c>
      <c r="Y28" s="125">
        <f>ROUND(INDEX('CZT Data'!$A:$W,MATCH($B28,'CZT Data'!$B:$B,0)+1+$D28,Y$19),3)</f>
        <v>12</v>
      </c>
      <c r="Z28" s="125">
        <f>ROUND(INDEX('CZT Data'!$A:$W,MATCH($B28,'CZT Data'!$B:$B,0)+1+$D28,Z$19),3)</f>
        <v>0</v>
      </c>
      <c r="AA28" s="127" t="str">
        <f>'CZT Data'!B197</f>
        <v>Středočeský</v>
      </c>
      <c r="AB28" s="128">
        <f>'CZT Data'!D197</f>
        <v>11.337</v>
      </c>
      <c r="AC28" s="12">
        <f t="shared" si="11"/>
        <v>0</v>
      </c>
      <c r="AD28" s="39">
        <f t="shared" si="12"/>
        <v>0.99265435775263045</v>
      </c>
    </row>
    <row r="29" spans="2:30" x14ac:dyDescent="0.25">
      <c r="B29" s="122" t="s">
        <v>68</v>
      </c>
      <c r="C29" s="123" t="s">
        <v>59</v>
      </c>
      <c r="D29" s="124">
        <f t="shared" si="13"/>
        <v>11</v>
      </c>
      <c r="E29" s="129">
        <f>ROUND(INDEX('CZT Data'!$A:$W,MATCH($B29,'CZT Data'!$B:$B,0)+1+$D29,E$19),3)</f>
        <v>327.03800000000001</v>
      </c>
      <c r="F29" s="129">
        <f>ROUND(INDEX('CZT Data'!$A:$W,MATCH($B29,'CZT Data'!$B:$B,0)+1+$D29,F$19),3)</f>
        <v>327.03800000000001</v>
      </c>
      <c r="G29" s="125">
        <f>ROUND(INDEX('CZT Data'!$A:$W,MATCH($B29,'CZT Data'!$B:$B,0)+1+$D29,G$19),3)</f>
        <v>35.332999999999998</v>
      </c>
      <c r="H29" s="125">
        <f>ROUND(INDEX('CZT Data'!$A:$W,MATCH($B29,'CZT Data'!$B:$B,0)+1+$D29,H$19),3)</f>
        <v>1018.278</v>
      </c>
      <c r="I29" s="125">
        <f>'CZT Data'!F79</f>
        <v>0</v>
      </c>
      <c r="J29" s="125">
        <f>'CZT Data'!G79</f>
        <v>51.437976656639876</v>
      </c>
      <c r="K29" s="125">
        <f>ROUND(INDEX('CZT Data'!$A:$W,MATCH($B29,'CZT Data'!$B:$B,0)+1+$D29,K$19),3)</f>
        <v>923.6</v>
      </c>
      <c r="L29" s="125">
        <f>'CZT Data'!I79</f>
        <v>0</v>
      </c>
      <c r="M29" s="125">
        <f t="shared" si="9"/>
        <v>1018.278</v>
      </c>
      <c r="N29" s="125">
        <f>'CZT Data'!K79</f>
        <v>0</v>
      </c>
      <c r="O29" s="125">
        <f>'CZT Data'!L79</f>
        <v>0</v>
      </c>
      <c r="P29" s="125">
        <f>'CZT Data'!M79</f>
        <v>0</v>
      </c>
      <c r="Q29" s="125">
        <f t="shared" si="10"/>
        <v>51.437976656639876</v>
      </c>
      <c r="R29" s="125">
        <f>ROUND(INDEX('CZT Data'!$A:$W,MATCH($B29,'CZT Data'!$B:$B,0)+1+$D29,R$19),3)</f>
        <v>0</v>
      </c>
      <c r="S29" s="125">
        <f>ROUND(INDEX('CZT Data'!$A:$W,MATCH($B29,'CZT Data'!$B:$B,0)+1+$D29,S$19),3)</f>
        <v>0</v>
      </c>
      <c r="T29" s="125">
        <f>ROUND(INDEX('CZT Data'!$A:$W,MATCH($B29,'CZT Data'!$B:$B,0)+1+$D29,T$19),3)</f>
        <v>0</v>
      </c>
      <c r="U29" s="125">
        <f>ROUND(INDEX('CZT Data'!$A:$W,MATCH($B29,'CZT Data'!$B:$B,0)+1+$D29,U$19),3)</f>
        <v>0</v>
      </c>
      <c r="V29" s="125">
        <f>ROUND(INDEX('CZT Data'!$A:$W,MATCH($B29,'CZT Data'!$B:$B,0)+1+$D29,V$19),3)</f>
        <v>0</v>
      </c>
      <c r="W29" s="125">
        <f>ROUND(INDEX('CZT Data'!$A:$W,MATCH($B29,'CZT Data'!$B:$B,0)+1+$D29,W$19),3)</f>
        <v>0</v>
      </c>
      <c r="X29" s="125">
        <f>ROUND(INDEX('CZT Data'!$A:$W,MATCH($B29,'CZT Data'!$B:$B,0)+1+$D29,X$19),3)</f>
        <v>93</v>
      </c>
      <c r="Y29" s="125">
        <f>ROUND(INDEX('CZT Data'!$A:$W,MATCH($B29,'CZT Data'!$B:$B,0)+1+$D29,Y$19),3)</f>
        <v>831</v>
      </c>
      <c r="Z29" s="125">
        <f>ROUND(INDEX('CZT Data'!$A:$W,MATCH($B29,'CZT Data'!$B:$B,0)+1+$D29,Z$19),3)</f>
        <v>0</v>
      </c>
      <c r="AA29" s="127" t="str">
        <f>'CZT Data'!B87</f>
        <v>Plzeňský</v>
      </c>
      <c r="AB29" s="128">
        <f>'CZT Data'!D87</f>
        <v>3.9399999999999995</v>
      </c>
      <c r="AC29" s="12">
        <f t="shared" si="11"/>
        <v>-0.39999999999997726</v>
      </c>
      <c r="AD29" s="39">
        <f t="shared" si="12"/>
        <v>0.86489949180217585</v>
      </c>
    </row>
    <row r="30" spans="2:30" x14ac:dyDescent="0.25">
      <c r="B30" s="122" t="s">
        <v>69</v>
      </c>
      <c r="C30" s="123" t="s">
        <v>59</v>
      </c>
      <c r="D30" s="124">
        <f t="shared" si="13"/>
        <v>11</v>
      </c>
      <c r="E30" s="129">
        <f>ROUND(INDEX('CZT Data'!$A:$W,MATCH($B30,'CZT Data'!$B:$B,0)+1+$D30,E$19),3)</f>
        <v>228.41499999999999</v>
      </c>
      <c r="F30" s="129">
        <f>ROUND(INDEX('CZT Data'!$A:$W,MATCH($B30,'CZT Data'!$B:$B,0)+1+$D30,F$19),3)</f>
        <v>228.41499999999999</v>
      </c>
      <c r="G30" s="125">
        <f>ROUND(INDEX('CZT Data'!$A:$W,MATCH($B30,'CZT Data'!$B:$B,0)+1+$D30,G$19),3)</f>
        <v>35.378999999999998</v>
      </c>
      <c r="H30" s="125">
        <f>ROUND(INDEX('CZT Data'!$A:$W,MATCH($B30,'CZT Data'!$B:$B,0)+1+$D30,H$19),3)</f>
        <v>1206</v>
      </c>
      <c r="I30" s="125">
        <f>'CZT Data'!F101</f>
        <v>0</v>
      </c>
      <c r="J30" s="125">
        <f>'CZT Data'!G101</f>
        <v>15</v>
      </c>
      <c r="K30" s="125">
        <f>ROUND(INDEX('CZT Data'!$A:$W,MATCH($B30,'CZT Data'!$B:$B,0)+1+$D30,K$19),3)</f>
        <v>1123</v>
      </c>
      <c r="L30" s="125">
        <f>'CZT Data'!I101</f>
        <v>0</v>
      </c>
      <c r="M30" s="125">
        <f t="shared" si="9"/>
        <v>1206</v>
      </c>
      <c r="N30" s="125">
        <f>'CZT Data'!K101</f>
        <v>0</v>
      </c>
      <c r="O30" s="125">
        <f>'CZT Data'!L101</f>
        <v>0</v>
      </c>
      <c r="P30" s="125">
        <f>'CZT Data'!M101</f>
        <v>0</v>
      </c>
      <c r="Q30" s="125">
        <f t="shared" si="10"/>
        <v>15</v>
      </c>
      <c r="R30" s="125">
        <f>ROUND(INDEX('CZT Data'!$A:$W,MATCH($B30,'CZT Data'!$B:$B,0)+1+$D30,R$19),3)</f>
        <v>0</v>
      </c>
      <c r="S30" s="125">
        <f>ROUND(INDEX('CZT Data'!$A:$W,MATCH($B30,'CZT Data'!$B:$B,0)+1+$D30,S$19),3)</f>
        <v>0</v>
      </c>
      <c r="T30" s="125">
        <f>ROUND(INDEX('CZT Data'!$A:$W,MATCH($B30,'CZT Data'!$B:$B,0)+1+$D30,T$19),3)</f>
        <v>0</v>
      </c>
      <c r="U30" s="125">
        <f>ROUND(INDEX('CZT Data'!$A:$W,MATCH($B30,'CZT Data'!$B:$B,0)+1+$D30,U$19),3)</f>
        <v>0</v>
      </c>
      <c r="V30" s="125">
        <f>ROUND(INDEX('CZT Data'!$A:$W,MATCH($B30,'CZT Data'!$B:$B,0)+1+$D30,V$19),3)</f>
        <v>0</v>
      </c>
      <c r="W30" s="125">
        <f>ROUND(INDEX('CZT Data'!$A:$W,MATCH($B30,'CZT Data'!$B:$B,0)+1+$D30,W$19),3)</f>
        <v>0</v>
      </c>
      <c r="X30" s="125">
        <f>ROUND(INDEX('CZT Data'!$A:$W,MATCH($B30,'CZT Data'!$B:$B,0)+1+$D30,X$19),3)</f>
        <v>281</v>
      </c>
      <c r="Y30" s="125">
        <f>ROUND(INDEX('CZT Data'!$A:$W,MATCH($B30,'CZT Data'!$B:$B,0)+1+$D30,Y$19),3)</f>
        <v>842</v>
      </c>
      <c r="Z30" s="125">
        <f>ROUND(INDEX('CZT Data'!$A:$W,MATCH($B30,'CZT Data'!$B:$B,0)+1+$D30,Z$19),3)</f>
        <v>0</v>
      </c>
      <c r="AA30" s="127" t="str">
        <f>'CZT Data'!B109</f>
        <v>Královéhradecký</v>
      </c>
      <c r="AB30" s="128">
        <f>'CZT Data'!D109</f>
        <v>3.99</v>
      </c>
      <c r="AC30" s="12">
        <f t="shared" si="11"/>
        <v>0</v>
      </c>
      <c r="AD30" s="39">
        <f t="shared" si="12"/>
        <v>1.46662872403301</v>
      </c>
    </row>
    <row r="31" spans="2:30" x14ac:dyDescent="0.25">
      <c r="B31" s="122" t="s">
        <v>35</v>
      </c>
      <c r="C31" s="123" t="s">
        <v>59</v>
      </c>
      <c r="D31" s="124">
        <f t="shared" si="13"/>
        <v>11</v>
      </c>
      <c r="E31" s="129">
        <f>ROUND(INDEX('CZT Data'!$A:$W,MATCH($B31,'CZT Data'!$B:$B,0)+1+$D31,E$19),3)</f>
        <v>358.08100000000002</v>
      </c>
      <c r="F31" s="129">
        <f>ROUND(INDEX('CZT Data'!$A:$W,MATCH($B31,'CZT Data'!$B:$B,0)+1+$D31,F$19),3)</f>
        <v>358.08100000000002</v>
      </c>
      <c r="G31" s="125">
        <f>ROUND(INDEX('CZT Data'!$A:$W,MATCH($B31,'CZT Data'!$B:$B,0)+1+$D31,G$19),3)</f>
        <v>35.378999999999998</v>
      </c>
      <c r="H31" s="125">
        <f>ROUND(INDEX('CZT Data'!$A:$W,MATCH($B31,'CZT Data'!$B:$B,0)+1+$D31,H$19),3)</f>
        <v>1138.5</v>
      </c>
      <c r="I31" s="125">
        <f>'CZT Data'!F57</f>
        <v>0</v>
      </c>
      <c r="J31" s="125">
        <f>'CZT Data'!G57</f>
        <v>72.322999999999581</v>
      </c>
      <c r="K31" s="125">
        <f>ROUND(INDEX('CZT Data'!$A:$W,MATCH($B31,'CZT Data'!$B:$B,0)+1+$D31,K$19),3)</f>
        <v>1022.29</v>
      </c>
      <c r="L31" s="125">
        <f>'CZT Data'!I57</f>
        <v>0</v>
      </c>
      <c r="M31" s="125">
        <f t="shared" si="9"/>
        <v>1138.5</v>
      </c>
      <c r="N31" s="125">
        <f>'CZT Data'!K57</f>
        <v>0</v>
      </c>
      <c r="O31" s="125">
        <f>'CZT Data'!L57</f>
        <v>0</v>
      </c>
      <c r="P31" s="125">
        <f>'CZT Data'!M57</f>
        <v>0</v>
      </c>
      <c r="Q31" s="125">
        <f t="shared" si="10"/>
        <v>72.322999999999581</v>
      </c>
      <c r="R31" s="125">
        <f>ROUND(INDEX('CZT Data'!$A:$W,MATCH($B31,'CZT Data'!$B:$B,0)+1+$D31,R$19),3)</f>
        <v>0</v>
      </c>
      <c r="S31" s="125">
        <f>ROUND(INDEX('CZT Data'!$A:$W,MATCH($B31,'CZT Data'!$B:$B,0)+1+$D31,S$19),3)</f>
        <v>0</v>
      </c>
      <c r="T31" s="125">
        <f>ROUND(INDEX('CZT Data'!$A:$W,MATCH($B31,'CZT Data'!$B:$B,0)+1+$D31,T$19),3)</f>
        <v>0</v>
      </c>
      <c r="U31" s="125">
        <f>ROUND(INDEX('CZT Data'!$A:$W,MATCH($B31,'CZT Data'!$B:$B,0)+1+$D31,U$19),3)</f>
        <v>0</v>
      </c>
      <c r="V31" s="125">
        <f>ROUND(INDEX('CZT Data'!$A:$W,MATCH($B31,'CZT Data'!$B:$B,0)+1+$D31,V$19),3)</f>
        <v>0</v>
      </c>
      <c r="W31" s="125">
        <f>ROUND(INDEX('CZT Data'!$A:$W,MATCH($B31,'CZT Data'!$B:$B,0)+1+$D31,W$19),3)</f>
        <v>0</v>
      </c>
      <c r="X31" s="125">
        <f>ROUND(INDEX('CZT Data'!$A:$W,MATCH($B31,'CZT Data'!$B:$B,0)+1+$D31,X$19),3)</f>
        <v>204</v>
      </c>
      <c r="Y31" s="125">
        <f>ROUND(INDEX('CZT Data'!$A:$W,MATCH($B31,'CZT Data'!$B:$B,0)+1+$D31,Y$19),3)</f>
        <v>818</v>
      </c>
      <c r="Z31" s="125">
        <f>ROUND(INDEX('CZT Data'!$A:$W,MATCH($B31,'CZT Data'!$B:$B,0)+1+$D31,Z$19),3)</f>
        <v>0</v>
      </c>
      <c r="AA31" s="127" t="str">
        <f>'CZT Data'!B65</f>
        <v>Pardubický</v>
      </c>
      <c r="AB31" s="128">
        <f>'CZT Data'!D65</f>
        <v>4.9369999999999994</v>
      </c>
      <c r="AC31" s="12">
        <f t="shared" si="11"/>
        <v>0.28999999999996362</v>
      </c>
      <c r="AD31" s="39">
        <f t="shared" si="12"/>
        <v>0.88318006261153192</v>
      </c>
    </row>
    <row r="32" spans="2:30" x14ac:dyDescent="0.25">
      <c r="B32" s="122" t="s">
        <v>70</v>
      </c>
      <c r="C32" s="123" t="s">
        <v>59</v>
      </c>
      <c r="D32" s="124">
        <f t="shared" si="13"/>
        <v>11</v>
      </c>
      <c r="E32" s="129">
        <f>ROUND(INDEX('CZT Data'!$A:$W,MATCH($B32,'CZT Data'!$B:$B,0)+1+$D32,E$19),3)</f>
        <v>2.36</v>
      </c>
      <c r="F32" s="129">
        <f>ROUND(INDEX('CZT Data'!$A:$W,MATCH($B32,'CZT Data'!$B:$B,0)+1+$D32,F$19),3)</f>
        <v>2.36</v>
      </c>
      <c r="G32" s="125">
        <f>ROUND(INDEX('CZT Data'!$A:$W,MATCH($B32,'CZT Data'!$B:$B,0)+1+$D32,G$19),3)</f>
        <v>35.381</v>
      </c>
      <c r="H32" s="125">
        <f>ROUND(INDEX('CZT Data'!$A:$W,MATCH($B32,'CZT Data'!$B:$B,0)+1+$D32,H$19),3)</f>
        <v>16.8</v>
      </c>
      <c r="I32" s="125">
        <f>'CZT Data'!F211</f>
        <v>0</v>
      </c>
      <c r="J32" s="125">
        <f>'CZT Data'!G211</f>
        <v>0</v>
      </c>
      <c r="K32" s="125">
        <f>ROUND(INDEX('CZT Data'!$A:$W,MATCH($B32,'CZT Data'!$B:$B,0)+1+$D32,K$19),3)</f>
        <v>16.8</v>
      </c>
      <c r="L32" s="125">
        <f>'CZT Data'!I211</f>
        <v>0</v>
      </c>
      <c r="M32" s="125">
        <f t="shared" si="9"/>
        <v>16.8</v>
      </c>
      <c r="N32" s="125">
        <f>'CZT Data'!K211</f>
        <v>0</v>
      </c>
      <c r="O32" s="125">
        <f>'CZT Data'!L211</f>
        <v>0</v>
      </c>
      <c r="P32" s="125">
        <f>'CZT Data'!M211</f>
        <v>0</v>
      </c>
      <c r="Q32" s="125">
        <f t="shared" si="10"/>
        <v>0</v>
      </c>
      <c r="R32" s="125">
        <f>ROUND(INDEX('CZT Data'!$A:$W,MATCH($B32,'CZT Data'!$B:$B,0)+1+$D32,R$19),3)</f>
        <v>0</v>
      </c>
      <c r="S32" s="125">
        <f>ROUND(INDEX('CZT Data'!$A:$W,MATCH($B32,'CZT Data'!$B:$B,0)+1+$D32,S$19),3)</f>
        <v>0</v>
      </c>
      <c r="T32" s="125">
        <f>ROUND(INDEX('CZT Data'!$A:$W,MATCH($B32,'CZT Data'!$B:$B,0)+1+$D32,T$19),3)</f>
        <v>0</v>
      </c>
      <c r="U32" s="125">
        <f>ROUND(INDEX('CZT Data'!$A:$W,MATCH($B32,'CZT Data'!$B:$B,0)+1+$D32,U$19),3)</f>
        <v>0</v>
      </c>
      <c r="V32" s="125">
        <f>ROUND(INDEX('CZT Data'!$A:$W,MATCH($B32,'CZT Data'!$B:$B,0)+1+$D32,V$19),3)</f>
        <v>0</v>
      </c>
      <c r="W32" s="125">
        <f>ROUND(INDEX('CZT Data'!$A:$W,MATCH($B32,'CZT Data'!$B:$B,0)+1+$D32,W$19),3)</f>
        <v>0</v>
      </c>
      <c r="X32" s="125">
        <f>ROUND(INDEX('CZT Data'!$A:$W,MATCH($B32,'CZT Data'!$B:$B,0)+1+$D32,X$19),3)</f>
        <v>16.8</v>
      </c>
      <c r="Y32" s="125">
        <f>ROUND(INDEX('CZT Data'!$A:$W,MATCH($B32,'CZT Data'!$B:$B,0)+1+$D32,Y$19),3)</f>
        <v>0</v>
      </c>
      <c r="Z32" s="125">
        <f>ROUND(INDEX('CZT Data'!$A:$W,MATCH($B32,'CZT Data'!$B:$B,0)+1+$D32,Z$19),3)</f>
        <v>0</v>
      </c>
      <c r="AA32" s="127" t="str">
        <f>'CZT Data'!B219</f>
        <v>Hlavní město Praha</v>
      </c>
      <c r="AB32" s="128">
        <f>'CZT Data'!D219</f>
        <v>0.14599999999999999</v>
      </c>
      <c r="AC32" s="12">
        <f t="shared" si="11"/>
        <v>0</v>
      </c>
      <c r="AD32" s="39">
        <f t="shared" si="12"/>
        <v>1.9774011299435028</v>
      </c>
    </row>
    <row r="33" spans="1:30" x14ac:dyDescent="0.25">
      <c r="B33" s="122" t="s">
        <v>71</v>
      </c>
      <c r="C33" s="123" t="s">
        <v>59</v>
      </c>
      <c r="D33" s="124">
        <f t="shared" si="13"/>
        <v>11</v>
      </c>
      <c r="E33" s="129">
        <f>ROUND(INDEX('CZT Data'!$A:$W,MATCH($B33,'CZT Data'!$B:$B,0)+1+$D33,E$19),3)</f>
        <v>106.867</v>
      </c>
      <c r="F33" s="129">
        <f>ROUND(INDEX('CZT Data'!$A:$W,MATCH($B33,'CZT Data'!$B:$B,0)+1+$D33,F$19),3)</f>
        <v>106.867</v>
      </c>
      <c r="G33" s="125">
        <f>ROUND(INDEX('CZT Data'!$A:$W,MATCH($B33,'CZT Data'!$B:$B,0)+1+$D33,G$19),3)</f>
        <v>35.353000000000002</v>
      </c>
      <c r="H33" s="125">
        <f>ROUND(INDEX('CZT Data'!$A:$W,MATCH($B33,'CZT Data'!$B:$B,0)+1+$D33,H$19),3)</f>
        <v>0</v>
      </c>
      <c r="I33" s="125">
        <f>'CZT Data'!F233</f>
        <v>0</v>
      </c>
      <c r="J33" s="125">
        <f>'CZT Data'!G233</f>
        <v>0</v>
      </c>
      <c r="K33" s="125">
        <f>ROUND(INDEX('CZT Data'!$A:$W,MATCH($B33,'CZT Data'!$B:$B,0)+1+$D33,K$19),3)</f>
        <v>0</v>
      </c>
      <c r="L33" s="125">
        <f>'CZT Data'!I233</f>
        <v>0</v>
      </c>
      <c r="M33" s="125">
        <f t="shared" si="9"/>
        <v>0</v>
      </c>
      <c r="N33" s="125">
        <f>'CZT Data'!K233</f>
        <v>0</v>
      </c>
      <c r="O33" s="125">
        <f>'CZT Data'!L233</f>
        <v>0</v>
      </c>
      <c r="P33" s="125">
        <f>'CZT Data'!M233</f>
        <v>0</v>
      </c>
      <c r="Q33" s="125">
        <f t="shared" si="10"/>
        <v>0</v>
      </c>
      <c r="R33" s="125">
        <f>ROUND(INDEX('CZT Data'!$A:$W,MATCH($B33,'CZT Data'!$B:$B,0)+1+$D33,R$19),3)</f>
        <v>0</v>
      </c>
      <c r="S33" s="125">
        <f>ROUND(INDEX('CZT Data'!$A:$W,MATCH($B33,'CZT Data'!$B:$B,0)+1+$D33,S$19),3)</f>
        <v>0</v>
      </c>
      <c r="T33" s="125">
        <f>ROUND(INDEX('CZT Data'!$A:$W,MATCH($B33,'CZT Data'!$B:$B,0)+1+$D33,T$19),3)</f>
        <v>0</v>
      </c>
      <c r="U33" s="125">
        <f>ROUND(INDEX('CZT Data'!$A:$W,MATCH($B33,'CZT Data'!$B:$B,0)+1+$D33,U$19),3)</f>
        <v>0</v>
      </c>
      <c r="V33" s="125">
        <f>ROUND(INDEX('CZT Data'!$A:$W,MATCH($B33,'CZT Data'!$B:$B,0)+1+$D33,V$19),3)</f>
        <v>0</v>
      </c>
      <c r="W33" s="125">
        <f>ROUND(INDEX('CZT Data'!$A:$W,MATCH($B33,'CZT Data'!$B:$B,0)+1+$D33,W$19),3)</f>
        <v>0</v>
      </c>
      <c r="X33" s="125">
        <f>ROUND(INDEX('CZT Data'!$A:$W,MATCH($B33,'CZT Data'!$B:$B,0)+1+$D33,X$19),3)</f>
        <v>0</v>
      </c>
      <c r="Y33" s="125">
        <f>ROUND(INDEX('CZT Data'!$A:$W,MATCH($B33,'CZT Data'!$B:$B,0)+1+$D33,Y$19),3)</f>
        <v>0</v>
      </c>
      <c r="Z33" s="125">
        <f>ROUND(INDEX('CZT Data'!$A:$W,MATCH($B33,'CZT Data'!$B:$B,0)+1+$D33,Z$19),3)</f>
        <v>0</v>
      </c>
      <c r="AA33" s="127" t="str">
        <f>'CZT Data'!B241</f>
        <v>Ústecký</v>
      </c>
      <c r="AB33" s="128">
        <f>'CZT Data'!D241</f>
        <v>1.29</v>
      </c>
      <c r="AC33" s="12">
        <f t="shared" si="11"/>
        <v>0</v>
      </c>
      <c r="AD33" s="39">
        <f t="shared" si="12"/>
        <v>0</v>
      </c>
    </row>
    <row r="34" spans="1:30" x14ac:dyDescent="0.25">
      <c r="B34" s="122" t="s">
        <v>74</v>
      </c>
      <c r="C34" s="123" t="s">
        <v>59</v>
      </c>
      <c r="D34" s="124">
        <f t="shared" si="13"/>
        <v>11</v>
      </c>
      <c r="E34" s="129">
        <f>ROUND(INDEX('CZT Data'!$A:$W,MATCH($B34,'CZT Data'!$B:$B,0)+1+$D34,E$19),3)</f>
        <v>0</v>
      </c>
      <c r="F34" s="129">
        <f>ROUND(INDEX('CZT Data'!$A:$W,MATCH($B34,'CZT Data'!$B:$B,0)+1+$D34,F$19),3)</f>
        <v>0</v>
      </c>
      <c r="G34" s="125">
        <f>ROUND(INDEX('CZT Data'!$A:$W,MATCH($B34,'CZT Data'!$B:$B,0)+1+$D34,G$19),3)</f>
        <v>35.366</v>
      </c>
      <c r="H34" s="125">
        <f>ROUND(INDEX('CZT Data'!$A:$W,MATCH($B34,'CZT Data'!$B:$B,0)+1+$D34,H$19),3)</f>
        <v>0</v>
      </c>
      <c r="I34" s="125">
        <f>'CZT Data'!F255</f>
        <v>0</v>
      </c>
      <c r="J34" s="125">
        <f>'CZT Data'!G255</f>
        <v>0</v>
      </c>
      <c r="K34" s="125">
        <f>ROUND(INDEX('CZT Data'!$A:$W,MATCH($B34,'CZT Data'!$B:$B,0)+1+$D34,K$19),3)</f>
        <v>0</v>
      </c>
      <c r="L34" s="125">
        <f>'CZT Data'!I255</f>
        <v>0</v>
      </c>
      <c r="M34" s="125">
        <f t="shared" si="9"/>
        <v>0</v>
      </c>
      <c r="N34" s="125">
        <f>'CZT Data'!K255</f>
        <v>0</v>
      </c>
      <c r="O34" s="125">
        <f>'CZT Data'!L255</f>
        <v>0</v>
      </c>
      <c r="P34" s="125">
        <f>'CZT Data'!M255</f>
        <v>0</v>
      </c>
      <c r="Q34" s="125">
        <f t="shared" si="10"/>
        <v>0</v>
      </c>
      <c r="R34" s="125">
        <f>ROUND(INDEX('CZT Data'!$A:$W,MATCH($B34,'CZT Data'!$B:$B,0)+1+$D34,R$19),3)</f>
        <v>0</v>
      </c>
      <c r="S34" s="125">
        <f>ROUND(INDEX('CZT Data'!$A:$W,MATCH($B34,'CZT Data'!$B:$B,0)+1+$D34,S$19),3)</f>
        <v>0</v>
      </c>
      <c r="T34" s="125">
        <f>ROUND(INDEX('CZT Data'!$A:$W,MATCH($B34,'CZT Data'!$B:$B,0)+1+$D34,T$19),3)</f>
        <v>0</v>
      </c>
      <c r="U34" s="125">
        <f>ROUND(INDEX('CZT Data'!$A:$W,MATCH($B34,'CZT Data'!$B:$B,0)+1+$D34,U$19),3)</f>
        <v>0</v>
      </c>
      <c r="V34" s="125">
        <f>ROUND(INDEX('CZT Data'!$A:$W,MATCH($B34,'CZT Data'!$B:$B,0)+1+$D34,V$19),3)</f>
        <v>0</v>
      </c>
      <c r="W34" s="125">
        <f>ROUND(INDEX('CZT Data'!$A:$W,MATCH($B34,'CZT Data'!$B:$B,0)+1+$D34,W$19),3)</f>
        <v>0</v>
      </c>
      <c r="X34" s="125">
        <f>ROUND(INDEX('CZT Data'!$A:$W,MATCH($B34,'CZT Data'!$B:$B,0)+1+$D34,X$19),3)</f>
        <v>0</v>
      </c>
      <c r="Y34" s="125">
        <f>ROUND(INDEX('CZT Data'!$A:$W,MATCH($B34,'CZT Data'!$B:$B,0)+1+$D34,Y$19),3)</f>
        <v>0</v>
      </c>
      <c r="Z34" s="125">
        <f>ROUND(INDEX('CZT Data'!$A:$W,MATCH($B34,'CZT Data'!$B:$B,0)+1+$D34,Z$19),3)</f>
        <v>0</v>
      </c>
      <c r="AA34" s="127" t="str">
        <f>'CZT Data'!B263</f>
        <v>Moravskoslezský</v>
      </c>
      <c r="AB34" s="128">
        <f>'CZT Data'!D263</f>
        <v>11.337</v>
      </c>
      <c r="AC34" s="12">
        <f t="shared" si="11"/>
        <v>0</v>
      </c>
      <c r="AD34" s="39" t="e">
        <f t="shared" si="12"/>
        <v>#DIV/0!</v>
      </c>
    </row>
    <row r="35" spans="1:30" x14ac:dyDescent="0.25">
      <c r="B35" s="122" t="s">
        <v>73</v>
      </c>
      <c r="C35" s="123" t="s">
        <v>59</v>
      </c>
      <c r="D35" s="124">
        <f t="shared" si="13"/>
        <v>11</v>
      </c>
      <c r="E35" s="129">
        <f>ROUND(INDEX('CZT Data'!$A:$W,MATCH($B35,'CZT Data'!$B:$B,0)+1+$D35,E$19),3)</f>
        <v>50.741</v>
      </c>
      <c r="F35" s="129">
        <f>ROUND(INDEX('CZT Data'!$A:$W,MATCH($B35,'CZT Data'!$B:$B,0)+1+$D35,F$19),3)</f>
        <v>50.741</v>
      </c>
      <c r="G35" s="125">
        <f>ROUND(INDEX('CZT Data'!$A:$W,MATCH($B35,'CZT Data'!$B:$B,0)+1+$D35,G$19),3)</f>
        <v>35.377000000000002</v>
      </c>
      <c r="H35" s="125">
        <f>ROUND(INDEX('CZT Data'!$A:$W,MATCH($B35,'CZT Data'!$B:$B,0)+1+$D35,H$19),3)</f>
        <v>153.09899999999999</v>
      </c>
      <c r="I35" s="125">
        <f>'CZT Data'!F278</f>
        <v>0</v>
      </c>
      <c r="J35" s="125">
        <f>'CZT Data'!G278</f>
        <v>0</v>
      </c>
      <c r="K35" s="125">
        <f>ROUND(INDEX('CZT Data'!$A:$W,MATCH($B35,'CZT Data'!$B:$B,0)+1+$D35,K$19),3)</f>
        <v>145.399</v>
      </c>
      <c r="L35" s="125">
        <f>'CZT Data'!I278</f>
        <v>0</v>
      </c>
      <c r="M35" s="125">
        <f t="shared" si="9"/>
        <v>153.09899999999999</v>
      </c>
      <c r="N35" s="125">
        <f>'CZT Data'!K278</f>
        <v>0</v>
      </c>
      <c r="O35" s="125">
        <f>'CZT Data'!L278</f>
        <v>0</v>
      </c>
      <c r="P35" s="125">
        <f>'CZT Data'!M278</f>
        <v>0</v>
      </c>
      <c r="Q35" s="125">
        <f t="shared" si="10"/>
        <v>0</v>
      </c>
      <c r="R35" s="125">
        <f>ROUND(INDEX('CZT Data'!$A:$W,MATCH($B35,'CZT Data'!$B:$B,0)+1+$D35,R$19),3)</f>
        <v>0</v>
      </c>
      <c r="S35" s="125">
        <f>ROUND(INDEX('CZT Data'!$A:$W,MATCH($B35,'CZT Data'!$B:$B,0)+1+$D35,S$19),3)</f>
        <v>0</v>
      </c>
      <c r="T35" s="125">
        <f>ROUND(INDEX('CZT Data'!$A:$W,MATCH($B35,'CZT Data'!$B:$B,0)+1+$D35,T$19),3)</f>
        <v>145.399</v>
      </c>
      <c r="U35" s="125">
        <f>ROUND(INDEX('CZT Data'!$A:$W,MATCH($B35,'CZT Data'!$B:$B,0)+1+$D35,U$19),3)</f>
        <v>0</v>
      </c>
      <c r="V35" s="125">
        <f>ROUND(INDEX('CZT Data'!$A:$W,MATCH($B35,'CZT Data'!$B:$B,0)+1+$D35,V$19),3)</f>
        <v>0</v>
      </c>
      <c r="W35" s="125">
        <f>ROUND(INDEX('CZT Data'!$A:$W,MATCH($B35,'CZT Data'!$B:$B,0)+1+$D35,W$19),3)</f>
        <v>0</v>
      </c>
      <c r="X35" s="125">
        <f>ROUND(INDEX('CZT Data'!$A:$W,MATCH($B35,'CZT Data'!$B:$B,0)+1+$D35,X$19),3)</f>
        <v>0</v>
      </c>
      <c r="Y35" s="125">
        <f>ROUND(INDEX('CZT Data'!$A:$W,MATCH($B35,'CZT Data'!$B:$B,0)+1+$D35,Y$19),3)</f>
        <v>0</v>
      </c>
      <c r="Z35" s="125">
        <f>ROUND(INDEX('CZT Data'!$A:$W,MATCH($B35,'CZT Data'!$B:$B,0)+1+$D35,Z$19),3)</f>
        <v>0</v>
      </c>
      <c r="AA35" s="127" t="str">
        <f>'CZT Data'!B286</f>
        <v>Královéhradecký</v>
      </c>
      <c r="AB35" s="128">
        <f>'CZT Data'!D286</f>
        <v>6.3</v>
      </c>
      <c r="AC35" s="12">
        <f t="shared" si="11"/>
        <v>0</v>
      </c>
      <c r="AD35" s="39">
        <f t="shared" si="12"/>
        <v>0.83812892926824456</v>
      </c>
    </row>
    <row r="36" spans="1:30" x14ac:dyDescent="0.25">
      <c r="B36" s="122" t="s">
        <v>276</v>
      </c>
      <c r="C36" s="123" t="str">
        <f t="shared" ref="C36:C37" si="14">$C$2</f>
        <v>listopad</v>
      </c>
      <c r="D36" s="124">
        <f t="shared" si="13"/>
        <v>11</v>
      </c>
      <c r="E36" s="129">
        <f>ROUND(INDEX('CZT Data'!$A:$W,MATCH($B36,'CZT Data'!$B:$B,0)+1+$D36,E$19),3)</f>
        <v>288.63</v>
      </c>
      <c r="F36" s="129">
        <f>ROUND(INDEX('CZT Data'!$A:$W,MATCH($B36,'CZT Data'!$B:$B,0)+1+$D36,F$19),3)</f>
        <v>288.63</v>
      </c>
      <c r="G36" s="125">
        <f>ROUND(INDEX('CZT Data'!$A:$W,MATCH($B36,'CZT Data'!$B:$B,0)+1+$D36,G$19),3)</f>
        <v>35.378999999999998</v>
      </c>
      <c r="H36" s="125">
        <f>ROUND(INDEX('CZT Data'!$A:$W,MATCH($B36,'CZT Data'!$B:$B,0)+1+$D36,H$19),3)</f>
        <v>1023.81</v>
      </c>
      <c r="I36" s="125">
        <f>'CZT Data'!F279</f>
        <v>0.80000000000001137</v>
      </c>
      <c r="J36" s="125">
        <f>'CZT Data'!G279</f>
        <v>-0.80000000000001137</v>
      </c>
      <c r="K36" s="125">
        <f>ROUND(INDEX('CZT Data'!$A:$W,MATCH($B36,'CZT Data'!$B:$B,0)+1+$D36,K$19),3)</f>
        <v>1023.81</v>
      </c>
      <c r="L36" s="125">
        <f>'CZT Data'!I279</f>
        <v>0</v>
      </c>
      <c r="M36" s="125">
        <f t="shared" si="9"/>
        <v>1023.81</v>
      </c>
      <c r="N36" s="125">
        <f>'CZT Data'!K279</f>
        <v>0.80000000000001137</v>
      </c>
      <c r="O36" s="125">
        <f>'CZT Data'!L279</f>
        <v>0</v>
      </c>
      <c r="P36" s="125">
        <f>'CZT Data'!M279</f>
        <v>0</v>
      </c>
      <c r="Q36" s="125">
        <f t="shared" si="10"/>
        <v>-0.80000000000001137</v>
      </c>
      <c r="R36" s="125">
        <f>ROUND(INDEX('CZT Data'!$A:$W,MATCH($B36,'CZT Data'!$B:$B,0)+1+$D36,R$19),3)</f>
        <v>0</v>
      </c>
      <c r="S36" s="125">
        <f>ROUND(INDEX('CZT Data'!$A:$W,MATCH($B36,'CZT Data'!$B:$B,0)+1+$D36,S$19),3)</f>
        <v>0</v>
      </c>
      <c r="T36" s="125">
        <f>ROUND(INDEX('CZT Data'!$A:$W,MATCH($B36,'CZT Data'!$B:$B,0)+1+$D36,T$19),3)</f>
        <v>1023.81</v>
      </c>
      <c r="U36" s="125">
        <f>ROUND(INDEX('CZT Data'!$A:$W,MATCH($B36,'CZT Data'!$B:$B,0)+1+$D36,U$19),3)</f>
        <v>0</v>
      </c>
      <c r="V36" s="125">
        <f>ROUND(INDEX('CZT Data'!$A:$W,MATCH($B36,'CZT Data'!$B:$B,0)+1+$D36,V$19),3)</f>
        <v>0</v>
      </c>
      <c r="W36" s="125">
        <f>ROUND(INDEX('CZT Data'!$A:$W,MATCH($B36,'CZT Data'!$B:$B,0)+1+$D36,W$19),3)</f>
        <v>0</v>
      </c>
      <c r="X36" s="125">
        <f>ROUND(INDEX('CZT Data'!$A:$W,MATCH($B36,'CZT Data'!$B:$B,0)+1+$D36,X$19),3)</f>
        <v>0</v>
      </c>
      <c r="Y36" s="125">
        <f>ROUND(INDEX('CZT Data'!$A:$W,MATCH($B36,'CZT Data'!$B:$B,0)+1+$D36,Y$19),3)</f>
        <v>0</v>
      </c>
      <c r="Z36" s="125">
        <f>ROUND(INDEX('CZT Data'!$A:$W,MATCH($B36,'CZT Data'!$B:$B,0)+1+$D36,Z$19),3)</f>
        <v>0</v>
      </c>
      <c r="AA36" s="127" t="s">
        <v>40</v>
      </c>
      <c r="AB36" s="128">
        <v>7.0949999999999998</v>
      </c>
      <c r="AC36" s="12"/>
      <c r="AD36" s="39">
        <f t="shared" si="12"/>
        <v>0.98531568675004899</v>
      </c>
    </row>
    <row r="37" spans="1:30" x14ac:dyDescent="0.25">
      <c r="B37" s="122" t="s">
        <v>277</v>
      </c>
      <c r="C37" s="123" t="str">
        <f t="shared" si="14"/>
        <v>listopad</v>
      </c>
      <c r="D37" s="124">
        <f t="shared" si="13"/>
        <v>11</v>
      </c>
      <c r="E37" s="129">
        <f>ROUND(INDEX('CZT Data'!$A:$W,MATCH($B37,'CZT Data'!$B:$B,0)+1+$D37,E$19),3)</f>
        <v>472.48599999999999</v>
      </c>
      <c r="F37" s="129">
        <f>ROUND(INDEX('CZT Data'!$A:$W,MATCH($B37,'CZT Data'!$B:$B,0)+1+$D37,F$19),3)</f>
        <v>472.48599999999999</v>
      </c>
      <c r="G37" s="125">
        <f>ROUND(INDEX('CZT Data'!$A:$W,MATCH($B37,'CZT Data'!$B:$B,0)+1+$D37,G$19),3)</f>
        <v>35.372999999999998</v>
      </c>
      <c r="H37" s="125">
        <f>ROUND(INDEX('CZT Data'!$A:$W,MATCH($B37,'CZT Data'!$B:$B,0)+1+$D37,H$19),3)</f>
        <v>1436.9</v>
      </c>
      <c r="I37" s="125">
        <f>'CZT Data'!F280</f>
        <v>7.6999999999999886</v>
      </c>
      <c r="J37" s="125">
        <f>'CZT Data'!G280</f>
        <v>0</v>
      </c>
      <c r="K37" s="125">
        <f>ROUND(INDEX('CZT Data'!$A:$W,MATCH($B37,'CZT Data'!$B:$B,0)+1+$D37,K$19),3)</f>
        <v>1436.9</v>
      </c>
      <c r="L37" s="125">
        <f>'CZT Data'!I280</f>
        <v>0</v>
      </c>
      <c r="M37" s="125">
        <f t="shared" si="9"/>
        <v>1436.9</v>
      </c>
      <c r="N37" s="125">
        <f>'CZT Data'!K280</f>
        <v>7.6999999999999886</v>
      </c>
      <c r="O37" s="125">
        <f>'CZT Data'!L280</f>
        <v>0</v>
      </c>
      <c r="P37" s="125">
        <f>'CZT Data'!M280</f>
        <v>0</v>
      </c>
      <c r="Q37" s="125">
        <f t="shared" si="10"/>
        <v>0</v>
      </c>
      <c r="R37" s="125">
        <f>ROUND(INDEX('CZT Data'!$A:$W,MATCH($B37,'CZT Data'!$B:$B,0)+1+$D37,R$19),3)</f>
        <v>0</v>
      </c>
      <c r="S37" s="125">
        <f>ROUND(INDEX('CZT Data'!$A:$W,MATCH($B37,'CZT Data'!$B:$B,0)+1+$D37,S$19),3)</f>
        <v>0</v>
      </c>
      <c r="T37" s="125">
        <f>ROUND(INDEX('CZT Data'!$A:$W,MATCH($B37,'CZT Data'!$B:$B,0)+1+$D37,T$19),3)</f>
        <v>1436.9</v>
      </c>
      <c r="U37" s="125">
        <f>ROUND(INDEX('CZT Data'!$A:$W,MATCH($B37,'CZT Data'!$B:$B,0)+1+$D37,U$19),3)</f>
        <v>0</v>
      </c>
      <c r="V37" s="125">
        <f>ROUND(INDEX('CZT Data'!$A:$W,MATCH($B37,'CZT Data'!$B:$B,0)+1+$D37,V$19),3)</f>
        <v>0</v>
      </c>
      <c r="W37" s="125">
        <f>ROUND(INDEX('CZT Data'!$A:$W,MATCH($B37,'CZT Data'!$B:$B,0)+1+$D37,W$19),3)</f>
        <v>0</v>
      </c>
      <c r="X37" s="125">
        <f>ROUND(INDEX('CZT Data'!$A:$W,MATCH($B37,'CZT Data'!$B:$B,0)+1+$D37,X$19),3)</f>
        <v>0</v>
      </c>
      <c r="Y37" s="125">
        <f>ROUND(INDEX('CZT Data'!$A:$W,MATCH($B37,'CZT Data'!$B:$B,0)+1+$D37,Y$19),3)</f>
        <v>0</v>
      </c>
      <c r="Z37" s="125">
        <f>ROUND(INDEX('CZT Data'!$A:$W,MATCH($B37,'CZT Data'!$B:$B,0)+1+$D37,Z$19),3)</f>
        <v>0</v>
      </c>
      <c r="AA37" s="127" t="s">
        <v>46</v>
      </c>
      <c r="AB37" s="128">
        <v>4.407</v>
      </c>
      <c r="AC37" s="12"/>
      <c r="AD37" s="39">
        <f t="shared" si="12"/>
        <v>0.84476341921006959</v>
      </c>
    </row>
    <row r="38" spans="1:30" x14ac:dyDescent="0.25">
      <c r="B38" s="122" t="s">
        <v>75</v>
      </c>
      <c r="C38" s="123"/>
      <c r="D38" s="124">
        <f t="shared" si="13"/>
        <v>11</v>
      </c>
      <c r="E38" s="123">
        <f>'CZT Data'!C302</f>
        <v>582.29999999999995</v>
      </c>
      <c r="F38" s="125">
        <f t="shared" ref="F38:F39" si="15">E38</f>
        <v>582.29999999999995</v>
      </c>
      <c r="G38" s="135">
        <f>'CZT Data'!D302</f>
        <v>8.6050436544736399</v>
      </c>
      <c r="H38" s="135">
        <f>'CZT Data'!E302</f>
        <v>3465.7003157824156</v>
      </c>
      <c r="I38" s="135">
        <f>'CZT Data'!F302</f>
        <v>0</v>
      </c>
      <c r="J38" s="135">
        <f>'CZT Data'!G302</f>
        <v>0</v>
      </c>
      <c r="K38" s="135">
        <f>'CZT Data'!H302</f>
        <v>3465.7003157824156</v>
      </c>
      <c r="L38" s="135">
        <f>'CZT Data'!I302</f>
        <v>0</v>
      </c>
      <c r="M38" s="135">
        <f>'CZT Data'!J302</f>
        <v>3465.7003157824156</v>
      </c>
      <c r="N38" s="135">
        <f>'CZT Data'!K302</f>
        <v>0</v>
      </c>
      <c r="O38" s="135">
        <f>'CZT Data'!L302</f>
        <v>0</v>
      </c>
      <c r="P38" s="135">
        <f>'CZT Data'!M302</f>
        <v>0</v>
      </c>
      <c r="Q38" s="135">
        <f>'CZT Data'!N302</f>
        <v>0</v>
      </c>
      <c r="R38" s="135">
        <f>'CZT Data'!O302</f>
        <v>0</v>
      </c>
      <c r="S38" s="135">
        <f>'CZT Data'!P302</f>
        <v>0</v>
      </c>
      <c r="T38" s="135">
        <f>'CZT Data'!Q302</f>
        <v>0</v>
      </c>
      <c r="U38" s="135">
        <f>'CZT Data'!R302</f>
        <v>0</v>
      </c>
      <c r="V38" s="135">
        <f>'CZT Data'!S302</f>
        <v>0</v>
      </c>
      <c r="W38" s="135">
        <f>'CZT Data'!T302</f>
        <v>0</v>
      </c>
      <c r="X38" s="135">
        <f>'CZT Data'!U302</f>
        <v>1732.8501578912078</v>
      </c>
      <c r="Y38" s="135">
        <f>'CZT Data'!V302</f>
        <v>1732.8501578912078</v>
      </c>
      <c r="Z38" s="135">
        <f>'CZT Data'!W302</f>
        <v>0</v>
      </c>
      <c r="AA38" s="123"/>
      <c r="AB38" s="128"/>
    </row>
    <row r="39" spans="1:30" ht="15.75" thickBot="1" x14ac:dyDescent="0.3">
      <c r="B39" s="130" t="s">
        <v>77</v>
      </c>
      <c r="C39" s="131"/>
      <c r="D39" s="124">
        <f t="shared" si="13"/>
        <v>11</v>
      </c>
      <c r="E39" s="131">
        <f>'CZT Data'!C324</f>
        <v>130.38</v>
      </c>
      <c r="F39" s="132">
        <f t="shared" si="15"/>
        <v>130.38</v>
      </c>
      <c r="G39" s="136">
        <f>'CZT Data'!D324</f>
        <v>15.14</v>
      </c>
      <c r="H39" s="136">
        <f>'CZT Data'!E324</f>
        <v>1365.2996842175849</v>
      </c>
      <c r="I39" s="136">
        <f>'CZT Data'!F324</f>
        <v>0</v>
      </c>
      <c r="J39" s="136">
        <f>'CZT Data'!G324</f>
        <v>0</v>
      </c>
      <c r="K39" s="136">
        <f>'CZT Data'!H324</f>
        <v>1365.2996842175849</v>
      </c>
      <c r="L39" s="136">
        <f>'CZT Data'!I324</f>
        <v>0</v>
      </c>
      <c r="M39" s="136">
        <f>'CZT Data'!J324</f>
        <v>1365.2996842175849</v>
      </c>
      <c r="N39" s="136">
        <f>'CZT Data'!K324</f>
        <v>0</v>
      </c>
      <c r="O39" s="136">
        <f>'CZT Data'!L324</f>
        <v>0</v>
      </c>
      <c r="P39" s="136">
        <f>'CZT Data'!M324</f>
        <v>0</v>
      </c>
      <c r="Q39" s="136">
        <f>'CZT Data'!N324</f>
        <v>0</v>
      </c>
      <c r="R39" s="136">
        <f>'CZT Data'!O324</f>
        <v>0</v>
      </c>
      <c r="S39" s="136">
        <f>'CZT Data'!P324</f>
        <v>0</v>
      </c>
      <c r="T39" s="136">
        <f>'CZT Data'!Q324</f>
        <v>0</v>
      </c>
      <c r="U39" s="136">
        <f>'CZT Data'!R324</f>
        <v>0</v>
      </c>
      <c r="V39" s="136">
        <f>'CZT Data'!S324</f>
        <v>0</v>
      </c>
      <c r="W39" s="136">
        <f>'CZT Data'!T324</f>
        <v>0</v>
      </c>
      <c r="X39" s="136">
        <f>'CZT Data'!U324</f>
        <v>682.64984210879243</v>
      </c>
      <c r="Y39" s="136">
        <f>'CZT Data'!V324</f>
        <v>682.64984210879243</v>
      </c>
      <c r="Z39" s="136">
        <f>'CZT Data'!W324</f>
        <v>0</v>
      </c>
      <c r="AA39" s="131"/>
      <c r="AB39" s="133"/>
    </row>
    <row r="40" spans="1:30" x14ac:dyDescent="0.25">
      <c r="D40" s="11"/>
      <c r="AC40" s="12"/>
    </row>
    <row r="41" spans="1:30" ht="15.75" thickBot="1" x14ac:dyDescent="0.3">
      <c r="D41" s="11"/>
      <c r="AC41" s="12"/>
    </row>
    <row r="42" spans="1:30" ht="15.75" thickBot="1" x14ac:dyDescent="0.3">
      <c r="B42" s="78"/>
      <c r="C42" s="79">
        <v>1</v>
      </c>
      <c r="D42" s="80">
        <v>2</v>
      </c>
      <c r="E42" s="81">
        <v>4</v>
      </c>
      <c r="F42" s="81">
        <v>6</v>
      </c>
      <c r="G42" s="81">
        <v>7</v>
      </c>
      <c r="H42" s="81">
        <v>16</v>
      </c>
      <c r="I42" s="81">
        <v>19</v>
      </c>
      <c r="J42" s="81">
        <v>20</v>
      </c>
      <c r="K42" s="81">
        <v>21</v>
      </c>
      <c r="L42" s="81">
        <v>30</v>
      </c>
      <c r="M42" s="81">
        <v>31</v>
      </c>
      <c r="N42" s="81">
        <v>32</v>
      </c>
      <c r="O42" s="81"/>
      <c r="P42" s="81">
        <v>34</v>
      </c>
      <c r="Q42" s="81">
        <v>35</v>
      </c>
      <c r="R42" s="81">
        <v>45</v>
      </c>
      <c r="S42" s="81">
        <v>46</v>
      </c>
      <c r="T42" s="81">
        <v>47</v>
      </c>
      <c r="U42" s="81">
        <v>48</v>
      </c>
      <c r="V42" s="81">
        <v>49</v>
      </c>
      <c r="W42" s="81">
        <v>50</v>
      </c>
      <c r="X42" s="81">
        <v>51</v>
      </c>
      <c r="Y42" s="81">
        <v>52</v>
      </c>
      <c r="Z42" s="81">
        <v>53</v>
      </c>
      <c r="AA42" s="81">
        <v>63</v>
      </c>
      <c r="AB42" s="82">
        <v>65</v>
      </c>
      <c r="AC42" s="12"/>
    </row>
    <row r="43" spans="1:30" x14ac:dyDescent="0.25">
      <c r="A43">
        <v>3290</v>
      </c>
      <c r="B43" s="140" t="str">
        <f>INDEX([16]Data!$C$5:$C$156,MATCH(A43,[16]Data!$A$5:$A$156,0))</f>
        <v>KJ - Ivančice</v>
      </c>
      <c r="C43" s="141" t="str">
        <f>VLOOKUP($C$2,'[1]ERU-1'!$A$6:$BE$17,C$42,FALSE)</f>
        <v>Listopad</v>
      </c>
      <c r="D43" s="141">
        <f>VLOOKUP($C$2,'[1]ERU-1'!$A$6:$BE$17,D$42,FALSE)</f>
        <v>11</v>
      </c>
      <c r="E43" s="141">
        <f>VLOOKUP($C$2,'[1]ERU-1'!$A$6:$BE$17,E$42,FALSE)</f>
        <v>726.67</v>
      </c>
      <c r="F43" s="141">
        <f>VLOOKUP($C$2,'[1]ERU-1'!$A$6:$BE$17,F$42,FALSE)</f>
        <v>405.03699999999998</v>
      </c>
      <c r="G43" s="141">
        <f>VLOOKUP($C$2,'[1]ERU-1'!$A$6:$BE$17,G$42,FALSE)</f>
        <v>35.402000000000001</v>
      </c>
      <c r="H43" s="141">
        <f>VLOOKUP($C$2,'[1]ERU-1'!$A$6:$BE$17,H$42,FALSE)</f>
        <v>1193</v>
      </c>
      <c r="I43" s="141">
        <f>VLOOKUP($C$2,'[1]ERU-1'!$A$6:$BE$17,I$42,FALSE)</f>
        <v>0</v>
      </c>
      <c r="J43" s="141">
        <f>VLOOKUP($C$2,'[1]ERU-1'!$A$6:$BE$17,J$42,FALSE)</f>
        <v>0</v>
      </c>
      <c r="K43" s="141">
        <f>VLOOKUP($C$2,'[1]ERU-1'!$A$6:$BE$17,K$42,FALSE)</f>
        <v>1193</v>
      </c>
      <c r="L43" s="141">
        <f>VLOOKUP($C$2,'[1]ERU-1'!$A$6:$BE$17,L$42,FALSE)</f>
        <v>0</v>
      </c>
      <c r="M43" s="141">
        <f>VLOOKUP($C$2,'[1]ERU-1'!$A$6:$BE$17,M$42,FALSE)</f>
        <v>1193</v>
      </c>
      <c r="N43" s="141">
        <f>VLOOKUP($C$2,'[1]ERU-1'!$A$6:$BE$17,N$42,FALSE)</f>
        <v>0</v>
      </c>
      <c r="O43" s="141" t="s">
        <v>36</v>
      </c>
      <c r="P43" s="141">
        <f>VLOOKUP($C$2,'[1]ERU-1'!$A$6:$BE$17,P$42,FALSE)</f>
        <v>0</v>
      </c>
      <c r="Q43" s="141">
        <f>VLOOKUP($C$2,'[1]ERU-1'!$A$6:$BE$17,Q$42,FALSE)</f>
        <v>0</v>
      </c>
      <c r="R43" s="141">
        <f>VLOOKUP($C$2,'[1]ERU-1'!$A$6:$BE$17,R$42,FALSE)</f>
        <v>0</v>
      </c>
      <c r="S43" s="141">
        <f>VLOOKUP($C$2,'[1]ERU-1'!$A$6:$BE$17,S$42,FALSE)</f>
        <v>0</v>
      </c>
      <c r="T43" s="141">
        <f>VLOOKUP($C$2,'[1]ERU-1'!$A$6:$BE$17,T$42,FALSE)</f>
        <v>0</v>
      </c>
      <c r="U43" s="141">
        <f>VLOOKUP($C$2,'[1]ERU-1'!$A$6:$BE$17,U$42,FALSE)</f>
        <v>0</v>
      </c>
      <c r="V43" s="141">
        <f>VLOOKUP($C$2,'[1]ERU-1'!$A$6:$BE$17,V$42,FALSE)</f>
        <v>0</v>
      </c>
      <c r="W43" s="141">
        <f>VLOOKUP($C$2,'[1]ERU-1'!$A$6:$BE$17,W$42,FALSE)</f>
        <v>0</v>
      </c>
      <c r="X43" s="141">
        <f>VLOOKUP($C$2,'[1]ERU-1'!$A$6:$BE$17,X$42,FALSE)</f>
        <v>795</v>
      </c>
      <c r="Y43" s="141">
        <f>VLOOKUP($C$2,'[1]ERU-1'!$A$6:$BE$17,Y$42,FALSE)</f>
        <v>398</v>
      </c>
      <c r="Z43" s="141">
        <f>VLOOKUP($C$2,'[1]ERU-1'!$A$6:$BE$17,Z$42,FALSE)</f>
        <v>0</v>
      </c>
      <c r="AA43" s="141" t="str">
        <f>INDEX([16]Data!$BK$5:$BK$156,MATCH(A43,[16]Data!$A$5:$A$156,0))</f>
        <v>Jihomoravský</v>
      </c>
      <c r="AB43" s="141">
        <f>INDEX([16]Data!$BM$5:$BM$156,MATCH(A43,[16]Data!$A$5:$A$156,0))</f>
        <v>2.5129999999999999</v>
      </c>
      <c r="AC43" s="12"/>
      <c r="AD43" s="39">
        <f>H43/(F43*3.6)</f>
        <v>0.81816942375360491</v>
      </c>
    </row>
    <row r="44" spans="1:30" x14ac:dyDescent="0.25">
      <c r="A44">
        <v>2658</v>
      </c>
      <c r="B44" s="142" t="str">
        <f>INDEX([16]Data!$C$5:$C$156,MATCH(A44,[16]Data!$A$5:$A$156,0))</f>
        <v>Kotelna Svitavy - Dimitrovova</v>
      </c>
      <c r="C44" s="83" t="str">
        <f>VLOOKUP($C$2,'[6]ERU-1'!$A$50:$BE$61,C$42,FALSE)</f>
        <v>Listopad</v>
      </c>
      <c r="D44" s="83">
        <f>VLOOKUP($C$2,'[6]ERU-1'!$A$50:$BE$61,D$42,FALSE)</f>
        <v>11</v>
      </c>
      <c r="E44" s="83">
        <f>VLOOKUP($C$2,'[6]ERU-1'!$A$50:$BE$61,E$42,FALSE)</f>
        <v>334.74</v>
      </c>
      <c r="F44" s="83">
        <f>VLOOKUP($C$2,'[6]ERU-1'!$A$50:$BE$61,F$42,FALSE)</f>
        <v>197.99600000000001</v>
      </c>
      <c r="G44" s="83">
        <f>VLOOKUP($C$2,'[6]ERU-1'!$A$50:$BE$61,G$42,FALSE)</f>
        <v>35.378</v>
      </c>
      <c r="H44" s="83">
        <f>VLOOKUP($C$2,'[6]ERU-1'!$A$50:$BE$61,H$42,FALSE)</f>
        <v>664</v>
      </c>
      <c r="I44" s="83">
        <f>VLOOKUP($C$2,'[6]ERU-1'!$A$50:$BE$61,I$42,FALSE)</f>
        <v>0</v>
      </c>
      <c r="J44" s="83">
        <f>VLOOKUP($C$2,'[6]ERU-1'!$A$50:$BE$61,J$42,FALSE)</f>
        <v>0</v>
      </c>
      <c r="K44" s="83">
        <f>VLOOKUP($C$2,'[6]ERU-1'!$A$50:$BE$61,K$42,FALSE)</f>
        <v>664</v>
      </c>
      <c r="L44" s="83">
        <f>VLOOKUP($C$2,'[6]ERU-1'!$A$50:$BE$61,L$42,FALSE)</f>
        <v>0</v>
      </c>
      <c r="M44" s="83">
        <f>VLOOKUP($C$2,'[6]ERU-1'!$A$50:$BE$61,M$42,FALSE)</f>
        <v>664</v>
      </c>
      <c r="N44" s="83">
        <f>VLOOKUP($C$2,'[6]ERU-1'!$A$50:$BE$61,N$42,FALSE)</f>
        <v>0</v>
      </c>
      <c r="O44" s="83" t="s">
        <v>36</v>
      </c>
      <c r="P44" s="83">
        <f>VLOOKUP($C$2,'[6]ERU-1'!$A$50:$BE$61,P$42,FALSE)</f>
        <v>0</v>
      </c>
      <c r="Q44" s="83">
        <f>VLOOKUP($C$2,'[6]ERU-1'!$A$50:$BE$61,Q$42,FALSE)</f>
        <v>0</v>
      </c>
      <c r="R44" s="83">
        <f>VLOOKUP($C$2,'[6]ERU-1'!$A$50:$BE$61,R$42,FALSE)</f>
        <v>0</v>
      </c>
      <c r="S44" s="83">
        <f>VLOOKUP($C$2,'[6]ERU-1'!$A$50:$BE$61,S$42,FALSE)</f>
        <v>0</v>
      </c>
      <c r="T44" s="83">
        <f>VLOOKUP($C$2,'[6]ERU-1'!$A$50:$BE$61,T$42,FALSE)</f>
        <v>0</v>
      </c>
      <c r="U44" s="83">
        <f>VLOOKUP($C$2,'[6]ERU-1'!$A$50:$BE$61,U$42,FALSE)</f>
        <v>0</v>
      </c>
      <c r="V44" s="83">
        <f>VLOOKUP($C$2,'[6]ERU-1'!$A$50:$BE$61,V$42,FALSE)</f>
        <v>0</v>
      </c>
      <c r="W44" s="83">
        <f>VLOOKUP($C$2,'[6]ERU-1'!$A$50:$BE$61,W$42,FALSE)</f>
        <v>0</v>
      </c>
      <c r="X44" s="83">
        <f>VLOOKUP($C$2,'[6]ERU-1'!$A$50:$BE$61,X$42,FALSE)</f>
        <v>133</v>
      </c>
      <c r="Y44" s="83">
        <f>VLOOKUP($C$2,'[6]ERU-1'!$A$50:$BE$61,Y$42,FALSE)</f>
        <v>531</v>
      </c>
      <c r="Z44" s="83">
        <f>VLOOKUP($C$2,'[6]ERU-1'!$A$50:$BE$61,Z$42,FALSE)</f>
        <v>0</v>
      </c>
      <c r="AA44" s="83" t="str">
        <f>INDEX([16]Data!$BK$5:$BK$156,MATCH(A44,[16]Data!$A$5:$A$156,0))</f>
        <v>Pardubický</v>
      </c>
      <c r="AB44" s="83">
        <f>INDEX([16]Data!$BM$5:$BM$156,MATCH(A44,[16]Data!$A$5:$A$156,0))</f>
        <v>0.28000000000000003</v>
      </c>
      <c r="AC44" s="12"/>
      <c r="AD44" s="39">
        <f t="shared" ref="AD44:AD108" si="16">H44/(F44*3.6)</f>
        <v>0.93155641752583096</v>
      </c>
    </row>
    <row r="45" spans="1:30" x14ac:dyDescent="0.25">
      <c r="A45">
        <v>4380</v>
      </c>
      <c r="B45" s="142" t="str">
        <f>INDEX([16]Data!$C$5:$C$156,MATCH(A45,[16]Data!$A$5:$A$156,0))</f>
        <v>Kotelna Svitavy - Tovární</v>
      </c>
      <c r="C45" s="83" t="str">
        <f>VLOOKUP($C$2,'[6]ERU-1'!$A$28:$BE$39,C$42,FALSE)</f>
        <v>Listopad</v>
      </c>
      <c r="D45" s="83">
        <f>VLOOKUP($C$2,'[6]ERU-1'!$A$28:$BE$39,D$42,FALSE)</f>
        <v>11</v>
      </c>
      <c r="E45" s="83">
        <f>VLOOKUP($C$2,'[6]ERU-1'!$A$28:$BE$39,E$42,FALSE)</f>
        <v>808.35</v>
      </c>
      <c r="F45" s="83">
        <f>VLOOKUP($C$2,'[6]ERU-1'!$A$28:$BE$39,F$42,FALSE)</f>
        <v>457.589</v>
      </c>
      <c r="G45" s="83">
        <f>VLOOKUP($C$2,'[6]ERU-1'!$A$28:$BE$39,G$42,FALSE)</f>
        <v>35.378999999999998</v>
      </c>
      <c r="H45" s="83">
        <f>VLOOKUP($C$2,'[6]ERU-1'!$A$28:$BE$39,H$42,FALSE)</f>
        <v>1529</v>
      </c>
      <c r="I45" s="83">
        <f>VLOOKUP($C$2,'[6]ERU-1'!$A$28:$BE$39,I$42,FALSE)</f>
        <v>0</v>
      </c>
      <c r="J45" s="83">
        <f>VLOOKUP($C$2,'[6]ERU-1'!$A$28:$BE$39,J$42,FALSE)</f>
        <v>0</v>
      </c>
      <c r="K45" s="83">
        <f>VLOOKUP($C$2,'[6]ERU-1'!$A$28:$BE$39,K$42,FALSE)</f>
        <v>1529</v>
      </c>
      <c r="L45" s="83">
        <f>VLOOKUP($C$2,'[6]ERU-1'!$A$28:$BE$39,L$42,FALSE)</f>
        <v>0</v>
      </c>
      <c r="M45" s="83">
        <f>VLOOKUP($C$2,'[6]ERU-1'!$A$28:$BE$39,M$42,FALSE)</f>
        <v>1529</v>
      </c>
      <c r="N45" s="83">
        <f>VLOOKUP($C$2,'[6]ERU-1'!$A$28:$BE$39,N$42,FALSE)</f>
        <v>0</v>
      </c>
      <c r="O45" s="83" t="s">
        <v>36</v>
      </c>
      <c r="P45" s="83">
        <f>VLOOKUP($C$2,'[6]ERU-1'!$A$28:$BE$39,P$42,FALSE)</f>
        <v>0</v>
      </c>
      <c r="Q45" s="83">
        <f>VLOOKUP($C$2,'[6]ERU-1'!$A$28:$BE$39,Q$42,FALSE)</f>
        <v>0</v>
      </c>
      <c r="R45" s="83">
        <f>VLOOKUP($C$2,'[6]ERU-1'!$A$28:$BE$39,R$42,FALSE)</f>
        <v>0</v>
      </c>
      <c r="S45" s="83">
        <f>VLOOKUP($C$2,'[6]ERU-1'!$A$28:$BE$39,S$42,FALSE)</f>
        <v>0</v>
      </c>
      <c r="T45" s="83">
        <f>VLOOKUP($C$2,'[6]ERU-1'!$A$28:$BE$39,T$42,FALSE)</f>
        <v>0</v>
      </c>
      <c r="U45" s="83">
        <f>VLOOKUP($C$2,'[6]ERU-1'!$A$28:$BE$39,U$42,FALSE)</f>
        <v>0</v>
      </c>
      <c r="V45" s="83">
        <f>VLOOKUP($C$2,'[6]ERU-1'!$A$28:$BE$39,V$42,FALSE)</f>
        <v>0</v>
      </c>
      <c r="W45" s="83">
        <f>VLOOKUP($C$2,'[6]ERU-1'!$A$28:$BE$39,W$42,FALSE)</f>
        <v>0</v>
      </c>
      <c r="X45" s="83">
        <f>VLOOKUP($C$2,'[6]ERU-1'!$A$28:$BE$39,X$42,FALSE)</f>
        <v>153</v>
      </c>
      <c r="Y45" s="83">
        <f>VLOOKUP($C$2,'[6]ERU-1'!$A$28:$BE$39,Y$42,FALSE)</f>
        <v>1376</v>
      </c>
      <c r="Z45" s="83">
        <f>VLOOKUP($C$2,'[6]ERU-1'!$A$28:$BE$39,Z$42,FALSE)</f>
        <v>0</v>
      </c>
      <c r="AA45" s="83" t="str">
        <f>INDEX([16]Data!$BK$5:$BK$156,MATCH(A45,[16]Data!$A$5:$A$156,0))</f>
        <v>Pardubický</v>
      </c>
      <c r="AB45" s="83">
        <f>INDEX([16]Data!$BM$5:$BM$156,MATCH(A45,[16]Data!$A$5:$A$156,0))</f>
        <v>0.748</v>
      </c>
      <c r="AC45" s="12"/>
      <c r="AD45" s="39">
        <f t="shared" si="16"/>
        <v>0.92817402127722082</v>
      </c>
    </row>
    <row r="46" spans="1:30" x14ac:dyDescent="0.25">
      <c r="A46">
        <v>2658</v>
      </c>
      <c r="B46" s="142" t="str">
        <f>INDEX([16]Data!$C$5:$C$156,MATCH(A46,[16]Data!$A$5:$A$156,0))</f>
        <v>Kotelna Svitavy - Dimitrovova</v>
      </c>
      <c r="C46" s="83" t="str">
        <f>VLOOKUP($C$2,'[6]ERU-1'!$A$6:$BE$17,C$42,FALSE)</f>
        <v>Listopad</v>
      </c>
      <c r="D46" s="83">
        <f>VLOOKUP($C$2,'[6]ERU-1'!$A$6:$BE$17,D$42,FALSE)</f>
        <v>11</v>
      </c>
      <c r="E46" s="83">
        <f>VLOOKUP($C$2,'[6]ERU-1'!$A$6:$BE$17,E$42,FALSE)</f>
        <v>2685.7809999999999</v>
      </c>
      <c r="F46" s="83">
        <f>VLOOKUP($C$2,'[6]ERU-1'!$A$6:$BE$17,F$42,FALSE)</f>
        <v>1380.49</v>
      </c>
      <c r="G46" s="83">
        <f>VLOOKUP($C$2,'[6]ERU-1'!$A$6:$BE$17,G$42,FALSE)</f>
        <v>35.378999999999998</v>
      </c>
      <c r="H46" s="83">
        <f>VLOOKUP($C$2,'[6]ERU-1'!$A$6:$BE$17,H$42,FALSE)</f>
        <v>4236</v>
      </c>
      <c r="I46" s="83">
        <f>VLOOKUP($C$2,'[6]ERU-1'!$A$6:$BE$17,I$42,FALSE)</f>
        <v>0</v>
      </c>
      <c r="J46" s="83">
        <f>VLOOKUP($C$2,'[6]ERU-1'!$A$6:$BE$17,J$42,FALSE)</f>
        <v>0</v>
      </c>
      <c r="K46" s="83">
        <f>VLOOKUP($C$2,'[6]ERU-1'!$A$6:$BE$17,K$42,FALSE)</f>
        <v>4236</v>
      </c>
      <c r="L46" s="83">
        <f>VLOOKUP($C$2,'[6]ERU-1'!$A$6:$BE$17,L$42,FALSE)</f>
        <v>0</v>
      </c>
      <c r="M46" s="83">
        <f>VLOOKUP($C$2,'[6]ERU-1'!$A$6:$BE$17,M$42,FALSE)</f>
        <v>4236</v>
      </c>
      <c r="N46" s="83">
        <f>VLOOKUP($C$2,'[6]ERU-1'!$A$6:$BE$17,N$42,FALSE)</f>
        <v>0</v>
      </c>
      <c r="O46" s="83" t="s">
        <v>36</v>
      </c>
      <c r="P46" s="83">
        <f>VLOOKUP($C$2,'[6]ERU-1'!$A$6:$BE$17,P$42,FALSE)</f>
        <v>0</v>
      </c>
      <c r="Q46" s="83">
        <f>VLOOKUP($C$2,'[6]ERU-1'!$A$6:$BE$17,Q$42,FALSE)</f>
        <v>0</v>
      </c>
      <c r="R46" s="83">
        <f>VLOOKUP($C$2,'[6]ERU-1'!$A$6:$BE$17,R$42,FALSE)</f>
        <v>0</v>
      </c>
      <c r="S46" s="83">
        <f>VLOOKUP($C$2,'[6]ERU-1'!$A$6:$BE$17,S$42,FALSE)</f>
        <v>0</v>
      </c>
      <c r="T46" s="83">
        <f>VLOOKUP($C$2,'[6]ERU-1'!$A$6:$BE$17,T$42,FALSE)</f>
        <v>0</v>
      </c>
      <c r="U46" s="83">
        <f>VLOOKUP($C$2,'[6]ERU-1'!$A$6:$BE$17,U$42,FALSE)</f>
        <v>0</v>
      </c>
      <c r="V46" s="83">
        <f>VLOOKUP($C$2,'[6]ERU-1'!$A$6:$BE$17,V$42,FALSE)</f>
        <v>0</v>
      </c>
      <c r="W46" s="83">
        <f>VLOOKUP($C$2,'[6]ERU-1'!$A$6:$BE$17,W$42,FALSE)</f>
        <v>0</v>
      </c>
      <c r="X46" s="83">
        <f>VLOOKUP($C$2,'[6]ERU-1'!$A$6:$BE$17,X$42,FALSE)</f>
        <v>424</v>
      </c>
      <c r="Y46" s="83">
        <f>VLOOKUP($C$2,'[6]ERU-1'!$A$6:$BE$17,Y$42,FALSE)</f>
        <v>3812</v>
      </c>
      <c r="Z46" s="83">
        <f>VLOOKUP($C$2,'[6]ERU-1'!$A$6:$BE$17,Z$42,FALSE)</f>
        <v>0</v>
      </c>
      <c r="AA46" s="83" t="str">
        <f>INDEX([16]Data!$BK$5:$BK$156,MATCH(A46,[16]Data!$A$5:$A$156,0))</f>
        <v>Pardubický</v>
      </c>
      <c r="AB46" s="83">
        <f>INDEX([16]Data!$BM$5:$BM$156,MATCH(A46,[16]Data!$A$5:$A$156,0))</f>
        <v>0.28000000000000003</v>
      </c>
      <c r="AC46" s="12"/>
      <c r="AD46" s="39">
        <f t="shared" si="16"/>
        <v>0.85235435726927877</v>
      </c>
    </row>
    <row r="47" spans="1:30" x14ac:dyDescent="0.25">
      <c r="A47">
        <v>3279</v>
      </c>
      <c r="B47" s="142" t="str">
        <f>INDEX([16]Data!$C$5:$C$156,MATCH(A47,[16]Data!$A$5:$A$156,0))</f>
        <v>KJ - Přelouč, 17. listopadu</v>
      </c>
      <c r="C47" s="83" t="str">
        <f>VLOOKUP($C$2,'[2]ERU-1'!$A$6:$BE$17,C$42,FALSE)</f>
        <v>Listopad</v>
      </c>
      <c r="D47" s="83">
        <f>VLOOKUP($C$2,'[2]ERU-1'!$A$6:$BE$17,D$42,FALSE)</f>
        <v>11</v>
      </c>
      <c r="E47" s="83">
        <f>VLOOKUP($C$2,'[2]ERU-1'!$A$6:$BE$17,E$42,FALSE)</f>
        <v>233.518</v>
      </c>
      <c r="F47" s="83">
        <f>VLOOKUP($C$2,'[2]ERU-1'!$A$6:$BE$17,F$42,FALSE)</f>
        <v>133.899</v>
      </c>
      <c r="G47" s="83">
        <f>VLOOKUP($C$2,'[2]ERU-1'!$A$6:$BE$17,G$42,FALSE)</f>
        <v>35.378999999999998</v>
      </c>
      <c r="H47" s="83">
        <f>VLOOKUP($C$2,'[2]ERU-1'!$A$6:$BE$17,H$42,FALSE)</f>
        <v>416</v>
      </c>
      <c r="I47" s="83">
        <f>VLOOKUP($C$2,'[2]ERU-1'!$A$6:$BE$17,I$42,FALSE)</f>
        <v>0</v>
      </c>
      <c r="J47" s="83">
        <f>VLOOKUP($C$2,'[2]ERU-1'!$A$6:$BE$17,J$42,FALSE)</f>
        <v>0</v>
      </c>
      <c r="K47" s="83">
        <f>VLOOKUP($C$2,'[2]ERU-1'!$A$6:$BE$17,K$42,FALSE)</f>
        <v>416</v>
      </c>
      <c r="L47" s="83">
        <f>VLOOKUP($C$2,'[2]ERU-1'!$A$6:$BE$17,L$42,FALSE)</f>
        <v>0</v>
      </c>
      <c r="M47" s="83">
        <f>VLOOKUP($C$2,'[2]ERU-1'!$A$6:$BE$17,M$42,FALSE)</f>
        <v>416</v>
      </c>
      <c r="N47" s="83">
        <f>VLOOKUP($C$2,'[2]ERU-1'!$A$6:$BE$17,N$42,FALSE)</f>
        <v>0</v>
      </c>
      <c r="O47" s="83" t="s">
        <v>36</v>
      </c>
      <c r="P47" s="83">
        <f>VLOOKUP($C$2,'[2]ERU-1'!$A$6:$BE$17,P$42,FALSE)</f>
        <v>0</v>
      </c>
      <c r="Q47" s="83">
        <f>VLOOKUP($C$2,'[2]ERU-1'!$A$6:$BE$17,Q$42,FALSE)</f>
        <v>0</v>
      </c>
      <c r="R47" s="83">
        <f>VLOOKUP($C$2,'[2]ERU-1'!$A$6:$BE$17,R$42,FALSE)</f>
        <v>0</v>
      </c>
      <c r="S47" s="83">
        <f>VLOOKUP($C$2,'[2]ERU-1'!$A$6:$BE$17,S$42,FALSE)</f>
        <v>0</v>
      </c>
      <c r="T47" s="83">
        <f>VLOOKUP($C$2,'[2]ERU-1'!$A$6:$BE$17,T$42,FALSE)</f>
        <v>0</v>
      </c>
      <c r="U47" s="83">
        <f>VLOOKUP($C$2,'[2]ERU-1'!$A$6:$BE$17,U$42,FALSE)</f>
        <v>0</v>
      </c>
      <c r="V47" s="83">
        <f>VLOOKUP($C$2,'[2]ERU-1'!$A$6:$BE$17,V$42,FALSE)</f>
        <v>0</v>
      </c>
      <c r="W47" s="83">
        <f>VLOOKUP($C$2,'[2]ERU-1'!$A$6:$BE$17,W$42,FALSE)</f>
        <v>0</v>
      </c>
      <c r="X47" s="83">
        <f>VLOOKUP($C$2,'[2]ERU-1'!$A$6:$BE$17,X$42,FALSE)</f>
        <v>83</v>
      </c>
      <c r="Y47" s="83">
        <f>VLOOKUP($C$2,'[2]ERU-1'!$A$6:$BE$17,Y$42,FALSE)</f>
        <v>333</v>
      </c>
      <c r="Z47" s="83">
        <f>VLOOKUP($C$2,'[2]ERU-1'!$A$6:$BE$17,Z$42,FALSE)</f>
        <v>0</v>
      </c>
      <c r="AA47" s="83" t="str">
        <f>INDEX([16]Data!$BK$5:$BK$156,MATCH(A47,[16]Data!$A$5:$A$156,0))</f>
        <v>Pardubický</v>
      </c>
      <c r="AB47" s="83">
        <f>INDEX([16]Data!$BM$5:$BM$156,MATCH(A47,[16]Data!$A$5:$A$156,0))</f>
        <v>0.29099999999999998</v>
      </c>
      <c r="AC47" s="12"/>
      <c r="AD47" s="39">
        <f t="shared" si="16"/>
        <v>0.86300536639971581</v>
      </c>
    </row>
    <row r="48" spans="1:30" x14ac:dyDescent="0.25">
      <c r="A48">
        <v>1746</v>
      </c>
      <c r="B48" s="142" t="str">
        <f>INDEX([16]Data!$C$5:$C$156,MATCH(A48,[16]Data!$A$5:$A$156,0))</f>
        <v>Kotelna Krátká - Železná Ruda</v>
      </c>
      <c r="C48" s="83" t="str">
        <f>VLOOKUP($C$2,'[3]ERU-1'!$A$6:$BE$17,C$42,FALSE)</f>
        <v>Listopad</v>
      </c>
      <c r="D48" s="83">
        <f>VLOOKUP($C$2,'[3]ERU-1'!$A$6:$BE$17,D$42,FALSE)</f>
        <v>11</v>
      </c>
      <c r="E48" s="83">
        <f>VLOOKUP($C$2,'[3]ERU-1'!$A$6:$BE$17,E$42,FALSE)</f>
        <v>0</v>
      </c>
      <c r="F48" s="83">
        <f>VLOOKUP($C$2,'[3]ERU-1'!$A$6:$BE$17,F$42,FALSE)</f>
        <v>0</v>
      </c>
      <c r="G48" s="83">
        <f>VLOOKUP($C$2,'[3]ERU-1'!$A$6:$BE$17,G$42,FALSE)</f>
        <v>35.332999999999998</v>
      </c>
      <c r="H48" s="83">
        <f>VLOOKUP($C$2,'[3]ERU-1'!$A$6:$BE$17,H$42,FALSE)</f>
        <v>0</v>
      </c>
      <c r="I48" s="83">
        <f>VLOOKUP($C$2,'[3]ERU-1'!$A$6:$BE$17,I$42,FALSE)</f>
        <v>0</v>
      </c>
      <c r="J48" s="83">
        <f>VLOOKUP($C$2,'[3]ERU-1'!$A$6:$BE$17,J$42,FALSE)</f>
        <v>0</v>
      </c>
      <c r="K48" s="83">
        <f>VLOOKUP($C$2,'[3]ERU-1'!$A$6:$BE$17,K$42,FALSE)</f>
        <v>0</v>
      </c>
      <c r="L48" s="83">
        <f>VLOOKUP($C$2,'[3]ERU-1'!$A$6:$BE$17,L$42,FALSE)</f>
        <v>0</v>
      </c>
      <c r="M48" s="83">
        <f>VLOOKUP($C$2,'[3]ERU-1'!$A$6:$BE$17,M$42,FALSE)</f>
        <v>0</v>
      </c>
      <c r="N48" s="83">
        <f>VLOOKUP($C$2,'[3]ERU-1'!$A$6:$BE$17,N$42,FALSE)</f>
        <v>0</v>
      </c>
      <c r="O48" s="83" t="s">
        <v>36</v>
      </c>
      <c r="P48" s="83">
        <f>VLOOKUP($C$2,'[3]ERU-1'!$A$6:$BE$17,P$42,FALSE)</f>
        <v>0</v>
      </c>
      <c r="Q48" s="83">
        <f>VLOOKUP($C$2,'[3]ERU-1'!$A$6:$BE$17,Q$42,FALSE)</f>
        <v>0</v>
      </c>
      <c r="R48" s="83">
        <f>VLOOKUP($C$2,'[3]ERU-1'!$A$6:$BE$17,R$42,FALSE)</f>
        <v>0</v>
      </c>
      <c r="S48" s="83">
        <f>VLOOKUP($C$2,'[3]ERU-1'!$A$6:$BE$17,S$42,FALSE)</f>
        <v>0</v>
      </c>
      <c r="T48" s="83">
        <f>VLOOKUP($C$2,'[3]ERU-1'!$A$6:$BE$17,T$42,FALSE)</f>
        <v>0</v>
      </c>
      <c r="U48" s="83">
        <f>VLOOKUP($C$2,'[3]ERU-1'!$A$6:$BE$17,U$42,FALSE)</f>
        <v>0</v>
      </c>
      <c r="V48" s="83">
        <f>VLOOKUP($C$2,'[3]ERU-1'!$A$6:$BE$17,V$42,FALSE)</f>
        <v>0</v>
      </c>
      <c r="W48" s="83">
        <f>VLOOKUP($C$2,'[3]ERU-1'!$A$6:$BE$17,W$42,FALSE)</f>
        <v>0</v>
      </c>
      <c r="X48" s="83">
        <f>VLOOKUP($C$2,'[3]ERU-1'!$A$6:$BE$17,X$42,FALSE)</f>
        <v>0</v>
      </c>
      <c r="Y48" s="83">
        <f>VLOOKUP($C$2,'[3]ERU-1'!$A$6:$BE$17,Y$42,FALSE)</f>
        <v>0</v>
      </c>
      <c r="Z48" s="83">
        <f>VLOOKUP($C$2,'[3]ERU-1'!$A$6:$BE$17,Z$42,FALSE)</f>
        <v>0</v>
      </c>
      <c r="AA48" s="83" t="str">
        <f>INDEX([16]Data!$BK$5:$BK$156,MATCH(A48,[16]Data!$A$5:$A$156,0))</f>
        <v>Plzeňský</v>
      </c>
      <c r="AB48" s="83">
        <f>INDEX([16]Data!$BM$5:$BM$156,MATCH(A48,[16]Data!$A$5:$A$156,0))</f>
        <v>0.253</v>
      </c>
      <c r="AC48" s="12"/>
      <c r="AD48" s="39" t="e">
        <f t="shared" si="16"/>
        <v>#DIV/0!</v>
      </c>
    </row>
    <row r="49" spans="1:30" x14ac:dyDescent="0.25">
      <c r="A49">
        <v>1747</v>
      </c>
      <c r="B49" s="142" t="str">
        <f>INDEX([16]Data!$C$5:$C$156,MATCH(A49,[16]Data!$A$5:$A$156,0))</f>
        <v>Kotelna Govorova - Smiřice</v>
      </c>
      <c r="C49" s="83" t="str">
        <f>VLOOKUP($C$2,'[4]ERU-1'!$A$6:$BE$17,C$42,FALSE)</f>
        <v>Listopad</v>
      </c>
      <c r="D49" s="83">
        <f>VLOOKUP($C$2,'[4]ERU-1'!$A$6:$BE$17,D$42,FALSE)</f>
        <v>11</v>
      </c>
      <c r="E49" s="83">
        <f>VLOOKUP($C$2,'[4]ERU-1'!$A$6:$BE$17,E$42,FALSE)</f>
        <v>250.024</v>
      </c>
      <c r="F49" s="83">
        <f>VLOOKUP($C$2,'[4]ERU-1'!$A$6:$BE$17,F$42,FALSE)</f>
        <v>148.18799999999999</v>
      </c>
      <c r="G49" s="83">
        <f>VLOOKUP($C$2,'[4]ERU-1'!$A$6:$BE$17,G$42,FALSE)</f>
        <v>35.378999999999998</v>
      </c>
      <c r="H49" s="83">
        <f>VLOOKUP($C$2,'[4]ERU-1'!$A$6:$BE$17,H$42,FALSE)</f>
        <v>415</v>
      </c>
      <c r="I49" s="83">
        <f>VLOOKUP($C$2,'[4]ERU-1'!$A$6:$BE$17,I$42,FALSE)</f>
        <v>0</v>
      </c>
      <c r="J49" s="83">
        <f>VLOOKUP($C$2,'[4]ERU-1'!$A$6:$BE$17,J$42,FALSE)</f>
        <v>0</v>
      </c>
      <c r="K49" s="83">
        <f>VLOOKUP($C$2,'[4]ERU-1'!$A$6:$BE$17,K$42,FALSE)</f>
        <v>415</v>
      </c>
      <c r="L49" s="83">
        <f>VLOOKUP($C$2,'[4]ERU-1'!$A$6:$BE$17,L$42,FALSE)</f>
        <v>0</v>
      </c>
      <c r="M49" s="83">
        <f>VLOOKUP($C$2,'[4]ERU-1'!$A$6:$BE$17,M$42,FALSE)</f>
        <v>415</v>
      </c>
      <c r="N49" s="83">
        <f>VLOOKUP($C$2,'[4]ERU-1'!$A$6:$BE$17,N$42,FALSE)</f>
        <v>0</v>
      </c>
      <c r="O49" s="83" t="s">
        <v>36</v>
      </c>
      <c r="P49" s="83">
        <f>VLOOKUP($C$2,'[4]ERU-1'!$A$6:$BE$17,P$42,FALSE)</f>
        <v>0</v>
      </c>
      <c r="Q49" s="83">
        <f>VLOOKUP($C$2,'[4]ERU-1'!$A$6:$BE$17,Q$42,FALSE)</f>
        <v>0</v>
      </c>
      <c r="R49" s="83">
        <f>VLOOKUP($C$2,'[4]ERU-1'!$A$6:$BE$17,R$42,FALSE)</f>
        <v>0</v>
      </c>
      <c r="S49" s="83">
        <f>VLOOKUP($C$2,'[4]ERU-1'!$A$6:$BE$17,S$42,FALSE)</f>
        <v>0</v>
      </c>
      <c r="T49" s="83">
        <f>VLOOKUP($C$2,'[4]ERU-1'!$A$6:$BE$17,T$42,FALSE)</f>
        <v>0</v>
      </c>
      <c r="U49" s="83">
        <f>VLOOKUP($C$2,'[4]ERU-1'!$A$6:$BE$17,U$42,FALSE)</f>
        <v>0</v>
      </c>
      <c r="V49" s="83">
        <f>VLOOKUP($C$2,'[4]ERU-1'!$A$6:$BE$17,V$42,FALSE)</f>
        <v>0</v>
      </c>
      <c r="W49" s="83">
        <f>VLOOKUP($C$2,'[4]ERU-1'!$A$6:$BE$17,W$42,FALSE)</f>
        <v>0</v>
      </c>
      <c r="X49" s="83">
        <f>VLOOKUP($C$2,'[4]ERU-1'!$A$6:$BE$17,X$42,FALSE)</f>
        <v>104</v>
      </c>
      <c r="Y49" s="83">
        <f>VLOOKUP($C$2,'[4]ERU-1'!$A$6:$BE$17,Y$42,FALSE)</f>
        <v>311</v>
      </c>
      <c r="Z49" s="83">
        <f>VLOOKUP($C$2,'[4]ERU-1'!$A$6:$BE$17,Z$42,FALSE)</f>
        <v>0</v>
      </c>
      <c r="AA49" s="83" t="str">
        <f>INDEX([16]Data!$BK$5:$BK$156,MATCH(A49,[16]Data!$A$5:$A$156,0))</f>
        <v>Královéhradecký</v>
      </c>
      <c r="AB49" s="83">
        <f>INDEX([16]Data!$BM$5:$BM$156,MATCH(A49,[16]Data!$A$5:$A$156,0))</f>
        <v>0.23400000000000001</v>
      </c>
      <c r="AC49" s="12"/>
      <c r="AD49" s="39">
        <f t="shared" si="16"/>
        <v>0.77791574066576086</v>
      </c>
    </row>
    <row r="50" spans="1:30" x14ac:dyDescent="0.25">
      <c r="A50">
        <v>2043</v>
      </c>
      <c r="B50" s="142" t="str">
        <f>INDEX([16]Data!$C$5:$C$156,MATCH(A50,[16]Data!$A$5:$A$156,0))</f>
        <v>Kotelna Bradlo</v>
      </c>
      <c r="C50" s="83" t="str">
        <f>VLOOKUP($C$2,'[5]ERU-1'!$A$6:$BE$17,C$42,FALSE)</f>
        <v>Listopad</v>
      </c>
      <c r="D50" s="83">
        <f>VLOOKUP($C$2,'[5]ERU-1'!$A$6:$BE$17,D$42,FALSE)</f>
        <v>11</v>
      </c>
      <c r="E50" s="83">
        <f>VLOOKUP($C$2,'[5]ERU-1'!$A$6:$BE$17,E$42,FALSE)</f>
        <v>1897.999</v>
      </c>
      <c r="F50" s="83">
        <f>VLOOKUP($C$2,'[5]ERU-1'!$A$6:$BE$17,F$42,FALSE)</f>
        <v>971.19899999999996</v>
      </c>
      <c r="G50" s="83">
        <f>VLOOKUP($C$2,'[5]ERU-1'!$A$6:$BE$17,G$42,FALSE)</f>
        <v>35.378999999999998</v>
      </c>
      <c r="H50" s="83">
        <f>VLOOKUP($C$2,'[5]ERU-1'!$A$6:$BE$17,H$42,FALSE)</f>
        <v>2915</v>
      </c>
      <c r="I50" s="83">
        <f>VLOOKUP($C$2,'[5]ERU-1'!$A$6:$BE$17,I$42,FALSE)</f>
        <v>0</v>
      </c>
      <c r="J50" s="83">
        <f>VLOOKUP($C$2,'[5]ERU-1'!$A$6:$BE$17,J$42,FALSE)</f>
        <v>0</v>
      </c>
      <c r="K50" s="83">
        <f>VLOOKUP($C$2,'[5]ERU-1'!$A$6:$BE$17,K$42,FALSE)</f>
        <v>2915</v>
      </c>
      <c r="L50" s="83">
        <f>VLOOKUP($C$2,'[5]ERU-1'!$A$6:$BE$17,L$42,FALSE)</f>
        <v>0</v>
      </c>
      <c r="M50" s="83">
        <f>VLOOKUP($C$2,'[5]ERU-1'!$A$6:$BE$17,M$42,FALSE)</f>
        <v>2915</v>
      </c>
      <c r="N50" s="83">
        <f>VLOOKUP($C$2,'[5]ERU-1'!$A$6:$BE$17,N$42,FALSE)</f>
        <v>0</v>
      </c>
      <c r="O50" s="83" t="s">
        <v>36</v>
      </c>
      <c r="P50" s="83">
        <f>VLOOKUP($C$2,'[5]ERU-1'!$A$6:$BE$17,P$42,FALSE)</f>
        <v>0</v>
      </c>
      <c r="Q50" s="83">
        <f>VLOOKUP($C$2,'[5]ERU-1'!$A$6:$BE$17,Q$42,FALSE)</f>
        <v>0</v>
      </c>
      <c r="R50" s="83">
        <f>VLOOKUP($C$2,'[5]ERU-1'!$A$6:$BE$17,R$42,FALSE)</f>
        <v>0</v>
      </c>
      <c r="S50" s="83">
        <f>VLOOKUP($C$2,'[5]ERU-1'!$A$6:$BE$17,S$42,FALSE)</f>
        <v>0</v>
      </c>
      <c r="T50" s="83">
        <f>VLOOKUP($C$2,'[5]ERU-1'!$A$6:$BE$17,T$42,FALSE)</f>
        <v>0</v>
      </c>
      <c r="U50" s="83">
        <f>VLOOKUP($C$2,'[5]ERU-1'!$A$6:$BE$17,U$42,FALSE)</f>
        <v>0</v>
      </c>
      <c r="V50" s="83">
        <f>VLOOKUP($C$2,'[5]ERU-1'!$A$6:$BE$17,V$42,FALSE)</f>
        <v>0</v>
      </c>
      <c r="W50" s="83">
        <f>VLOOKUP($C$2,'[5]ERU-1'!$A$6:$BE$17,W$42,FALSE)</f>
        <v>0</v>
      </c>
      <c r="X50" s="83">
        <f>VLOOKUP($C$2,'[5]ERU-1'!$A$6:$BE$17,X$42,FALSE)</f>
        <v>1166</v>
      </c>
      <c r="Y50" s="83">
        <f>VLOOKUP($C$2,'[5]ERU-1'!$A$6:$BE$17,Y$42,FALSE)</f>
        <v>1749</v>
      </c>
      <c r="Z50" s="83">
        <f>VLOOKUP($C$2,'[5]ERU-1'!$A$6:$BE$17,Z$42,FALSE)</f>
        <v>0</v>
      </c>
      <c r="AA50" s="83" t="str">
        <f>INDEX([16]Data!$BK$5:$BK$156,MATCH(A50,[16]Data!$A$5:$A$156,0))</f>
        <v>Vysočina</v>
      </c>
      <c r="AB50" s="83">
        <f>INDEX([16]Data!$BM$5:$BM$156,MATCH(A50,[16]Data!$A$5:$A$156,0))</f>
        <v>2.161</v>
      </c>
      <c r="AC50" s="12"/>
      <c r="AD50" s="39">
        <f t="shared" si="16"/>
        <v>0.83373461280563743</v>
      </c>
    </row>
    <row r="51" spans="1:30" x14ac:dyDescent="0.25">
      <c r="A51">
        <v>3468</v>
      </c>
      <c r="B51" s="142" t="str">
        <f>INDEX([16]Data!$C$5:$C$156,MATCH(A51,[16]Data!$A$5:$A$156,0))</f>
        <v>Kotelna Zruč - Na Výsluní</v>
      </c>
      <c r="C51" s="83" t="str">
        <f>VLOOKUP($C$2,'[8]ERU-1'!$A$28:$BE$39,C$42,FALSE)</f>
        <v>Listopad</v>
      </c>
      <c r="D51" s="83">
        <f>VLOOKUP($C$2,'[8]ERU-1'!$A$28:$BE$39,D$42,FALSE)</f>
        <v>11</v>
      </c>
      <c r="E51" s="83">
        <f>VLOOKUP($C$2,'[8]ERU-1'!$A$28:$BE$39,E$42,FALSE)</f>
        <v>14.512</v>
      </c>
      <c r="F51" s="83">
        <f>VLOOKUP($C$2,'[8]ERU-1'!$A$28:$BE$39,F$42,FALSE)</f>
        <v>7.6950000000000003</v>
      </c>
      <c r="G51" s="83">
        <f>VLOOKUP($C$2,'[8]ERU-1'!$A$28:$BE$39,G$42,FALSE)</f>
        <v>35.356999999999999</v>
      </c>
      <c r="H51" s="83">
        <f>VLOOKUP($C$2,'[8]ERU-1'!$A$28:$BE$39,H$42,FALSE)</f>
        <v>22</v>
      </c>
      <c r="I51" s="83">
        <f>VLOOKUP($C$2,'[8]ERU-1'!$A$28:$BE$39,I$42,FALSE)</f>
        <v>0</v>
      </c>
      <c r="J51" s="83">
        <f>VLOOKUP($C$2,'[8]ERU-1'!$A$28:$BE$39,J$42,FALSE)</f>
        <v>0</v>
      </c>
      <c r="K51" s="83">
        <f>VLOOKUP($C$2,'[8]ERU-1'!$A$28:$BE$39,K$42,FALSE)</f>
        <v>22</v>
      </c>
      <c r="L51" s="83">
        <f>VLOOKUP($C$2,'[8]ERU-1'!$A$28:$BE$39,L$42,FALSE)</f>
        <v>0</v>
      </c>
      <c r="M51" s="83">
        <f>VLOOKUP($C$2,'[8]ERU-1'!$A$28:$BE$39,M$42,FALSE)</f>
        <v>22</v>
      </c>
      <c r="N51" s="83">
        <f>VLOOKUP($C$2,'[8]ERU-1'!$A$28:$BE$39,N$42,FALSE)</f>
        <v>0</v>
      </c>
      <c r="O51" s="83" t="s">
        <v>36</v>
      </c>
      <c r="P51" s="83">
        <f>VLOOKUP($C$2,'[8]ERU-1'!$A$28:$BE$39,P$42,FALSE)</f>
        <v>0</v>
      </c>
      <c r="Q51" s="83">
        <f>VLOOKUP($C$2,'[8]ERU-1'!$A$28:$BE$39,Q$42,FALSE)</f>
        <v>0</v>
      </c>
      <c r="R51" s="83">
        <f>VLOOKUP($C$2,'[8]ERU-1'!$A$28:$BE$39,R$42,FALSE)</f>
        <v>0</v>
      </c>
      <c r="S51" s="83">
        <f>VLOOKUP($C$2,'[8]ERU-1'!$A$28:$BE$39,S$42,FALSE)</f>
        <v>0</v>
      </c>
      <c r="T51" s="83">
        <f>VLOOKUP($C$2,'[8]ERU-1'!$A$28:$BE$39,T$42,FALSE)</f>
        <v>0</v>
      </c>
      <c r="U51" s="83">
        <f>VLOOKUP($C$2,'[8]ERU-1'!$A$28:$BE$39,U$42,FALSE)</f>
        <v>0</v>
      </c>
      <c r="V51" s="83">
        <f>VLOOKUP($C$2,'[8]ERU-1'!$A$28:$BE$39,V$42,FALSE)</f>
        <v>0</v>
      </c>
      <c r="W51" s="83">
        <f>VLOOKUP($C$2,'[8]ERU-1'!$A$28:$BE$39,W$42,FALSE)</f>
        <v>0</v>
      </c>
      <c r="X51" s="83">
        <f>VLOOKUP($C$2,'[8]ERU-1'!$A$28:$BE$39,X$42,FALSE)</f>
        <v>11</v>
      </c>
      <c r="Y51" s="83">
        <f>VLOOKUP($C$2,'[8]ERU-1'!$A$28:$BE$39,Y$42,FALSE)</f>
        <v>11</v>
      </c>
      <c r="Z51" s="83">
        <f>VLOOKUP($C$2,'[8]ERU-1'!$A$28:$BE$39,Z$42,FALSE)</f>
        <v>0</v>
      </c>
      <c r="AA51" s="83" t="str">
        <f>INDEX([16]Data!$BK$5:$BK$156,MATCH(A51,[16]Data!$A$5:$A$156,0))</f>
        <v>Středočeský</v>
      </c>
      <c r="AB51" s="83">
        <f>INDEX([16]Data!$BM$5:$BM$156,MATCH(A51,[16]Data!$A$5:$A$156,0))</f>
        <v>1.0629999999999999</v>
      </c>
      <c r="AC51" s="12"/>
      <c r="AD51" s="39">
        <f t="shared" si="16"/>
        <v>0.79416648617428343</v>
      </c>
    </row>
    <row r="52" spans="1:30" x14ac:dyDescent="0.25">
      <c r="A52">
        <v>1747</v>
      </c>
      <c r="B52" s="142" t="str">
        <f>INDEX([16]Data!$C$5:$C$156,MATCH(A52,[16]Data!$A$5:$A$156,0))</f>
        <v>Kotelna Govorova - Smiřice</v>
      </c>
      <c r="C52" s="83" t="str">
        <f>VLOOKUP($C$2,'[4]ERU-1'!$A$28:$BE$39,C$42,FALSE)</f>
        <v>Listopad</v>
      </c>
      <c r="D52" s="83">
        <f>VLOOKUP($C$2,'[4]ERU-1'!$A$28:$BE$39,D$42,FALSE)</f>
        <v>11</v>
      </c>
      <c r="E52" s="83">
        <f>VLOOKUP($C$2,'[4]ERU-1'!$A$28:$BE$39,E$42,FALSE)</f>
        <v>14.986000000000001</v>
      </c>
      <c r="F52" s="83">
        <f>VLOOKUP($C$2,'[4]ERU-1'!$A$28:$BE$39,F$42,FALSE)</f>
        <v>10.798</v>
      </c>
      <c r="G52" s="83">
        <f>VLOOKUP($C$2,'[4]ERU-1'!$A$28:$BE$39,G$42,FALSE)</f>
        <v>35.378999999999998</v>
      </c>
      <c r="H52" s="83">
        <f>VLOOKUP($C$2,'[4]ERU-1'!$A$28:$BE$39,H$42,FALSE)</f>
        <v>34</v>
      </c>
      <c r="I52" s="83">
        <f>VLOOKUP($C$2,'[4]ERU-1'!$A$28:$BE$39,I$42,FALSE)</f>
        <v>0</v>
      </c>
      <c r="J52" s="83">
        <f>VLOOKUP($C$2,'[4]ERU-1'!$A$28:$BE$39,J$42,FALSE)</f>
        <v>0</v>
      </c>
      <c r="K52" s="83">
        <f>VLOOKUP($C$2,'[4]ERU-1'!$A$28:$BE$39,K$42,FALSE)</f>
        <v>34</v>
      </c>
      <c r="L52" s="83">
        <f>VLOOKUP($C$2,'[4]ERU-1'!$A$28:$BE$39,L$42,FALSE)</f>
        <v>0</v>
      </c>
      <c r="M52" s="83">
        <f>VLOOKUP($C$2,'[4]ERU-1'!$A$28:$BE$39,M$42,FALSE)</f>
        <v>34</v>
      </c>
      <c r="N52" s="83">
        <f>VLOOKUP($C$2,'[4]ERU-1'!$A$28:$BE$39,N$42,FALSE)</f>
        <v>0</v>
      </c>
      <c r="O52" s="83" t="s">
        <v>36</v>
      </c>
      <c r="P52" s="83">
        <f>VLOOKUP($C$2,'[4]ERU-1'!$A$28:$BE$39,P$42,FALSE)</f>
        <v>0</v>
      </c>
      <c r="Q52" s="83">
        <f>VLOOKUP($C$2,'[4]ERU-1'!$A$28:$BE$39,Q$42,FALSE)</f>
        <v>0</v>
      </c>
      <c r="R52" s="83">
        <f>VLOOKUP($C$2,'[4]ERU-1'!$A$28:$BE$39,R$42,FALSE)</f>
        <v>0</v>
      </c>
      <c r="S52" s="83">
        <f>VLOOKUP($C$2,'[4]ERU-1'!$A$28:$BE$39,S$42,FALSE)</f>
        <v>0</v>
      </c>
      <c r="T52" s="83">
        <f>VLOOKUP($C$2,'[4]ERU-1'!$A$28:$BE$39,T$42,FALSE)</f>
        <v>0</v>
      </c>
      <c r="U52" s="83">
        <f>VLOOKUP($C$2,'[4]ERU-1'!$A$28:$BE$39,U$42,FALSE)</f>
        <v>0</v>
      </c>
      <c r="V52" s="83">
        <f>VLOOKUP($C$2,'[4]ERU-1'!$A$28:$BE$39,V$42,FALSE)</f>
        <v>0</v>
      </c>
      <c r="W52" s="83">
        <f>VLOOKUP($C$2,'[4]ERU-1'!$A$28:$BE$39,W$42,FALSE)</f>
        <v>0</v>
      </c>
      <c r="X52" s="83">
        <f>VLOOKUP($C$2,'[4]ERU-1'!$A$28:$BE$39,X$42,FALSE)</f>
        <v>34</v>
      </c>
      <c r="Y52" s="83">
        <f>VLOOKUP($C$2,'[4]ERU-1'!$A$28:$BE$39,Y$42,FALSE)</f>
        <v>0</v>
      </c>
      <c r="Z52" s="83">
        <f>VLOOKUP($C$2,'[4]ERU-1'!$A$28:$BE$39,Z$42,FALSE)</f>
        <v>0</v>
      </c>
      <c r="AA52" s="83" t="str">
        <f>INDEX([16]Data!$BK$5:$BK$156,MATCH(A52,[16]Data!$A$5:$A$156,0))</f>
        <v>Královéhradecký</v>
      </c>
      <c r="AB52" s="83">
        <f>INDEX([16]Data!$BM$5:$BM$156,MATCH(A52,[16]Data!$A$5:$A$156,0))</f>
        <v>0.23400000000000001</v>
      </c>
      <c r="AC52" s="12"/>
      <c r="AD52" s="39">
        <f t="shared" si="16"/>
        <v>0.87464756847975966</v>
      </c>
    </row>
    <row r="53" spans="1:30" x14ac:dyDescent="0.25">
      <c r="A53">
        <v>3282</v>
      </c>
      <c r="B53" s="143" t="str">
        <f>INDEX([16]Data!$C$5:$C$156,MATCH(A53,[16]Data!$A$5:$A$156,0))</f>
        <v>Kotelna Volyně</v>
      </c>
      <c r="C53" s="83" t="str">
        <f>VLOOKUP($C$2,'[7]ERU-1'!$A$6:$BE$17,C$42,FALSE)</f>
        <v>Listopad</v>
      </c>
      <c r="D53" s="83">
        <f>VLOOKUP($C$2,'[7]ERU-1'!$A$6:$BE$17,D$42,FALSE)</f>
        <v>11</v>
      </c>
      <c r="E53" s="83">
        <f>VLOOKUP($C$2,'[7]ERU-1'!$A$6:$BE$17,E$42,FALSE)</f>
        <v>691.45100000000002</v>
      </c>
      <c r="F53" s="83">
        <f>VLOOKUP($C$2,'[7]ERU-1'!$A$6:$BE$17,F$42,FALSE)</f>
        <v>380.399</v>
      </c>
      <c r="G53" s="83">
        <f>VLOOKUP($C$2,'[7]ERU-1'!$A$6:$BE$17,G$42,FALSE)</f>
        <v>35.340000000000003</v>
      </c>
      <c r="H53" s="83">
        <f>VLOOKUP($C$2,'[7]ERU-1'!$A$6:$BE$17,H$42,FALSE)</f>
        <v>1104</v>
      </c>
      <c r="I53" s="83">
        <f>VLOOKUP($C$2,'[7]ERU-1'!$A$6:$BE$17,I$42,FALSE)</f>
        <v>0</v>
      </c>
      <c r="J53" s="83">
        <f>VLOOKUP($C$2,'[7]ERU-1'!$A$6:$BE$17,J$42,FALSE)</f>
        <v>0</v>
      </c>
      <c r="K53" s="83">
        <f>VLOOKUP($C$2,'[7]ERU-1'!$A$6:$BE$17,K$42,FALSE)</f>
        <v>1104</v>
      </c>
      <c r="L53" s="83">
        <f>VLOOKUP($C$2,'[7]ERU-1'!$A$6:$BE$17,L$42,FALSE)</f>
        <v>0</v>
      </c>
      <c r="M53" s="83">
        <f>VLOOKUP($C$2,'[7]ERU-1'!$A$6:$BE$17,M$42,FALSE)</f>
        <v>1104</v>
      </c>
      <c r="N53" s="83">
        <f>VLOOKUP($C$2,'[7]ERU-1'!$A$6:$BE$17,N$42,FALSE)</f>
        <v>0</v>
      </c>
      <c r="O53" s="83" t="s">
        <v>36</v>
      </c>
      <c r="P53" s="83">
        <f>VLOOKUP($C$2,'[7]ERU-1'!$A$6:$BE$17,P$42,FALSE)</f>
        <v>0</v>
      </c>
      <c r="Q53" s="83">
        <f>VLOOKUP($C$2,'[7]ERU-1'!$A$6:$BE$17,Q$42,FALSE)</f>
        <v>0</v>
      </c>
      <c r="R53" s="83">
        <f>VLOOKUP($C$2,'[7]ERU-1'!$A$6:$BE$17,R$42,FALSE)</f>
        <v>0</v>
      </c>
      <c r="S53" s="83">
        <f>VLOOKUP($C$2,'[7]ERU-1'!$A$6:$BE$17,S$42,FALSE)</f>
        <v>0</v>
      </c>
      <c r="T53" s="83">
        <f>VLOOKUP($C$2,'[7]ERU-1'!$A$6:$BE$17,T$42,FALSE)</f>
        <v>0</v>
      </c>
      <c r="U53" s="83">
        <f>VLOOKUP($C$2,'[7]ERU-1'!$A$6:$BE$17,U$42,FALSE)</f>
        <v>0</v>
      </c>
      <c r="V53" s="83">
        <f>VLOOKUP($C$2,'[7]ERU-1'!$A$6:$BE$17,V$42,FALSE)</f>
        <v>0</v>
      </c>
      <c r="W53" s="83">
        <f>VLOOKUP($C$2,'[7]ERU-1'!$A$6:$BE$17,W$42,FALSE)</f>
        <v>0</v>
      </c>
      <c r="X53" s="83">
        <f>VLOOKUP($C$2,'[7]ERU-1'!$A$6:$BE$17,X$42,FALSE)</f>
        <v>269.37599999999998</v>
      </c>
      <c r="Y53" s="83">
        <f>VLOOKUP($C$2,'[7]ERU-1'!$A$6:$BE$17,Y$42,FALSE)</f>
        <v>834.62400000000002</v>
      </c>
      <c r="Z53" s="83">
        <f>VLOOKUP($C$2,'[7]ERU-1'!$A$6:$BE$17,Z$42,FALSE)</f>
        <v>0</v>
      </c>
      <c r="AA53" s="83" t="str">
        <f>INDEX([16]Data!$BK$5:$BK$156,MATCH(A53,[16]Data!$A$5:$A$156,0))</f>
        <v>Jihočeský</v>
      </c>
      <c r="AB53" s="83">
        <f>INDEX([16]Data!$BM$5:$BM$156,MATCH(A53,[16]Data!$A$5:$A$156,0))</f>
        <v>0.79</v>
      </c>
      <c r="AD53" s="39">
        <f>H53/(F53*3.6)</f>
        <v>0.80617106424219476</v>
      </c>
    </row>
    <row r="54" spans="1:30" x14ac:dyDescent="0.25">
      <c r="A54">
        <v>2548</v>
      </c>
      <c r="B54" s="84" t="str">
        <f>INDEX([16]Data!$C$5:$C$156,MATCH(A54,[16]Data!$A$5:$A$156,0))</f>
        <v>KJ - Nádražní, Adamov</v>
      </c>
      <c r="C54" s="85" t="str">
        <f>VLOOKUP($C$2,'[17]ERU-1'!$A$6:$BE$17,C$42,FALSE)</f>
        <v>Listopad</v>
      </c>
      <c r="D54" s="85">
        <f>VLOOKUP($C$2,'[17]ERU-1'!$A$6:$BE$17,D$42,FALSE)</f>
        <v>11</v>
      </c>
      <c r="E54" s="85">
        <f>VLOOKUP($C$2,'[17]ERU-1'!$A$6:$BE$17,E$42,FALSE)</f>
        <v>2117.9467</v>
      </c>
      <c r="F54" s="85">
        <f>VLOOKUP($C$2,'[17]ERU-1'!$A$6:$BE$17,F$42,FALSE)</f>
        <v>1109.7422799999999</v>
      </c>
      <c r="G54" s="85">
        <f>VLOOKUP($C$2,'[17]ERU-1'!$A$6:$BE$17,G$42,FALSE)</f>
        <v>35.379919999999998</v>
      </c>
      <c r="H54" s="85">
        <f>VLOOKUP($C$2,'[17]ERU-1'!$A$6:$BE$17,H$42,FALSE)</f>
        <v>3058</v>
      </c>
      <c r="I54" s="85">
        <f>VLOOKUP($C$2,'[17]ERU-1'!$A$6:$BE$17,I$42,FALSE)</f>
        <v>0</v>
      </c>
      <c r="J54" s="85">
        <f>VLOOKUP($C$2,'[17]ERU-1'!$A$6:$BE$17,J$42,FALSE)</f>
        <v>0</v>
      </c>
      <c r="K54" s="85">
        <f>VLOOKUP($C$2,'[17]ERU-1'!$A$6:$BE$17,K$42,FALSE)</f>
        <v>3058</v>
      </c>
      <c r="L54" s="85">
        <f>VLOOKUP($C$2,'[17]ERU-1'!$A$6:$BE$17,L$42,FALSE)</f>
        <v>0</v>
      </c>
      <c r="M54" s="85">
        <f>VLOOKUP($C$2,'[17]ERU-1'!$A$6:$BE$17,M$42,FALSE)</f>
        <v>3058</v>
      </c>
      <c r="N54" s="85">
        <f>VLOOKUP($C$2,'[17]ERU-1'!$A$6:$BE$17,N$42,FALSE)</f>
        <v>0</v>
      </c>
      <c r="O54" s="85" t="s">
        <v>36</v>
      </c>
      <c r="P54" s="85">
        <f>VLOOKUP($C$2,'[17]ERU-1'!$A$6:$BE$17,P$42,FALSE)</f>
        <v>0</v>
      </c>
      <c r="Q54" s="85">
        <f>VLOOKUP($C$2,'[17]ERU-1'!$A$6:$BE$17,Q$42,FALSE)</f>
        <v>0</v>
      </c>
      <c r="R54" s="85">
        <f>VLOOKUP($C$2,'[17]ERU-1'!$A$6:$BE$17,R$42,FALSE)</f>
        <v>3058</v>
      </c>
      <c r="S54" s="85">
        <f>VLOOKUP($C$2,'[17]ERU-1'!$A$6:$BE$17,S$42,FALSE)</f>
        <v>0</v>
      </c>
      <c r="T54" s="85">
        <f>VLOOKUP($C$2,'[17]ERU-1'!$A$6:$BE$17,T$42,FALSE)</f>
        <v>0</v>
      </c>
      <c r="U54" s="85">
        <f>VLOOKUP($C$2,'[17]ERU-1'!$A$6:$BE$17,U$42,FALSE)</f>
        <v>0</v>
      </c>
      <c r="V54" s="85">
        <f>VLOOKUP($C$2,'[17]ERU-1'!$A$6:$BE$17,V$42,FALSE)</f>
        <v>0</v>
      </c>
      <c r="W54" s="85">
        <f>VLOOKUP($C$2,'[17]ERU-1'!$A$6:$BE$17,W$42,FALSE)</f>
        <v>0</v>
      </c>
      <c r="X54" s="85">
        <f>VLOOKUP($C$2,'[17]ERU-1'!$A$6:$BE$17,X$42,FALSE)</f>
        <v>0</v>
      </c>
      <c r="Y54" s="85">
        <f>VLOOKUP($C$2,'[17]ERU-1'!$A$6:$BE$17,Y$42,FALSE)</f>
        <v>0</v>
      </c>
      <c r="Z54" s="85">
        <f>VLOOKUP($C$2,'[17]ERU-1'!$A$6:$BE$17,Z$42,FALSE)</f>
        <v>0</v>
      </c>
      <c r="AA54" s="85" t="str">
        <f>INDEX([16]Data!$BK$5:$BK$156,MATCH(A54,[16]Data!$A$5:$A$156,0))</f>
        <v>Jihomoravský</v>
      </c>
      <c r="AB54" s="86">
        <f>INDEX([16]Data!$BM$5:$BM$156,MATCH(A54,[16]Data!$A$5:$A$156,0))</f>
        <v>2.2029999999999998</v>
      </c>
      <c r="AC54" s="12"/>
      <c r="AD54" s="39">
        <f t="shared" si="16"/>
        <v>0.76544298595566207</v>
      </c>
    </row>
    <row r="55" spans="1:30" x14ac:dyDescent="0.25">
      <c r="A55">
        <v>3375</v>
      </c>
      <c r="B55" s="84" t="str">
        <f>INDEX([16]Data!$C$5:$C$156,MATCH(A55,[16]Data!$A$5:$A$156,0))</f>
        <v>KJ - Babice (areál Hamé)</v>
      </c>
      <c r="C55" s="85" t="str">
        <f>VLOOKUP($C$2,'[18]ERU-1'!$A$6:$BE$17,C$42,FALSE)</f>
        <v>Listopad</v>
      </c>
      <c r="D55" s="85">
        <f>VLOOKUP($C$2,'[18]ERU-1'!$A$6:$BE$17,D$42,FALSE)</f>
        <v>11</v>
      </c>
      <c r="E55" s="85">
        <f>VLOOKUP($C$2,'[18]ERU-1'!$A$6:$BE$17,E$42,FALSE)</f>
        <v>528.73599999999999</v>
      </c>
      <c r="F55" s="85">
        <f>VLOOKUP($C$2,'[18]ERU-1'!$A$6:$BE$17,F$42,FALSE)</f>
        <v>276.81200000000001</v>
      </c>
      <c r="G55" s="85">
        <f>VLOOKUP($C$2,'[18]ERU-1'!$A$6:$BE$17,G$42,FALSE)</f>
        <v>35.479999999999997</v>
      </c>
      <c r="H55" s="85">
        <f>VLOOKUP($C$2,'[18]ERU-1'!$A$6:$BE$17,H$42,FALSE)</f>
        <v>767</v>
      </c>
      <c r="I55" s="85">
        <f>VLOOKUP($C$2,'[18]ERU-1'!$A$6:$BE$17,I$42,FALSE)</f>
        <v>0</v>
      </c>
      <c r="J55" s="85">
        <f>VLOOKUP($C$2,'[18]ERU-1'!$A$6:$BE$17,J$42,FALSE)</f>
        <v>0</v>
      </c>
      <c r="K55" s="85">
        <f>VLOOKUP($C$2,'[18]ERU-1'!$A$6:$BE$17,K$42,FALSE)</f>
        <v>767</v>
      </c>
      <c r="L55" s="85">
        <f>VLOOKUP($C$2,'[18]ERU-1'!$A$6:$BE$17,L$42,FALSE)</f>
        <v>0</v>
      </c>
      <c r="M55" s="85">
        <f>VLOOKUP($C$2,'[18]ERU-1'!$A$6:$BE$17,M$42,FALSE)</f>
        <v>767</v>
      </c>
      <c r="N55" s="85">
        <f>VLOOKUP($C$2,'[18]ERU-1'!$A$6:$BE$17,N$42,FALSE)</f>
        <v>0</v>
      </c>
      <c r="O55" s="85" t="s">
        <v>36</v>
      </c>
      <c r="P55" s="85">
        <f>VLOOKUP($C$2,'[18]ERU-1'!$A$6:$BE$17,P$42,FALSE)</f>
        <v>0</v>
      </c>
      <c r="Q55" s="85">
        <f>VLOOKUP($C$2,'[18]ERU-1'!$A$6:$BE$17,Q$42,FALSE)</f>
        <v>0</v>
      </c>
      <c r="R55" s="85">
        <f>VLOOKUP($C$2,'[18]ERU-1'!$A$6:$BE$17,R$42,FALSE)</f>
        <v>767</v>
      </c>
      <c r="S55" s="85">
        <f>VLOOKUP($C$2,'[18]ERU-1'!$A$6:$BE$17,S$42,FALSE)</f>
        <v>0</v>
      </c>
      <c r="T55" s="85">
        <f>VLOOKUP($C$2,'[18]ERU-1'!$A$6:$BE$17,T$42,FALSE)</f>
        <v>0</v>
      </c>
      <c r="U55" s="85">
        <f>VLOOKUP($C$2,'[18]ERU-1'!$A$6:$BE$17,U$42,FALSE)</f>
        <v>0</v>
      </c>
      <c r="V55" s="85">
        <f>VLOOKUP($C$2,'[18]ERU-1'!$A$6:$BE$17,V$42,FALSE)</f>
        <v>0</v>
      </c>
      <c r="W55" s="85">
        <f>VLOOKUP($C$2,'[18]ERU-1'!$A$6:$BE$17,W$42,FALSE)</f>
        <v>0</v>
      </c>
      <c r="X55" s="85">
        <f>VLOOKUP($C$2,'[18]ERU-1'!$A$6:$BE$17,X$42,FALSE)</f>
        <v>0</v>
      </c>
      <c r="Y55" s="85">
        <f>VLOOKUP($C$2,'[18]ERU-1'!$A$6:$BE$17,Y$42,FALSE)</f>
        <v>0</v>
      </c>
      <c r="Z55" s="85">
        <f>VLOOKUP($C$2,'[18]ERU-1'!$A$6:$BE$17,Z$42,FALSE)</f>
        <v>0</v>
      </c>
      <c r="AA55" s="85" t="str">
        <f>INDEX([16]Data!$BK$5:$BK$156,MATCH(A55,[16]Data!$A$5:$A$156,0))</f>
        <v>Zlínský</v>
      </c>
      <c r="AB55" s="86">
        <f>INDEX([16]Data!$BM$5:$BM$156,MATCH(A55,[16]Data!$A$5:$A$156,0))</f>
        <v>1.29</v>
      </c>
      <c r="AC55" s="12"/>
      <c r="AD55" s="39">
        <f t="shared" si="16"/>
        <v>0.76967600955000337</v>
      </c>
    </row>
    <row r="56" spans="1:30" x14ac:dyDescent="0.25">
      <c r="A56">
        <v>3520</v>
      </c>
      <c r="B56" s="84" t="str">
        <f>INDEX([16]Data!$C$5:$C$156,MATCH(A56,[16]Data!$A$5:$A$156,0))</f>
        <v>KJ - Bečov</v>
      </c>
      <c r="C56" s="85" t="str">
        <f>VLOOKUP($C$2,'[19]ERU-1'!$A$6:$BE$17,C$42,FALSE)</f>
        <v>Listopad</v>
      </c>
      <c r="D56" s="85">
        <f>VLOOKUP($C$2,'[19]ERU-1'!$A$6:$BE$17,D$42,FALSE)</f>
        <v>11</v>
      </c>
      <c r="E56" s="85">
        <f>VLOOKUP($C$2,'[19]ERU-1'!$A$6:$BE$17,E$42,FALSE)</f>
        <v>574.82399999999996</v>
      </c>
      <c r="F56" s="85">
        <f>VLOOKUP($C$2,'[19]ERU-1'!$A$6:$BE$17,F$42,FALSE)</f>
        <v>308.79500000000002</v>
      </c>
      <c r="G56" s="85">
        <f>VLOOKUP($C$2,'[19]ERU-1'!$A$6:$BE$17,G$42,FALSE)</f>
        <v>35.351999999999997</v>
      </c>
      <c r="H56" s="85">
        <f>VLOOKUP($C$2,'[19]ERU-1'!$A$6:$BE$17,H$42,FALSE)</f>
        <v>910</v>
      </c>
      <c r="I56" s="85">
        <f>VLOOKUP($C$2,'[19]ERU-1'!$A$6:$BE$17,I$42,FALSE)</f>
        <v>0</v>
      </c>
      <c r="J56" s="85">
        <f>VLOOKUP($C$2,'[19]ERU-1'!$A$6:$BE$17,J$42,FALSE)</f>
        <v>0</v>
      </c>
      <c r="K56" s="85">
        <f>VLOOKUP($C$2,'[19]ERU-1'!$A$6:$BE$17,K$42,FALSE)</f>
        <v>910</v>
      </c>
      <c r="L56" s="85">
        <f>VLOOKUP($C$2,'[19]ERU-1'!$A$6:$BE$17,L$42,FALSE)</f>
        <v>0</v>
      </c>
      <c r="M56" s="85">
        <f>VLOOKUP($C$2,'[19]ERU-1'!$A$6:$BE$17,M$42,FALSE)</f>
        <v>910</v>
      </c>
      <c r="N56" s="85">
        <f>VLOOKUP($C$2,'[19]ERU-1'!$A$6:$BE$17,N$42,FALSE)</f>
        <v>0</v>
      </c>
      <c r="O56" s="85" t="s">
        <v>36</v>
      </c>
      <c r="P56" s="85">
        <f>VLOOKUP($C$2,'[19]ERU-1'!$A$6:$BE$17,P$42,FALSE)</f>
        <v>0</v>
      </c>
      <c r="Q56" s="85">
        <f>VLOOKUP($C$2,'[19]ERU-1'!$A$6:$BE$17,Q$42,FALSE)</f>
        <v>0</v>
      </c>
      <c r="R56" s="85">
        <f>VLOOKUP($C$2,'[19]ERU-1'!$A$6:$BE$17,R$42,FALSE)</f>
        <v>910</v>
      </c>
      <c r="S56" s="85">
        <f>VLOOKUP($C$2,'[19]ERU-1'!$A$6:$BE$17,S$42,FALSE)</f>
        <v>0</v>
      </c>
      <c r="T56" s="85">
        <f>VLOOKUP($C$2,'[19]ERU-1'!$A$6:$BE$17,T$42,FALSE)</f>
        <v>0</v>
      </c>
      <c r="U56" s="85">
        <f>VLOOKUP($C$2,'[19]ERU-1'!$A$6:$BE$17,U$42,FALSE)</f>
        <v>0</v>
      </c>
      <c r="V56" s="85">
        <f>VLOOKUP($C$2,'[19]ERU-1'!$A$6:$BE$17,V$42,FALSE)</f>
        <v>0</v>
      </c>
      <c r="W56" s="85">
        <f>VLOOKUP($C$2,'[19]ERU-1'!$A$6:$BE$17,W$42,FALSE)</f>
        <v>0</v>
      </c>
      <c r="X56" s="85">
        <f>VLOOKUP($C$2,'[19]ERU-1'!$A$6:$BE$17,X$42,FALSE)</f>
        <v>0</v>
      </c>
      <c r="Y56" s="85">
        <f>VLOOKUP($C$2,'[19]ERU-1'!$A$6:$BE$17,Y$42,FALSE)</f>
        <v>0</v>
      </c>
      <c r="Z56" s="85">
        <f>VLOOKUP($C$2,'[19]ERU-1'!$A$6:$BE$17,Z$42,FALSE)</f>
        <v>0</v>
      </c>
      <c r="AA56" s="85" t="str">
        <f>INDEX([16]Data!$BK$5:$BK$156,MATCH(A56,[16]Data!$A$5:$A$156,0))</f>
        <v>Ústecký</v>
      </c>
      <c r="AB56" s="86">
        <f>INDEX([16]Data!$BM$5:$BM$156,MATCH(A56,[16]Data!$A$5:$A$156,0))</f>
        <v>1.29</v>
      </c>
      <c r="AC56" s="12"/>
      <c r="AD56" s="39">
        <f t="shared" si="16"/>
        <v>0.81859414102487982</v>
      </c>
    </row>
    <row r="57" spans="1:30" x14ac:dyDescent="0.25">
      <c r="A57">
        <v>3435</v>
      </c>
      <c r="B57" s="84" t="str">
        <f>INDEX([16]Data!$C$5:$C$156,MATCH(A57,[16]Data!$A$5:$A$156,0))</f>
        <v>KJ - Benešov</v>
      </c>
      <c r="C57" s="85" t="str">
        <f>VLOOKUP($C$2,'[20]ERU-1'!$A$6:$BE$17,C$42,FALSE)</f>
        <v>Listopad</v>
      </c>
      <c r="D57" s="85">
        <f>VLOOKUP($C$2,'[20]ERU-1'!$A$6:$BE$17,D$42,FALSE)</f>
        <v>11</v>
      </c>
      <c r="E57" s="85">
        <f>VLOOKUP($C$2,'[20]ERU-1'!$A$6:$BE$17,E$42,FALSE)</f>
        <v>619.577</v>
      </c>
      <c r="F57" s="85">
        <f>VLOOKUP($C$2,'[20]ERU-1'!$A$6:$BE$17,F$42,FALSE)</f>
        <v>323.35300000000001</v>
      </c>
      <c r="G57" s="85">
        <f>VLOOKUP($C$2,'[20]ERU-1'!$A$6:$BE$17,G$42,FALSE)</f>
        <v>35.353000000000002</v>
      </c>
      <c r="H57" s="85">
        <f>VLOOKUP($C$2,'[20]ERU-1'!$A$6:$BE$17,H$42,FALSE)</f>
        <v>901</v>
      </c>
      <c r="I57" s="85">
        <f>VLOOKUP($C$2,'[20]ERU-1'!$A$6:$BE$17,I$42,FALSE)</f>
        <v>0</v>
      </c>
      <c r="J57" s="85">
        <f>VLOOKUP($C$2,'[20]ERU-1'!$A$6:$BE$17,J$42,FALSE)</f>
        <v>0</v>
      </c>
      <c r="K57" s="85">
        <f>VLOOKUP($C$2,'[20]ERU-1'!$A$6:$BE$17,K$42,FALSE)</f>
        <v>901</v>
      </c>
      <c r="L57" s="85">
        <f>VLOOKUP($C$2,'[20]ERU-1'!$A$6:$BE$17,L$42,FALSE)</f>
        <v>0</v>
      </c>
      <c r="M57" s="85">
        <f>VLOOKUP($C$2,'[20]ERU-1'!$A$6:$BE$17,M$42,FALSE)</f>
        <v>901</v>
      </c>
      <c r="N57" s="85">
        <f>VLOOKUP($C$2,'[20]ERU-1'!$A$6:$BE$17,N$42,FALSE)</f>
        <v>0</v>
      </c>
      <c r="O57" s="85" t="s">
        <v>36</v>
      </c>
      <c r="P57" s="85">
        <f>VLOOKUP($C$2,'[20]ERU-1'!$A$6:$BE$17,P$42,FALSE)</f>
        <v>0</v>
      </c>
      <c r="Q57" s="85">
        <f>VLOOKUP($C$2,'[20]ERU-1'!$A$6:$BE$17,Q$42,FALSE)</f>
        <v>0</v>
      </c>
      <c r="R57" s="85">
        <f>VLOOKUP($C$2,'[20]ERU-1'!$A$6:$BE$17,R$42,FALSE)</f>
        <v>901</v>
      </c>
      <c r="S57" s="85">
        <f>VLOOKUP($C$2,'[20]ERU-1'!$A$6:$BE$17,S$42,FALSE)</f>
        <v>0</v>
      </c>
      <c r="T57" s="85">
        <f>VLOOKUP($C$2,'[20]ERU-1'!$A$6:$BE$17,T$42,FALSE)</f>
        <v>0</v>
      </c>
      <c r="U57" s="85">
        <f>VLOOKUP($C$2,'[20]ERU-1'!$A$6:$BE$17,U$42,FALSE)</f>
        <v>0</v>
      </c>
      <c r="V57" s="85">
        <f>VLOOKUP($C$2,'[20]ERU-1'!$A$6:$BE$17,V$42,FALSE)</f>
        <v>0</v>
      </c>
      <c r="W57" s="85">
        <f>VLOOKUP($C$2,'[20]ERU-1'!$A$6:$BE$17,W$42,FALSE)</f>
        <v>0</v>
      </c>
      <c r="X57" s="85">
        <f>VLOOKUP($C$2,'[20]ERU-1'!$A$6:$BE$17,X$42,FALSE)</f>
        <v>0</v>
      </c>
      <c r="Y57" s="85">
        <f>VLOOKUP($C$2,'[20]ERU-1'!$A$6:$BE$17,Y$42,FALSE)</f>
        <v>0</v>
      </c>
      <c r="Z57" s="85">
        <f>VLOOKUP($C$2,'[20]ERU-1'!$A$6:$BE$17,Z$42,FALSE)</f>
        <v>0</v>
      </c>
      <c r="AA57" s="85" t="str">
        <f>INDEX([16]Data!$BK$5:$BK$156,MATCH(A57,[16]Data!$A$5:$A$156,0))</f>
        <v>Středočeský</v>
      </c>
      <c r="AB57" s="86">
        <f>INDEX([16]Data!$BM$5:$BM$156,MATCH(A57,[16]Data!$A$5:$A$156,0))</f>
        <v>1.274</v>
      </c>
      <c r="AC57" s="12"/>
      <c r="AD57" s="39">
        <f t="shared" si="16"/>
        <v>0.77400790398659602</v>
      </c>
    </row>
    <row r="58" spans="1:30" x14ac:dyDescent="0.25">
      <c r="A58">
        <v>2967</v>
      </c>
      <c r="B58" s="84" t="str">
        <f>INDEX([16]Data!$C$5:$C$156,MATCH(A58,[16]Data!$A$5:$A$156,0))</f>
        <v>KJ - Bojkovice</v>
      </c>
      <c r="C58" s="85" t="str">
        <f>VLOOKUP($C$2,'[21]ERU-1'!$A$6:$BE$17,C$42,FALSE)</f>
        <v>Listopad</v>
      </c>
      <c r="D58" s="85">
        <f>VLOOKUP($C$2,'[21]ERU-1'!$A$6:$BE$17,D$42,FALSE)</f>
        <v>11</v>
      </c>
      <c r="E58" s="85">
        <f>VLOOKUP($C$2,'[21]ERU-1'!$A$6:$BE$17,E$42,FALSE)</f>
        <v>1009.187</v>
      </c>
      <c r="F58" s="85">
        <f>VLOOKUP($C$2,'[21]ERU-1'!$A$6:$BE$17,F$42,FALSE)</f>
        <v>542.495</v>
      </c>
      <c r="G58" s="85">
        <f>VLOOKUP($C$2,'[21]ERU-1'!$A$6:$BE$17,G$42,FALSE)</f>
        <v>35.380000000000003</v>
      </c>
      <c r="H58" s="85">
        <f>VLOOKUP($C$2,'[21]ERU-1'!$A$6:$BE$17,H$42,FALSE)</f>
        <v>1568</v>
      </c>
      <c r="I58" s="85">
        <f>VLOOKUP($C$2,'[21]ERU-1'!$A$6:$BE$17,I$42,FALSE)</f>
        <v>0</v>
      </c>
      <c r="J58" s="85">
        <f>VLOOKUP($C$2,'[21]ERU-1'!$A$6:$BE$17,J$42,FALSE)</f>
        <v>0</v>
      </c>
      <c r="K58" s="85">
        <f>VLOOKUP($C$2,'[21]ERU-1'!$A$6:$BE$17,K$42,FALSE)</f>
        <v>1568</v>
      </c>
      <c r="L58" s="85">
        <f>VLOOKUP($C$2,'[21]ERU-1'!$A$6:$BE$17,L$42,FALSE)</f>
        <v>0</v>
      </c>
      <c r="M58" s="85">
        <f>VLOOKUP($C$2,'[21]ERU-1'!$A$6:$BE$17,M$42,FALSE)</f>
        <v>1568</v>
      </c>
      <c r="N58" s="85">
        <f>VLOOKUP($C$2,'[21]ERU-1'!$A$6:$BE$17,N$42,FALSE)</f>
        <v>0</v>
      </c>
      <c r="O58" s="85" t="s">
        <v>36</v>
      </c>
      <c r="P58" s="85">
        <f>VLOOKUP($C$2,'[21]ERU-1'!$A$6:$BE$17,P$42,FALSE)</f>
        <v>0</v>
      </c>
      <c r="Q58" s="85">
        <f>VLOOKUP($C$2,'[21]ERU-1'!$A$6:$BE$17,Q$42,FALSE)</f>
        <v>0</v>
      </c>
      <c r="R58" s="85">
        <f>VLOOKUP($C$2,'[21]ERU-1'!$A$6:$BE$17,R$42,FALSE)</f>
        <v>0</v>
      </c>
      <c r="S58" s="85">
        <f>VLOOKUP($C$2,'[21]ERU-1'!$A$6:$BE$17,S$42,FALSE)</f>
        <v>0</v>
      </c>
      <c r="T58" s="85">
        <f>VLOOKUP($C$2,'[21]ERU-1'!$A$6:$BE$17,T$42,FALSE)</f>
        <v>1568</v>
      </c>
      <c r="U58" s="85">
        <f>VLOOKUP($C$2,'[21]ERU-1'!$A$6:$BE$17,U$42,FALSE)</f>
        <v>0</v>
      </c>
      <c r="V58" s="85">
        <f>VLOOKUP($C$2,'[21]ERU-1'!$A$6:$BE$17,V$42,FALSE)</f>
        <v>0</v>
      </c>
      <c r="W58" s="85">
        <f>VLOOKUP($C$2,'[21]ERU-1'!$A$6:$BE$17,W$42,FALSE)</f>
        <v>0</v>
      </c>
      <c r="X58" s="85">
        <f>VLOOKUP($C$2,'[21]ERU-1'!$A$6:$BE$17,X$42,FALSE)</f>
        <v>0</v>
      </c>
      <c r="Y58" s="85">
        <f>VLOOKUP($C$2,'[21]ERU-1'!$A$6:$BE$17,Y$42,FALSE)</f>
        <v>0</v>
      </c>
      <c r="Z58" s="85">
        <f>VLOOKUP($C$2,'[21]ERU-1'!$A$6:$BE$17,Z$42,FALSE)</f>
        <v>0</v>
      </c>
      <c r="AA58" s="85" t="str">
        <f>INDEX([16]Data!$BK$5:$BK$156,MATCH(A58,[16]Data!$A$5:$A$156,0))</f>
        <v>Zlínský</v>
      </c>
      <c r="AB58" s="86">
        <f>INDEX([16]Data!$BM$5:$BM$156,MATCH(A58,[16]Data!$A$5:$A$156,0))</f>
        <v>1.274</v>
      </c>
      <c r="AC58" s="12"/>
      <c r="AD58" s="39">
        <f t="shared" si="16"/>
        <v>0.80287478328013262</v>
      </c>
    </row>
    <row r="59" spans="1:30" x14ac:dyDescent="0.25">
      <c r="A59">
        <v>2448</v>
      </c>
      <c r="B59" s="84" t="str">
        <f>INDEX([16]Data!$C$5:$C$156,MATCH(A59,[16]Data!$A$5:$A$156,0))</f>
        <v>KJ - Broumov</v>
      </c>
      <c r="C59" s="85" t="str">
        <f>VLOOKUP($C$2,'[22]ERU-1'!$A$6:$BE$17,C$42,FALSE)</f>
        <v>Listopad</v>
      </c>
      <c r="D59" s="85">
        <f>VLOOKUP($C$2,'[22]ERU-1'!$A$6:$BE$17,D$42,FALSE)</f>
        <v>11</v>
      </c>
      <c r="E59" s="85">
        <f>VLOOKUP($C$2,'[22]ERU-1'!$A$6:$BE$17,E$42,FALSE)</f>
        <v>353.767</v>
      </c>
      <c r="F59" s="85">
        <f>VLOOKUP($C$2,'[22]ERU-1'!$A$6:$BE$17,F$42,FALSE)</f>
        <v>192.83699999999999</v>
      </c>
      <c r="G59" s="85">
        <f>VLOOKUP($C$2,'[22]ERU-1'!$A$6:$BE$17,G$42,FALSE)</f>
        <v>35.378</v>
      </c>
      <c r="H59" s="85">
        <f>VLOOKUP($C$2,'[22]ERU-1'!$A$6:$BE$17,H$42,FALSE)</f>
        <v>566</v>
      </c>
      <c r="I59" s="85">
        <f>VLOOKUP($C$2,'[22]ERU-1'!$A$6:$BE$17,I$42,FALSE)</f>
        <v>0</v>
      </c>
      <c r="J59" s="85">
        <f>VLOOKUP($C$2,'[22]ERU-1'!$A$6:$BE$17,J$42,FALSE)</f>
        <v>0</v>
      </c>
      <c r="K59" s="85">
        <f>VLOOKUP($C$2,'[22]ERU-1'!$A$6:$BE$17,K$42,FALSE)</f>
        <v>566</v>
      </c>
      <c r="L59" s="85">
        <f>VLOOKUP($C$2,'[22]ERU-1'!$A$6:$BE$17,L$42,FALSE)</f>
        <v>0</v>
      </c>
      <c r="M59" s="85">
        <f>VLOOKUP($C$2,'[22]ERU-1'!$A$6:$BE$17,M$42,FALSE)</f>
        <v>566</v>
      </c>
      <c r="N59" s="85">
        <f>VLOOKUP($C$2,'[22]ERU-1'!$A$6:$BE$17,N$42,FALSE)</f>
        <v>0</v>
      </c>
      <c r="O59" s="85" t="s">
        <v>36</v>
      </c>
      <c r="P59" s="85">
        <f>VLOOKUP($C$2,'[22]ERU-1'!$A$6:$BE$17,P$42,FALSE)</f>
        <v>0</v>
      </c>
      <c r="Q59" s="85">
        <f>VLOOKUP($C$2,'[22]ERU-1'!$A$6:$BE$17,Q$42,FALSE)</f>
        <v>0</v>
      </c>
      <c r="R59" s="85">
        <f>VLOOKUP($C$2,'[22]ERU-1'!$A$6:$BE$17,R$42,FALSE)</f>
        <v>566</v>
      </c>
      <c r="S59" s="85">
        <f>VLOOKUP($C$2,'[22]ERU-1'!$A$6:$BE$17,S$42,FALSE)</f>
        <v>0</v>
      </c>
      <c r="T59" s="85">
        <f>VLOOKUP($C$2,'[22]ERU-1'!$A$6:$BE$17,T$42,FALSE)</f>
        <v>0</v>
      </c>
      <c r="U59" s="85">
        <f>VLOOKUP($C$2,'[22]ERU-1'!$A$6:$BE$17,U$42,FALSE)</f>
        <v>0</v>
      </c>
      <c r="V59" s="85">
        <f>VLOOKUP($C$2,'[22]ERU-1'!$A$6:$BE$17,V$42,FALSE)</f>
        <v>0</v>
      </c>
      <c r="W59" s="85">
        <f>VLOOKUP($C$2,'[22]ERU-1'!$A$6:$BE$17,W$42,FALSE)</f>
        <v>0</v>
      </c>
      <c r="X59" s="85">
        <f>VLOOKUP($C$2,'[22]ERU-1'!$A$6:$BE$17,X$42,FALSE)</f>
        <v>0</v>
      </c>
      <c r="Y59" s="85">
        <f>VLOOKUP($C$2,'[22]ERU-1'!$A$6:$BE$17,Y$42,FALSE)</f>
        <v>0</v>
      </c>
      <c r="Z59" s="85">
        <f>VLOOKUP($C$2,'[22]ERU-1'!$A$6:$BE$17,Z$42,FALSE)</f>
        <v>0</v>
      </c>
      <c r="AA59" s="85" t="str">
        <f>INDEX([16]Data!$BK$5:$BK$156,MATCH(A59,[16]Data!$A$5:$A$156,0))</f>
        <v>Královéhradecký</v>
      </c>
      <c r="AB59" s="86">
        <f>INDEX([16]Data!$BM$5:$BM$156,MATCH(A59,[16]Data!$A$5:$A$156,0))</f>
        <v>0.72299999999999998</v>
      </c>
      <c r="AC59" s="12"/>
      <c r="AD59" s="39">
        <f t="shared" si="16"/>
        <v>0.81531149220441212</v>
      </c>
    </row>
    <row r="60" spans="1:30" x14ac:dyDescent="0.25">
      <c r="A60">
        <v>540</v>
      </c>
      <c r="B60" s="84" t="str">
        <f>INDEX([16]Data!$C$5:$C$156,MATCH(A60,[16]Data!$A$5:$A$156,0))</f>
        <v>KJ - Brtnice</v>
      </c>
      <c r="C60" s="85" t="str">
        <f>VLOOKUP($C$2,'[23]ERU-1'!$A$6:$BE$17,C$42,FALSE)</f>
        <v>Listopad</v>
      </c>
      <c r="D60" s="85">
        <f>VLOOKUP($C$2,'[23]ERU-1'!$A$6:$BE$17,D$42,FALSE)</f>
        <v>11</v>
      </c>
      <c r="E60" s="85">
        <f>VLOOKUP($C$2,'[23]ERU-1'!$A$6:$BE$17,E$42,FALSE)</f>
        <v>0</v>
      </c>
      <c r="F60" s="85">
        <f>VLOOKUP($C$2,'[23]ERU-1'!$A$6:$BE$17,F$42,FALSE)</f>
        <v>0</v>
      </c>
      <c r="G60" s="85">
        <f>VLOOKUP($C$2,'[23]ERU-1'!$A$6:$BE$17,G$42,FALSE)</f>
        <v>34.667999999999999</v>
      </c>
      <c r="H60" s="85">
        <f>VLOOKUP($C$2,'[23]ERU-1'!$A$6:$BE$17,H$42,FALSE)</f>
        <v>0</v>
      </c>
      <c r="I60" s="85">
        <f>VLOOKUP($C$2,'[23]ERU-1'!$A$6:$BE$17,I$42,FALSE)</f>
        <v>0</v>
      </c>
      <c r="J60" s="85">
        <f>VLOOKUP($C$2,'[23]ERU-1'!$A$6:$BE$17,J$42,FALSE)</f>
        <v>0</v>
      </c>
      <c r="K60" s="85">
        <f>VLOOKUP($C$2,'[23]ERU-1'!$A$6:$BE$17,K$42,FALSE)</f>
        <v>0</v>
      </c>
      <c r="L60" s="85">
        <f>VLOOKUP($C$2,'[23]ERU-1'!$A$6:$BE$17,L$42,FALSE)</f>
        <v>0</v>
      </c>
      <c r="M60" s="85">
        <f>VLOOKUP($C$2,'[23]ERU-1'!$A$6:$BE$17,M$42,FALSE)</f>
        <v>0</v>
      </c>
      <c r="N60" s="85">
        <f>VLOOKUP($C$2,'[23]ERU-1'!$A$6:$BE$17,N$42,FALSE)</f>
        <v>0</v>
      </c>
      <c r="O60" s="85" t="s">
        <v>36</v>
      </c>
      <c r="P60" s="85">
        <f>VLOOKUP($C$2,'[23]ERU-1'!$A$6:$BE$17,P$42,FALSE)</f>
        <v>0</v>
      </c>
      <c r="Q60" s="85">
        <f>VLOOKUP($C$2,'[23]ERU-1'!$A$6:$BE$17,Q$42,FALSE)</f>
        <v>0</v>
      </c>
      <c r="R60" s="85">
        <f>VLOOKUP($C$2,'[23]ERU-1'!$A$6:$BE$17,R$42,FALSE)</f>
        <v>0</v>
      </c>
      <c r="S60" s="85">
        <f>VLOOKUP($C$2,'[23]ERU-1'!$A$6:$BE$17,S$42,FALSE)</f>
        <v>0</v>
      </c>
      <c r="T60" s="85">
        <f>VLOOKUP($C$2,'[23]ERU-1'!$A$6:$BE$17,T$42,FALSE)</f>
        <v>0</v>
      </c>
      <c r="U60" s="85">
        <f>VLOOKUP($C$2,'[23]ERU-1'!$A$6:$BE$17,U$42,FALSE)</f>
        <v>0</v>
      </c>
      <c r="V60" s="85">
        <f>VLOOKUP($C$2,'[23]ERU-1'!$A$6:$BE$17,V$42,FALSE)</f>
        <v>0</v>
      </c>
      <c r="W60" s="85">
        <f>VLOOKUP($C$2,'[23]ERU-1'!$A$6:$BE$17,W$42,FALSE)</f>
        <v>0</v>
      </c>
      <c r="X60" s="85">
        <f>VLOOKUP($C$2,'[23]ERU-1'!$A$6:$BE$17,X$42,FALSE)</f>
        <v>0</v>
      </c>
      <c r="Y60" s="85">
        <f>VLOOKUP($C$2,'[23]ERU-1'!$A$6:$BE$17,Y$42,FALSE)</f>
        <v>0</v>
      </c>
      <c r="Z60" s="85">
        <f>VLOOKUP($C$2,'[23]ERU-1'!$A$6:$BE$17,Z$42,FALSE)</f>
        <v>0</v>
      </c>
      <c r="AA60" s="85" t="str">
        <f>INDEX([16]Data!$BK$5:$BK$156,MATCH(A60,[16]Data!$A$5:$A$156,0))</f>
        <v>Vysočina</v>
      </c>
      <c r="AB60" s="86">
        <f>INDEX([16]Data!$BM$5:$BM$156,MATCH(A60,[16]Data!$A$5:$A$156,0))</f>
        <v>0.41699999999999998</v>
      </c>
      <c r="AC60" s="12"/>
      <c r="AD60" s="39" t="e">
        <f t="shared" si="16"/>
        <v>#DIV/0!</v>
      </c>
    </row>
    <row r="61" spans="1:30" x14ac:dyDescent="0.25">
      <c r="A61">
        <v>2477</v>
      </c>
      <c r="B61" s="84" t="str">
        <f>INDEX([16]Data!$C$5:$C$156,MATCH(A61,[16]Data!$A$5:$A$156,0))</f>
        <v>KJ - Bystřice nad Pernštejnem</v>
      </c>
      <c r="C61" s="85" t="str">
        <f>VLOOKUP($C$2,'[24]ERU-1'!$A$6:$BE$17,C$42,FALSE)</f>
        <v>Listopad</v>
      </c>
      <c r="D61" s="85">
        <f>VLOOKUP($C$2,'[24]ERU-1'!$A$6:$BE$17,D$42,FALSE)</f>
        <v>11</v>
      </c>
      <c r="E61" s="85">
        <f>VLOOKUP($C$2,'[24]ERU-1'!$A$6:$BE$17,E$42,FALSE)</f>
        <v>1375.192</v>
      </c>
      <c r="F61" s="85">
        <f>VLOOKUP($C$2,'[24]ERU-1'!$A$6:$BE$17,F$42,FALSE)</f>
        <v>718.62099999999998</v>
      </c>
      <c r="G61" s="85">
        <f>VLOOKUP($C$2,'[24]ERU-1'!$A$6:$BE$17,G$42,FALSE)</f>
        <v>35.380000000000003</v>
      </c>
      <c r="H61" s="85">
        <f>VLOOKUP($C$2,'[24]ERU-1'!$A$6:$BE$17,H$42,FALSE)</f>
        <v>2009</v>
      </c>
      <c r="I61" s="85">
        <f>VLOOKUP($C$2,'[24]ERU-1'!$A$6:$BE$17,I$42,FALSE)</f>
        <v>0</v>
      </c>
      <c r="J61" s="85">
        <f>VLOOKUP($C$2,'[24]ERU-1'!$A$6:$BE$17,J$42,FALSE)</f>
        <v>0</v>
      </c>
      <c r="K61" s="85">
        <f>VLOOKUP($C$2,'[24]ERU-1'!$A$6:$BE$17,K$42,FALSE)</f>
        <v>2009</v>
      </c>
      <c r="L61" s="85">
        <f>VLOOKUP($C$2,'[24]ERU-1'!$A$6:$BE$17,L$42,FALSE)</f>
        <v>0</v>
      </c>
      <c r="M61" s="85">
        <f>VLOOKUP($C$2,'[24]ERU-1'!$A$6:$BE$17,M$42,FALSE)</f>
        <v>2009</v>
      </c>
      <c r="N61" s="85">
        <f>VLOOKUP($C$2,'[24]ERU-1'!$A$6:$BE$17,N$42,FALSE)</f>
        <v>0</v>
      </c>
      <c r="O61" s="85" t="s">
        <v>36</v>
      </c>
      <c r="P61" s="85">
        <f>VLOOKUP($C$2,'[24]ERU-1'!$A$6:$BE$17,P$42,FALSE)</f>
        <v>0</v>
      </c>
      <c r="Q61" s="85">
        <f>VLOOKUP($C$2,'[24]ERU-1'!$A$6:$BE$17,Q$42,FALSE)</f>
        <v>0</v>
      </c>
      <c r="R61" s="85">
        <f>VLOOKUP($C$2,'[24]ERU-1'!$A$6:$BE$17,R$42,FALSE)</f>
        <v>2009</v>
      </c>
      <c r="S61" s="85">
        <f>VLOOKUP($C$2,'[24]ERU-1'!$A$6:$BE$17,S$42,FALSE)</f>
        <v>0</v>
      </c>
      <c r="T61" s="85">
        <f>VLOOKUP($C$2,'[24]ERU-1'!$A$6:$BE$17,T$42,FALSE)</f>
        <v>0</v>
      </c>
      <c r="U61" s="85">
        <f>VLOOKUP($C$2,'[24]ERU-1'!$A$6:$BE$17,U$42,FALSE)</f>
        <v>0</v>
      </c>
      <c r="V61" s="85">
        <f>VLOOKUP($C$2,'[24]ERU-1'!$A$6:$BE$17,V$42,FALSE)</f>
        <v>0</v>
      </c>
      <c r="W61" s="85">
        <f>VLOOKUP($C$2,'[24]ERU-1'!$A$6:$BE$17,W$42,FALSE)</f>
        <v>0</v>
      </c>
      <c r="X61" s="85">
        <f>VLOOKUP($C$2,'[24]ERU-1'!$A$6:$BE$17,X$42,FALSE)</f>
        <v>0</v>
      </c>
      <c r="Y61" s="85">
        <f>VLOOKUP($C$2,'[24]ERU-1'!$A$6:$BE$17,Y$42,FALSE)</f>
        <v>0</v>
      </c>
      <c r="Z61" s="85">
        <f>VLOOKUP($C$2,'[24]ERU-1'!$A$6:$BE$17,Z$42,FALSE)</f>
        <v>0</v>
      </c>
      <c r="AA61" s="85" t="str">
        <f>INDEX([16]Data!$BK$5:$BK$156,MATCH(A61,[16]Data!$A$5:$A$156,0))</f>
        <v>Vysočina</v>
      </c>
      <c r="AB61" s="86">
        <f>INDEX([16]Data!$BM$5:$BM$156,MATCH(A61,[16]Data!$A$5:$A$156,0))</f>
        <v>2.254</v>
      </c>
      <c r="AC61" s="12"/>
      <c r="AD61" s="39">
        <f t="shared" si="16"/>
        <v>0.77656449721836063</v>
      </c>
    </row>
    <row r="62" spans="1:30" x14ac:dyDescent="0.25">
      <c r="A62">
        <v>3124</v>
      </c>
      <c r="B62" s="84" t="str">
        <f>INDEX([16]Data!$C$5:$C$156,MATCH(A62,[16]Data!$A$5:$A$156,0))</f>
        <v>KJ - Česká Třebová, Křib</v>
      </c>
      <c r="C62" s="85" t="str">
        <f>VLOOKUP($C$2,'[25]ERU-1'!$A$6:$BE$17,C$42,FALSE)</f>
        <v>Listopad</v>
      </c>
      <c r="D62" s="85">
        <f>VLOOKUP($C$2,'[25]ERU-1'!$A$6:$BE$17,D$42,FALSE)</f>
        <v>11</v>
      </c>
      <c r="E62" s="85">
        <f>VLOOKUP($C$2,'[25]ERU-1'!$A$6:$BE$17,E$42,FALSE)</f>
        <v>256.62900000000002</v>
      </c>
      <c r="F62" s="85">
        <f>VLOOKUP($C$2,'[25]ERU-1'!$A$6:$BE$17,F$42,FALSE)</f>
        <v>148.96700000000001</v>
      </c>
      <c r="G62" s="85">
        <f>VLOOKUP($C$2,'[25]ERU-1'!$A$6:$BE$17,G$42,FALSE)</f>
        <v>35.378999999999998</v>
      </c>
      <c r="H62" s="85">
        <f>VLOOKUP($C$2,'[25]ERU-1'!$A$6:$BE$17,H$42,FALSE)</f>
        <v>436</v>
      </c>
      <c r="I62" s="85">
        <f>VLOOKUP($C$2,'[25]ERU-1'!$A$6:$BE$17,I$42,FALSE)</f>
        <v>0</v>
      </c>
      <c r="J62" s="85">
        <f>VLOOKUP($C$2,'[25]ERU-1'!$A$6:$BE$17,J$42,FALSE)</f>
        <v>0</v>
      </c>
      <c r="K62" s="85">
        <f>VLOOKUP($C$2,'[25]ERU-1'!$A$6:$BE$17,K$42,FALSE)</f>
        <v>436</v>
      </c>
      <c r="L62" s="85">
        <f>VLOOKUP($C$2,'[25]ERU-1'!$A$6:$BE$17,L$42,FALSE)</f>
        <v>0</v>
      </c>
      <c r="M62" s="85">
        <f>VLOOKUP($C$2,'[25]ERU-1'!$A$6:$BE$17,M$42,FALSE)</f>
        <v>436</v>
      </c>
      <c r="N62" s="85">
        <f>VLOOKUP($C$2,'[25]ERU-1'!$A$6:$BE$17,N$42,FALSE)</f>
        <v>0</v>
      </c>
      <c r="O62" s="85" t="s">
        <v>36</v>
      </c>
      <c r="P62" s="85">
        <f>VLOOKUP($C$2,'[25]ERU-1'!$A$6:$BE$17,P$42,FALSE)</f>
        <v>0</v>
      </c>
      <c r="Q62" s="85">
        <f>VLOOKUP($C$2,'[25]ERU-1'!$A$6:$BE$17,Q$42,FALSE)</f>
        <v>0</v>
      </c>
      <c r="R62" s="85">
        <f>VLOOKUP($C$2,'[25]ERU-1'!$A$6:$BE$17,R$42,FALSE)</f>
        <v>436</v>
      </c>
      <c r="S62" s="85">
        <f>VLOOKUP($C$2,'[25]ERU-1'!$A$6:$BE$17,S$42,FALSE)</f>
        <v>0</v>
      </c>
      <c r="T62" s="85">
        <f>VLOOKUP($C$2,'[25]ERU-1'!$A$6:$BE$17,T$42,FALSE)</f>
        <v>0</v>
      </c>
      <c r="U62" s="85">
        <f>VLOOKUP($C$2,'[25]ERU-1'!$A$6:$BE$17,U$42,FALSE)</f>
        <v>0</v>
      </c>
      <c r="V62" s="85">
        <f>VLOOKUP($C$2,'[25]ERU-1'!$A$6:$BE$17,V$42,FALSE)</f>
        <v>0</v>
      </c>
      <c r="W62" s="85">
        <f>VLOOKUP($C$2,'[25]ERU-1'!$A$6:$BE$17,W$42,FALSE)</f>
        <v>0</v>
      </c>
      <c r="X62" s="85">
        <f>VLOOKUP($C$2,'[25]ERU-1'!$A$6:$BE$17,X$42,FALSE)</f>
        <v>0</v>
      </c>
      <c r="Y62" s="85">
        <f>VLOOKUP($C$2,'[25]ERU-1'!$A$6:$BE$17,Y$42,FALSE)</f>
        <v>0</v>
      </c>
      <c r="Z62" s="85">
        <f>VLOOKUP($C$2,'[25]ERU-1'!$A$6:$BE$17,Z$42,FALSE)</f>
        <v>0</v>
      </c>
      <c r="AA62" s="85" t="str">
        <f>INDEX([16]Data!$BK$5:$BK$156,MATCH(A62,[16]Data!$A$5:$A$156,0))</f>
        <v>Pardubický</v>
      </c>
      <c r="AB62" s="86">
        <f>INDEX([16]Data!$BM$5:$BM$156,MATCH(A62,[16]Data!$A$5:$A$156,0))</f>
        <v>0.28599999999999998</v>
      </c>
      <c r="AC62" s="12"/>
      <c r="AD62" s="39">
        <f t="shared" si="16"/>
        <v>0.81300631086825348</v>
      </c>
    </row>
    <row r="63" spans="1:30" x14ac:dyDescent="0.25">
      <c r="A63">
        <v>3242</v>
      </c>
      <c r="B63" s="84" t="str">
        <f>INDEX([16]Data!$C$5:$C$156,MATCH(A63,[16]Data!$A$5:$A$156,0))</f>
        <v>KJ - Česká Třebová, Lhotka</v>
      </c>
      <c r="C63" s="85" t="str">
        <f>VLOOKUP($C$2,'[26]ERU-1'!$A$6:$BE$17,C$42,FALSE)</f>
        <v>Listopad</v>
      </c>
      <c r="D63" s="85">
        <f>VLOOKUP($C$2,'[26]ERU-1'!$A$6:$BE$17,D$42,FALSE)</f>
        <v>11</v>
      </c>
      <c r="E63" s="85">
        <f>VLOOKUP($C$2,'[26]ERU-1'!$A$6:$BE$17,E$42,FALSE)</f>
        <v>872.45399999999995</v>
      </c>
      <c r="F63" s="85">
        <f>VLOOKUP($C$2,'[26]ERU-1'!$A$6:$BE$17,F$42,FALSE)</f>
        <v>480.18200000000002</v>
      </c>
      <c r="G63" s="85">
        <f>VLOOKUP($C$2,'[26]ERU-1'!$A$6:$BE$17,G$42,FALSE)</f>
        <v>35.378</v>
      </c>
      <c r="H63" s="85">
        <f>VLOOKUP($C$2,'[26]ERU-1'!$A$6:$BE$17,H$42,FALSE)</f>
        <v>1430</v>
      </c>
      <c r="I63" s="85">
        <f>VLOOKUP($C$2,'[26]ERU-1'!$A$6:$BE$17,I$42,FALSE)</f>
        <v>0</v>
      </c>
      <c r="J63" s="85">
        <f>VLOOKUP($C$2,'[26]ERU-1'!$A$6:$BE$17,J$42,FALSE)</f>
        <v>0</v>
      </c>
      <c r="K63" s="85">
        <f>VLOOKUP($C$2,'[26]ERU-1'!$A$6:$BE$17,K$42,FALSE)</f>
        <v>1430</v>
      </c>
      <c r="L63" s="85">
        <f>VLOOKUP($C$2,'[26]ERU-1'!$A$6:$BE$17,L$42,FALSE)</f>
        <v>0</v>
      </c>
      <c r="M63" s="85">
        <f>VLOOKUP($C$2,'[26]ERU-1'!$A$6:$BE$17,M$42,FALSE)</f>
        <v>1430</v>
      </c>
      <c r="N63" s="85">
        <f>VLOOKUP($C$2,'[26]ERU-1'!$A$6:$BE$17,N$42,FALSE)</f>
        <v>0</v>
      </c>
      <c r="O63" s="85" t="s">
        <v>36</v>
      </c>
      <c r="P63" s="85">
        <f>VLOOKUP($C$2,'[26]ERU-1'!$A$6:$BE$17,P$42,FALSE)</f>
        <v>0</v>
      </c>
      <c r="Q63" s="85">
        <f>VLOOKUP($C$2,'[26]ERU-1'!$A$6:$BE$17,Q$42,FALSE)</f>
        <v>0</v>
      </c>
      <c r="R63" s="85">
        <f>VLOOKUP($C$2,'[26]ERU-1'!$A$6:$BE$17,R$42,FALSE)</f>
        <v>1430</v>
      </c>
      <c r="S63" s="85">
        <f>VLOOKUP($C$2,'[26]ERU-1'!$A$6:$BE$17,S$42,FALSE)</f>
        <v>0</v>
      </c>
      <c r="T63" s="85">
        <f>VLOOKUP($C$2,'[26]ERU-1'!$A$6:$BE$17,T$42,FALSE)</f>
        <v>0</v>
      </c>
      <c r="U63" s="85">
        <f>VLOOKUP($C$2,'[26]ERU-1'!$A$6:$BE$17,U$42,FALSE)</f>
        <v>0</v>
      </c>
      <c r="V63" s="85">
        <f>VLOOKUP($C$2,'[26]ERU-1'!$A$6:$BE$17,V$42,FALSE)</f>
        <v>0</v>
      </c>
      <c r="W63" s="85">
        <f>VLOOKUP($C$2,'[26]ERU-1'!$A$6:$BE$17,W$42,FALSE)</f>
        <v>0</v>
      </c>
      <c r="X63" s="85">
        <f>VLOOKUP($C$2,'[26]ERU-1'!$A$6:$BE$17,X$42,FALSE)</f>
        <v>0</v>
      </c>
      <c r="Y63" s="85">
        <f>VLOOKUP($C$2,'[26]ERU-1'!$A$6:$BE$17,Y$42,FALSE)</f>
        <v>0</v>
      </c>
      <c r="Z63" s="85">
        <f>VLOOKUP($C$2,'[26]ERU-1'!$A$6:$BE$17,Z$42,FALSE)</f>
        <v>0</v>
      </c>
      <c r="AA63" s="85" t="str">
        <f>INDEX([16]Data!$BK$5:$BK$156,MATCH(A63,[16]Data!$A$5:$A$156,0))</f>
        <v>Pardubický</v>
      </c>
      <c r="AB63" s="86">
        <f>INDEX([16]Data!$BM$5:$BM$156,MATCH(A63,[16]Data!$A$5:$A$156,0))</f>
        <v>1.046</v>
      </c>
      <c r="AC63" s="12"/>
      <c r="AD63" s="39">
        <f t="shared" si="16"/>
        <v>0.82723263725467044</v>
      </c>
    </row>
    <row r="64" spans="1:30" x14ac:dyDescent="0.25">
      <c r="A64">
        <v>3040</v>
      </c>
      <c r="B64" s="84" t="str">
        <f>INDEX([16]Data!$C$5:$C$156,MATCH(A64,[16]Data!$A$5:$A$156,0))</f>
        <v>KJ - Duchcov</v>
      </c>
      <c r="C64" s="85" t="str">
        <f>VLOOKUP($C$2,'[27]ERU-1'!$A$6:$BE$17,C$42,FALSE)</f>
        <v>Listopad</v>
      </c>
      <c r="D64" s="85">
        <f>VLOOKUP($C$2,'[27]ERU-1'!$A$6:$BE$17,D$42,FALSE)</f>
        <v>11</v>
      </c>
      <c r="E64" s="85">
        <f>VLOOKUP($C$2,'[27]ERU-1'!$A$6:$BE$17,E$42,FALSE)</f>
        <v>1215.866</v>
      </c>
      <c r="F64" s="85">
        <f>VLOOKUP($C$2,'[27]ERU-1'!$A$6:$BE$17,F$42,FALSE)</f>
        <v>645.47199999999998</v>
      </c>
      <c r="G64" s="85">
        <f>VLOOKUP($C$2,'[27]ERU-1'!$A$6:$BE$17,G$42,FALSE)</f>
        <v>35.351999999999997</v>
      </c>
      <c r="H64" s="85">
        <f>VLOOKUP($C$2,'[27]ERU-1'!$A$6:$BE$17,H$42,FALSE)</f>
        <v>1847</v>
      </c>
      <c r="I64" s="85">
        <f>VLOOKUP($C$2,'[27]ERU-1'!$A$6:$BE$17,I$42,FALSE)</f>
        <v>0</v>
      </c>
      <c r="J64" s="85">
        <f>VLOOKUP($C$2,'[27]ERU-1'!$A$6:$BE$17,J$42,FALSE)</f>
        <v>0</v>
      </c>
      <c r="K64" s="85">
        <f>VLOOKUP($C$2,'[27]ERU-1'!$A$6:$BE$17,K$42,FALSE)</f>
        <v>1847</v>
      </c>
      <c r="L64" s="85">
        <f>VLOOKUP($C$2,'[27]ERU-1'!$A$6:$BE$17,L$42,FALSE)</f>
        <v>0</v>
      </c>
      <c r="M64" s="85">
        <f>VLOOKUP($C$2,'[27]ERU-1'!$A$6:$BE$17,M$42,FALSE)</f>
        <v>1847</v>
      </c>
      <c r="N64" s="85">
        <f>VLOOKUP($C$2,'[27]ERU-1'!$A$6:$BE$17,N$42,FALSE)</f>
        <v>0</v>
      </c>
      <c r="O64" s="85" t="s">
        <v>36</v>
      </c>
      <c r="P64" s="85">
        <f>VLOOKUP($C$2,'[27]ERU-1'!$A$6:$BE$17,P$42,FALSE)</f>
        <v>0</v>
      </c>
      <c r="Q64" s="85">
        <f>VLOOKUP($C$2,'[27]ERU-1'!$A$6:$BE$17,Q$42,FALSE)</f>
        <v>0</v>
      </c>
      <c r="R64" s="85">
        <f>VLOOKUP($C$2,'[27]ERU-1'!$A$6:$BE$17,R$42,FALSE)</f>
        <v>1847</v>
      </c>
      <c r="S64" s="85">
        <f>VLOOKUP($C$2,'[27]ERU-1'!$A$6:$BE$17,S$42,FALSE)</f>
        <v>0</v>
      </c>
      <c r="T64" s="85">
        <f>VLOOKUP($C$2,'[27]ERU-1'!$A$6:$BE$17,T$42,FALSE)</f>
        <v>0</v>
      </c>
      <c r="U64" s="85">
        <f>VLOOKUP($C$2,'[27]ERU-1'!$A$6:$BE$17,U$42,FALSE)</f>
        <v>0</v>
      </c>
      <c r="V64" s="85">
        <f>VLOOKUP($C$2,'[27]ERU-1'!$A$6:$BE$17,V$42,FALSE)</f>
        <v>0</v>
      </c>
      <c r="W64" s="85">
        <f>VLOOKUP($C$2,'[27]ERU-1'!$A$6:$BE$17,W$42,FALSE)</f>
        <v>0</v>
      </c>
      <c r="X64" s="85">
        <f>VLOOKUP($C$2,'[27]ERU-1'!$A$6:$BE$17,X$42,FALSE)</f>
        <v>0</v>
      </c>
      <c r="Y64" s="85">
        <f>VLOOKUP($C$2,'[27]ERU-1'!$A$6:$BE$17,Y$42,FALSE)</f>
        <v>0</v>
      </c>
      <c r="Z64" s="85">
        <f>VLOOKUP($C$2,'[27]ERU-1'!$A$6:$BE$17,Z$42,FALSE)</f>
        <v>0</v>
      </c>
      <c r="AA64" s="85" t="str">
        <f>INDEX([16]Data!$BK$5:$BK$156,MATCH(A64,[16]Data!$A$5:$A$156,0))</f>
        <v>Ústecký</v>
      </c>
      <c r="AB64" s="86">
        <f>INDEX([16]Data!$BM$5:$BM$156,MATCH(A64,[16]Data!$A$5:$A$156,0))</f>
        <v>2.5129999999999999</v>
      </c>
      <c r="AC64" s="12"/>
      <c r="AD64" s="39">
        <f t="shared" si="16"/>
        <v>0.79485330975713209</v>
      </c>
    </row>
    <row r="65" spans="1:30" x14ac:dyDescent="0.25">
      <c r="A65">
        <v>2479</v>
      </c>
      <c r="B65" s="84" t="str">
        <f>INDEX([16]Data!$C$5:$C$156,MATCH(A65,[16]Data!$A$5:$A$156,0))</f>
        <v>KJ - Fügnerova, Vrchlabí</v>
      </c>
      <c r="C65" s="85" t="str">
        <f>VLOOKUP($C$2,'[28]ERU-1'!$A$6:$BE$17,C$42,FALSE)</f>
        <v>Listopad</v>
      </c>
      <c r="D65" s="85">
        <f>VLOOKUP($C$2,'[28]ERU-1'!$A$6:$BE$17,D$42,FALSE)</f>
        <v>11</v>
      </c>
      <c r="E65" s="85" t="e">
        <f>VLOOKUP($C$2,'[28]ERU-1'!$A$6:$BE$17,E$42,FALSE)</f>
        <v>#N/A</v>
      </c>
      <c r="F65" s="85" t="e">
        <f>VLOOKUP($C$2,'[28]ERU-1'!$A$6:$BE$17,F$42,FALSE)</f>
        <v>#N/A</v>
      </c>
      <c r="G65" s="85" t="e">
        <f>VLOOKUP($C$2,'[28]ERU-1'!$A$6:$BE$17,G$42,FALSE)</f>
        <v>#N/A</v>
      </c>
      <c r="H65" s="85">
        <f>VLOOKUP($C$2,'[28]ERU-1'!$A$6:$BE$17,H$42,FALSE)</f>
        <v>0</v>
      </c>
      <c r="I65" s="85">
        <f>VLOOKUP($C$2,'[28]ERU-1'!$A$6:$BE$17,I$42,FALSE)</f>
        <v>0</v>
      </c>
      <c r="J65" s="85">
        <f>VLOOKUP($C$2,'[28]ERU-1'!$A$6:$BE$17,J$42,FALSE)</f>
        <v>0</v>
      </c>
      <c r="K65" s="85">
        <f>VLOOKUP($C$2,'[28]ERU-1'!$A$6:$BE$17,K$42,FALSE)</f>
        <v>0</v>
      </c>
      <c r="L65" s="85">
        <f>VLOOKUP($C$2,'[28]ERU-1'!$A$6:$BE$17,L$42,FALSE)</f>
        <v>0</v>
      </c>
      <c r="M65" s="85">
        <f>VLOOKUP($C$2,'[28]ERU-1'!$A$6:$BE$17,M$42,FALSE)</f>
        <v>0</v>
      </c>
      <c r="N65" s="85">
        <f>VLOOKUP($C$2,'[28]ERU-1'!$A$6:$BE$17,N$42,FALSE)</f>
        <v>0</v>
      </c>
      <c r="O65" s="85" t="s">
        <v>36</v>
      </c>
      <c r="P65" s="85">
        <f>VLOOKUP($C$2,'[28]ERU-1'!$A$6:$BE$17,P$42,FALSE)</f>
        <v>0</v>
      </c>
      <c r="Q65" s="85">
        <f>VLOOKUP($C$2,'[28]ERU-1'!$A$6:$BE$17,Q$42,FALSE)</f>
        <v>0</v>
      </c>
      <c r="R65" s="85">
        <f>VLOOKUP($C$2,'[28]ERU-1'!$A$6:$BE$17,R$42,FALSE)</f>
        <v>0</v>
      </c>
      <c r="S65" s="85">
        <f>VLOOKUP($C$2,'[28]ERU-1'!$A$6:$BE$17,S$42,FALSE)</f>
        <v>0</v>
      </c>
      <c r="T65" s="85">
        <f>VLOOKUP($C$2,'[28]ERU-1'!$A$6:$BE$17,T$42,FALSE)</f>
        <v>0</v>
      </c>
      <c r="U65" s="85">
        <f>VLOOKUP($C$2,'[28]ERU-1'!$A$6:$BE$17,U$42,FALSE)</f>
        <v>0</v>
      </c>
      <c r="V65" s="85">
        <f>VLOOKUP($C$2,'[28]ERU-1'!$A$6:$BE$17,V$42,FALSE)</f>
        <v>0</v>
      </c>
      <c r="W65" s="85">
        <f>VLOOKUP($C$2,'[28]ERU-1'!$A$6:$BE$17,W$42,FALSE)</f>
        <v>0</v>
      </c>
      <c r="X65" s="85">
        <f>VLOOKUP($C$2,'[28]ERU-1'!$A$6:$BE$17,X$42,FALSE)</f>
        <v>0</v>
      </c>
      <c r="Y65" s="85">
        <f>VLOOKUP($C$2,'[28]ERU-1'!$A$6:$BE$17,Y$42,FALSE)</f>
        <v>0</v>
      </c>
      <c r="Z65" s="85">
        <f>VLOOKUP($C$2,'[28]ERU-1'!$A$6:$BE$17,Z$42,FALSE)</f>
        <v>0</v>
      </c>
      <c r="AA65" s="85" t="str">
        <f>INDEX([16]Data!$BK$5:$BK$156,MATCH(A65,[16]Data!$A$5:$A$156,0))</f>
        <v>Královéhradecký</v>
      </c>
      <c r="AB65" s="86">
        <f>INDEX([16]Data!$BM$5:$BM$156,MATCH(A65,[16]Data!$A$5:$A$156,0))</f>
        <v>0.95199999999999996</v>
      </c>
      <c r="AC65" s="12"/>
      <c r="AD65" s="39" t="e">
        <f t="shared" si="16"/>
        <v>#N/A</v>
      </c>
    </row>
    <row r="66" spans="1:30" x14ac:dyDescent="0.25">
      <c r="A66">
        <v>3515</v>
      </c>
      <c r="B66" s="84" t="str">
        <f>INDEX([16]Data!$C$5:$C$156,MATCH(A66,[16]Data!$A$5:$A$156,0))</f>
        <v>KJ - Havlíčkův Brod, Rozkošská</v>
      </c>
      <c r="C66" s="85" t="str">
        <f>VLOOKUP($C$2,'[29]ERU-1'!$A$6:$BE$17,C$42,FALSE)</f>
        <v>Listopad</v>
      </c>
      <c r="D66" s="85">
        <f>VLOOKUP($C$2,'[29]ERU-1'!$A$6:$BE$17,D$42,FALSE)</f>
        <v>11</v>
      </c>
      <c r="E66" s="85">
        <f>VLOOKUP($C$2,'[29]ERU-1'!$A$6:$BE$17,E$42,FALSE)</f>
        <v>217.51900000000001</v>
      </c>
      <c r="F66" s="85">
        <f>VLOOKUP($C$2,'[29]ERU-1'!$A$6:$BE$17,F$42,FALSE)</f>
        <v>118.16800000000001</v>
      </c>
      <c r="G66" s="85">
        <f>VLOOKUP($C$2,'[29]ERU-1'!$A$6:$BE$17,G$42,FALSE)</f>
        <v>35.378999999999998</v>
      </c>
      <c r="H66" s="85">
        <f>VLOOKUP($C$2,'[29]ERU-1'!$A$6:$BE$17,H$42,FALSE)</f>
        <v>359</v>
      </c>
      <c r="I66" s="85">
        <f>VLOOKUP($C$2,'[29]ERU-1'!$A$6:$BE$17,I$42,FALSE)</f>
        <v>0</v>
      </c>
      <c r="J66" s="85">
        <f>VLOOKUP($C$2,'[29]ERU-1'!$A$6:$BE$17,J$42,FALSE)</f>
        <v>0</v>
      </c>
      <c r="K66" s="85">
        <f>VLOOKUP($C$2,'[29]ERU-1'!$A$6:$BE$17,K$42,FALSE)</f>
        <v>359</v>
      </c>
      <c r="L66" s="85">
        <f>VLOOKUP($C$2,'[29]ERU-1'!$A$6:$BE$17,L$42,FALSE)</f>
        <v>0</v>
      </c>
      <c r="M66" s="85">
        <f>VLOOKUP($C$2,'[29]ERU-1'!$A$6:$BE$17,M$42,FALSE)</f>
        <v>359</v>
      </c>
      <c r="N66" s="85">
        <f>VLOOKUP($C$2,'[29]ERU-1'!$A$6:$BE$17,N$42,FALSE)</f>
        <v>0</v>
      </c>
      <c r="O66" s="85" t="s">
        <v>36</v>
      </c>
      <c r="P66" s="85">
        <f>VLOOKUP($C$2,'[29]ERU-1'!$A$6:$BE$17,P$42,FALSE)</f>
        <v>0</v>
      </c>
      <c r="Q66" s="85">
        <f>VLOOKUP($C$2,'[29]ERU-1'!$A$6:$BE$17,Q$42,FALSE)</f>
        <v>0</v>
      </c>
      <c r="R66" s="85">
        <f>VLOOKUP($C$2,'[29]ERU-1'!$A$6:$BE$17,R$42,FALSE)</f>
        <v>0</v>
      </c>
      <c r="S66" s="85">
        <f>VLOOKUP($C$2,'[29]ERU-1'!$A$6:$BE$17,S$42,FALSE)</f>
        <v>0</v>
      </c>
      <c r="T66" s="85">
        <f>VLOOKUP($C$2,'[29]ERU-1'!$A$6:$BE$17,T$42,FALSE)</f>
        <v>0</v>
      </c>
      <c r="U66" s="85">
        <f>VLOOKUP($C$2,'[29]ERU-1'!$A$6:$BE$17,U$42,FALSE)</f>
        <v>0</v>
      </c>
      <c r="V66" s="85">
        <f>VLOOKUP($C$2,'[29]ERU-1'!$A$6:$BE$17,V$42,FALSE)</f>
        <v>0</v>
      </c>
      <c r="W66" s="85">
        <f>VLOOKUP($C$2,'[29]ERU-1'!$A$6:$BE$17,W$42,FALSE)</f>
        <v>0</v>
      </c>
      <c r="X66" s="85">
        <f>VLOOKUP($C$2,'[29]ERU-1'!$A$6:$BE$17,X$42,FALSE)</f>
        <v>359</v>
      </c>
      <c r="Y66" s="85">
        <f>VLOOKUP($C$2,'[29]ERU-1'!$A$6:$BE$17,Y$42,FALSE)</f>
        <v>0</v>
      </c>
      <c r="Z66" s="85">
        <f>VLOOKUP($C$2,'[29]ERU-1'!$A$6:$BE$17,Z$42,FALSE)</f>
        <v>0</v>
      </c>
      <c r="AA66" s="85" t="str">
        <f>INDEX([16]Data!$BK$5:$BK$156,MATCH(A66,[16]Data!$A$5:$A$156,0))</f>
        <v>Vysočina</v>
      </c>
      <c r="AB66" s="86">
        <f>INDEX([16]Data!$BM$5:$BM$156,MATCH(A66,[16]Data!$A$5:$A$156,0))</f>
        <v>0.28599999999999998</v>
      </c>
      <c r="AC66" s="12"/>
      <c r="AD66" s="39">
        <f t="shared" si="16"/>
        <v>0.8439020904324539</v>
      </c>
    </row>
    <row r="67" spans="1:30" x14ac:dyDescent="0.25">
      <c r="A67" s="34">
        <v>3503</v>
      </c>
      <c r="B67" s="84" t="str">
        <f>INDEX([16]Data!$C$5:$C$156,MATCH(A67,[16]Data!$A$5:$A$156,0))</f>
        <v>KJ - Havlíčkův Brod, Na Výšině</v>
      </c>
      <c r="C67" s="85" t="str">
        <f>VLOOKUP($C$2,'[30]ERU-1'!$A$6:$BE$17,C$42,FALSE)</f>
        <v>Listopad</v>
      </c>
      <c r="D67" s="85">
        <f>VLOOKUP($C$2,'[30]ERU-1'!$A$6:$BE$17,D$42,FALSE)</f>
        <v>11</v>
      </c>
      <c r="E67" s="85">
        <f>VLOOKUP($C$2,'[30]ERU-1'!$A$6:$BE$17,E$42,FALSE)</f>
        <v>652.55899999999997</v>
      </c>
      <c r="F67" s="85">
        <f>VLOOKUP($C$2,'[30]ERU-1'!$A$6:$BE$17,F$42,FALSE)</f>
        <v>347.84199999999998</v>
      </c>
      <c r="G67" s="85">
        <f>VLOOKUP($C$2,'[30]ERU-1'!$A$6:$BE$17,G$42,FALSE)</f>
        <v>35.378999999999998</v>
      </c>
      <c r="H67" s="85">
        <f>VLOOKUP($C$2,'[30]ERU-1'!$A$6:$BE$17,H$42,FALSE)</f>
        <v>974</v>
      </c>
      <c r="I67" s="85">
        <f>VLOOKUP($C$2,'[30]ERU-1'!$A$6:$BE$17,I$42,FALSE)</f>
        <v>0</v>
      </c>
      <c r="J67" s="85">
        <f>VLOOKUP($C$2,'[30]ERU-1'!$A$6:$BE$17,J$42,FALSE)</f>
        <v>0</v>
      </c>
      <c r="K67" s="85">
        <f>VLOOKUP($C$2,'[30]ERU-1'!$A$6:$BE$17,K$42,FALSE)</f>
        <v>974</v>
      </c>
      <c r="L67" s="85">
        <f>VLOOKUP($C$2,'[30]ERU-1'!$A$6:$BE$17,L$42,FALSE)</f>
        <v>0</v>
      </c>
      <c r="M67" s="85">
        <f>VLOOKUP($C$2,'[30]ERU-1'!$A$6:$BE$17,M$42,FALSE)</f>
        <v>974</v>
      </c>
      <c r="N67" s="85">
        <f>VLOOKUP($C$2,'[30]ERU-1'!$A$6:$BE$17,N$42,FALSE)</f>
        <v>0</v>
      </c>
      <c r="O67" s="85" t="s">
        <v>36</v>
      </c>
      <c r="P67" s="85">
        <f>VLOOKUP($C$2,'[30]ERU-1'!$A$6:$BE$17,P$42,FALSE)</f>
        <v>0</v>
      </c>
      <c r="Q67" s="85">
        <f>VLOOKUP($C$2,'[30]ERU-1'!$A$6:$BE$17,Q$42,FALSE)</f>
        <v>0</v>
      </c>
      <c r="R67" s="85">
        <f>VLOOKUP($C$2,'[30]ERU-1'!$A$6:$BE$17,R$42,FALSE)</f>
        <v>974</v>
      </c>
      <c r="S67" s="85">
        <f>VLOOKUP($C$2,'[30]ERU-1'!$A$6:$BE$17,S$42,FALSE)</f>
        <v>0</v>
      </c>
      <c r="T67" s="85">
        <f>VLOOKUP($C$2,'[30]ERU-1'!$A$6:$BE$17,T$42,FALSE)</f>
        <v>0</v>
      </c>
      <c r="U67" s="85">
        <f>VLOOKUP($C$2,'[30]ERU-1'!$A$6:$BE$17,U$42,FALSE)</f>
        <v>0</v>
      </c>
      <c r="V67" s="85">
        <f>VLOOKUP($C$2,'[30]ERU-1'!$A$6:$BE$17,V$42,FALSE)</f>
        <v>0</v>
      </c>
      <c r="W67" s="85">
        <f>VLOOKUP($C$2,'[30]ERU-1'!$A$6:$BE$17,W$42,FALSE)</f>
        <v>0</v>
      </c>
      <c r="X67" s="85">
        <f>VLOOKUP($C$2,'[30]ERU-1'!$A$6:$BE$17,X$42,FALSE)</f>
        <v>0</v>
      </c>
      <c r="Y67" s="85">
        <f>VLOOKUP($C$2,'[30]ERU-1'!$A$6:$BE$17,Y$42,FALSE)</f>
        <v>0</v>
      </c>
      <c r="Z67" s="85">
        <f>VLOOKUP($C$2,'[30]ERU-1'!$A$6:$BE$17,Z$42,FALSE)</f>
        <v>0</v>
      </c>
      <c r="AA67" s="85" t="str">
        <f>INDEX([16]Data!$BK$5:$BK$156,MATCH(A67,[16]Data!$A$5:$A$156,0))</f>
        <v>Vysočina</v>
      </c>
      <c r="AB67" s="86">
        <f>INDEX([16]Data!$BM$5:$BM$156,MATCH(A67,[16]Data!$A$5:$A$156,0))</f>
        <v>0.73499999999999999</v>
      </c>
      <c r="AC67" s="12"/>
      <c r="AD67" s="39">
        <f t="shared" si="16"/>
        <v>0.77781163733981395</v>
      </c>
    </row>
    <row r="68" spans="1:30" x14ac:dyDescent="0.25">
      <c r="A68">
        <v>2681</v>
      </c>
      <c r="B68" s="84" t="str">
        <f>INDEX([16]Data!$C$5:$C$156,MATCH(A68,[16]Data!$A$5:$A$156,0))</f>
        <v>KJ - Havlíčkův Brod, Smetanovo náměstí</v>
      </c>
      <c r="C68" s="85" t="str">
        <f>VLOOKUP($C$2,'[31]ERU-1'!$A$6:$BE$17,C$42,FALSE)</f>
        <v>Listopad</v>
      </c>
      <c r="D68" s="85">
        <f>VLOOKUP($C$2,'[31]ERU-1'!$A$6:$BE$17,D$42,FALSE)</f>
        <v>11</v>
      </c>
      <c r="E68" s="85">
        <f>VLOOKUP($C$2,'[31]ERU-1'!$A$6:$BE$17,E$42,FALSE)</f>
        <v>431.149</v>
      </c>
      <c r="F68" s="85">
        <f>VLOOKUP($C$2,'[31]ERU-1'!$A$6:$BE$17,F$42,FALSE)</f>
        <v>229.66900000000001</v>
      </c>
      <c r="G68" s="85">
        <f>VLOOKUP($C$2,'[31]ERU-1'!$A$6:$BE$17,G$42,FALSE)</f>
        <v>35.378999999999998</v>
      </c>
      <c r="H68" s="85">
        <f>VLOOKUP($C$2,'[31]ERU-1'!$A$6:$BE$17,H$42,FALSE)</f>
        <v>651</v>
      </c>
      <c r="I68" s="85">
        <f>VLOOKUP($C$2,'[31]ERU-1'!$A$6:$BE$17,I$42,FALSE)</f>
        <v>0</v>
      </c>
      <c r="J68" s="85">
        <f>VLOOKUP($C$2,'[31]ERU-1'!$A$6:$BE$17,J$42,FALSE)</f>
        <v>0</v>
      </c>
      <c r="K68" s="85">
        <f>VLOOKUP($C$2,'[31]ERU-1'!$A$6:$BE$17,K$42,FALSE)</f>
        <v>651</v>
      </c>
      <c r="L68" s="85">
        <f>VLOOKUP($C$2,'[31]ERU-1'!$A$6:$BE$17,L$42,FALSE)</f>
        <v>0</v>
      </c>
      <c r="M68" s="85">
        <f>VLOOKUP($C$2,'[31]ERU-1'!$A$6:$BE$17,M$42,FALSE)</f>
        <v>651</v>
      </c>
      <c r="N68" s="85">
        <f>VLOOKUP($C$2,'[31]ERU-1'!$A$6:$BE$17,N$42,FALSE)</f>
        <v>0</v>
      </c>
      <c r="O68" s="85" t="s">
        <v>36</v>
      </c>
      <c r="P68" s="85">
        <f>VLOOKUP($C$2,'[31]ERU-1'!$A$6:$BE$17,P$42,FALSE)</f>
        <v>0</v>
      </c>
      <c r="Q68" s="85">
        <f>VLOOKUP($C$2,'[31]ERU-1'!$A$6:$BE$17,Q$42,FALSE)</f>
        <v>0</v>
      </c>
      <c r="R68" s="85">
        <f>VLOOKUP($C$2,'[31]ERU-1'!$A$6:$BE$17,R$42,FALSE)</f>
        <v>651</v>
      </c>
      <c r="S68" s="85">
        <f>VLOOKUP($C$2,'[31]ERU-1'!$A$6:$BE$17,S$42,FALSE)</f>
        <v>0</v>
      </c>
      <c r="T68" s="85">
        <f>VLOOKUP($C$2,'[31]ERU-1'!$A$6:$BE$17,T$42,FALSE)</f>
        <v>0</v>
      </c>
      <c r="U68" s="85">
        <f>VLOOKUP($C$2,'[31]ERU-1'!$A$6:$BE$17,U$42,FALSE)</f>
        <v>0</v>
      </c>
      <c r="V68" s="85">
        <f>VLOOKUP($C$2,'[31]ERU-1'!$A$6:$BE$17,V$42,FALSE)</f>
        <v>0</v>
      </c>
      <c r="W68" s="85">
        <f>VLOOKUP($C$2,'[31]ERU-1'!$A$6:$BE$17,W$42,FALSE)</f>
        <v>0</v>
      </c>
      <c r="X68" s="85">
        <f>VLOOKUP($C$2,'[31]ERU-1'!$A$6:$BE$17,X$42,FALSE)</f>
        <v>0</v>
      </c>
      <c r="Y68" s="85">
        <f>VLOOKUP($C$2,'[31]ERU-1'!$A$6:$BE$17,Y$42,FALSE)</f>
        <v>0</v>
      </c>
      <c r="Z68" s="85">
        <f>VLOOKUP($C$2,'[31]ERU-1'!$A$6:$BE$17,Z$42,FALSE)</f>
        <v>0</v>
      </c>
      <c r="AA68" s="85" t="str">
        <f>INDEX([16]Data!$BK$5:$BK$156,MATCH(A68,[16]Data!$A$5:$A$156,0))</f>
        <v>Vysočina</v>
      </c>
      <c r="AB68" s="86">
        <f>INDEX([16]Data!$BM$5:$BM$156,MATCH(A68,[16]Data!$A$5:$A$156,0))</f>
        <v>0.47199999999999998</v>
      </c>
      <c r="AC68" s="12"/>
      <c r="AD68" s="39">
        <f t="shared" si="16"/>
        <v>0.78736500499994921</v>
      </c>
    </row>
    <row r="69" spans="1:30" x14ac:dyDescent="0.25">
      <c r="A69">
        <v>2683</v>
      </c>
      <c r="B69" s="84" t="str">
        <f>INDEX([16]Data!$C$5:$C$156,MATCH(A69,[16]Data!$A$5:$A$156,0))</f>
        <v>KJ - Havlíčkův Brod, Žižkov II</v>
      </c>
      <c r="C69" s="85" t="str">
        <f>VLOOKUP($C$2,'[32]ERU-1'!$A$6:$BE$17,C$42,FALSE)</f>
        <v>Listopad</v>
      </c>
      <c r="D69" s="85">
        <f>VLOOKUP($C$2,'[32]ERU-1'!$A$6:$BE$17,D$42,FALSE)</f>
        <v>11</v>
      </c>
      <c r="E69" s="85">
        <f>VLOOKUP($C$2,'[32]ERU-1'!$A$6:$BE$17,E$42,FALSE)</f>
        <v>418.19799999999998</v>
      </c>
      <c r="F69" s="85">
        <f>VLOOKUP($C$2,'[32]ERU-1'!$A$6:$BE$17,F$42,FALSE)</f>
        <v>214.59</v>
      </c>
      <c r="G69" s="85">
        <f>VLOOKUP($C$2,'[32]ERU-1'!$A$6:$BE$17,G$42,FALSE)</f>
        <v>35.378999999999998</v>
      </c>
      <c r="H69" s="85">
        <f>VLOOKUP($C$2,'[32]ERU-1'!$A$6:$BE$17,H$42,FALSE)</f>
        <v>588</v>
      </c>
      <c r="I69" s="85">
        <f>VLOOKUP($C$2,'[32]ERU-1'!$A$6:$BE$17,I$42,FALSE)</f>
        <v>0</v>
      </c>
      <c r="J69" s="85">
        <f>VLOOKUP($C$2,'[32]ERU-1'!$A$6:$BE$17,J$42,FALSE)</f>
        <v>0</v>
      </c>
      <c r="K69" s="85">
        <f>VLOOKUP($C$2,'[32]ERU-1'!$A$6:$BE$17,K$42,FALSE)</f>
        <v>588</v>
      </c>
      <c r="L69" s="85">
        <f>VLOOKUP($C$2,'[32]ERU-1'!$A$6:$BE$17,L$42,FALSE)</f>
        <v>0</v>
      </c>
      <c r="M69" s="85">
        <f>VLOOKUP($C$2,'[32]ERU-1'!$A$6:$BE$17,M$42,FALSE)</f>
        <v>588</v>
      </c>
      <c r="N69" s="85">
        <f>VLOOKUP($C$2,'[32]ERU-1'!$A$6:$BE$17,N$42,FALSE)</f>
        <v>0</v>
      </c>
      <c r="O69" s="85" t="s">
        <v>36</v>
      </c>
      <c r="P69" s="85">
        <f>VLOOKUP($C$2,'[32]ERU-1'!$A$6:$BE$17,P$42,FALSE)</f>
        <v>0</v>
      </c>
      <c r="Q69" s="85">
        <f>VLOOKUP($C$2,'[32]ERU-1'!$A$6:$BE$17,Q$42,FALSE)</f>
        <v>0</v>
      </c>
      <c r="R69" s="85">
        <f>VLOOKUP($C$2,'[32]ERU-1'!$A$6:$BE$17,R$42,FALSE)</f>
        <v>588</v>
      </c>
      <c r="S69" s="85">
        <f>VLOOKUP($C$2,'[32]ERU-1'!$A$6:$BE$17,S$42,FALSE)</f>
        <v>0</v>
      </c>
      <c r="T69" s="85">
        <f>VLOOKUP($C$2,'[32]ERU-1'!$A$6:$BE$17,T$42,FALSE)</f>
        <v>0</v>
      </c>
      <c r="U69" s="85">
        <f>VLOOKUP($C$2,'[32]ERU-1'!$A$6:$BE$17,U$42,FALSE)</f>
        <v>0</v>
      </c>
      <c r="V69" s="85">
        <f>VLOOKUP($C$2,'[32]ERU-1'!$A$6:$BE$17,V$42,FALSE)</f>
        <v>0</v>
      </c>
      <c r="W69" s="85">
        <f>VLOOKUP($C$2,'[32]ERU-1'!$A$6:$BE$17,W$42,FALSE)</f>
        <v>0</v>
      </c>
      <c r="X69" s="85">
        <f>VLOOKUP($C$2,'[32]ERU-1'!$A$6:$BE$17,X$42,FALSE)</f>
        <v>0</v>
      </c>
      <c r="Y69" s="85">
        <f>VLOOKUP($C$2,'[32]ERU-1'!$A$6:$BE$17,Y$42,FALSE)</f>
        <v>0</v>
      </c>
      <c r="Z69" s="85">
        <f>VLOOKUP($C$2,'[32]ERU-1'!$A$6:$BE$17,Z$42,FALSE)</f>
        <v>0</v>
      </c>
      <c r="AA69" s="85" t="str">
        <f>INDEX([16]Data!$BK$5:$BK$156,MATCH(A69,[16]Data!$A$5:$A$156,0))</f>
        <v>Vysočina</v>
      </c>
      <c r="AB69" s="86">
        <f>INDEX([16]Data!$BM$5:$BM$156,MATCH(A69,[16]Data!$A$5:$A$156,0))</f>
        <v>0.47199999999999998</v>
      </c>
      <c r="AC69" s="12"/>
      <c r="AD69" s="39">
        <f t="shared" si="16"/>
        <v>0.76114140143218856</v>
      </c>
    </row>
    <row r="70" spans="1:30" x14ac:dyDescent="0.25">
      <c r="A70">
        <v>2879</v>
      </c>
      <c r="B70" s="84" t="str">
        <f>INDEX([16]Data!$C$5:$C$156,MATCH(A70,[16]Data!$A$5:$A$156,0))</f>
        <v>KJ - Hlučín</v>
      </c>
      <c r="C70" s="85" t="str">
        <f>VLOOKUP($C$2,'[33]ERU-1'!$A$6:$BE$17,C$42,FALSE)</f>
        <v>Listopad</v>
      </c>
      <c r="D70" s="85">
        <f>VLOOKUP($C$2,'[33]ERU-1'!$A$6:$BE$17,D$42,FALSE)</f>
        <v>11</v>
      </c>
      <c r="E70" s="85">
        <f>VLOOKUP($C$2,'[33]ERU-1'!$A$6:$BE$17,E$42,FALSE)</f>
        <v>1629.242</v>
      </c>
      <c r="F70" s="85">
        <f>VLOOKUP($C$2,'[33]ERU-1'!$A$6:$BE$17,F$42,FALSE)</f>
        <v>855.97799999999995</v>
      </c>
      <c r="G70" s="85">
        <f>VLOOKUP($C$2,'[33]ERU-1'!$A$6:$BE$17,G$42,FALSE)</f>
        <v>35.369</v>
      </c>
      <c r="H70" s="85">
        <f>VLOOKUP($C$2,'[33]ERU-1'!$A$6:$BE$17,H$42,FALSE)</f>
        <v>2375</v>
      </c>
      <c r="I70" s="85">
        <f>VLOOKUP($C$2,'[33]ERU-1'!$A$6:$BE$17,I$42,FALSE)</f>
        <v>0</v>
      </c>
      <c r="J70" s="85">
        <f>VLOOKUP($C$2,'[33]ERU-1'!$A$6:$BE$17,J$42,FALSE)</f>
        <v>0</v>
      </c>
      <c r="K70" s="85">
        <f>VLOOKUP($C$2,'[33]ERU-1'!$A$6:$BE$17,K$42,FALSE)</f>
        <v>2375</v>
      </c>
      <c r="L70" s="85">
        <f>VLOOKUP($C$2,'[33]ERU-1'!$A$6:$BE$17,L$42,FALSE)</f>
        <v>0</v>
      </c>
      <c r="M70" s="85">
        <f>VLOOKUP($C$2,'[33]ERU-1'!$A$6:$BE$17,M$42,FALSE)</f>
        <v>2375</v>
      </c>
      <c r="N70" s="85">
        <f>VLOOKUP($C$2,'[33]ERU-1'!$A$6:$BE$17,N$42,FALSE)</f>
        <v>0</v>
      </c>
      <c r="O70" s="85" t="s">
        <v>36</v>
      </c>
      <c r="P70" s="85">
        <f>VLOOKUP($C$2,'[33]ERU-1'!$A$6:$BE$17,P$42,FALSE)</f>
        <v>0</v>
      </c>
      <c r="Q70" s="85">
        <f>VLOOKUP($C$2,'[33]ERU-1'!$A$6:$BE$17,Q$42,FALSE)</f>
        <v>0</v>
      </c>
      <c r="R70" s="85">
        <f>VLOOKUP($C$2,'[33]ERU-1'!$A$6:$BE$17,R$42,FALSE)</f>
        <v>2375</v>
      </c>
      <c r="S70" s="85">
        <f>VLOOKUP($C$2,'[33]ERU-1'!$A$6:$BE$17,S$42,FALSE)</f>
        <v>0</v>
      </c>
      <c r="T70" s="85">
        <f>VLOOKUP($C$2,'[33]ERU-1'!$A$6:$BE$17,T$42,FALSE)</f>
        <v>0</v>
      </c>
      <c r="U70" s="85">
        <f>VLOOKUP($C$2,'[33]ERU-1'!$A$6:$BE$17,U$42,FALSE)</f>
        <v>0</v>
      </c>
      <c r="V70" s="85">
        <f>VLOOKUP($C$2,'[33]ERU-1'!$A$6:$BE$17,V$42,FALSE)</f>
        <v>0</v>
      </c>
      <c r="W70" s="85">
        <f>VLOOKUP($C$2,'[33]ERU-1'!$A$6:$BE$17,W$42,FALSE)</f>
        <v>0</v>
      </c>
      <c r="X70" s="85">
        <f>VLOOKUP($C$2,'[33]ERU-1'!$A$6:$BE$17,X$42,FALSE)</f>
        <v>0</v>
      </c>
      <c r="Y70" s="85">
        <f>VLOOKUP($C$2,'[33]ERU-1'!$A$6:$BE$17,Y$42,FALSE)</f>
        <v>0</v>
      </c>
      <c r="Z70" s="85">
        <f>VLOOKUP($C$2,'[33]ERU-1'!$A$6:$BE$17,Z$42,FALSE)</f>
        <v>0</v>
      </c>
      <c r="AA70" s="85" t="str">
        <f>INDEX([16]Data!$BK$5:$BK$156,MATCH(A70,[16]Data!$A$5:$A$156,0))</f>
        <v>Moravskoslezský</v>
      </c>
      <c r="AB70" s="86">
        <f>INDEX([16]Data!$BM$5:$BM$156,MATCH(A70,[16]Data!$A$5:$A$156,0))</f>
        <v>1.7909999999999999</v>
      </c>
      <c r="AC70" s="12"/>
      <c r="AD70" s="39">
        <f t="shared" si="16"/>
        <v>0.77072333894355027</v>
      </c>
    </row>
    <row r="71" spans="1:30" x14ac:dyDescent="0.25">
      <c r="A71">
        <v>2856</v>
      </c>
      <c r="B71" s="84" t="str">
        <f>INDEX([16]Data!$C$5:$C$156,MATCH(A71,[16]Data!$A$5:$A$156,0))</f>
        <v>KJ - Hodkovice nad Mohelkou</v>
      </c>
      <c r="C71" s="85" t="str">
        <f>VLOOKUP($C$2,'[34]ERU-1'!$A$6:$BE$17,C$42,FALSE)</f>
        <v>Listopad</v>
      </c>
      <c r="D71" s="85">
        <f>VLOOKUP($C$2,'[34]ERU-1'!$A$6:$BE$17,D$42,FALSE)</f>
        <v>11</v>
      </c>
      <c r="E71" s="85">
        <f>VLOOKUP($C$2,'[34]ERU-1'!$A$6:$BE$17,E$42,FALSE)</f>
        <v>857.54499999999996</v>
      </c>
      <c r="F71" s="85">
        <f>VLOOKUP($C$2,'[34]ERU-1'!$A$6:$BE$17,F$42,FALSE)</f>
        <v>447.40800000000002</v>
      </c>
      <c r="G71" s="85">
        <f>VLOOKUP($C$2,'[34]ERU-1'!$A$6:$BE$17,G$42,FALSE)</f>
        <v>35.350999999999999</v>
      </c>
      <c r="H71" s="85">
        <f>VLOOKUP($C$2,'[34]ERU-1'!$A$6:$BE$17,H$42,FALSE)</f>
        <v>1268</v>
      </c>
      <c r="I71" s="85">
        <f>VLOOKUP($C$2,'[34]ERU-1'!$A$6:$BE$17,I$42,FALSE)</f>
        <v>0</v>
      </c>
      <c r="J71" s="85">
        <f>VLOOKUP($C$2,'[34]ERU-1'!$A$6:$BE$17,J$42,FALSE)</f>
        <v>0</v>
      </c>
      <c r="K71" s="85">
        <f>VLOOKUP($C$2,'[34]ERU-1'!$A$6:$BE$17,K$42,FALSE)</f>
        <v>1268</v>
      </c>
      <c r="L71" s="85">
        <f>VLOOKUP($C$2,'[34]ERU-1'!$A$6:$BE$17,L$42,FALSE)</f>
        <v>0</v>
      </c>
      <c r="M71" s="85">
        <f>VLOOKUP($C$2,'[34]ERU-1'!$A$6:$BE$17,M$42,FALSE)</f>
        <v>1268</v>
      </c>
      <c r="N71" s="85">
        <f>VLOOKUP($C$2,'[34]ERU-1'!$A$6:$BE$17,N$42,FALSE)</f>
        <v>0</v>
      </c>
      <c r="O71" s="85" t="s">
        <v>36</v>
      </c>
      <c r="P71" s="85">
        <f>VLOOKUP($C$2,'[34]ERU-1'!$A$6:$BE$17,P$42,FALSE)</f>
        <v>0</v>
      </c>
      <c r="Q71" s="85">
        <f>VLOOKUP($C$2,'[34]ERU-1'!$A$6:$BE$17,Q$42,FALSE)</f>
        <v>0</v>
      </c>
      <c r="R71" s="85">
        <f>VLOOKUP($C$2,'[34]ERU-1'!$A$6:$BE$17,R$42,FALSE)</f>
        <v>1268</v>
      </c>
      <c r="S71" s="85">
        <f>VLOOKUP($C$2,'[34]ERU-1'!$A$6:$BE$17,S$42,FALSE)</f>
        <v>0</v>
      </c>
      <c r="T71" s="85">
        <f>VLOOKUP($C$2,'[34]ERU-1'!$A$6:$BE$17,T$42,FALSE)</f>
        <v>0</v>
      </c>
      <c r="U71" s="85">
        <f>VLOOKUP($C$2,'[34]ERU-1'!$A$6:$BE$17,U$42,FALSE)</f>
        <v>0</v>
      </c>
      <c r="V71" s="85">
        <f>VLOOKUP($C$2,'[34]ERU-1'!$A$6:$BE$17,V$42,FALSE)</f>
        <v>0</v>
      </c>
      <c r="W71" s="85">
        <f>VLOOKUP($C$2,'[34]ERU-1'!$A$6:$BE$17,W$42,FALSE)</f>
        <v>0</v>
      </c>
      <c r="X71" s="85">
        <f>VLOOKUP($C$2,'[34]ERU-1'!$A$6:$BE$17,X$42,FALSE)</f>
        <v>0</v>
      </c>
      <c r="Y71" s="85">
        <f>VLOOKUP($C$2,'[34]ERU-1'!$A$6:$BE$17,Y$42,FALSE)</f>
        <v>0</v>
      </c>
      <c r="Z71" s="85">
        <f>VLOOKUP($C$2,'[34]ERU-1'!$A$6:$BE$17,Z$42,FALSE)</f>
        <v>0</v>
      </c>
      <c r="AA71" s="85" t="str">
        <f>INDEX([16]Data!$BK$5:$BK$156,MATCH(A71,[16]Data!$A$5:$A$156,0))</f>
        <v>Liberecký</v>
      </c>
      <c r="AB71" s="86">
        <f>INDEX([16]Data!$BM$5:$BM$156,MATCH(A71,[16]Data!$A$5:$A$156,0))</f>
        <v>0.95199999999999996</v>
      </c>
      <c r="AC71" s="12"/>
      <c r="AD71" s="39">
        <f t="shared" si="16"/>
        <v>0.78725061291309539</v>
      </c>
    </row>
    <row r="72" spans="1:30" x14ac:dyDescent="0.25">
      <c r="A72" s="34">
        <v>3434</v>
      </c>
      <c r="B72" s="84" t="str">
        <f>INDEX([16]Data!$C$5:$C$156,MATCH(A72,[16]Data!$A$5:$A$156,0))</f>
        <v>KJ - Hodonice</v>
      </c>
      <c r="C72" s="85" t="str">
        <f>VLOOKUP($C$2,'[35]ERU-1'!$A$6:$BE$17,C$42,FALSE)</f>
        <v>Listopad</v>
      </c>
      <c r="D72" s="85">
        <f>VLOOKUP($C$2,'[35]ERU-1'!$A$6:$BE$17,D$42,FALSE)</f>
        <v>11</v>
      </c>
      <c r="E72" s="85">
        <f>VLOOKUP($C$2,'[35]ERU-1'!$A$6:$BE$17,E$42,FALSE)</f>
        <v>2876.48</v>
      </c>
      <c r="F72" s="85">
        <f>VLOOKUP($C$2,'[35]ERU-1'!$A$6:$BE$17,F$42,FALSE)</f>
        <v>1538.4760000000001</v>
      </c>
      <c r="G72" s="85">
        <f>VLOOKUP($C$2,'[35]ERU-1'!$A$6:$BE$17,G$42,FALSE)</f>
        <v>35.381999999999998</v>
      </c>
      <c r="H72" s="85">
        <f>VLOOKUP($C$2,'[35]ERU-1'!$A$6:$BE$17,H$42,FALSE)</f>
        <v>4425</v>
      </c>
      <c r="I72" s="85">
        <f>VLOOKUP($C$2,'[35]ERU-1'!$A$6:$BE$17,I$42,FALSE)</f>
        <v>0</v>
      </c>
      <c r="J72" s="85">
        <f>VLOOKUP($C$2,'[35]ERU-1'!$A$6:$BE$17,J$42,FALSE)</f>
        <v>0</v>
      </c>
      <c r="K72" s="85">
        <f>VLOOKUP($C$2,'[35]ERU-1'!$A$6:$BE$17,K$42,FALSE)</f>
        <v>4425</v>
      </c>
      <c r="L72" s="85">
        <f>VLOOKUP($C$2,'[35]ERU-1'!$A$6:$BE$17,L$42,FALSE)</f>
        <v>0</v>
      </c>
      <c r="M72" s="85">
        <f>VLOOKUP($C$2,'[35]ERU-1'!$A$6:$BE$17,M$42,FALSE)</f>
        <v>4425</v>
      </c>
      <c r="N72" s="85">
        <f>VLOOKUP($C$2,'[35]ERU-1'!$A$6:$BE$17,N$42,FALSE)</f>
        <v>0</v>
      </c>
      <c r="O72" s="85" t="s">
        <v>36</v>
      </c>
      <c r="P72" s="85">
        <f>VLOOKUP($C$2,'[35]ERU-1'!$A$6:$BE$17,P$42,FALSE)</f>
        <v>0</v>
      </c>
      <c r="Q72" s="85">
        <f>VLOOKUP($C$2,'[35]ERU-1'!$A$6:$BE$17,Q$42,FALSE)</f>
        <v>0</v>
      </c>
      <c r="R72" s="85">
        <f>VLOOKUP($C$2,'[35]ERU-1'!$A$6:$BE$17,R$42,FALSE)</f>
        <v>4425</v>
      </c>
      <c r="S72" s="85">
        <f>VLOOKUP($C$2,'[35]ERU-1'!$A$6:$BE$17,S$42,FALSE)</f>
        <v>0</v>
      </c>
      <c r="T72" s="85">
        <f>VLOOKUP($C$2,'[35]ERU-1'!$A$6:$BE$17,T$42,FALSE)</f>
        <v>0</v>
      </c>
      <c r="U72" s="85">
        <f>VLOOKUP($C$2,'[35]ERU-1'!$A$6:$BE$17,U$42,FALSE)</f>
        <v>0</v>
      </c>
      <c r="V72" s="85">
        <f>VLOOKUP($C$2,'[35]ERU-1'!$A$6:$BE$17,V$42,FALSE)</f>
        <v>0</v>
      </c>
      <c r="W72" s="85">
        <f>VLOOKUP($C$2,'[35]ERU-1'!$A$6:$BE$17,W$42,FALSE)</f>
        <v>0</v>
      </c>
      <c r="X72" s="85">
        <f>VLOOKUP($C$2,'[35]ERU-1'!$A$6:$BE$17,X$42,FALSE)</f>
        <v>0</v>
      </c>
      <c r="Y72" s="85">
        <f>VLOOKUP($C$2,'[35]ERU-1'!$A$6:$BE$17,Y$42,FALSE)</f>
        <v>0</v>
      </c>
      <c r="Z72" s="85">
        <f>VLOOKUP($C$2,'[35]ERU-1'!$A$6:$BE$17,Z$42,FALSE)</f>
        <v>0</v>
      </c>
      <c r="AA72" s="85" t="str">
        <f>INDEX([16]Data!$BK$5:$BK$156,MATCH(A72,[16]Data!$A$5:$A$156,0))</f>
        <v>Jihomoravský</v>
      </c>
      <c r="AB72" s="86">
        <f>INDEX([16]Data!$BM$5:$BM$156,MATCH(A72,[16]Data!$A$5:$A$156,0))</f>
        <v>4.9459999999999997</v>
      </c>
      <c r="AC72" s="12"/>
      <c r="AD72" s="39">
        <f t="shared" si="16"/>
        <v>0.79895082319559529</v>
      </c>
    </row>
    <row r="73" spans="1:30" x14ac:dyDescent="0.25">
      <c r="A73">
        <v>3333</v>
      </c>
      <c r="B73" s="84" t="str">
        <f>INDEX([16]Data!$C$5:$C$156,MATCH(A73,[16]Data!$A$5:$A$156,0))</f>
        <v>KJ - Horní Bříza</v>
      </c>
      <c r="C73" s="85" t="str">
        <f>VLOOKUP($C$2,'[36]ERU-1'!$A$6:$BE$17,C$42,FALSE)</f>
        <v>Listopad</v>
      </c>
      <c r="D73" s="85">
        <f>VLOOKUP($C$2,'[36]ERU-1'!$A$6:$BE$17,D$42,FALSE)</f>
        <v>11</v>
      </c>
      <c r="E73" s="85">
        <f>VLOOKUP($C$2,'[36]ERU-1'!$A$6:$BE$17,E$42,FALSE)</f>
        <v>277.06599999999997</v>
      </c>
      <c r="F73" s="85">
        <f>VLOOKUP($C$2,'[36]ERU-1'!$A$6:$BE$17,F$42,FALSE)</f>
        <v>148.125</v>
      </c>
      <c r="G73" s="85">
        <f>VLOOKUP($C$2,'[36]ERU-1'!$A$6:$BE$17,G$42,FALSE)</f>
        <v>35.332999999999998</v>
      </c>
      <c r="H73" s="85">
        <f>VLOOKUP($C$2,'[36]ERU-1'!$A$6:$BE$17,H$42,FALSE)</f>
        <v>433</v>
      </c>
      <c r="I73" s="85">
        <f>VLOOKUP($C$2,'[36]ERU-1'!$A$6:$BE$17,I$42,FALSE)</f>
        <v>0</v>
      </c>
      <c r="J73" s="85">
        <f>VLOOKUP($C$2,'[36]ERU-1'!$A$6:$BE$17,J$42,FALSE)</f>
        <v>0</v>
      </c>
      <c r="K73" s="85">
        <f>VLOOKUP($C$2,'[36]ERU-1'!$A$6:$BE$17,K$42,FALSE)</f>
        <v>433</v>
      </c>
      <c r="L73" s="85">
        <f>VLOOKUP($C$2,'[36]ERU-1'!$A$6:$BE$17,L$42,FALSE)</f>
        <v>0</v>
      </c>
      <c r="M73" s="85">
        <f>VLOOKUP($C$2,'[36]ERU-1'!$A$6:$BE$17,M$42,FALSE)</f>
        <v>433</v>
      </c>
      <c r="N73" s="85">
        <f>VLOOKUP($C$2,'[36]ERU-1'!$A$6:$BE$17,N$42,FALSE)</f>
        <v>0</v>
      </c>
      <c r="O73" s="85" t="s">
        <v>36</v>
      </c>
      <c r="P73" s="85">
        <f>VLOOKUP($C$2,'[36]ERU-1'!$A$6:$BE$17,P$42,FALSE)</f>
        <v>0</v>
      </c>
      <c r="Q73" s="85">
        <f>VLOOKUP($C$2,'[36]ERU-1'!$A$6:$BE$17,Q$42,FALSE)</f>
        <v>0</v>
      </c>
      <c r="R73" s="85">
        <f>VLOOKUP($C$2,'[36]ERU-1'!$A$6:$BE$17,R$42,FALSE)</f>
        <v>0</v>
      </c>
      <c r="S73" s="85">
        <f>VLOOKUP($C$2,'[36]ERU-1'!$A$6:$BE$17,S$42,FALSE)</f>
        <v>0</v>
      </c>
      <c r="T73" s="85">
        <f>VLOOKUP($C$2,'[36]ERU-1'!$A$6:$BE$17,T$42,FALSE)</f>
        <v>433</v>
      </c>
      <c r="U73" s="85">
        <f>VLOOKUP($C$2,'[36]ERU-1'!$A$6:$BE$17,U$42,FALSE)</f>
        <v>0</v>
      </c>
      <c r="V73" s="85">
        <f>VLOOKUP($C$2,'[36]ERU-1'!$A$6:$BE$17,V$42,FALSE)</f>
        <v>0</v>
      </c>
      <c r="W73" s="85">
        <f>VLOOKUP($C$2,'[36]ERU-1'!$A$6:$BE$17,W$42,FALSE)</f>
        <v>0</v>
      </c>
      <c r="X73" s="85">
        <f>VLOOKUP($C$2,'[36]ERU-1'!$A$6:$BE$17,X$42,FALSE)</f>
        <v>0</v>
      </c>
      <c r="Y73" s="85">
        <f>VLOOKUP($C$2,'[36]ERU-1'!$A$6:$BE$17,Y$42,FALSE)</f>
        <v>0</v>
      </c>
      <c r="Z73" s="85">
        <f>VLOOKUP($C$2,'[36]ERU-1'!$A$6:$BE$17,Z$42,FALSE)</f>
        <v>0</v>
      </c>
      <c r="AA73" s="85" t="str">
        <f>INDEX([16]Data!$BK$5:$BK$156,MATCH(A73,[16]Data!$A$5:$A$156,0))</f>
        <v>Plzeňský</v>
      </c>
      <c r="AB73" s="86">
        <f>INDEX([16]Data!$BM$5:$BM$156,MATCH(A73,[16]Data!$A$5:$A$156,0))</f>
        <v>1.9950000000000001</v>
      </c>
      <c r="AC73" s="12"/>
      <c r="AD73" s="39">
        <f t="shared" si="16"/>
        <v>0.81200187529301449</v>
      </c>
    </row>
    <row r="74" spans="1:30" x14ac:dyDescent="0.25">
      <c r="A74">
        <v>2883</v>
      </c>
      <c r="B74" s="84" t="str">
        <f>INDEX([16]Data!$C$5:$C$156,MATCH(A74,[16]Data!$A$5:$A$156,0))</f>
        <v>KJ - Hořovice</v>
      </c>
      <c r="C74" s="85" t="str">
        <f>VLOOKUP($C$2,'[37]ERU-1'!$A$6:$BE$17,C$42,FALSE)</f>
        <v>Listopad</v>
      </c>
      <c r="D74" s="85">
        <f>VLOOKUP($C$2,'[37]ERU-1'!$A$6:$BE$17,D$42,FALSE)</f>
        <v>11</v>
      </c>
      <c r="E74" s="85">
        <f>VLOOKUP($C$2,'[37]ERU-1'!$A$6:$BE$17,E$42,FALSE)</f>
        <v>608.56200000000001</v>
      </c>
      <c r="F74" s="85">
        <f>VLOOKUP($C$2,'[37]ERU-1'!$A$6:$BE$17,F$42,FALSE)</f>
        <v>320.464</v>
      </c>
      <c r="G74" s="85">
        <f>VLOOKUP($C$2,'[37]ERU-1'!$A$6:$BE$17,G$42,FALSE)</f>
        <v>35.354999999999997</v>
      </c>
      <c r="H74" s="85">
        <f>VLOOKUP($C$2,'[37]ERU-1'!$A$6:$BE$17,H$42,FALSE)</f>
        <v>907</v>
      </c>
      <c r="I74" s="85">
        <f>VLOOKUP($C$2,'[37]ERU-1'!$A$6:$BE$17,I$42,FALSE)</f>
        <v>0</v>
      </c>
      <c r="J74" s="85">
        <f>VLOOKUP($C$2,'[37]ERU-1'!$A$6:$BE$17,J$42,FALSE)</f>
        <v>0</v>
      </c>
      <c r="K74" s="85">
        <f>VLOOKUP($C$2,'[37]ERU-1'!$A$6:$BE$17,K$42,FALSE)</f>
        <v>907</v>
      </c>
      <c r="L74" s="85">
        <f>VLOOKUP($C$2,'[37]ERU-1'!$A$6:$BE$17,L$42,FALSE)</f>
        <v>0</v>
      </c>
      <c r="M74" s="85">
        <f>VLOOKUP($C$2,'[37]ERU-1'!$A$6:$BE$17,M$42,FALSE)</f>
        <v>907</v>
      </c>
      <c r="N74" s="85">
        <f>VLOOKUP($C$2,'[37]ERU-1'!$A$6:$BE$17,N$42,FALSE)</f>
        <v>0</v>
      </c>
      <c r="O74" s="85" t="s">
        <v>36</v>
      </c>
      <c r="P74" s="85">
        <f>VLOOKUP($C$2,'[37]ERU-1'!$A$6:$BE$17,P$42,FALSE)</f>
        <v>0</v>
      </c>
      <c r="Q74" s="85">
        <f>VLOOKUP($C$2,'[37]ERU-1'!$A$6:$BE$17,Q$42,FALSE)</f>
        <v>0</v>
      </c>
      <c r="R74" s="85">
        <f>VLOOKUP($C$2,'[37]ERU-1'!$A$6:$BE$17,R$42,FALSE)</f>
        <v>907</v>
      </c>
      <c r="S74" s="85">
        <f>VLOOKUP($C$2,'[37]ERU-1'!$A$6:$BE$17,S$42,FALSE)</f>
        <v>0</v>
      </c>
      <c r="T74" s="85">
        <f>VLOOKUP($C$2,'[37]ERU-1'!$A$6:$BE$17,T$42,FALSE)</f>
        <v>0</v>
      </c>
      <c r="U74" s="85">
        <f>VLOOKUP($C$2,'[37]ERU-1'!$A$6:$BE$17,U$42,FALSE)</f>
        <v>0</v>
      </c>
      <c r="V74" s="85">
        <f>VLOOKUP($C$2,'[37]ERU-1'!$A$6:$BE$17,V$42,FALSE)</f>
        <v>0</v>
      </c>
      <c r="W74" s="85">
        <f>VLOOKUP($C$2,'[37]ERU-1'!$A$6:$BE$17,W$42,FALSE)</f>
        <v>0</v>
      </c>
      <c r="X74" s="85">
        <f>VLOOKUP($C$2,'[37]ERU-1'!$A$6:$BE$17,X$42,FALSE)</f>
        <v>0</v>
      </c>
      <c r="Y74" s="85">
        <f>VLOOKUP($C$2,'[37]ERU-1'!$A$6:$BE$17,Y$42,FALSE)</f>
        <v>0</v>
      </c>
      <c r="Z74" s="85">
        <f>VLOOKUP($C$2,'[37]ERU-1'!$A$6:$BE$17,Z$42,FALSE)</f>
        <v>0</v>
      </c>
      <c r="AA74" s="85" t="str">
        <f>INDEX([16]Data!$BK$5:$BK$156,MATCH(A74,[16]Data!$A$5:$A$156,0))</f>
        <v>Středočeský</v>
      </c>
      <c r="AB74" s="86">
        <f>INDEX([16]Data!$BM$5:$BM$156,MATCH(A74,[16]Data!$A$5:$A$156,0))</f>
        <v>0.72299999999999998</v>
      </c>
      <c r="AC74" s="12"/>
      <c r="AD74" s="39">
        <f t="shared" si="16"/>
        <v>0.78618641858194505</v>
      </c>
    </row>
    <row r="75" spans="1:30" x14ac:dyDescent="0.25">
      <c r="A75">
        <v>3386</v>
      </c>
      <c r="B75" s="84" t="str">
        <f>INDEX([16]Data!$C$5:$C$156,MATCH(A75,[16]Data!$A$5:$A$156,0))</f>
        <v>KJ - Hrabyně (areál RÚ)</v>
      </c>
      <c r="C75" s="85" t="str">
        <f>VLOOKUP($C$2,'[38]ERU-1'!$A$6:$BE$17,C$42,FALSE)</f>
        <v>Listopad</v>
      </c>
      <c r="D75" s="85">
        <f>VLOOKUP($C$2,'[38]ERU-1'!$A$6:$BE$17,D$42,FALSE)</f>
        <v>11</v>
      </c>
      <c r="E75" s="85">
        <f>VLOOKUP($C$2,'[38]ERU-1'!$A$6:$BE$17,E$42,FALSE)</f>
        <v>1415.73</v>
      </c>
      <c r="F75" s="85">
        <f>VLOOKUP($C$2,'[38]ERU-1'!$A$6:$BE$17,F$42,FALSE)</f>
        <v>738.98199999999997</v>
      </c>
      <c r="G75" s="85">
        <f>VLOOKUP($C$2,'[38]ERU-1'!$A$6:$BE$17,G$42,FALSE)</f>
        <v>35.366999999999997</v>
      </c>
      <c r="H75" s="85">
        <f>VLOOKUP($C$2,'[38]ERU-1'!$A$6:$BE$17,H$42,FALSE)</f>
        <v>2030</v>
      </c>
      <c r="I75" s="85">
        <f>VLOOKUP($C$2,'[38]ERU-1'!$A$6:$BE$17,I$42,FALSE)</f>
        <v>0</v>
      </c>
      <c r="J75" s="85">
        <f>VLOOKUP($C$2,'[38]ERU-1'!$A$6:$BE$17,J$42,FALSE)</f>
        <v>0</v>
      </c>
      <c r="K75" s="85">
        <f>VLOOKUP($C$2,'[38]ERU-1'!$A$6:$BE$17,K$42,FALSE)</f>
        <v>2030</v>
      </c>
      <c r="L75" s="85">
        <f>VLOOKUP($C$2,'[38]ERU-1'!$A$6:$BE$17,L$42,FALSE)</f>
        <v>0</v>
      </c>
      <c r="M75" s="85">
        <f>VLOOKUP($C$2,'[38]ERU-1'!$A$6:$BE$17,M$42,FALSE)</f>
        <v>2030</v>
      </c>
      <c r="N75" s="85">
        <f>VLOOKUP($C$2,'[38]ERU-1'!$A$6:$BE$17,N$42,FALSE)</f>
        <v>0</v>
      </c>
      <c r="O75" s="85" t="s">
        <v>36</v>
      </c>
      <c r="P75" s="85">
        <f>VLOOKUP($C$2,'[38]ERU-1'!$A$6:$BE$17,P$42,FALSE)</f>
        <v>0</v>
      </c>
      <c r="Q75" s="85">
        <f>VLOOKUP($C$2,'[38]ERU-1'!$A$6:$BE$17,Q$42,FALSE)</f>
        <v>0</v>
      </c>
      <c r="R75" s="85">
        <f>VLOOKUP($C$2,'[38]ERU-1'!$A$6:$BE$17,R$42,FALSE)</f>
        <v>0</v>
      </c>
      <c r="S75" s="85">
        <f>VLOOKUP($C$2,'[38]ERU-1'!$A$6:$BE$17,S$42,FALSE)</f>
        <v>0</v>
      </c>
      <c r="T75" s="85">
        <f>VLOOKUP($C$2,'[38]ERU-1'!$A$6:$BE$17,T$42,FALSE)</f>
        <v>0</v>
      </c>
      <c r="U75" s="85">
        <f>VLOOKUP($C$2,'[38]ERU-1'!$A$6:$BE$17,U$42,FALSE)</f>
        <v>0</v>
      </c>
      <c r="V75" s="85">
        <f>VLOOKUP($C$2,'[38]ERU-1'!$A$6:$BE$17,V$42,FALSE)</f>
        <v>0</v>
      </c>
      <c r="W75" s="85">
        <f>VLOOKUP($C$2,'[38]ERU-1'!$A$6:$BE$17,W$42,FALSE)</f>
        <v>0</v>
      </c>
      <c r="X75" s="85">
        <f>VLOOKUP($C$2,'[38]ERU-1'!$A$6:$BE$17,X$42,FALSE)</f>
        <v>2030</v>
      </c>
      <c r="Y75" s="85">
        <f>VLOOKUP($C$2,'[38]ERU-1'!$A$6:$BE$17,Y$42,FALSE)</f>
        <v>0</v>
      </c>
      <c r="Z75" s="85">
        <f>VLOOKUP($C$2,'[38]ERU-1'!$A$6:$BE$17,Z$42,FALSE)</f>
        <v>0</v>
      </c>
      <c r="AA75" s="85" t="str">
        <f>INDEX([16]Data!$BK$5:$BK$156,MATCH(A75,[16]Data!$A$5:$A$156,0))</f>
        <v>Moravskoslezský</v>
      </c>
      <c r="AB75" s="86">
        <f>INDEX([16]Data!$BM$5:$BM$156,MATCH(A75,[16]Data!$A$5:$A$156,0))</f>
        <v>2.0529999999999999</v>
      </c>
      <c r="AC75" s="12"/>
      <c r="AD75" s="39">
        <f t="shared" si="16"/>
        <v>0.76306173748330663</v>
      </c>
    </row>
    <row r="76" spans="1:30" x14ac:dyDescent="0.25">
      <c r="A76">
        <v>3546</v>
      </c>
      <c r="B76" s="84" t="str">
        <f>INDEX([16]Data!$C$5:$C$156,MATCH(A76,[16]Data!$A$5:$A$156,0))</f>
        <v>KJ - Humpolec, Lnářská</v>
      </c>
      <c r="C76" s="85" t="str">
        <f>VLOOKUP($C$2,'[39]ERU-1'!$A$6:$BE$17,C$42,FALSE)</f>
        <v>Listopad</v>
      </c>
      <c r="D76" s="85">
        <f>VLOOKUP($C$2,'[39]ERU-1'!$A$6:$BE$17,D$42,FALSE)</f>
        <v>11</v>
      </c>
      <c r="E76" s="85">
        <f>VLOOKUP($C$2,'[39]ERU-1'!$A$6:$BE$17,E$42,FALSE)</f>
        <v>528.44100000000003</v>
      </c>
      <c r="F76" s="85">
        <f>VLOOKUP($C$2,'[39]ERU-1'!$A$6:$BE$17,F$42,FALSE)</f>
        <v>290.02</v>
      </c>
      <c r="G76" s="85">
        <f>VLOOKUP($C$2,'[39]ERU-1'!$A$6:$BE$17,G$42,FALSE)</f>
        <v>35.340000000000003</v>
      </c>
      <c r="H76" s="85">
        <f>VLOOKUP($C$2,'[39]ERU-1'!$A$6:$BE$17,H$42,FALSE)</f>
        <v>828</v>
      </c>
      <c r="I76" s="85">
        <f>VLOOKUP($C$2,'[39]ERU-1'!$A$6:$BE$17,I$42,FALSE)</f>
        <v>0</v>
      </c>
      <c r="J76" s="85">
        <f>VLOOKUP($C$2,'[39]ERU-1'!$A$6:$BE$17,J$42,FALSE)</f>
        <v>0</v>
      </c>
      <c r="K76" s="85">
        <f>VLOOKUP($C$2,'[39]ERU-1'!$A$6:$BE$17,K$42,FALSE)</f>
        <v>828</v>
      </c>
      <c r="L76" s="85">
        <f>VLOOKUP($C$2,'[39]ERU-1'!$A$6:$BE$17,L$42,FALSE)</f>
        <v>0</v>
      </c>
      <c r="M76" s="85">
        <f>VLOOKUP($C$2,'[39]ERU-1'!$A$6:$BE$17,M$42,FALSE)</f>
        <v>828</v>
      </c>
      <c r="N76" s="85">
        <f>VLOOKUP($C$2,'[39]ERU-1'!$A$6:$BE$17,N$42,FALSE)</f>
        <v>0</v>
      </c>
      <c r="O76" s="85" t="s">
        <v>36</v>
      </c>
      <c r="P76" s="85">
        <f>VLOOKUP($C$2,'[39]ERU-1'!$A$6:$BE$17,P$42,FALSE)</f>
        <v>0</v>
      </c>
      <c r="Q76" s="85">
        <f>VLOOKUP($C$2,'[39]ERU-1'!$A$6:$BE$17,Q$42,FALSE)</f>
        <v>0</v>
      </c>
      <c r="R76" s="85">
        <f>VLOOKUP($C$2,'[39]ERU-1'!$A$6:$BE$17,R$42,FALSE)</f>
        <v>0</v>
      </c>
      <c r="S76" s="85">
        <f>VLOOKUP($C$2,'[39]ERU-1'!$A$6:$BE$17,S$42,FALSE)</f>
        <v>0</v>
      </c>
      <c r="T76" s="85">
        <f>VLOOKUP($C$2,'[39]ERU-1'!$A$6:$BE$17,T$42,FALSE)</f>
        <v>0</v>
      </c>
      <c r="U76" s="85">
        <f>VLOOKUP($C$2,'[39]ERU-1'!$A$6:$BE$17,U$42,FALSE)</f>
        <v>0</v>
      </c>
      <c r="V76" s="85">
        <f>VLOOKUP($C$2,'[39]ERU-1'!$A$6:$BE$17,V$42,FALSE)</f>
        <v>0</v>
      </c>
      <c r="W76" s="85">
        <f>VLOOKUP($C$2,'[39]ERU-1'!$A$6:$BE$17,W$42,FALSE)</f>
        <v>0</v>
      </c>
      <c r="X76" s="85">
        <f>VLOOKUP($C$2,'[39]ERU-1'!$A$6:$BE$17,X$42,FALSE)</f>
        <v>828</v>
      </c>
      <c r="Y76" s="85">
        <f>VLOOKUP($C$2,'[39]ERU-1'!$A$6:$BE$17,Y$42,FALSE)</f>
        <v>0</v>
      </c>
      <c r="Z76" s="85">
        <f>VLOOKUP($C$2,'[39]ERU-1'!$A$6:$BE$17,Z$42,FALSE)</f>
        <v>0</v>
      </c>
      <c r="AA76" s="85" t="str">
        <f>INDEX([16]Data!$BK$5:$BK$156,MATCH(A76,[16]Data!$A$5:$A$156,0))</f>
        <v>Vysočina</v>
      </c>
      <c r="AB76" s="86">
        <f>INDEX([16]Data!$BM$5:$BM$156,MATCH(A76,[16]Data!$A$5:$A$156,0))</f>
        <v>0.626</v>
      </c>
      <c r="AC76" s="12"/>
      <c r="AD76" s="39">
        <f t="shared" si="16"/>
        <v>0.79304875525825813</v>
      </c>
    </row>
    <row r="77" spans="1:30" x14ac:dyDescent="0.25">
      <c r="A77">
        <v>2806</v>
      </c>
      <c r="B77" s="84" t="str">
        <f>INDEX([16]Data!$C$5:$C$156,MATCH(A77,[16]Data!$A$5:$A$156,0))</f>
        <v>KJ - Humpolec, Na Rybníčku</v>
      </c>
      <c r="C77" s="85" t="str">
        <f>VLOOKUP($C$2,'[40]ERU-1'!$A$6:$BE$17,C$42,FALSE)</f>
        <v>Listopad</v>
      </c>
      <c r="D77" s="85">
        <f>VLOOKUP($C$2,'[40]ERU-1'!$A$6:$BE$17,D$42,FALSE)</f>
        <v>11</v>
      </c>
      <c r="E77" s="85">
        <f>VLOOKUP($C$2,'[40]ERU-1'!$A$6:$BE$17,E$42,FALSE)</f>
        <v>729.74199999999996</v>
      </c>
      <c r="F77" s="85">
        <f>VLOOKUP($C$2,'[40]ERU-1'!$A$6:$BE$17,F$42,FALSE)</f>
        <v>403.78899999999999</v>
      </c>
      <c r="G77" s="85">
        <f>VLOOKUP($C$2,'[40]ERU-1'!$A$6:$BE$17,G$42,FALSE)</f>
        <v>35.340000000000003</v>
      </c>
      <c r="H77" s="85">
        <f>VLOOKUP($C$2,'[40]ERU-1'!$A$6:$BE$17,H$42,FALSE)</f>
        <v>1186</v>
      </c>
      <c r="I77" s="85">
        <f>VLOOKUP($C$2,'[40]ERU-1'!$A$6:$BE$17,I$42,FALSE)</f>
        <v>0</v>
      </c>
      <c r="J77" s="85">
        <f>VLOOKUP($C$2,'[40]ERU-1'!$A$6:$BE$17,J$42,FALSE)</f>
        <v>0</v>
      </c>
      <c r="K77" s="85">
        <f>VLOOKUP($C$2,'[40]ERU-1'!$A$6:$BE$17,K$42,FALSE)</f>
        <v>1186</v>
      </c>
      <c r="L77" s="85">
        <f>VLOOKUP($C$2,'[40]ERU-1'!$A$6:$BE$17,L$42,FALSE)</f>
        <v>0</v>
      </c>
      <c r="M77" s="85">
        <f>VLOOKUP($C$2,'[40]ERU-1'!$A$6:$BE$17,M$42,FALSE)</f>
        <v>1186</v>
      </c>
      <c r="N77" s="85">
        <f>VLOOKUP($C$2,'[40]ERU-1'!$A$6:$BE$17,N$42,FALSE)</f>
        <v>0</v>
      </c>
      <c r="O77" s="85" t="s">
        <v>36</v>
      </c>
      <c r="P77" s="85">
        <f>VLOOKUP($C$2,'[40]ERU-1'!$A$6:$BE$17,P$42,FALSE)</f>
        <v>0</v>
      </c>
      <c r="Q77" s="85">
        <f>VLOOKUP($C$2,'[40]ERU-1'!$A$6:$BE$17,Q$42,FALSE)</f>
        <v>0</v>
      </c>
      <c r="R77" s="85">
        <f>VLOOKUP($C$2,'[40]ERU-1'!$A$6:$BE$17,R$42,FALSE)</f>
        <v>1186</v>
      </c>
      <c r="S77" s="85">
        <f>VLOOKUP($C$2,'[40]ERU-1'!$A$6:$BE$17,S$42,FALSE)</f>
        <v>0</v>
      </c>
      <c r="T77" s="85">
        <f>VLOOKUP($C$2,'[40]ERU-1'!$A$6:$BE$17,T$42,FALSE)</f>
        <v>0</v>
      </c>
      <c r="U77" s="85">
        <f>VLOOKUP($C$2,'[40]ERU-1'!$A$6:$BE$17,U$42,FALSE)</f>
        <v>0</v>
      </c>
      <c r="V77" s="85">
        <f>VLOOKUP($C$2,'[40]ERU-1'!$A$6:$BE$17,V$42,FALSE)</f>
        <v>0</v>
      </c>
      <c r="W77" s="85">
        <f>VLOOKUP($C$2,'[40]ERU-1'!$A$6:$BE$17,W$42,FALSE)</f>
        <v>0</v>
      </c>
      <c r="X77" s="85">
        <f>VLOOKUP($C$2,'[40]ERU-1'!$A$6:$BE$17,X$42,FALSE)</f>
        <v>0</v>
      </c>
      <c r="Y77" s="85">
        <f>VLOOKUP($C$2,'[40]ERU-1'!$A$6:$BE$17,Y$42,FALSE)</f>
        <v>0</v>
      </c>
      <c r="Z77" s="85">
        <f>VLOOKUP($C$2,'[40]ERU-1'!$A$6:$BE$17,Z$42,FALSE)</f>
        <v>0</v>
      </c>
      <c r="AA77" s="85" t="str">
        <f>INDEX([16]Data!$BK$5:$BK$156,MATCH(A77,[16]Data!$A$5:$A$156,0))</f>
        <v>Vysočina</v>
      </c>
      <c r="AB77" s="86">
        <f>INDEX([16]Data!$BM$5:$BM$156,MATCH(A77,[16]Data!$A$5:$A$156,0))</f>
        <v>0.80800000000000005</v>
      </c>
      <c r="AC77" s="12"/>
      <c r="AD77" s="39">
        <f t="shared" si="16"/>
        <v>0.81588266258972986</v>
      </c>
    </row>
    <row r="78" spans="1:30" x14ac:dyDescent="0.25">
      <c r="A78">
        <v>3941</v>
      </c>
      <c r="B78" s="84" t="str">
        <f>INDEX([16]Data!$C$5:$C$156,MATCH(A78,[16]Data!$A$5:$A$156,0))</f>
        <v>KJ - Jaroměř</v>
      </c>
      <c r="C78" s="85" t="str">
        <f>VLOOKUP($C$2,'[41]ERU-1'!$A$6:$BE$17,C$42,FALSE)</f>
        <v>Listopad</v>
      </c>
      <c r="D78" s="85">
        <f>VLOOKUP($C$2,'[41]ERU-1'!$A$6:$BE$17,D$42,FALSE)</f>
        <v>11</v>
      </c>
      <c r="E78" s="85">
        <f>VLOOKUP($C$2,'[41]ERU-1'!$A$6:$BE$17,E$42,FALSE)</f>
        <v>252.334</v>
      </c>
      <c r="F78" s="85">
        <f>VLOOKUP($C$2,'[41]ERU-1'!$A$6:$BE$17,F$42,FALSE)</f>
        <v>143.01300000000001</v>
      </c>
      <c r="G78" s="85">
        <f>VLOOKUP($C$2,'[41]ERU-1'!$A$6:$BE$17,G$42,FALSE)</f>
        <v>35.378999999999998</v>
      </c>
      <c r="H78" s="85">
        <f>VLOOKUP($C$2,'[41]ERU-1'!$A$6:$BE$17,H$42,FALSE)</f>
        <v>403</v>
      </c>
      <c r="I78" s="85">
        <f>VLOOKUP($C$2,'[41]ERU-1'!$A$6:$BE$17,I$42,FALSE)</f>
        <v>0</v>
      </c>
      <c r="J78" s="85">
        <f>VLOOKUP($C$2,'[41]ERU-1'!$A$6:$BE$17,J$42,FALSE)</f>
        <v>0</v>
      </c>
      <c r="K78" s="85">
        <f>VLOOKUP($C$2,'[41]ERU-1'!$A$6:$BE$17,K$42,FALSE)</f>
        <v>403</v>
      </c>
      <c r="L78" s="85">
        <f>VLOOKUP($C$2,'[41]ERU-1'!$A$6:$BE$17,L$42,FALSE)</f>
        <v>0</v>
      </c>
      <c r="M78" s="85">
        <f>VLOOKUP($C$2,'[41]ERU-1'!$A$6:$BE$17,M$42,FALSE)</f>
        <v>403</v>
      </c>
      <c r="N78" s="85">
        <f>VLOOKUP($C$2,'[41]ERU-1'!$A$6:$BE$17,N$42,FALSE)</f>
        <v>0</v>
      </c>
      <c r="O78" s="85" t="s">
        <v>36</v>
      </c>
      <c r="P78" s="85">
        <f>VLOOKUP($C$2,'[41]ERU-1'!$A$6:$BE$17,P$42,FALSE)</f>
        <v>0</v>
      </c>
      <c r="Q78" s="85">
        <f>VLOOKUP($C$2,'[41]ERU-1'!$A$6:$BE$17,Q$42,FALSE)</f>
        <v>0</v>
      </c>
      <c r="R78" s="85">
        <f>VLOOKUP($C$2,'[41]ERU-1'!$A$6:$BE$17,R$42,FALSE)</f>
        <v>403</v>
      </c>
      <c r="S78" s="85">
        <f>VLOOKUP($C$2,'[41]ERU-1'!$A$6:$BE$17,S$42,FALSE)</f>
        <v>0</v>
      </c>
      <c r="T78" s="85">
        <f>VLOOKUP($C$2,'[41]ERU-1'!$A$6:$BE$17,T$42,FALSE)</f>
        <v>0</v>
      </c>
      <c r="U78" s="85">
        <f>VLOOKUP($C$2,'[41]ERU-1'!$A$6:$BE$17,U$42,FALSE)</f>
        <v>0</v>
      </c>
      <c r="V78" s="85">
        <f>VLOOKUP($C$2,'[41]ERU-1'!$A$6:$BE$17,V$42,FALSE)</f>
        <v>0</v>
      </c>
      <c r="W78" s="85">
        <f>VLOOKUP($C$2,'[41]ERU-1'!$A$6:$BE$17,W$42,FALSE)</f>
        <v>0</v>
      </c>
      <c r="X78" s="85">
        <f>VLOOKUP($C$2,'[41]ERU-1'!$A$6:$BE$17,X$42,FALSE)</f>
        <v>0</v>
      </c>
      <c r="Y78" s="85">
        <f>VLOOKUP($C$2,'[41]ERU-1'!$A$6:$BE$17,Y$42,FALSE)</f>
        <v>0</v>
      </c>
      <c r="Z78" s="85">
        <f>VLOOKUP($C$2,'[41]ERU-1'!$A$6:$BE$17,Z$42,FALSE)</f>
        <v>0</v>
      </c>
      <c r="AA78" s="85" t="str">
        <f>INDEX([16]Data!$BK$5:$BK$156,MATCH(A78,[16]Data!$A$5:$A$156,0))</f>
        <v>Královéhradecký</v>
      </c>
      <c r="AB78" s="86">
        <f>INDEX([16]Data!$BM$5:$BM$156,MATCH(A78,[16]Data!$A$5:$A$156,0))</f>
        <v>0.28599999999999998</v>
      </c>
      <c r="AC78" s="12"/>
      <c r="AD78" s="39">
        <f t="shared" si="16"/>
        <v>0.78275712308982004</v>
      </c>
    </row>
    <row r="79" spans="1:30" x14ac:dyDescent="0.25">
      <c r="A79">
        <v>2042</v>
      </c>
      <c r="B79" s="84" t="str">
        <f>INDEX([16]Data!$C$5:$C$156,MATCH(A79,[16]Data!$A$5:$A$156,0))</f>
        <v>KJ - Jihlava, U Břízek</v>
      </c>
      <c r="C79" s="85" t="str">
        <f>VLOOKUP($C$2,'[42]ERU-1'!$A$6:$BE$17,C$42,FALSE)</f>
        <v>Listopad</v>
      </c>
      <c r="D79" s="85">
        <f>VLOOKUP($C$2,'[42]ERU-1'!$A$6:$BE$17,D$42,FALSE)</f>
        <v>11</v>
      </c>
      <c r="E79" s="85">
        <f>VLOOKUP($C$2,'[42]ERU-1'!$A$6:$BE$17,E$42,FALSE)</f>
        <v>1198.1189999999999</v>
      </c>
      <c r="F79" s="85">
        <f>VLOOKUP($C$2,'[42]ERU-1'!$A$6:$BE$17,F$42,FALSE)</f>
        <v>578.81200000000001</v>
      </c>
      <c r="G79" s="85">
        <f>VLOOKUP($C$2,'[42]ERU-1'!$A$6:$BE$17,G$42,FALSE)</f>
        <v>35.395000000000003</v>
      </c>
      <c r="H79" s="85">
        <f>VLOOKUP($C$2,'[42]ERU-1'!$A$6:$BE$17,H$42,FALSE)</f>
        <v>1467</v>
      </c>
      <c r="I79" s="85">
        <f>VLOOKUP($C$2,'[42]ERU-1'!$A$6:$BE$17,I$42,FALSE)</f>
        <v>0</v>
      </c>
      <c r="J79" s="85">
        <f>VLOOKUP($C$2,'[42]ERU-1'!$A$6:$BE$17,J$42,FALSE)</f>
        <v>0</v>
      </c>
      <c r="K79" s="85">
        <f>VLOOKUP($C$2,'[42]ERU-1'!$A$6:$BE$17,K$42,FALSE)</f>
        <v>1467</v>
      </c>
      <c r="L79" s="85">
        <f>VLOOKUP($C$2,'[42]ERU-1'!$A$6:$BE$17,L$42,FALSE)</f>
        <v>0</v>
      </c>
      <c r="M79" s="85">
        <f>VLOOKUP($C$2,'[42]ERU-1'!$A$6:$BE$17,M$42,FALSE)</f>
        <v>1467</v>
      </c>
      <c r="N79" s="85">
        <f>VLOOKUP($C$2,'[42]ERU-1'!$A$6:$BE$17,N$42,FALSE)</f>
        <v>0</v>
      </c>
      <c r="O79" s="85" t="s">
        <v>36</v>
      </c>
      <c r="P79" s="85">
        <f>VLOOKUP($C$2,'[42]ERU-1'!$A$6:$BE$17,P$42,FALSE)</f>
        <v>0</v>
      </c>
      <c r="Q79" s="85">
        <f>VLOOKUP($C$2,'[42]ERU-1'!$A$6:$BE$17,Q$42,FALSE)</f>
        <v>0</v>
      </c>
      <c r="R79" s="85">
        <f>VLOOKUP($C$2,'[42]ERU-1'!$A$6:$BE$17,R$42,FALSE)</f>
        <v>1467</v>
      </c>
      <c r="S79" s="85">
        <f>VLOOKUP($C$2,'[42]ERU-1'!$A$6:$BE$17,S$42,FALSE)</f>
        <v>0</v>
      </c>
      <c r="T79" s="85">
        <f>VLOOKUP($C$2,'[42]ERU-1'!$A$6:$BE$17,T$42,FALSE)</f>
        <v>0</v>
      </c>
      <c r="U79" s="85">
        <f>VLOOKUP($C$2,'[42]ERU-1'!$A$6:$BE$17,U$42,FALSE)</f>
        <v>0</v>
      </c>
      <c r="V79" s="85">
        <f>VLOOKUP($C$2,'[42]ERU-1'!$A$6:$BE$17,V$42,FALSE)</f>
        <v>0</v>
      </c>
      <c r="W79" s="85">
        <f>VLOOKUP($C$2,'[42]ERU-1'!$A$6:$BE$17,W$42,FALSE)</f>
        <v>0</v>
      </c>
      <c r="X79" s="85">
        <f>VLOOKUP($C$2,'[42]ERU-1'!$A$6:$BE$17,X$42,FALSE)</f>
        <v>0</v>
      </c>
      <c r="Y79" s="85">
        <f>VLOOKUP($C$2,'[42]ERU-1'!$A$6:$BE$17,Y$42,FALSE)</f>
        <v>0</v>
      </c>
      <c r="Z79" s="85">
        <f>VLOOKUP($C$2,'[42]ERU-1'!$A$6:$BE$17,Z$42,FALSE)</f>
        <v>0</v>
      </c>
      <c r="AA79" s="85" t="str">
        <f>INDEX([16]Data!$BK$5:$BK$156,MATCH(A79,[16]Data!$A$5:$A$156,0))</f>
        <v>Vysočina</v>
      </c>
      <c r="AB79" s="86">
        <f>INDEX([16]Data!$BM$5:$BM$156,MATCH(A79,[16]Data!$A$5:$A$156,0))</f>
        <v>2.4729999999999999</v>
      </c>
      <c r="AC79" s="12"/>
      <c r="AD79" s="39">
        <f t="shared" si="16"/>
        <v>0.70402825096922661</v>
      </c>
    </row>
    <row r="80" spans="1:30" x14ac:dyDescent="0.25">
      <c r="A80">
        <v>2884</v>
      </c>
      <c r="B80" s="84" t="str">
        <f>INDEX([16]Data!$C$5:$C$156,MATCH(A80,[16]Data!$A$5:$A$156,0))</f>
        <v>KJ - Kaznějov</v>
      </c>
      <c r="C80" s="85" t="str">
        <f>VLOOKUP($C$2,'[43]ERU-1'!$A$6:$BE$17,C$42,FALSE)</f>
        <v>Listopad</v>
      </c>
      <c r="D80" s="85">
        <f>VLOOKUP($C$2,'[43]ERU-1'!$A$6:$BE$17,D$42,FALSE)</f>
        <v>11</v>
      </c>
      <c r="E80" s="85">
        <f>VLOOKUP($C$2,'[43]ERU-1'!$A$6:$BE$17,E$42,FALSE)</f>
        <v>790.404</v>
      </c>
      <c r="F80" s="85">
        <f>VLOOKUP($C$2,'[43]ERU-1'!$A$6:$BE$17,F$42,FALSE)</f>
        <v>405.584</v>
      </c>
      <c r="G80" s="85">
        <f>VLOOKUP($C$2,'[43]ERU-1'!$A$6:$BE$17,G$42,FALSE)</f>
        <v>35.335000000000001</v>
      </c>
      <c r="H80" s="85">
        <f>VLOOKUP($C$2,'[43]ERU-1'!$A$6:$BE$17,H$42,FALSE)</f>
        <v>1102</v>
      </c>
      <c r="I80" s="85">
        <f>VLOOKUP($C$2,'[43]ERU-1'!$A$6:$BE$17,I$42,FALSE)</f>
        <v>0</v>
      </c>
      <c r="J80" s="85">
        <f>VLOOKUP($C$2,'[43]ERU-1'!$A$6:$BE$17,J$42,FALSE)</f>
        <v>0</v>
      </c>
      <c r="K80" s="85">
        <f>VLOOKUP($C$2,'[43]ERU-1'!$A$6:$BE$17,K$42,FALSE)</f>
        <v>1102</v>
      </c>
      <c r="L80" s="85">
        <f>VLOOKUP($C$2,'[43]ERU-1'!$A$6:$BE$17,L$42,FALSE)</f>
        <v>0</v>
      </c>
      <c r="M80" s="85">
        <f>VLOOKUP($C$2,'[43]ERU-1'!$A$6:$BE$17,M$42,FALSE)</f>
        <v>1102</v>
      </c>
      <c r="N80" s="85">
        <f>VLOOKUP($C$2,'[43]ERU-1'!$A$6:$BE$17,N$42,FALSE)</f>
        <v>0</v>
      </c>
      <c r="O80" s="85" t="s">
        <v>36</v>
      </c>
      <c r="P80" s="85">
        <f>VLOOKUP($C$2,'[43]ERU-1'!$A$6:$BE$17,P$42,FALSE)</f>
        <v>0</v>
      </c>
      <c r="Q80" s="85">
        <f>VLOOKUP($C$2,'[43]ERU-1'!$A$6:$BE$17,Q$42,FALSE)</f>
        <v>0</v>
      </c>
      <c r="R80" s="85">
        <f>VLOOKUP($C$2,'[43]ERU-1'!$A$6:$BE$17,R$42,FALSE)</f>
        <v>1102</v>
      </c>
      <c r="S80" s="85">
        <f>VLOOKUP($C$2,'[43]ERU-1'!$A$6:$BE$17,S$42,FALSE)</f>
        <v>0</v>
      </c>
      <c r="T80" s="85">
        <f>VLOOKUP($C$2,'[43]ERU-1'!$A$6:$BE$17,T$42,FALSE)</f>
        <v>0</v>
      </c>
      <c r="U80" s="85">
        <f>VLOOKUP($C$2,'[43]ERU-1'!$A$6:$BE$17,U$42,FALSE)</f>
        <v>0</v>
      </c>
      <c r="V80" s="85">
        <f>VLOOKUP($C$2,'[43]ERU-1'!$A$6:$BE$17,V$42,FALSE)</f>
        <v>0</v>
      </c>
      <c r="W80" s="85">
        <f>VLOOKUP($C$2,'[43]ERU-1'!$A$6:$BE$17,W$42,FALSE)</f>
        <v>0</v>
      </c>
      <c r="X80" s="85">
        <f>VLOOKUP($C$2,'[43]ERU-1'!$A$6:$BE$17,X$42,FALSE)</f>
        <v>0</v>
      </c>
      <c r="Y80" s="85">
        <f>VLOOKUP($C$2,'[43]ERU-1'!$A$6:$BE$17,Y$42,FALSE)</f>
        <v>0</v>
      </c>
      <c r="Z80" s="85">
        <f>VLOOKUP($C$2,'[43]ERU-1'!$A$6:$BE$17,Z$42,FALSE)</f>
        <v>0</v>
      </c>
      <c r="AA80" s="85" t="str">
        <f>INDEX([16]Data!$BK$5:$BK$156,MATCH(A80,[16]Data!$A$5:$A$156,0))</f>
        <v>Plzeňský</v>
      </c>
      <c r="AB80" s="86">
        <f>INDEX([16]Data!$BM$5:$BM$156,MATCH(A80,[16]Data!$A$5:$A$156,0))</f>
        <v>1.1619999999999999</v>
      </c>
      <c r="AC80" s="12"/>
      <c r="AD80" s="39">
        <f t="shared" si="16"/>
        <v>0.75474158524771962</v>
      </c>
    </row>
    <row r="81" spans="1:30" x14ac:dyDescent="0.25">
      <c r="A81">
        <v>2447</v>
      </c>
      <c r="B81" s="84" t="str">
        <f>INDEX([16]Data!$C$5:$C$156,MATCH(A81,[16]Data!$A$5:$A$156,0))</f>
        <v>KJ - Kladruby (areál RÚ)</v>
      </c>
      <c r="C81" s="85" t="str">
        <f>VLOOKUP($C$2,'[44]ERU-1'!$A$6:$BE$17,C$42,FALSE)</f>
        <v>Listopad</v>
      </c>
      <c r="D81" s="85">
        <f>VLOOKUP($C$2,'[44]ERU-1'!$A$6:$BE$17,D$42,FALSE)</f>
        <v>11</v>
      </c>
      <c r="E81" s="85">
        <f>VLOOKUP($C$2,'[44]ERU-1'!$A$6:$BE$17,E$42,FALSE)</f>
        <v>867.33</v>
      </c>
      <c r="F81" s="85">
        <f>VLOOKUP($C$2,'[44]ERU-1'!$A$6:$BE$17,F$42,FALSE)</f>
        <v>461.14</v>
      </c>
      <c r="G81" s="85">
        <f>VLOOKUP($C$2,'[44]ERU-1'!$A$6:$BE$17,G$42,FALSE)</f>
        <v>35.353999999999999</v>
      </c>
      <c r="H81" s="85">
        <f>VLOOKUP($C$2,'[44]ERU-1'!$A$6:$BE$17,H$42,FALSE)</f>
        <v>1296</v>
      </c>
      <c r="I81" s="85">
        <f>VLOOKUP($C$2,'[44]ERU-1'!$A$6:$BE$17,I$42,FALSE)</f>
        <v>0</v>
      </c>
      <c r="J81" s="85">
        <f>VLOOKUP($C$2,'[44]ERU-1'!$A$6:$BE$17,J$42,FALSE)</f>
        <v>0</v>
      </c>
      <c r="K81" s="85">
        <f>VLOOKUP($C$2,'[44]ERU-1'!$A$6:$BE$17,K$42,FALSE)</f>
        <v>1296</v>
      </c>
      <c r="L81" s="85">
        <f>VLOOKUP($C$2,'[44]ERU-1'!$A$6:$BE$17,L$42,FALSE)</f>
        <v>0</v>
      </c>
      <c r="M81" s="85">
        <f>VLOOKUP($C$2,'[44]ERU-1'!$A$6:$BE$17,M$42,FALSE)</f>
        <v>1296</v>
      </c>
      <c r="N81" s="85">
        <f>VLOOKUP($C$2,'[44]ERU-1'!$A$6:$BE$17,N$42,FALSE)</f>
        <v>0</v>
      </c>
      <c r="O81" s="85" t="s">
        <v>36</v>
      </c>
      <c r="P81" s="85">
        <f>VLOOKUP($C$2,'[44]ERU-1'!$A$6:$BE$17,P$42,FALSE)</f>
        <v>0</v>
      </c>
      <c r="Q81" s="85">
        <f>VLOOKUP($C$2,'[44]ERU-1'!$A$6:$BE$17,Q$42,FALSE)</f>
        <v>0</v>
      </c>
      <c r="R81" s="85">
        <f>VLOOKUP($C$2,'[44]ERU-1'!$A$6:$BE$17,R$42,FALSE)</f>
        <v>0</v>
      </c>
      <c r="S81" s="85">
        <f>VLOOKUP($C$2,'[44]ERU-1'!$A$6:$BE$17,S$42,FALSE)</f>
        <v>0</v>
      </c>
      <c r="T81" s="85">
        <f>VLOOKUP($C$2,'[44]ERU-1'!$A$6:$BE$17,T$42,FALSE)</f>
        <v>0</v>
      </c>
      <c r="U81" s="85">
        <f>VLOOKUP($C$2,'[44]ERU-1'!$A$6:$BE$17,U$42,FALSE)</f>
        <v>0</v>
      </c>
      <c r="V81" s="85">
        <f>VLOOKUP($C$2,'[44]ERU-1'!$A$6:$BE$17,V$42,FALSE)</f>
        <v>0</v>
      </c>
      <c r="W81" s="85">
        <f>VLOOKUP($C$2,'[44]ERU-1'!$A$6:$BE$17,W$42,FALSE)</f>
        <v>0</v>
      </c>
      <c r="X81" s="85">
        <f>VLOOKUP($C$2,'[44]ERU-1'!$A$6:$BE$17,X$42,FALSE)</f>
        <v>1296</v>
      </c>
      <c r="Y81" s="85">
        <f>VLOOKUP($C$2,'[44]ERU-1'!$A$6:$BE$17,Y$42,FALSE)</f>
        <v>0</v>
      </c>
      <c r="Z81" s="85">
        <f>VLOOKUP($C$2,'[44]ERU-1'!$A$6:$BE$17,Z$42,FALSE)</f>
        <v>0</v>
      </c>
      <c r="AA81" s="85" t="str">
        <f>INDEX([16]Data!$BK$5:$BK$156,MATCH(A81,[16]Data!$A$5:$A$156,0))</f>
        <v>Středočeský</v>
      </c>
      <c r="AB81" s="86">
        <f>INDEX([16]Data!$BM$5:$BM$156,MATCH(A81,[16]Data!$A$5:$A$156,0))</f>
        <v>0.95199999999999996</v>
      </c>
      <c r="AC81" s="12"/>
      <c r="AD81" s="39">
        <f t="shared" si="16"/>
        <v>0.78067398187101533</v>
      </c>
    </row>
    <row r="82" spans="1:30" x14ac:dyDescent="0.25">
      <c r="A82">
        <v>3157</v>
      </c>
      <c r="B82" s="84" t="str">
        <f>INDEX([16]Data!$C$5:$C$156,MATCH(A82,[16]Data!$A$5:$A$156,0))</f>
        <v>KJ - Klimkovice (areál sanatoria)</v>
      </c>
      <c r="C82" s="85" t="str">
        <f>VLOOKUP($C$2,'[45]ERU-1'!$A$6:$BE$17,C$42,FALSE)</f>
        <v>Listopad</v>
      </c>
      <c r="D82" s="85">
        <f>VLOOKUP($C$2,'[45]ERU-1'!$A$6:$BE$17,D$42,FALSE)</f>
        <v>11</v>
      </c>
      <c r="E82" s="85">
        <f>VLOOKUP($C$2,'[45]ERU-1'!$A$6:$BE$17,E$42,FALSE)</f>
        <v>1070.5940000000001</v>
      </c>
      <c r="F82" s="85">
        <f>VLOOKUP($C$2,'[45]ERU-1'!$A$6:$BE$17,F$42,FALSE)</f>
        <v>570.97900000000004</v>
      </c>
      <c r="G82" s="85">
        <f>VLOOKUP($C$2,'[45]ERU-1'!$A$6:$BE$17,G$42,FALSE)</f>
        <v>35.368000000000002</v>
      </c>
      <c r="H82" s="85">
        <f>VLOOKUP($C$2,'[45]ERU-1'!$A$6:$BE$17,H$42,FALSE)</f>
        <v>1781</v>
      </c>
      <c r="I82" s="85">
        <f>VLOOKUP($C$2,'[45]ERU-1'!$A$6:$BE$17,I$42,FALSE)</f>
        <v>0</v>
      </c>
      <c r="J82" s="85">
        <f>VLOOKUP($C$2,'[45]ERU-1'!$A$6:$BE$17,J$42,FALSE)</f>
        <v>0</v>
      </c>
      <c r="K82" s="85">
        <f>VLOOKUP($C$2,'[45]ERU-1'!$A$6:$BE$17,K$42,FALSE)</f>
        <v>1781</v>
      </c>
      <c r="L82" s="85">
        <f>VLOOKUP($C$2,'[45]ERU-1'!$A$6:$BE$17,L$42,FALSE)</f>
        <v>0</v>
      </c>
      <c r="M82" s="85">
        <f>VLOOKUP($C$2,'[45]ERU-1'!$A$6:$BE$17,M$42,FALSE)</f>
        <v>1781</v>
      </c>
      <c r="N82" s="85">
        <f>VLOOKUP($C$2,'[45]ERU-1'!$A$6:$BE$17,N$42,FALSE)</f>
        <v>0</v>
      </c>
      <c r="O82" s="85" t="s">
        <v>36</v>
      </c>
      <c r="P82" s="85">
        <f>VLOOKUP($C$2,'[45]ERU-1'!$A$6:$BE$17,P$42,FALSE)</f>
        <v>0</v>
      </c>
      <c r="Q82" s="85">
        <f>VLOOKUP($C$2,'[45]ERU-1'!$A$6:$BE$17,Q$42,FALSE)</f>
        <v>0</v>
      </c>
      <c r="R82" s="85">
        <f>VLOOKUP($C$2,'[45]ERU-1'!$A$6:$BE$17,R$42,FALSE)</f>
        <v>0</v>
      </c>
      <c r="S82" s="85">
        <f>VLOOKUP($C$2,'[45]ERU-1'!$A$6:$BE$17,S$42,FALSE)</f>
        <v>0</v>
      </c>
      <c r="T82" s="85">
        <f>VLOOKUP($C$2,'[45]ERU-1'!$A$6:$BE$17,T$42,FALSE)</f>
        <v>0</v>
      </c>
      <c r="U82" s="85">
        <f>VLOOKUP($C$2,'[45]ERU-1'!$A$6:$BE$17,U$42,FALSE)</f>
        <v>0</v>
      </c>
      <c r="V82" s="85">
        <f>VLOOKUP($C$2,'[45]ERU-1'!$A$6:$BE$17,V$42,FALSE)</f>
        <v>0</v>
      </c>
      <c r="W82" s="85">
        <f>VLOOKUP($C$2,'[45]ERU-1'!$A$6:$BE$17,W$42,FALSE)</f>
        <v>0</v>
      </c>
      <c r="X82" s="85">
        <f>VLOOKUP($C$2,'[45]ERU-1'!$A$6:$BE$17,X$42,FALSE)</f>
        <v>1781</v>
      </c>
      <c r="Y82" s="85">
        <f>VLOOKUP($C$2,'[45]ERU-1'!$A$6:$BE$17,Y$42,FALSE)</f>
        <v>0</v>
      </c>
      <c r="Z82" s="85">
        <f>VLOOKUP($C$2,'[45]ERU-1'!$A$6:$BE$17,Z$42,FALSE)</f>
        <v>0</v>
      </c>
      <c r="AA82" s="85" t="str">
        <f>INDEX([16]Data!$BK$5:$BK$156,MATCH(A82,[16]Data!$A$5:$A$156,0))</f>
        <v>Moravskoslezský</v>
      </c>
      <c r="AB82" s="86">
        <f>INDEX([16]Data!$BM$5:$BM$156,MATCH(A82,[16]Data!$A$5:$A$156,0))</f>
        <v>1.3360000000000001</v>
      </c>
      <c r="AC82" s="12"/>
      <c r="AD82" s="39">
        <f t="shared" si="16"/>
        <v>0.86644556493710301</v>
      </c>
    </row>
    <row r="83" spans="1:30" x14ac:dyDescent="0.25">
      <c r="A83">
        <v>3498</v>
      </c>
      <c r="B83" s="84" t="str">
        <f>INDEX([16]Data!$C$5:$C$156,MATCH(A83,[16]Data!$A$5:$A$156,0))</f>
        <v>KJ - Kamenický Šenov</v>
      </c>
      <c r="C83" s="85" t="str">
        <f>VLOOKUP($C$2,'[46]ERU-1'!$A$6:$BE$17,C$42,FALSE)</f>
        <v>Listopad</v>
      </c>
      <c r="D83" s="85">
        <f>VLOOKUP($C$2,'[46]ERU-1'!$A$6:$BE$17,D$42,FALSE)</f>
        <v>11</v>
      </c>
      <c r="E83" s="85">
        <f>VLOOKUP($C$2,'[46]ERU-1'!$A$6:$BE$17,E$42,FALSE)</f>
        <v>1508.6220000000001</v>
      </c>
      <c r="F83" s="85">
        <f>VLOOKUP($C$2,'[46]ERU-1'!$A$6:$BE$17,F$42,FALSE)</f>
        <v>775.99300000000005</v>
      </c>
      <c r="G83" s="85">
        <f>VLOOKUP($C$2,'[46]ERU-1'!$A$6:$BE$17,G$42,FALSE)</f>
        <v>35.350999999999999</v>
      </c>
      <c r="H83" s="85">
        <f>VLOOKUP($C$2,'[46]ERU-1'!$A$6:$BE$17,H$42,FALSE)</f>
        <v>2155</v>
      </c>
      <c r="I83" s="85">
        <f>VLOOKUP($C$2,'[46]ERU-1'!$A$6:$BE$17,I$42,FALSE)</f>
        <v>0</v>
      </c>
      <c r="J83" s="85">
        <f>VLOOKUP($C$2,'[46]ERU-1'!$A$6:$BE$17,J$42,FALSE)</f>
        <v>0</v>
      </c>
      <c r="K83" s="85">
        <f>VLOOKUP($C$2,'[46]ERU-1'!$A$6:$BE$17,K$42,FALSE)</f>
        <v>2155</v>
      </c>
      <c r="L83" s="85">
        <f>VLOOKUP($C$2,'[46]ERU-1'!$A$6:$BE$17,L$42,FALSE)</f>
        <v>0</v>
      </c>
      <c r="M83" s="85">
        <f>VLOOKUP($C$2,'[46]ERU-1'!$A$6:$BE$17,M$42,FALSE)</f>
        <v>2155</v>
      </c>
      <c r="N83" s="85">
        <f>VLOOKUP($C$2,'[46]ERU-1'!$A$6:$BE$17,N$42,FALSE)</f>
        <v>0</v>
      </c>
      <c r="O83" s="85" t="s">
        <v>36</v>
      </c>
      <c r="P83" s="85">
        <f>VLOOKUP($C$2,'[46]ERU-1'!$A$6:$BE$17,P$42,FALSE)</f>
        <v>0</v>
      </c>
      <c r="Q83" s="85">
        <f>VLOOKUP($C$2,'[46]ERU-1'!$A$6:$BE$17,Q$42,FALSE)</f>
        <v>0</v>
      </c>
      <c r="R83" s="85">
        <f>VLOOKUP($C$2,'[46]ERU-1'!$A$6:$BE$17,R$42,FALSE)</f>
        <v>2155</v>
      </c>
      <c r="S83" s="85">
        <f>VLOOKUP($C$2,'[46]ERU-1'!$A$6:$BE$17,S$42,FALSE)</f>
        <v>0</v>
      </c>
      <c r="T83" s="85">
        <f>VLOOKUP($C$2,'[46]ERU-1'!$A$6:$BE$17,T$42,FALSE)</f>
        <v>0</v>
      </c>
      <c r="U83" s="85">
        <f>VLOOKUP($C$2,'[46]ERU-1'!$A$6:$BE$17,U$42,FALSE)</f>
        <v>0</v>
      </c>
      <c r="V83" s="85">
        <f>VLOOKUP($C$2,'[46]ERU-1'!$A$6:$BE$17,V$42,FALSE)</f>
        <v>0</v>
      </c>
      <c r="W83" s="85">
        <f>VLOOKUP($C$2,'[46]ERU-1'!$A$6:$BE$17,W$42,FALSE)</f>
        <v>0</v>
      </c>
      <c r="X83" s="85">
        <f>VLOOKUP($C$2,'[46]ERU-1'!$A$6:$BE$17,X$42,FALSE)</f>
        <v>0</v>
      </c>
      <c r="Y83" s="85">
        <f>VLOOKUP($C$2,'[46]ERU-1'!$A$6:$BE$17,Y$42,FALSE)</f>
        <v>0</v>
      </c>
      <c r="Z83" s="85">
        <f>VLOOKUP($C$2,'[46]ERU-1'!$A$6:$BE$17,Z$42,FALSE)</f>
        <v>0</v>
      </c>
      <c r="AA83" s="85" t="str">
        <f>INDEX([16]Data!$BK$5:$BK$156,MATCH(A83,[16]Data!$A$5:$A$156,0))</f>
        <v>Liberecký</v>
      </c>
      <c r="AB83" s="86">
        <f>INDEX([16]Data!$BM$5:$BM$156,MATCH(A83,[16]Data!$A$5:$A$156,0))</f>
        <v>2.4729999999999999</v>
      </c>
      <c r="AC83" s="12"/>
      <c r="AD83" s="39">
        <f t="shared" si="16"/>
        <v>0.77141302964216307</v>
      </c>
    </row>
    <row r="84" spans="1:30" x14ac:dyDescent="0.25">
      <c r="A84">
        <v>3608</v>
      </c>
      <c r="B84" s="84" t="str">
        <f>INDEX([16]Data!$C$5:$C$156,MATCH(A84,[16]Data!$A$5:$A$156,0))</f>
        <v>KJ - Kojetín</v>
      </c>
      <c r="C84" s="85" t="str">
        <f>VLOOKUP($C$2,'[47]ERU-1'!$A$6:$BE$17,C$42,FALSE)</f>
        <v>Listopad</v>
      </c>
      <c r="D84" s="85">
        <f>VLOOKUP($C$2,'[47]ERU-1'!$A$6:$BE$17,D$42,FALSE)</f>
        <v>11</v>
      </c>
      <c r="E84" s="85">
        <f>VLOOKUP($C$2,'[47]ERU-1'!$A$6:$BE$17,E$42,FALSE)</f>
        <v>262.10000000000002</v>
      </c>
      <c r="F84" s="85">
        <f>VLOOKUP($C$2,'[47]ERU-1'!$A$6:$BE$17,F$42,FALSE)</f>
        <v>144.929</v>
      </c>
      <c r="G84" s="85">
        <f>VLOOKUP($C$2,'[47]ERU-1'!$A$6:$BE$17,G$42,FALSE)</f>
        <v>35.366999999999997</v>
      </c>
      <c r="H84" s="85">
        <f>VLOOKUP($C$2,'[47]ERU-1'!$A$6:$BE$17,H$42,FALSE)</f>
        <v>398</v>
      </c>
      <c r="I84" s="85">
        <f>VLOOKUP($C$2,'[47]ERU-1'!$A$6:$BE$17,I$42,FALSE)</f>
        <v>0</v>
      </c>
      <c r="J84" s="85">
        <f>VLOOKUP($C$2,'[47]ERU-1'!$A$6:$BE$17,J$42,FALSE)</f>
        <v>0</v>
      </c>
      <c r="K84" s="85">
        <f>VLOOKUP($C$2,'[47]ERU-1'!$A$6:$BE$17,K$42,FALSE)</f>
        <v>398</v>
      </c>
      <c r="L84" s="85">
        <f>VLOOKUP($C$2,'[47]ERU-1'!$A$6:$BE$17,L$42,FALSE)</f>
        <v>0</v>
      </c>
      <c r="M84" s="85">
        <f>VLOOKUP($C$2,'[47]ERU-1'!$A$6:$BE$17,M$42,FALSE)</f>
        <v>398</v>
      </c>
      <c r="N84" s="85">
        <f>VLOOKUP($C$2,'[47]ERU-1'!$A$6:$BE$17,N$42,FALSE)</f>
        <v>0</v>
      </c>
      <c r="O84" s="85" t="s">
        <v>36</v>
      </c>
      <c r="P84" s="85">
        <f>VLOOKUP($C$2,'[47]ERU-1'!$A$6:$BE$17,P$42,FALSE)</f>
        <v>0</v>
      </c>
      <c r="Q84" s="85">
        <f>VLOOKUP($C$2,'[47]ERU-1'!$A$6:$BE$17,Q$42,FALSE)</f>
        <v>0</v>
      </c>
      <c r="R84" s="85">
        <f>VLOOKUP($C$2,'[47]ERU-1'!$A$6:$BE$17,R$42,FALSE)</f>
        <v>398</v>
      </c>
      <c r="S84" s="85">
        <f>VLOOKUP($C$2,'[47]ERU-1'!$A$6:$BE$17,S$42,FALSE)</f>
        <v>0</v>
      </c>
      <c r="T84" s="85">
        <f>VLOOKUP($C$2,'[47]ERU-1'!$A$6:$BE$17,T$42,FALSE)</f>
        <v>0</v>
      </c>
      <c r="U84" s="85">
        <f>VLOOKUP($C$2,'[47]ERU-1'!$A$6:$BE$17,U$42,FALSE)</f>
        <v>0</v>
      </c>
      <c r="V84" s="85">
        <f>VLOOKUP($C$2,'[47]ERU-1'!$A$6:$BE$17,V$42,FALSE)</f>
        <v>0</v>
      </c>
      <c r="W84" s="85">
        <f>VLOOKUP($C$2,'[47]ERU-1'!$A$6:$BE$17,W$42,FALSE)</f>
        <v>0</v>
      </c>
      <c r="X84" s="85">
        <f>VLOOKUP($C$2,'[47]ERU-1'!$A$6:$BE$17,X$42,FALSE)</f>
        <v>0</v>
      </c>
      <c r="Y84" s="85">
        <f>VLOOKUP($C$2,'[47]ERU-1'!$A$6:$BE$17,Y$42,FALSE)</f>
        <v>0</v>
      </c>
      <c r="Z84" s="85">
        <f>VLOOKUP($C$2,'[47]ERU-1'!$A$6:$BE$17,Z$42,FALSE)</f>
        <v>0</v>
      </c>
      <c r="AA84" s="85" t="str">
        <f>INDEX([16]Data!$BK$5:$BK$156,MATCH(A84,[16]Data!$A$5:$A$156,0))</f>
        <v>Olomoucký</v>
      </c>
      <c r="AB84" s="86">
        <f>INDEX([16]Data!$BM$5:$BM$156,MATCH(A84,[16]Data!$A$5:$A$156,0))</f>
        <v>0.28599999999999998</v>
      </c>
      <c r="AC84" s="12"/>
      <c r="AD84" s="39">
        <f t="shared" si="16"/>
        <v>0.76282562879448246</v>
      </c>
    </row>
    <row r="85" spans="1:30" x14ac:dyDescent="0.25">
      <c r="A85" s="34">
        <v>2698</v>
      </c>
      <c r="B85" s="84" t="str">
        <f>INDEX([16]Data!$C$5:$C$156,MATCH(A85,[16]Data!$A$5:$A$156,0))</f>
        <v>Kotelna Frýdlant</v>
      </c>
      <c r="C85" s="85" t="str">
        <f>VLOOKUP($C$2,'[48]ERU-1'!$A$6:$BE$17,C$42,FALSE)</f>
        <v>Listopad</v>
      </c>
      <c r="D85" s="85">
        <f>VLOOKUP($C$2,'[48]ERU-1'!$A$6:$BE$17,D$42,FALSE)</f>
        <v>11</v>
      </c>
      <c r="E85" s="85">
        <f>VLOOKUP($C$2,'[48]ERU-1'!$A$6:$BE$17,E$42,FALSE)</f>
        <v>1636.8230000000001</v>
      </c>
      <c r="F85" s="85">
        <f>VLOOKUP($C$2,'[48]ERU-1'!$A$6:$BE$17,F$42,FALSE)</f>
        <v>843.06700000000001</v>
      </c>
      <c r="G85" s="85">
        <f>VLOOKUP($C$2,'[48]ERU-1'!$A$6:$BE$17,G$42,FALSE)</f>
        <v>35.380000000000003</v>
      </c>
      <c r="H85" s="85">
        <f>VLOOKUP($C$2,'[48]ERU-1'!$A$6:$BE$17,H$42,FALSE)</f>
        <v>2547</v>
      </c>
      <c r="I85" s="85">
        <f>VLOOKUP($C$2,'[48]ERU-1'!$A$6:$BE$17,I$42,FALSE)</f>
        <v>0</v>
      </c>
      <c r="J85" s="85">
        <f>VLOOKUP($C$2,'[48]ERU-1'!$A$6:$BE$17,J$42,FALSE)</f>
        <v>0</v>
      </c>
      <c r="K85" s="85">
        <f>VLOOKUP($C$2,'[48]ERU-1'!$A$6:$BE$17,K$42,FALSE)</f>
        <v>2547</v>
      </c>
      <c r="L85" s="85">
        <f>VLOOKUP($C$2,'[48]ERU-1'!$A$6:$BE$17,L$42,FALSE)</f>
        <v>0</v>
      </c>
      <c r="M85" s="85">
        <f>VLOOKUP($C$2,'[48]ERU-1'!$A$6:$BE$17,M$42,FALSE)</f>
        <v>2547</v>
      </c>
      <c r="N85" s="85">
        <f>VLOOKUP($C$2,'[48]ERU-1'!$A$6:$BE$17,N$42,FALSE)</f>
        <v>0</v>
      </c>
      <c r="O85" s="85" t="s">
        <v>36</v>
      </c>
      <c r="P85" s="85">
        <f>VLOOKUP($C$2,'[48]ERU-1'!$A$6:$BE$17,P$42,FALSE)</f>
        <v>0</v>
      </c>
      <c r="Q85" s="85">
        <f>VLOOKUP($C$2,'[48]ERU-1'!$A$6:$BE$17,Q$42,FALSE)</f>
        <v>0</v>
      </c>
      <c r="R85" s="85">
        <f>VLOOKUP($C$2,'[48]ERU-1'!$A$6:$BE$17,R$42,FALSE)</f>
        <v>2547</v>
      </c>
      <c r="S85" s="85">
        <f>VLOOKUP($C$2,'[48]ERU-1'!$A$6:$BE$17,S$42,FALSE)</f>
        <v>0</v>
      </c>
      <c r="T85" s="85">
        <f>VLOOKUP($C$2,'[48]ERU-1'!$A$6:$BE$17,T$42,FALSE)</f>
        <v>0</v>
      </c>
      <c r="U85" s="85">
        <f>VLOOKUP($C$2,'[48]ERU-1'!$A$6:$BE$17,U$42,FALSE)</f>
        <v>0</v>
      </c>
      <c r="V85" s="85">
        <f>VLOOKUP($C$2,'[48]ERU-1'!$A$6:$BE$17,V$42,FALSE)</f>
        <v>0</v>
      </c>
      <c r="W85" s="85">
        <f>VLOOKUP($C$2,'[48]ERU-1'!$A$6:$BE$17,W$42,FALSE)</f>
        <v>0</v>
      </c>
      <c r="X85" s="85">
        <f>VLOOKUP($C$2,'[48]ERU-1'!$A$6:$BE$17,X$42,FALSE)</f>
        <v>0</v>
      </c>
      <c r="Y85" s="85">
        <f>VLOOKUP($C$2,'[48]ERU-1'!$A$6:$BE$17,Y$42,FALSE)</f>
        <v>0</v>
      </c>
      <c r="Z85" s="85">
        <f>VLOOKUP($C$2,'[48]ERU-1'!$A$6:$BE$17,Z$42,FALSE)</f>
        <v>0</v>
      </c>
      <c r="AA85" s="85" t="str">
        <f>INDEX([16]Data!$BK$5:$BK$156,MATCH(A85,[16]Data!$A$5:$A$156,0))</f>
        <v>Liberecký</v>
      </c>
      <c r="AB85" s="86">
        <f>INDEX([16]Data!$BM$5:$BM$156,MATCH(A85,[16]Data!$A$5:$A$156,0))</f>
        <v>1.4970000000000001</v>
      </c>
      <c r="AC85" s="12"/>
      <c r="AD85" s="39">
        <f t="shared" si="16"/>
        <v>0.83919783362413658</v>
      </c>
    </row>
    <row r="86" spans="1:30" x14ac:dyDescent="0.25">
      <c r="A86">
        <v>2947</v>
      </c>
      <c r="B86" s="84" t="str">
        <f>INDEX([16]Data!$C$5:$C$156,MATCH(A86,[16]Data!$A$5:$A$156,0))</f>
        <v>Kotelna Humpolec</v>
      </c>
      <c r="C86" s="85" t="str">
        <f>VLOOKUP($C$2,'[49]ERU-1'!$A$6:$BE$17,C$42,FALSE)</f>
        <v>Listopad</v>
      </c>
      <c r="D86" s="85">
        <f>VLOOKUP($C$2,'[49]ERU-1'!$A$6:$BE$17,D$42,FALSE)</f>
        <v>11</v>
      </c>
      <c r="E86" s="85">
        <f>VLOOKUP($C$2,'[49]ERU-1'!$A$6:$BE$17,E$42,FALSE)</f>
        <v>165.16800000000001</v>
      </c>
      <c r="F86" s="85">
        <f>VLOOKUP($C$2,'[49]ERU-1'!$A$6:$BE$17,F$42,FALSE)</f>
        <v>96.488</v>
      </c>
      <c r="G86" s="85">
        <f>VLOOKUP($C$2,'[49]ERU-1'!$A$6:$BE$17,G$42,FALSE)</f>
        <v>35.338999999999999</v>
      </c>
      <c r="H86" s="85">
        <f>VLOOKUP($C$2,'[49]ERU-1'!$A$6:$BE$17,H$42,FALSE)</f>
        <v>265</v>
      </c>
      <c r="I86" s="85">
        <f>VLOOKUP($C$2,'[49]ERU-1'!$A$6:$BE$17,I$42,FALSE)</f>
        <v>0</v>
      </c>
      <c r="J86" s="85">
        <f>VLOOKUP($C$2,'[49]ERU-1'!$A$6:$BE$17,J$42,FALSE)</f>
        <v>0</v>
      </c>
      <c r="K86" s="85">
        <f>VLOOKUP($C$2,'[49]ERU-1'!$A$6:$BE$17,K$42,FALSE)</f>
        <v>265</v>
      </c>
      <c r="L86" s="85">
        <f>VLOOKUP($C$2,'[49]ERU-1'!$A$6:$BE$17,L$42,FALSE)</f>
        <v>0</v>
      </c>
      <c r="M86" s="85">
        <f>VLOOKUP($C$2,'[49]ERU-1'!$A$6:$BE$17,M$42,FALSE)</f>
        <v>265</v>
      </c>
      <c r="N86" s="85">
        <f>VLOOKUP($C$2,'[49]ERU-1'!$A$6:$BE$17,N$42,FALSE)</f>
        <v>0</v>
      </c>
      <c r="O86" s="85" t="s">
        <v>36</v>
      </c>
      <c r="P86" s="85">
        <f>VLOOKUP($C$2,'[49]ERU-1'!$A$6:$BE$17,P$42,FALSE)</f>
        <v>0</v>
      </c>
      <c r="Q86" s="85">
        <f>VLOOKUP($C$2,'[49]ERU-1'!$A$6:$BE$17,Q$42,FALSE)</f>
        <v>0</v>
      </c>
      <c r="R86" s="85">
        <f>VLOOKUP($C$2,'[49]ERU-1'!$A$6:$BE$17,R$42,FALSE)</f>
        <v>265</v>
      </c>
      <c r="S86" s="85">
        <f>VLOOKUP($C$2,'[49]ERU-1'!$A$6:$BE$17,S$42,FALSE)</f>
        <v>0</v>
      </c>
      <c r="T86" s="85">
        <f>VLOOKUP($C$2,'[49]ERU-1'!$A$6:$BE$17,T$42,FALSE)</f>
        <v>0</v>
      </c>
      <c r="U86" s="85">
        <f>VLOOKUP($C$2,'[49]ERU-1'!$A$6:$BE$17,U$42,FALSE)</f>
        <v>0</v>
      </c>
      <c r="V86" s="85">
        <f>VLOOKUP($C$2,'[49]ERU-1'!$A$6:$BE$17,V$42,FALSE)</f>
        <v>0</v>
      </c>
      <c r="W86" s="85">
        <f>VLOOKUP($C$2,'[49]ERU-1'!$A$6:$BE$17,W$42,FALSE)</f>
        <v>0</v>
      </c>
      <c r="X86" s="85">
        <f>VLOOKUP($C$2,'[49]ERU-1'!$A$6:$BE$17,X$42,FALSE)</f>
        <v>0</v>
      </c>
      <c r="Y86" s="85">
        <f>VLOOKUP($C$2,'[49]ERU-1'!$A$6:$BE$17,Y$42,FALSE)</f>
        <v>0</v>
      </c>
      <c r="Z86" s="85">
        <f>VLOOKUP($C$2,'[49]ERU-1'!$A$6:$BE$17,Z$42,FALSE)</f>
        <v>0</v>
      </c>
      <c r="AA86" s="85" t="str">
        <f>INDEX([16]Data!$BK$5:$BK$156,MATCH(A86,[16]Data!$A$5:$A$156,0))</f>
        <v>Vysočina</v>
      </c>
      <c r="AB86" s="86">
        <f>INDEX([16]Data!$BM$5:$BM$156,MATCH(A86,[16]Data!$A$5:$A$156,0))</f>
        <v>0.184</v>
      </c>
      <c r="AC86" s="12"/>
      <c r="AD86" s="39">
        <f t="shared" si="16"/>
        <v>0.76290431049572083</v>
      </c>
    </row>
    <row r="87" spans="1:30" x14ac:dyDescent="0.25">
      <c r="A87">
        <v>2381</v>
      </c>
      <c r="B87" s="84" t="str">
        <f>INDEX([16]Data!$C$5:$C$156,MATCH(A87,[16]Data!$A$5:$A$156,0))</f>
        <v>Kotelna - ZŠ Velká Chuchle</v>
      </c>
      <c r="C87" s="85" t="str">
        <f>VLOOKUP($C$2,'[9]ERU-1'!$A$6:$BE$17,C$42,FALSE)</f>
        <v>Listopad</v>
      </c>
      <c r="D87" s="85">
        <f>VLOOKUP($C$2,'[9]ERU-1'!$A$6:$BE$17,D$42,FALSE)</f>
        <v>11</v>
      </c>
      <c r="E87" s="85">
        <f>VLOOKUP($C$2,'[9]ERU-1'!$A$6:$BE$17,E$42,FALSE)</f>
        <v>60.561999999999998</v>
      </c>
      <c r="F87" s="85">
        <f>VLOOKUP($C$2,'[9]ERU-1'!$A$6:$BE$17,F$42,FALSE)</f>
        <v>40.100999999999999</v>
      </c>
      <c r="G87" s="85">
        <f>VLOOKUP($C$2,'[9]ERU-1'!$A$6:$BE$17,G$42,FALSE)</f>
        <v>35.381</v>
      </c>
      <c r="H87" s="85">
        <f>VLOOKUP($C$2,'[9]ERU-1'!$A$6:$BE$17,H$42,FALSE)</f>
        <v>115</v>
      </c>
      <c r="I87" s="85">
        <f>VLOOKUP($C$2,'[9]ERU-1'!$A$6:$BE$17,I$42,FALSE)</f>
        <v>0</v>
      </c>
      <c r="J87" s="85">
        <f>VLOOKUP($C$2,'[9]ERU-1'!$A$6:$BE$17,J$42,FALSE)</f>
        <v>0</v>
      </c>
      <c r="K87" s="85">
        <f>VLOOKUP($C$2,'[9]ERU-1'!$A$6:$BE$17,K$42,FALSE)</f>
        <v>115</v>
      </c>
      <c r="L87" s="85">
        <f>VLOOKUP($C$2,'[9]ERU-1'!$A$6:$BE$17,L$42,FALSE)</f>
        <v>0</v>
      </c>
      <c r="M87" s="85">
        <f>VLOOKUP($C$2,'[9]ERU-1'!$A$6:$BE$17,M$42,FALSE)</f>
        <v>115</v>
      </c>
      <c r="N87" s="85">
        <f>VLOOKUP($C$2,'[9]ERU-1'!$A$6:$BE$17,N$42,FALSE)</f>
        <v>0</v>
      </c>
      <c r="O87" s="85" t="s">
        <v>36</v>
      </c>
      <c r="P87" s="85">
        <f>VLOOKUP($C$2,'[9]ERU-1'!$A$6:$BE$17,P$42,FALSE)</f>
        <v>0</v>
      </c>
      <c r="Q87" s="85">
        <f>VLOOKUP($C$2,'[9]ERU-1'!$A$6:$BE$17,Q$42,FALSE)</f>
        <v>0</v>
      </c>
      <c r="R87" s="85">
        <f>VLOOKUP($C$2,'[9]ERU-1'!$A$6:$BE$17,R$42,FALSE)</f>
        <v>115</v>
      </c>
      <c r="S87" s="85">
        <f>VLOOKUP($C$2,'[9]ERU-1'!$A$6:$BE$17,S$42,FALSE)</f>
        <v>0</v>
      </c>
      <c r="T87" s="85">
        <f>VLOOKUP($C$2,'[9]ERU-1'!$A$6:$BE$17,T$42,FALSE)</f>
        <v>0</v>
      </c>
      <c r="U87" s="85">
        <f>VLOOKUP($C$2,'[9]ERU-1'!$A$6:$BE$17,U$42,FALSE)</f>
        <v>0</v>
      </c>
      <c r="V87" s="85">
        <f>VLOOKUP($C$2,'[9]ERU-1'!$A$6:$BE$17,V$42,FALSE)</f>
        <v>0</v>
      </c>
      <c r="W87" s="85">
        <f>VLOOKUP($C$2,'[9]ERU-1'!$A$6:$BE$17,W$42,FALSE)</f>
        <v>0</v>
      </c>
      <c r="X87" s="85">
        <f>VLOOKUP($C$2,'[9]ERU-1'!$A$6:$BE$17,X$42,FALSE)</f>
        <v>0</v>
      </c>
      <c r="Y87" s="85">
        <f>VLOOKUP($C$2,'[9]ERU-1'!$A$6:$BE$17,Y$42,FALSE)</f>
        <v>0</v>
      </c>
      <c r="Z87" s="85">
        <f>VLOOKUP($C$2,'[9]ERU-1'!$A$6:$BE$17,Z$42,FALSE)</f>
        <v>0</v>
      </c>
      <c r="AA87" s="85" t="str">
        <f>INDEX([16]Data!$BK$5:$BK$156,MATCH(A87,[16]Data!$A$5:$A$156,0))</f>
        <v>Hlavní město Praha</v>
      </c>
      <c r="AB87" s="86">
        <f>INDEX([16]Data!$BM$5:$BM$156,MATCH(A87,[16]Data!$A$5:$A$156,0))</f>
        <v>6.2E-2</v>
      </c>
      <c r="AC87" s="12"/>
      <c r="AD87" s="39">
        <f t="shared" si="16"/>
        <v>0.79659969687649801</v>
      </c>
    </row>
    <row r="88" spans="1:30" x14ac:dyDescent="0.25">
      <c r="A88">
        <v>3522</v>
      </c>
      <c r="B88" s="84" t="str">
        <f>INDEX([16]Data!$C$5:$C$156,MATCH(A88,[16]Data!$A$5:$A$156,0))</f>
        <v>KJ - Kraslice, Školní</v>
      </c>
      <c r="C88" s="85" t="str">
        <f>VLOOKUP($C$2,'[50]ERU-1'!$A$6:$BE$17,C$42,FALSE)</f>
        <v>Listopad</v>
      </c>
      <c r="D88" s="85">
        <f>VLOOKUP($C$2,'[50]ERU-1'!$A$6:$BE$17,D$42,FALSE)</f>
        <v>11</v>
      </c>
      <c r="E88" s="85">
        <f>VLOOKUP($C$2,'[50]ERU-1'!$A$6:$BE$17,E$42,FALSE)</f>
        <v>865.21199999999999</v>
      </c>
      <c r="F88" s="85">
        <f>VLOOKUP($C$2,'[50]ERU-1'!$A$6:$BE$17,F$42,FALSE)</f>
        <v>482.399</v>
      </c>
      <c r="G88" s="85">
        <f>VLOOKUP($C$2,'[50]ERU-1'!$A$6:$BE$17,G$42,FALSE)</f>
        <v>35.334000000000003</v>
      </c>
      <c r="H88" s="85">
        <f>VLOOKUP($C$2,'[50]ERU-1'!$A$6:$BE$17,H$42,FALSE)</f>
        <v>1429</v>
      </c>
      <c r="I88" s="85">
        <f>VLOOKUP($C$2,'[50]ERU-1'!$A$6:$BE$17,I$42,FALSE)</f>
        <v>0</v>
      </c>
      <c r="J88" s="85">
        <f>VLOOKUP($C$2,'[50]ERU-1'!$A$6:$BE$17,J$42,FALSE)</f>
        <v>0</v>
      </c>
      <c r="K88" s="85">
        <f>VLOOKUP($C$2,'[50]ERU-1'!$A$6:$BE$17,K$42,FALSE)</f>
        <v>1429</v>
      </c>
      <c r="L88" s="85">
        <f>VLOOKUP($C$2,'[50]ERU-1'!$A$6:$BE$17,L$42,FALSE)</f>
        <v>0</v>
      </c>
      <c r="M88" s="85">
        <f>VLOOKUP($C$2,'[50]ERU-1'!$A$6:$BE$17,M$42,FALSE)</f>
        <v>1429</v>
      </c>
      <c r="N88" s="85">
        <f>VLOOKUP($C$2,'[50]ERU-1'!$A$6:$BE$17,N$42,FALSE)</f>
        <v>0</v>
      </c>
      <c r="O88" s="85" t="s">
        <v>36</v>
      </c>
      <c r="P88" s="85">
        <f>VLOOKUP($C$2,'[50]ERU-1'!$A$6:$BE$17,P$42,FALSE)</f>
        <v>0</v>
      </c>
      <c r="Q88" s="85">
        <f>VLOOKUP($C$2,'[50]ERU-1'!$A$6:$BE$17,Q$42,FALSE)</f>
        <v>0</v>
      </c>
      <c r="R88" s="85">
        <f>VLOOKUP($C$2,'[50]ERU-1'!$A$6:$BE$17,R$42,FALSE)</f>
        <v>1429</v>
      </c>
      <c r="S88" s="85">
        <f>VLOOKUP($C$2,'[50]ERU-1'!$A$6:$BE$17,S$42,FALSE)</f>
        <v>0</v>
      </c>
      <c r="T88" s="85">
        <f>VLOOKUP($C$2,'[50]ERU-1'!$A$6:$BE$17,T$42,FALSE)</f>
        <v>0</v>
      </c>
      <c r="U88" s="85">
        <f>VLOOKUP($C$2,'[50]ERU-1'!$A$6:$BE$17,U$42,FALSE)</f>
        <v>0</v>
      </c>
      <c r="V88" s="85">
        <f>VLOOKUP($C$2,'[50]ERU-1'!$A$6:$BE$17,V$42,FALSE)</f>
        <v>0</v>
      </c>
      <c r="W88" s="85">
        <f>VLOOKUP($C$2,'[50]ERU-1'!$A$6:$BE$17,W$42,FALSE)</f>
        <v>0</v>
      </c>
      <c r="X88" s="85">
        <f>VLOOKUP($C$2,'[50]ERU-1'!$A$6:$BE$17,X$42,FALSE)</f>
        <v>0</v>
      </c>
      <c r="Y88" s="85">
        <f>VLOOKUP($C$2,'[50]ERU-1'!$A$6:$BE$17,Y$42,FALSE)</f>
        <v>0</v>
      </c>
      <c r="Z88" s="85">
        <f>VLOOKUP($C$2,'[50]ERU-1'!$A$6:$BE$17,Z$42,FALSE)</f>
        <v>0</v>
      </c>
      <c r="AA88" s="85" t="str">
        <f>INDEX([16]Data!$BK$5:$BK$156,MATCH(A88,[16]Data!$A$5:$A$156,0))</f>
        <v>Karlovarský</v>
      </c>
      <c r="AB88" s="86">
        <f>INDEX([16]Data!$BM$5:$BM$156,MATCH(A88,[16]Data!$A$5:$A$156,0))</f>
        <v>1.046</v>
      </c>
      <c r="AC88" s="12"/>
      <c r="AD88" s="39">
        <f t="shared" si="16"/>
        <v>0.82285503171533192</v>
      </c>
    </row>
    <row r="89" spans="1:30" x14ac:dyDescent="0.25">
      <c r="A89">
        <v>3521</v>
      </c>
      <c r="B89" s="84" t="str">
        <f>INDEX([16]Data!$C$5:$C$156,MATCH(A89,[16]Data!$A$5:$A$156,0))</f>
        <v>KJ - Kraslice, Pohraniční stráže</v>
      </c>
      <c r="C89" s="85" t="str">
        <f>VLOOKUP($C$2,'[51]ERU-1'!$A$6:$BE$17,C$42,FALSE)</f>
        <v>Listopad</v>
      </c>
      <c r="D89" s="85">
        <f>VLOOKUP($C$2,'[51]ERU-1'!$A$6:$BE$17,D$42,FALSE)</f>
        <v>11</v>
      </c>
      <c r="E89" s="85">
        <f>VLOOKUP($C$2,'[51]ERU-1'!$A$6:$BE$17,E$42,FALSE)</f>
        <v>1181.125</v>
      </c>
      <c r="F89" s="85">
        <f>VLOOKUP($C$2,'[51]ERU-1'!$A$6:$BE$17,F$42,FALSE)</f>
        <v>652.40300000000002</v>
      </c>
      <c r="G89" s="85">
        <f>VLOOKUP($C$2,'[51]ERU-1'!$A$6:$BE$17,G$42,FALSE)</f>
        <v>35.332999999999998</v>
      </c>
      <c r="H89" s="85">
        <f>VLOOKUP($C$2,'[51]ERU-1'!$A$6:$BE$17,H$42,FALSE)</f>
        <v>1919</v>
      </c>
      <c r="I89" s="85">
        <f>VLOOKUP($C$2,'[51]ERU-1'!$A$6:$BE$17,I$42,FALSE)</f>
        <v>0</v>
      </c>
      <c r="J89" s="85">
        <f>VLOOKUP($C$2,'[51]ERU-1'!$A$6:$BE$17,J$42,FALSE)</f>
        <v>0</v>
      </c>
      <c r="K89" s="85">
        <f>VLOOKUP($C$2,'[51]ERU-1'!$A$6:$BE$17,K$42,FALSE)</f>
        <v>1919</v>
      </c>
      <c r="L89" s="85">
        <f>VLOOKUP($C$2,'[51]ERU-1'!$A$6:$BE$17,L$42,FALSE)</f>
        <v>0</v>
      </c>
      <c r="M89" s="85">
        <f>VLOOKUP($C$2,'[51]ERU-1'!$A$6:$BE$17,M$42,FALSE)</f>
        <v>1919</v>
      </c>
      <c r="N89" s="85">
        <f>VLOOKUP($C$2,'[51]ERU-1'!$A$6:$BE$17,N$42,FALSE)</f>
        <v>0</v>
      </c>
      <c r="O89" s="85" t="s">
        <v>36</v>
      </c>
      <c r="P89" s="85">
        <f>VLOOKUP($C$2,'[51]ERU-1'!$A$6:$BE$17,P$42,FALSE)</f>
        <v>0</v>
      </c>
      <c r="Q89" s="85">
        <f>VLOOKUP($C$2,'[51]ERU-1'!$A$6:$BE$17,Q$42,FALSE)</f>
        <v>0</v>
      </c>
      <c r="R89" s="85">
        <f>VLOOKUP($C$2,'[51]ERU-1'!$A$6:$BE$17,R$42,FALSE)</f>
        <v>1919</v>
      </c>
      <c r="S89" s="85">
        <f>VLOOKUP($C$2,'[51]ERU-1'!$A$6:$BE$17,S$42,FALSE)</f>
        <v>0</v>
      </c>
      <c r="T89" s="85">
        <f>VLOOKUP($C$2,'[51]ERU-1'!$A$6:$BE$17,T$42,FALSE)</f>
        <v>0</v>
      </c>
      <c r="U89" s="85">
        <f>VLOOKUP($C$2,'[51]ERU-1'!$A$6:$BE$17,U$42,FALSE)</f>
        <v>0</v>
      </c>
      <c r="V89" s="85">
        <f>VLOOKUP($C$2,'[51]ERU-1'!$A$6:$BE$17,V$42,FALSE)</f>
        <v>0</v>
      </c>
      <c r="W89" s="85">
        <f>VLOOKUP($C$2,'[51]ERU-1'!$A$6:$BE$17,W$42,FALSE)</f>
        <v>0</v>
      </c>
      <c r="X89" s="85">
        <f>VLOOKUP($C$2,'[51]ERU-1'!$A$6:$BE$17,X$42,FALSE)</f>
        <v>0</v>
      </c>
      <c r="Y89" s="85">
        <f>VLOOKUP($C$2,'[51]ERU-1'!$A$6:$BE$17,Y$42,FALSE)</f>
        <v>0</v>
      </c>
      <c r="Z89" s="85">
        <f>VLOOKUP($C$2,'[51]ERU-1'!$A$6:$BE$17,Z$42,FALSE)</f>
        <v>0</v>
      </c>
      <c r="AA89" s="85" t="str">
        <f>INDEX([16]Data!$BK$5:$BK$156,MATCH(A89,[16]Data!$A$5:$A$156,0))</f>
        <v>Karlovarský</v>
      </c>
      <c r="AB89" s="86">
        <f>INDEX([16]Data!$BM$5:$BM$156,MATCH(A89,[16]Data!$A$5:$A$156,0))</f>
        <v>1.274</v>
      </c>
      <c r="AC89" s="12"/>
      <c r="AD89" s="39">
        <f t="shared" si="16"/>
        <v>0.81706484420757641</v>
      </c>
    </row>
    <row r="90" spans="1:30" x14ac:dyDescent="0.25">
      <c r="A90">
        <v>3034</v>
      </c>
      <c r="B90" s="84" t="str">
        <f>INDEX([16]Data!$C$5:$C$156,MATCH(A90,[16]Data!$A$5:$A$156,0))</f>
        <v>KJ - Krupka</v>
      </c>
      <c r="C90" s="85" t="str">
        <f>VLOOKUP($C$2,'[52]ERU-1'!$A$6:$BE$17,C$42,FALSE)</f>
        <v>Listopad</v>
      </c>
      <c r="D90" s="85">
        <f>VLOOKUP($C$2,'[52]ERU-1'!$A$6:$BE$17,D$42,FALSE)</f>
        <v>11</v>
      </c>
      <c r="E90" s="85">
        <f>VLOOKUP($C$2,'[52]ERU-1'!$A$6:$BE$17,E$42,FALSE)</f>
        <v>1437.6759999999999</v>
      </c>
      <c r="F90" s="85">
        <f>VLOOKUP($C$2,'[52]ERU-1'!$A$6:$BE$17,F$42,FALSE)</f>
        <v>785.59900000000005</v>
      </c>
      <c r="G90" s="85">
        <f>VLOOKUP($C$2,'[52]ERU-1'!$A$6:$BE$17,G$42,FALSE)</f>
        <v>35.351999999999997</v>
      </c>
      <c r="H90" s="85">
        <f>VLOOKUP($C$2,'[52]ERU-1'!$A$6:$BE$17,H$42,FALSE)</f>
        <v>2333</v>
      </c>
      <c r="I90" s="85">
        <f>VLOOKUP($C$2,'[52]ERU-1'!$A$6:$BE$17,I$42,FALSE)</f>
        <v>0</v>
      </c>
      <c r="J90" s="85">
        <f>VLOOKUP($C$2,'[52]ERU-1'!$A$6:$BE$17,J$42,FALSE)</f>
        <v>0</v>
      </c>
      <c r="K90" s="85">
        <f>VLOOKUP($C$2,'[52]ERU-1'!$A$6:$BE$17,K$42,FALSE)</f>
        <v>2333</v>
      </c>
      <c r="L90" s="85">
        <f>VLOOKUP($C$2,'[52]ERU-1'!$A$6:$BE$17,L$42,FALSE)</f>
        <v>0</v>
      </c>
      <c r="M90" s="85">
        <f>VLOOKUP($C$2,'[52]ERU-1'!$A$6:$BE$17,M$42,FALSE)</f>
        <v>2333</v>
      </c>
      <c r="N90" s="85">
        <f>VLOOKUP($C$2,'[52]ERU-1'!$A$6:$BE$17,N$42,FALSE)</f>
        <v>0</v>
      </c>
      <c r="O90" s="85" t="s">
        <v>36</v>
      </c>
      <c r="P90" s="85">
        <f>VLOOKUP($C$2,'[52]ERU-1'!$A$6:$BE$17,P$42,FALSE)</f>
        <v>0</v>
      </c>
      <c r="Q90" s="85">
        <f>VLOOKUP($C$2,'[52]ERU-1'!$A$6:$BE$17,Q$42,FALSE)</f>
        <v>0</v>
      </c>
      <c r="R90" s="85">
        <f>VLOOKUP($C$2,'[52]ERU-1'!$A$6:$BE$17,R$42,FALSE)</f>
        <v>2333</v>
      </c>
      <c r="S90" s="85">
        <f>VLOOKUP($C$2,'[52]ERU-1'!$A$6:$BE$17,S$42,FALSE)</f>
        <v>0</v>
      </c>
      <c r="T90" s="85">
        <f>VLOOKUP($C$2,'[52]ERU-1'!$A$6:$BE$17,T$42,FALSE)</f>
        <v>0</v>
      </c>
      <c r="U90" s="85">
        <f>VLOOKUP($C$2,'[52]ERU-1'!$A$6:$BE$17,U$42,FALSE)</f>
        <v>0</v>
      </c>
      <c r="V90" s="85">
        <f>VLOOKUP($C$2,'[52]ERU-1'!$A$6:$BE$17,V$42,FALSE)</f>
        <v>0</v>
      </c>
      <c r="W90" s="85">
        <f>VLOOKUP($C$2,'[52]ERU-1'!$A$6:$BE$17,W$42,FALSE)</f>
        <v>0</v>
      </c>
      <c r="X90" s="85">
        <f>VLOOKUP($C$2,'[52]ERU-1'!$A$6:$BE$17,X$42,FALSE)</f>
        <v>0</v>
      </c>
      <c r="Y90" s="85">
        <f>VLOOKUP($C$2,'[52]ERU-1'!$A$6:$BE$17,Y$42,FALSE)</f>
        <v>0</v>
      </c>
      <c r="Z90" s="85">
        <f>VLOOKUP($C$2,'[52]ERU-1'!$A$6:$BE$17,Z$42,FALSE)</f>
        <v>0</v>
      </c>
      <c r="AA90" s="85" t="str">
        <f>INDEX([16]Data!$BK$5:$BK$156,MATCH(A90,[16]Data!$A$5:$A$156,0))</f>
        <v>Ústecký</v>
      </c>
      <c r="AB90" s="86">
        <f>INDEX([16]Data!$BM$5:$BM$156,MATCH(A90,[16]Data!$A$5:$A$156,0))</f>
        <v>1.9950000000000001</v>
      </c>
      <c r="AC90" s="12"/>
      <c r="AD90" s="39">
        <f t="shared" si="16"/>
        <v>0.82491901791569933</v>
      </c>
    </row>
    <row r="91" spans="1:30" x14ac:dyDescent="0.25">
      <c r="A91">
        <v>2927</v>
      </c>
      <c r="B91" s="84" t="str">
        <f>INDEX([16]Data!$C$5:$C$156,MATCH(A91,[16]Data!$A$5:$A$156,0))</f>
        <v>KJ - Lipník nad Bečvou, ul. Hranická</v>
      </c>
      <c r="C91" s="85" t="str">
        <f>VLOOKUP($C$2,'[53]ERU-1'!$A$6:$BE$17,C$42,FALSE)</f>
        <v>Listopad</v>
      </c>
      <c r="D91" s="85">
        <f>VLOOKUP($C$2,'[53]ERU-1'!$A$6:$BE$17,D$42,FALSE)</f>
        <v>11</v>
      </c>
      <c r="E91" s="85">
        <f>VLOOKUP($C$2,'[53]ERU-1'!$A$6:$BE$17,E$42,FALSE)</f>
        <v>47.715000000000003</v>
      </c>
      <c r="F91" s="85">
        <f>VLOOKUP($C$2,'[53]ERU-1'!$A$6:$BE$17,F$42,FALSE)</f>
        <v>31.556999999999999</v>
      </c>
      <c r="G91" s="85">
        <f>VLOOKUP($C$2,'[53]ERU-1'!$A$6:$BE$17,G$42,FALSE)</f>
        <v>35.369</v>
      </c>
      <c r="H91" s="85">
        <f>VLOOKUP($C$2,'[53]ERU-1'!$A$6:$BE$17,H$42,FALSE)</f>
        <v>95</v>
      </c>
      <c r="I91" s="85">
        <f>VLOOKUP($C$2,'[53]ERU-1'!$A$6:$BE$17,I$42,FALSE)</f>
        <v>0</v>
      </c>
      <c r="J91" s="85">
        <f>VLOOKUP($C$2,'[53]ERU-1'!$A$6:$BE$17,J$42,FALSE)</f>
        <v>0</v>
      </c>
      <c r="K91" s="85">
        <f>VLOOKUP($C$2,'[53]ERU-1'!$A$6:$BE$17,K$42,FALSE)</f>
        <v>95</v>
      </c>
      <c r="L91" s="85">
        <f>VLOOKUP($C$2,'[53]ERU-1'!$A$6:$BE$17,L$42,FALSE)</f>
        <v>0</v>
      </c>
      <c r="M91" s="85">
        <f>VLOOKUP($C$2,'[53]ERU-1'!$A$6:$BE$17,M$42,FALSE)</f>
        <v>95</v>
      </c>
      <c r="N91" s="85">
        <f>VLOOKUP($C$2,'[53]ERU-1'!$A$6:$BE$17,N$42,FALSE)</f>
        <v>0</v>
      </c>
      <c r="O91" s="85" t="s">
        <v>36</v>
      </c>
      <c r="P91" s="85">
        <f>VLOOKUP($C$2,'[53]ERU-1'!$A$6:$BE$17,P$42,FALSE)</f>
        <v>0</v>
      </c>
      <c r="Q91" s="85">
        <f>VLOOKUP($C$2,'[53]ERU-1'!$A$6:$BE$17,Q$42,FALSE)</f>
        <v>0</v>
      </c>
      <c r="R91" s="85">
        <f>VLOOKUP($C$2,'[53]ERU-1'!$A$6:$BE$17,R$42,FALSE)</f>
        <v>95</v>
      </c>
      <c r="S91" s="85">
        <f>VLOOKUP($C$2,'[53]ERU-1'!$A$6:$BE$17,S$42,FALSE)</f>
        <v>0</v>
      </c>
      <c r="T91" s="85">
        <f>VLOOKUP($C$2,'[53]ERU-1'!$A$6:$BE$17,T$42,FALSE)</f>
        <v>0</v>
      </c>
      <c r="U91" s="85">
        <f>VLOOKUP($C$2,'[53]ERU-1'!$A$6:$BE$17,U$42,FALSE)</f>
        <v>0</v>
      </c>
      <c r="V91" s="85">
        <f>VLOOKUP($C$2,'[53]ERU-1'!$A$6:$BE$17,V$42,FALSE)</f>
        <v>0</v>
      </c>
      <c r="W91" s="85">
        <f>VLOOKUP($C$2,'[53]ERU-1'!$A$6:$BE$17,W$42,FALSE)</f>
        <v>0</v>
      </c>
      <c r="X91" s="85">
        <f>VLOOKUP($C$2,'[53]ERU-1'!$A$6:$BE$17,X$42,FALSE)</f>
        <v>0</v>
      </c>
      <c r="Y91" s="85">
        <f>VLOOKUP($C$2,'[53]ERU-1'!$A$6:$BE$17,Y$42,FALSE)</f>
        <v>0</v>
      </c>
      <c r="Z91" s="85">
        <f>VLOOKUP($C$2,'[53]ERU-1'!$A$6:$BE$17,Z$42,FALSE)</f>
        <v>0</v>
      </c>
      <c r="AA91" s="85" t="str">
        <f>INDEX([16]Data!$BK$5:$BK$156,MATCH(A91,[16]Data!$A$5:$A$156,0))</f>
        <v>Olomoucký</v>
      </c>
      <c r="AB91" s="86">
        <f>INDEX([16]Data!$BM$5:$BM$156,MATCH(A91,[16]Data!$A$5:$A$156,0))</f>
        <v>6.2E-2</v>
      </c>
      <c r="AC91" s="12"/>
      <c r="AD91" s="39">
        <f t="shared" si="16"/>
        <v>0.83622932753078205</v>
      </c>
    </row>
    <row r="92" spans="1:30" x14ac:dyDescent="0.25">
      <c r="A92">
        <v>2848</v>
      </c>
      <c r="B92" s="84" t="str">
        <f>INDEX([16]Data!$C$5:$C$156,MATCH(A92,[16]Data!$A$5:$A$156,0))</f>
        <v>KJ - Lipník nad Bečvou, ul. Na Bečvě</v>
      </c>
      <c r="C92" s="85" t="str">
        <f>VLOOKUP($C$2,'[54]ERU-1'!$A$6:$BE$17,C$42,FALSE)</f>
        <v>Listopad</v>
      </c>
      <c r="D92" s="85">
        <f>VLOOKUP($C$2,'[54]ERU-1'!$A$6:$BE$17,D$42,FALSE)</f>
        <v>11</v>
      </c>
      <c r="E92" s="85">
        <f>VLOOKUP($C$2,'[54]ERU-1'!$A$6:$BE$17,E$42,FALSE)</f>
        <v>854.35400000000004</v>
      </c>
      <c r="F92" s="85">
        <f>VLOOKUP($C$2,'[54]ERU-1'!$A$6:$BE$17,F$42,FALSE)</f>
        <v>453.38900000000001</v>
      </c>
      <c r="G92" s="85">
        <f>VLOOKUP($C$2,'[54]ERU-1'!$A$6:$BE$17,G$42,FALSE)</f>
        <v>35.366999999999997</v>
      </c>
      <c r="H92" s="85">
        <f>VLOOKUP($C$2,'[54]ERU-1'!$A$6:$BE$17,H$42,FALSE)</f>
        <v>1272</v>
      </c>
      <c r="I92" s="85">
        <f>VLOOKUP($C$2,'[54]ERU-1'!$A$6:$BE$17,I$42,FALSE)</f>
        <v>0</v>
      </c>
      <c r="J92" s="85">
        <f>VLOOKUP($C$2,'[54]ERU-1'!$A$6:$BE$17,J$42,FALSE)</f>
        <v>0</v>
      </c>
      <c r="K92" s="85">
        <f>VLOOKUP($C$2,'[54]ERU-1'!$A$6:$BE$17,K$42,FALSE)</f>
        <v>1272</v>
      </c>
      <c r="L92" s="85">
        <f>VLOOKUP($C$2,'[54]ERU-1'!$A$6:$BE$17,L$42,FALSE)</f>
        <v>0</v>
      </c>
      <c r="M92" s="85">
        <f>VLOOKUP($C$2,'[54]ERU-1'!$A$6:$BE$17,M$42,FALSE)</f>
        <v>1272</v>
      </c>
      <c r="N92" s="85">
        <f>VLOOKUP($C$2,'[54]ERU-1'!$A$6:$BE$17,N$42,FALSE)</f>
        <v>0</v>
      </c>
      <c r="O92" s="85" t="s">
        <v>36</v>
      </c>
      <c r="P92" s="85">
        <f>VLOOKUP($C$2,'[54]ERU-1'!$A$6:$BE$17,P$42,FALSE)</f>
        <v>0</v>
      </c>
      <c r="Q92" s="85">
        <f>VLOOKUP($C$2,'[54]ERU-1'!$A$6:$BE$17,Q$42,FALSE)</f>
        <v>0</v>
      </c>
      <c r="R92" s="85">
        <f>VLOOKUP($C$2,'[54]ERU-1'!$A$6:$BE$17,R$42,FALSE)</f>
        <v>1272</v>
      </c>
      <c r="S92" s="85">
        <f>VLOOKUP($C$2,'[54]ERU-1'!$A$6:$BE$17,S$42,FALSE)</f>
        <v>0</v>
      </c>
      <c r="T92" s="85">
        <f>VLOOKUP($C$2,'[54]ERU-1'!$A$6:$BE$17,T$42,FALSE)</f>
        <v>0</v>
      </c>
      <c r="U92" s="85">
        <f>VLOOKUP($C$2,'[54]ERU-1'!$A$6:$BE$17,U$42,FALSE)</f>
        <v>0</v>
      </c>
      <c r="V92" s="85">
        <f>VLOOKUP($C$2,'[54]ERU-1'!$A$6:$BE$17,V$42,FALSE)</f>
        <v>0</v>
      </c>
      <c r="W92" s="85">
        <f>VLOOKUP($C$2,'[54]ERU-1'!$A$6:$BE$17,W$42,FALSE)</f>
        <v>0</v>
      </c>
      <c r="X92" s="85">
        <f>VLOOKUP($C$2,'[54]ERU-1'!$A$6:$BE$17,X$42,FALSE)</f>
        <v>0</v>
      </c>
      <c r="Y92" s="85">
        <f>VLOOKUP($C$2,'[54]ERU-1'!$A$6:$BE$17,Y$42,FALSE)</f>
        <v>0</v>
      </c>
      <c r="Z92" s="85">
        <f>VLOOKUP($C$2,'[54]ERU-1'!$A$6:$BE$17,Z$42,FALSE)</f>
        <v>0</v>
      </c>
      <c r="AA92" s="85" t="str">
        <f>INDEX([16]Data!$BK$5:$BK$156,MATCH(A92,[16]Data!$A$5:$A$156,0))</f>
        <v>Olomoucký</v>
      </c>
      <c r="AB92" s="86">
        <f>INDEX([16]Data!$BM$5:$BM$156,MATCH(A92,[16]Data!$A$5:$A$156,0))</f>
        <v>1.1619999999999999</v>
      </c>
      <c r="AC92" s="12"/>
      <c r="AD92" s="39">
        <f t="shared" si="16"/>
        <v>0.7793160692767872</v>
      </c>
    </row>
    <row r="93" spans="1:30" x14ac:dyDescent="0.25">
      <c r="A93">
        <v>3942</v>
      </c>
      <c r="B93" s="84" t="str">
        <f>INDEX([16]Data!$C$5:$C$156,MATCH(A93,[16]Data!$A$5:$A$156,0))</f>
        <v>KJ - Litomyšl</v>
      </c>
      <c r="C93" s="85" t="str">
        <f>VLOOKUP($C$2,'[55]ERU-1'!$A$6:$BE$17,C$42,FALSE)</f>
        <v>Listopad</v>
      </c>
      <c r="D93" s="85">
        <f>VLOOKUP($C$2,'[55]ERU-1'!$A$6:$BE$17,D$42,FALSE)</f>
        <v>11</v>
      </c>
      <c r="E93" s="85">
        <f>VLOOKUP($C$2,'[55]ERU-1'!$A$6:$BE$17,E$42,FALSE)</f>
        <v>262.29300000000001</v>
      </c>
      <c r="F93" s="85">
        <f>VLOOKUP($C$2,'[55]ERU-1'!$A$6:$BE$17,F$42,FALSE)</f>
        <v>148.11000000000001</v>
      </c>
      <c r="G93" s="85">
        <f>VLOOKUP($C$2,'[55]ERU-1'!$A$6:$BE$17,G$42,FALSE)</f>
        <v>35.378</v>
      </c>
      <c r="H93" s="85">
        <f>VLOOKUP($C$2,'[55]ERU-1'!$A$6:$BE$17,H$42,FALSE)</f>
        <v>463</v>
      </c>
      <c r="I93" s="85">
        <f>VLOOKUP($C$2,'[55]ERU-1'!$A$6:$BE$17,I$42,FALSE)</f>
        <v>0</v>
      </c>
      <c r="J93" s="85">
        <f>VLOOKUP($C$2,'[55]ERU-1'!$A$6:$BE$17,J$42,FALSE)</f>
        <v>0</v>
      </c>
      <c r="K93" s="85">
        <f>VLOOKUP($C$2,'[55]ERU-1'!$A$6:$BE$17,K$42,FALSE)</f>
        <v>463</v>
      </c>
      <c r="L93" s="85">
        <f>VLOOKUP($C$2,'[55]ERU-1'!$A$6:$BE$17,L$42,FALSE)</f>
        <v>0</v>
      </c>
      <c r="M93" s="85">
        <f>VLOOKUP($C$2,'[55]ERU-1'!$A$6:$BE$17,M$42,FALSE)</f>
        <v>463</v>
      </c>
      <c r="N93" s="85">
        <f>VLOOKUP($C$2,'[55]ERU-1'!$A$6:$BE$17,N$42,FALSE)</f>
        <v>0</v>
      </c>
      <c r="O93" s="85" t="s">
        <v>36</v>
      </c>
      <c r="P93" s="85">
        <f>VLOOKUP($C$2,'[55]ERU-1'!$A$6:$BE$17,P$42,FALSE)</f>
        <v>0</v>
      </c>
      <c r="Q93" s="85">
        <f>VLOOKUP($C$2,'[55]ERU-1'!$A$6:$BE$17,Q$42,FALSE)</f>
        <v>0</v>
      </c>
      <c r="R93" s="85">
        <f>VLOOKUP($C$2,'[55]ERU-1'!$A$6:$BE$17,R$42,FALSE)</f>
        <v>463</v>
      </c>
      <c r="S93" s="85">
        <f>VLOOKUP($C$2,'[55]ERU-1'!$A$6:$BE$17,S$42,FALSE)</f>
        <v>0</v>
      </c>
      <c r="T93" s="85">
        <f>VLOOKUP($C$2,'[55]ERU-1'!$A$6:$BE$17,T$42,FALSE)</f>
        <v>0</v>
      </c>
      <c r="U93" s="85">
        <f>VLOOKUP($C$2,'[55]ERU-1'!$A$6:$BE$17,U$42,FALSE)</f>
        <v>0</v>
      </c>
      <c r="V93" s="85">
        <f>VLOOKUP($C$2,'[55]ERU-1'!$A$6:$BE$17,V$42,FALSE)</f>
        <v>0</v>
      </c>
      <c r="W93" s="85">
        <f>VLOOKUP($C$2,'[55]ERU-1'!$A$6:$BE$17,W$42,FALSE)</f>
        <v>0</v>
      </c>
      <c r="X93" s="85">
        <f>VLOOKUP($C$2,'[55]ERU-1'!$A$6:$BE$17,X$42,FALSE)</f>
        <v>0</v>
      </c>
      <c r="Y93" s="85">
        <f>VLOOKUP($C$2,'[55]ERU-1'!$A$6:$BE$17,Y$42,FALSE)</f>
        <v>0</v>
      </c>
      <c r="Z93" s="85">
        <f>VLOOKUP($C$2,'[55]ERU-1'!$A$6:$BE$17,Z$42,FALSE)</f>
        <v>0</v>
      </c>
      <c r="AA93" s="85" t="str">
        <f>INDEX([16]Data!$BK$5:$BK$156,MATCH(A93,[16]Data!$A$5:$A$156,0))</f>
        <v>Pardubický</v>
      </c>
      <c r="AB93" s="86">
        <f>INDEX([16]Data!$BM$5:$BM$156,MATCH(A93,[16]Data!$A$5:$A$156,0))</f>
        <v>0.28599999999999998</v>
      </c>
      <c r="AC93" s="12"/>
      <c r="AD93" s="39">
        <f t="shared" si="16"/>
        <v>0.86834859976443934</v>
      </c>
    </row>
    <row r="94" spans="1:30" x14ac:dyDescent="0.25">
      <c r="A94">
        <v>3691</v>
      </c>
      <c r="B94" s="84" t="str">
        <f>INDEX([16]Data!$C$5:$C$156,MATCH(A94,[16]Data!$A$5:$A$156,0))</f>
        <v>KJ - Luhačovice (areál lázní)</v>
      </c>
      <c r="C94" s="85" t="str">
        <f>VLOOKUP($C$2,'[56]ERU-1'!$A$6:$BE$17,C$42,FALSE)</f>
        <v>Listopad</v>
      </c>
      <c r="D94" s="85">
        <f>VLOOKUP($C$2,'[56]ERU-1'!$A$6:$BE$17,D$42,FALSE)</f>
        <v>11</v>
      </c>
      <c r="E94" s="85">
        <f>VLOOKUP($C$2,'[56]ERU-1'!$A$6:$BE$17,E$42,FALSE)</f>
        <v>1190.913</v>
      </c>
      <c r="F94" s="85">
        <f>VLOOKUP($C$2,'[56]ERU-1'!$A$6:$BE$17,F$42,FALSE)</f>
        <v>631.09100000000001</v>
      </c>
      <c r="G94" s="85">
        <f>VLOOKUP($C$2,'[56]ERU-1'!$A$6:$BE$17,G$42,FALSE)</f>
        <v>35.380000000000003</v>
      </c>
      <c r="H94" s="85">
        <f>VLOOKUP($C$2,'[56]ERU-1'!$A$6:$BE$17,H$42,FALSE)</f>
        <v>1782</v>
      </c>
      <c r="I94" s="85">
        <f>VLOOKUP($C$2,'[56]ERU-1'!$A$6:$BE$17,I$42,FALSE)</f>
        <v>0</v>
      </c>
      <c r="J94" s="85">
        <f>VLOOKUP($C$2,'[56]ERU-1'!$A$6:$BE$17,J$42,FALSE)</f>
        <v>0</v>
      </c>
      <c r="K94" s="85">
        <f>VLOOKUP($C$2,'[56]ERU-1'!$A$6:$BE$17,K$42,FALSE)</f>
        <v>1782</v>
      </c>
      <c r="L94" s="85">
        <f>VLOOKUP($C$2,'[56]ERU-1'!$A$6:$BE$17,L$42,FALSE)</f>
        <v>0</v>
      </c>
      <c r="M94" s="85">
        <f>VLOOKUP($C$2,'[56]ERU-1'!$A$6:$BE$17,M$42,FALSE)</f>
        <v>1782</v>
      </c>
      <c r="N94" s="85">
        <f>VLOOKUP($C$2,'[56]ERU-1'!$A$6:$BE$17,N$42,FALSE)</f>
        <v>0</v>
      </c>
      <c r="O94" s="85" t="s">
        <v>36</v>
      </c>
      <c r="P94" s="85">
        <f>VLOOKUP($C$2,'[56]ERU-1'!$A$6:$BE$17,P$42,FALSE)</f>
        <v>0</v>
      </c>
      <c r="Q94" s="85">
        <f>VLOOKUP($C$2,'[56]ERU-1'!$A$6:$BE$17,Q$42,FALSE)</f>
        <v>0</v>
      </c>
      <c r="R94" s="85">
        <f>VLOOKUP($C$2,'[56]ERU-1'!$A$6:$BE$17,R$42,FALSE)</f>
        <v>0</v>
      </c>
      <c r="S94" s="85">
        <f>VLOOKUP($C$2,'[56]ERU-1'!$A$6:$BE$17,S$42,FALSE)</f>
        <v>0</v>
      </c>
      <c r="T94" s="85">
        <f>VLOOKUP($C$2,'[56]ERU-1'!$A$6:$BE$17,T$42,FALSE)</f>
        <v>1782</v>
      </c>
      <c r="U94" s="85">
        <f>VLOOKUP($C$2,'[56]ERU-1'!$A$6:$BE$17,U$42,FALSE)</f>
        <v>0</v>
      </c>
      <c r="V94" s="85">
        <f>VLOOKUP($C$2,'[56]ERU-1'!$A$6:$BE$17,V$42,FALSE)</f>
        <v>0</v>
      </c>
      <c r="W94" s="85">
        <f>VLOOKUP($C$2,'[56]ERU-1'!$A$6:$BE$17,W$42,FALSE)</f>
        <v>0</v>
      </c>
      <c r="X94" s="85">
        <f>VLOOKUP($C$2,'[56]ERU-1'!$A$6:$BE$17,X$42,FALSE)</f>
        <v>0</v>
      </c>
      <c r="Y94" s="85">
        <f>VLOOKUP($C$2,'[56]ERU-1'!$A$6:$BE$17,Y$42,FALSE)</f>
        <v>0</v>
      </c>
      <c r="Z94" s="85">
        <f>VLOOKUP($C$2,'[56]ERU-1'!$A$6:$BE$17,Z$42,FALSE)</f>
        <v>0</v>
      </c>
      <c r="AA94" s="85" t="str">
        <f>INDEX([16]Data!$BK$5:$BK$156,MATCH(A94,[16]Data!$A$5:$A$156,0))</f>
        <v>Zlínský</v>
      </c>
      <c r="AB94" s="86">
        <f>INDEX([16]Data!$BM$5:$BM$156,MATCH(A94,[16]Data!$A$5:$A$156,0))</f>
        <v>1.274</v>
      </c>
      <c r="AC94" s="12"/>
      <c r="AD94" s="39">
        <f t="shared" si="16"/>
        <v>0.78435598035782483</v>
      </c>
    </row>
    <row r="95" spans="1:30" x14ac:dyDescent="0.25">
      <c r="A95">
        <v>2478</v>
      </c>
      <c r="B95" s="84" t="str">
        <f>INDEX([16]Data!$C$5:$C$156,MATCH(A95,[16]Data!$A$5:$A$156,0))</f>
        <v>Kotelna Votice</v>
      </c>
      <c r="C95" s="85" t="str">
        <f>VLOOKUP($C$2,'[57]ERU-1'!$A$6:$BE$17,C$42,FALSE)</f>
        <v>Listopad</v>
      </c>
      <c r="D95" s="85">
        <f>VLOOKUP($C$2,'[57]ERU-1'!$A$6:$BE$17,D$42,FALSE)</f>
        <v>11</v>
      </c>
      <c r="E95" s="85">
        <f>VLOOKUP($C$2,'[57]ERU-1'!$A$6:$BE$17,E$42,FALSE)</f>
        <v>725.41399999999999</v>
      </c>
      <c r="F95" s="85">
        <f>VLOOKUP($C$2,'[57]ERU-1'!$A$6:$BE$17,F$42,FALSE)</f>
        <v>390.11200000000002</v>
      </c>
      <c r="G95" s="85">
        <f>VLOOKUP($C$2,'[57]ERU-1'!$A$6:$BE$17,G$42,FALSE)</f>
        <v>35.354999999999997</v>
      </c>
      <c r="H95" s="85">
        <f>VLOOKUP($C$2,'[57]ERU-1'!$A$6:$BE$17,H$42,FALSE)</f>
        <v>1089</v>
      </c>
      <c r="I95" s="85">
        <f>VLOOKUP($C$2,'[57]ERU-1'!$A$6:$BE$17,I$42,FALSE)</f>
        <v>0</v>
      </c>
      <c r="J95" s="85">
        <f>VLOOKUP($C$2,'[57]ERU-1'!$A$6:$BE$17,J$42,FALSE)</f>
        <v>0</v>
      </c>
      <c r="K95" s="85">
        <f>VLOOKUP($C$2,'[57]ERU-1'!$A$6:$BE$17,K$42,FALSE)</f>
        <v>1089</v>
      </c>
      <c r="L95" s="85">
        <f>VLOOKUP($C$2,'[57]ERU-1'!$A$6:$BE$17,L$42,FALSE)</f>
        <v>0</v>
      </c>
      <c r="M95" s="85">
        <f>VLOOKUP($C$2,'[57]ERU-1'!$A$6:$BE$17,M$42,FALSE)</f>
        <v>1089</v>
      </c>
      <c r="N95" s="85">
        <f>VLOOKUP($C$2,'[57]ERU-1'!$A$6:$BE$17,N$42,FALSE)</f>
        <v>0</v>
      </c>
      <c r="O95" s="85" t="s">
        <v>36</v>
      </c>
      <c r="P95" s="85">
        <f>VLOOKUP($C$2,'[57]ERU-1'!$A$6:$BE$17,P$42,FALSE)</f>
        <v>0</v>
      </c>
      <c r="Q95" s="85">
        <f>VLOOKUP($C$2,'[57]ERU-1'!$A$6:$BE$17,Q$42,FALSE)</f>
        <v>0</v>
      </c>
      <c r="R95" s="85">
        <f>VLOOKUP($C$2,'[57]ERU-1'!$A$6:$BE$17,R$42,FALSE)</f>
        <v>1089</v>
      </c>
      <c r="S95" s="85">
        <f>VLOOKUP($C$2,'[57]ERU-1'!$A$6:$BE$17,S$42,FALSE)</f>
        <v>0</v>
      </c>
      <c r="T95" s="85">
        <f>VLOOKUP($C$2,'[57]ERU-1'!$A$6:$BE$17,T$42,FALSE)</f>
        <v>0</v>
      </c>
      <c r="U95" s="85">
        <f>VLOOKUP($C$2,'[57]ERU-1'!$A$6:$BE$17,U$42,FALSE)</f>
        <v>0</v>
      </c>
      <c r="V95" s="85">
        <f>VLOOKUP($C$2,'[57]ERU-1'!$A$6:$BE$17,V$42,FALSE)</f>
        <v>0</v>
      </c>
      <c r="W95" s="85">
        <f>VLOOKUP($C$2,'[57]ERU-1'!$A$6:$BE$17,W$42,FALSE)</f>
        <v>0</v>
      </c>
      <c r="X95" s="85">
        <f>VLOOKUP($C$2,'[57]ERU-1'!$A$6:$BE$17,X$42,FALSE)</f>
        <v>0</v>
      </c>
      <c r="Y95" s="85">
        <f>VLOOKUP($C$2,'[57]ERU-1'!$A$6:$BE$17,Y$42,FALSE)</f>
        <v>0</v>
      </c>
      <c r="Z95" s="85">
        <f>VLOOKUP($C$2,'[57]ERU-1'!$A$6:$BE$17,Z$42,FALSE)</f>
        <v>0</v>
      </c>
      <c r="AA95" s="85" t="str">
        <f>INDEX([16]Data!$BK$5:$BK$156,MATCH(A95,[16]Data!$A$5:$A$156,0))</f>
        <v>Středočeský</v>
      </c>
      <c r="AB95" s="86">
        <f>INDEX([16]Data!$BM$5:$BM$156,MATCH(A95,[16]Data!$A$5:$A$156,0))</f>
        <v>0.28000000000000003</v>
      </c>
      <c r="AC95" s="12"/>
      <c r="AD95" s="39">
        <f t="shared" si="16"/>
        <v>0.77541834139939292</v>
      </c>
    </row>
    <row r="96" spans="1:30" x14ac:dyDescent="0.25">
      <c r="A96">
        <v>3339</v>
      </c>
      <c r="B96" s="84" t="str">
        <f>INDEX([16]Data!$C$5:$C$156,MATCH(A96,[16]Data!$A$5:$A$156,0))</f>
        <v>KJ - Meziboří</v>
      </c>
      <c r="C96" s="85" t="str">
        <f>VLOOKUP($C$2,'[58]ERU-1'!$A$6:$BE$17,C$42,FALSE)</f>
        <v>Listopad</v>
      </c>
      <c r="D96" s="85">
        <f>VLOOKUP($C$2,'[58]ERU-1'!$A$6:$BE$17,D$42,FALSE)</f>
        <v>11</v>
      </c>
      <c r="E96" s="85">
        <f>VLOOKUP($C$2,'[58]ERU-1'!$A$6:$BE$17,E$42,FALSE)</f>
        <v>3545.067</v>
      </c>
      <c r="F96" s="85">
        <f>VLOOKUP($C$2,'[58]ERU-1'!$A$6:$BE$17,F$42,FALSE)</f>
        <v>1857.671</v>
      </c>
      <c r="G96" s="85">
        <f>VLOOKUP($C$2,'[58]ERU-1'!$A$6:$BE$17,G$42,FALSE)</f>
        <v>35.353000000000002</v>
      </c>
      <c r="H96" s="85">
        <f>VLOOKUP($C$2,'[58]ERU-1'!$A$6:$BE$17,H$42,FALSE)</f>
        <v>5301</v>
      </c>
      <c r="I96" s="85">
        <f>VLOOKUP($C$2,'[58]ERU-1'!$A$6:$BE$17,I$42,FALSE)</f>
        <v>0</v>
      </c>
      <c r="J96" s="85">
        <f>VLOOKUP($C$2,'[58]ERU-1'!$A$6:$BE$17,J$42,FALSE)</f>
        <v>0</v>
      </c>
      <c r="K96" s="85">
        <f>VLOOKUP($C$2,'[58]ERU-1'!$A$6:$BE$17,K$42,FALSE)</f>
        <v>5301</v>
      </c>
      <c r="L96" s="85">
        <f>VLOOKUP($C$2,'[58]ERU-1'!$A$6:$BE$17,L$42,FALSE)</f>
        <v>0</v>
      </c>
      <c r="M96" s="85">
        <f>VLOOKUP($C$2,'[58]ERU-1'!$A$6:$BE$17,M$42,FALSE)</f>
        <v>5301</v>
      </c>
      <c r="N96" s="85">
        <f>VLOOKUP($C$2,'[58]ERU-1'!$A$6:$BE$17,N$42,FALSE)</f>
        <v>0</v>
      </c>
      <c r="O96" s="85" t="s">
        <v>36</v>
      </c>
      <c r="P96" s="85">
        <f>VLOOKUP($C$2,'[58]ERU-1'!$A$6:$BE$17,P$42,FALSE)</f>
        <v>0</v>
      </c>
      <c r="Q96" s="85">
        <f>VLOOKUP($C$2,'[58]ERU-1'!$A$6:$BE$17,Q$42,FALSE)</f>
        <v>0</v>
      </c>
      <c r="R96" s="85">
        <f>VLOOKUP($C$2,'[58]ERU-1'!$A$6:$BE$17,R$42,FALSE)</f>
        <v>5301</v>
      </c>
      <c r="S96" s="85">
        <f>VLOOKUP($C$2,'[58]ERU-1'!$A$6:$BE$17,S$42,FALSE)</f>
        <v>0</v>
      </c>
      <c r="T96" s="85">
        <f>VLOOKUP($C$2,'[58]ERU-1'!$A$6:$BE$17,T$42,FALSE)</f>
        <v>0</v>
      </c>
      <c r="U96" s="85">
        <f>VLOOKUP($C$2,'[58]ERU-1'!$A$6:$BE$17,U$42,FALSE)</f>
        <v>0</v>
      </c>
      <c r="V96" s="85">
        <f>VLOOKUP($C$2,'[58]ERU-1'!$A$6:$BE$17,V$42,FALSE)</f>
        <v>0</v>
      </c>
      <c r="W96" s="85">
        <f>VLOOKUP($C$2,'[58]ERU-1'!$A$6:$BE$17,W$42,FALSE)</f>
        <v>0</v>
      </c>
      <c r="X96" s="85">
        <f>VLOOKUP($C$2,'[58]ERU-1'!$A$6:$BE$17,X$42,FALSE)</f>
        <v>0</v>
      </c>
      <c r="Y96" s="85">
        <f>VLOOKUP($C$2,'[58]ERU-1'!$A$6:$BE$17,Y$42,FALSE)</f>
        <v>0</v>
      </c>
      <c r="Z96" s="85">
        <f>VLOOKUP($C$2,'[58]ERU-1'!$A$6:$BE$17,Z$42,FALSE)</f>
        <v>0</v>
      </c>
      <c r="AA96" s="85" t="str">
        <f>INDEX([16]Data!$BK$5:$BK$156,MATCH(A96,[16]Data!$A$5:$A$156,0))</f>
        <v>Ústecký</v>
      </c>
      <c r="AB96" s="86">
        <f>INDEX([16]Data!$BM$5:$BM$156,MATCH(A96,[16]Data!$A$5:$A$156,0))</f>
        <v>3.99</v>
      </c>
      <c r="AC96" s="12"/>
      <c r="AD96" s="39">
        <f t="shared" si="16"/>
        <v>0.79265919530422768</v>
      </c>
    </row>
    <row r="97" spans="1:30" x14ac:dyDescent="0.25">
      <c r="A97">
        <v>3144</v>
      </c>
      <c r="B97" s="84" t="str">
        <f>INDEX([16]Data!$C$5:$C$156,MATCH(A97,[16]Data!$A$5:$A$156,0))</f>
        <v>KJ - Mohelnice</v>
      </c>
      <c r="C97" s="85" t="str">
        <f>VLOOKUP($C$2,'[59]ERU-1'!$A$6:$BE$17,C$42,FALSE)</f>
        <v>Listopad</v>
      </c>
      <c r="D97" s="85">
        <f>VLOOKUP($C$2,'[59]ERU-1'!$A$6:$BE$17,D$42,FALSE)</f>
        <v>11</v>
      </c>
      <c r="E97" s="85">
        <f>VLOOKUP($C$2,'[59]ERU-1'!$A$6:$BE$17,E$42,FALSE)</f>
        <v>2632.864</v>
      </c>
      <c r="F97" s="85">
        <f>VLOOKUP($C$2,'[59]ERU-1'!$A$6:$BE$17,F$42,FALSE)</f>
        <v>1415.7860000000001</v>
      </c>
      <c r="G97" s="85">
        <f>VLOOKUP($C$2,'[59]ERU-1'!$A$6:$BE$17,G$42,FALSE)</f>
        <v>35.372999999999998</v>
      </c>
      <c r="H97" s="85">
        <f>VLOOKUP($C$2,'[59]ERU-1'!$A$6:$BE$17,H$42,FALSE)</f>
        <v>4010</v>
      </c>
      <c r="I97" s="85">
        <f>VLOOKUP($C$2,'[59]ERU-1'!$A$6:$BE$17,I$42,FALSE)</f>
        <v>0</v>
      </c>
      <c r="J97" s="85">
        <f>VLOOKUP($C$2,'[59]ERU-1'!$A$6:$BE$17,J$42,FALSE)</f>
        <v>0</v>
      </c>
      <c r="K97" s="85">
        <f>VLOOKUP($C$2,'[59]ERU-1'!$A$6:$BE$17,K$42,FALSE)</f>
        <v>4010</v>
      </c>
      <c r="L97" s="85">
        <f>VLOOKUP($C$2,'[59]ERU-1'!$A$6:$BE$17,L$42,FALSE)</f>
        <v>0</v>
      </c>
      <c r="M97" s="85">
        <f>VLOOKUP($C$2,'[59]ERU-1'!$A$6:$BE$17,M$42,FALSE)</f>
        <v>4010</v>
      </c>
      <c r="N97" s="85">
        <f>VLOOKUP($C$2,'[59]ERU-1'!$A$6:$BE$17,N$42,FALSE)</f>
        <v>0</v>
      </c>
      <c r="O97" s="85" t="s">
        <v>36</v>
      </c>
      <c r="P97" s="85">
        <f>VLOOKUP($C$2,'[59]ERU-1'!$A$6:$BE$17,P$42,FALSE)</f>
        <v>0</v>
      </c>
      <c r="Q97" s="85">
        <f>VLOOKUP($C$2,'[59]ERU-1'!$A$6:$BE$17,Q$42,FALSE)</f>
        <v>0</v>
      </c>
      <c r="R97" s="85">
        <f>VLOOKUP($C$2,'[59]ERU-1'!$A$6:$BE$17,R$42,FALSE)</f>
        <v>4010</v>
      </c>
      <c r="S97" s="85">
        <f>VLOOKUP($C$2,'[59]ERU-1'!$A$6:$BE$17,S$42,FALSE)</f>
        <v>0</v>
      </c>
      <c r="T97" s="85">
        <f>VLOOKUP($C$2,'[59]ERU-1'!$A$6:$BE$17,T$42,FALSE)</f>
        <v>0</v>
      </c>
      <c r="U97" s="85">
        <f>VLOOKUP($C$2,'[59]ERU-1'!$A$6:$BE$17,U$42,FALSE)</f>
        <v>0</v>
      </c>
      <c r="V97" s="85">
        <f>VLOOKUP($C$2,'[59]ERU-1'!$A$6:$BE$17,V$42,FALSE)</f>
        <v>0</v>
      </c>
      <c r="W97" s="85">
        <f>VLOOKUP($C$2,'[59]ERU-1'!$A$6:$BE$17,W$42,FALSE)</f>
        <v>0</v>
      </c>
      <c r="X97" s="85">
        <f>VLOOKUP($C$2,'[59]ERU-1'!$A$6:$BE$17,X$42,FALSE)</f>
        <v>0</v>
      </c>
      <c r="Y97" s="85">
        <f>VLOOKUP($C$2,'[59]ERU-1'!$A$6:$BE$17,Y$42,FALSE)</f>
        <v>0</v>
      </c>
      <c r="Z97" s="85">
        <f>VLOOKUP($C$2,'[59]ERU-1'!$A$6:$BE$17,Z$42,FALSE)</f>
        <v>0</v>
      </c>
      <c r="AA97" s="85" t="str">
        <f>INDEX([16]Data!$BK$5:$BK$156,MATCH(A97,[16]Data!$A$5:$A$156,0))</f>
        <v>Olomoucký</v>
      </c>
      <c r="AB97" s="86">
        <f>INDEX([16]Data!$BM$5:$BM$156,MATCH(A97,[16]Data!$A$5:$A$156,0))</f>
        <v>2.3580000000000001</v>
      </c>
      <c r="AC97" s="12"/>
      <c r="AD97" s="39">
        <f t="shared" si="16"/>
        <v>0.78676359908127991</v>
      </c>
    </row>
    <row r="98" spans="1:30" x14ac:dyDescent="0.25">
      <c r="A98">
        <v>3882</v>
      </c>
      <c r="B98" s="84" t="str">
        <f>INDEX([16]Data!$C$5:$C$156,MATCH(A98,[16]Data!$A$5:$A$156,0))</f>
        <v>KJ - Moravský Beroun</v>
      </c>
      <c r="C98" s="85" t="str">
        <f>VLOOKUP($C$2,'[60]ERU-1'!$A$6:$BE$17,C$42,FALSE)</f>
        <v>Listopad</v>
      </c>
      <c r="D98" s="85">
        <f>VLOOKUP($C$2,'[60]ERU-1'!$A$6:$BE$17,D$42,FALSE)</f>
        <v>11</v>
      </c>
      <c r="E98" s="85">
        <f>VLOOKUP($C$2,'[60]ERU-1'!$A$6:$BE$17,E$42,FALSE)</f>
        <v>666.89499999999998</v>
      </c>
      <c r="F98" s="85">
        <f>VLOOKUP($C$2,'[60]ERU-1'!$A$6:$BE$17,F$42,FALSE)</f>
        <v>348.82400000000001</v>
      </c>
      <c r="G98" s="85">
        <f>VLOOKUP($C$2,'[60]ERU-1'!$A$6:$BE$17,G$42,FALSE)</f>
        <v>35.353999999999999</v>
      </c>
      <c r="H98" s="85">
        <f>VLOOKUP($C$2,'[60]ERU-1'!$A$6:$BE$17,H$42,FALSE)</f>
        <v>973</v>
      </c>
      <c r="I98" s="85">
        <f>VLOOKUP($C$2,'[60]ERU-1'!$A$6:$BE$17,I$42,FALSE)</f>
        <v>0</v>
      </c>
      <c r="J98" s="85">
        <f>VLOOKUP($C$2,'[60]ERU-1'!$A$6:$BE$17,J$42,FALSE)</f>
        <v>0</v>
      </c>
      <c r="K98" s="85">
        <f>VLOOKUP($C$2,'[60]ERU-1'!$A$6:$BE$17,K$42,FALSE)</f>
        <v>973</v>
      </c>
      <c r="L98" s="85">
        <f>VLOOKUP($C$2,'[60]ERU-1'!$A$6:$BE$17,L$42,FALSE)</f>
        <v>0</v>
      </c>
      <c r="M98" s="85">
        <f>VLOOKUP($C$2,'[60]ERU-1'!$A$6:$BE$17,M$42,FALSE)</f>
        <v>973</v>
      </c>
      <c r="N98" s="85">
        <f>VLOOKUP($C$2,'[60]ERU-1'!$A$6:$BE$17,N$42,FALSE)</f>
        <v>0</v>
      </c>
      <c r="O98" s="85" t="s">
        <v>36</v>
      </c>
      <c r="P98" s="85">
        <f>VLOOKUP($C$2,'[60]ERU-1'!$A$6:$BE$17,P$42,FALSE)</f>
        <v>0</v>
      </c>
      <c r="Q98" s="85">
        <f>VLOOKUP($C$2,'[60]ERU-1'!$A$6:$BE$17,Q$42,FALSE)</f>
        <v>0</v>
      </c>
      <c r="R98" s="85">
        <f>VLOOKUP($C$2,'[60]ERU-1'!$A$6:$BE$17,R$42,FALSE)</f>
        <v>973</v>
      </c>
      <c r="S98" s="85">
        <f>VLOOKUP($C$2,'[60]ERU-1'!$A$6:$BE$17,S$42,FALSE)</f>
        <v>0</v>
      </c>
      <c r="T98" s="85">
        <f>VLOOKUP($C$2,'[60]ERU-1'!$A$6:$BE$17,T$42,FALSE)</f>
        <v>0</v>
      </c>
      <c r="U98" s="85">
        <f>VLOOKUP($C$2,'[60]ERU-1'!$A$6:$BE$17,U$42,FALSE)</f>
        <v>0</v>
      </c>
      <c r="V98" s="85">
        <f>VLOOKUP($C$2,'[60]ERU-1'!$A$6:$BE$17,V$42,FALSE)</f>
        <v>0</v>
      </c>
      <c r="W98" s="85">
        <f>VLOOKUP($C$2,'[60]ERU-1'!$A$6:$BE$17,W$42,FALSE)</f>
        <v>0</v>
      </c>
      <c r="X98" s="85">
        <f>VLOOKUP($C$2,'[60]ERU-1'!$A$6:$BE$17,X$42,FALSE)</f>
        <v>0</v>
      </c>
      <c r="Y98" s="85">
        <f>VLOOKUP($C$2,'[60]ERU-1'!$A$6:$BE$17,Y$42,FALSE)</f>
        <v>0</v>
      </c>
      <c r="Z98" s="85">
        <f>VLOOKUP($C$2,'[60]ERU-1'!$A$6:$BE$17,Z$42,FALSE)</f>
        <v>0</v>
      </c>
      <c r="AA98" s="85" t="str">
        <f>INDEX([16]Data!$BK$5:$BK$156,MATCH(A98,[16]Data!$A$5:$A$156,0))</f>
        <v>Olomoucký</v>
      </c>
      <c r="AB98" s="86">
        <f>INDEX([16]Data!$BM$5:$BM$156,MATCH(A98,[16]Data!$A$5:$A$156,0))</f>
        <v>1.2450000000000001</v>
      </c>
      <c r="AC98" s="12"/>
      <c r="AD98" s="39">
        <f t="shared" si="16"/>
        <v>0.77482563636039314</v>
      </c>
    </row>
    <row r="99" spans="1:30" x14ac:dyDescent="0.25">
      <c r="A99">
        <v>2598</v>
      </c>
      <c r="B99" s="84" t="str">
        <f>INDEX([16]Data!$C$5:$C$156,MATCH(A99,[16]Data!$A$5:$A$156,0))</f>
        <v>KJ - Moravský Krumlov</v>
      </c>
      <c r="C99" s="85" t="str">
        <f>VLOOKUP($C$2,'[61]ERU-1'!$A$6:$BE$17,C$42,FALSE)</f>
        <v>Listopad</v>
      </c>
      <c r="D99" s="85">
        <f>VLOOKUP($C$2,'[61]ERU-1'!$A$6:$BE$17,D$42,FALSE)</f>
        <v>11</v>
      </c>
      <c r="E99" s="85">
        <f>VLOOKUP($C$2,'[61]ERU-1'!$A$6:$BE$17,E$42,FALSE)</f>
        <v>794.20799999999997</v>
      </c>
      <c r="F99" s="85">
        <f>VLOOKUP($C$2,'[61]ERU-1'!$A$6:$BE$17,F$42,FALSE)</f>
        <v>425.30700000000002</v>
      </c>
      <c r="G99" s="85">
        <f>VLOOKUP($C$2,'[61]ERU-1'!$A$6:$BE$17,G$42,FALSE)</f>
        <v>35.380000000000003</v>
      </c>
      <c r="H99" s="85">
        <f>VLOOKUP($C$2,'[61]ERU-1'!$A$6:$BE$17,H$42,FALSE)</f>
        <v>1233</v>
      </c>
      <c r="I99" s="85">
        <f>VLOOKUP($C$2,'[61]ERU-1'!$A$6:$BE$17,I$42,FALSE)</f>
        <v>0</v>
      </c>
      <c r="J99" s="85">
        <f>VLOOKUP($C$2,'[61]ERU-1'!$A$6:$BE$17,J$42,FALSE)</f>
        <v>0</v>
      </c>
      <c r="K99" s="85">
        <f>VLOOKUP($C$2,'[61]ERU-1'!$A$6:$BE$17,K$42,FALSE)</f>
        <v>1233</v>
      </c>
      <c r="L99" s="85">
        <f>VLOOKUP($C$2,'[61]ERU-1'!$A$6:$BE$17,L$42,FALSE)</f>
        <v>0</v>
      </c>
      <c r="M99" s="85">
        <f>VLOOKUP($C$2,'[61]ERU-1'!$A$6:$BE$17,M$42,FALSE)</f>
        <v>1233</v>
      </c>
      <c r="N99" s="85">
        <f>VLOOKUP($C$2,'[61]ERU-1'!$A$6:$BE$17,N$42,FALSE)</f>
        <v>0</v>
      </c>
      <c r="O99" s="85" t="s">
        <v>36</v>
      </c>
      <c r="P99" s="85">
        <f>VLOOKUP($C$2,'[61]ERU-1'!$A$6:$BE$17,P$42,FALSE)</f>
        <v>0</v>
      </c>
      <c r="Q99" s="85">
        <f>VLOOKUP($C$2,'[61]ERU-1'!$A$6:$BE$17,Q$42,FALSE)</f>
        <v>0</v>
      </c>
      <c r="R99" s="85">
        <f>VLOOKUP($C$2,'[61]ERU-1'!$A$6:$BE$17,R$42,FALSE)</f>
        <v>1233</v>
      </c>
      <c r="S99" s="85">
        <f>VLOOKUP($C$2,'[61]ERU-1'!$A$6:$BE$17,S$42,FALSE)</f>
        <v>0</v>
      </c>
      <c r="T99" s="85">
        <f>VLOOKUP($C$2,'[61]ERU-1'!$A$6:$BE$17,T$42,FALSE)</f>
        <v>0</v>
      </c>
      <c r="U99" s="85">
        <f>VLOOKUP($C$2,'[61]ERU-1'!$A$6:$BE$17,U$42,FALSE)</f>
        <v>0</v>
      </c>
      <c r="V99" s="85">
        <f>VLOOKUP($C$2,'[61]ERU-1'!$A$6:$BE$17,V$42,FALSE)</f>
        <v>0</v>
      </c>
      <c r="W99" s="85">
        <f>VLOOKUP($C$2,'[61]ERU-1'!$A$6:$BE$17,W$42,FALSE)</f>
        <v>0</v>
      </c>
      <c r="X99" s="85">
        <f>VLOOKUP($C$2,'[61]ERU-1'!$A$6:$BE$17,X$42,FALSE)</f>
        <v>0</v>
      </c>
      <c r="Y99" s="85">
        <f>VLOOKUP($C$2,'[61]ERU-1'!$A$6:$BE$17,Y$42,FALSE)</f>
        <v>0</v>
      </c>
      <c r="Z99" s="85">
        <f>VLOOKUP($C$2,'[61]ERU-1'!$A$6:$BE$17,Z$42,FALSE)</f>
        <v>0</v>
      </c>
      <c r="AA99" s="85" t="str">
        <f>INDEX([16]Data!$BK$5:$BK$156,MATCH(A99,[16]Data!$A$5:$A$156,0))</f>
        <v>Jihomoravský</v>
      </c>
      <c r="AB99" s="86">
        <f>INDEX([16]Data!$BM$5:$BM$156,MATCH(A99,[16]Data!$A$5:$A$156,0))</f>
        <v>0.95199999999999996</v>
      </c>
      <c r="AC99" s="12"/>
      <c r="AD99" s="39">
        <f t="shared" si="16"/>
        <v>0.80530064165414617</v>
      </c>
    </row>
    <row r="100" spans="1:30" x14ac:dyDescent="0.25">
      <c r="A100">
        <v>3106</v>
      </c>
      <c r="B100" s="84" t="str">
        <f>INDEX([16]Data!$C$5:$C$156,MATCH(A100,[16]Data!$A$5:$A$156,0))</f>
        <v>KJ - Nové Hrady</v>
      </c>
      <c r="C100" s="85" t="str">
        <f>VLOOKUP($C$2,'[62]ERU-1'!$A$6:$BE$17,C$42,FALSE)</f>
        <v>Listopad</v>
      </c>
      <c r="D100" s="85">
        <f>VLOOKUP($C$2,'[62]ERU-1'!$A$6:$BE$17,D$42,FALSE)</f>
        <v>11</v>
      </c>
      <c r="E100" s="85">
        <f>VLOOKUP($C$2,'[62]ERU-1'!$A$6:$BE$17,E$42,FALSE)</f>
        <v>154.12</v>
      </c>
      <c r="F100" s="85">
        <f>VLOOKUP($C$2,'[62]ERU-1'!$A$6:$BE$17,F$42,FALSE)</f>
        <v>95.956999999999994</v>
      </c>
      <c r="G100" s="85">
        <f>VLOOKUP($C$2,'[62]ERU-1'!$A$6:$BE$17,G$42,FALSE)</f>
        <v>35.340000000000003</v>
      </c>
      <c r="H100" s="85">
        <f>VLOOKUP($C$2,'[62]ERU-1'!$A$6:$BE$17,H$42,FALSE)</f>
        <v>272</v>
      </c>
      <c r="I100" s="85">
        <f>VLOOKUP($C$2,'[62]ERU-1'!$A$6:$BE$17,I$42,FALSE)</f>
        <v>0</v>
      </c>
      <c r="J100" s="85">
        <f>VLOOKUP($C$2,'[62]ERU-1'!$A$6:$BE$17,J$42,FALSE)</f>
        <v>0</v>
      </c>
      <c r="K100" s="85">
        <f>VLOOKUP($C$2,'[62]ERU-1'!$A$6:$BE$17,K$42,FALSE)</f>
        <v>272</v>
      </c>
      <c r="L100" s="85">
        <f>VLOOKUP($C$2,'[62]ERU-1'!$A$6:$BE$17,L$42,FALSE)</f>
        <v>0</v>
      </c>
      <c r="M100" s="85">
        <f>VLOOKUP($C$2,'[62]ERU-1'!$A$6:$BE$17,M$42,FALSE)</f>
        <v>272</v>
      </c>
      <c r="N100" s="85">
        <f>VLOOKUP($C$2,'[62]ERU-1'!$A$6:$BE$17,N$42,FALSE)</f>
        <v>0</v>
      </c>
      <c r="O100" s="85" t="s">
        <v>36</v>
      </c>
      <c r="P100" s="85">
        <f>VLOOKUP($C$2,'[62]ERU-1'!$A$6:$BE$17,P$42,FALSE)</f>
        <v>0</v>
      </c>
      <c r="Q100" s="85">
        <f>VLOOKUP($C$2,'[62]ERU-1'!$A$6:$BE$17,Q$42,FALSE)</f>
        <v>0</v>
      </c>
      <c r="R100" s="85">
        <f>VLOOKUP($C$2,'[62]ERU-1'!$A$6:$BE$17,R$42,FALSE)</f>
        <v>272</v>
      </c>
      <c r="S100" s="85">
        <f>VLOOKUP($C$2,'[62]ERU-1'!$A$6:$BE$17,S$42,FALSE)</f>
        <v>0</v>
      </c>
      <c r="T100" s="85">
        <f>VLOOKUP($C$2,'[62]ERU-1'!$A$6:$BE$17,T$42,FALSE)</f>
        <v>0</v>
      </c>
      <c r="U100" s="85">
        <f>VLOOKUP($C$2,'[62]ERU-1'!$A$6:$BE$17,U$42,FALSE)</f>
        <v>0</v>
      </c>
      <c r="V100" s="85">
        <f>VLOOKUP($C$2,'[62]ERU-1'!$A$6:$BE$17,V$42,FALSE)</f>
        <v>0</v>
      </c>
      <c r="W100" s="85">
        <f>VLOOKUP($C$2,'[62]ERU-1'!$A$6:$BE$17,W$42,FALSE)</f>
        <v>0</v>
      </c>
      <c r="X100" s="85">
        <f>VLOOKUP($C$2,'[62]ERU-1'!$A$6:$BE$17,X$42,FALSE)</f>
        <v>0</v>
      </c>
      <c r="Y100" s="85">
        <f>VLOOKUP($C$2,'[62]ERU-1'!$A$6:$BE$17,Y$42,FALSE)</f>
        <v>0</v>
      </c>
      <c r="Z100" s="85">
        <f>VLOOKUP($C$2,'[62]ERU-1'!$A$6:$BE$17,Z$42,FALSE)</f>
        <v>0</v>
      </c>
      <c r="AA100" s="85" t="str">
        <f>INDEX([16]Data!$BK$5:$BK$156,MATCH(A100,[16]Data!$A$5:$A$156,0))</f>
        <v>Jihočeský</v>
      </c>
      <c r="AB100" s="86">
        <f>INDEX([16]Data!$BM$5:$BM$156,MATCH(A100,[16]Data!$A$5:$A$156,0))</f>
        <v>0.16400000000000001</v>
      </c>
      <c r="AC100" s="12"/>
      <c r="AD100" s="39">
        <f t="shared" si="16"/>
        <v>0.78738972201669033</v>
      </c>
    </row>
    <row r="101" spans="1:30" x14ac:dyDescent="0.25">
      <c r="A101">
        <v>2672</v>
      </c>
      <c r="B101" s="84" t="str">
        <f>INDEX([16]Data!$C$5:$C$156,MATCH(A101,[16]Data!$A$5:$A$156,0))</f>
        <v>KJ - Nové Město nad Metují, Sokolská</v>
      </c>
      <c r="C101" s="85" t="str">
        <f>VLOOKUP($C$2,'[63]ERU-1'!$A$6:$BE$17,C$42,FALSE)</f>
        <v>Listopad</v>
      </c>
      <c r="D101" s="85">
        <f>VLOOKUP($C$2,'[63]ERU-1'!$A$6:$BE$17,D$42,FALSE)</f>
        <v>11</v>
      </c>
      <c r="E101" s="85">
        <f>VLOOKUP($C$2,'[63]ERU-1'!$A$6:$BE$17,E$42,FALSE)</f>
        <v>364.66300000000001</v>
      </c>
      <c r="F101" s="85">
        <f>VLOOKUP($C$2,'[63]ERU-1'!$A$6:$BE$17,F$42,FALSE)</f>
        <v>198.54599999999999</v>
      </c>
      <c r="G101" s="85">
        <f>VLOOKUP($C$2,'[63]ERU-1'!$A$6:$BE$17,G$42,FALSE)</f>
        <v>35.386000000000003</v>
      </c>
      <c r="H101" s="85">
        <f>VLOOKUP($C$2,'[63]ERU-1'!$A$6:$BE$17,H$42,FALSE)</f>
        <v>574</v>
      </c>
      <c r="I101" s="85">
        <f>VLOOKUP($C$2,'[63]ERU-1'!$A$6:$BE$17,I$42,FALSE)</f>
        <v>0</v>
      </c>
      <c r="J101" s="85">
        <f>VLOOKUP($C$2,'[63]ERU-1'!$A$6:$BE$17,J$42,FALSE)</f>
        <v>0</v>
      </c>
      <c r="K101" s="85">
        <f>VLOOKUP($C$2,'[63]ERU-1'!$A$6:$BE$17,K$42,FALSE)</f>
        <v>574</v>
      </c>
      <c r="L101" s="85">
        <f>VLOOKUP($C$2,'[63]ERU-1'!$A$6:$BE$17,L$42,FALSE)</f>
        <v>0</v>
      </c>
      <c r="M101" s="85">
        <f>VLOOKUP($C$2,'[63]ERU-1'!$A$6:$BE$17,M$42,FALSE)</f>
        <v>574</v>
      </c>
      <c r="N101" s="85">
        <f>VLOOKUP($C$2,'[63]ERU-1'!$A$6:$BE$17,N$42,FALSE)</f>
        <v>0</v>
      </c>
      <c r="O101" s="85" t="s">
        <v>36</v>
      </c>
      <c r="P101" s="85">
        <f>VLOOKUP($C$2,'[63]ERU-1'!$A$6:$BE$17,P$42,FALSE)</f>
        <v>0</v>
      </c>
      <c r="Q101" s="85">
        <f>VLOOKUP($C$2,'[63]ERU-1'!$A$6:$BE$17,Q$42,FALSE)</f>
        <v>0</v>
      </c>
      <c r="R101" s="85">
        <f>VLOOKUP($C$2,'[63]ERU-1'!$A$6:$BE$17,R$42,FALSE)</f>
        <v>574</v>
      </c>
      <c r="S101" s="85">
        <f>VLOOKUP($C$2,'[63]ERU-1'!$A$6:$BE$17,S$42,FALSE)</f>
        <v>0</v>
      </c>
      <c r="T101" s="85">
        <f>VLOOKUP($C$2,'[63]ERU-1'!$A$6:$BE$17,T$42,FALSE)</f>
        <v>0</v>
      </c>
      <c r="U101" s="85">
        <f>VLOOKUP($C$2,'[63]ERU-1'!$A$6:$BE$17,U$42,FALSE)</f>
        <v>0</v>
      </c>
      <c r="V101" s="85">
        <f>VLOOKUP($C$2,'[63]ERU-1'!$A$6:$BE$17,V$42,FALSE)</f>
        <v>0</v>
      </c>
      <c r="W101" s="85">
        <f>VLOOKUP($C$2,'[63]ERU-1'!$A$6:$BE$17,W$42,FALSE)</f>
        <v>0</v>
      </c>
      <c r="X101" s="85">
        <f>VLOOKUP($C$2,'[63]ERU-1'!$A$6:$BE$17,X$42,FALSE)</f>
        <v>0</v>
      </c>
      <c r="Y101" s="85">
        <f>VLOOKUP($C$2,'[63]ERU-1'!$A$6:$BE$17,Y$42,FALSE)</f>
        <v>0</v>
      </c>
      <c r="Z101" s="85">
        <f>VLOOKUP($C$2,'[63]ERU-1'!$A$6:$BE$17,Z$42,FALSE)</f>
        <v>0</v>
      </c>
      <c r="AA101" s="85" t="str">
        <f>INDEX([16]Data!$BK$5:$BK$156,MATCH(A101,[16]Data!$A$5:$A$156,0))</f>
        <v>Královéhradecký</v>
      </c>
      <c r="AB101" s="86">
        <f>INDEX([16]Data!$BM$5:$BM$156,MATCH(A101,[16]Data!$A$5:$A$156,0))</f>
        <v>0.47199999999999998</v>
      </c>
      <c r="AC101" s="12"/>
      <c r="AD101" s="39">
        <f t="shared" si="16"/>
        <v>0.80306047185259066</v>
      </c>
    </row>
    <row r="102" spans="1:30" x14ac:dyDescent="0.25">
      <c r="A102">
        <v>2673</v>
      </c>
      <c r="B102" s="84" t="str">
        <f>INDEX([16]Data!$C$5:$C$156,MATCH(A102,[16]Data!$A$5:$A$156,0))</f>
        <v>KJ - Nové Město nad Metují, Družstevní</v>
      </c>
      <c r="C102" s="85" t="str">
        <f>VLOOKUP($C$2,'[64]ERU-1'!$A$6:$BE$17,C$42,FALSE)</f>
        <v>Listopad</v>
      </c>
      <c r="D102" s="85">
        <f>VLOOKUP($C$2,'[64]ERU-1'!$A$6:$BE$17,D$42,FALSE)</f>
        <v>11</v>
      </c>
      <c r="E102" s="85">
        <f>VLOOKUP($C$2,'[64]ERU-1'!$A$6:$BE$17,E$42,FALSE)</f>
        <v>447.76</v>
      </c>
      <c r="F102" s="85">
        <f>VLOOKUP($C$2,'[64]ERU-1'!$A$6:$BE$17,F$42,FALSE)</f>
        <v>236.291</v>
      </c>
      <c r="G102" s="85">
        <f>VLOOKUP($C$2,'[64]ERU-1'!$A$6:$BE$17,G$42,FALSE)</f>
        <v>35.387</v>
      </c>
      <c r="H102" s="85">
        <f>VLOOKUP($C$2,'[64]ERU-1'!$A$6:$BE$17,H$42,FALSE)</f>
        <v>667</v>
      </c>
      <c r="I102" s="85">
        <f>VLOOKUP($C$2,'[64]ERU-1'!$A$6:$BE$17,I$42,FALSE)</f>
        <v>0</v>
      </c>
      <c r="J102" s="85">
        <f>VLOOKUP($C$2,'[64]ERU-1'!$A$6:$BE$17,J$42,FALSE)</f>
        <v>0</v>
      </c>
      <c r="K102" s="85">
        <f>VLOOKUP($C$2,'[64]ERU-1'!$A$6:$BE$17,K$42,FALSE)</f>
        <v>667</v>
      </c>
      <c r="L102" s="85">
        <f>VLOOKUP($C$2,'[64]ERU-1'!$A$6:$BE$17,L$42,FALSE)</f>
        <v>0</v>
      </c>
      <c r="M102" s="85">
        <f>VLOOKUP($C$2,'[64]ERU-1'!$A$6:$BE$17,M$42,FALSE)</f>
        <v>667</v>
      </c>
      <c r="N102" s="85">
        <f>VLOOKUP($C$2,'[64]ERU-1'!$A$6:$BE$17,N$42,FALSE)</f>
        <v>0</v>
      </c>
      <c r="O102" s="85" t="s">
        <v>36</v>
      </c>
      <c r="P102" s="85">
        <f>VLOOKUP($C$2,'[64]ERU-1'!$A$6:$BE$17,P$42,FALSE)</f>
        <v>0</v>
      </c>
      <c r="Q102" s="85">
        <f>VLOOKUP($C$2,'[64]ERU-1'!$A$6:$BE$17,Q$42,FALSE)</f>
        <v>0</v>
      </c>
      <c r="R102" s="85">
        <f>VLOOKUP($C$2,'[64]ERU-1'!$A$6:$BE$17,R$42,FALSE)</f>
        <v>667</v>
      </c>
      <c r="S102" s="85">
        <f>VLOOKUP($C$2,'[64]ERU-1'!$A$6:$BE$17,S$42,FALSE)</f>
        <v>0</v>
      </c>
      <c r="T102" s="85">
        <f>VLOOKUP($C$2,'[64]ERU-1'!$A$6:$BE$17,T$42,FALSE)</f>
        <v>0</v>
      </c>
      <c r="U102" s="85">
        <f>VLOOKUP($C$2,'[64]ERU-1'!$A$6:$BE$17,U$42,FALSE)</f>
        <v>0</v>
      </c>
      <c r="V102" s="85">
        <f>VLOOKUP($C$2,'[64]ERU-1'!$A$6:$BE$17,V$42,FALSE)</f>
        <v>0</v>
      </c>
      <c r="W102" s="85">
        <f>VLOOKUP($C$2,'[64]ERU-1'!$A$6:$BE$17,W$42,FALSE)</f>
        <v>0</v>
      </c>
      <c r="X102" s="85">
        <f>VLOOKUP($C$2,'[64]ERU-1'!$A$6:$BE$17,X$42,FALSE)</f>
        <v>0</v>
      </c>
      <c r="Y102" s="85">
        <f>VLOOKUP($C$2,'[64]ERU-1'!$A$6:$BE$17,Y$42,FALSE)</f>
        <v>0</v>
      </c>
      <c r="Z102" s="85">
        <f>VLOOKUP($C$2,'[64]ERU-1'!$A$6:$BE$17,Z$42,FALSE)</f>
        <v>0</v>
      </c>
      <c r="AA102" s="85" t="str">
        <f>INDEX([16]Data!$BK$5:$BK$156,MATCH(A102,[16]Data!$A$5:$A$156,0))</f>
        <v>Královéhradecký</v>
      </c>
      <c r="AB102" s="86">
        <f>INDEX([16]Data!$BM$5:$BM$156,MATCH(A102,[16]Data!$A$5:$A$156,0))</f>
        <v>0.47199999999999998</v>
      </c>
      <c r="AC102" s="12"/>
      <c r="AD102" s="39">
        <f t="shared" si="16"/>
        <v>0.78410848393623866</v>
      </c>
    </row>
    <row r="103" spans="1:30" x14ac:dyDescent="0.25">
      <c r="A103">
        <v>2449</v>
      </c>
      <c r="B103" s="84" t="str">
        <f>INDEX([16]Data!$C$5:$C$156,MATCH(A103,[16]Data!$A$5:$A$156,0))</f>
        <v>KJ - Nové Strašecí</v>
      </c>
      <c r="C103" s="85" t="str">
        <f>VLOOKUP($C$2,'[65]ERU-1'!$A$6:$BE$17,C$42,FALSE)</f>
        <v>Listopad</v>
      </c>
      <c r="D103" s="85">
        <f>VLOOKUP($C$2,'[65]ERU-1'!$A$6:$BE$17,D$42,FALSE)</f>
        <v>11</v>
      </c>
      <c r="E103" s="85">
        <f>VLOOKUP($C$2,'[65]ERU-1'!$A$6:$BE$17,E$42,FALSE)</f>
        <v>415.42700000000002</v>
      </c>
      <c r="F103" s="85">
        <f>VLOOKUP($C$2,'[65]ERU-1'!$A$6:$BE$17,F$42,FALSE)</f>
        <v>222.97200000000001</v>
      </c>
      <c r="G103" s="85">
        <f>VLOOKUP($C$2,'[65]ERU-1'!$A$6:$BE$17,G$42,FALSE)</f>
        <v>35.368000000000002</v>
      </c>
      <c r="H103" s="85">
        <f>VLOOKUP($C$2,'[65]ERU-1'!$A$6:$BE$17,H$42,FALSE)</f>
        <v>625</v>
      </c>
      <c r="I103" s="85">
        <f>VLOOKUP($C$2,'[65]ERU-1'!$A$6:$BE$17,I$42,FALSE)</f>
        <v>0</v>
      </c>
      <c r="J103" s="85">
        <f>VLOOKUP($C$2,'[65]ERU-1'!$A$6:$BE$17,J$42,FALSE)</f>
        <v>0</v>
      </c>
      <c r="K103" s="85">
        <f>VLOOKUP($C$2,'[65]ERU-1'!$A$6:$BE$17,K$42,FALSE)</f>
        <v>625</v>
      </c>
      <c r="L103" s="85">
        <f>VLOOKUP($C$2,'[65]ERU-1'!$A$6:$BE$17,L$42,FALSE)</f>
        <v>0</v>
      </c>
      <c r="M103" s="85">
        <f>VLOOKUP($C$2,'[65]ERU-1'!$A$6:$BE$17,M$42,FALSE)</f>
        <v>625</v>
      </c>
      <c r="N103" s="85">
        <f>VLOOKUP($C$2,'[65]ERU-1'!$A$6:$BE$17,N$42,FALSE)</f>
        <v>0</v>
      </c>
      <c r="O103" s="85" t="s">
        <v>36</v>
      </c>
      <c r="P103" s="85">
        <f>VLOOKUP($C$2,'[65]ERU-1'!$A$6:$BE$17,P$42,FALSE)</f>
        <v>0</v>
      </c>
      <c r="Q103" s="85">
        <f>VLOOKUP($C$2,'[65]ERU-1'!$A$6:$BE$17,Q$42,FALSE)</f>
        <v>0</v>
      </c>
      <c r="R103" s="85">
        <f>VLOOKUP($C$2,'[65]ERU-1'!$A$6:$BE$17,R$42,FALSE)</f>
        <v>625</v>
      </c>
      <c r="S103" s="85">
        <f>VLOOKUP($C$2,'[65]ERU-1'!$A$6:$BE$17,S$42,FALSE)</f>
        <v>0</v>
      </c>
      <c r="T103" s="85">
        <f>VLOOKUP($C$2,'[65]ERU-1'!$A$6:$BE$17,T$42,FALSE)</f>
        <v>0</v>
      </c>
      <c r="U103" s="85">
        <f>VLOOKUP($C$2,'[65]ERU-1'!$A$6:$BE$17,U$42,FALSE)</f>
        <v>0</v>
      </c>
      <c r="V103" s="85">
        <f>VLOOKUP($C$2,'[65]ERU-1'!$A$6:$BE$17,V$42,FALSE)</f>
        <v>0</v>
      </c>
      <c r="W103" s="85">
        <f>VLOOKUP($C$2,'[65]ERU-1'!$A$6:$BE$17,W$42,FALSE)</f>
        <v>0</v>
      </c>
      <c r="X103" s="85">
        <f>VLOOKUP($C$2,'[65]ERU-1'!$A$6:$BE$17,X$42,FALSE)</f>
        <v>0</v>
      </c>
      <c r="Y103" s="85">
        <f>VLOOKUP($C$2,'[65]ERU-1'!$A$6:$BE$17,Y$42,FALSE)</f>
        <v>0</v>
      </c>
      <c r="Z103" s="85">
        <f>VLOOKUP($C$2,'[65]ERU-1'!$A$6:$BE$17,Z$42,FALSE)</f>
        <v>0</v>
      </c>
      <c r="AA103" s="85" t="str">
        <f>INDEX([16]Data!$BK$5:$BK$156,MATCH(A103,[16]Data!$A$5:$A$156,0))</f>
        <v>Středočeský</v>
      </c>
      <c r="AB103" s="86">
        <f>INDEX([16]Data!$BM$5:$BM$156,MATCH(A103,[16]Data!$A$5:$A$156,0))</f>
        <v>0.72299999999999998</v>
      </c>
      <c r="AC103" s="12"/>
      <c r="AD103" s="39">
        <f t="shared" si="16"/>
        <v>0.77862292624684315</v>
      </c>
    </row>
    <row r="104" spans="1:30" x14ac:dyDescent="0.25">
      <c r="A104">
        <v>3940</v>
      </c>
      <c r="B104" s="84" t="str">
        <f>INDEX([16]Data!$C$5:$C$156,MATCH(A104,[16]Data!$A$5:$A$156,0))</f>
        <v>KJ - Nový Bor, Rumburských hrdinů</v>
      </c>
      <c r="C104" s="85" t="str">
        <f>VLOOKUP($C$2,'[66]ERU-1'!$A$6:$BE$17,C$42,FALSE)</f>
        <v>Listopad</v>
      </c>
      <c r="D104" s="85">
        <f>VLOOKUP($C$2,'[66]ERU-1'!$A$6:$BE$17,D$42,FALSE)</f>
        <v>11</v>
      </c>
      <c r="E104" s="85">
        <f>VLOOKUP($C$2,'[66]ERU-1'!$A$6:$BE$17,E$42,FALSE)</f>
        <v>266.58699999999999</v>
      </c>
      <c r="F104" s="85">
        <f>VLOOKUP($C$2,'[66]ERU-1'!$A$6:$BE$17,F$42,FALSE)</f>
        <v>151.655</v>
      </c>
      <c r="G104" s="85">
        <f>VLOOKUP($C$2,'[66]ERU-1'!$A$6:$BE$17,G$42,FALSE)</f>
        <v>35.350999999999999</v>
      </c>
      <c r="H104" s="85">
        <f>VLOOKUP($C$2,'[66]ERU-1'!$A$6:$BE$17,H$42,FALSE)</f>
        <v>426</v>
      </c>
      <c r="I104" s="85">
        <f>VLOOKUP($C$2,'[66]ERU-1'!$A$6:$BE$17,I$42,FALSE)</f>
        <v>0</v>
      </c>
      <c r="J104" s="85">
        <f>VLOOKUP($C$2,'[66]ERU-1'!$A$6:$BE$17,J$42,FALSE)</f>
        <v>0</v>
      </c>
      <c r="K104" s="85">
        <f>VLOOKUP($C$2,'[66]ERU-1'!$A$6:$BE$17,K$42,FALSE)</f>
        <v>426</v>
      </c>
      <c r="L104" s="85">
        <f>VLOOKUP($C$2,'[66]ERU-1'!$A$6:$BE$17,L$42,FALSE)</f>
        <v>0</v>
      </c>
      <c r="M104" s="85">
        <f>VLOOKUP($C$2,'[66]ERU-1'!$A$6:$BE$17,M$42,FALSE)</f>
        <v>426</v>
      </c>
      <c r="N104" s="85">
        <f>VLOOKUP($C$2,'[66]ERU-1'!$A$6:$BE$17,N$42,FALSE)</f>
        <v>0</v>
      </c>
      <c r="O104" s="85" t="s">
        <v>36</v>
      </c>
      <c r="P104" s="85">
        <f>VLOOKUP($C$2,'[66]ERU-1'!$A$6:$BE$17,P$42,FALSE)</f>
        <v>0</v>
      </c>
      <c r="Q104" s="85">
        <f>VLOOKUP($C$2,'[66]ERU-1'!$A$6:$BE$17,Q$42,FALSE)</f>
        <v>0</v>
      </c>
      <c r="R104" s="85">
        <f>VLOOKUP($C$2,'[66]ERU-1'!$A$6:$BE$17,R$42,FALSE)</f>
        <v>426</v>
      </c>
      <c r="S104" s="85">
        <f>VLOOKUP($C$2,'[66]ERU-1'!$A$6:$BE$17,S$42,FALSE)</f>
        <v>0</v>
      </c>
      <c r="T104" s="85">
        <f>VLOOKUP($C$2,'[66]ERU-1'!$A$6:$BE$17,T$42,FALSE)</f>
        <v>0</v>
      </c>
      <c r="U104" s="85">
        <f>VLOOKUP($C$2,'[66]ERU-1'!$A$6:$BE$17,U$42,FALSE)</f>
        <v>0</v>
      </c>
      <c r="V104" s="85">
        <f>VLOOKUP($C$2,'[66]ERU-1'!$A$6:$BE$17,V$42,FALSE)</f>
        <v>0</v>
      </c>
      <c r="W104" s="85">
        <f>VLOOKUP($C$2,'[66]ERU-1'!$A$6:$BE$17,W$42,FALSE)</f>
        <v>0</v>
      </c>
      <c r="X104" s="85">
        <f>VLOOKUP($C$2,'[66]ERU-1'!$A$6:$BE$17,X$42,FALSE)</f>
        <v>0</v>
      </c>
      <c r="Y104" s="85">
        <f>VLOOKUP($C$2,'[66]ERU-1'!$A$6:$BE$17,Y$42,FALSE)</f>
        <v>0</v>
      </c>
      <c r="Z104" s="85">
        <f>VLOOKUP($C$2,'[66]ERU-1'!$A$6:$BE$17,Z$42,FALSE)</f>
        <v>0</v>
      </c>
      <c r="AA104" s="85" t="str">
        <f>INDEX([16]Data!$BK$5:$BK$156,MATCH(A104,[16]Data!$A$5:$A$156,0))</f>
        <v>Liberecký</v>
      </c>
      <c r="AB104" s="86">
        <f>INDEX([16]Data!$BM$5:$BM$156,MATCH(A104,[16]Data!$A$5:$A$156,0))</f>
        <v>0.28599999999999998</v>
      </c>
      <c r="AC104" s="12"/>
      <c r="AD104" s="39">
        <f t="shared" si="16"/>
        <v>0.78027980174299127</v>
      </c>
    </row>
    <row r="105" spans="1:30" x14ac:dyDescent="0.25">
      <c r="A105">
        <v>3977</v>
      </c>
      <c r="B105" s="84" t="str">
        <f>INDEX([16]Data!$C$5:$C$156,MATCH(A105,[16]Data!$A$5:$A$156,0))</f>
        <v>KJ - Nový Bor, Wolkerova</v>
      </c>
      <c r="C105" s="85" t="str">
        <f>VLOOKUP($C$2,'[67]ERU-1'!$A$6:$BE$17,C$42,FALSE)</f>
        <v>Listopad</v>
      </c>
      <c r="D105" s="85">
        <f>VLOOKUP($C$2,'[67]ERU-1'!$A$6:$BE$17,D$42,FALSE)</f>
        <v>11</v>
      </c>
      <c r="E105" s="85">
        <f>VLOOKUP($C$2,'[67]ERU-1'!$A$6:$BE$17,E$42,FALSE)</f>
        <v>1873.808</v>
      </c>
      <c r="F105" s="85">
        <f>VLOOKUP($C$2,'[67]ERU-1'!$A$6:$BE$17,F$42,FALSE)</f>
        <v>960.75900000000001</v>
      </c>
      <c r="G105" s="85">
        <f>VLOOKUP($C$2,'[67]ERU-1'!$A$6:$BE$17,G$42,FALSE)</f>
        <v>35.35</v>
      </c>
      <c r="H105" s="85">
        <f>VLOOKUP($C$2,'[67]ERU-1'!$A$6:$BE$17,H$42,FALSE)</f>
        <v>2746</v>
      </c>
      <c r="I105" s="85">
        <f>VLOOKUP($C$2,'[67]ERU-1'!$A$6:$BE$17,I$42,FALSE)</f>
        <v>0</v>
      </c>
      <c r="J105" s="85">
        <f>VLOOKUP($C$2,'[67]ERU-1'!$A$6:$BE$17,J$42,FALSE)</f>
        <v>0</v>
      </c>
      <c r="K105" s="85">
        <f>VLOOKUP($C$2,'[67]ERU-1'!$A$6:$BE$17,K$42,FALSE)</f>
        <v>2746</v>
      </c>
      <c r="L105" s="85">
        <f>VLOOKUP($C$2,'[67]ERU-1'!$A$6:$BE$17,L$42,FALSE)</f>
        <v>0</v>
      </c>
      <c r="M105" s="85">
        <f>VLOOKUP($C$2,'[67]ERU-1'!$A$6:$BE$17,M$42,FALSE)</f>
        <v>2746</v>
      </c>
      <c r="N105" s="85">
        <f>VLOOKUP($C$2,'[67]ERU-1'!$A$6:$BE$17,N$42,FALSE)</f>
        <v>0</v>
      </c>
      <c r="O105" s="85" t="s">
        <v>36</v>
      </c>
      <c r="P105" s="85">
        <f>VLOOKUP($C$2,'[67]ERU-1'!$A$6:$BE$17,P$42,FALSE)</f>
        <v>0</v>
      </c>
      <c r="Q105" s="85">
        <f>VLOOKUP($C$2,'[67]ERU-1'!$A$6:$BE$17,Q$42,FALSE)</f>
        <v>0</v>
      </c>
      <c r="R105" s="85">
        <f>VLOOKUP($C$2,'[67]ERU-1'!$A$6:$BE$17,R$42,FALSE)</f>
        <v>2746</v>
      </c>
      <c r="S105" s="85">
        <f>VLOOKUP($C$2,'[67]ERU-1'!$A$6:$BE$17,S$42,FALSE)</f>
        <v>0</v>
      </c>
      <c r="T105" s="85">
        <f>VLOOKUP($C$2,'[67]ERU-1'!$A$6:$BE$17,T$42,FALSE)</f>
        <v>0</v>
      </c>
      <c r="U105" s="85">
        <f>VLOOKUP($C$2,'[67]ERU-1'!$A$6:$BE$17,U$42,FALSE)</f>
        <v>0</v>
      </c>
      <c r="V105" s="85">
        <f>VLOOKUP($C$2,'[67]ERU-1'!$A$6:$BE$17,V$42,FALSE)</f>
        <v>0</v>
      </c>
      <c r="W105" s="85">
        <f>VLOOKUP($C$2,'[67]ERU-1'!$A$6:$BE$17,W$42,FALSE)</f>
        <v>0</v>
      </c>
      <c r="X105" s="85">
        <f>VLOOKUP($C$2,'[67]ERU-1'!$A$6:$BE$17,X$42,FALSE)</f>
        <v>0</v>
      </c>
      <c r="Y105" s="85">
        <f>VLOOKUP($C$2,'[67]ERU-1'!$A$6:$BE$17,Y$42,FALSE)</f>
        <v>0</v>
      </c>
      <c r="Z105" s="85">
        <f>VLOOKUP($C$2,'[67]ERU-1'!$A$6:$BE$17,Z$42,FALSE)</f>
        <v>0</v>
      </c>
      <c r="AA105" s="85" t="str">
        <f>INDEX([16]Data!$BK$5:$BK$156,MATCH(A105,[16]Data!$A$5:$A$156,0))</f>
        <v>Liberecký</v>
      </c>
      <c r="AB105" s="86">
        <f>INDEX([16]Data!$BM$5:$BM$156,MATCH(A105,[16]Data!$A$5:$A$156,0))</f>
        <v>2.4</v>
      </c>
      <c r="AC105" s="12"/>
      <c r="AD105" s="39">
        <f t="shared" si="16"/>
        <v>0.79393248231635372</v>
      </c>
    </row>
    <row r="106" spans="1:30" x14ac:dyDescent="0.25">
      <c r="A106" s="34">
        <v>2644</v>
      </c>
      <c r="B106" s="84" t="str">
        <f>INDEX([16]Data!$C$5:$C$156,MATCH(A106,[16]Data!$A$5:$A$156,0))</f>
        <v>KJ - Nymburk</v>
      </c>
      <c r="C106" s="85" t="str">
        <f>VLOOKUP($C$2,'[68]ERU-1'!$A$6:$BE$17,C$42,FALSE)</f>
        <v>Listopad</v>
      </c>
      <c r="D106" s="85">
        <f>VLOOKUP($C$2,'[68]ERU-1'!$A$6:$BE$17,D$42,FALSE)</f>
        <v>11</v>
      </c>
      <c r="E106" s="85">
        <f>VLOOKUP($C$2,'[68]ERU-1'!$A$6:$BE$17,E$42,FALSE)</f>
        <v>4333.3909999999996</v>
      </c>
      <c r="F106" s="85">
        <f>VLOOKUP($C$2,'[68]ERU-1'!$A$6:$BE$17,F$42,FALSE)</f>
        <v>2351.4430000000002</v>
      </c>
      <c r="G106" s="85">
        <f>VLOOKUP($C$2,'[68]ERU-1'!$A$6:$BE$17,G$42,FALSE)</f>
        <v>35.369999999999997</v>
      </c>
      <c r="H106" s="85">
        <f>VLOOKUP($C$2,'[68]ERU-1'!$A$6:$BE$17,H$42,FALSE)</f>
        <v>6914</v>
      </c>
      <c r="I106" s="85">
        <f>VLOOKUP($C$2,'[68]ERU-1'!$A$6:$BE$17,I$42,FALSE)</f>
        <v>0</v>
      </c>
      <c r="J106" s="85">
        <f>VLOOKUP($C$2,'[68]ERU-1'!$A$6:$BE$17,J$42,FALSE)</f>
        <v>0</v>
      </c>
      <c r="K106" s="85">
        <f>VLOOKUP($C$2,'[68]ERU-1'!$A$6:$BE$17,K$42,FALSE)</f>
        <v>6914</v>
      </c>
      <c r="L106" s="85">
        <f>VLOOKUP($C$2,'[68]ERU-1'!$A$6:$BE$17,L$42,FALSE)</f>
        <v>0</v>
      </c>
      <c r="M106" s="85">
        <f>VLOOKUP($C$2,'[68]ERU-1'!$A$6:$BE$17,M$42,FALSE)</f>
        <v>6914</v>
      </c>
      <c r="N106" s="85">
        <f>VLOOKUP($C$2,'[68]ERU-1'!$A$6:$BE$17,N$42,FALSE)</f>
        <v>0</v>
      </c>
      <c r="O106" s="85" t="s">
        <v>36</v>
      </c>
      <c r="P106" s="85">
        <f>VLOOKUP($C$2,'[68]ERU-1'!$A$6:$BE$17,P$42,FALSE)</f>
        <v>0</v>
      </c>
      <c r="Q106" s="85">
        <f>VLOOKUP($C$2,'[68]ERU-1'!$A$6:$BE$17,Q$42,FALSE)</f>
        <v>0</v>
      </c>
      <c r="R106" s="85">
        <f>VLOOKUP($C$2,'[68]ERU-1'!$A$6:$BE$17,R$42,FALSE)</f>
        <v>6914</v>
      </c>
      <c r="S106" s="85">
        <f>VLOOKUP($C$2,'[68]ERU-1'!$A$6:$BE$17,S$42,FALSE)</f>
        <v>0</v>
      </c>
      <c r="T106" s="85">
        <f>VLOOKUP($C$2,'[68]ERU-1'!$A$6:$BE$17,T$42,FALSE)</f>
        <v>0</v>
      </c>
      <c r="U106" s="85">
        <f>VLOOKUP($C$2,'[68]ERU-1'!$A$6:$BE$17,U$42,FALSE)</f>
        <v>0</v>
      </c>
      <c r="V106" s="85">
        <f>VLOOKUP($C$2,'[68]ERU-1'!$A$6:$BE$17,V$42,FALSE)</f>
        <v>0</v>
      </c>
      <c r="W106" s="85">
        <f>VLOOKUP($C$2,'[68]ERU-1'!$A$6:$BE$17,W$42,FALSE)</f>
        <v>0</v>
      </c>
      <c r="X106" s="85">
        <f>VLOOKUP($C$2,'[68]ERU-1'!$A$6:$BE$17,X$42,FALSE)</f>
        <v>0</v>
      </c>
      <c r="Y106" s="85">
        <f>VLOOKUP($C$2,'[68]ERU-1'!$A$6:$BE$17,Y$42,FALSE)</f>
        <v>0</v>
      </c>
      <c r="Z106" s="85">
        <f>VLOOKUP($C$2,'[68]ERU-1'!$A$6:$BE$17,Z$42,FALSE)</f>
        <v>0</v>
      </c>
      <c r="AA106" s="85" t="str">
        <f>INDEX([16]Data!$BK$5:$BK$156,MATCH(A106,[16]Data!$A$5:$A$156,0))</f>
        <v>Středočeský</v>
      </c>
      <c r="AB106" s="86">
        <f>INDEX([16]Data!$BM$5:$BM$156,MATCH(A106,[16]Data!$A$5:$A$156,0))</f>
        <v>5.3280000000000003</v>
      </c>
      <c r="AC106" s="12"/>
      <c r="AD106" s="39">
        <f t="shared" si="16"/>
        <v>0.81675616017719987</v>
      </c>
    </row>
    <row r="107" spans="1:30" x14ac:dyDescent="0.25">
      <c r="A107">
        <v>2802</v>
      </c>
      <c r="B107" s="84" t="str">
        <f>INDEX([16]Data!$C$5:$C$156,MATCH(A107,[16]Data!$A$5:$A$156,0))</f>
        <v>KJ - Nýřany, Komenského</v>
      </c>
      <c r="C107" s="85" t="str">
        <f>VLOOKUP($C$2,'[69]ERU-1'!$A$6:$BE$17,C$42,FALSE)</f>
        <v>Listopad</v>
      </c>
      <c r="D107" s="85">
        <f>VLOOKUP($C$2,'[69]ERU-1'!$A$6:$BE$17,D$42,FALSE)</f>
        <v>11</v>
      </c>
      <c r="E107" s="85">
        <f>VLOOKUP($C$2,'[69]ERU-1'!$A$6:$BE$17,E$42,FALSE)</f>
        <v>694.38599999999997</v>
      </c>
      <c r="F107" s="85">
        <f>VLOOKUP($C$2,'[69]ERU-1'!$A$6:$BE$17,F$42,FALSE)</f>
        <v>355.78800000000001</v>
      </c>
      <c r="G107" s="85">
        <f>VLOOKUP($C$2,'[69]ERU-1'!$A$6:$BE$17,G$42,FALSE)</f>
        <v>35.334000000000003</v>
      </c>
      <c r="H107" s="85">
        <f>VLOOKUP($C$2,'[69]ERU-1'!$A$6:$BE$17,H$42,FALSE)</f>
        <v>953</v>
      </c>
      <c r="I107" s="85">
        <f>VLOOKUP($C$2,'[69]ERU-1'!$A$6:$BE$17,I$42,FALSE)</f>
        <v>0</v>
      </c>
      <c r="J107" s="85">
        <f>VLOOKUP($C$2,'[69]ERU-1'!$A$6:$BE$17,J$42,FALSE)</f>
        <v>0</v>
      </c>
      <c r="K107" s="85">
        <f>VLOOKUP($C$2,'[69]ERU-1'!$A$6:$BE$17,K$42,FALSE)</f>
        <v>953</v>
      </c>
      <c r="L107" s="85">
        <f>VLOOKUP($C$2,'[69]ERU-1'!$A$6:$BE$17,L$42,FALSE)</f>
        <v>0</v>
      </c>
      <c r="M107" s="85">
        <f>VLOOKUP($C$2,'[69]ERU-1'!$A$6:$BE$17,M$42,FALSE)</f>
        <v>953</v>
      </c>
      <c r="N107" s="85">
        <f>VLOOKUP($C$2,'[69]ERU-1'!$A$6:$BE$17,N$42,FALSE)</f>
        <v>0</v>
      </c>
      <c r="O107" s="85" t="s">
        <v>36</v>
      </c>
      <c r="P107" s="85">
        <f>VLOOKUP($C$2,'[69]ERU-1'!$A$6:$BE$17,P$42,FALSE)</f>
        <v>0</v>
      </c>
      <c r="Q107" s="85">
        <f>VLOOKUP($C$2,'[69]ERU-1'!$A$6:$BE$17,Q$42,FALSE)</f>
        <v>0</v>
      </c>
      <c r="R107" s="85">
        <f>VLOOKUP($C$2,'[69]ERU-1'!$A$6:$BE$17,R$42,FALSE)</f>
        <v>953</v>
      </c>
      <c r="S107" s="85">
        <f>VLOOKUP($C$2,'[69]ERU-1'!$A$6:$BE$17,S$42,FALSE)</f>
        <v>0</v>
      </c>
      <c r="T107" s="85">
        <f>VLOOKUP($C$2,'[69]ERU-1'!$A$6:$BE$17,T$42,FALSE)</f>
        <v>0</v>
      </c>
      <c r="U107" s="85">
        <f>VLOOKUP($C$2,'[69]ERU-1'!$A$6:$BE$17,U$42,FALSE)</f>
        <v>0</v>
      </c>
      <c r="V107" s="85">
        <f>VLOOKUP($C$2,'[69]ERU-1'!$A$6:$BE$17,V$42,FALSE)</f>
        <v>0</v>
      </c>
      <c r="W107" s="85">
        <f>VLOOKUP($C$2,'[69]ERU-1'!$A$6:$BE$17,W$42,FALSE)</f>
        <v>0</v>
      </c>
      <c r="X107" s="85">
        <f>VLOOKUP($C$2,'[69]ERU-1'!$A$6:$BE$17,X$42,FALSE)</f>
        <v>0</v>
      </c>
      <c r="Y107" s="85">
        <f>VLOOKUP($C$2,'[69]ERU-1'!$A$6:$BE$17,Y$42,FALSE)</f>
        <v>0</v>
      </c>
      <c r="Z107" s="85">
        <f>VLOOKUP($C$2,'[69]ERU-1'!$A$6:$BE$17,Z$42,FALSE)</f>
        <v>0</v>
      </c>
      <c r="AA107" s="85" t="str">
        <f>INDEX([16]Data!$BK$5:$BK$156,MATCH(A107,[16]Data!$A$5:$A$156,0))</f>
        <v>Plzeňský</v>
      </c>
      <c r="AB107" s="86">
        <f>INDEX([16]Data!$BM$5:$BM$156,MATCH(A107,[16]Data!$A$5:$A$156,0))</f>
        <v>0.72299999999999998</v>
      </c>
      <c r="AC107" s="12"/>
      <c r="AD107" s="39">
        <f t="shared" si="16"/>
        <v>0.74404483069193517</v>
      </c>
    </row>
    <row r="108" spans="1:30" x14ac:dyDescent="0.25">
      <c r="A108">
        <v>2803</v>
      </c>
      <c r="B108" s="84" t="str">
        <f>INDEX([16]Data!$C$5:$C$156,MATCH(A108,[16]Data!$A$5:$A$156,0))</f>
        <v>KJ - Nýřany, Luční</v>
      </c>
      <c r="C108" s="85" t="str">
        <f>VLOOKUP($C$2,'[70]ERU-1'!$A$6:$BE$17,C$42,FALSE)</f>
        <v>Listopad</v>
      </c>
      <c r="D108" s="85">
        <f>VLOOKUP($C$2,'[70]ERU-1'!$A$6:$BE$17,D$42,FALSE)</f>
        <v>11</v>
      </c>
      <c r="E108" s="85">
        <f>VLOOKUP($C$2,'[70]ERU-1'!$A$6:$BE$17,E$42,FALSE)</f>
        <v>670.952</v>
      </c>
      <c r="F108" s="85">
        <f>VLOOKUP($C$2,'[70]ERU-1'!$A$6:$BE$17,F$42,FALSE)</f>
        <v>360.625</v>
      </c>
      <c r="G108" s="85">
        <f>VLOOKUP($C$2,'[70]ERU-1'!$A$6:$BE$17,G$42,FALSE)</f>
        <v>35.332999999999998</v>
      </c>
      <c r="H108" s="85">
        <f>VLOOKUP($C$2,'[70]ERU-1'!$A$6:$BE$17,H$42,FALSE)</f>
        <v>1012</v>
      </c>
      <c r="I108" s="85">
        <f>VLOOKUP($C$2,'[70]ERU-1'!$A$6:$BE$17,I$42,FALSE)</f>
        <v>0</v>
      </c>
      <c r="J108" s="85">
        <f>VLOOKUP($C$2,'[70]ERU-1'!$A$6:$BE$17,J$42,FALSE)</f>
        <v>0</v>
      </c>
      <c r="K108" s="85">
        <f>VLOOKUP($C$2,'[70]ERU-1'!$A$6:$BE$17,K$42,FALSE)</f>
        <v>1012</v>
      </c>
      <c r="L108" s="85">
        <f>VLOOKUP($C$2,'[70]ERU-1'!$A$6:$BE$17,L$42,FALSE)</f>
        <v>0</v>
      </c>
      <c r="M108" s="85">
        <f>VLOOKUP($C$2,'[70]ERU-1'!$A$6:$BE$17,M$42,FALSE)</f>
        <v>1012</v>
      </c>
      <c r="N108" s="85">
        <f>VLOOKUP($C$2,'[70]ERU-1'!$A$6:$BE$17,N$42,FALSE)</f>
        <v>0</v>
      </c>
      <c r="O108" s="85" t="s">
        <v>36</v>
      </c>
      <c r="P108" s="85">
        <f>VLOOKUP($C$2,'[70]ERU-1'!$A$6:$BE$17,P$42,FALSE)</f>
        <v>0</v>
      </c>
      <c r="Q108" s="85">
        <f>VLOOKUP($C$2,'[70]ERU-1'!$A$6:$BE$17,Q$42,FALSE)</f>
        <v>0</v>
      </c>
      <c r="R108" s="85">
        <f>VLOOKUP($C$2,'[70]ERU-1'!$A$6:$BE$17,R$42,FALSE)</f>
        <v>1012</v>
      </c>
      <c r="S108" s="85">
        <f>VLOOKUP($C$2,'[70]ERU-1'!$A$6:$BE$17,S$42,FALSE)</f>
        <v>0</v>
      </c>
      <c r="T108" s="85">
        <f>VLOOKUP($C$2,'[70]ERU-1'!$A$6:$BE$17,T$42,FALSE)</f>
        <v>0</v>
      </c>
      <c r="U108" s="85">
        <f>VLOOKUP($C$2,'[70]ERU-1'!$A$6:$BE$17,U$42,FALSE)</f>
        <v>0</v>
      </c>
      <c r="V108" s="85">
        <f>VLOOKUP($C$2,'[70]ERU-1'!$A$6:$BE$17,V$42,FALSE)</f>
        <v>0</v>
      </c>
      <c r="W108" s="85">
        <f>VLOOKUP($C$2,'[70]ERU-1'!$A$6:$BE$17,W$42,FALSE)</f>
        <v>0</v>
      </c>
      <c r="X108" s="85">
        <f>VLOOKUP($C$2,'[70]ERU-1'!$A$6:$BE$17,X$42,FALSE)</f>
        <v>0</v>
      </c>
      <c r="Y108" s="85">
        <f>VLOOKUP($C$2,'[70]ERU-1'!$A$6:$BE$17,Y$42,FALSE)</f>
        <v>0</v>
      </c>
      <c r="Z108" s="85">
        <f>VLOOKUP($C$2,'[70]ERU-1'!$A$6:$BE$17,Z$42,FALSE)</f>
        <v>0</v>
      </c>
      <c r="AA108" s="85" t="str">
        <f>INDEX([16]Data!$BK$5:$BK$156,MATCH(A108,[16]Data!$A$5:$A$156,0))</f>
        <v>Plzeňský</v>
      </c>
      <c r="AB108" s="86">
        <f>INDEX([16]Data!$BM$5:$BM$156,MATCH(A108,[16]Data!$A$5:$A$156,0))</f>
        <v>0.95199999999999996</v>
      </c>
      <c r="AC108" s="12"/>
      <c r="AD108" s="39">
        <f t="shared" si="16"/>
        <v>0.7795108800308107</v>
      </c>
    </row>
    <row r="109" spans="1:30" x14ac:dyDescent="0.25">
      <c r="A109">
        <v>3560</v>
      </c>
      <c r="B109" s="84" t="str">
        <f>INDEX([16]Data!$C$5:$C$156,MATCH(A109,[16]Data!$A$5:$A$156,0))</f>
        <v>KJ - Odolena Voda (areál AERO Vodochody)</v>
      </c>
      <c r="C109" s="85" t="str">
        <f>VLOOKUP($C$2,'[71]ERU-1'!$A$6:$BE$17,C$42,FALSE)</f>
        <v>Listopad</v>
      </c>
      <c r="D109" s="85">
        <f>VLOOKUP($C$2,'[71]ERU-1'!$A$6:$BE$17,D$42,FALSE)</f>
        <v>11</v>
      </c>
      <c r="E109" s="85">
        <f>VLOOKUP($C$2,'[71]ERU-1'!$A$6:$BE$17,E$42,FALSE)</f>
        <v>1673.1949999999999</v>
      </c>
      <c r="F109" s="85">
        <f>VLOOKUP($C$2,'[71]ERU-1'!$A$6:$BE$17,F$42,FALSE)</f>
        <v>867.59299999999996</v>
      </c>
      <c r="G109" s="85">
        <f>VLOOKUP($C$2,'[71]ERU-1'!$A$6:$BE$17,G$42,FALSE)</f>
        <v>35.381</v>
      </c>
      <c r="H109" s="85">
        <f>VLOOKUP($C$2,'[71]ERU-1'!$A$6:$BE$17,H$42,FALSE)</f>
        <v>2396</v>
      </c>
      <c r="I109" s="85">
        <f>VLOOKUP($C$2,'[71]ERU-1'!$A$6:$BE$17,I$42,FALSE)</f>
        <v>0</v>
      </c>
      <c r="J109" s="85">
        <f>VLOOKUP($C$2,'[71]ERU-1'!$A$6:$BE$17,J$42,FALSE)</f>
        <v>0</v>
      </c>
      <c r="K109" s="85">
        <f>VLOOKUP($C$2,'[71]ERU-1'!$A$6:$BE$17,K$42,FALSE)</f>
        <v>2396</v>
      </c>
      <c r="L109" s="85">
        <f>VLOOKUP($C$2,'[71]ERU-1'!$A$6:$BE$17,L$42,FALSE)</f>
        <v>0</v>
      </c>
      <c r="M109" s="85">
        <f>VLOOKUP($C$2,'[71]ERU-1'!$A$6:$BE$17,M$42,FALSE)</f>
        <v>2396</v>
      </c>
      <c r="N109" s="85">
        <f>VLOOKUP($C$2,'[71]ERU-1'!$A$6:$BE$17,N$42,FALSE)</f>
        <v>0</v>
      </c>
      <c r="O109" s="85" t="s">
        <v>36</v>
      </c>
      <c r="P109" s="85">
        <f>VLOOKUP($C$2,'[71]ERU-1'!$A$6:$BE$17,P$42,FALSE)</f>
        <v>0</v>
      </c>
      <c r="Q109" s="85">
        <f>VLOOKUP($C$2,'[71]ERU-1'!$A$6:$BE$17,Q$42,FALSE)</f>
        <v>0</v>
      </c>
      <c r="R109" s="85">
        <f>VLOOKUP($C$2,'[71]ERU-1'!$A$6:$BE$17,R$42,FALSE)</f>
        <v>2396</v>
      </c>
      <c r="S109" s="85">
        <f>VLOOKUP($C$2,'[71]ERU-1'!$A$6:$BE$17,S$42,FALSE)</f>
        <v>0</v>
      </c>
      <c r="T109" s="85">
        <f>VLOOKUP($C$2,'[71]ERU-1'!$A$6:$BE$17,T$42,FALSE)</f>
        <v>0</v>
      </c>
      <c r="U109" s="85">
        <f>VLOOKUP($C$2,'[71]ERU-1'!$A$6:$BE$17,U$42,FALSE)</f>
        <v>0</v>
      </c>
      <c r="V109" s="85">
        <f>VLOOKUP($C$2,'[71]ERU-1'!$A$6:$BE$17,V$42,FALSE)</f>
        <v>0</v>
      </c>
      <c r="W109" s="85">
        <f>VLOOKUP($C$2,'[71]ERU-1'!$A$6:$BE$17,W$42,FALSE)</f>
        <v>0</v>
      </c>
      <c r="X109" s="85">
        <f>VLOOKUP($C$2,'[71]ERU-1'!$A$6:$BE$17,X$42,FALSE)</f>
        <v>0</v>
      </c>
      <c r="Y109" s="85">
        <f>VLOOKUP($C$2,'[71]ERU-1'!$A$6:$BE$17,Y$42,FALSE)</f>
        <v>0</v>
      </c>
      <c r="Z109" s="85">
        <f>VLOOKUP($C$2,'[71]ERU-1'!$A$6:$BE$17,Z$42,FALSE)</f>
        <v>0</v>
      </c>
      <c r="AA109" s="85" t="str">
        <f>INDEX([16]Data!$BK$5:$BK$156,MATCH(A109,[16]Data!$A$5:$A$156,0))</f>
        <v>Středočeský</v>
      </c>
      <c r="AB109" s="86">
        <f>INDEX([16]Data!$BM$5:$BM$156,MATCH(A109,[16]Data!$A$5:$A$156,0))</f>
        <v>2.4729999999999999</v>
      </c>
      <c r="AC109" s="12"/>
      <c r="AD109" s="39">
        <f t="shared" ref="AD109:AD171" si="17">H109/(F109*3.6)</f>
        <v>0.76712877530772561</v>
      </c>
    </row>
    <row r="110" spans="1:30" x14ac:dyDescent="0.25">
      <c r="A110" s="34">
        <v>4507</v>
      </c>
      <c r="B110" s="84" t="str">
        <f>INDEX([16]Data!$C$5:$C$156,MATCH(A110,[16]Data!$A$5:$A$156,0))</f>
        <v>KJ - Osek</v>
      </c>
      <c r="C110" s="85" t="str">
        <f>VLOOKUP($C$2,'[10]ERU-1'!$A$6:$BE$17,C$42,FALSE)</f>
        <v>Listopad</v>
      </c>
      <c r="D110" s="85">
        <f>VLOOKUP($C$2,'[10]ERU-1'!$A$6:$BE$17,D$42,FALSE)</f>
        <v>11</v>
      </c>
      <c r="E110" s="85">
        <f>VLOOKUP($C$2,'[10]ERU-1'!$A$6:$BE$17,E$42,FALSE)</f>
        <v>116.809</v>
      </c>
      <c r="F110" s="85">
        <f>VLOOKUP($C$2,'[10]ERU-1'!$A$6:$BE$17,F$42,FALSE)</f>
        <v>67.134</v>
      </c>
      <c r="G110" s="85">
        <f>VLOOKUP($C$2,'[10]ERU-1'!$A$6:$BE$17,G$42,FALSE)</f>
        <v>35.353000000000002</v>
      </c>
      <c r="H110" s="85">
        <f>VLOOKUP($C$2,'[10]ERU-1'!$A$6:$BE$17,H$42,FALSE)</f>
        <v>214</v>
      </c>
      <c r="I110" s="85">
        <f>VLOOKUP($C$2,'[10]ERU-1'!$A$6:$BE$17,I$42,FALSE)</f>
        <v>0</v>
      </c>
      <c r="J110" s="85">
        <f>VLOOKUP($C$2,'[10]ERU-1'!$A$6:$BE$17,J$42,FALSE)</f>
        <v>0</v>
      </c>
      <c r="K110" s="85">
        <f>VLOOKUP($C$2,'[10]ERU-1'!$A$6:$BE$17,K$42,FALSE)</f>
        <v>214</v>
      </c>
      <c r="L110" s="85">
        <f>VLOOKUP($C$2,'[10]ERU-1'!$A$6:$BE$17,L$42,FALSE)</f>
        <v>0</v>
      </c>
      <c r="M110" s="85">
        <f>VLOOKUP($C$2,'[10]ERU-1'!$A$6:$BE$17,M$42,FALSE)</f>
        <v>214</v>
      </c>
      <c r="N110" s="85">
        <f>VLOOKUP($C$2,'[10]ERU-1'!$A$6:$BE$17,N$42,FALSE)</f>
        <v>0</v>
      </c>
      <c r="O110" s="85" t="s">
        <v>36</v>
      </c>
      <c r="P110" s="85">
        <f>VLOOKUP($C$2,'[10]ERU-1'!$A$6:$BE$17,P$42,FALSE)</f>
        <v>0</v>
      </c>
      <c r="Q110" s="85">
        <f>VLOOKUP($C$2,'[10]ERU-1'!$A$6:$BE$17,Q$42,FALSE)</f>
        <v>0</v>
      </c>
      <c r="R110" s="85">
        <f>VLOOKUP($C$2,'[10]ERU-1'!$A$6:$BE$17,R$42,FALSE)</f>
        <v>214</v>
      </c>
      <c r="S110" s="85">
        <f>VLOOKUP($C$2,'[10]ERU-1'!$A$6:$BE$17,S$42,FALSE)</f>
        <v>0</v>
      </c>
      <c r="T110" s="85">
        <f>VLOOKUP($C$2,'[10]ERU-1'!$A$6:$BE$17,T$42,FALSE)</f>
        <v>0</v>
      </c>
      <c r="U110" s="85">
        <f>VLOOKUP($C$2,'[10]ERU-1'!$A$6:$BE$17,U$42,FALSE)</f>
        <v>0</v>
      </c>
      <c r="V110" s="85">
        <f>VLOOKUP($C$2,'[10]ERU-1'!$A$6:$BE$17,V$42,FALSE)</f>
        <v>0</v>
      </c>
      <c r="W110" s="85">
        <f>VLOOKUP($C$2,'[10]ERU-1'!$A$6:$BE$17,W$42,FALSE)</f>
        <v>0</v>
      </c>
      <c r="X110" s="85">
        <f>VLOOKUP($C$2,'[10]ERU-1'!$A$6:$BE$17,X$42,FALSE)</f>
        <v>0</v>
      </c>
      <c r="Y110" s="85">
        <f>VLOOKUP($C$2,'[10]ERU-1'!$A$6:$BE$17,Y$42,FALSE)</f>
        <v>0</v>
      </c>
      <c r="Z110" s="85">
        <f>VLOOKUP($C$2,'[10]ERU-1'!$A$6:$BE$17,Z$42,FALSE)</f>
        <v>0</v>
      </c>
      <c r="AA110" s="85" t="str">
        <f>INDEX([16]Data!$BK$5:$BK$156,MATCH(A110,[16]Data!$A$5:$A$156,0))</f>
        <v>Ústecký</v>
      </c>
      <c r="AB110" s="86">
        <f>INDEX([16]Data!$BM$5:$BM$156,MATCH(A110,[16]Data!$A$5:$A$156,0))</f>
        <v>0.24199999999999999</v>
      </c>
      <c r="AC110" s="12"/>
      <c r="AD110" s="39">
        <f t="shared" si="17"/>
        <v>0.88545959490637294</v>
      </c>
    </row>
    <row r="111" spans="1:30" x14ac:dyDescent="0.25">
      <c r="A111" s="34">
        <v>3934</v>
      </c>
      <c r="B111" s="84" t="str">
        <f>INDEX([16]Data!$C$5:$C$156,MATCH(A111,[16]Data!$A$5:$A$156,0))</f>
        <v>Kotelna Vítkovice</v>
      </c>
      <c r="C111" s="85" t="str">
        <f>VLOOKUP($C$2,'[11]ERU-1'!$A$6:$BE$17,C$42,FALSE)</f>
        <v>Listopad</v>
      </c>
      <c r="D111" s="85">
        <f>VLOOKUP($C$2,'[11]ERU-1'!$A$6:$BE$17,D$42,FALSE)</f>
        <v>11</v>
      </c>
      <c r="E111" s="85">
        <f>VLOOKUP($C$2,'[11]ERU-1'!$A$6:$BE$17,E$42,FALSE)</f>
        <v>2443.5329999999999</v>
      </c>
      <c r="F111" s="85">
        <f>VLOOKUP($C$2,'[11]ERU-1'!$A$6:$BE$17,F$42,FALSE)</f>
        <v>1289.2449999999999</v>
      </c>
      <c r="G111" s="85">
        <f>VLOOKUP($C$2,'[11]ERU-1'!$A$6:$BE$17,G$42,FALSE)</f>
        <v>35.366</v>
      </c>
      <c r="H111" s="85">
        <f>VLOOKUP($C$2,'[11]ERU-1'!$A$6:$BE$17,H$42,FALSE)</f>
        <v>3554</v>
      </c>
      <c r="I111" s="85">
        <f>VLOOKUP($C$2,'[11]ERU-1'!$A$6:$BE$17,I$42,FALSE)</f>
        <v>0</v>
      </c>
      <c r="J111" s="85">
        <f>VLOOKUP($C$2,'[11]ERU-1'!$A$6:$BE$17,J$42,FALSE)</f>
        <v>0</v>
      </c>
      <c r="K111" s="85">
        <f>VLOOKUP($C$2,'[11]ERU-1'!$A$6:$BE$17,K$42,FALSE)</f>
        <v>3554</v>
      </c>
      <c r="L111" s="85">
        <f>VLOOKUP($C$2,'[11]ERU-1'!$A$6:$BE$17,L$42,FALSE)</f>
        <v>0</v>
      </c>
      <c r="M111" s="85">
        <f>VLOOKUP($C$2,'[11]ERU-1'!$A$6:$BE$17,M$42,FALSE)</f>
        <v>3554</v>
      </c>
      <c r="N111" s="85">
        <f>VLOOKUP($C$2,'[11]ERU-1'!$A$6:$BE$17,N$42,FALSE)</f>
        <v>0</v>
      </c>
      <c r="O111" s="85" t="s">
        <v>36</v>
      </c>
      <c r="P111" s="85">
        <f>VLOOKUP($C$2,'[11]ERU-1'!$A$6:$BE$17,P$42,FALSE)</f>
        <v>0</v>
      </c>
      <c r="Q111" s="85">
        <f>VLOOKUP($C$2,'[11]ERU-1'!$A$6:$BE$17,Q$42,FALSE)</f>
        <v>0</v>
      </c>
      <c r="R111" s="85">
        <f>VLOOKUP($C$2,'[11]ERU-1'!$A$6:$BE$17,R$42,FALSE)</f>
        <v>3554</v>
      </c>
      <c r="S111" s="85">
        <f>VLOOKUP($C$2,'[11]ERU-1'!$A$6:$BE$17,S$42,FALSE)</f>
        <v>0</v>
      </c>
      <c r="T111" s="85">
        <f>VLOOKUP($C$2,'[11]ERU-1'!$A$6:$BE$17,T$42,FALSE)</f>
        <v>0</v>
      </c>
      <c r="U111" s="85">
        <f>VLOOKUP($C$2,'[11]ERU-1'!$A$6:$BE$17,U$42,FALSE)</f>
        <v>0</v>
      </c>
      <c r="V111" s="85">
        <f>VLOOKUP($C$2,'[11]ERU-1'!$A$6:$BE$17,V$42,FALSE)</f>
        <v>0</v>
      </c>
      <c r="W111" s="85">
        <f>VLOOKUP($C$2,'[11]ERU-1'!$A$6:$BE$17,W$42,FALSE)</f>
        <v>0</v>
      </c>
      <c r="X111" s="85">
        <f>VLOOKUP($C$2,'[11]ERU-1'!$A$6:$BE$17,X$42,FALSE)</f>
        <v>0</v>
      </c>
      <c r="Y111" s="85">
        <f>VLOOKUP($C$2,'[11]ERU-1'!$A$6:$BE$17,Y$42,FALSE)</f>
        <v>0</v>
      </c>
      <c r="Z111" s="85">
        <f>VLOOKUP($C$2,'[11]ERU-1'!$A$6:$BE$17,Z$42,FALSE)</f>
        <v>0</v>
      </c>
      <c r="AA111" s="85" t="str">
        <f>INDEX([16]Data!$BK$5:$BK$156,MATCH(A111,[16]Data!$A$5:$A$156,0))</f>
        <v>Moravskoslezský</v>
      </c>
      <c r="AB111" s="86">
        <f>INDEX([16]Data!$BM$5:$BM$156,MATCH(A111,[16]Data!$A$5:$A$156,0))</f>
        <v>4.99</v>
      </c>
      <c r="AC111" s="12"/>
      <c r="AD111" s="39">
        <f t="shared" si="17"/>
        <v>0.76573670809056638</v>
      </c>
    </row>
    <row r="112" spans="1:30" x14ac:dyDescent="0.25">
      <c r="A112">
        <v>2886</v>
      </c>
      <c r="B112" s="84" t="str">
        <f>INDEX([16]Data!$C$5:$C$156,MATCH(A112,[16]Data!$A$5:$A$156,0))</f>
        <v>KJ - Polička, Hegerova</v>
      </c>
      <c r="C112" s="85" t="str">
        <f>VLOOKUP($C$2,'[72]ERU-1'!$A$6:$BE$17,C$42,FALSE)</f>
        <v>Listopad</v>
      </c>
      <c r="D112" s="85">
        <f>VLOOKUP($C$2,'[72]ERU-1'!$A$6:$BE$17,D$42,FALSE)</f>
        <v>11</v>
      </c>
      <c r="E112" s="85">
        <f>VLOOKUP($C$2,'[72]ERU-1'!$A$6:$BE$17,E$42,FALSE)</f>
        <v>486.86</v>
      </c>
      <c r="F112" s="85">
        <f>VLOOKUP($C$2,'[72]ERU-1'!$A$6:$BE$17,F$42,FALSE)</f>
        <v>255.54</v>
      </c>
      <c r="G112" s="85">
        <f>VLOOKUP($C$2,'[72]ERU-1'!$A$6:$BE$17,G$42,FALSE)</f>
        <v>35.378999999999998</v>
      </c>
      <c r="H112" s="85">
        <f>VLOOKUP($C$2,'[72]ERU-1'!$A$6:$BE$17,H$42,FALSE)</f>
        <v>718</v>
      </c>
      <c r="I112" s="85">
        <f>VLOOKUP($C$2,'[72]ERU-1'!$A$6:$BE$17,I$42,FALSE)</f>
        <v>0</v>
      </c>
      <c r="J112" s="85">
        <f>VLOOKUP($C$2,'[72]ERU-1'!$A$6:$BE$17,J$42,FALSE)</f>
        <v>0</v>
      </c>
      <c r="K112" s="85">
        <f>VLOOKUP($C$2,'[72]ERU-1'!$A$6:$BE$17,K$42,FALSE)</f>
        <v>718</v>
      </c>
      <c r="L112" s="85">
        <f>VLOOKUP($C$2,'[72]ERU-1'!$A$6:$BE$17,L$42,FALSE)</f>
        <v>0</v>
      </c>
      <c r="M112" s="85">
        <f>VLOOKUP($C$2,'[72]ERU-1'!$A$6:$BE$17,M$42,FALSE)</f>
        <v>718</v>
      </c>
      <c r="N112" s="85">
        <f>VLOOKUP($C$2,'[72]ERU-1'!$A$6:$BE$17,N$42,FALSE)</f>
        <v>0</v>
      </c>
      <c r="O112" s="85" t="s">
        <v>36</v>
      </c>
      <c r="P112" s="85">
        <f>VLOOKUP($C$2,'[72]ERU-1'!$A$6:$BE$17,P$42,FALSE)</f>
        <v>0</v>
      </c>
      <c r="Q112" s="85">
        <f>VLOOKUP($C$2,'[72]ERU-1'!$A$6:$BE$17,Q$42,FALSE)</f>
        <v>0</v>
      </c>
      <c r="R112" s="85">
        <f>VLOOKUP($C$2,'[72]ERU-1'!$A$6:$BE$17,R$42,FALSE)</f>
        <v>718</v>
      </c>
      <c r="S112" s="85">
        <f>VLOOKUP($C$2,'[72]ERU-1'!$A$6:$BE$17,S$42,FALSE)</f>
        <v>0</v>
      </c>
      <c r="T112" s="85">
        <f>VLOOKUP($C$2,'[72]ERU-1'!$A$6:$BE$17,T$42,FALSE)</f>
        <v>0</v>
      </c>
      <c r="U112" s="85">
        <f>VLOOKUP($C$2,'[72]ERU-1'!$A$6:$BE$17,U$42,FALSE)</f>
        <v>0</v>
      </c>
      <c r="V112" s="85">
        <f>VLOOKUP($C$2,'[72]ERU-1'!$A$6:$BE$17,V$42,FALSE)</f>
        <v>0</v>
      </c>
      <c r="W112" s="85">
        <f>VLOOKUP($C$2,'[72]ERU-1'!$A$6:$BE$17,W$42,FALSE)</f>
        <v>0</v>
      </c>
      <c r="X112" s="85">
        <f>VLOOKUP($C$2,'[72]ERU-1'!$A$6:$BE$17,X$42,FALSE)</f>
        <v>0</v>
      </c>
      <c r="Y112" s="85">
        <f>VLOOKUP($C$2,'[72]ERU-1'!$A$6:$BE$17,Y$42,FALSE)</f>
        <v>0</v>
      </c>
      <c r="Z112" s="85">
        <f>VLOOKUP($C$2,'[72]ERU-1'!$A$6:$BE$17,Z$42,FALSE)</f>
        <v>0</v>
      </c>
      <c r="AA112" s="85" t="str">
        <f>INDEX([16]Data!$BK$5:$BK$156,MATCH(A112,[16]Data!$A$5:$A$156,0))</f>
        <v>Pardubický</v>
      </c>
      <c r="AB112" s="86">
        <f>INDEX([16]Data!$BM$5:$BM$156,MATCH(A112,[16]Data!$A$5:$A$156,0))</f>
        <v>0.47199999999999998</v>
      </c>
      <c r="AC112" s="12"/>
      <c r="AD112" s="39">
        <f t="shared" si="17"/>
        <v>0.78048229022636162</v>
      </c>
    </row>
    <row r="113" spans="1:30" x14ac:dyDescent="0.25">
      <c r="A113">
        <v>3280</v>
      </c>
      <c r="B113" s="84" t="str">
        <f>INDEX([16]Data!$C$5:$C$156,MATCH(A113,[16]Data!$A$5:$A$156,0))</f>
        <v>KJ - Polička, Jiráskova</v>
      </c>
      <c r="C113" s="85" t="str">
        <f>VLOOKUP($C$2,'[73]ERU-1'!$A$6:$BE$17,C$42,FALSE)</f>
        <v>Listopad</v>
      </c>
      <c r="D113" s="85">
        <f>VLOOKUP($C$2,'[73]ERU-1'!$A$6:$BE$17,D$42,FALSE)</f>
        <v>11</v>
      </c>
      <c r="E113" s="85">
        <f>VLOOKUP($C$2,'[73]ERU-1'!$A$6:$BE$17,E$42,FALSE)</f>
        <v>285.005</v>
      </c>
      <c r="F113" s="85">
        <f>VLOOKUP($C$2,'[73]ERU-1'!$A$6:$BE$17,F$42,FALSE)</f>
        <v>163.804</v>
      </c>
      <c r="G113" s="85">
        <f>VLOOKUP($C$2,'[73]ERU-1'!$A$6:$BE$17,G$42,FALSE)</f>
        <v>35.378999999999998</v>
      </c>
      <c r="H113" s="85">
        <f>VLOOKUP($C$2,'[73]ERU-1'!$A$6:$BE$17,H$42,FALSE)</f>
        <v>465</v>
      </c>
      <c r="I113" s="85">
        <f>VLOOKUP($C$2,'[73]ERU-1'!$A$6:$BE$17,I$42,FALSE)</f>
        <v>0</v>
      </c>
      <c r="J113" s="85">
        <f>VLOOKUP($C$2,'[73]ERU-1'!$A$6:$BE$17,J$42,FALSE)</f>
        <v>0</v>
      </c>
      <c r="K113" s="85">
        <f>VLOOKUP($C$2,'[73]ERU-1'!$A$6:$BE$17,K$42,FALSE)</f>
        <v>465</v>
      </c>
      <c r="L113" s="85">
        <f>VLOOKUP($C$2,'[73]ERU-1'!$A$6:$BE$17,L$42,FALSE)</f>
        <v>0</v>
      </c>
      <c r="M113" s="85">
        <f>VLOOKUP($C$2,'[73]ERU-1'!$A$6:$BE$17,M$42,FALSE)</f>
        <v>465</v>
      </c>
      <c r="N113" s="85">
        <f>VLOOKUP($C$2,'[73]ERU-1'!$A$6:$BE$17,N$42,FALSE)</f>
        <v>0</v>
      </c>
      <c r="O113" s="85" t="s">
        <v>36</v>
      </c>
      <c r="P113" s="85">
        <f>VLOOKUP($C$2,'[73]ERU-1'!$A$6:$BE$17,P$42,FALSE)</f>
        <v>0</v>
      </c>
      <c r="Q113" s="85">
        <f>VLOOKUP($C$2,'[73]ERU-1'!$A$6:$BE$17,Q$42,FALSE)</f>
        <v>0</v>
      </c>
      <c r="R113" s="85">
        <f>VLOOKUP($C$2,'[73]ERU-1'!$A$6:$BE$17,R$42,FALSE)</f>
        <v>465</v>
      </c>
      <c r="S113" s="85">
        <f>VLOOKUP($C$2,'[73]ERU-1'!$A$6:$BE$17,S$42,FALSE)</f>
        <v>0</v>
      </c>
      <c r="T113" s="85">
        <f>VLOOKUP($C$2,'[73]ERU-1'!$A$6:$BE$17,T$42,FALSE)</f>
        <v>0</v>
      </c>
      <c r="U113" s="85">
        <f>VLOOKUP($C$2,'[73]ERU-1'!$A$6:$BE$17,U$42,FALSE)</f>
        <v>0</v>
      </c>
      <c r="V113" s="85">
        <f>VLOOKUP($C$2,'[73]ERU-1'!$A$6:$BE$17,V$42,FALSE)</f>
        <v>0</v>
      </c>
      <c r="W113" s="85">
        <f>VLOOKUP($C$2,'[73]ERU-1'!$A$6:$BE$17,W$42,FALSE)</f>
        <v>0</v>
      </c>
      <c r="X113" s="85">
        <f>VLOOKUP($C$2,'[73]ERU-1'!$A$6:$BE$17,X$42,FALSE)</f>
        <v>0</v>
      </c>
      <c r="Y113" s="85">
        <f>VLOOKUP($C$2,'[73]ERU-1'!$A$6:$BE$17,Y$42,FALSE)</f>
        <v>0</v>
      </c>
      <c r="Z113" s="85">
        <f>VLOOKUP($C$2,'[73]ERU-1'!$A$6:$BE$17,Z$42,FALSE)</f>
        <v>0</v>
      </c>
      <c r="AA113" s="85" t="str">
        <f>INDEX([16]Data!$BK$5:$BK$156,MATCH(A113,[16]Data!$A$5:$A$156,0))</f>
        <v>Pardubický</v>
      </c>
      <c r="AB113" s="86">
        <f>INDEX([16]Data!$BM$5:$BM$156,MATCH(A113,[16]Data!$A$5:$A$156,0))</f>
        <v>0.29099999999999998</v>
      </c>
      <c r="AC113" s="12"/>
      <c r="AD113" s="39">
        <f t="shared" si="17"/>
        <v>0.78854403229876358</v>
      </c>
    </row>
    <row r="114" spans="1:30" x14ac:dyDescent="0.25">
      <c r="A114">
        <v>2885</v>
      </c>
      <c r="B114" s="84" t="str">
        <f>INDEX([16]Data!$C$5:$C$156,MATCH(A114,[16]Data!$A$5:$A$156,0))</f>
        <v>KJ - Polička, Svépomoc</v>
      </c>
      <c r="C114" s="85" t="str">
        <f>VLOOKUP($C$2,'[74]ERU-1'!$A$6:$BE$17,C$42,FALSE)</f>
        <v>Listopad</v>
      </c>
      <c r="D114" s="85">
        <f>VLOOKUP($C$2,'[74]ERU-1'!$A$6:$BE$17,D$42,FALSE)</f>
        <v>11</v>
      </c>
      <c r="E114" s="85">
        <f>VLOOKUP($C$2,'[74]ERU-1'!$A$6:$BE$17,E$42,FALSE)</f>
        <v>494.39299999999997</v>
      </c>
      <c r="F114" s="85">
        <f>VLOOKUP($C$2,'[74]ERU-1'!$A$6:$BE$17,F$42,FALSE)</f>
        <v>263.803</v>
      </c>
      <c r="G114" s="85">
        <f>VLOOKUP($C$2,'[74]ERU-1'!$A$6:$BE$17,G$42,FALSE)</f>
        <v>35.378999999999998</v>
      </c>
      <c r="H114" s="85">
        <f>VLOOKUP($C$2,'[74]ERU-1'!$A$6:$BE$17,H$42,FALSE)</f>
        <v>753</v>
      </c>
      <c r="I114" s="85">
        <f>VLOOKUP($C$2,'[74]ERU-1'!$A$6:$BE$17,I$42,FALSE)</f>
        <v>0</v>
      </c>
      <c r="J114" s="85">
        <f>VLOOKUP($C$2,'[74]ERU-1'!$A$6:$BE$17,J$42,FALSE)</f>
        <v>0</v>
      </c>
      <c r="K114" s="85">
        <f>VLOOKUP($C$2,'[74]ERU-1'!$A$6:$BE$17,K$42,FALSE)</f>
        <v>753</v>
      </c>
      <c r="L114" s="85">
        <f>VLOOKUP($C$2,'[74]ERU-1'!$A$6:$BE$17,L$42,FALSE)</f>
        <v>0</v>
      </c>
      <c r="M114" s="85">
        <f>VLOOKUP($C$2,'[74]ERU-1'!$A$6:$BE$17,M$42,FALSE)</f>
        <v>753</v>
      </c>
      <c r="N114" s="85">
        <f>VLOOKUP($C$2,'[74]ERU-1'!$A$6:$BE$17,N$42,FALSE)</f>
        <v>0</v>
      </c>
      <c r="O114" s="85" t="s">
        <v>36</v>
      </c>
      <c r="P114" s="85">
        <f>VLOOKUP($C$2,'[74]ERU-1'!$A$6:$BE$17,P$42,FALSE)</f>
        <v>0</v>
      </c>
      <c r="Q114" s="85">
        <f>VLOOKUP($C$2,'[74]ERU-1'!$A$6:$BE$17,Q$42,FALSE)</f>
        <v>0</v>
      </c>
      <c r="R114" s="85">
        <f>VLOOKUP($C$2,'[74]ERU-1'!$A$6:$BE$17,R$42,FALSE)</f>
        <v>753</v>
      </c>
      <c r="S114" s="85">
        <f>VLOOKUP($C$2,'[74]ERU-1'!$A$6:$BE$17,S$42,FALSE)</f>
        <v>0</v>
      </c>
      <c r="T114" s="85">
        <f>VLOOKUP($C$2,'[74]ERU-1'!$A$6:$BE$17,T$42,FALSE)</f>
        <v>0</v>
      </c>
      <c r="U114" s="85">
        <f>VLOOKUP($C$2,'[74]ERU-1'!$A$6:$BE$17,U$42,FALSE)</f>
        <v>0</v>
      </c>
      <c r="V114" s="85">
        <f>VLOOKUP($C$2,'[74]ERU-1'!$A$6:$BE$17,V$42,FALSE)</f>
        <v>0</v>
      </c>
      <c r="W114" s="85">
        <f>VLOOKUP($C$2,'[74]ERU-1'!$A$6:$BE$17,W$42,FALSE)</f>
        <v>0</v>
      </c>
      <c r="X114" s="85">
        <f>VLOOKUP($C$2,'[74]ERU-1'!$A$6:$BE$17,X$42,FALSE)</f>
        <v>0</v>
      </c>
      <c r="Y114" s="85">
        <f>VLOOKUP($C$2,'[74]ERU-1'!$A$6:$BE$17,Y$42,FALSE)</f>
        <v>0</v>
      </c>
      <c r="Z114" s="85">
        <f>VLOOKUP($C$2,'[74]ERU-1'!$A$6:$BE$17,Z$42,FALSE)</f>
        <v>0</v>
      </c>
      <c r="AA114" s="85" t="str">
        <f>INDEX([16]Data!$BK$5:$BK$156,MATCH(A114,[16]Data!$A$5:$A$156,0))</f>
        <v>Pardubický</v>
      </c>
      <c r="AB114" s="86">
        <f>INDEX([16]Data!$BM$5:$BM$156,MATCH(A114,[16]Data!$A$5:$A$156,0))</f>
        <v>0.47199999999999998</v>
      </c>
      <c r="AC114" s="12"/>
      <c r="AD114" s="39">
        <f t="shared" si="17"/>
        <v>0.79288964366086312</v>
      </c>
    </row>
    <row r="115" spans="1:30" x14ac:dyDescent="0.25">
      <c r="A115">
        <v>2696</v>
      </c>
      <c r="B115" s="84" t="str">
        <f>INDEX([16]Data!$C$5:$C$156,MATCH(A115,[16]Data!$A$5:$A$156,0))</f>
        <v>KJ - Postoloprty, Draguš</v>
      </c>
      <c r="C115" s="85" t="str">
        <f>VLOOKUP($C$2,'[75]ERU-1'!$A$6:$BE$17,C$42,FALSE)</f>
        <v>Listopad</v>
      </c>
      <c r="D115" s="85">
        <f>VLOOKUP($C$2,'[75]ERU-1'!$A$6:$BE$17,D$42,FALSE)</f>
        <v>11</v>
      </c>
      <c r="E115" s="85">
        <f>VLOOKUP($C$2,'[75]ERU-1'!$A$6:$BE$17,E$42,FALSE)</f>
        <v>274.29899999999998</v>
      </c>
      <c r="F115" s="85">
        <f>VLOOKUP($C$2,'[75]ERU-1'!$A$6:$BE$17,F$42,FALSE)</f>
        <v>156.31299999999999</v>
      </c>
      <c r="G115" s="85">
        <f>VLOOKUP($C$2,'[75]ERU-1'!$A$6:$BE$17,G$42,FALSE)</f>
        <v>35.347999999999999</v>
      </c>
      <c r="H115" s="85">
        <f>VLOOKUP($C$2,'[75]ERU-1'!$A$6:$BE$17,H$42,FALSE)</f>
        <v>430</v>
      </c>
      <c r="I115" s="85">
        <f>VLOOKUP($C$2,'[75]ERU-1'!$A$6:$BE$17,I$42,FALSE)</f>
        <v>0</v>
      </c>
      <c r="J115" s="85">
        <f>VLOOKUP($C$2,'[75]ERU-1'!$A$6:$BE$17,J$42,FALSE)</f>
        <v>0</v>
      </c>
      <c r="K115" s="85">
        <f>VLOOKUP($C$2,'[75]ERU-1'!$A$6:$BE$17,K$42,FALSE)</f>
        <v>430</v>
      </c>
      <c r="L115" s="85">
        <f>VLOOKUP($C$2,'[75]ERU-1'!$A$6:$BE$17,L$42,FALSE)</f>
        <v>0</v>
      </c>
      <c r="M115" s="85">
        <f>VLOOKUP($C$2,'[75]ERU-1'!$A$6:$BE$17,M$42,FALSE)</f>
        <v>430</v>
      </c>
      <c r="N115" s="85">
        <f>VLOOKUP($C$2,'[75]ERU-1'!$A$6:$BE$17,N$42,FALSE)</f>
        <v>0</v>
      </c>
      <c r="O115" s="85" t="s">
        <v>36</v>
      </c>
      <c r="P115" s="85">
        <f>VLOOKUP($C$2,'[75]ERU-1'!$A$6:$BE$17,P$42,FALSE)</f>
        <v>0</v>
      </c>
      <c r="Q115" s="85">
        <f>VLOOKUP($C$2,'[75]ERU-1'!$A$6:$BE$17,Q$42,FALSE)</f>
        <v>0</v>
      </c>
      <c r="R115" s="85">
        <f>VLOOKUP($C$2,'[75]ERU-1'!$A$6:$BE$17,R$42,FALSE)</f>
        <v>430</v>
      </c>
      <c r="S115" s="85">
        <f>VLOOKUP($C$2,'[75]ERU-1'!$A$6:$BE$17,S$42,FALSE)</f>
        <v>0</v>
      </c>
      <c r="T115" s="85">
        <f>VLOOKUP($C$2,'[75]ERU-1'!$A$6:$BE$17,T$42,FALSE)</f>
        <v>0</v>
      </c>
      <c r="U115" s="85">
        <f>VLOOKUP($C$2,'[75]ERU-1'!$A$6:$BE$17,U$42,FALSE)</f>
        <v>0</v>
      </c>
      <c r="V115" s="85">
        <f>VLOOKUP($C$2,'[75]ERU-1'!$A$6:$BE$17,V$42,FALSE)</f>
        <v>0</v>
      </c>
      <c r="W115" s="85">
        <f>VLOOKUP($C$2,'[75]ERU-1'!$A$6:$BE$17,W$42,FALSE)</f>
        <v>0</v>
      </c>
      <c r="X115" s="85">
        <f>VLOOKUP($C$2,'[75]ERU-1'!$A$6:$BE$17,X$42,FALSE)</f>
        <v>0</v>
      </c>
      <c r="Y115" s="85">
        <f>VLOOKUP($C$2,'[75]ERU-1'!$A$6:$BE$17,Y$42,FALSE)</f>
        <v>0</v>
      </c>
      <c r="Z115" s="85">
        <f>VLOOKUP($C$2,'[75]ERU-1'!$A$6:$BE$17,Z$42,FALSE)</f>
        <v>0</v>
      </c>
      <c r="AA115" s="85" t="str">
        <f>INDEX([16]Data!$BK$5:$BK$156,MATCH(A115,[16]Data!$A$5:$A$156,0))</f>
        <v>Ústecký</v>
      </c>
      <c r="AB115" s="86">
        <f>INDEX([16]Data!$BM$5:$BM$156,MATCH(A115,[16]Data!$A$5:$A$156,0))</f>
        <v>0.28599999999999998</v>
      </c>
      <c r="AC115" s="12"/>
      <c r="AD115" s="39">
        <f t="shared" si="17"/>
        <v>0.76413634467027336</v>
      </c>
    </row>
    <row r="116" spans="1:30" x14ac:dyDescent="0.25">
      <c r="A116">
        <v>2804</v>
      </c>
      <c r="B116" s="84" t="str">
        <f>INDEX([16]Data!$C$5:$C$156,MATCH(A116,[16]Data!$A$5:$A$156,0))</f>
        <v>KJ - Postoloprty, Dvořákova</v>
      </c>
      <c r="C116" s="85" t="str">
        <f>VLOOKUP($C$2,'[76]ERU-1'!$A$6:$BE$17,C$42,FALSE)</f>
        <v>Listopad</v>
      </c>
      <c r="D116" s="85">
        <f>VLOOKUP($C$2,'[76]ERU-1'!$A$6:$BE$17,D$42,FALSE)</f>
        <v>11</v>
      </c>
      <c r="E116" s="85">
        <f>VLOOKUP($C$2,'[76]ERU-1'!$A$6:$BE$17,E$42,FALSE)</f>
        <v>820.74800000000005</v>
      </c>
      <c r="F116" s="85">
        <f>VLOOKUP($C$2,'[76]ERU-1'!$A$6:$BE$17,F$42,FALSE)</f>
        <v>443.66300000000001</v>
      </c>
      <c r="G116" s="85">
        <f>VLOOKUP($C$2,'[76]ERU-1'!$A$6:$BE$17,G$42,FALSE)</f>
        <v>35.347999999999999</v>
      </c>
      <c r="H116" s="85">
        <f>VLOOKUP($C$2,'[76]ERU-1'!$A$6:$BE$17,H$42,FALSE)</f>
        <v>1297</v>
      </c>
      <c r="I116" s="85">
        <f>VLOOKUP($C$2,'[76]ERU-1'!$A$6:$BE$17,I$42,FALSE)</f>
        <v>0</v>
      </c>
      <c r="J116" s="85">
        <f>VLOOKUP($C$2,'[76]ERU-1'!$A$6:$BE$17,J$42,FALSE)</f>
        <v>0</v>
      </c>
      <c r="K116" s="85">
        <f>VLOOKUP($C$2,'[76]ERU-1'!$A$6:$BE$17,K$42,FALSE)</f>
        <v>1297</v>
      </c>
      <c r="L116" s="85">
        <f>VLOOKUP($C$2,'[76]ERU-1'!$A$6:$BE$17,L$42,FALSE)</f>
        <v>0</v>
      </c>
      <c r="M116" s="85">
        <f>VLOOKUP($C$2,'[76]ERU-1'!$A$6:$BE$17,M$42,FALSE)</f>
        <v>1297</v>
      </c>
      <c r="N116" s="85">
        <f>VLOOKUP($C$2,'[76]ERU-1'!$A$6:$BE$17,N$42,FALSE)</f>
        <v>0</v>
      </c>
      <c r="O116" s="85" t="s">
        <v>36</v>
      </c>
      <c r="P116" s="85">
        <f>VLOOKUP($C$2,'[76]ERU-1'!$A$6:$BE$17,P$42,FALSE)</f>
        <v>0</v>
      </c>
      <c r="Q116" s="85">
        <f>VLOOKUP($C$2,'[76]ERU-1'!$A$6:$BE$17,Q$42,FALSE)</f>
        <v>0</v>
      </c>
      <c r="R116" s="85">
        <f>VLOOKUP($C$2,'[76]ERU-1'!$A$6:$BE$17,R$42,FALSE)</f>
        <v>1297</v>
      </c>
      <c r="S116" s="85">
        <f>VLOOKUP($C$2,'[76]ERU-1'!$A$6:$BE$17,S$42,FALSE)</f>
        <v>0</v>
      </c>
      <c r="T116" s="85">
        <f>VLOOKUP($C$2,'[76]ERU-1'!$A$6:$BE$17,T$42,FALSE)</f>
        <v>0</v>
      </c>
      <c r="U116" s="85">
        <f>VLOOKUP($C$2,'[76]ERU-1'!$A$6:$BE$17,U$42,FALSE)</f>
        <v>0</v>
      </c>
      <c r="V116" s="85">
        <f>VLOOKUP($C$2,'[76]ERU-1'!$A$6:$BE$17,V$42,FALSE)</f>
        <v>0</v>
      </c>
      <c r="W116" s="85">
        <f>VLOOKUP($C$2,'[76]ERU-1'!$A$6:$BE$17,W$42,FALSE)</f>
        <v>0</v>
      </c>
      <c r="X116" s="85">
        <f>VLOOKUP($C$2,'[76]ERU-1'!$A$6:$BE$17,X$42,FALSE)</f>
        <v>0</v>
      </c>
      <c r="Y116" s="85">
        <f>VLOOKUP($C$2,'[76]ERU-1'!$A$6:$BE$17,Y$42,FALSE)</f>
        <v>0</v>
      </c>
      <c r="Z116" s="85">
        <f>VLOOKUP($C$2,'[76]ERU-1'!$A$6:$BE$17,Z$42,FALSE)</f>
        <v>0</v>
      </c>
      <c r="AA116" s="85" t="str">
        <f>INDEX([16]Data!$BK$5:$BK$156,MATCH(A116,[16]Data!$A$5:$A$156,0))</f>
        <v>Ústecký</v>
      </c>
      <c r="AB116" s="86">
        <f>INDEX([16]Data!$BM$5:$BM$156,MATCH(A116,[16]Data!$A$5:$A$156,0))</f>
        <v>1.0629999999999999</v>
      </c>
      <c r="AC116" s="12"/>
      <c r="AD116" s="39">
        <f t="shared" si="17"/>
        <v>0.81205279182121959</v>
      </c>
    </row>
    <row r="117" spans="1:30" x14ac:dyDescent="0.25">
      <c r="A117">
        <v>3614</v>
      </c>
      <c r="B117" s="84" t="str">
        <f>INDEX([16]Data!$C$5:$C$156,MATCH(A117,[16]Data!$A$5:$A$156,0))</f>
        <v>KJ - Prostějov, B. Šmerala</v>
      </c>
      <c r="C117" s="85" t="str">
        <f>VLOOKUP($C$2,'[77]ERU-1'!$A$6:$BE$17,C$42,FALSE)</f>
        <v>Listopad</v>
      </c>
      <c r="D117" s="85">
        <f>VLOOKUP($C$2,'[77]ERU-1'!$A$6:$BE$17,D$42,FALSE)</f>
        <v>11</v>
      </c>
      <c r="E117" s="85">
        <f>VLOOKUP($C$2,'[77]ERU-1'!$A$6:$BE$17,E$42,FALSE)</f>
        <v>1346.5730000000001</v>
      </c>
      <c r="F117" s="85">
        <f>VLOOKUP($C$2,'[77]ERU-1'!$A$6:$BE$17,F$42,FALSE)</f>
        <v>730.47500000000002</v>
      </c>
      <c r="G117" s="85">
        <f>VLOOKUP($C$2,'[77]ERU-1'!$A$6:$BE$17,G$42,FALSE)</f>
        <v>35.381</v>
      </c>
      <c r="H117" s="85">
        <f>VLOOKUP($C$2,'[77]ERU-1'!$A$6:$BE$17,H$42,FALSE)</f>
        <v>2171</v>
      </c>
      <c r="I117" s="85">
        <f>VLOOKUP($C$2,'[77]ERU-1'!$A$6:$BE$17,I$42,FALSE)</f>
        <v>0</v>
      </c>
      <c r="J117" s="85">
        <f>VLOOKUP($C$2,'[77]ERU-1'!$A$6:$BE$17,J$42,FALSE)</f>
        <v>0</v>
      </c>
      <c r="K117" s="85">
        <f>VLOOKUP($C$2,'[77]ERU-1'!$A$6:$BE$17,K$42,FALSE)</f>
        <v>2171</v>
      </c>
      <c r="L117" s="85">
        <f>VLOOKUP($C$2,'[77]ERU-1'!$A$6:$BE$17,L$42,FALSE)</f>
        <v>0</v>
      </c>
      <c r="M117" s="85">
        <f>VLOOKUP($C$2,'[77]ERU-1'!$A$6:$BE$17,M$42,FALSE)</f>
        <v>2171</v>
      </c>
      <c r="N117" s="85">
        <f>VLOOKUP($C$2,'[77]ERU-1'!$A$6:$BE$17,N$42,FALSE)</f>
        <v>0</v>
      </c>
      <c r="O117" s="85" t="s">
        <v>36</v>
      </c>
      <c r="P117" s="85">
        <f>VLOOKUP($C$2,'[77]ERU-1'!$A$6:$BE$17,P$42,FALSE)</f>
        <v>0</v>
      </c>
      <c r="Q117" s="85">
        <f>VLOOKUP($C$2,'[77]ERU-1'!$A$6:$BE$17,Q$42,FALSE)</f>
        <v>0</v>
      </c>
      <c r="R117" s="85">
        <f>VLOOKUP($C$2,'[77]ERU-1'!$A$6:$BE$17,R$42,FALSE)</f>
        <v>2171</v>
      </c>
      <c r="S117" s="85">
        <f>VLOOKUP($C$2,'[77]ERU-1'!$A$6:$BE$17,S$42,FALSE)</f>
        <v>0</v>
      </c>
      <c r="T117" s="85">
        <f>VLOOKUP($C$2,'[77]ERU-1'!$A$6:$BE$17,T$42,FALSE)</f>
        <v>0</v>
      </c>
      <c r="U117" s="85">
        <f>VLOOKUP($C$2,'[77]ERU-1'!$A$6:$BE$17,U$42,FALSE)</f>
        <v>0</v>
      </c>
      <c r="V117" s="85">
        <f>VLOOKUP($C$2,'[77]ERU-1'!$A$6:$BE$17,V$42,FALSE)</f>
        <v>0</v>
      </c>
      <c r="W117" s="85">
        <f>VLOOKUP($C$2,'[77]ERU-1'!$A$6:$BE$17,W$42,FALSE)</f>
        <v>0</v>
      </c>
      <c r="X117" s="85">
        <f>VLOOKUP($C$2,'[77]ERU-1'!$A$6:$BE$17,X$42,FALSE)</f>
        <v>0</v>
      </c>
      <c r="Y117" s="85">
        <f>VLOOKUP($C$2,'[77]ERU-1'!$A$6:$BE$17,Y$42,FALSE)</f>
        <v>0</v>
      </c>
      <c r="Z117" s="85">
        <f>VLOOKUP($C$2,'[77]ERU-1'!$A$6:$BE$17,Z$42,FALSE)</f>
        <v>0</v>
      </c>
      <c r="AA117" s="85" t="str">
        <f>INDEX([16]Data!$BK$5:$BK$156,MATCH(A117,[16]Data!$A$5:$A$156,0))</f>
        <v>Olomoucký</v>
      </c>
      <c r="AB117" s="86">
        <f>INDEX([16]Data!$BM$5:$BM$156,MATCH(A117,[16]Data!$A$5:$A$156,0))</f>
        <v>1.964</v>
      </c>
      <c r="AC117" s="12"/>
      <c r="AD117" s="39">
        <f t="shared" si="17"/>
        <v>0.8255663171984744</v>
      </c>
    </row>
    <row r="118" spans="1:30" x14ac:dyDescent="0.25">
      <c r="A118">
        <v>3613</v>
      </c>
      <c r="B118" s="84" t="str">
        <f>INDEX([16]Data!$C$5:$C$156,MATCH(A118,[16]Data!$A$5:$A$156,0))</f>
        <v>KJ - Prostějov, S. Manharda</v>
      </c>
      <c r="C118" s="85" t="str">
        <f>VLOOKUP($C$2,'[78]ERU-1'!$A$6:$BE$17,C$42,FALSE)</f>
        <v>Listopad</v>
      </c>
      <c r="D118" s="85">
        <f>VLOOKUP($C$2,'[78]ERU-1'!$A$6:$BE$17,D$42,FALSE)</f>
        <v>11</v>
      </c>
      <c r="E118" s="85">
        <f>VLOOKUP($C$2,'[78]ERU-1'!$A$6:$BE$17,E$42,FALSE)</f>
        <v>1354.2739999999999</v>
      </c>
      <c r="F118" s="85">
        <f>VLOOKUP($C$2,'[78]ERU-1'!$A$6:$BE$17,F$42,FALSE)</f>
        <v>732.47799999999995</v>
      </c>
      <c r="G118" s="85">
        <f>VLOOKUP($C$2,'[78]ERU-1'!$A$6:$BE$17,G$42,FALSE)</f>
        <v>35.380000000000003</v>
      </c>
      <c r="H118" s="85">
        <f>VLOOKUP($C$2,'[78]ERU-1'!$A$6:$BE$17,H$42,FALSE)</f>
        <v>2171</v>
      </c>
      <c r="I118" s="85">
        <f>VLOOKUP($C$2,'[78]ERU-1'!$A$6:$BE$17,I$42,FALSE)</f>
        <v>0</v>
      </c>
      <c r="J118" s="85">
        <f>VLOOKUP($C$2,'[78]ERU-1'!$A$6:$BE$17,J$42,FALSE)</f>
        <v>0</v>
      </c>
      <c r="K118" s="85">
        <f>VLOOKUP($C$2,'[78]ERU-1'!$A$6:$BE$17,K$42,FALSE)</f>
        <v>2171</v>
      </c>
      <c r="L118" s="85">
        <f>VLOOKUP($C$2,'[78]ERU-1'!$A$6:$BE$17,L$42,FALSE)</f>
        <v>0</v>
      </c>
      <c r="M118" s="85">
        <f>VLOOKUP($C$2,'[78]ERU-1'!$A$6:$BE$17,M$42,FALSE)</f>
        <v>2171</v>
      </c>
      <c r="N118" s="85">
        <f>VLOOKUP($C$2,'[78]ERU-1'!$A$6:$BE$17,N$42,FALSE)</f>
        <v>0</v>
      </c>
      <c r="O118" s="85" t="s">
        <v>36</v>
      </c>
      <c r="P118" s="85">
        <f>VLOOKUP($C$2,'[78]ERU-1'!$A$6:$BE$17,P$42,FALSE)</f>
        <v>0</v>
      </c>
      <c r="Q118" s="85">
        <f>VLOOKUP($C$2,'[78]ERU-1'!$A$6:$BE$17,Q$42,FALSE)</f>
        <v>0</v>
      </c>
      <c r="R118" s="85">
        <f>VLOOKUP($C$2,'[78]ERU-1'!$A$6:$BE$17,R$42,FALSE)</f>
        <v>2171</v>
      </c>
      <c r="S118" s="85">
        <f>VLOOKUP($C$2,'[78]ERU-1'!$A$6:$BE$17,S$42,FALSE)</f>
        <v>0</v>
      </c>
      <c r="T118" s="85">
        <f>VLOOKUP($C$2,'[78]ERU-1'!$A$6:$BE$17,T$42,FALSE)</f>
        <v>0</v>
      </c>
      <c r="U118" s="85">
        <f>VLOOKUP($C$2,'[78]ERU-1'!$A$6:$BE$17,U$42,FALSE)</f>
        <v>0</v>
      </c>
      <c r="V118" s="85">
        <f>VLOOKUP($C$2,'[78]ERU-1'!$A$6:$BE$17,V$42,FALSE)</f>
        <v>0</v>
      </c>
      <c r="W118" s="85">
        <f>VLOOKUP($C$2,'[78]ERU-1'!$A$6:$BE$17,W$42,FALSE)</f>
        <v>0</v>
      </c>
      <c r="X118" s="85">
        <f>VLOOKUP($C$2,'[78]ERU-1'!$A$6:$BE$17,X$42,FALSE)</f>
        <v>0</v>
      </c>
      <c r="Y118" s="85">
        <f>VLOOKUP($C$2,'[78]ERU-1'!$A$6:$BE$17,Y$42,FALSE)</f>
        <v>0</v>
      </c>
      <c r="Z118" s="85">
        <f>VLOOKUP($C$2,'[78]ERU-1'!$A$6:$BE$17,Z$42,FALSE)</f>
        <v>0</v>
      </c>
      <c r="AA118" s="85" t="str">
        <f>INDEX([16]Data!$BK$5:$BK$156,MATCH(A118,[16]Data!$A$5:$A$156,0))</f>
        <v>Olomoucký</v>
      </c>
      <c r="AB118" s="86">
        <f>INDEX([16]Data!$BM$5:$BM$156,MATCH(A118,[16]Data!$A$5:$A$156,0))</f>
        <v>1.964</v>
      </c>
      <c r="AC118" s="12"/>
      <c r="AD118" s="39">
        <f t="shared" si="17"/>
        <v>0.82330876225027316</v>
      </c>
    </row>
    <row r="119" spans="1:30" x14ac:dyDescent="0.25">
      <c r="A119">
        <v>3611</v>
      </c>
      <c r="B119" s="84" t="str">
        <f>INDEX([16]Data!$C$5:$C$156,MATCH(A119,[16]Data!$A$5:$A$156,0))</f>
        <v>KJ - Prostějov, Moravská</v>
      </c>
      <c r="C119" s="85" t="str">
        <f>VLOOKUP($C$2,'[79]ERU-1'!$A$6:$BE$17,C$42,FALSE)</f>
        <v>Listopad</v>
      </c>
      <c r="D119" s="85">
        <f>VLOOKUP($C$2,'[79]ERU-1'!$A$6:$BE$17,D$42,FALSE)</f>
        <v>11</v>
      </c>
      <c r="E119" s="85">
        <f>VLOOKUP($C$2,'[79]ERU-1'!$A$6:$BE$17,E$42,FALSE)</f>
        <v>645.60500000000002</v>
      </c>
      <c r="F119" s="85">
        <f>VLOOKUP($C$2,'[79]ERU-1'!$A$6:$BE$17,F$42,FALSE)</f>
        <v>347.096</v>
      </c>
      <c r="G119" s="85">
        <f>VLOOKUP($C$2,'[79]ERU-1'!$A$6:$BE$17,G$42,FALSE)</f>
        <v>35.380000000000003</v>
      </c>
      <c r="H119" s="85">
        <f>VLOOKUP($C$2,'[79]ERU-1'!$A$6:$BE$17,H$42,FALSE)</f>
        <v>994</v>
      </c>
      <c r="I119" s="85">
        <f>VLOOKUP($C$2,'[79]ERU-1'!$A$6:$BE$17,I$42,FALSE)</f>
        <v>0</v>
      </c>
      <c r="J119" s="85">
        <f>VLOOKUP($C$2,'[79]ERU-1'!$A$6:$BE$17,J$42,FALSE)</f>
        <v>0</v>
      </c>
      <c r="K119" s="85">
        <f>VLOOKUP($C$2,'[79]ERU-1'!$A$6:$BE$17,K$42,FALSE)</f>
        <v>994</v>
      </c>
      <c r="L119" s="85">
        <f>VLOOKUP($C$2,'[79]ERU-1'!$A$6:$BE$17,L$42,FALSE)</f>
        <v>0</v>
      </c>
      <c r="M119" s="85">
        <f>VLOOKUP($C$2,'[79]ERU-1'!$A$6:$BE$17,M$42,FALSE)</f>
        <v>994</v>
      </c>
      <c r="N119" s="85">
        <f>VLOOKUP($C$2,'[79]ERU-1'!$A$6:$BE$17,N$42,FALSE)</f>
        <v>0</v>
      </c>
      <c r="O119" s="85" t="s">
        <v>36</v>
      </c>
      <c r="P119" s="85">
        <f>VLOOKUP($C$2,'[79]ERU-1'!$A$6:$BE$17,P$42,FALSE)</f>
        <v>0</v>
      </c>
      <c r="Q119" s="85">
        <f>VLOOKUP($C$2,'[79]ERU-1'!$A$6:$BE$17,Q$42,FALSE)</f>
        <v>0</v>
      </c>
      <c r="R119" s="85">
        <f>VLOOKUP($C$2,'[79]ERU-1'!$A$6:$BE$17,R$42,FALSE)</f>
        <v>994</v>
      </c>
      <c r="S119" s="85">
        <f>VLOOKUP($C$2,'[79]ERU-1'!$A$6:$BE$17,S$42,FALSE)</f>
        <v>0</v>
      </c>
      <c r="T119" s="85">
        <f>VLOOKUP($C$2,'[79]ERU-1'!$A$6:$BE$17,T$42,FALSE)</f>
        <v>0</v>
      </c>
      <c r="U119" s="85">
        <f>VLOOKUP($C$2,'[79]ERU-1'!$A$6:$BE$17,U$42,FALSE)</f>
        <v>0</v>
      </c>
      <c r="V119" s="85">
        <f>VLOOKUP($C$2,'[79]ERU-1'!$A$6:$BE$17,V$42,FALSE)</f>
        <v>0</v>
      </c>
      <c r="W119" s="85">
        <f>VLOOKUP($C$2,'[79]ERU-1'!$A$6:$BE$17,W$42,FALSE)</f>
        <v>0</v>
      </c>
      <c r="X119" s="85">
        <f>VLOOKUP($C$2,'[79]ERU-1'!$A$6:$BE$17,X$42,FALSE)</f>
        <v>0</v>
      </c>
      <c r="Y119" s="85">
        <f>VLOOKUP($C$2,'[79]ERU-1'!$A$6:$BE$17,Y$42,FALSE)</f>
        <v>0</v>
      </c>
      <c r="Z119" s="85">
        <f>VLOOKUP($C$2,'[79]ERU-1'!$A$6:$BE$17,Z$42,FALSE)</f>
        <v>0</v>
      </c>
      <c r="AA119" s="85" t="str">
        <f>INDEX([16]Data!$BK$5:$BK$156,MATCH(A119,[16]Data!$A$5:$A$156,0))</f>
        <v>Olomoucký</v>
      </c>
      <c r="AB119" s="86">
        <f>INDEX([16]Data!$BM$5:$BM$156,MATCH(A119,[16]Data!$A$5:$A$156,0))</f>
        <v>0.79700000000000004</v>
      </c>
      <c r="AC119" s="12"/>
      <c r="AD119" s="39">
        <f t="shared" si="17"/>
        <v>0.79548917622534132</v>
      </c>
    </row>
    <row r="120" spans="1:30" x14ac:dyDescent="0.25">
      <c r="A120">
        <v>3314</v>
      </c>
      <c r="B120" s="84" t="str">
        <f>INDEX([16]Data!$C$5:$C$156,MATCH(A120,[16]Data!$A$5:$A$156,0))</f>
        <v>KJ - Prostějov nemocnice</v>
      </c>
      <c r="C120" s="85" t="str">
        <f>VLOOKUP($C$2,'[80]ERU-1'!$A$6:$BE$17,C$42,FALSE)</f>
        <v>Listopad</v>
      </c>
      <c r="D120" s="85">
        <f>VLOOKUP($C$2,'[80]ERU-1'!$A$6:$BE$17,D$42,FALSE)</f>
        <v>11</v>
      </c>
      <c r="E120" s="85">
        <f>VLOOKUP($C$2,'[80]ERU-1'!$A$6:$BE$17,E$42,FALSE)</f>
        <v>1656.27</v>
      </c>
      <c r="F120" s="85">
        <f>VLOOKUP($C$2,'[80]ERU-1'!$A$6:$BE$17,F$42,FALSE)</f>
        <v>866.20399999999995</v>
      </c>
      <c r="G120" s="85">
        <f>VLOOKUP($C$2,'[80]ERU-1'!$A$6:$BE$17,G$42,FALSE)</f>
        <v>35.380000000000003</v>
      </c>
      <c r="H120" s="85">
        <f>VLOOKUP($C$2,'[80]ERU-1'!$A$6:$BE$17,H$42,FALSE)</f>
        <v>2461</v>
      </c>
      <c r="I120" s="85">
        <f>VLOOKUP($C$2,'[80]ERU-1'!$A$6:$BE$17,I$42,FALSE)</f>
        <v>0</v>
      </c>
      <c r="J120" s="85">
        <f>VLOOKUP($C$2,'[80]ERU-1'!$A$6:$BE$17,J$42,FALSE)</f>
        <v>0</v>
      </c>
      <c r="K120" s="85">
        <f>VLOOKUP($C$2,'[80]ERU-1'!$A$6:$BE$17,K$42,FALSE)</f>
        <v>2461</v>
      </c>
      <c r="L120" s="85">
        <f>VLOOKUP($C$2,'[80]ERU-1'!$A$6:$BE$17,L$42,FALSE)</f>
        <v>0</v>
      </c>
      <c r="M120" s="85">
        <f>VLOOKUP($C$2,'[80]ERU-1'!$A$6:$BE$17,M$42,FALSE)</f>
        <v>2461</v>
      </c>
      <c r="N120" s="85">
        <f>VLOOKUP($C$2,'[80]ERU-1'!$A$6:$BE$17,N$42,FALSE)</f>
        <v>0</v>
      </c>
      <c r="O120" s="85" t="s">
        <v>36</v>
      </c>
      <c r="P120" s="85">
        <f>VLOOKUP($C$2,'[80]ERU-1'!$A$6:$BE$17,P$42,FALSE)</f>
        <v>0</v>
      </c>
      <c r="Q120" s="85">
        <f>VLOOKUP($C$2,'[80]ERU-1'!$A$6:$BE$17,Q$42,FALSE)</f>
        <v>0</v>
      </c>
      <c r="R120" s="85">
        <f>VLOOKUP($C$2,'[80]ERU-1'!$A$6:$BE$17,R$42,FALSE)</f>
        <v>2461</v>
      </c>
      <c r="S120" s="85">
        <f>VLOOKUP($C$2,'[80]ERU-1'!$A$6:$BE$17,S$42,FALSE)</f>
        <v>0</v>
      </c>
      <c r="T120" s="85">
        <f>VLOOKUP($C$2,'[80]ERU-1'!$A$6:$BE$17,T$42,FALSE)</f>
        <v>0</v>
      </c>
      <c r="U120" s="85">
        <f>VLOOKUP($C$2,'[80]ERU-1'!$A$6:$BE$17,U$42,FALSE)</f>
        <v>0</v>
      </c>
      <c r="V120" s="85">
        <f>VLOOKUP($C$2,'[80]ERU-1'!$A$6:$BE$17,V$42,FALSE)</f>
        <v>0</v>
      </c>
      <c r="W120" s="85">
        <f>VLOOKUP($C$2,'[80]ERU-1'!$A$6:$BE$17,W$42,FALSE)</f>
        <v>0</v>
      </c>
      <c r="X120" s="85">
        <f>VLOOKUP($C$2,'[80]ERU-1'!$A$6:$BE$17,X$42,FALSE)</f>
        <v>0</v>
      </c>
      <c r="Y120" s="85">
        <f>VLOOKUP($C$2,'[80]ERU-1'!$A$6:$BE$17,Y$42,FALSE)</f>
        <v>0</v>
      </c>
      <c r="Z120" s="85">
        <f>VLOOKUP($C$2,'[80]ERU-1'!$A$6:$BE$17,Z$42,FALSE)</f>
        <v>0</v>
      </c>
      <c r="AA120" s="85" t="str">
        <f>INDEX([16]Data!$BK$5:$BK$156,MATCH(A120,[16]Data!$A$5:$A$156,0))</f>
        <v>Olomoucký</v>
      </c>
      <c r="AB120" s="86">
        <f>INDEX([16]Data!$BM$5:$BM$156,MATCH(A120,[16]Data!$A$5:$A$156,0))</f>
        <v>1.9950000000000001</v>
      </c>
      <c r="AC120" s="12"/>
      <c r="AD120" s="39">
        <f t="shared" si="17"/>
        <v>0.78920336446277228</v>
      </c>
    </row>
    <row r="121" spans="1:30" x14ac:dyDescent="0.25">
      <c r="A121">
        <v>3315</v>
      </c>
      <c r="B121" s="84" t="str">
        <f>INDEX([16]Data!$C$5:$C$156,MATCH(A121,[16]Data!$A$5:$A$156,0))</f>
        <v>KJ - Prostějov sladovny</v>
      </c>
      <c r="C121" s="85" t="str">
        <f>VLOOKUP($C$2,'[81]ERU-1'!$A$6:$BE$17,C$42,FALSE)</f>
        <v>Listopad</v>
      </c>
      <c r="D121" s="85">
        <f>VLOOKUP($C$2,'[81]ERU-1'!$A$6:$BE$17,D$42,FALSE)</f>
        <v>11</v>
      </c>
      <c r="E121" s="85">
        <f>VLOOKUP($C$2,'[81]ERU-1'!$A$6:$BE$17,E$42,FALSE)</f>
        <v>1229.941</v>
      </c>
      <c r="F121" s="85">
        <f>VLOOKUP($C$2,'[81]ERU-1'!$A$6:$BE$17,F$42,FALSE)</f>
        <v>651.35799999999995</v>
      </c>
      <c r="G121" s="85">
        <f>VLOOKUP($C$2,'[81]ERU-1'!$A$6:$BE$17,G$42,FALSE)</f>
        <v>35.380000000000003</v>
      </c>
      <c r="H121" s="85">
        <f>VLOOKUP($C$2,'[81]ERU-1'!$A$6:$BE$17,H$42,FALSE)</f>
        <v>1888</v>
      </c>
      <c r="I121" s="85">
        <f>VLOOKUP($C$2,'[81]ERU-1'!$A$6:$BE$17,I$42,FALSE)</f>
        <v>0</v>
      </c>
      <c r="J121" s="85">
        <f>VLOOKUP($C$2,'[81]ERU-1'!$A$6:$BE$17,J$42,FALSE)</f>
        <v>0</v>
      </c>
      <c r="K121" s="85">
        <f>VLOOKUP($C$2,'[81]ERU-1'!$A$6:$BE$17,K$42,FALSE)</f>
        <v>1888</v>
      </c>
      <c r="L121" s="85">
        <f>VLOOKUP($C$2,'[81]ERU-1'!$A$6:$BE$17,L$42,FALSE)</f>
        <v>0</v>
      </c>
      <c r="M121" s="85">
        <f>VLOOKUP($C$2,'[81]ERU-1'!$A$6:$BE$17,M$42,FALSE)</f>
        <v>1888</v>
      </c>
      <c r="N121" s="85">
        <f>VLOOKUP($C$2,'[81]ERU-1'!$A$6:$BE$17,N$42,FALSE)</f>
        <v>0</v>
      </c>
      <c r="O121" s="85" t="s">
        <v>36</v>
      </c>
      <c r="P121" s="85">
        <f>VLOOKUP($C$2,'[81]ERU-1'!$A$6:$BE$17,P$42,FALSE)</f>
        <v>0</v>
      </c>
      <c r="Q121" s="85">
        <f>VLOOKUP($C$2,'[81]ERU-1'!$A$6:$BE$17,Q$42,FALSE)</f>
        <v>0</v>
      </c>
      <c r="R121" s="85">
        <f>VLOOKUP($C$2,'[81]ERU-1'!$A$6:$BE$17,R$42,FALSE)</f>
        <v>1888</v>
      </c>
      <c r="S121" s="85">
        <f>VLOOKUP($C$2,'[81]ERU-1'!$A$6:$BE$17,S$42,FALSE)</f>
        <v>0</v>
      </c>
      <c r="T121" s="85">
        <f>VLOOKUP($C$2,'[81]ERU-1'!$A$6:$BE$17,T$42,FALSE)</f>
        <v>0</v>
      </c>
      <c r="U121" s="85">
        <f>VLOOKUP($C$2,'[81]ERU-1'!$A$6:$BE$17,U$42,FALSE)</f>
        <v>0</v>
      </c>
      <c r="V121" s="85">
        <f>VLOOKUP($C$2,'[81]ERU-1'!$A$6:$BE$17,V$42,FALSE)</f>
        <v>0</v>
      </c>
      <c r="W121" s="85">
        <f>VLOOKUP($C$2,'[81]ERU-1'!$A$6:$BE$17,W$42,FALSE)</f>
        <v>0</v>
      </c>
      <c r="X121" s="85">
        <f>VLOOKUP($C$2,'[81]ERU-1'!$A$6:$BE$17,X$42,FALSE)</f>
        <v>0</v>
      </c>
      <c r="Y121" s="85">
        <f>VLOOKUP($C$2,'[81]ERU-1'!$A$6:$BE$17,Y$42,FALSE)</f>
        <v>0</v>
      </c>
      <c r="Z121" s="85">
        <f>VLOOKUP($C$2,'[81]ERU-1'!$A$6:$BE$17,Z$42,FALSE)</f>
        <v>0</v>
      </c>
      <c r="AA121" s="85" t="str">
        <f>INDEX([16]Data!$BK$5:$BK$156,MATCH(A121,[16]Data!$A$5:$A$156,0))</f>
        <v>Olomoucký</v>
      </c>
      <c r="AB121" s="86">
        <f>INDEX([16]Data!$BM$5:$BM$156,MATCH(A121,[16]Data!$A$5:$A$156,0))</f>
        <v>2.5129999999999999</v>
      </c>
      <c r="AC121" s="12"/>
      <c r="AD121" s="39">
        <f t="shared" si="17"/>
        <v>0.80515545129474808</v>
      </c>
    </row>
    <row r="122" spans="1:30" x14ac:dyDescent="0.25">
      <c r="A122">
        <v>3612</v>
      </c>
      <c r="B122" s="84" t="str">
        <f>INDEX([16]Data!$C$5:$C$156,MATCH(A122,[16]Data!$A$5:$A$156,0))</f>
        <v>KJ - Prostějov, Tylova</v>
      </c>
      <c r="C122" s="85" t="str">
        <f>VLOOKUP($C$2,'[82]ERU-1'!$A$6:$BE$17,C$42,FALSE)</f>
        <v>Listopad</v>
      </c>
      <c r="D122" s="85">
        <f>VLOOKUP($C$2,'[82]ERU-1'!$A$6:$BE$17,D$42,FALSE)</f>
        <v>11</v>
      </c>
      <c r="E122" s="85">
        <f>VLOOKUP($C$2,'[82]ERU-1'!$A$6:$BE$17,E$42,FALSE)</f>
        <v>1131.3019999999999</v>
      </c>
      <c r="F122" s="85">
        <f>VLOOKUP($C$2,'[82]ERU-1'!$A$6:$BE$17,F$42,FALSE)</f>
        <v>581.94500000000005</v>
      </c>
      <c r="G122" s="85">
        <f>VLOOKUP($C$2,'[82]ERU-1'!$A$6:$BE$17,G$42,FALSE)</f>
        <v>35.380000000000003</v>
      </c>
      <c r="H122" s="85">
        <f>VLOOKUP($C$2,'[82]ERU-1'!$A$6:$BE$17,H$42,FALSE)</f>
        <v>1611</v>
      </c>
      <c r="I122" s="85">
        <f>VLOOKUP($C$2,'[82]ERU-1'!$A$6:$BE$17,I$42,FALSE)</f>
        <v>0</v>
      </c>
      <c r="J122" s="85">
        <f>VLOOKUP($C$2,'[82]ERU-1'!$A$6:$BE$17,J$42,FALSE)</f>
        <v>0</v>
      </c>
      <c r="K122" s="85">
        <f>VLOOKUP($C$2,'[82]ERU-1'!$A$6:$BE$17,K$42,FALSE)</f>
        <v>1611</v>
      </c>
      <c r="L122" s="85">
        <f>VLOOKUP($C$2,'[82]ERU-1'!$A$6:$BE$17,L$42,FALSE)</f>
        <v>0</v>
      </c>
      <c r="M122" s="85">
        <f>VLOOKUP($C$2,'[82]ERU-1'!$A$6:$BE$17,M$42,FALSE)</f>
        <v>1611</v>
      </c>
      <c r="N122" s="85">
        <f>VLOOKUP($C$2,'[82]ERU-1'!$A$6:$BE$17,N$42,FALSE)</f>
        <v>0</v>
      </c>
      <c r="O122" s="85" t="s">
        <v>36</v>
      </c>
      <c r="P122" s="85">
        <f>VLOOKUP($C$2,'[82]ERU-1'!$A$6:$BE$17,P$42,FALSE)</f>
        <v>0</v>
      </c>
      <c r="Q122" s="85">
        <f>VLOOKUP($C$2,'[82]ERU-1'!$A$6:$BE$17,Q$42,FALSE)</f>
        <v>0</v>
      </c>
      <c r="R122" s="85">
        <f>VLOOKUP($C$2,'[82]ERU-1'!$A$6:$BE$17,R$42,FALSE)</f>
        <v>1611</v>
      </c>
      <c r="S122" s="85">
        <f>VLOOKUP($C$2,'[82]ERU-1'!$A$6:$BE$17,S$42,FALSE)</f>
        <v>0</v>
      </c>
      <c r="T122" s="85">
        <f>VLOOKUP($C$2,'[82]ERU-1'!$A$6:$BE$17,T$42,FALSE)</f>
        <v>0</v>
      </c>
      <c r="U122" s="85">
        <f>VLOOKUP($C$2,'[82]ERU-1'!$A$6:$BE$17,U$42,FALSE)</f>
        <v>0</v>
      </c>
      <c r="V122" s="85">
        <f>VLOOKUP($C$2,'[82]ERU-1'!$A$6:$BE$17,V$42,FALSE)</f>
        <v>0</v>
      </c>
      <c r="W122" s="85">
        <f>VLOOKUP($C$2,'[82]ERU-1'!$A$6:$BE$17,W$42,FALSE)</f>
        <v>0</v>
      </c>
      <c r="X122" s="85">
        <f>VLOOKUP($C$2,'[82]ERU-1'!$A$6:$BE$17,X$42,FALSE)</f>
        <v>0</v>
      </c>
      <c r="Y122" s="85">
        <f>VLOOKUP($C$2,'[82]ERU-1'!$A$6:$BE$17,Y$42,FALSE)</f>
        <v>0</v>
      </c>
      <c r="Z122" s="85">
        <f>VLOOKUP($C$2,'[82]ERU-1'!$A$6:$BE$17,Z$42,FALSE)</f>
        <v>0</v>
      </c>
      <c r="AA122" s="85" t="str">
        <f>INDEX([16]Data!$BK$5:$BK$156,MATCH(A122,[16]Data!$A$5:$A$156,0))</f>
        <v>Olomoucký</v>
      </c>
      <c r="AB122" s="86">
        <f>INDEX([16]Data!$BM$5:$BM$156,MATCH(A122,[16]Data!$A$5:$A$156,0))</f>
        <v>1.274</v>
      </c>
      <c r="AC122" s="12"/>
      <c r="AD122" s="39">
        <f t="shared" si="17"/>
        <v>0.76897301291359133</v>
      </c>
    </row>
    <row r="123" spans="1:30" x14ac:dyDescent="0.25">
      <c r="A123">
        <v>2882</v>
      </c>
      <c r="B123" s="84" t="str">
        <f>INDEX([16]Data!$C$5:$C$156,MATCH(A123,[16]Data!$A$5:$A$156,0))</f>
        <v>KJ - Rokycany</v>
      </c>
      <c r="C123" s="85" t="str">
        <f>VLOOKUP($C$2,'[83]ERU-1'!$A$6:$BE$17,C$42,FALSE)</f>
        <v>Listopad</v>
      </c>
      <c r="D123" s="85">
        <f>VLOOKUP($C$2,'[83]ERU-1'!$A$6:$BE$17,D$42,FALSE)</f>
        <v>11</v>
      </c>
      <c r="E123" s="85">
        <f>VLOOKUP($C$2,'[83]ERU-1'!$A$6:$BE$17,E$42,FALSE)</f>
        <v>1178.979</v>
      </c>
      <c r="F123" s="85">
        <f>VLOOKUP($C$2,'[83]ERU-1'!$A$6:$BE$17,F$42,FALSE)</f>
        <v>627.78599999999994</v>
      </c>
      <c r="G123" s="85">
        <f>VLOOKUP($C$2,'[83]ERU-1'!$A$6:$BE$17,G$42,FALSE)</f>
        <v>35.335999999999999</v>
      </c>
      <c r="H123" s="85">
        <f>VLOOKUP($C$2,'[83]ERU-1'!$A$6:$BE$17,H$42,FALSE)</f>
        <v>1769</v>
      </c>
      <c r="I123" s="85">
        <f>VLOOKUP($C$2,'[83]ERU-1'!$A$6:$BE$17,I$42,FALSE)</f>
        <v>0</v>
      </c>
      <c r="J123" s="85">
        <f>VLOOKUP($C$2,'[83]ERU-1'!$A$6:$BE$17,J$42,FALSE)</f>
        <v>0</v>
      </c>
      <c r="K123" s="85">
        <f>VLOOKUP($C$2,'[83]ERU-1'!$A$6:$BE$17,K$42,FALSE)</f>
        <v>1769</v>
      </c>
      <c r="L123" s="85">
        <f>VLOOKUP($C$2,'[83]ERU-1'!$A$6:$BE$17,L$42,FALSE)</f>
        <v>0</v>
      </c>
      <c r="M123" s="85">
        <f>VLOOKUP($C$2,'[83]ERU-1'!$A$6:$BE$17,M$42,FALSE)</f>
        <v>1769</v>
      </c>
      <c r="N123" s="85">
        <f>VLOOKUP($C$2,'[83]ERU-1'!$A$6:$BE$17,N$42,FALSE)</f>
        <v>0</v>
      </c>
      <c r="O123" s="85" t="s">
        <v>36</v>
      </c>
      <c r="P123" s="85">
        <f>VLOOKUP($C$2,'[83]ERU-1'!$A$6:$BE$17,P$42,FALSE)</f>
        <v>0</v>
      </c>
      <c r="Q123" s="85">
        <f>VLOOKUP($C$2,'[83]ERU-1'!$A$6:$BE$17,Q$42,FALSE)</f>
        <v>0</v>
      </c>
      <c r="R123" s="85">
        <f>VLOOKUP($C$2,'[83]ERU-1'!$A$6:$BE$17,R$42,FALSE)</f>
        <v>1769</v>
      </c>
      <c r="S123" s="85">
        <f>VLOOKUP($C$2,'[83]ERU-1'!$A$6:$BE$17,S$42,FALSE)</f>
        <v>0</v>
      </c>
      <c r="T123" s="85">
        <f>VLOOKUP($C$2,'[83]ERU-1'!$A$6:$BE$17,T$42,FALSE)</f>
        <v>0</v>
      </c>
      <c r="U123" s="85">
        <f>VLOOKUP($C$2,'[83]ERU-1'!$A$6:$BE$17,U$42,FALSE)</f>
        <v>0</v>
      </c>
      <c r="V123" s="85">
        <f>VLOOKUP($C$2,'[83]ERU-1'!$A$6:$BE$17,V$42,FALSE)</f>
        <v>0</v>
      </c>
      <c r="W123" s="85">
        <f>VLOOKUP($C$2,'[83]ERU-1'!$A$6:$BE$17,W$42,FALSE)</f>
        <v>0</v>
      </c>
      <c r="X123" s="85">
        <f>VLOOKUP($C$2,'[83]ERU-1'!$A$6:$BE$17,X$42,FALSE)</f>
        <v>0</v>
      </c>
      <c r="Y123" s="85">
        <f>VLOOKUP($C$2,'[83]ERU-1'!$A$6:$BE$17,Y$42,FALSE)</f>
        <v>0</v>
      </c>
      <c r="Z123" s="85">
        <f>VLOOKUP($C$2,'[83]ERU-1'!$A$6:$BE$17,Z$42,FALSE)</f>
        <v>0</v>
      </c>
      <c r="AA123" s="85" t="str">
        <f>INDEX([16]Data!$BK$5:$BK$156,MATCH(A123,[16]Data!$A$5:$A$156,0))</f>
        <v>Plzeňský</v>
      </c>
      <c r="AB123" s="86">
        <f>INDEX([16]Data!$BM$5:$BM$156,MATCH(A123,[16]Data!$A$5:$A$156,0))</f>
        <v>1.7909999999999999</v>
      </c>
      <c r="AC123" s="12"/>
      <c r="AD123" s="39">
        <f t="shared" si="17"/>
        <v>0.78273311110615551</v>
      </c>
    </row>
    <row r="124" spans="1:30" x14ac:dyDescent="0.25">
      <c r="A124">
        <v>3221</v>
      </c>
      <c r="B124" s="84" t="str">
        <f>INDEX([16]Data!$C$5:$C$156,MATCH(A124,[16]Data!$A$5:$A$156,0))</f>
        <v>KJ - Roudnice nad Labem</v>
      </c>
      <c r="C124" s="85" t="str">
        <f>VLOOKUP($C$2,'[84]ERU-1'!$A$6:$BE$17,C$42,FALSE)</f>
        <v>Listopad</v>
      </c>
      <c r="D124" s="85">
        <f>VLOOKUP($C$2,'[84]ERU-1'!$A$6:$BE$17,D$42,FALSE)</f>
        <v>11</v>
      </c>
      <c r="E124" s="85">
        <f>VLOOKUP($C$2,'[84]ERU-1'!$A$6:$BE$17,E$42,FALSE)</f>
        <v>262.25599999999997</v>
      </c>
      <c r="F124" s="85">
        <f>VLOOKUP($C$2,'[84]ERU-1'!$A$6:$BE$17,F$42,FALSE)</f>
        <v>148.38999999999999</v>
      </c>
      <c r="G124" s="85">
        <f>VLOOKUP($C$2,'[84]ERU-1'!$A$6:$BE$17,G$42,FALSE)</f>
        <v>35.351999999999997</v>
      </c>
      <c r="H124" s="85">
        <f>VLOOKUP($C$2,'[84]ERU-1'!$A$6:$BE$17,H$42,FALSE)</f>
        <v>415</v>
      </c>
      <c r="I124" s="85">
        <f>VLOOKUP($C$2,'[84]ERU-1'!$A$6:$BE$17,I$42,FALSE)</f>
        <v>0</v>
      </c>
      <c r="J124" s="85">
        <f>VLOOKUP($C$2,'[84]ERU-1'!$A$6:$BE$17,J$42,FALSE)</f>
        <v>0</v>
      </c>
      <c r="K124" s="85">
        <f>VLOOKUP($C$2,'[84]ERU-1'!$A$6:$BE$17,K$42,FALSE)</f>
        <v>415</v>
      </c>
      <c r="L124" s="85">
        <f>VLOOKUP($C$2,'[84]ERU-1'!$A$6:$BE$17,L$42,FALSE)</f>
        <v>0</v>
      </c>
      <c r="M124" s="85">
        <f>VLOOKUP($C$2,'[84]ERU-1'!$A$6:$BE$17,M$42,FALSE)</f>
        <v>415</v>
      </c>
      <c r="N124" s="85">
        <f>VLOOKUP($C$2,'[84]ERU-1'!$A$6:$BE$17,N$42,FALSE)</f>
        <v>0</v>
      </c>
      <c r="O124" s="85" t="s">
        <v>36</v>
      </c>
      <c r="P124" s="85">
        <f>VLOOKUP($C$2,'[84]ERU-1'!$A$6:$BE$17,P$42,FALSE)</f>
        <v>0</v>
      </c>
      <c r="Q124" s="85">
        <f>VLOOKUP($C$2,'[84]ERU-1'!$A$6:$BE$17,Q$42,FALSE)</f>
        <v>0</v>
      </c>
      <c r="R124" s="85">
        <f>VLOOKUP($C$2,'[84]ERU-1'!$A$6:$BE$17,R$42,FALSE)</f>
        <v>415</v>
      </c>
      <c r="S124" s="85">
        <f>VLOOKUP($C$2,'[84]ERU-1'!$A$6:$BE$17,S$42,FALSE)</f>
        <v>0</v>
      </c>
      <c r="T124" s="85">
        <f>VLOOKUP($C$2,'[84]ERU-1'!$A$6:$BE$17,T$42,FALSE)</f>
        <v>0</v>
      </c>
      <c r="U124" s="85">
        <f>VLOOKUP($C$2,'[84]ERU-1'!$A$6:$BE$17,U$42,FALSE)</f>
        <v>0</v>
      </c>
      <c r="V124" s="85">
        <f>VLOOKUP($C$2,'[84]ERU-1'!$A$6:$BE$17,V$42,FALSE)</f>
        <v>0</v>
      </c>
      <c r="W124" s="85">
        <f>VLOOKUP($C$2,'[84]ERU-1'!$A$6:$BE$17,W$42,FALSE)</f>
        <v>0</v>
      </c>
      <c r="X124" s="85">
        <f>VLOOKUP($C$2,'[84]ERU-1'!$A$6:$BE$17,X$42,FALSE)</f>
        <v>0</v>
      </c>
      <c r="Y124" s="85">
        <f>VLOOKUP($C$2,'[84]ERU-1'!$A$6:$BE$17,Y$42,FALSE)</f>
        <v>0</v>
      </c>
      <c r="Z124" s="85">
        <f>VLOOKUP($C$2,'[84]ERU-1'!$A$6:$BE$17,Z$42,FALSE)</f>
        <v>0</v>
      </c>
      <c r="AA124" s="85" t="str">
        <f>INDEX([16]Data!$BK$5:$BK$156,MATCH(A124,[16]Data!$A$5:$A$156,0))</f>
        <v>Ústecký</v>
      </c>
      <c r="AB124" s="86">
        <f>INDEX([16]Data!$BM$5:$BM$156,MATCH(A124,[16]Data!$A$5:$A$156,0))</f>
        <v>0.29099999999999998</v>
      </c>
      <c r="AC124" s="12"/>
      <c r="AD124" s="39">
        <f t="shared" si="17"/>
        <v>0.77685678130452041</v>
      </c>
    </row>
    <row r="125" spans="1:30" x14ac:dyDescent="0.25">
      <c r="A125">
        <v>3867</v>
      </c>
      <c r="B125" s="84" t="str">
        <f>INDEX([16]Data!$C$5:$C$156,MATCH(A125,[16]Data!$A$5:$A$156,0))</f>
        <v>KJ - Sedlčany, Na Severním sídlišti</v>
      </c>
      <c r="C125" s="85" t="str">
        <f>VLOOKUP($C$2,'[85]ERU-1'!$A$6:$BE$17,C$42,FALSE)</f>
        <v>Listopad</v>
      </c>
      <c r="D125" s="85">
        <f>VLOOKUP($C$2,'[85]ERU-1'!$A$6:$BE$17,D$42,FALSE)</f>
        <v>11</v>
      </c>
      <c r="E125" s="85">
        <f>VLOOKUP($C$2,'[85]ERU-1'!$A$6:$BE$17,E$42,FALSE)</f>
        <v>710.14599999999996</v>
      </c>
      <c r="F125" s="85">
        <f>VLOOKUP($C$2,'[85]ERU-1'!$A$6:$BE$17,F$42,FALSE)</f>
        <v>385.858</v>
      </c>
      <c r="G125" s="85">
        <f>VLOOKUP($C$2,'[85]ERU-1'!$A$6:$BE$17,G$42,FALSE)</f>
        <v>35.353000000000002</v>
      </c>
      <c r="H125" s="85">
        <f>VLOOKUP($C$2,'[85]ERU-1'!$A$6:$BE$17,H$42,FALSE)</f>
        <v>1106</v>
      </c>
      <c r="I125" s="85">
        <f>VLOOKUP($C$2,'[85]ERU-1'!$A$6:$BE$17,I$42,FALSE)</f>
        <v>0</v>
      </c>
      <c r="J125" s="85">
        <f>VLOOKUP($C$2,'[85]ERU-1'!$A$6:$BE$17,J$42,FALSE)</f>
        <v>0</v>
      </c>
      <c r="K125" s="85">
        <f>VLOOKUP($C$2,'[85]ERU-1'!$A$6:$BE$17,K$42,FALSE)</f>
        <v>1106</v>
      </c>
      <c r="L125" s="85">
        <f>VLOOKUP($C$2,'[85]ERU-1'!$A$6:$BE$17,L$42,FALSE)</f>
        <v>0</v>
      </c>
      <c r="M125" s="85">
        <f>VLOOKUP($C$2,'[85]ERU-1'!$A$6:$BE$17,M$42,FALSE)</f>
        <v>1106</v>
      </c>
      <c r="N125" s="85">
        <f>VLOOKUP($C$2,'[85]ERU-1'!$A$6:$BE$17,N$42,FALSE)</f>
        <v>0</v>
      </c>
      <c r="O125" s="85" t="s">
        <v>36</v>
      </c>
      <c r="P125" s="85">
        <f>VLOOKUP($C$2,'[85]ERU-1'!$A$6:$BE$17,P$42,FALSE)</f>
        <v>0</v>
      </c>
      <c r="Q125" s="85">
        <f>VLOOKUP($C$2,'[85]ERU-1'!$A$6:$BE$17,Q$42,FALSE)</f>
        <v>0</v>
      </c>
      <c r="R125" s="85">
        <f>VLOOKUP($C$2,'[85]ERU-1'!$A$6:$BE$17,R$42,FALSE)</f>
        <v>1106</v>
      </c>
      <c r="S125" s="85">
        <f>VLOOKUP($C$2,'[85]ERU-1'!$A$6:$BE$17,S$42,FALSE)</f>
        <v>0</v>
      </c>
      <c r="T125" s="85">
        <f>VLOOKUP($C$2,'[85]ERU-1'!$A$6:$BE$17,T$42,FALSE)</f>
        <v>0</v>
      </c>
      <c r="U125" s="85">
        <f>VLOOKUP($C$2,'[85]ERU-1'!$A$6:$BE$17,U$42,FALSE)</f>
        <v>0</v>
      </c>
      <c r="V125" s="85">
        <f>VLOOKUP($C$2,'[85]ERU-1'!$A$6:$BE$17,V$42,FALSE)</f>
        <v>0</v>
      </c>
      <c r="W125" s="85">
        <f>VLOOKUP($C$2,'[85]ERU-1'!$A$6:$BE$17,W$42,FALSE)</f>
        <v>0</v>
      </c>
      <c r="X125" s="85">
        <f>VLOOKUP($C$2,'[85]ERU-1'!$A$6:$BE$17,X$42,FALSE)</f>
        <v>0</v>
      </c>
      <c r="Y125" s="85">
        <f>VLOOKUP($C$2,'[85]ERU-1'!$A$6:$BE$17,Y$42,FALSE)</f>
        <v>0</v>
      </c>
      <c r="Z125" s="85">
        <f>VLOOKUP($C$2,'[85]ERU-1'!$A$6:$BE$17,Z$42,FALSE)</f>
        <v>0</v>
      </c>
      <c r="AA125" s="85" t="str">
        <f>INDEX([16]Data!$BK$5:$BK$156,MATCH(A125,[16]Data!$A$5:$A$156,0))</f>
        <v>Středočeský</v>
      </c>
      <c r="AB125" s="86">
        <f>INDEX([16]Data!$BM$5:$BM$156,MATCH(A125,[16]Data!$A$5:$A$156,0))</f>
        <v>0.77300000000000002</v>
      </c>
      <c r="AC125" s="12"/>
      <c r="AD125" s="39">
        <f t="shared" si="17"/>
        <v>0.79620539737992269</v>
      </c>
    </row>
    <row r="126" spans="1:30" x14ac:dyDescent="0.25">
      <c r="A126" s="34">
        <v>4582</v>
      </c>
      <c r="B126" s="84" t="str">
        <f>INDEX([16]Data!$C$5:$C$156,MATCH(A126,[16]Data!$A$5:$A$156,0))</f>
        <v>KJ - Sušice, Kaštanová</v>
      </c>
      <c r="C126" s="85" t="str">
        <f>VLOOKUP($C$2,'[86]ERU-1'!$A$6:$BE$17,C$42,FALSE)</f>
        <v>Listopad</v>
      </c>
      <c r="D126" s="85">
        <f>VLOOKUP($C$2,'[86]ERU-1'!$A$6:$BE$17,D$42,FALSE)</f>
        <v>11</v>
      </c>
      <c r="E126" s="85">
        <f>VLOOKUP($C$2,'[86]ERU-1'!$A$6:$BE$17,E$42,FALSE)</f>
        <v>504.471</v>
      </c>
      <c r="F126" s="85">
        <f>VLOOKUP($C$2,'[86]ERU-1'!$A$6:$BE$17,F$42,FALSE)</f>
        <v>287.02100000000002</v>
      </c>
      <c r="G126" s="85">
        <f>VLOOKUP($C$2,'[86]ERU-1'!$A$6:$BE$17,G$42,FALSE)</f>
        <v>35.332999999999998</v>
      </c>
      <c r="H126" s="85">
        <f>VLOOKUP($C$2,'[86]ERU-1'!$A$6:$BE$17,H$42,FALSE)</f>
        <v>871</v>
      </c>
      <c r="I126" s="85">
        <f>VLOOKUP($C$2,'[86]ERU-1'!$A$6:$BE$17,I$42,FALSE)</f>
        <v>0</v>
      </c>
      <c r="J126" s="85">
        <f>VLOOKUP($C$2,'[86]ERU-1'!$A$6:$BE$17,J$42,FALSE)</f>
        <v>0</v>
      </c>
      <c r="K126" s="85">
        <f>VLOOKUP($C$2,'[86]ERU-1'!$A$6:$BE$17,K$42,FALSE)</f>
        <v>871</v>
      </c>
      <c r="L126" s="85">
        <f>VLOOKUP($C$2,'[86]ERU-1'!$A$6:$BE$17,L$42,FALSE)</f>
        <v>0</v>
      </c>
      <c r="M126" s="85">
        <f>VLOOKUP($C$2,'[86]ERU-1'!$A$6:$BE$17,M$42,FALSE)</f>
        <v>871</v>
      </c>
      <c r="N126" s="85">
        <f>VLOOKUP($C$2,'[86]ERU-1'!$A$6:$BE$17,N$42,FALSE)</f>
        <v>0</v>
      </c>
      <c r="O126" s="85" t="s">
        <v>36</v>
      </c>
      <c r="P126" s="85">
        <f>VLOOKUP($C$2,'[86]ERU-1'!$A$6:$BE$17,P$42,FALSE)</f>
        <v>0</v>
      </c>
      <c r="Q126" s="85">
        <f>VLOOKUP($C$2,'[86]ERU-1'!$A$6:$BE$17,Q$42,FALSE)</f>
        <v>0</v>
      </c>
      <c r="R126" s="85">
        <f>VLOOKUP($C$2,'[86]ERU-1'!$A$6:$BE$17,R$42,FALSE)</f>
        <v>871</v>
      </c>
      <c r="S126" s="85">
        <f>VLOOKUP($C$2,'[86]ERU-1'!$A$6:$BE$17,S$42,FALSE)</f>
        <v>0</v>
      </c>
      <c r="T126" s="85">
        <f>VLOOKUP($C$2,'[86]ERU-1'!$A$6:$BE$17,T$42,FALSE)</f>
        <v>0</v>
      </c>
      <c r="U126" s="85">
        <f>VLOOKUP($C$2,'[86]ERU-1'!$A$6:$BE$17,U$42,FALSE)</f>
        <v>0</v>
      </c>
      <c r="V126" s="85">
        <f>VLOOKUP($C$2,'[86]ERU-1'!$A$6:$BE$17,V$42,FALSE)</f>
        <v>0</v>
      </c>
      <c r="W126" s="85">
        <f>VLOOKUP($C$2,'[86]ERU-1'!$A$6:$BE$17,W$42,FALSE)</f>
        <v>0</v>
      </c>
      <c r="X126" s="85">
        <f>VLOOKUP($C$2,'[86]ERU-1'!$A$6:$BE$17,X$42,FALSE)</f>
        <v>0</v>
      </c>
      <c r="Y126" s="85">
        <f>VLOOKUP($C$2,'[86]ERU-1'!$A$6:$BE$17,Y$42,FALSE)</f>
        <v>0</v>
      </c>
      <c r="Z126" s="85">
        <f>VLOOKUP($C$2,'[86]ERU-1'!$A$6:$BE$17,Z$42,FALSE)</f>
        <v>0</v>
      </c>
      <c r="AA126" s="85" t="str">
        <f>INDEX([16]Data!$BK$5:$BK$156,MATCH(A126,[16]Data!$A$5:$A$156,0))</f>
        <v>Plzeňský</v>
      </c>
      <c r="AB126" s="86">
        <f>INDEX([16]Data!$BM$5:$BM$156,MATCH(A126,[16]Data!$A$5:$A$156,0))</f>
        <v>0.66300000000000003</v>
      </c>
      <c r="AC126" s="12"/>
      <c r="AD126" s="39">
        <f t="shared" si="17"/>
        <v>0.84295032225671429</v>
      </c>
    </row>
    <row r="127" spans="1:30" x14ac:dyDescent="0.25">
      <c r="A127">
        <v>3631</v>
      </c>
      <c r="B127" s="84" t="str">
        <f>INDEX([16]Data!$C$5:$C$156,MATCH(A127,[16]Data!$A$5:$A$156,0))</f>
        <v>KJ - Sušice, Studentská</v>
      </c>
      <c r="C127" s="85" t="str">
        <f>VLOOKUP($C$2,'[87]ERU-1'!$A$6:$BE$17,C$42,FALSE)</f>
        <v>Listopad</v>
      </c>
      <c r="D127" s="85">
        <f>VLOOKUP($C$2,'[87]ERU-1'!$A$6:$BE$17,D$42,FALSE)</f>
        <v>11</v>
      </c>
      <c r="E127" s="85">
        <f>VLOOKUP($C$2,'[87]ERU-1'!$A$6:$BE$17,E$42,FALSE)</f>
        <v>242.714</v>
      </c>
      <c r="F127" s="85">
        <f>VLOOKUP($C$2,'[87]ERU-1'!$A$6:$BE$17,F$42,FALSE)</f>
        <v>140.66399999999999</v>
      </c>
      <c r="G127" s="85">
        <f>VLOOKUP($C$2,'[87]ERU-1'!$A$6:$BE$17,G$42,FALSE)</f>
        <v>35.334000000000003</v>
      </c>
      <c r="H127" s="85">
        <f>VLOOKUP($C$2,'[87]ERU-1'!$A$6:$BE$17,H$42,FALSE)</f>
        <v>413</v>
      </c>
      <c r="I127" s="85">
        <f>VLOOKUP($C$2,'[87]ERU-1'!$A$6:$BE$17,I$42,FALSE)</f>
        <v>0</v>
      </c>
      <c r="J127" s="85">
        <f>VLOOKUP($C$2,'[87]ERU-1'!$A$6:$BE$17,J$42,FALSE)</f>
        <v>0</v>
      </c>
      <c r="K127" s="85">
        <f>VLOOKUP($C$2,'[87]ERU-1'!$A$6:$BE$17,K$42,FALSE)</f>
        <v>413</v>
      </c>
      <c r="L127" s="85">
        <f>VLOOKUP($C$2,'[87]ERU-1'!$A$6:$BE$17,L$42,FALSE)</f>
        <v>0</v>
      </c>
      <c r="M127" s="85">
        <f>VLOOKUP($C$2,'[87]ERU-1'!$A$6:$BE$17,M$42,FALSE)</f>
        <v>413</v>
      </c>
      <c r="N127" s="85">
        <f>VLOOKUP($C$2,'[87]ERU-1'!$A$6:$BE$17,N$42,FALSE)</f>
        <v>0</v>
      </c>
      <c r="O127" s="85" t="s">
        <v>36</v>
      </c>
      <c r="P127" s="85">
        <f>VLOOKUP($C$2,'[87]ERU-1'!$A$6:$BE$17,P$42,FALSE)</f>
        <v>0</v>
      </c>
      <c r="Q127" s="85">
        <f>VLOOKUP($C$2,'[87]ERU-1'!$A$6:$BE$17,Q$42,FALSE)</f>
        <v>0</v>
      </c>
      <c r="R127" s="85">
        <f>VLOOKUP($C$2,'[87]ERU-1'!$A$6:$BE$17,R$42,FALSE)</f>
        <v>0</v>
      </c>
      <c r="S127" s="85">
        <f>VLOOKUP($C$2,'[87]ERU-1'!$A$6:$BE$17,S$42,FALSE)</f>
        <v>0</v>
      </c>
      <c r="T127" s="85">
        <f>VLOOKUP($C$2,'[87]ERU-1'!$A$6:$BE$17,T$42,FALSE)</f>
        <v>413</v>
      </c>
      <c r="U127" s="85">
        <f>VLOOKUP($C$2,'[87]ERU-1'!$A$6:$BE$17,U$42,FALSE)</f>
        <v>0</v>
      </c>
      <c r="V127" s="85">
        <f>VLOOKUP($C$2,'[87]ERU-1'!$A$6:$BE$17,V$42,FALSE)</f>
        <v>0</v>
      </c>
      <c r="W127" s="85">
        <f>VLOOKUP($C$2,'[87]ERU-1'!$A$6:$BE$17,W$42,FALSE)</f>
        <v>0</v>
      </c>
      <c r="X127" s="85">
        <f>VLOOKUP($C$2,'[87]ERU-1'!$A$6:$BE$17,X$42,FALSE)</f>
        <v>0</v>
      </c>
      <c r="Y127" s="85">
        <f>VLOOKUP($C$2,'[87]ERU-1'!$A$6:$BE$17,Y$42,FALSE)</f>
        <v>0</v>
      </c>
      <c r="Z127" s="85">
        <f>VLOOKUP($C$2,'[87]ERU-1'!$A$6:$BE$17,Z$42,FALSE)</f>
        <v>0</v>
      </c>
      <c r="AA127" s="85" t="str">
        <f>INDEX([16]Data!$BK$5:$BK$156,MATCH(A127,[16]Data!$A$5:$A$156,0))</f>
        <v>Plzeňský</v>
      </c>
      <c r="AB127" s="86">
        <f>INDEX([16]Data!$BM$5:$BM$156,MATCH(A127,[16]Data!$A$5:$A$156,0))</f>
        <v>0.28599999999999998</v>
      </c>
      <c r="AC127" s="12"/>
      <c r="AD127" s="39">
        <f t="shared" si="17"/>
        <v>0.81557628264674853</v>
      </c>
    </row>
    <row r="128" spans="1:30" x14ac:dyDescent="0.25">
      <c r="A128" s="34">
        <v>4581</v>
      </c>
      <c r="B128" s="84" t="str">
        <f>INDEX([16]Data!$C$5:$C$156,MATCH(A128,[16]Data!$A$5:$A$156,0))</f>
        <v>KJ - Sušice, Na Hrázi</v>
      </c>
      <c r="C128" s="85" t="str">
        <f>VLOOKUP($C$2,'[88]ERU-1'!$A$6:$BE$17,C$42,FALSE)</f>
        <v>Listopad</v>
      </c>
      <c r="D128" s="85">
        <f>VLOOKUP($C$2,'[88]ERU-1'!$A$6:$BE$17,D$42,FALSE)</f>
        <v>11</v>
      </c>
      <c r="E128" s="85">
        <f>VLOOKUP($C$2,'[88]ERU-1'!$A$6:$BE$17,E$42,FALSE)</f>
        <v>667.87300000000005</v>
      </c>
      <c r="F128" s="85">
        <f>VLOOKUP($C$2,'[88]ERU-1'!$A$6:$BE$17,F$42,FALSE)</f>
        <v>370.73399999999998</v>
      </c>
      <c r="G128" s="85">
        <f>VLOOKUP($C$2,'[88]ERU-1'!$A$6:$BE$17,G$42,FALSE)</f>
        <v>35.332999999999998</v>
      </c>
      <c r="H128" s="85">
        <f>VLOOKUP($C$2,'[88]ERU-1'!$A$6:$BE$17,H$42,FALSE)</f>
        <v>1066</v>
      </c>
      <c r="I128" s="85">
        <f>VLOOKUP($C$2,'[88]ERU-1'!$A$6:$BE$17,I$42,FALSE)</f>
        <v>0</v>
      </c>
      <c r="J128" s="85">
        <f>VLOOKUP($C$2,'[88]ERU-1'!$A$6:$BE$17,J$42,FALSE)</f>
        <v>0</v>
      </c>
      <c r="K128" s="85">
        <f>VLOOKUP($C$2,'[88]ERU-1'!$A$6:$BE$17,K$42,FALSE)</f>
        <v>1066</v>
      </c>
      <c r="L128" s="85">
        <f>VLOOKUP($C$2,'[88]ERU-1'!$A$6:$BE$17,L$42,FALSE)</f>
        <v>0</v>
      </c>
      <c r="M128" s="85">
        <f>VLOOKUP($C$2,'[88]ERU-1'!$A$6:$BE$17,M$42,FALSE)</f>
        <v>1066</v>
      </c>
      <c r="N128" s="85">
        <f>VLOOKUP($C$2,'[88]ERU-1'!$A$6:$BE$17,N$42,FALSE)</f>
        <v>0</v>
      </c>
      <c r="O128" s="85" t="s">
        <v>36</v>
      </c>
      <c r="P128" s="85">
        <f>VLOOKUP($C$2,'[88]ERU-1'!$A$6:$BE$17,P$42,FALSE)</f>
        <v>0</v>
      </c>
      <c r="Q128" s="85">
        <f>VLOOKUP($C$2,'[88]ERU-1'!$A$6:$BE$17,Q$42,FALSE)</f>
        <v>0</v>
      </c>
      <c r="R128" s="85">
        <f>VLOOKUP($C$2,'[88]ERU-1'!$A$6:$BE$17,R$42,FALSE)</f>
        <v>1066</v>
      </c>
      <c r="S128" s="85">
        <f>VLOOKUP($C$2,'[88]ERU-1'!$A$6:$BE$17,S$42,FALSE)</f>
        <v>0</v>
      </c>
      <c r="T128" s="85">
        <f>VLOOKUP($C$2,'[88]ERU-1'!$A$6:$BE$17,T$42,FALSE)</f>
        <v>0</v>
      </c>
      <c r="U128" s="85">
        <f>VLOOKUP($C$2,'[88]ERU-1'!$A$6:$BE$17,U$42,FALSE)</f>
        <v>0</v>
      </c>
      <c r="V128" s="85">
        <f>VLOOKUP($C$2,'[88]ERU-1'!$A$6:$BE$17,V$42,FALSE)</f>
        <v>0</v>
      </c>
      <c r="W128" s="85">
        <f>VLOOKUP($C$2,'[88]ERU-1'!$A$6:$BE$17,W$42,FALSE)</f>
        <v>0</v>
      </c>
      <c r="X128" s="85">
        <f>VLOOKUP($C$2,'[88]ERU-1'!$A$6:$BE$17,X$42,FALSE)</f>
        <v>0</v>
      </c>
      <c r="Y128" s="85">
        <f>VLOOKUP($C$2,'[88]ERU-1'!$A$6:$BE$17,Y$42,FALSE)</f>
        <v>0</v>
      </c>
      <c r="Z128" s="85">
        <f>VLOOKUP($C$2,'[88]ERU-1'!$A$6:$BE$17,Z$42,FALSE)</f>
        <v>0</v>
      </c>
      <c r="AA128" s="85" t="str">
        <f>INDEX([16]Data!$BK$5:$BK$156,MATCH(A128,[16]Data!$A$5:$A$156,0))</f>
        <v>Plzeňský</v>
      </c>
      <c r="AB128" s="86">
        <f>INDEX([16]Data!$BM$5:$BM$156,MATCH(A128,[16]Data!$A$5:$A$156,0))</f>
        <v>1.0389999999999999</v>
      </c>
      <c r="AC128" s="12"/>
      <c r="AD128" s="39">
        <f t="shared" si="17"/>
        <v>0.79871582080713155</v>
      </c>
    </row>
    <row r="129" spans="1:30" x14ac:dyDescent="0.25">
      <c r="A129" s="34">
        <v>4583</v>
      </c>
      <c r="B129" s="84" t="str">
        <f>INDEX([16]Data!$C$5:$C$156,MATCH(A129,[16]Data!$A$5:$A$156,0))</f>
        <v>KJ - Sušice, Pravdova</v>
      </c>
      <c r="C129" s="85" t="str">
        <f>VLOOKUP($C$2,'[89]ERU-1'!$A$6:$BE$17,C$42,FALSE)</f>
        <v>Listopad</v>
      </c>
      <c r="D129" s="85">
        <f>VLOOKUP($C$2,'[89]ERU-1'!$A$6:$BE$17,D$42,FALSE)</f>
        <v>11</v>
      </c>
      <c r="E129" s="85">
        <f>VLOOKUP($C$2,'[89]ERU-1'!$A$6:$BE$17,E$42,FALSE)</f>
        <v>482.06900000000002</v>
      </c>
      <c r="F129" s="85">
        <f>VLOOKUP($C$2,'[89]ERU-1'!$A$6:$BE$17,F$42,FALSE)</f>
        <v>274.459</v>
      </c>
      <c r="G129" s="85">
        <f>VLOOKUP($C$2,'[89]ERU-1'!$A$6:$BE$17,G$42,FALSE)</f>
        <v>35.332999999999998</v>
      </c>
      <c r="H129" s="85">
        <f>VLOOKUP($C$2,'[89]ERU-1'!$A$6:$BE$17,H$42,FALSE)</f>
        <v>835</v>
      </c>
      <c r="I129" s="85">
        <f>VLOOKUP($C$2,'[89]ERU-1'!$A$6:$BE$17,I$42,FALSE)</f>
        <v>0</v>
      </c>
      <c r="J129" s="85">
        <f>VLOOKUP($C$2,'[89]ERU-1'!$A$6:$BE$17,J$42,FALSE)</f>
        <v>0</v>
      </c>
      <c r="K129" s="85">
        <f>VLOOKUP($C$2,'[89]ERU-1'!$A$6:$BE$17,K$42,FALSE)</f>
        <v>835</v>
      </c>
      <c r="L129" s="85">
        <f>VLOOKUP($C$2,'[89]ERU-1'!$A$6:$BE$17,L$42,FALSE)</f>
        <v>0</v>
      </c>
      <c r="M129" s="85">
        <f>VLOOKUP($C$2,'[89]ERU-1'!$A$6:$BE$17,M$42,FALSE)</f>
        <v>835</v>
      </c>
      <c r="N129" s="85">
        <f>VLOOKUP($C$2,'[89]ERU-1'!$A$6:$BE$17,N$42,FALSE)</f>
        <v>0</v>
      </c>
      <c r="O129" s="85" t="s">
        <v>36</v>
      </c>
      <c r="P129" s="85">
        <f>VLOOKUP($C$2,'[89]ERU-1'!$A$6:$BE$17,P$42,FALSE)</f>
        <v>0</v>
      </c>
      <c r="Q129" s="85">
        <f>VLOOKUP($C$2,'[89]ERU-1'!$A$6:$BE$17,Q$42,FALSE)</f>
        <v>0</v>
      </c>
      <c r="R129" s="85">
        <f>VLOOKUP($C$2,'[89]ERU-1'!$A$6:$BE$17,R$42,FALSE)</f>
        <v>835</v>
      </c>
      <c r="S129" s="85">
        <f>VLOOKUP($C$2,'[89]ERU-1'!$A$6:$BE$17,S$42,FALSE)</f>
        <v>0</v>
      </c>
      <c r="T129" s="85">
        <f>VLOOKUP($C$2,'[89]ERU-1'!$A$6:$BE$17,T$42,FALSE)</f>
        <v>0</v>
      </c>
      <c r="U129" s="85">
        <f>VLOOKUP($C$2,'[89]ERU-1'!$A$6:$BE$17,U$42,FALSE)</f>
        <v>0</v>
      </c>
      <c r="V129" s="85">
        <f>VLOOKUP($C$2,'[89]ERU-1'!$A$6:$BE$17,V$42,FALSE)</f>
        <v>0</v>
      </c>
      <c r="W129" s="85">
        <f>VLOOKUP($C$2,'[89]ERU-1'!$A$6:$BE$17,W$42,FALSE)</f>
        <v>0</v>
      </c>
      <c r="X129" s="85">
        <f>VLOOKUP($C$2,'[89]ERU-1'!$A$6:$BE$17,X$42,FALSE)</f>
        <v>0</v>
      </c>
      <c r="Y129" s="85">
        <f>VLOOKUP($C$2,'[89]ERU-1'!$A$6:$BE$17,Y$42,FALSE)</f>
        <v>0</v>
      </c>
      <c r="Z129" s="85">
        <f>VLOOKUP($C$2,'[89]ERU-1'!$A$6:$BE$17,Z$42,FALSE)</f>
        <v>0</v>
      </c>
      <c r="AA129" s="85" t="str">
        <f>INDEX([16]Data!$BK$5:$BK$156,MATCH(A129,[16]Data!$A$5:$A$156,0))</f>
        <v>Plzeňský</v>
      </c>
      <c r="AB129" s="86">
        <f>INDEX([16]Data!$BM$5:$BM$156,MATCH(A129,[16]Data!$A$5:$A$156,0))</f>
        <v>0.66300000000000003</v>
      </c>
      <c r="AC129" s="12"/>
      <c r="AD129" s="39">
        <f t="shared" si="17"/>
        <v>0.84509687947724232</v>
      </c>
    </row>
    <row r="130" spans="1:30" x14ac:dyDescent="0.25">
      <c r="A130" s="34">
        <v>4580</v>
      </c>
      <c r="B130" s="84" t="str">
        <f>INDEX([16]Data!$C$5:$C$156,MATCH(A130,[16]Data!$A$5:$A$156,0))</f>
        <v>KJ - Sušice, Sirkařská</v>
      </c>
      <c r="C130" s="85" t="str">
        <f>VLOOKUP($C$2,'[90]ERU-1'!$A$6:$BE$17,C$42,FALSE)</f>
        <v>Listopad</v>
      </c>
      <c r="D130" s="85">
        <f>VLOOKUP($C$2,'[90]ERU-1'!$A$6:$BE$17,D$42,FALSE)</f>
        <v>11</v>
      </c>
      <c r="E130" s="85">
        <f>VLOOKUP($C$2,'[90]ERU-1'!$A$6:$BE$17,E$42,FALSE)</f>
        <v>566.50800000000004</v>
      </c>
      <c r="F130" s="85">
        <f>VLOOKUP($C$2,'[90]ERU-1'!$A$6:$BE$17,F$42,FALSE)</f>
        <v>320.11099999999999</v>
      </c>
      <c r="G130" s="85">
        <f>VLOOKUP($C$2,'[90]ERU-1'!$A$6:$BE$17,G$42,FALSE)</f>
        <v>35.335000000000001</v>
      </c>
      <c r="H130" s="85">
        <f>VLOOKUP($C$2,'[90]ERU-1'!$A$6:$BE$17,H$42,FALSE)</f>
        <v>976</v>
      </c>
      <c r="I130" s="85">
        <f>VLOOKUP($C$2,'[90]ERU-1'!$A$6:$BE$17,I$42,FALSE)</f>
        <v>0</v>
      </c>
      <c r="J130" s="85">
        <f>VLOOKUP($C$2,'[90]ERU-1'!$A$6:$BE$17,J$42,FALSE)</f>
        <v>0</v>
      </c>
      <c r="K130" s="85">
        <f>VLOOKUP($C$2,'[90]ERU-1'!$A$6:$BE$17,K$42,FALSE)</f>
        <v>976</v>
      </c>
      <c r="L130" s="85">
        <f>VLOOKUP($C$2,'[90]ERU-1'!$A$6:$BE$17,L$42,FALSE)</f>
        <v>0</v>
      </c>
      <c r="M130" s="85">
        <f>VLOOKUP($C$2,'[90]ERU-1'!$A$6:$BE$17,M$42,FALSE)</f>
        <v>976</v>
      </c>
      <c r="N130" s="85">
        <f>VLOOKUP($C$2,'[90]ERU-1'!$A$6:$BE$17,N$42,FALSE)</f>
        <v>0</v>
      </c>
      <c r="O130" s="85" t="s">
        <v>36</v>
      </c>
      <c r="P130" s="85">
        <f>VLOOKUP($C$2,'[90]ERU-1'!$A$6:$BE$17,P$42,FALSE)</f>
        <v>0</v>
      </c>
      <c r="Q130" s="85">
        <f>VLOOKUP($C$2,'[90]ERU-1'!$A$6:$BE$17,Q$42,FALSE)</f>
        <v>0</v>
      </c>
      <c r="R130" s="85">
        <f>VLOOKUP($C$2,'[90]ERU-1'!$A$6:$BE$17,R$42,FALSE)</f>
        <v>976</v>
      </c>
      <c r="S130" s="85">
        <f>VLOOKUP($C$2,'[90]ERU-1'!$A$6:$BE$17,S$42,FALSE)</f>
        <v>0</v>
      </c>
      <c r="T130" s="85">
        <f>VLOOKUP($C$2,'[90]ERU-1'!$A$6:$BE$17,T$42,FALSE)</f>
        <v>0</v>
      </c>
      <c r="U130" s="85">
        <f>VLOOKUP($C$2,'[90]ERU-1'!$A$6:$BE$17,U$42,FALSE)</f>
        <v>0</v>
      </c>
      <c r="V130" s="85">
        <f>VLOOKUP($C$2,'[90]ERU-1'!$A$6:$BE$17,V$42,FALSE)</f>
        <v>0</v>
      </c>
      <c r="W130" s="85">
        <f>VLOOKUP($C$2,'[90]ERU-1'!$A$6:$BE$17,W$42,FALSE)</f>
        <v>0</v>
      </c>
      <c r="X130" s="85">
        <f>VLOOKUP($C$2,'[90]ERU-1'!$A$6:$BE$17,X$42,FALSE)</f>
        <v>0</v>
      </c>
      <c r="Y130" s="85">
        <f>VLOOKUP($C$2,'[90]ERU-1'!$A$6:$BE$17,Y$42,FALSE)</f>
        <v>0</v>
      </c>
      <c r="Z130" s="85">
        <f>VLOOKUP($C$2,'[90]ERU-1'!$A$6:$BE$17,Z$42,FALSE)</f>
        <v>0</v>
      </c>
      <c r="AA130" s="85" t="str">
        <f>INDEX([16]Data!$BK$5:$BK$156,MATCH(A130,[16]Data!$A$5:$A$156,0))</f>
        <v>Plzeňský</v>
      </c>
      <c r="AB130" s="86">
        <f>INDEX([16]Data!$BM$5:$BM$156,MATCH(A130,[16]Data!$A$5:$A$156,0))</f>
        <v>0.748</v>
      </c>
      <c r="AC130" s="12"/>
      <c r="AD130" s="39">
        <f t="shared" si="17"/>
        <v>0.84692844391823807</v>
      </c>
    </row>
    <row r="131" spans="1:30" x14ac:dyDescent="0.25">
      <c r="A131">
        <v>3868</v>
      </c>
      <c r="B131" s="84" t="str">
        <f>INDEX([16]Data!$C$5:$C$156,MATCH(A131,[16]Data!$A$5:$A$156,0))</f>
        <v>KJ - Světlá nad Sázavou, Zámecká (areál sklárny)</v>
      </c>
      <c r="C131" s="85" t="str">
        <f>VLOOKUP($C$2,'[13]ERU-1'!$A$6:$BE$17,C$42,FALSE)</f>
        <v>Listopad</v>
      </c>
      <c r="D131" s="85">
        <f>VLOOKUP($C$2,'[13]ERU-1'!$A$6:$BE$17,D$42,FALSE)</f>
        <v>11</v>
      </c>
      <c r="E131" s="85">
        <f>VLOOKUP($C$2,'[13]ERU-1'!$A$6:$BE$17,E$42,FALSE)</f>
        <v>1728.4490000000001</v>
      </c>
      <c r="F131" s="85">
        <f>VLOOKUP($C$2,'[13]ERU-1'!$A$6:$BE$17,F$42,FALSE)</f>
        <v>915.197</v>
      </c>
      <c r="G131" s="85">
        <f>VLOOKUP($C$2,'[13]ERU-1'!$A$6:$BE$17,G$42,FALSE)</f>
        <v>35.378999999999998</v>
      </c>
      <c r="H131" s="85">
        <f>VLOOKUP($C$2,'[13]ERU-1'!$A$6:$BE$17,H$42,FALSE)</f>
        <v>2724</v>
      </c>
      <c r="I131" s="85">
        <f>VLOOKUP($C$2,'[13]ERU-1'!$A$6:$BE$17,I$42,FALSE)</f>
        <v>0</v>
      </c>
      <c r="J131" s="85">
        <f>VLOOKUP($C$2,'[13]ERU-1'!$A$6:$BE$17,J$42,FALSE)</f>
        <v>0</v>
      </c>
      <c r="K131" s="85">
        <f>VLOOKUP($C$2,'[13]ERU-1'!$A$6:$BE$17,K$42,FALSE)</f>
        <v>2724</v>
      </c>
      <c r="L131" s="85">
        <f>VLOOKUP($C$2,'[13]ERU-1'!$A$6:$BE$17,L$42,FALSE)</f>
        <v>0</v>
      </c>
      <c r="M131" s="85">
        <f>VLOOKUP($C$2,'[13]ERU-1'!$A$6:$BE$17,M$42,FALSE)</f>
        <v>2724</v>
      </c>
      <c r="N131" s="85">
        <f>VLOOKUP($C$2,'[13]ERU-1'!$A$6:$BE$17,N$42,FALSE)</f>
        <v>0</v>
      </c>
      <c r="O131" s="85" t="s">
        <v>36</v>
      </c>
      <c r="P131" s="85">
        <f>VLOOKUP($C$2,'[13]ERU-1'!$A$6:$BE$17,P$42,FALSE)</f>
        <v>0</v>
      </c>
      <c r="Q131" s="85">
        <f>VLOOKUP($C$2,'[13]ERU-1'!$A$6:$BE$17,Q$42,FALSE)</f>
        <v>0</v>
      </c>
      <c r="R131" s="85">
        <f>VLOOKUP($C$2,'[13]ERU-1'!$A$6:$BE$17,R$42,FALSE)</f>
        <v>2724</v>
      </c>
      <c r="S131" s="85">
        <f>VLOOKUP($C$2,'[13]ERU-1'!$A$6:$BE$17,S$42,FALSE)</f>
        <v>0</v>
      </c>
      <c r="T131" s="85">
        <f>VLOOKUP($C$2,'[13]ERU-1'!$A$6:$BE$17,T$42,FALSE)</f>
        <v>0</v>
      </c>
      <c r="U131" s="85">
        <f>VLOOKUP($C$2,'[13]ERU-1'!$A$6:$BE$17,U$42,FALSE)</f>
        <v>0</v>
      </c>
      <c r="V131" s="85">
        <f>VLOOKUP($C$2,'[13]ERU-1'!$A$6:$BE$17,V$42,FALSE)</f>
        <v>0</v>
      </c>
      <c r="W131" s="85">
        <f>VLOOKUP($C$2,'[13]ERU-1'!$A$6:$BE$17,W$42,FALSE)</f>
        <v>0</v>
      </c>
      <c r="X131" s="85">
        <f>VLOOKUP($C$2,'[13]ERU-1'!$A$6:$BE$17,X$42,FALSE)</f>
        <v>0</v>
      </c>
      <c r="Y131" s="85">
        <f>VLOOKUP($C$2,'[13]ERU-1'!$A$6:$BE$17,Y$42,FALSE)</f>
        <v>0</v>
      </c>
      <c r="Z131" s="85">
        <f>VLOOKUP($C$2,'[13]ERU-1'!$A$6:$BE$17,Z$42,FALSE)</f>
        <v>0</v>
      </c>
      <c r="AA131" s="85" t="str">
        <f>INDEX([16]Data!$BK$5:$BK$156,MATCH(A131,[16]Data!$A$5:$A$156,0))</f>
        <v>Vysočina</v>
      </c>
      <c r="AB131" s="86">
        <f>INDEX([16]Data!$BM$5:$BM$156,MATCH(A131,[16]Data!$A$5:$A$156,0))</f>
        <v>1.2450000000000001</v>
      </c>
      <c r="AC131" s="12"/>
      <c r="AD131" s="39">
        <f t="shared" si="17"/>
        <v>0.82678009943942843</v>
      </c>
    </row>
    <row r="132" spans="1:30" x14ac:dyDescent="0.25">
      <c r="A132">
        <v>3531</v>
      </c>
      <c r="B132" s="84" t="str">
        <f>INDEX([16]Data!$C$5:$C$156,MATCH(A132,[16]Data!$A$5:$A$156,0))</f>
        <v>KJ - Šternberk</v>
      </c>
      <c r="C132" s="85" t="str">
        <f>VLOOKUP($C$2,'[91]ERU-1'!$A$6:$BE$17,C$42,FALSE)</f>
        <v>Listopad</v>
      </c>
      <c r="D132" s="85">
        <f>VLOOKUP($C$2,'[91]ERU-1'!$A$6:$BE$17,D$42,FALSE)</f>
        <v>11</v>
      </c>
      <c r="E132" s="85">
        <f>VLOOKUP($C$2,'[91]ERU-1'!$A$6:$BE$17,E$42,FALSE)</f>
        <v>633.577</v>
      </c>
      <c r="F132" s="85">
        <f>VLOOKUP($C$2,'[91]ERU-1'!$A$6:$BE$17,F$42,FALSE)</f>
        <v>343.00599999999997</v>
      </c>
      <c r="G132" s="85">
        <f>VLOOKUP($C$2,'[91]ERU-1'!$A$6:$BE$17,G$42,FALSE)</f>
        <v>35.369999999999997</v>
      </c>
      <c r="H132" s="85">
        <f>VLOOKUP($C$2,'[91]ERU-1'!$A$6:$BE$17,H$42,FALSE)</f>
        <v>988</v>
      </c>
      <c r="I132" s="85">
        <f>VLOOKUP($C$2,'[91]ERU-1'!$A$6:$BE$17,I$42,FALSE)</f>
        <v>0</v>
      </c>
      <c r="J132" s="85">
        <f>VLOOKUP($C$2,'[91]ERU-1'!$A$6:$BE$17,J$42,FALSE)</f>
        <v>0</v>
      </c>
      <c r="K132" s="85">
        <f>VLOOKUP($C$2,'[91]ERU-1'!$A$6:$BE$17,K$42,FALSE)</f>
        <v>988</v>
      </c>
      <c r="L132" s="85">
        <f>VLOOKUP($C$2,'[91]ERU-1'!$A$6:$BE$17,L$42,FALSE)</f>
        <v>0</v>
      </c>
      <c r="M132" s="85">
        <f>VLOOKUP($C$2,'[91]ERU-1'!$A$6:$BE$17,M$42,FALSE)</f>
        <v>988</v>
      </c>
      <c r="N132" s="85">
        <f>VLOOKUP($C$2,'[91]ERU-1'!$A$6:$BE$17,N$42,FALSE)</f>
        <v>0</v>
      </c>
      <c r="O132" s="85" t="s">
        <v>36</v>
      </c>
      <c r="P132" s="85">
        <f>VLOOKUP($C$2,'[91]ERU-1'!$A$6:$BE$17,P$42,FALSE)</f>
        <v>0</v>
      </c>
      <c r="Q132" s="85">
        <f>VLOOKUP($C$2,'[91]ERU-1'!$A$6:$BE$17,Q$42,FALSE)</f>
        <v>0</v>
      </c>
      <c r="R132" s="85">
        <f>VLOOKUP($C$2,'[91]ERU-1'!$A$6:$BE$17,R$42,FALSE)</f>
        <v>988</v>
      </c>
      <c r="S132" s="85">
        <f>VLOOKUP($C$2,'[91]ERU-1'!$A$6:$BE$17,S$42,FALSE)</f>
        <v>0</v>
      </c>
      <c r="T132" s="85">
        <f>VLOOKUP($C$2,'[91]ERU-1'!$A$6:$BE$17,T$42,FALSE)</f>
        <v>0</v>
      </c>
      <c r="U132" s="85">
        <f>VLOOKUP($C$2,'[91]ERU-1'!$A$6:$BE$17,U$42,FALSE)</f>
        <v>0</v>
      </c>
      <c r="V132" s="85">
        <f>VLOOKUP($C$2,'[91]ERU-1'!$A$6:$BE$17,V$42,FALSE)</f>
        <v>0</v>
      </c>
      <c r="W132" s="85">
        <f>VLOOKUP($C$2,'[91]ERU-1'!$A$6:$BE$17,W$42,FALSE)</f>
        <v>0</v>
      </c>
      <c r="X132" s="85">
        <f>VLOOKUP($C$2,'[91]ERU-1'!$A$6:$BE$17,X$42,FALSE)</f>
        <v>0</v>
      </c>
      <c r="Y132" s="85">
        <f>VLOOKUP($C$2,'[91]ERU-1'!$A$6:$BE$17,Y$42,FALSE)</f>
        <v>0</v>
      </c>
      <c r="Z132" s="85">
        <f>VLOOKUP($C$2,'[91]ERU-1'!$A$6:$BE$17,Z$42,FALSE)</f>
        <v>0</v>
      </c>
      <c r="AA132" s="85" t="str">
        <f>INDEX([16]Data!$BK$5:$BK$156,MATCH(A132,[16]Data!$A$5:$A$156,0))</f>
        <v>Olomoucký</v>
      </c>
      <c r="AB132" s="86">
        <f>INDEX([16]Data!$BM$5:$BM$156,MATCH(A132,[16]Data!$A$5:$A$156,0))</f>
        <v>0.72299999999999998</v>
      </c>
      <c r="AC132" s="12"/>
      <c r="AD132" s="39">
        <f t="shared" si="17"/>
        <v>0.80011557944888556</v>
      </c>
    </row>
    <row r="133" spans="1:30" x14ac:dyDescent="0.25">
      <c r="A133">
        <v>2857</v>
      </c>
      <c r="B133" s="84" t="str">
        <f>INDEX([16]Data!$C$5:$C$156,MATCH(A133,[16]Data!$A$5:$A$156,0))</f>
        <v>KJ - Šumperk</v>
      </c>
      <c r="C133" s="85" t="str">
        <f>VLOOKUP($C$2,'[92]ERU-1'!$A$6:$BE$17,C$42,FALSE)</f>
        <v>Listopad</v>
      </c>
      <c r="D133" s="85">
        <f>VLOOKUP($C$2,'[92]ERU-1'!$A$6:$BE$17,D$42,FALSE)</f>
        <v>11</v>
      </c>
      <c r="E133" s="85">
        <f>VLOOKUP($C$2,'[92]ERU-1'!$A$6:$BE$17,E$42,FALSE)</f>
        <v>1006.212</v>
      </c>
      <c r="F133" s="85">
        <f>VLOOKUP($C$2,'[92]ERU-1'!$A$6:$BE$17,F$42,FALSE)</f>
        <v>524.70500000000004</v>
      </c>
      <c r="G133" s="85">
        <f>VLOOKUP($C$2,'[92]ERU-1'!$A$6:$BE$17,G$42,FALSE)</f>
        <v>35.368000000000002</v>
      </c>
      <c r="H133" s="85">
        <f>VLOOKUP($C$2,'[92]ERU-1'!$A$6:$BE$17,H$42,FALSE)</f>
        <v>1456</v>
      </c>
      <c r="I133" s="85">
        <f>VLOOKUP($C$2,'[92]ERU-1'!$A$6:$BE$17,I$42,FALSE)</f>
        <v>0</v>
      </c>
      <c r="J133" s="85">
        <f>VLOOKUP($C$2,'[92]ERU-1'!$A$6:$BE$17,J$42,FALSE)</f>
        <v>0</v>
      </c>
      <c r="K133" s="85">
        <f>VLOOKUP($C$2,'[92]ERU-1'!$A$6:$BE$17,K$42,FALSE)</f>
        <v>1456</v>
      </c>
      <c r="L133" s="85">
        <f>VLOOKUP($C$2,'[92]ERU-1'!$A$6:$BE$17,L$42,FALSE)</f>
        <v>0</v>
      </c>
      <c r="M133" s="85">
        <f>VLOOKUP($C$2,'[92]ERU-1'!$A$6:$BE$17,M$42,FALSE)</f>
        <v>1456</v>
      </c>
      <c r="N133" s="85">
        <f>VLOOKUP($C$2,'[92]ERU-1'!$A$6:$BE$17,N$42,FALSE)</f>
        <v>0</v>
      </c>
      <c r="O133" s="85" t="s">
        <v>36</v>
      </c>
      <c r="P133" s="85">
        <f>VLOOKUP($C$2,'[92]ERU-1'!$A$6:$BE$17,P$42,FALSE)</f>
        <v>0</v>
      </c>
      <c r="Q133" s="85">
        <f>VLOOKUP($C$2,'[92]ERU-1'!$A$6:$BE$17,Q$42,FALSE)</f>
        <v>0</v>
      </c>
      <c r="R133" s="85">
        <f>VLOOKUP($C$2,'[92]ERU-1'!$A$6:$BE$17,R$42,FALSE)</f>
        <v>1456</v>
      </c>
      <c r="S133" s="85">
        <f>VLOOKUP($C$2,'[92]ERU-1'!$A$6:$BE$17,S$42,FALSE)</f>
        <v>0</v>
      </c>
      <c r="T133" s="85">
        <f>VLOOKUP($C$2,'[92]ERU-1'!$A$6:$BE$17,T$42,FALSE)</f>
        <v>0</v>
      </c>
      <c r="U133" s="85">
        <f>VLOOKUP($C$2,'[92]ERU-1'!$A$6:$BE$17,U$42,FALSE)</f>
        <v>0</v>
      </c>
      <c r="V133" s="85">
        <f>VLOOKUP($C$2,'[92]ERU-1'!$A$6:$BE$17,V$42,FALSE)</f>
        <v>0</v>
      </c>
      <c r="W133" s="85">
        <f>VLOOKUP($C$2,'[92]ERU-1'!$A$6:$BE$17,W$42,FALSE)</f>
        <v>0</v>
      </c>
      <c r="X133" s="85">
        <f>VLOOKUP($C$2,'[92]ERU-1'!$A$6:$BE$17,X$42,FALSE)</f>
        <v>0</v>
      </c>
      <c r="Y133" s="85">
        <f>VLOOKUP($C$2,'[92]ERU-1'!$A$6:$BE$17,Y$42,FALSE)</f>
        <v>0</v>
      </c>
      <c r="Z133" s="85">
        <f>VLOOKUP($C$2,'[92]ERU-1'!$A$6:$BE$17,Z$42,FALSE)</f>
        <v>0</v>
      </c>
      <c r="AA133" s="85" t="str">
        <f>INDEX([16]Data!$BK$5:$BK$156,MATCH(A133,[16]Data!$A$5:$A$156,0))</f>
        <v>Olomoucký</v>
      </c>
      <c r="AB133" s="86">
        <f>INDEX([16]Data!$BM$5:$BM$156,MATCH(A133,[16]Data!$A$5:$A$156,0))</f>
        <v>1.1619999999999999</v>
      </c>
      <c r="AC133" s="12"/>
      <c r="AD133" s="39">
        <f t="shared" si="17"/>
        <v>0.77080348852106306</v>
      </c>
    </row>
    <row r="134" spans="1:30" x14ac:dyDescent="0.25">
      <c r="A134">
        <v>3082</v>
      </c>
      <c r="B134" s="84" t="str">
        <f>INDEX([16]Data!$C$5:$C$156,MATCH(A134,[16]Data!$A$5:$A$156,0))</f>
        <v>KJ - Tanvald</v>
      </c>
      <c r="C134" s="85" t="str">
        <f>VLOOKUP($C$2,'[93]ERU-1'!$A$6:$BE$17,C$42,FALSE)</f>
        <v>Listopad</v>
      </c>
      <c r="D134" s="85">
        <f>VLOOKUP($C$2,'[93]ERU-1'!$A$6:$BE$17,D$42,FALSE)</f>
        <v>11</v>
      </c>
      <c r="E134" s="85">
        <f>VLOOKUP($C$2,'[93]ERU-1'!$A$6:$BE$17,E$42,FALSE)</f>
        <v>1744.194</v>
      </c>
      <c r="F134" s="85">
        <f>VLOOKUP($C$2,'[93]ERU-1'!$A$6:$BE$17,F$42,FALSE)</f>
        <v>930.00199999999995</v>
      </c>
      <c r="G134" s="85">
        <f>VLOOKUP($C$2,'[93]ERU-1'!$A$6:$BE$17,G$42,FALSE)</f>
        <v>35.351999999999997</v>
      </c>
      <c r="H134" s="85">
        <f>VLOOKUP($C$2,'[93]ERU-1'!$A$6:$BE$17,H$42,FALSE)</f>
        <v>2598</v>
      </c>
      <c r="I134" s="85">
        <f>VLOOKUP($C$2,'[93]ERU-1'!$A$6:$BE$17,I$42,FALSE)</f>
        <v>0</v>
      </c>
      <c r="J134" s="85">
        <f>VLOOKUP($C$2,'[93]ERU-1'!$A$6:$BE$17,J$42,FALSE)</f>
        <v>0</v>
      </c>
      <c r="K134" s="85">
        <f>VLOOKUP($C$2,'[93]ERU-1'!$A$6:$BE$17,K$42,FALSE)</f>
        <v>2598</v>
      </c>
      <c r="L134" s="85">
        <f>VLOOKUP($C$2,'[93]ERU-1'!$A$6:$BE$17,L$42,FALSE)</f>
        <v>0</v>
      </c>
      <c r="M134" s="85">
        <f>VLOOKUP($C$2,'[93]ERU-1'!$A$6:$BE$17,M$42,FALSE)</f>
        <v>2598</v>
      </c>
      <c r="N134" s="85">
        <f>VLOOKUP($C$2,'[93]ERU-1'!$A$6:$BE$17,N$42,FALSE)</f>
        <v>0</v>
      </c>
      <c r="O134" s="85" t="s">
        <v>36</v>
      </c>
      <c r="P134" s="85">
        <f>VLOOKUP($C$2,'[93]ERU-1'!$A$6:$BE$17,P$42,FALSE)</f>
        <v>0</v>
      </c>
      <c r="Q134" s="85">
        <f>VLOOKUP($C$2,'[93]ERU-1'!$A$6:$BE$17,Q$42,FALSE)</f>
        <v>0</v>
      </c>
      <c r="R134" s="85">
        <f>VLOOKUP($C$2,'[93]ERU-1'!$A$6:$BE$17,R$42,FALSE)</f>
        <v>2598</v>
      </c>
      <c r="S134" s="85">
        <f>VLOOKUP($C$2,'[93]ERU-1'!$A$6:$BE$17,S$42,FALSE)</f>
        <v>0</v>
      </c>
      <c r="T134" s="85">
        <f>VLOOKUP($C$2,'[93]ERU-1'!$A$6:$BE$17,T$42,FALSE)</f>
        <v>0</v>
      </c>
      <c r="U134" s="85">
        <f>VLOOKUP($C$2,'[93]ERU-1'!$A$6:$BE$17,U$42,FALSE)</f>
        <v>0</v>
      </c>
      <c r="V134" s="85">
        <f>VLOOKUP($C$2,'[93]ERU-1'!$A$6:$BE$17,V$42,FALSE)</f>
        <v>0</v>
      </c>
      <c r="W134" s="85">
        <f>VLOOKUP($C$2,'[93]ERU-1'!$A$6:$BE$17,W$42,FALSE)</f>
        <v>0</v>
      </c>
      <c r="X134" s="85">
        <f>VLOOKUP($C$2,'[93]ERU-1'!$A$6:$BE$17,X$42,FALSE)</f>
        <v>0</v>
      </c>
      <c r="Y134" s="85">
        <f>VLOOKUP($C$2,'[93]ERU-1'!$A$6:$BE$17,Y$42,FALSE)</f>
        <v>0</v>
      </c>
      <c r="Z134" s="85">
        <f>VLOOKUP($C$2,'[93]ERU-1'!$A$6:$BE$17,Z$42,FALSE)</f>
        <v>0</v>
      </c>
      <c r="AA134" s="85" t="str">
        <f>INDEX([16]Data!$BK$5:$BK$156,MATCH(A134,[16]Data!$A$5:$A$156,0))</f>
        <v>Liberecký</v>
      </c>
      <c r="AB134" s="86">
        <f>INDEX([16]Data!$BM$5:$BM$156,MATCH(A134,[16]Data!$A$5:$A$156,0))</f>
        <v>2.254</v>
      </c>
      <c r="AD134" s="39">
        <f t="shared" si="17"/>
        <v>0.77598399429965381</v>
      </c>
    </row>
    <row r="135" spans="1:30" x14ac:dyDescent="0.25">
      <c r="A135">
        <v>2881</v>
      </c>
      <c r="B135" s="84" t="str">
        <f>INDEX([16]Data!$C$5:$C$156,MATCH(A135,[16]Data!$A$5:$A$156,0))</f>
        <v>KJ - Ústí nad Orlicí</v>
      </c>
      <c r="C135" s="85" t="str">
        <f>VLOOKUP($C$2,'[94]ERU-1'!$A$6:$BE$17,C$42,FALSE)</f>
        <v>Listopad</v>
      </c>
      <c r="D135" s="85">
        <f>VLOOKUP($C$2,'[94]ERU-1'!$A$6:$BE$17,D$42,FALSE)</f>
        <v>11</v>
      </c>
      <c r="E135" s="85">
        <f>VLOOKUP($C$2,'[94]ERU-1'!$A$6:$BE$17,E$42,FALSE)</f>
        <v>2067.989</v>
      </c>
      <c r="F135" s="85">
        <f>VLOOKUP($C$2,'[94]ERU-1'!$A$6:$BE$17,F$42,FALSE)</f>
        <v>1088.29</v>
      </c>
      <c r="G135" s="85">
        <f>VLOOKUP($C$2,'[94]ERU-1'!$A$6:$BE$17,G$42,FALSE)</f>
        <v>35.378999999999998</v>
      </c>
      <c r="H135" s="85">
        <f>VLOOKUP($C$2,'[94]ERU-1'!$A$6:$BE$17,H$42,FALSE)</f>
        <v>3073</v>
      </c>
      <c r="I135" s="85">
        <f>VLOOKUP($C$2,'[94]ERU-1'!$A$6:$BE$17,I$42,FALSE)</f>
        <v>0</v>
      </c>
      <c r="J135" s="85">
        <f>VLOOKUP($C$2,'[94]ERU-1'!$A$6:$BE$17,J$42,FALSE)</f>
        <v>0</v>
      </c>
      <c r="K135" s="85">
        <f>VLOOKUP($C$2,'[94]ERU-1'!$A$6:$BE$17,K$42,FALSE)</f>
        <v>3073</v>
      </c>
      <c r="L135" s="85">
        <f>VLOOKUP($C$2,'[94]ERU-1'!$A$6:$BE$17,L$42,FALSE)</f>
        <v>0</v>
      </c>
      <c r="M135" s="85">
        <f>VLOOKUP($C$2,'[94]ERU-1'!$A$6:$BE$17,M$42,FALSE)</f>
        <v>3073</v>
      </c>
      <c r="N135" s="85">
        <f>VLOOKUP($C$2,'[94]ERU-1'!$A$6:$BE$17,N$42,FALSE)</f>
        <v>0</v>
      </c>
      <c r="O135" s="85" t="s">
        <v>36</v>
      </c>
      <c r="P135" s="85">
        <f>VLOOKUP($C$2,'[94]ERU-1'!$A$6:$BE$17,P$42,FALSE)</f>
        <v>0</v>
      </c>
      <c r="Q135" s="85">
        <f>VLOOKUP($C$2,'[94]ERU-1'!$A$6:$BE$17,Q$42,FALSE)</f>
        <v>0</v>
      </c>
      <c r="R135" s="85">
        <f>VLOOKUP($C$2,'[94]ERU-1'!$A$6:$BE$17,R$42,FALSE)</f>
        <v>3073</v>
      </c>
      <c r="S135" s="85">
        <f>VLOOKUP($C$2,'[94]ERU-1'!$A$6:$BE$17,S$42,FALSE)</f>
        <v>0</v>
      </c>
      <c r="T135" s="85">
        <f>VLOOKUP($C$2,'[94]ERU-1'!$A$6:$BE$17,T$42,FALSE)</f>
        <v>0</v>
      </c>
      <c r="U135" s="85">
        <f>VLOOKUP($C$2,'[94]ERU-1'!$A$6:$BE$17,U$42,FALSE)</f>
        <v>0</v>
      </c>
      <c r="V135" s="85">
        <f>VLOOKUP($C$2,'[94]ERU-1'!$A$6:$BE$17,V$42,FALSE)</f>
        <v>0</v>
      </c>
      <c r="W135" s="85">
        <f>VLOOKUP($C$2,'[94]ERU-1'!$A$6:$BE$17,W$42,FALSE)</f>
        <v>0</v>
      </c>
      <c r="X135" s="85">
        <f>VLOOKUP($C$2,'[94]ERU-1'!$A$6:$BE$17,X$42,FALSE)</f>
        <v>0</v>
      </c>
      <c r="Y135" s="85">
        <f>VLOOKUP($C$2,'[94]ERU-1'!$A$6:$BE$17,Y$42,FALSE)</f>
        <v>0</v>
      </c>
      <c r="Z135" s="85">
        <f>VLOOKUP($C$2,'[94]ERU-1'!$A$6:$BE$17,Z$42,FALSE)</f>
        <v>0</v>
      </c>
      <c r="AA135" s="85" t="str">
        <f>INDEX([16]Data!$BK$5:$BK$156,MATCH(A135,[16]Data!$A$5:$A$156,0))</f>
        <v>Pardubický</v>
      </c>
      <c r="AB135" s="86">
        <f>INDEX([16]Data!$BM$5:$BM$156,MATCH(A135,[16]Data!$A$5:$A$156,0))</f>
        <v>1.7909999999999999</v>
      </c>
      <c r="AD135" s="39">
        <f t="shared" si="17"/>
        <v>0.7843599694117479</v>
      </c>
    </row>
    <row r="136" spans="1:30" x14ac:dyDescent="0.25">
      <c r="A136">
        <v>3081</v>
      </c>
      <c r="B136" s="84" t="str">
        <f>INDEX([16]Data!$C$5:$C$156,MATCH(A136,[16]Data!$A$5:$A$156,0))</f>
        <v>KJ - Ústí nad Orlicí, Okružní</v>
      </c>
      <c r="C136" s="85" t="str">
        <f>VLOOKUP($C$2,'[95]ERU-1'!$A$6:$BE$17,C$42,FALSE)</f>
        <v>Listopad</v>
      </c>
      <c r="D136" s="85">
        <f>VLOOKUP($C$2,'[95]ERU-1'!$A$6:$BE$17,D$42,FALSE)</f>
        <v>11</v>
      </c>
      <c r="E136" s="85">
        <f>VLOOKUP($C$2,'[95]ERU-1'!$A$6:$BE$17,E$42,FALSE)</f>
        <v>607.60900000000004</v>
      </c>
      <c r="F136" s="85">
        <f>VLOOKUP($C$2,'[95]ERU-1'!$A$6:$BE$17,F$42,FALSE)</f>
        <v>328.935</v>
      </c>
      <c r="G136" s="85">
        <f>VLOOKUP($C$2,'[95]ERU-1'!$A$6:$BE$17,G$42,FALSE)</f>
        <v>35.378</v>
      </c>
      <c r="H136" s="85">
        <f>VLOOKUP($C$2,'[95]ERU-1'!$A$6:$BE$17,H$42,FALSE)</f>
        <v>951</v>
      </c>
      <c r="I136" s="85">
        <f>VLOOKUP($C$2,'[95]ERU-1'!$A$6:$BE$17,I$42,FALSE)</f>
        <v>0</v>
      </c>
      <c r="J136" s="85">
        <f>VLOOKUP($C$2,'[95]ERU-1'!$A$6:$BE$17,J$42,FALSE)</f>
        <v>0</v>
      </c>
      <c r="K136" s="85">
        <f>VLOOKUP($C$2,'[95]ERU-1'!$A$6:$BE$17,K$42,FALSE)</f>
        <v>951</v>
      </c>
      <c r="L136" s="85">
        <f>VLOOKUP($C$2,'[95]ERU-1'!$A$6:$BE$17,L$42,FALSE)</f>
        <v>0</v>
      </c>
      <c r="M136" s="85">
        <f>VLOOKUP($C$2,'[95]ERU-1'!$A$6:$BE$17,M$42,FALSE)</f>
        <v>951</v>
      </c>
      <c r="N136" s="85">
        <f>VLOOKUP($C$2,'[95]ERU-1'!$A$6:$BE$17,N$42,FALSE)</f>
        <v>0</v>
      </c>
      <c r="O136" s="85" t="s">
        <v>36</v>
      </c>
      <c r="P136" s="85">
        <f>VLOOKUP($C$2,'[95]ERU-1'!$A$6:$BE$17,P$42,FALSE)</f>
        <v>0</v>
      </c>
      <c r="Q136" s="85">
        <f>VLOOKUP($C$2,'[95]ERU-1'!$A$6:$BE$17,Q$42,FALSE)</f>
        <v>0</v>
      </c>
      <c r="R136" s="85">
        <f>VLOOKUP($C$2,'[95]ERU-1'!$A$6:$BE$17,R$42,FALSE)</f>
        <v>951</v>
      </c>
      <c r="S136" s="85">
        <f>VLOOKUP($C$2,'[95]ERU-1'!$A$6:$BE$17,S$42,FALSE)</f>
        <v>0</v>
      </c>
      <c r="T136" s="85">
        <f>VLOOKUP($C$2,'[95]ERU-1'!$A$6:$BE$17,T$42,FALSE)</f>
        <v>0</v>
      </c>
      <c r="U136" s="85">
        <f>VLOOKUP($C$2,'[95]ERU-1'!$A$6:$BE$17,U$42,FALSE)</f>
        <v>0</v>
      </c>
      <c r="V136" s="85">
        <f>VLOOKUP($C$2,'[95]ERU-1'!$A$6:$BE$17,V$42,FALSE)</f>
        <v>0</v>
      </c>
      <c r="W136" s="85">
        <f>VLOOKUP($C$2,'[95]ERU-1'!$A$6:$BE$17,W$42,FALSE)</f>
        <v>0</v>
      </c>
      <c r="X136" s="85">
        <f>VLOOKUP($C$2,'[95]ERU-1'!$A$6:$BE$17,X$42,FALSE)</f>
        <v>0</v>
      </c>
      <c r="Y136" s="85">
        <f>VLOOKUP($C$2,'[95]ERU-1'!$A$6:$BE$17,Y$42,FALSE)</f>
        <v>0</v>
      </c>
      <c r="Z136" s="85">
        <f>VLOOKUP($C$2,'[95]ERU-1'!$A$6:$BE$17,Z$42,FALSE)</f>
        <v>0</v>
      </c>
      <c r="AA136" s="85" t="str">
        <f>INDEX([16]Data!$BK$5:$BK$156,MATCH(A136,[16]Data!$A$5:$A$156,0))</f>
        <v>Pardubický</v>
      </c>
      <c r="AB136" s="86">
        <f>INDEX([16]Data!$BM$5:$BM$156,MATCH(A136,[16]Data!$A$5:$A$156,0))</f>
        <v>0.72299999999999998</v>
      </c>
      <c r="AD136" s="39">
        <f t="shared" si="17"/>
        <v>0.80309686310871964</v>
      </c>
    </row>
    <row r="137" spans="1:30" x14ac:dyDescent="0.25">
      <c r="A137">
        <v>2880</v>
      </c>
      <c r="B137" s="84" t="str">
        <f>INDEX([16]Data!$C$5:$C$156,MATCH(A137,[16]Data!$A$5:$A$156,0))</f>
        <v>KJ - Vamberk</v>
      </c>
      <c r="C137" s="85" t="str">
        <f>VLOOKUP($C$2,'[96]ERU-1'!$A$6:$BE$17,C$42,FALSE)</f>
        <v>Listopad</v>
      </c>
      <c r="D137" s="85">
        <f>VLOOKUP($C$2,'[96]ERU-1'!$A$6:$BE$17,D$42,FALSE)</f>
        <v>11</v>
      </c>
      <c r="E137" s="85">
        <f>VLOOKUP($C$2,'[96]ERU-1'!$A$6:$BE$17,E$42,FALSE)</f>
        <v>1592.4110000000001</v>
      </c>
      <c r="F137" s="85">
        <f>VLOOKUP($C$2,'[96]ERU-1'!$A$6:$BE$17,F$42,FALSE)</f>
        <v>838.39300000000003</v>
      </c>
      <c r="G137" s="85">
        <f>VLOOKUP($C$2,'[96]ERU-1'!$A$6:$BE$17,G$42,FALSE)</f>
        <v>35.378999999999998</v>
      </c>
      <c r="H137" s="85">
        <f>VLOOKUP($C$2,'[96]ERU-1'!$A$6:$BE$17,H$42,FALSE)</f>
        <v>2342</v>
      </c>
      <c r="I137" s="85">
        <f>VLOOKUP($C$2,'[96]ERU-1'!$A$6:$BE$17,I$42,FALSE)</f>
        <v>0</v>
      </c>
      <c r="J137" s="85">
        <f>VLOOKUP($C$2,'[96]ERU-1'!$A$6:$BE$17,J$42,FALSE)</f>
        <v>0</v>
      </c>
      <c r="K137" s="85">
        <f>VLOOKUP($C$2,'[96]ERU-1'!$A$6:$BE$17,K$42,FALSE)</f>
        <v>2342</v>
      </c>
      <c r="L137" s="85">
        <f>VLOOKUP($C$2,'[96]ERU-1'!$A$6:$BE$17,L$42,FALSE)</f>
        <v>0</v>
      </c>
      <c r="M137" s="85">
        <f>VLOOKUP($C$2,'[96]ERU-1'!$A$6:$BE$17,M$42,FALSE)</f>
        <v>2342</v>
      </c>
      <c r="N137" s="85">
        <f>VLOOKUP($C$2,'[96]ERU-1'!$A$6:$BE$17,N$42,FALSE)</f>
        <v>0</v>
      </c>
      <c r="O137" s="85" t="s">
        <v>36</v>
      </c>
      <c r="P137" s="85">
        <f>VLOOKUP($C$2,'[96]ERU-1'!$A$6:$BE$17,P$42,FALSE)</f>
        <v>0</v>
      </c>
      <c r="Q137" s="85">
        <f>VLOOKUP($C$2,'[96]ERU-1'!$A$6:$BE$17,Q$42,FALSE)</f>
        <v>0</v>
      </c>
      <c r="R137" s="85">
        <f>VLOOKUP($C$2,'[96]ERU-1'!$A$6:$BE$17,R$42,FALSE)</f>
        <v>2342</v>
      </c>
      <c r="S137" s="85">
        <f>VLOOKUP($C$2,'[96]ERU-1'!$A$6:$BE$17,S$42,FALSE)</f>
        <v>0</v>
      </c>
      <c r="T137" s="85">
        <f>VLOOKUP($C$2,'[96]ERU-1'!$A$6:$BE$17,T$42,FALSE)</f>
        <v>0</v>
      </c>
      <c r="U137" s="85">
        <f>VLOOKUP($C$2,'[96]ERU-1'!$A$6:$BE$17,U$42,FALSE)</f>
        <v>0</v>
      </c>
      <c r="V137" s="85">
        <f>VLOOKUP($C$2,'[96]ERU-1'!$A$6:$BE$17,V$42,FALSE)</f>
        <v>0</v>
      </c>
      <c r="W137" s="85">
        <f>VLOOKUP($C$2,'[96]ERU-1'!$A$6:$BE$17,W$42,FALSE)</f>
        <v>0</v>
      </c>
      <c r="X137" s="85">
        <f>VLOOKUP($C$2,'[96]ERU-1'!$A$6:$BE$17,X$42,FALSE)</f>
        <v>0</v>
      </c>
      <c r="Y137" s="85">
        <f>VLOOKUP($C$2,'[96]ERU-1'!$A$6:$BE$17,Y$42,FALSE)</f>
        <v>0</v>
      </c>
      <c r="Z137" s="85">
        <f>VLOOKUP($C$2,'[96]ERU-1'!$A$6:$BE$17,Z$42,FALSE)</f>
        <v>0</v>
      </c>
      <c r="AA137" s="85" t="str">
        <f>INDEX([16]Data!$BK$5:$BK$156,MATCH(A137,[16]Data!$A$5:$A$156,0))</f>
        <v>Královéhradecký</v>
      </c>
      <c r="AB137" s="86">
        <f>INDEX([16]Data!$BM$5:$BM$156,MATCH(A137,[16]Data!$A$5:$A$156,0))</f>
        <v>1.7909999999999999</v>
      </c>
      <c r="AD137" s="39">
        <f t="shared" si="17"/>
        <v>0.7759553760057103</v>
      </c>
    </row>
    <row r="138" spans="1:30" x14ac:dyDescent="0.25">
      <c r="A138">
        <v>2478</v>
      </c>
      <c r="B138" s="84" t="str">
        <f>INDEX([16]Data!$C$5:$C$156,MATCH(A138,[16]Data!$A$5:$A$156,0))</f>
        <v>Kotelna Votice</v>
      </c>
      <c r="C138" s="85" t="str">
        <f>VLOOKUP($C$2,'[57]ERU-1'!$A$6:$BE$17,C$42,FALSE)</f>
        <v>Listopad</v>
      </c>
      <c r="D138" s="85">
        <f>VLOOKUP($C$2,'[57]ERU-1'!$A$6:$BE$17,D$42,FALSE)</f>
        <v>11</v>
      </c>
      <c r="E138" s="85">
        <f>VLOOKUP($C$2,'[57]ERU-1'!$A$6:$BE$17,E$42,FALSE)</f>
        <v>725.41399999999999</v>
      </c>
      <c r="F138" s="85">
        <f>VLOOKUP($C$2,'[57]ERU-1'!$A$6:$BE$17,F$42,FALSE)</f>
        <v>390.11200000000002</v>
      </c>
      <c r="G138" s="85">
        <f>VLOOKUP($C$2,'[57]ERU-1'!$A$6:$BE$17,G$42,FALSE)</f>
        <v>35.354999999999997</v>
      </c>
      <c r="H138" s="85">
        <f>VLOOKUP($C$2,'[57]ERU-1'!$A$6:$BE$17,H$42,FALSE)</f>
        <v>1089</v>
      </c>
      <c r="I138" s="85">
        <f>VLOOKUP($C$2,'[57]ERU-1'!$A$6:$BE$17,I$42,FALSE)</f>
        <v>0</v>
      </c>
      <c r="J138" s="85">
        <f>VLOOKUP($C$2,'[57]ERU-1'!$A$6:$BE$17,J$42,FALSE)</f>
        <v>0</v>
      </c>
      <c r="K138" s="85">
        <f>VLOOKUP($C$2,'[57]ERU-1'!$A$6:$BE$17,K$42,FALSE)</f>
        <v>1089</v>
      </c>
      <c r="L138" s="85">
        <f>VLOOKUP($C$2,'[57]ERU-1'!$A$6:$BE$17,L$42,FALSE)</f>
        <v>0</v>
      </c>
      <c r="M138" s="85">
        <f>VLOOKUP($C$2,'[57]ERU-1'!$A$6:$BE$17,M$42,FALSE)</f>
        <v>1089</v>
      </c>
      <c r="N138" s="85">
        <f>VLOOKUP($C$2,'[57]ERU-1'!$A$6:$BE$17,N$42,FALSE)</f>
        <v>0</v>
      </c>
      <c r="O138" s="85" t="s">
        <v>36</v>
      </c>
      <c r="P138" s="85">
        <f>VLOOKUP($C$2,'[57]ERU-1'!$A$6:$BE$17,P$42,FALSE)</f>
        <v>0</v>
      </c>
      <c r="Q138" s="85">
        <f>VLOOKUP($C$2,'[57]ERU-1'!$A$6:$BE$17,Q$42,FALSE)</f>
        <v>0</v>
      </c>
      <c r="R138" s="85">
        <f>VLOOKUP($C$2,'[57]ERU-1'!$A$6:$BE$17,R$42,FALSE)</f>
        <v>1089</v>
      </c>
      <c r="S138" s="85">
        <f>VLOOKUP($C$2,'[57]ERU-1'!$A$6:$BE$17,S$42,FALSE)</f>
        <v>0</v>
      </c>
      <c r="T138" s="85">
        <f>VLOOKUP($C$2,'[57]ERU-1'!$A$6:$BE$17,T$42,FALSE)</f>
        <v>0</v>
      </c>
      <c r="U138" s="85">
        <f>VLOOKUP($C$2,'[57]ERU-1'!$A$6:$BE$17,U$42,FALSE)</f>
        <v>0</v>
      </c>
      <c r="V138" s="85">
        <f>VLOOKUP($C$2,'[57]ERU-1'!$A$6:$BE$17,V$42,FALSE)</f>
        <v>0</v>
      </c>
      <c r="W138" s="85">
        <f>VLOOKUP($C$2,'[57]ERU-1'!$A$6:$BE$17,W$42,FALSE)</f>
        <v>0</v>
      </c>
      <c r="X138" s="85">
        <f>VLOOKUP($C$2,'[57]ERU-1'!$A$6:$BE$17,X$42,FALSE)</f>
        <v>0</v>
      </c>
      <c r="Y138" s="85">
        <f>VLOOKUP($C$2,'[57]ERU-1'!$A$6:$BE$17,Y$42,FALSE)</f>
        <v>0</v>
      </c>
      <c r="Z138" s="85">
        <f>VLOOKUP($C$2,'[57]ERU-1'!$A$6:$BE$17,Z$42,FALSE)</f>
        <v>0</v>
      </c>
      <c r="AA138" s="85" t="str">
        <f>INDEX([16]Data!$BK$5:$BK$156,MATCH(A138,[16]Data!$A$5:$A$156,0))</f>
        <v>Středočeský</v>
      </c>
      <c r="AB138" s="86">
        <f>INDEX([16]Data!$BM$5:$BM$156,MATCH(A138,[16]Data!$A$5:$A$156,0))</f>
        <v>0.28000000000000003</v>
      </c>
      <c r="AD138" s="39">
        <f t="shared" si="17"/>
        <v>0.77541834139939292</v>
      </c>
    </row>
    <row r="139" spans="1:30" x14ac:dyDescent="0.25">
      <c r="A139">
        <v>2641</v>
      </c>
      <c r="B139" s="84" t="str">
        <f>INDEX([16]Data!$C$5:$C$156,MATCH(A139,[16]Data!$A$5:$A$156,0))</f>
        <v>KJ - Vrchlabí, Žižkova NKTC</v>
      </c>
      <c r="C139" s="85" t="str">
        <f>VLOOKUP($C$2,'[12]ERU-1'!$A$28:$BE$39,C$42,FALSE)</f>
        <v>Listopad</v>
      </c>
      <c r="D139" s="85">
        <f>VLOOKUP($C$2,'[12]ERU-1'!$A$6:$BE$17,D$42,FALSE)</f>
        <v>11</v>
      </c>
      <c r="E139" s="85">
        <f>VLOOKUP($C$2,'[12]ERU-1'!$A$28:$BE$39,E$42,FALSE)</f>
        <v>1587.48</v>
      </c>
      <c r="F139" s="85">
        <f>VLOOKUP($C$2,'[12]ERU-1'!$A$28:$BE$39,F$42,FALSE)</f>
        <v>835.28499999999997</v>
      </c>
      <c r="G139" s="85">
        <f>VLOOKUP($C$2,'[12]ERU-1'!$A$28:$BE$39,G$42,FALSE)</f>
        <v>35.377000000000002</v>
      </c>
      <c r="H139" s="85">
        <f>VLOOKUP($C$2,'[12]ERU-1'!$A$28:$BE$39,H$42,FALSE)</f>
        <v>2418</v>
      </c>
      <c r="I139" s="85">
        <f>VLOOKUP($C$2,'[12]ERU-1'!$A$28:$BE$39,I$42,FALSE)</f>
        <v>0</v>
      </c>
      <c r="J139" s="85">
        <f>VLOOKUP($C$2,'[12]ERU-1'!$A$28:$BE$39,J$42,FALSE)</f>
        <v>0</v>
      </c>
      <c r="K139" s="85">
        <f>VLOOKUP($C$2,'[12]ERU-1'!$A$28:$BE$39,K$42,FALSE)</f>
        <v>2418</v>
      </c>
      <c r="L139" s="85">
        <f>VLOOKUP($C$2,'[12]ERU-1'!$A$28:$BE$39,L$42,FALSE)</f>
        <v>0</v>
      </c>
      <c r="M139" s="85">
        <f>VLOOKUP($C$2,'[12]ERU-1'!$A$28:$BE$39,M$42,FALSE)</f>
        <v>2418</v>
      </c>
      <c r="N139" s="85">
        <f>VLOOKUP($C$2,'[12]ERU-1'!$A$28:$BE$39,N$42,FALSE)</f>
        <v>0</v>
      </c>
      <c r="O139" s="85" t="s">
        <v>36</v>
      </c>
      <c r="P139" s="85">
        <f>VLOOKUP($C$2,'[12]ERU-1'!$A$28:$BE$39,P$42,FALSE)</f>
        <v>0</v>
      </c>
      <c r="Q139" s="85">
        <f>VLOOKUP($C$2,'[12]ERU-1'!$A$28:$BE$39,Q$42,FALSE)</f>
        <v>0</v>
      </c>
      <c r="R139" s="85">
        <f>VLOOKUP($C$2,'[12]ERU-1'!$A$28:$BE$39,R$42,FALSE)</f>
        <v>2418</v>
      </c>
      <c r="S139" s="85">
        <f>VLOOKUP($C$2,'[12]ERU-1'!$A$28:$BE$39,S$42,FALSE)</f>
        <v>0</v>
      </c>
      <c r="T139" s="85">
        <f>VLOOKUP($C$2,'[12]ERU-1'!$A$28:$BE$39,T$42,FALSE)</f>
        <v>0</v>
      </c>
      <c r="U139" s="85">
        <f>VLOOKUP($C$2,'[12]ERU-1'!$A$28:$BE$39,U$42,FALSE)</f>
        <v>0</v>
      </c>
      <c r="V139" s="85">
        <f>VLOOKUP($C$2,'[12]ERU-1'!$A$28:$BE$39,V$42,FALSE)</f>
        <v>0</v>
      </c>
      <c r="W139" s="85">
        <f>VLOOKUP($C$2,'[12]ERU-1'!$A$28:$BE$39,W$42,FALSE)</f>
        <v>0</v>
      </c>
      <c r="X139" s="85">
        <f>VLOOKUP($C$2,'[12]ERU-1'!$A$28:$BE$39,X$42,FALSE)</f>
        <v>0</v>
      </c>
      <c r="Y139" s="85">
        <f>VLOOKUP($C$2,'[12]ERU-1'!$A$28:$BE$39,Y$42,FALSE)</f>
        <v>0</v>
      </c>
      <c r="Z139" s="85">
        <f>VLOOKUP($C$2,'[12]ERU-1'!$A$28:$BE$39,Z$42,FALSE)</f>
        <v>0</v>
      </c>
      <c r="AA139" s="85" t="str">
        <f>INDEX([16]Data!$BK$5:$BK$156,MATCH(A139,[16]Data!$A$5:$A$156,0))</f>
        <v>Královéhradecký</v>
      </c>
      <c r="AB139" s="86">
        <f>INDEX([16]Data!$BM$5:$BM$156,MATCH(A139,[16]Data!$A$5:$A$156,0))</f>
        <v>1.9950000000000001</v>
      </c>
      <c r="AD139" s="39">
        <f t="shared" si="17"/>
        <v>0.80411675855147247</v>
      </c>
    </row>
    <row r="140" spans="1:30" x14ac:dyDescent="0.25">
      <c r="A140">
        <v>2642</v>
      </c>
      <c r="B140" s="84" t="str">
        <f>INDEX([16]Data!$C$5:$C$156,MATCH(A140,[16]Data!$A$5:$A$156,0))</f>
        <v>KJ - Vrchlabí, připojení Liščí kopec</v>
      </c>
      <c r="C140" s="85" t="str">
        <f>VLOOKUP($C$2,'[12]ERU-1'!$A$28:$BE$39,C$42,FALSE)</f>
        <v>Listopad</v>
      </c>
      <c r="D140" s="85">
        <f>VLOOKUP($C$2,'[12]ERU-1'!$A$6:$BE$17,D$42,FALSE)</f>
        <v>11</v>
      </c>
      <c r="E140" s="85">
        <f>VLOOKUP($C$2,'[12]ERU-1'!$A$6:$BE$17,E$42,FALSE)</f>
        <v>2258.7579999999998</v>
      </c>
      <c r="F140" s="85">
        <f>VLOOKUP($C$2,'[12]ERU-1'!$A$6:$BE$17,F$42,FALSE)</f>
        <v>1248.183</v>
      </c>
      <c r="G140" s="85">
        <f>VLOOKUP($C$2,'[12]ERU-1'!$A$6:$BE$17,G$42,FALSE)</f>
        <v>35.377000000000002</v>
      </c>
      <c r="H140" s="85">
        <f>VLOOKUP($C$2,'[12]ERU-1'!$A$6:$BE$17,H$42,FALSE)</f>
        <v>3725</v>
      </c>
      <c r="I140" s="85">
        <f>VLOOKUP($C$2,'[12]ERU-1'!$A$6:$BE$17,I$42,FALSE)</f>
        <v>0</v>
      </c>
      <c r="J140" s="85">
        <f>VLOOKUP($C$2,'[12]ERU-1'!$A$6:$BE$17,J$42,FALSE)</f>
        <v>0</v>
      </c>
      <c r="K140" s="85">
        <f>VLOOKUP($C$2,'[12]ERU-1'!$A$6:$BE$17,K$42,FALSE)</f>
        <v>3725</v>
      </c>
      <c r="L140" s="85">
        <f>VLOOKUP($C$2,'[12]ERU-1'!$A$6:$BE$17,L$42,FALSE)</f>
        <v>0</v>
      </c>
      <c r="M140" s="85">
        <f>VLOOKUP($C$2,'[12]ERU-1'!$A$6:$BE$17,M$42,FALSE)</f>
        <v>3725</v>
      </c>
      <c r="N140" s="85">
        <f>VLOOKUP($C$2,'[12]ERU-1'!$A$6:$BE$17,N$42,FALSE)</f>
        <v>0</v>
      </c>
      <c r="O140" s="85" t="s">
        <v>36</v>
      </c>
      <c r="P140" s="85">
        <f>VLOOKUP($C$2,'[12]ERU-1'!$A$6:$BE$17,P$42,FALSE)</f>
        <v>0</v>
      </c>
      <c r="Q140" s="85">
        <f>VLOOKUP($C$2,'[12]ERU-1'!$A$6:$BE$17,Q$42,FALSE)</f>
        <v>0</v>
      </c>
      <c r="R140" s="85">
        <f>VLOOKUP($C$2,'[12]ERU-1'!$A$6:$BE$17,R$42,FALSE)</f>
        <v>3725</v>
      </c>
      <c r="S140" s="85">
        <f>VLOOKUP($C$2,'[12]ERU-1'!$A$6:$BE$17,S$42,FALSE)</f>
        <v>0</v>
      </c>
      <c r="T140" s="85">
        <f>VLOOKUP($C$2,'[12]ERU-1'!$A$6:$BE$17,T$42,FALSE)</f>
        <v>0</v>
      </c>
      <c r="U140" s="85">
        <f>VLOOKUP($C$2,'[12]ERU-1'!$A$6:$BE$17,U$42,FALSE)</f>
        <v>0</v>
      </c>
      <c r="V140" s="85">
        <f>VLOOKUP($C$2,'[12]ERU-1'!$A$6:$BE$17,V$42,FALSE)</f>
        <v>0</v>
      </c>
      <c r="W140" s="85">
        <f>VLOOKUP($C$2,'[12]ERU-1'!$A$6:$BE$17,W$42,FALSE)</f>
        <v>0</v>
      </c>
      <c r="X140" s="85">
        <f>VLOOKUP($C$2,'[12]ERU-1'!$A$6:$BE$17,X$42,FALSE)</f>
        <v>0</v>
      </c>
      <c r="Y140" s="85">
        <f>VLOOKUP($C$2,'[12]ERU-1'!$A$6:$BE$17,Y$42,FALSE)</f>
        <v>0</v>
      </c>
      <c r="Z140" s="85">
        <f>VLOOKUP($C$2,'[12]ERU-1'!$A$6:$BE$17,Z$42,FALSE)</f>
        <v>0</v>
      </c>
      <c r="AA140" s="85" t="str">
        <f>INDEX([16]Data!$BK$5:$BK$156,MATCH(A140,[16]Data!$A$5:$A$156,0))</f>
        <v>Královéhradecký</v>
      </c>
      <c r="AB140" s="86">
        <f>INDEX([16]Data!$BM$5:$BM$156,MATCH(A140,[16]Data!$A$5:$A$156,0))</f>
        <v>1.7909999999999999</v>
      </c>
      <c r="AD140" s="39">
        <f t="shared" si="17"/>
        <v>0.82898278715718943</v>
      </c>
    </row>
    <row r="141" spans="1:30" x14ac:dyDescent="0.25">
      <c r="A141">
        <v>2703</v>
      </c>
      <c r="B141" s="84" t="str">
        <f>INDEX([16]Data!$C$5:$C$156,MATCH(A141,[16]Data!$A$5:$A$156,0))</f>
        <v>KJ - Vysoké Mýto, Generála Svatoně (kotelna Vanice)</v>
      </c>
      <c r="C141" s="85" t="str">
        <f>VLOOKUP($C$2,'[97]ERU-1'!$A$6:$BE$17,C$42,FALSE)</f>
        <v>Listopad</v>
      </c>
      <c r="D141" s="85">
        <f>VLOOKUP($C$2,'[97]ERU-1'!$A$6:$BE$17,D$42,FALSE)</f>
        <v>11</v>
      </c>
      <c r="E141" s="85">
        <f>VLOOKUP($C$2,'[97]ERU-1'!$A$6:$BE$17,E$42,FALSE)</f>
        <v>571.25800000000004</v>
      </c>
      <c r="F141" s="85">
        <f>VLOOKUP($C$2,'[97]ERU-1'!$A$6:$BE$17,F$42,FALSE)</f>
        <v>324.27</v>
      </c>
      <c r="G141" s="85">
        <f>VLOOKUP($C$2,'[97]ERU-1'!$A$6:$BE$17,G$42,FALSE)</f>
        <v>35.380000000000003</v>
      </c>
      <c r="H141" s="85">
        <f>VLOOKUP($C$2,'[97]ERU-1'!$A$6:$BE$17,H$42,FALSE)</f>
        <v>971</v>
      </c>
      <c r="I141" s="85">
        <f>VLOOKUP($C$2,'[97]ERU-1'!$A$6:$BE$17,I$42,FALSE)</f>
        <v>0</v>
      </c>
      <c r="J141" s="85">
        <f>VLOOKUP($C$2,'[97]ERU-1'!$A$6:$BE$17,J$42,FALSE)</f>
        <v>0</v>
      </c>
      <c r="K141" s="85">
        <f>VLOOKUP($C$2,'[97]ERU-1'!$A$6:$BE$17,K$42,FALSE)</f>
        <v>971</v>
      </c>
      <c r="L141" s="85">
        <f>VLOOKUP($C$2,'[97]ERU-1'!$A$6:$BE$17,L$42,FALSE)</f>
        <v>0</v>
      </c>
      <c r="M141" s="85">
        <f>VLOOKUP($C$2,'[97]ERU-1'!$A$6:$BE$17,M$42,FALSE)</f>
        <v>971</v>
      </c>
      <c r="N141" s="85">
        <f>VLOOKUP($C$2,'[97]ERU-1'!$A$6:$BE$17,N$42,FALSE)</f>
        <v>0</v>
      </c>
      <c r="O141" s="85" t="s">
        <v>36</v>
      </c>
      <c r="P141" s="85">
        <f>VLOOKUP($C$2,'[97]ERU-1'!$A$6:$BE$17,P$42,FALSE)</f>
        <v>0</v>
      </c>
      <c r="Q141" s="85">
        <f>VLOOKUP($C$2,'[97]ERU-1'!$A$6:$BE$17,Q$42,FALSE)</f>
        <v>0</v>
      </c>
      <c r="R141" s="85">
        <f>VLOOKUP($C$2,'[97]ERU-1'!$A$6:$BE$17,R$42,FALSE)</f>
        <v>971</v>
      </c>
      <c r="S141" s="85">
        <f>VLOOKUP($C$2,'[97]ERU-1'!$A$6:$BE$17,S$42,FALSE)</f>
        <v>0</v>
      </c>
      <c r="T141" s="85">
        <f>VLOOKUP($C$2,'[97]ERU-1'!$A$6:$BE$17,T$42,FALSE)</f>
        <v>0</v>
      </c>
      <c r="U141" s="85">
        <f>VLOOKUP($C$2,'[97]ERU-1'!$A$6:$BE$17,U$42,FALSE)</f>
        <v>0</v>
      </c>
      <c r="V141" s="85">
        <f>VLOOKUP($C$2,'[97]ERU-1'!$A$6:$BE$17,V$42,FALSE)</f>
        <v>0</v>
      </c>
      <c r="W141" s="85">
        <f>VLOOKUP($C$2,'[97]ERU-1'!$A$6:$BE$17,W$42,FALSE)</f>
        <v>0</v>
      </c>
      <c r="X141" s="85">
        <f>VLOOKUP($C$2,'[97]ERU-1'!$A$6:$BE$17,X$42,FALSE)</f>
        <v>0</v>
      </c>
      <c r="Y141" s="85">
        <f>VLOOKUP($C$2,'[97]ERU-1'!$A$6:$BE$17,Y$42,FALSE)</f>
        <v>0</v>
      </c>
      <c r="Z141" s="85">
        <f>VLOOKUP($C$2,'[97]ERU-1'!$A$6:$BE$17,Z$42,FALSE)</f>
        <v>0</v>
      </c>
      <c r="AA141" s="85" t="str">
        <f>INDEX([16]Data!$BK$5:$BK$156,MATCH(A141,[16]Data!$A$5:$A$156,0))</f>
        <v>Pardubický</v>
      </c>
      <c r="AB141" s="86">
        <f>INDEX([16]Data!$BM$5:$BM$156,MATCH(A141,[16]Data!$A$5:$A$156,0))</f>
        <v>0.80800000000000005</v>
      </c>
      <c r="AD141" s="39">
        <f t="shared" si="17"/>
        <v>0.83178284214457765</v>
      </c>
    </row>
    <row r="142" spans="1:30" x14ac:dyDescent="0.25">
      <c r="A142">
        <v>2704</v>
      </c>
      <c r="B142" s="84" t="str">
        <f>INDEX([16]Data!$C$5:$C$156,MATCH(A142,[16]Data!$A$5:$A$156,0))</f>
        <v>KJ - Vysoké Mýto, Prokopa Velikého (kotelna Družba)</v>
      </c>
      <c r="C142" s="85" t="str">
        <f>VLOOKUP($C$2,'[98]ERU-1'!$A$6:$BE$17,C$42,FALSE)</f>
        <v>Listopad</v>
      </c>
      <c r="D142" s="85">
        <f>VLOOKUP($C$2,'[98]ERU-1'!$A$6:$BE$17,D$42,FALSE)</f>
        <v>11</v>
      </c>
      <c r="E142" s="85">
        <f>VLOOKUP($C$2,'[98]ERU-1'!$A$6:$BE$17,E$42,FALSE)</f>
        <v>431.18900000000002</v>
      </c>
      <c r="F142" s="85">
        <f>VLOOKUP($C$2,'[98]ERU-1'!$A$6:$BE$17,F$42,FALSE)</f>
        <v>227.34299999999999</v>
      </c>
      <c r="G142" s="85">
        <f>VLOOKUP($C$2,'[98]ERU-1'!$A$6:$BE$17,G$42,FALSE)</f>
        <v>35.378</v>
      </c>
      <c r="H142" s="85">
        <f>VLOOKUP($C$2,'[98]ERU-1'!$A$6:$BE$17,H$42,FALSE)</f>
        <v>642</v>
      </c>
      <c r="I142" s="85">
        <f>VLOOKUP($C$2,'[98]ERU-1'!$A$6:$BE$17,I$42,FALSE)</f>
        <v>0</v>
      </c>
      <c r="J142" s="85">
        <f>VLOOKUP($C$2,'[98]ERU-1'!$A$6:$BE$17,J$42,FALSE)</f>
        <v>0</v>
      </c>
      <c r="K142" s="85">
        <f>VLOOKUP($C$2,'[98]ERU-1'!$A$6:$BE$17,K$42,FALSE)</f>
        <v>642</v>
      </c>
      <c r="L142" s="85">
        <f>VLOOKUP($C$2,'[98]ERU-1'!$A$6:$BE$17,L$42,FALSE)</f>
        <v>0</v>
      </c>
      <c r="M142" s="85">
        <f>VLOOKUP($C$2,'[98]ERU-1'!$A$6:$BE$17,M$42,FALSE)</f>
        <v>642</v>
      </c>
      <c r="N142" s="85">
        <f>VLOOKUP($C$2,'[98]ERU-1'!$A$6:$BE$17,N$42,FALSE)</f>
        <v>0</v>
      </c>
      <c r="O142" s="85" t="s">
        <v>36</v>
      </c>
      <c r="P142" s="85">
        <f>VLOOKUP($C$2,'[98]ERU-1'!$A$6:$BE$17,P$42,FALSE)</f>
        <v>0</v>
      </c>
      <c r="Q142" s="85">
        <f>VLOOKUP($C$2,'[98]ERU-1'!$A$6:$BE$17,Q$42,FALSE)</f>
        <v>0</v>
      </c>
      <c r="R142" s="85">
        <f>VLOOKUP($C$2,'[98]ERU-1'!$A$6:$BE$17,R$42,FALSE)</f>
        <v>642</v>
      </c>
      <c r="S142" s="85">
        <f>VLOOKUP($C$2,'[98]ERU-1'!$A$6:$BE$17,S$42,FALSE)</f>
        <v>0</v>
      </c>
      <c r="T142" s="85">
        <f>VLOOKUP($C$2,'[98]ERU-1'!$A$6:$BE$17,T$42,FALSE)</f>
        <v>0</v>
      </c>
      <c r="U142" s="85">
        <f>VLOOKUP($C$2,'[98]ERU-1'!$A$6:$BE$17,U$42,FALSE)</f>
        <v>0</v>
      </c>
      <c r="V142" s="85">
        <f>VLOOKUP($C$2,'[98]ERU-1'!$A$6:$BE$17,V$42,FALSE)</f>
        <v>0</v>
      </c>
      <c r="W142" s="85">
        <f>VLOOKUP($C$2,'[98]ERU-1'!$A$6:$BE$17,W$42,FALSE)</f>
        <v>0</v>
      </c>
      <c r="X142" s="85">
        <f>VLOOKUP($C$2,'[98]ERU-1'!$A$6:$BE$17,X$42,FALSE)</f>
        <v>0</v>
      </c>
      <c r="Y142" s="85">
        <f>VLOOKUP($C$2,'[98]ERU-1'!$A$6:$BE$17,Y$42,FALSE)</f>
        <v>0</v>
      </c>
      <c r="Z142" s="85">
        <f>VLOOKUP($C$2,'[98]ERU-1'!$A$6:$BE$17,Z$42,FALSE)</f>
        <v>0</v>
      </c>
      <c r="AA142" s="85" t="str">
        <f>INDEX([16]Data!$BK$5:$BK$156,MATCH(A142,[16]Data!$A$5:$A$156,0))</f>
        <v>Pardubický</v>
      </c>
      <c r="AB142" s="86">
        <f>INDEX([16]Data!$BM$5:$BM$156,MATCH(A142,[16]Data!$A$5:$A$156,0))</f>
        <v>0.52900000000000003</v>
      </c>
      <c r="AD142" s="39">
        <f t="shared" si="17"/>
        <v>0.78442412272791917</v>
      </c>
    </row>
    <row r="143" spans="1:30" x14ac:dyDescent="0.25">
      <c r="A143">
        <v>3939</v>
      </c>
      <c r="B143" s="84" t="str">
        <f>INDEX([16]Data!$C$5:$C$156,MATCH(A143,[16]Data!$A$5:$A$156,0))</f>
        <v>KJ - Zákupy</v>
      </c>
      <c r="C143" s="85" t="str">
        <f>VLOOKUP($C$2,'[99]ERU-1'!$A$6:$BE$17,C$42,FALSE)</f>
        <v>Listopad</v>
      </c>
      <c r="D143" s="85">
        <f>VLOOKUP($C$2,'[99]ERU-1'!$A$6:$BE$17,D$42,FALSE)</f>
        <v>11</v>
      </c>
      <c r="E143" s="85">
        <f>VLOOKUP($C$2,'[99]ERU-1'!$A$6:$BE$17,E$42,FALSE)</f>
        <v>279.846</v>
      </c>
      <c r="F143" s="85">
        <f>VLOOKUP($C$2,'[99]ERU-1'!$A$6:$BE$17,F$42,FALSE)</f>
        <v>158.12200000000001</v>
      </c>
      <c r="G143" s="85">
        <f>VLOOKUP($C$2,'[99]ERU-1'!$A$6:$BE$17,G$42,FALSE)</f>
        <v>35.356999999999999</v>
      </c>
      <c r="H143" s="85">
        <f>VLOOKUP($C$2,'[99]ERU-1'!$A$6:$BE$17,H$42,FALSE)</f>
        <v>448</v>
      </c>
      <c r="I143" s="85">
        <f>VLOOKUP($C$2,'[99]ERU-1'!$A$6:$BE$17,I$42,FALSE)</f>
        <v>0</v>
      </c>
      <c r="J143" s="85">
        <f>VLOOKUP($C$2,'[99]ERU-1'!$A$6:$BE$17,J$42,FALSE)</f>
        <v>0</v>
      </c>
      <c r="K143" s="85">
        <f>VLOOKUP($C$2,'[99]ERU-1'!$A$6:$BE$17,K$42,FALSE)</f>
        <v>448</v>
      </c>
      <c r="L143" s="85">
        <f>VLOOKUP($C$2,'[99]ERU-1'!$A$6:$BE$17,L$42,FALSE)</f>
        <v>0</v>
      </c>
      <c r="M143" s="85">
        <f>VLOOKUP($C$2,'[99]ERU-1'!$A$6:$BE$17,M$42,FALSE)</f>
        <v>448</v>
      </c>
      <c r="N143" s="85">
        <f>VLOOKUP($C$2,'[99]ERU-1'!$A$6:$BE$17,N$42,FALSE)</f>
        <v>0</v>
      </c>
      <c r="O143" s="85" t="s">
        <v>36</v>
      </c>
      <c r="P143" s="85">
        <f>VLOOKUP($C$2,'[99]ERU-1'!$A$6:$BE$17,P$42,FALSE)</f>
        <v>0</v>
      </c>
      <c r="Q143" s="85">
        <f>VLOOKUP($C$2,'[99]ERU-1'!$A$6:$BE$17,Q$42,FALSE)</f>
        <v>0</v>
      </c>
      <c r="R143" s="85">
        <f>VLOOKUP($C$2,'[99]ERU-1'!$A$6:$BE$17,R$42,FALSE)</f>
        <v>448</v>
      </c>
      <c r="S143" s="85">
        <f>VLOOKUP($C$2,'[99]ERU-1'!$A$6:$BE$17,S$42,FALSE)</f>
        <v>0</v>
      </c>
      <c r="T143" s="85">
        <f>VLOOKUP($C$2,'[99]ERU-1'!$A$6:$BE$17,T$42,FALSE)</f>
        <v>0</v>
      </c>
      <c r="U143" s="85">
        <f>VLOOKUP($C$2,'[99]ERU-1'!$A$6:$BE$17,U$42,FALSE)</f>
        <v>0</v>
      </c>
      <c r="V143" s="85">
        <f>VLOOKUP($C$2,'[99]ERU-1'!$A$6:$BE$17,V$42,FALSE)</f>
        <v>0</v>
      </c>
      <c r="W143" s="85">
        <f>VLOOKUP($C$2,'[99]ERU-1'!$A$6:$BE$17,W$42,FALSE)</f>
        <v>0</v>
      </c>
      <c r="X143" s="85">
        <f>VLOOKUP($C$2,'[99]ERU-1'!$A$6:$BE$17,X$42,FALSE)</f>
        <v>0</v>
      </c>
      <c r="Y143" s="85">
        <f>VLOOKUP($C$2,'[99]ERU-1'!$A$6:$BE$17,Y$42,FALSE)</f>
        <v>0</v>
      </c>
      <c r="Z143" s="85">
        <f>VLOOKUP($C$2,'[99]ERU-1'!$A$6:$BE$17,Z$42,FALSE)</f>
        <v>0</v>
      </c>
      <c r="AA143" s="85" t="str">
        <f>INDEX([16]Data!$BK$5:$BK$156,MATCH(A143,[16]Data!$A$5:$A$156,0))</f>
        <v>Liberecký</v>
      </c>
      <c r="AB143" s="86">
        <f>INDEX([16]Data!$BM$5:$BM$156,MATCH(A143,[16]Data!$A$5:$A$156,0))</f>
        <v>0.28599999999999998</v>
      </c>
      <c r="AD143" s="39">
        <f t="shared" si="17"/>
        <v>0.78701537069126637</v>
      </c>
    </row>
    <row r="144" spans="1:30" x14ac:dyDescent="0.25">
      <c r="A144">
        <v>3943</v>
      </c>
      <c r="B144" s="84" t="str">
        <f>INDEX([16]Data!$C$5:$C$156,MATCH(A144,[16]Data!$A$5:$A$156,0))</f>
        <v>KJ - Bochov</v>
      </c>
      <c r="C144" s="85" t="str">
        <f>VLOOKUP($C$2,'[100]ERU-1'!$A$6:$BE$17,C$42,FALSE)</f>
        <v>Listopad</v>
      </c>
      <c r="D144" s="85">
        <f>VLOOKUP($C$2,'[100]ERU-1'!$A$6:$BE$17,D$42,FALSE)</f>
        <v>11</v>
      </c>
      <c r="E144" s="85">
        <f>VLOOKUP($C$2,'[100]ERU-1'!$A$6:$BE$17,E$42,FALSE)</f>
        <v>267.68599999999998</v>
      </c>
      <c r="F144" s="85">
        <f>VLOOKUP($C$2,'[100]ERU-1'!$A$6:$BE$17,F$42,FALSE)</f>
        <v>146.29300000000001</v>
      </c>
      <c r="G144" s="85">
        <f>VLOOKUP($C$2,'[100]ERU-1'!$A$6:$BE$17,G$42,FALSE)</f>
        <v>35.334000000000003</v>
      </c>
      <c r="H144" s="85">
        <f>VLOOKUP($C$2,'[100]ERU-1'!$A$6:$BE$17,H$42,FALSE)</f>
        <v>411</v>
      </c>
      <c r="I144" s="85">
        <f>VLOOKUP($C$2,'[100]ERU-1'!$A$6:$BE$17,I$42,FALSE)</f>
        <v>0</v>
      </c>
      <c r="J144" s="85">
        <f>VLOOKUP($C$2,'[100]ERU-1'!$A$6:$BE$17,J$42,FALSE)</f>
        <v>0</v>
      </c>
      <c r="K144" s="85">
        <f>VLOOKUP($C$2,'[100]ERU-1'!$A$6:$BE$17,K$42,FALSE)</f>
        <v>411</v>
      </c>
      <c r="L144" s="85">
        <f>VLOOKUP($C$2,'[100]ERU-1'!$A$6:$BE$17,L$42,FALSE)</f>
        <v>0</v>
      </c>
      <c r="M144" s="85">
        <f>VLOOKUP($C$2,'[100]ERU-1'!$A$6:$BE$17,M$42,FALSE)</f>
        <v>411</v>
      </c>
      <c r="N144" s="85">
        <f>VLOOKUP($C$2,'[100]ERU-1'!$A$6:$BE$17,N$42,FALSE)</f>
        <v>0</v>
      </c>
      <c r="O144" s="85" t="s">
        <v>36</v>
      </c>
      <c r="P144" s="85">
        <f>VLOOKUP($C$2,'[100]ERU-1'!$A$6:$BE$17,P$42,FALSE)</f>
        <v>0</v>
      </c>
      <c r="Q144" s="85">
        <f>VLOOKUP($C$2,'[100]ERU-1'!$A$6:$BE$17,Q$42,FALSE)</f>
        <v>0</v>
      </c>
      <c r="R144" s="85">
        <f>VLOOKUP($C$2,'[100]ERU-1'!$A$6:$BE$17,R$42,FALSE)</f>
        <v>411</v>
      </c>
      <c r="S144" s="85">
        <f>VLOOKUP($C$2,'[100]ERU-1'!$A$6:$BE$17,S$42,FALSE)</f>
        <v>0</v>
      </c>
      <c r="T144" s="85">
        <f>VLOOKUP($C$2,'[100]ERU-1'!$A$6:$BE$17,T$42,FALSE)</f>
        <v>0</v>
      </c>
      <c r="U144" s="85">
        <f>VLOOKUP($C$2,'[100]ERU-1'!$A$6:$BE$17,U$42,FALSE)</f>
        <v>0</v>
      </c>
      <c r="V144" s="85">
        <f>VLOOKUP($C$2,'[100]ERU-1'!$A$6:$BE$17,V$42,FALSE)</f>
        <v>0</v>
      </c>
      <c r="W144" s="85">
        <f>VLOOKUP($C$2,'[100]ERU-1'!$A$6:$BE$17,W$42,FALSE)</f>
        <v>0</v>
      </c>
      <c r="X144" s="85">
        <f>VLOOKUP($C$2,'[100]ERU-1'!$A$6:$BE$17,X$42,FALSE)</f>
        <v>0</v>
      </c>
      <c r="Y144" s="85">
        <f>VLOOKUP($C$2,'[100]ERU-1'!$A$6:$BE$17,Y$42,FALSE)</f>
        <v>0</v>
      </c>
      <c r="Z144" s="85">
        <f>VLOOKUP($C$2,'[100]ERU-1'!$A$6:$BE$17,Z$42,FALSE)</f>
        <v>0</v>
      </c>
      <c r="AA144" s="85" t="str">
        <f>INDEX([16]Data!$BK$5:$BK$156,MATCH(A144,[16]Data!$A$5:$A$156,0))</f>
        <v>Karlovarský</v>
      </c>
      <c r="AB144" s="86">
        <f>INDEX([16]Data!$BM$5:$BM$156,MATCH(A144,[16]Data!$A$5:$A$156,0))</f>
        <v>0.28599999999999998</v>
      </c>
      <c r="AD144" s="39">
        <f t="shared" si="17"/>
        <v>0.78039733047149662</v>
      </c>
    </row>
    <row r="145" spans="1:30" x14ac:dyDescent="0.25">
      <c r="A145" s="34">
        <v>4078</v>
      </c>
      <c r="B145" s="84" t="str">
        <f>INDEX([16]Data!$C$5:$C$156,MATCH(A145,[16]Data!$A$5:$A$156,0))</f>
        <v>KJ - Horní Slavkov</v>
      </c>
      <c r="C145" s="85" t="str">
        <f>VLOOKUP($C$2,'[101]ERU-1'!$A$6:$BE$17,C$42,FALSE)</f>
        <v>Listopad</v>
      </c>
      <c r="D145" s="85">
        <f>VLOOKUP($C$2,'[101]ERU-1'!$A$6:$BE$17,D$42,FALSE)</f>
        <v>11</v>
      </c>
      <c r="E145" s="85">
        <f>VLOOKUP($C$2,'[101]ERU-1'!$A$6:$BE$17,E$42,FALSE)</f>
        <v>3407.3220000000001</v>
      </c>
      <c r="F145" s="85">
        <f>VLOOKUP($C$2,'[101]ERU-1'!$A$6:$BE$17,F$42,FALSE)</f>
        <v>1766.107</v>
      </c>
      <c r="G145" s="85">
        <f>VLOOKUP($C$2,'[101]ERU-1'!$A$6:$BE$17,G$42,FALSE)</f>
        <v>35.338000000000001</v>
      </c>
      <c r="H145" s="85">
        <f>VLOOKUP($C$2,'[101]ERU-1'!$A$6:$BE$17,H$42,FALSE)</f>
        <v>5028</v>
      </c>
      <c r="I145" s="85">
        <f>VLOOKUP($C$2,'[101]ERU-1'!$A$6:$BE$17,I$42,FALSE)</f>
        <v>0</v>
      </c>
      <c r="J145" s="85">
        <f>VLOOKUP($C$2,'[101]ERU-1'!$A$6:$BE$17,J$42,FALSE)</f>
        <v>0</v>
      </c>
      <c r="K145" s="85">
        <f>VLOOKUP($C$2,'[101]ERU-1'!$A$6:$BE$17,K$42,FALSE)</f>
        <v>5028</v>
      </c>
      <c r="L145" s="85">
        <f>VLOOKUP($C$2,'[101]ERU-1'!$A$6:$BE$17,L$42,FALSE)</f>
        <v>0</v>
      </c>
      <c r="M145" s="85">
        <f>VLOOKUP($C$2,'[101]ERU-1'!$A$6:$BE$17,M$42,FALSE)</f>
        <v>5028</v>
      </c>
      <c r="N145" s="85">
        <f>VLOOKUP($C$2,'[101]ERU-1'!$A$6:$BE$17,N$42,FALSE)</f>
        <v>0</v>
      </c>
      <c r="O145" s="85" t="s">
        <v>36</v>
      </c>
      <c r="P145" s="85">
        <f>VLOOKUP($C$2,'[101]ERU-1'!$A$6:$BE$17,P$42,FALSE)</f>
        <v>0</v>
      </c>
      <c r="Q145" s="85">
        <f>VLOOKUP($C$2,'[101]ERU-1'!$A$6:$BE$17,Q$42,FALSE)</f>
        <v>0</v>
      </c>
      <c r="R145" s="85">
        <f>VLOOKUP($C$2,'[101]ERU-1'!$A$6:$BE$17,R$42,FALSE)</f>
        <v>5028</v>
      </c>
      <c r="S145" s="85">
        <f>VLOOKUP($C$2,'[101]ERU-1'!$A$6:$BE$17,S$42,FALSE)</f>
        <v>0</v>
      </c>
      <c r="T145" s="85">
        <f>VLOOKUP($C$2,'[101]ERU-1'!$A$6:$BE$17,T$42,FALSE)</f>
        <v>0</v>
      </c>
      <c r="U145" s="85">
        <f>VLOOKUP($C$2,'[101]ERU-1'!$A$6:$BE$17,U$42,FALSE)</f>
        <v>0</v>
      </c>
      <c r="V145" s="85">
        <f>VLOOKUP($C$2,'[101]ERU-1'!$A$6:$BE$17,V$42,FALSE)</f>
        <v>0</v>
      </c>
      <c r="W145" s="85">
        <f>VLOOKUP($C$2,'[101]ERU-1'!$A$6:$BE$17,W$42,FALSE)</f>
        <v>0</v>
      </c>
      <c r="X145" s="85">
        <f>VLOOKUP($C$2,'[101]ERU-1'!$A$6:$BE$17,X$42,FALSE)</f>
        <v>0</v>
      </c>
      <c r="Y145" s="85">
        <f>VLOOKUP($C$2,'[101]ERU-1'!$A$6:$BE$17,Y$42,FALSE)</f>
        <v>0</v>
      </c>
      <c r="Z145" s="85">
        <f>VLOOKUP($C$2,'[101]ERU-1'!$A$6:$BE$17,Z$42,FALSE)</f>
        <v>0</v>
      </c>
      <c r="AA145" s="85" t="str">
        <f>INDEX([16]Data!$BK$5:$BK$156,MATCH(A145,[16]Data!$A$5:$A$156,0))</f>
        <v>Karlovarský</v>
      </c>
      <c r="AB145" s="86">
        <f>INDEX([16]Data!$BM$5:$BM$156,MATCH(A145,[16]Data!$A$5:$A$156,0))</f>
        <v>4.8</v>
      </c>
      <c r="AD145" s="39">
        <f t="shared" si="17"/>
        <v>0.79081656245440768</v>
      </c>
    </row>
    <row r="146" spans="1:30" x14ac:dyDescent="0.25">
      <c r="A146">
        <v>4108</v>
      </c>
      <c r="B146" s="84" t="str">
        <f>INDEX([16]Data!$C$5:$C$156,MATCH(A146,[16]Data!$A$5:$A$156,0))</f>
        <v>KJ - Jáchymov</v>
      </c>
      <c r="C146" s="85" t="str">
        <f>VLOOKUP($C$2,'[102]ERU-1'!$A$6:$BE$17,C$42,FALSE)</f>
        <v>Listopad</v>
      </c>
      <c r="D146" s="85">
        <f>VLOOKUP($C$2,'[102]ERU-1'!$A$6:$BE$17,D$42,FALSE)</f>
        <v>11</v>
      </c>
      <c r="E146" s="85">
        <f>VLOOKUP($C$2,'[102]ERU-1'!$A$6:$BE$17,E$42,FALSE)</f>
        <v>477.512</v>
      </c>
      <c r="F146" s="85">
        <f>VLOOKUP($C$2,'[102]ERU-1'!$A$6:$BE$17,F$42,FALSE)</f>
        <v>260.34199999999998</v>
      </c>
      <c r="G146" s="85">
        <f>VLOOKUP($C$2,'[102]ERU-1'!$A$6:$BE$17,G$42,FALSE)</f>
        <v>35.33</v>
      </c>
      <c r="H146" s="85">
        <f>VLOOKUP($C$2,'[102]ERU-1'!$A$6:$BE$17,H$42,FALSE)</f>
        <v>723</v>
      </c>
      <c r="I146" s="85">
        <f>VLOOKUP($C$2,'[102]ERU-1'!$A$6:$BE$17,I$42,FALSE)</f>
        <v>0</v>
      </c>
      <c r="J146" s="85">
        <f>VLOOKUP($C$2,'[102]ERU-1'!$A$6:$BE$17,J$42,FALSE)</f>
        <v>0</v>
      </c>
      <c r="K146" s="85">
        <f>VLOOKUP($C$2,'[102]ERU-1'!$A$6:$BE$17,K$42,FALSE)</f>
        <v>723</v>
      </c>
      <c r="L146" s="85">
        <f>VLOOKUP($C$2,'[102]ERU-1'!$A$6:$BE$17,L$42,FALSE)</f>
        <v>0</v>
      </c>
      <c r="M146" s="85">
        <f>VLOOKUP($C$2,'[102]ERU-1'!$A$6:$BE$17,M$42,FALSE)</f>
        <v>723</v>
      </c>
      <c r="N146" s="85">
        <f>VLOOKUP($C$2,'[102]ERU-1'!$A$6:$BE$17,N$42,FALSE)</f>
        <v>0</v>
      </c>
      <c r="O146" s="85" t="s">
        <v>36</v>
      </c>
      <c r="P146" s="85">
        <f>VLOOKUP($C$2,'[102]ERU-1'!$A$6:$BE$17,P$42,FALSE)</f>
        <v>0</v>
      </c>
      <c r="Q146" s="85">
        <f>VLOOKUP($C$2,'[102]ERU-1'!$A$6:$BE$17,Q$42,FALSE)</f>
        <v>0</v>
      </c>
      <c r="R146" s="85">
        <f>VLOOKUP($C$2,'[102]ERU-1'!$A$6:$BE$17,R$42,FALSE)</f>
        <v>723</v>
      </c>
      <c r="S146" s="85">
        <f>VLOOKUP($C$2,'[102]ERU-1'!$A$6:$BE$17,S$42,FALSE)</f>
        <v>0</v>
      </c>
      <c r="T146" s="85">
        <f>VLOOKUP($C$2,'[102]ERU-1'!$A$6:$BE$17,T$42,FALSE)</f>
        <v>0</v>
      </c>
      <c r="U146" s="85">
        <f>VLOOKUP($C$2,'[102]ERU-1'!$A$6:$BE$17,U$42,FALSE)</f>
        <v>0</v>
      </c>
      <c r="V146" s="85">
        <f>VLOOKUP($C$2,'[102]ERU-1'!$A$6:$BE$17,V$42,FALSE)</f>
        <v>0</v>
      </c>
      <c r="W146" s="85">
        <f>VLOOKUP($C$2,'[102]ERU-1'!$A$6:$BE$17,W$42,FALSE)</f>
        <v>0</v>
      </c>
      <c r="X146" s="85">
        <f>VLOOKUP($C$2,'[102]ERU-1'!$A$6:$BE$17,X$42,FALSE)</f>
        <v>0</v>
      </c>
      <c r="Y146" s="85">
        <f>VLOOKUP($C$2,'[102]ERU-1'!$A$6:$BE$17,Y$42,FALSE)</f>
        <v>0</v>
      </c>
      <c r="Z146" s="85">
        <f>VLOOKUP($C$2,'[102]ERU-1'!$A$6:$BE$17,Z$42,FALSE)</f>
        <v>0</v>
      </c>
      <c r="AA146" s="85" t="str">
        <f>INDEX([16]Data!$BK$5:$BK$156,MATCH(A146,[16]Data!$A$5:$A$156,0))</f>
        <v>Karlovarský</v>
      </c>
      <c r="AB146" s="86">
        <f>INDEX([16]Data!$BM$5:$BM$156,MATCH(A146,[16]Data!$A$5:$A$156,0))</f>
        <v>0.748</v>
      </c>
      <c r="AD146" s="39">
        <f t="shared" si="17"/>
        <v>0.77142118188126907</v>
      </c>
    </row>
    <row r="147" spans="1:30" x14ac:dyDescent="0.25">
      <c r="A147">
        <v>4153</v>
      </c>
      <c r="B147" s="84" t="str">
        <f>INDEX([16]Data!$C$5:$C$156,MATCH(A147,[16]Data!$A$5:$A$156,0))</f>
        <v>KJ - Kdyně</v>
      </c>
      <c r="C147" s="85" t="str">
        <f>VLOOKUP($C$2,'[103]ERU-1'!$A$6:$BE$17,C$42,FALSE)</f>
        <v>Listopad</v>
      </c>
      <c r="D147" s="85">
        <f>VLOOKUP($C$2,'[103]ERU-1'!$A$6:$BE$17,D$42,FALSE)</f>
        <v>11</v>
      </c>
      <c r="E147" s="85">
        <f>VLOOKUP($C$2,'[103]ERU-1'!$A$6:$BE$17,E$42,FALSE)</f>
        <v>966.01300000000003</v>
      </c>
      <c r="F147" s="85">
        <f>VLOOKUP($C$2,'[103]ERU-1'!$A$6:$BE$17,F$42,FALSE)</f>
        <v>514.57299999999998</v>
      </c>
      <c r="G147" s="85">
        <f>VLOOKUP($C$2,'[103]ERU-1'!$A$6:$BE$17,G$42,FALSE)</f>
        <v>35.332999999999998</v>
      </c>
      <c r="H147" s="85">
        <f>VLOOKUP($C$2,'[103]ERU-1'!$A$6:$BE$17,H$42,FALSE)</f>
        <v>1431</v>
      </c>
      <c r="I147" s="85">
        <f>VLOOKUP($C$2,'[103]ERU-1'!$A$6:$BE$17,I$42,FALSE)</f>
        <v>0</v>
      </c>
      <c r="J147" s="85">
        <f>VLOOKUP($C$2,'[103]ERU-1'!$A$6:$BE$17,J$42,FALSE)</f>
        <v>0</v>
      </c>
      <c r="K147" s="85">
        <f>VLOOKUP($C$2,'[103]ERU-1'!$A$6:$BE$17,K$42,FALSE)</f>
        <v>1431</v>
      </c>
      <c r="L147" s="85">
        <f>VLOOKUP($C$2,'[103]ERU-1'!$A$6:$BE$17,L$42,FALSE)</f>
        <v>0</v>
      </c>
      <c r="M147" s="85">
        <f>VLOOKUP($C$2,'[103]ERU-1'!$A$6:$BE$17,M$42,FALSE)</f>
        <v>1431</v>
      </c>
      <c r="N147" s="85">
        <f>VLOOKUP($C$2,'[103]ERU-1'!$A$6:$BE$17,N$42,FALSE)</f>
        <v>0</v>
      </c>
      <c r="O147" s="85" t="s">
        <v>36</v>
      </c>
      <c r="P147" s="85">
        <f>VLOOKUP($C$2,'[103]ERU-1'!$A$6:$BE$17,P$42,FALSE)</f>
        <v>0</v>
      </c>
      <c r="Q147" s="85">
        <f>VLOOKUP($C$2,'[103]ERU-1'!$A$6:$BE$17,Q$42,FALSE)</f>
        <v>0</v>
      </c>
      <c r="R147" s="85">
        <f>VLOOKUP($C$2,'[103]ERU-1'!$A$6:$BE$17,R$42,FALSE)</f>
        <v>1431</v>
      </c>
      <c r="S147" s="85">
        <f>VLOOKUP($C$2,'[103]ERU-1'!$A$6:$BE$17,S$42,FALSE)</f>
        <v>0</v>
      </c>
      <c r="T147" s="85">
        <f>VLOOKUP($C$2,'[103]ERU-1'!$A$6:$BE$17,T$42,FALSE)</f>
        <v>0</v>
      </c>
      <c r="U147" s="85">
        <f>VLOOKUP($C$2,'[103]ERU-1'!$A$6:$BE$17,U$42,FALSE)</f>
        <v>0</v>
      </c>
      <c r="V147" s="85">
        <f>VLOOKUP($C$2,'[103]ERU-1'!$A$6:$BE$17,V$42,FALSE)</f>
        <v>0</v>
      </c>
      <c r="W147" s="85">
        <f>VLOOKUP($C$2,'[103]ERU-1'!$A$6:$BE$17,W$42,FALSE)</f>
        <v>0</v>
      </c>
      <c r="X147" s="85">
        <f>VLOOKUP($C$2,'[103]ERU-1'!$A$6:$BE$17,X$42,FALSE)</f>
        <v>0</v>
      </c>
      <c r="Y147" s="85">
        <f>VLOOKUP($C$2,'[103]ERU-1'!$A$6:$BE$17,Y$42,FALSE)</f>
        <v>0</v>
      </c>
      <c r="Z147" s="85">
        <f>VLOOKUP($C$2,'[103]ERU-1'!$A$6:$BE$17,Z$42,FALSE)</f>
        <v>0</v>
      </c>
      <c r="AA147" s="85" t="str">
        <f>INDEX([16]Data!$BK$5:$BK$156,MATCH(A147,[16]Data!$A$5:$A$156,0))</f>
        <v>Plzeňský</v>
      </c>
      <c r="AB147" s="86">
        <f>INDEX([16]Data!$BM$5:$BM$156,MATCH(A147,[16]Data!$A$5:$A$156,0))</f>
        <v>1.2070000000000001</v>
      </c>
      <c r="AD147" s="39">
        <f t="shared" si="17"/>
        <v>0.77248514787989264</v>
      </c>
    </row>
    <row r="148" spans="1:30" x14ac:dyDescent="0.25">
      <c r="A148">
        <v>3849</v>
      </c>
      <c r="B148" s="84" t="str">
        <f>INDEX([16]Data!$C$5:$C$156,MATCH(A148,[16]Data!$A$5:$A$156,0))</f>
        <v>KJ - Krásná Lípa</v>
      </c>
      <c r="C148" s="85" t="str">
        <f>VLOOKUP($C$2,'[104]ERU-1'!$A$6:$BE$17,C$42,FALSE)</f>
        <v>Listopad</v>
      </c>
      <c r="D148" s="85">
        <f>VLOOKUP($C$2,'[104]ERU-1'!$A$6:$BE$17,D$42,FALSE)</f>
        <v>11</v>
      </c>
      <c r="E148" s="85">
        <f>VLOOKUP($C$2,'[104]ERU-1'!$A$6:$BE$17,E$42,FALSE)</f>
        <v>235.56299999999999</v>
      </c>
      <c r="F148" s="85">
        <f>VLOOKUP($C$2,'[104]ERU-1'!$A$6:$BE$17,F$42,FALSE)</f>
        <v>133.92500000000001</v>
      </c>
      <c r="G148" s="85">
        <f>VLOOKUP($C$2,'[104]ERU-1'!$A$6:$BE$17,G$42,FALSE)</f>
        <v>35.351999999999997</v>
      </c>
      <c r="H148" s="85">
        <f>VLOOKUP($C$2,'[104]ERU-1'!$A$6:$BE$17,H$42,FALSE)</f>
        <v>403</v>
      </c>
      <c r="I148" s="85">
        <f>VLOOKUP($C$2,'[104]ERU-1'!$A$6:$BE$17,I$42,FALSE)</f>
        <v>0</v>
      </c>
      <c r="J148" s="85">
        <f>VLOOKUP($C$2,'[104]ERU-1'!$A$6:$BE$17,J$42,FALSE)</f>
        <v>0</v>
      </c>
      <c r="K148" s="85">
        <f>VLOOKUP($C$2,'[104]ERU-1'!$A$6:$BE$17,K$42,FALSE)</f>
        <v>403</v>
      </c>
      <c r="L148" s="85">
        <f>VLOOKUP($C$2,'[104]ERU-1'!$A$6:$BE$17,L$42,FALSE)</f>
        <v>0</v>
      </c>
      <c r="M148" s="85">
        <f>VLOOKUP($C$2,'[104]ERU-1'!$A$6:$BE$17,M$42,FALSE)</f>
        <v>403</v>
      </c>
      <c r="N148" s="85">
        <f>VLOOKUP($C$2,'[104]ERU-1'!$A$6:$BE$17,N$42,FALSE)</f>
        <v>0</v>
      </c>
      <c r="O148" s="85" t="s">
        <v>36</v>
      </c>
      <c r="P148" s="85">
        <f>VLOOKUP($C$2,'[104]ERU-1'!$A$6:$BE$17,P$42,FALSE)</f>
        <v>0</v>
      </c>
      <c r="Q148" s="85">
        <f>VLOOKUP($C$2,'[104]ERU-1'!$A$6:$BE$17,Q$42,FALSE)</f>
        <v>0</v>
      </c>
      <c r="R148" s="85">
        <f>VLOOKUP($C$2,'[104]ERU-1'!$A$6:$BE$17,R$42,FALSE)</f>
        <v>403</v>
      </c>
      <c r="S148" s="85">
        <f>VLOOKUP($C$2,'[104]ERU-1'!$A$6:$BE$17,S$42,FALSE)</f>
        <v>0</v>
      </c>
      <c r="T148" s="85">
        <f>VLOOKUP($C$2,'[104]ERU-1'!$A$6:$BE$17,T$42,FALSE)</f>
        <v>0</v>
      </c>
      <c r="U148" s="85">
        <f>VLOOKUP($C$2,'[104]ERU-1'!$A$6:$BE$17,U$42,FALSE)</f>
        <v>0</v>
      </c>
      <c r="V148" s="85">
        <f>VLOOKUP($C$2,'[104]ERU-1'!$A$6:$BE$17,V$42,FALSE)</f>
        <v>0</v>
      </c>
      <c r="W148" s="85">
        <f>VLOOKUP($C$2,'[104]ERU-1'!$A$6:$BE$17,W$42,FALSE)</f>
        <v>0</v>
      </c>
      <c r="X148" s="85">
        <f>VLOOKUP($C$2,'[104]ERU-1'!$A$6:$BE$17,X$42,FALSE)</f>
        <v>0</v>
      </c>
      <c r="Y148" s="85">
        <f>VLOOKUP($C$2,'[104]ERU-1'!$A$6:$BE$17,Y$42,FALSE)</f>
        <v>0</v>
      </c>
      <c r="Z148" s="85">
        <f>VLOOKUP($C$2,'[104]ERU-1'!$A$6:$BE$17,Z$42,FALSE)</f>
        <v>0</v>
      </c>
      <c r="AA148" s="85" t="str">
        <f>INDEX([16]Data!$BK$5:$BK$156,MATCH(A148,[16]Data!$A$5:$A$156,0))</f>
        <v>Ústecký</v>
      </c>
      <c r="AB148" s="86">
        <f>INDEX([16]Data!$BM$5:$BM$156,MATCH(A148,[16]Data!$A$5:$A$156,0))</f>
        <v>0.28000000000000003</v>
      </c>
      <c r="AD148" s="39">
        <f t="shared" si="17"/>
        <v>0.83587414182896724</v>
      </c>
    </row>
    <row r="149" spans="1:30" x14ac:dyDescent="0.25">
      <c r="A149">
        <v>4109</v>
      </c>
      <c r="B149" s="84" t="str">
        <f>INDEX([16]Data!$C$5:$C$156,MATCH(A149,[16]Data!$A$5:$A$156,0))</f>
        <v>KJ - Příbor</v>
      </c>
      <c r="C149" s="85" t="str">
        <f>VLOOKUP($C$2,'[105]ERU-1'!$A$6:$BE$17,C$42,FALSE)</f>
        <v>Listopad</v>
      </c>
      <c r="D149" s="85">
        <f>VLOOKUP($C$2,'[105]ERU-1'!$A$6:$BE$17,D$42,FALSE)</f>
        <v>11</v>
      </c>
      <c r="E149" s="85">
        <f>VLOOKUP($C$2,'[105]ERU-1'!$A$6:$BE$17,E$42,FALSE)</f>
        <v>696.57100000000003</v>
      </c>
      <c r="F149" s="85">
        <f>VLOOKUP($C$2,'[105]ERU-1'!$A$6:$BE$17,F$42,FALSE)</f>
        <v>381.81099999999998</v>
      </c>
      <c r="G149" s="85">
        <f>VLOOKUP($C$2,'[105]ERU-1'!$A$6:$BE$17,G$42,FALSE)</f>
        <v>34.5</v>
      </c>
      <c r="H149" s="85">
        <f>VLOOKUP($C$2,'[105]ERU-1'!$A$6:$BE$17,H$42,FALSE)</f>
        <v>1086</v>
      </c>
      <c r="I149" s="85">
        <f>VLOOKUP($C$2,'[105]ERU-1'!$A$6:$BE$17,I$42,FALSE)</f>
        <v>0</v>
      </c>
      <c r="J149" s="85">
        <f>VLOOKUP($C$2,'[105]ERU-1'!$A$6:$BE$17,J$42,FALSE)</f>
        <v>0</v>
      </c>
      <c r="K149" s="85">
        <f>VLOOKUP($C$2,'[105]ERU-1'!$A$6:$BE$17,K$42,FALSE)</f>
        <v>1086</v>
      </c>
      <c r="L149" s="85">
        <f>VLOOKUP($C$2,'[105]ERU-1'!$A$6:$BE$17,L$42,FALSE)</f>
        <v>0</v>
      </c>
      <c r="M149" s="85">
        <f>VLOOKUP($C$2,'[105]ERU-1'!$A$6:$BE$17,M$42,FALSE)</f>
        <v>1086</v>
      </c>
      <c r="N149" s="85">
        <f>VLOOKUP($C$2,'[105]ERU-1'!$A$6:$BE$17,N$42,FALSE)</f>
        <v>0</v>
      </c>
      <c r="O149" s="85" t="s">
        <v>36</v>
      </c>
      <c r="P149" s="85">
        <f>VLOOKUP($C$2,'[105]ERU-1'!$A$6:$BE$17,P$42,FALSE)</f>
        <v>0</v>
      </c>
      <c r="Q149" s="85">
        <f>VLOOKUP($C$2,'[105]ERU-1'!$A$6:$BE$17,Q$42,FALSE)</f>
        <v>0</v>
      </c>
      <c r="R149" s="85">
        <f>VLOOKUP($C$2,'[105]ERU-1'!$A$6:$BE$17,R$42,FALSE)</f>
        <v>1086</v>
      </c>
      <c r="S149" s="85">
        <f>VLOOKUP($C$2,'[105]ERU-1'!$A$6:$BE$17,S$42,FALSE)</f>
        <v>0</v>
      </c>
      <c r="T149" s="85">
        <f>VLOOKUP($C$2,'[105]ERU-1'!$A$6:$BE$17,T$42,FALSE)</f>
        <v>0</v>
      </c>
      <c r="U149" s="85">
        <f>VLOOKUP($C$2,'[105]ERU-1'!$A$6:$BE$17,U$42,FALSE)</f>
        <v>0</v>
      </c>
      <c r="V149" s="85">
        <f>VLOOKUP($C$2,'[105]ERU-1'!$A$6:$BE$17,V$42,FALSE)</f>
        <v>0</v>
      </c>
      <c r="W149" s="85">
        <f>VLOOKUP($C$2,'[105]ERU-1'!$A$6:$BE$17,W$42,FALSE)</f>
        <v>0</v>
      </c>
      <c r="X149" s="85">
        <f>VLOOKUP($C$2,'[105]ERU-1'!$A$6:$BE$17,X$42,FALSE)</f>
        <v>0</v>
      </c>
      <c r="Y149" s="85">
        <f>VLOOKUP($C$2,'[105]ERU-1'!$A$6:$BE$17,Y$42,FALSE)</f>
        <v>0</v>
      </c>
      <c r="Z149" s="85">
        <f>VLOOKUP($C$2,'[105]ERU-1'!$A$6:$BE$17,Z$42,FALSE)</f>
        <v>0</v>
      </c>
      <c r="AA149" s="85" t="str">
        <f>INDEX([16]Data!$BK$5:$BK$156,MATCH(A149,[16]Data!$A$5:$A$156,0))</f>
        <v>Moravskoslezský</v>
      </c>
      <c r="AB149" s="86">
        <f>INDEX([16]Data!$BM$5:$BM$156,MATCH(A149,[16]Data!$A$5:$A$156,0))</f>
        <v>0.80100000000000005</v>
      </c>
      <c r="AD149" s="39">
        <f t="shared" si="17"/>
        <v>0.79009422637552795</v>
      </c>
    </row>
    <row r="150" spans="1:30" x14ac:dyDescent="0.25">
      <c r="A150">
        <v>4110</v>
      </c>
      <c r="B150" s="84" t="str">
        <f>INDEX([16]Data!$C$5:$C$156,MATCH(A150,[16]Data!$A$5:$A$156,0))</f>
        <v>KJ - Rakovník</v>
      </c>
      <c r="C150" s="85" t="str">
        <f>VLOOKUP($C$2,'[106]ERU-1'!$A$6:$BE$17,C$42,FALSE)</f>
        <v>Listopad</v>
      </c>
      <c r="D150" s="85">
        <f>VLOOKUP($C$2,'[106]ERU-1'!$A$6:$BE$17,D$42,FALSE)</f>
        <v>11</v>
      </c>
      <c r="E150" s="85">
        <f>VLOOKUP($C$2,'[106]ERU-1'!$A$6:$BE$17,E$42,FALSE)</f>
        <v>724.20899999999995</v>
      </c>
      <c r="F150" s="85">
        <f>VLOOKUP($C$2,'[106]ERU-1'!$A$6:$BE$17,F$42,FALSE)</f>
        <v>389.04300000000001</v>
      </c>
      <c r="G150" s="85">
        <f>VLOOKUP($C$2,'[106]ERU-1'!$A$6:$BE$17,G$42,FALSE)</f>
        <v>35.369</v>
      </c>
      <c r="H150" s="85">
        <f>VLOOKUP($C$2,'[106]ERU-1'!$A$6:$BE$17,H$42,FALSE)</f>
        <v>1230</v>
      </c>
      <c r="I150" s="85">
        <f>VLOOKUP($C$2,'[106]ERU-1'!$A$6:$BE$17,I$42,FALSE)</f>
        <v>0</v>
      </c>
      <c r="J150" s="85">
        <f>VLOOKUP($C$2,'[106]ERU-1'!$A$6:$BE$17,J$42,FALSE)</f>
        <v>0</v>
      </c>
      <c r="K150" s="85">
        <f>VLOOKUP($C$2,'[106]ERU-1'!$A$6:$BE$17,K$42,FALSE)</f>
        <v>1230</v>
      </c>
      <c r="L150" s="85">
        <f>VLOOKUP($C$2,'[106]ERU-1'!$A$6:$BE$17,L$42,FALSE)</f>
        <v>0</v>
      </c>
      <c r="M150" s="85">
        <f>VLOOKUP($C$2,'[106]ERU-1'!$A$6:$BE$17,M$42,FALSE)</f>
        <v>1230</v>
      </c>
      <c r="N150" s="85">
        <f>VLOOKUP($C$2,'[106]ERU-1'!$A$6:$BE$17,N$42,FALSE)</f>
        <v>0</v>
      </c>
      <c r="O150" s="85" t="s">
        <v>36</v>
      </c>
      <c r="P150" s="85">
        <f>VLOOKUP($C$2,'[106]ERU-1'!$A$6:$BE$17,P$42,FALSE)</f>
        <v>0</v>
      </c>
      <c r="Q150" s="85">
        <f>VLOOKUP($C$2,'[106]ERU-1'!$A$6:$BE$17,Q$42,FALSE)</f>
        <v>0</v>
      </c>
      <c r="R150" s="85">
        <f>VLOOKUP($C$2,'[106]ERU-1'!$A$6:$BE$17,R$42,FALSE)</f>
        <v>1230</v>
      </c>
      <c r="S150" s="85">
        <f>VLOOKUP($C$2,'[106]ERU-1'!$A$6:$BE$17,S$42,FALSE)</f>
        <v>0</v>
      </c>
      <c r="T150" s="85">
        <f>VLOOKUP($C$2,'[106]ERU-1'!$A$6:$BE$17,T$42,FALSE)</f>
        <v>0</v>
      </c>
      <c r="U150" s="85">
        <f>VLOOKUP($C$2,'[106]ERU-1'!$A$6:$BE$17,U$42,FALSE)</f>
        <v>0</v>
      </c>
      <c r="V150" s="85">
        <f>VLOOKUP($C$2,'[106]ERU-1'!$A$6:$BE$17,V$42,FALSE)</f>
        <v>0</v>
      </c>
      <c r="W150" s="85">
        <f>VLOOKUP($C$2,'[106]ERU-1'!$A$6:$BE$17,W$42,FALSE)</f>
        <v>0</v>
      </c>
      <c r="X150" s="85">
        <f>VLOOKUP($C$2,'[106]ERU-1'!$A$6:$BE$17,X$42,FALSE)</f>
        <v>0</v>
      </c>
      <c r="Y150" s="85">
        <f>VLOOKUP($C$2,'[106]ERU-1'!$A$6:$BE$17,Y$42,FALSE)</f>
        <v>0</v>
      </c>
      <c r="Z150" s="85">
        <f>VLOOKUP($C$2,'[106]ERU-1'!$A$6:$BE$17,Z$42,FALSE)</f>
        <v>0</v>
      </c>
      <c r="AA150" s="85" t="str">
        <f>INDEX([16]Data!$BK$5:$BK$156,MATCH(A150,[16]Data!$A$5:$A$156,0))</f>
        <v>Středočeský</v>
      </c>
      <c r="AB150" s="86">
        <f>INDEX([16]Data!$BM$5:$BM$156,MATCH(A150,[16]Data!$A$5:$A$156,0))</f>
        <v>1.268</v>
      </c>
      <c r="AD150" s="39">
        <f t="shared" si="17"/>
        <v>0.87822340118358799</v>
      </c>
    </row>
    <row r="151" spans="1:30" x14ac:dyDescent="0.25">
      <c r="A151">
        <v>3869</v>
      </c>
      <c r="B151" s="84" t="str">
        <f>INDEX([16]Data!$C$5:$C$156,MATCH(A151,[16]Data!$A$5:$A$156,0))</f>
        <v>KJ - Sedlčany, Žižkova</v>
      </c>
      <c r="C151" s="85" t="str">
        <f>VLOOKUP($C$2,'[107]ERU-1'!$A$6:$BE$17,C$42,FALSE)</f>
        <v>Listopad</v>
      </c>
      <c r="D151" s="85">
        <f>VLOOKUP($C$2,'[107]ERU-1'!$A$6:$BE$17,D$42,FALSE)</f>
        <v>11</v>
      </c>
      <c r="E151" s="85">
        <f>VLOOKUP($C$2,'[107]ERU-1'!$A$6:$BE$17,E$42,FALSE)</f>
        <v>643.27200000000005</v>
      </c>
      <c r="F151" s="85">
        <f>VLOOKUP($C$2,'[107]ERU-1'!$A$6:$BE$17,F$42,FALSE)</f>
        <v>348.358</v>
      </c>
      <c r="G151" s="85">
        <f>VLOOKUP($C$2,'[107]ERU-1'!$A$6:$BE$17,G$42,FALSE)</f>
        <v>35.353999999999999</v>
      </c>
      <c r="H151" s="85">
        <f>VLOOKUP($C$2,'[107]ERU-1'!$A$6:$BE$17,H$42,FALSE)</f>
        <v>984</v>
      </c>
      <c r="I151" s="85">
        <f>VLOOKUP($C$2,'[107]ERU-1'!$A$6:$BE$17,I$42,FALSE)</f>
        <v>0</v>
      </c>
      <c r="J151" s="85">
        <f>VLOOKUP($C$2,'[107]ERU-1'!$A$6:$BE$17,J$42,FALSE)</f>
        <v>0</v>
      </c>
      <c r="K151" s="85">
        <f>VLOOKUP($C$2,'[107]ERU-1'!$A$6:$BE$17,K$42,FALSE)</f>
        <v>984</v>
      </c>
      <c r="L151" s="85">
        <f>VLOOKUP($C$2,'[107]ERU-1'!$A$6:$BE$17,L$42,FALSE)</f>
        <v>0</v>
      </c>
      <c r="M151" s="85">
        <f>VLOOKUP($C$2,'[107]ERU-1'!$A$6:$BE$17,M$42,FALSE)</f>
        <v>984</v>
      </c>
      <c r="N151" s="85">
        <f>VLOOKUP($C$2,'[107]ERU-1'!$A$6:$BE$17,N$42,FALSE)</f>
        <v>0</v>
      </c>
      <c r="O151" s="85" t="s">
        <v>36</v>
      </c>
      <c r="P151" s="85">
        <f>VLOOKUP($C$2,'[107]ERU-1'!$A$6:$BE$17,P$42,FALSE)</f>
        <v>0</v>
      </c>
      <c r="Q151" s="85">
        <f>VLOOKUP($C$2,'[107]ERU-1'!$A$6:$BE$17,Q$42,FALSE)</f>
        <v>0</v>
      </c>
      <c r="R151" s="85">
        <f>VLOOKUP($C$2,'[107]ERU-1'!$A$6:$BE$17,R$42,FALSE)</f>
        <v>984</v>
      </c>
      <c r="S151" s="85">
        <f>VLOOKUP($C$2,'[107]ERU-1'!$A$6:$BE$17,S$42,FALSE)</f>
        <v>0</v>
      </c>
      <c r="T151" s="85">
        <f>VLOOKUP($C$2,'[107]ERU-1'!$A$6:$BE$17,T$42,FALSE)</f>
        <v>0</v>
      </c>
      <c r="U151" s="85">
        <f>VLOOKUP($C$2,'[107]ERU-1'!$A$6:$BE$17,U$42,FALSE)</f>
        <v>0</v>
      </c>
      <c r="V151" s="85">
        <f>VLOOKUP($C$2,'[107]ERU-1'!$A$6:$BE$17,V$42,FALSE)</f>
        <v>0</v>
      </c>
      <c r="W151" s="85">
        <f>VLOOKUP($C$2,'[107]ERU-1'!$A$6:$BE$17,W$42,FALSE)</f>
        <v>0</v>
      </c>
      <c r="X151" s="85">
        <f>VLOOKUP($C$2,'[107]ERU-1'!$A$6:$BE$17,X$42,FALSE)</f>
        <v>0</v>
      </c>
      <c r="Y151" s="85">
        <f>VLOOKUP($C$2,'[107]ERU-1'!$A$6:$BE$17,Y$42,FALSE)</f>
        <v>0</v>
      </c>
      <c r="Z151" s="85">
        <f>VLOOKUP($C$2,'[107]ERU-1'!$A$6:$BE$17,Z$42,FALSE)</f>
        <v>0</v>
      </c>
      <c r="AA151" s="85" t="str">
        <f>INDEX([16]Data!$BK$5:$BK$156,MATCH(A151,[16]Data!$A$5:$A$156,0))</f>
        <v>Středočeský</v>
      </c>
      <c r="AB151" s="86">
        <f>INDEX([16]Data!$BM$5:$BM$156,MATCH(A151,[16]Data!$A$5:$A$156,0))</f>
        <v>0.80100000000000005</v>
      </c>
      <c r="AD151" s="39">
        <f t="shared" si="17"/>
        <v>0.78463343265644347</v>
      </c>
    </row>
    <row r="152" spans="1:30" x14ac:dyDescent="0.25">
      <c r="A152">
        <v>3928</v>
      </c>
      <c r="B152" s="84" t="str">
        <f>INDEX([16]Data!$C$5:$C$156,MATCH(A152,[16]Data!$A$5:$A$156,0))</f>
        <v>KJ - Tanvald ul. Vítězná</v>
      </c>
      <c r="C152" s="85" t="str">
        <f>VLOOKUP($C$2,'[108]ERU-1'!$A$6:$BE$17,C$42,FALSE)</f>
        <v>Listopad</v>
      </c>
      <c r="D152" s="85">
        <f>VLOOKUP($C$2,'[108]ERU-1'!$A$6:$BE$17,D$42,FALSE)</f>
        <v>11</v>
      </c>
      <c r="E152" s="85">
        <f>VLOOKUP($C$2,'[108]ERU-1'!$A$6:$BE$17,E$42,FALSE)</f>
        <v>266.37799999999999</v>
      </c>
      <c r="F152" s="85">
        <f>VLOOKUP($C$2,'[108]ERU-1'!$A$6:$BE$17,F$42,FALSE)</f>
        <v>157.054</v>
      </c>
      <c r="G152" s="85">
        <f>VLOOKUP($C$2,'[108]ERU-1'!$A$6:$BE$17,G$42,FALSE)</f>
        <v>35.350999999999999</v>
      </c>
      <c r="H152" s="85">
        <f>VLOOKUP($C$2,'[108]ERU-1'!$A$6:$BE$17,H$42,FALSE)</f>
        <v>464</v>
      </c>
      <c r="I152" s="85">
        <f>VLOOKUP($C$2,'[108]ERU-1'!$A$6:$BE$17,I$42,FALSE)</f>
        <v>0</v>
      </c>
      <c r="J152" s="85">
        <f>VLOOKUP($C$2,'[108]ERU-1'!$A$6:$BE$17,J$42,FALSE)</f>
        <v>0</v>
      </c>
      <c r="K152" s="85">
        <f>VLOOKUP($C$2,'[108]ERU-1'!$A$6:$BE$17,K$42,FALSE)</f>
        <v>464</v>
      </c>
      <c r="L152" s="85">
        <f>VLOOKUP($C$2,'[108]ERU-1'!$A$6:$BE$17,L$42,FALSE)</f>
        <v>0</v>
      </c>
      <c r="M152" s="85">
        <f>VLOOKUP($C$2,'[108]ERU-1'!$A$6:$BE$17,M$42,FALSE)</f>
        <v>464</v>
      </c>
      <c r="N152" s="85">
        <f>VLOOKUP($C$2,'[108]ERU-1'!$A$6:$BE$17,N$42,FALSE)</f>
        <v>0</v>
      </c>
      <c r="O152" s="85" t="s">
        <v>36</v>
      </c>
      <c r="P152" s="85">
        <f>VLOOKUP($C$2,'[108]ERU-1'!$A$6:$BE$17,P$42,FALSE)</f>
        <v>0</v>
      </c>
      <c r="Q152" s="85">
        <f>VLOOKUP($C$2,'[108]ERU-1'!$A$6:$BE$17,Q$42,FALSE)</f>
        <v>0</v>
      </c>
      <c r="R152" s="85">
        <f>VLOOKUP($C$2,'[108]ERU-1'!$A$6:$BE$17,R$42,FALSE)</f>
        <v>464</v>
      </c>
      <c r="S152" s="85">
        <f>VLOOKUP($C$2,'[108]ERU-1'!$A$6:$BE$17,S$42,FALSE)</f>
        <v>0</v>
      </c>
      <c r="T152" s="85">
        <f>VLOOKUP($C$2,'[108]ERU-1'!$A$6:$BE$17,T$42,FALSE)</f>
        <v>0</v>
      </c>
      <c r="U152" s="85">
        <f>VLOOKUP($C$2,'[108]ERU-1'!$A$6:$BE$17,U$42,FALSE)</f>
        <v>0</v>
      </c>
      <c r="V152" s="85">
        <f>VLOOKUP($C$2,'[108]ERU-1'!$A$6:$BE$17,V$42,FALSE)</f>
        <v>0</v>
      </c>
      <c r="W152" s="85">
        <f>VLOOKUP($C$2,'[108]ERU-1'!$A$6:$BE$17,W$42,FALSE)</f>
        <v>0</v>
      </c>
      <c r="X152" s="85">
        <f>VLOOKUP($C$2,'[108]ERU-1'!$A$6:$BE$17,X$42,FALSE)</f>
        <v>0</v>
      </c>
      <c r="Y152" s="85">
        <f>VLOOKUP($C$2,'[108]ERU-1'!$A$6:$BE$17,Y$42,FALSE)</f>
        <v>0</v>
      </c>
      <c r="Z152" s="85">
        <f>VLOOKUP($C$2,'[108]ERU-1'!$A$6:$BE$17,Z$42,FALSE)</f>
        <v>0</v>
      </c>
      <c r="AA152" s="85" t="str">
        <f>INDEX([16]Data!$BK$5:$BK$156,MATCH(A152,[16]Data!$A$5:$A$156,0))</f>
        <v>Liberecký</v>
      </c>
      <c r="AB152" s="86">
        <f>INDEX([16]Data!$BM$5:$BM$156,MATCH(A152,[16]Data!$A$5:$A$156,0))</f>
        <v>0.3</v>
      </c>
      <c r="AD152" s="39">
        <f t="shared" si="17"/>
        <v>0.82066606956135391</v>
      </c>
    </row>
    <row r="153" spans="1:30" x14ac:dyDescent="0.25">
      <c r="A153">
        <v>3974</v>
      </c>
      <c r="B153" s="84" t="str">
        <f>INDEX([16]Data!$C$5:$C$156,MATCH(A153,[16]Data!$A$5:$A$156,0))</f>
        <v>KJ - Energocentrum Vítkovice III</v>
      </c>
      <c r="C153" s="85" t="str">
        <f>VLOOKUP($C$2,'[109]ERU-1'!$A$6:$BE$17,C$42,FALSE)</f>
        <v>Listopad</v>
      </c>
      <c r="D153" s="85">
        <f>VLOOKUP($C$2,'[109]ERU-1'!$A$6:$BE$17,D$42,FALSE)</f>
        <v>11</v>
      </c>
      <c r="E153" s="85">
        <f>VLOOKUP($C$2,'[109]ERU-1'!$A$6:$BE$17,E$42,FALSE)</f>
        <v>0.94899999999999995</v>
      </c>
      <c r="F153" s="85">
        <f>VLOOKUP($C$2,'[109]ERU-1'!$A$6:$BE$17,F$42,FALSE)</f>
        <v>0.50900000000000001</v>
      </c>
      <c r="G153" s="85">
        <f>VLOOKUP($C$2,'[109]ERU-1'!$A$6:$BE$17,G$42,FALSE)</f>
        <v>35.341999999999999</v>
      </c>
      <c r="H153" s="85">
        <f>VLOOKUP($C$2,'[109]ERU-1'!$A$6:$BE$17,H$42,FALSE)</f>
        <v>1</v>
      </c>
      <c r="I153" s="85">
        <f>VLOOKUP($C$2,'[109]ERU-1'!$A$6:$BE$17,I$42,FALSE)</f>
        <v>0</v>
      </c>
      <c r="J153" s="85">
        <f>VLOOKUP($C$2,'[109]ERU-1'!$A$6:$BE$17,J$42,FALSE)</f>
        <v>0</v>
      </c>
      <c r="K153" s="85">
        <f>VLOOKUP($C$2,'[109]ERU-1'!$A$6:$BE$17,K$42,FALSE)</f>
        <v>1</v>
      </c>
      <c r="L153" s="85">
        <f>VLOOKUP($C$2,'[109]ERU-1'!$A$6:$BE$17,L$42,FALSE)</f>
        <v>0</v>
      </c>
      <c r="M153" s="85">
        <f>VLOOKUP($C$2,'[109]ERU-1'!$A$6:$BE$17,M$42,FALSE)</f>
        <v>1</v>
      </c>
      <c r="N153" s="85">
        <f>VLOOKUP($C$2,'[109]ERU-1'!$A$6:$BE$17,N$42,FALSE)</f>
        <v>0</v>
      </c>
      <c r="O153" s="85" t="s">
        <v>36</v>
      </c>
      <c r="P153" s="85">
        <f>VLOOKUP($C$2,'[109]ERU-1'!$A$6:$BE$17,P$42,FALSE)</f>
        <v>0</v>
      </c>
      <c r="Q153" s="85">
        <f>VLOOKUP($C$2,'[109]ERU-1'!$A$6:$BE$17,Q$42,FALSE)</f>
        <v>0</v>
      </c>
      <c r="R153" s="85">
        <f>VLOOKUP($C$2,'[109]ERU-1'!$A$6:$BE$17,R$42,FALSE)</f>
        <v>0</v>
      </c>
      <c r="S153" s="85">
        <f>VLOOKUP($C$2,'[109]ERU-1'!$A$6:$BE$17,S$42,FALSE)</f>
        <v>0</v>
      </c>
      <c r="T153" s="85">
        <f>VLOOKUP($C$2,'[109]ERU-1'!$A$6:$BE$17,T$42,FALSE)</f>
        <v>1</v>
      </c>
      <c r="U153" s="85">
        <f>VLOOKUP($C$2,'[109]ERU-1'!$A$6:$BE$17,U$42,FALSE)</f>
        <v>0</v>
      </c>
      <c r="V153" s="85">
        <f>VLOOKUP($C$2,'[109]ERU-1'!$A$6:$BE$17,V$42,FALSE)</f>
        <v>0</v>
      </c>
      <c r="W153" s="85">
        <f>VLOOKUP($C$2,'[109]ERU-1'!$A$6:$BE$17,W$42,FALSE)</f>
        <v>0</v>
      </c>
      <c r="X153" s="85">
        <f>VLOOKUP($C$2,'[109]ERU-1'!$A$6:$BE$17,X$42,FALSE)</f>
        <v>0</v>
      </c>
      <c r="Y153" s="85">
        <f>VLOOKUP($C$2,'[109]ERU-1'!$A$6:$BE$17,Y$42,FALSE)</f>
        <v>0</v>
      </c>
      <c r="Z153" s="85">
        <f>VLOOKUP($C$2,'[109]ERU-1'!$A$6:$BE$17,Z$42,FALSE)</f>
        <v>0</v>
      </c>
      <c r="AA153" s="85" t="str">
        <f>INDEX([16]Data!$BK$5:$BK$156,MATCH(A153,[16]Data!$A$5:$A$156,0))</f>
        <v>Moravskoslezský</v>
      </c>
      <c r="AB153" s="86">
        <f>INDEX([16]Data!$BM$5:$BM$156,MATCH(A153,[16]Data!$A$5:$A$156,0))</f>
        <v>1.966</v>
      </c>
      <c r="AD153" s="39">
        <f t="shared" si="17"/>
        <v>0.54573237284435716</v>
      </c>
    </row>
    <row r="154" spans="1:30" x14ac:dyDescent="0.25">
      <c r="A154">
        <v>3929</v>
      </c>
      <c r="B154" s="84" t="str">
        <f>INDEX([16]Data!$C$5:$C$156,MATCH(A154,[16]Data!$A$5:$A$156,0))</f>
        <v>KJ - Česká Třebová na Milíři</v>
      </c>
      <c r="C154" s="85" t="str">
        <f>VLOOKUP($C$2,'[110]ERU-1'!$A$6:$BE$17,C$42,FALSE)</f>
        <v>Listopad</v>
      </c>
      <c r="D154" s="85">
        <f>VLOOKUP($C$2,'[110]ERU-1'!$A$6:$BE$17,D$42,FALSE)</f>
        <v>11</v>
      </c>
      <c r="E154" s="85">
        <f>VLOOKUP($C$2,'[110]ERU-1'!$A$6:$BE$17,E$42,FALSE)</f>
        <v>259.95800000000003</v>
      </c>
      <c r="F154" s="85">
        <f>VLOOKUP($C$2,'[110]ERU-1'!$A$6:$BE$17,F$42,FALSE)</f>
        <v>149.69</v>
      </c>
      <c r="G154" s="85">
        <f>VLOOKUP($C$2,'[110]ERU-1'!$A$6:$BE$17,G$42,FALSE)</f>
        <v>35.378999999999998</v>
      </c>
      <c r="H154" s="85">
        <f>VLOOKUP($C$2,'[110]ERU-1'!$A$6:$BE$17,H$42,FALSE)</f>
        <v>439</v>
      </c>
      <c r="I154" s="85">
        <f>VLOOKUP($C$2,'[110]ERU-1'!$A$6:$BE$17,I$42,FALSE)</f>
        <v>0</v>
      </c>
      <c r="J154" s="85">
        <f>VLOOKUP($C$2,'[110]ERU-1'!$A$6:$BE$17,J$42,FALSE)</f>
        <v>0</v>
      </c>
      <c r="K154" s="85">
        <f>VLOOKUP($C$2,'[110]ERU-1'!$A$6:$BE$17,K$42,FALSE)</f>
        <v>439</v>
      </c>
      <c r="L154" s="85">
        <f>VLOOKUP($C$2,'[110]ERU-1'!$A$6:$BE$17,L$42,FALSE)</f>
        <v>0</v>
      </c>
      <c r="M154" s="85">
        <f>VLOOKUP($C$2,'[110]ERU-1'!$A$6:$BE$17,M$42,FALSE)</f>
        <v>439</v>
      </c>
      <c r="N154" s="85">
        <f>VLOOKUP($C$2,'[110]ERU-1'!$A$6:$BE$17,N$42,FALSE)</f>
        <v>0</v>
      </c>
      <c r="O154" s="85" t="s">
        <v>36</v>
      </c>
      <c r="P154" s="85">
        <f>VLOOKUP($C$2,'[110]ERU-1'!$A$6:$BE$17,P$42,FALSE)</f>
        <v>0</v>
      </c>
      <c r="Q154" s="85">
        <f>VLOOKUP($C$2,'[110]ERU-1'!$A$6:$BE$17,Q$42,FALSE)</f>
        <v>0</v>
      </c>
      <c r="R154" s="85">
        <f>VLOOKUP($C$2,'[110]ERU-1'!$A$6:$BE$17,R$42,FALSE)</f>
        <v>439</v>
      </c>
      <c r="S154" s="85">
        <f>VLOOKUP($C$2,'[110]ERU-1'!$A$6:$BE$17,S$42,FALSE)</f>
        <v>0</v>
      </c>
      <c r="T154" s="85">
        <f>VLOOKUP($C$2,'[110]ERU-1'!$A$6:$BE$17,T$42,FALSE)</f>
        <v>0</v>
      </c>
      <c r="U154" s="85">
        <f>VLOOKUP($C$2,'[110]ERU-1'!$A$6:$BE$17,U$42,FALSE)</f>
        <v>0</v>
      </c>
      <c r="V154" s="85">
        <f>VLOOKUP($C$2,'[110]ERU-1'!$A$6:$BE$17,V$42,FALSE)</f>
        <v>0</v>
      </c>
      <c r="W154" s="85">
        <f>VLOOKUP($C$2,'[110]ERU-1'!$A$6:$BE$17,W$42,FALSE)</f>
        <v>0</v>
      </c>
      <c r="X154" s="85">
        <f>VLOOKUP($C$2,'[110]ERU-1'!$A$6:$BE$17,X$42,FALSE)</f>
        <v>0</v>
      </c>
      <c r="Y154" s="85">
        <f>VLOOKUP($C$2,'[110]ERU-1'!$A$6:$BE$17,Y$42,FALSE)</f>
        <v>0</v>
      </c>
      <c r="Z154" s="85">
        <f>VLOOKUP($C$2,'[110]ERU-1'!$A$6:$BE$17,Z$42,FALSE)</f>
        <v>0</v>
      </c>
      <c r="AA154" s="85" t="str">
        <f>INDEX([16]Data!$BK$5:$BK$156,MATCH(A154,[16]Data!$A$5:$A$156,0))</f>
        <v>Pardubický</v>
      </c>
      <c r="AB154" s="86">
        <f>INDEX([16]Data!$BM$5:$BM$156,MATCH(A154,[16]Data!$A$5:$A$156,0))</f>
        <v>0.28000000000000003</v>
      </c>
      <c r="AD154" s="39">
        <f t="shared" si="17"/>
        <v>0.81464656586575213</v>
      </c>
    </row>
    <row r="155" spans="1:30" x14ac:dyDescent="0.25">
      <c r="A155">
        <v>4026</v>
      </c>
      <c r="B155" s="84" t="str">
        <f>INDEX([16]Data!$C$5:$C$156,MATCH(A155,[16]Data!$A$5:$A$156,0))</f>
        <v>KJ - Řež ÚJV</v>
      </c>
      <c r="C155" s="85" t="str">
        <f>VLOOKUP($C$2,'[111]ERU-1'!$A$6:$BE$17,C$42,FALSE)</f>
        <v>Listopad</v>
      </c>
      <c r="D155" s="85">
        <f>VLOOKUP($C$2,'[111]ERU-1'!$A$6:$BE$17,D$42,FALSE)</f>
        <v>11</v>
      </c>
      <c r="E155" s="85">
        <f>VLOOKUP($C$2,'[111]ERU-1'!$A$6:$BE$17,E$42,FALSE)</f>
        <v>914.74400000000003</v>
      </c>
      <c r="F155" s="85">
        <f>VLOOKUP($C$2,'[111]ERU-1'!$A$6:$BE$17,F$42,FALSE)</f>
        <v>497.64100000000002</v>
      </c>
      <c r="G155" s="85">
        <f>VLOOKUP($C$2,'[111]ERU-1'!$A$6:$BE$17,G$42,FALSE)</f>
        <v>35.366</v>
      </c>
      <c r="H155" s="85">
        <f>VLOOKUP($C$2,'[111]ERU-1'!$A$6:$BE$17,H$42,FALSE)</f>
        <v>1371</v>
      </c>
      <c r="I155" s="85">
        <f>VLOOKUP($C$2,'[111]ERU-1'!$A$6:$BE$17,I$42,FALSE)</f>
        <v>0</v>
      </c>
      <c r="J155" s="85">
        <f>VLOOKUP($C$2,'[111]ERU-1'!$A$6:$BE$17,J$42,FALSE)</f>
        <v>0</v>
      </c>
      <c r="K155" s="85">
        <f>VLOOKUP($C$2,'[111]ERU-1'!$A$6:$BE$17,K$42,FALSE)</f>
        <v>1371</v>
      </c>
      <c r="L155" s="85">
        <f>VLOOKUP($C$2,'[111]ERU-1'!$A$6:$BE$17,L$42,FALSE)</f>
        <v>0</v>
      </c>
      <c r="M155" s="85">
        <f>VLOOKUP($C$2,'[111]ERU-1'!$A$6:$BE$17,M$42,FALSE)</f>
        <v>1371</v>
      </c>
      <c r="N155" s="85">
        <f>VLOOKUP($C$2,'[111]ERU-1'!$A$6:$BE$17,N$42,FALSE)</f>
        <v>0</v>
      </c>
      <c r="O155" s="85" t="s">
        <v>36</v>
      </c>
      <c r="P155" s="85">
        <f>VLOOKUP($C$2,'[111]ERU-1'!$A$6:$BE$17,P$42,FALSE)</f>
        <v>0</v>
      </c>
      <c r="Q155" s="85">
        <f>VLOOKUP($C$2,'[111]ERU-1'!$A$6:$BE$17,Q$42,FALSE)</f>
        <v>0</v>
      </c>
      <c r="R155" s="85">
        <f>VLOOKUP($C$2,'[111]ERU-1'!$A$6:$BE$17,R$42,FALSE)</f>
        <v>1371</v>
      </c>
      <c r="S155" s="85">
        <f>VLOOKUP($C$2,'[111]ERU-1'!$A$6:$BE$17,S$42,FALSE)</f>
        <v>0</v>
      </c>
      <c r="T155" s="85">
        <f>VLOOKUP($C$2,'[111]ERU-1'!$A$6:$BE$17,T$42,FALSE)</f>
        <v>0</v>
      </c>
      <c r="U155" s="85">
        <f>VLOOKUP($C$2,'[111]ERU-1'!$A$6:$BE$17,U$42,FALSE)</f>
        <v>0</v>
      </c>
      <c r="V155" s="85">
        <f>VLOOKUP($C$2,'[111]ERU-1'!$A$6:$BE$17,V$42,FALSE)</f>
        <v>0</v>
      </c>
      <c r="W155" s="85">
        <f>VLOOKUP($C$2,'[111]ERU-1'!$A$6:$BE$17,W$42,FALSE)</f>
        <v>0</v>
      </c>
      <c r="X155" s="85">
        <f>VLOOKUP($C$2,'[111]ERU-1'!$A$6:$BE$17,X$42,FALSE)</f>
        <v>0</v>
      </c>
      <c r="Y155" s="85">
        <f>VLOOKUP($C$2,'[111]ERU-1'!$A$6:$BE$17,Y$42,FALSE)</f>
        <v>0</v>
      </c>
      <c r="Z155" s="85">
        <f>VLOOKUP($C$2,'[111]ERU-1'!$A$6:$BE$17,Z$42,FALSE)</f>
        <v>0</v>
      </c>
      <c r="AA155" s="85" t="str">
        <f>INDEX([16]Data!$BK$5:$BK$156,MATCH(A155,[16]Data!$A$5:$A$156,0))</f>
        <v>Středočeský</v>
      </c>
      <c r="AB155" s="86">
        <f>INDEX([16]Data!$BM$5:$BM$156,MATCH(A155,[16]Data!$A$5:$A$156,0))</f>
        <v>1.268</v>
      </c>
      <c r="AD155" s="39">
        <f t="shared" si="17"/>
        <v>0.76527724470719516</v>
      </c>
    </row>
    <row r="156" spans="1:30" x14ac:dyDescent="0.25">
      <c r="A156">
        <v>4027</v>
      </c>
      <c r="B156" s="84" t="str">
        <f>INDEX([16]Data!$C$5:$C$156,MATCH(A156,[16]Data!$A$5:$A$156,0))</f>
        <v>KJ - ŠumerkK2</v>
      </c>
      <c r="C156" s="85" t="str">
        <f>VLOOKUP($C$2,'[112]ERU-1'!$A$6:$BE$17,C$42,FALSE)</f>
        <v>Listopad</v>
      </c>
      <c r="D156" s="85">
        <f>VLOOKUP($C$2,'[112]ERU-1'!$A$6:$BE$17,D$42,FALSE)</f>
        <v>11</v>
      </c>
      <c r="E156" s="85">
        <f>VLOOKUP($C$2,'[112]ERU-1'!$A$6:$BE$17,E$42,FALSE)</f>
        <v>200.83600000000001</v>
      </c>
      <c r="F156" s="85">
        <f>VLOOKUP($C$2,'[112]ERU-1'!$A$6:$BE$17,F$42,FALSE)</f>
        <v>106.95699999999999</v>
      </c>
      <c r="G156" s="85">
        <f>VLOOKUP($C$2,'[112]ERU-1'!$A$6:$BE$17,G$42,FALSE)</f>
        <v>35.384</v>
      </c>
      <c r="H156" s="85">
        <f>VLOOKUP($C$2,'[112]ERU-1'!$A$6:$BE$17,H$42,FALSE)</f>
        <v>299</v>
      </c>
      <c r="I156" s="85">
        <f>VLOOKUP($C$2,'[112]ERU-1'!$A$6:$BE$17,I$42,FALSE)</f>
        <v>0</v>
      </c>
      <c r="J156" s="85">
        <f>VLOOKUP($C$2,'[112]ERU-1'!$A$6:$BE$17,J$42,FALSE)</f>
        <v>0</v>
      </c>
      <c r="K156" s="85">
        <f>VLOOKUP($C$2,'[112]ERU-1'!$A$6:$BE$17,K$42,FALSE)</f>
        <v>299</v>
      </c>
      <c r="L156" s="85">
        <f>VLOOKUP($C$2,'[112]ERU-1'!$A$6:$BE$17,L$42,FALSE)</f>
        <v>0</v>
      </c>
      <c r="M156" s="85">
        <f>VLOOKUP($C$2,'[112]ERU-1'!$A$6:$BE$17,M$42,FALSE)</f>
        <v>299</v>
      </c>
      <c r="N156" s="85">
        <f>VLOOKUP($C$2,'[112]ERU-1'!$A$6:$BE$17,N$42,FALSE)</f>
        <v>0</v>
      </c>
      <c r="O156" s="85" t="s">
        <v>36</v>
      </c>
      <c r="P156" s="85">
        <f>VLOOKUP($C$2,'[112]ERU-1'!$A$6:$BE$17,P$42,FALSE)</f>
        <v>0</v>
      </c>
      <c r="Q156" s="85">
        <f>VLOOKUP($C$2,'[112]ERU-1'!$A$6:$BE$17,Q$42,FALSE)</f>
        <v>0</v>
      </c>
      <c r="R156" s="85">
        <f>VLOOKUP($C$2,'[112]ERU-1'!$A$6:$BE$17,R$42,FALSE)</f>
        <v>299</v>
      </c>
      <c r="S156" s="85">
        <f>VLOOKUP($C$2,'[112]ERU-1'!$A$6:$BE$17,S$42,FALSE)</f>
        <v>0</v>
      </c>
      <c r="T156" s="85">
        <f>VLOOKUP($C$2,'[112]ERU-1'!$A$6:$BE$17,T$42,FALSE)</f>
        <v>0</v>
      </c>
      <c r="U156" s="85">
        <f>VLOOKUP($C$2,'[112]ERU-1'!$A$6:$BE$17,U$42,FALSE)</f>
        <v>0</v>
      </c>
      <c r="V156" s="85">
        <f>VLOOKUP($C$2,'[112]ERU-1'!$A$6:$BE$17,V$42,FALSE)</f>
        <v>0</v>
      </c>
      <c r="W156" s="85">
        <f>VLOOKUP($C$2,'[112]ERU-1'!$A$6:$BE$17,W$42,FALSE)</f>
        <v>0</v>
      </c>
      <c r="X156" s="85">
        <f>VLOOKUP($C$2,'[112]ERU-1'!$A$6:$BE$17,X$42,FALSE)</f>
        <v>0</v>
      </c>
      <c r="Y156" s="85">
        <f>VLOOKUP($C$2,'[112]ERU-1'!$A$6:$BE$17,Y$42,FALSE)</f>
        <v>0</v>
      </c>
      <c r="Z156" s="85">
        <f>VLOOKUP($C$2,'[112]ERU-1'!$A$6:$BE$17,Z$42,FALSE)</f>
        <v>0</v>
      </c>
      <c r="AA156" s="85" t="str">
        <f>INDEX([16]Data!$BK$5:$BK$156,MATCH(A156,[16]Data!$A$5:$A$156,0))</f>
        <v>Olomoucký</v>
      </c>
      <c r="AB156" s="86">
        <f>INDEX([16]Data!$BM$5:$BM$156,MATCH(A156,[16]Data!$A$5:$A$156,0))</f>
        <v>1.268</v>
      </c>
      <c r="AD156" s="39">
        <f t="shared" si="17"/>
        <v>0.77653220972498815</v>
      </c>
    </row>
    <row r="157" spans="1:30" x14ac:dyDescent="0.25">
      <c r="A157">
        <v>4028</v>
      </c>
      <c r="B157" s="84" t="str">
        <f>INDEX([16]Data!$C$5:$C$156,MATCH(A157,[16]Data!$A$5:$A$156,0))</f>
        <v>KJ - Šumerk K3</v>
      </c>
      <c r="C157" s="85" t="str">
        <f>VLOOKUP($C$2,'[113]ERU-1'!$A$6:$BE$17,C$42,FALSE)</f>
        <v>Listopad</v>
      </c>
      <c r="D157" s="85">
        <f>VLOOKUP($C$2,'[113]ERU-1'!$A$6:$BE$17,D$42,FALSE)</f>
        <v>11</v>
      </c>
      <c r="E157" s="85">
        <f>VLOOKUP($C$2,'[113]ERU-1'!$A$6:$BE$17,E$42,FALSE)</f>
        <v>942.13499999999999</v>
      </c>
      <c r="F157" s="85">
        <f>VLOOKUP($C$2,'[113]ERU-1'!$A$6:$BE$17,F$42,FALSE)</f>
        <v>507.97500000000002</v>
      </c>
      <c r="G157" s="85">
        <f>VLOOKUP($C$2,'[113]ERU-1'!$A$6:$BE$17,G$42,FALSE)</f>
        <v>35.353999999999999</v>
      </c>
      <c r="H157" s="85">
        <f>VLOOKUP($C$2,'[113]ERU-1'!$A$6:$BE$17,H$42,FALSE)</f>
        <v>1434</v>
      </c>
      <c r="I157" s="85">
        <f>VLOOKUP($C$2,'[113]ERU-1'!$A$6:$BE$17,I$42,FALSE)</f>
        <v>0</v>
      </c>
      <c r="J157" s="85">
        <f>VLOOKUP($C$2,'[113]ERU-1'!$A$6:$BE$17,J$42,FALSE)</f>
        <v>0</v>
      </c>
      <c r="K157" s="85">
        <f>VLOOKUP($C$2,'[113]ERU-1'!$A$6:$BE$17,K$42,FALSE)</f>
        <v>1434</v>
      </c>
      <c r="L157" s="85">
        <f>VLOOKUP($C$2,'[113]ERU-1'!$A$6:$BE$17,L$42,FALSE)</f>
        <v>0</v>
      </c>
      <c r="M157" s="85">
        <f>VLOOKUP($C$2,'[113]ERU-1'!$A$6:$BE$17,M$42,FALSE)</f>
        <v>1434</v>
      </c>
      <c r="N157" s="85">
        <f>VLOOKUP($C$2,'[113]ERU-1'!$A$6:$BE$17,N$42,FALSE)</f>
        <v>0</v>
      </c>
      <c r="O157" s="85" t="s">
        <v>36</v>
      </c>
      <c r="P157" s="85">
        <f>VLOOKUP($C$2,'[113]ERU-1'!$A$6:$BE$17,P$42,FALSE)</f>
        <v>0</v>
      </c>
      <c r="Q157" s="85">
        <f>VLOOKUP($C$2,'[113]ERU-1'!$A$6:$BE$17,Q$42,FALSE)</f>
        <v>0</v>
      </c>
      <c r="R157" s="85">
        <f>VLOOKUP($C$2,'[113]ERU-1'!$A$6:$BE$17,R$42,FALSE)</f>
        <v>1434</v>
      </c>
      <c r="S157" s="85">
        <f>VLOOKUP($C$2,'[113]ERU-1'!$A$6:$BE$17,S$42,FALSE)</f>
        <v>0</v>
      </c>
      <c r="T157" s="85">
        <f>VLOOKUP($C$2,'[113]ERU-1'!$A$6:$BE$17,T$42,FALSE)</f>
        <v>0</v>
      </c>
      <c r="U157" s="85">
        <f>VLOOKUP($C$2,'[113]ERU-1'!$A$6:$BE$17,U$42,FALSE)</f>
        <v>0</v>
      </c>
      <c r="V157" s="85">
        <f>VLOOKUP($C$2,'[113]ERU-1'!$A$6:$BE$17,V$42,FALSE)</f>
        <v>0</v>
      </c>
      <c r="W157" s="85">
        <f>VLOOKUP($C$2,'[113]ERU-1'!$A$6:$BE$17,W$42,FALSE)</f>
        <v>0</v>
      </c>
      <c r="X157" s="85">
        <f>VLOOKUP($C$2,'[113]ERU-1'!$A$6:$BE$17,X$42,FALSE)</f>
        <v>0</v>
      </c>
      <c r="Y157" s="85">
        <f>VLOOKUP($C$2,'[113]ERU-1'!$A$6:$BE$17,Y$42,FALSE)</f>
        <v>0</v>
      </c>
      <c r="Z157" s="85">
        <f>VLOOKUP($C$2,'[113]ERU-1'!$A$6:$BE$17,Z$42,FALSE)</f>
        <v>0</v>
      </c>
      <c r="AA157" s="85" t="str">
        <f>INDEX([16]Data!$BK$5:$BK$156,MATCH(A157,[16]Data!$A$5:$A$156,0))</f>
        <v>Olomoucký</v>
      </c>
      <c r="AB157" s="86">
        <f>INDEX([16]Data!$BM$5:$BM$156,MATCH(A157,[16]Data!$A$5:$A$156,0))</f>
        <v>1.268</v>
      </c>
      <c r="AD157" s="39">
        <f t="shared" si="17"/>
        <v>0.78415932542611999</v>
      </c>
    </row>
    <row r="158" spans="1:30" x14ac:dyDescent="0.25">
      <c r="A158">
        <v>4278</v>
      </c>
      <c r="B158" s="84" t="str">
        <f>INDEX([16]Data!$C$5:$C$156,MATCH(A158,[16]Data!$A$5:$A$156,0))</f>
        <v>KJ - Helvikovice</v>
      </c>
      <c r="C158" s="85" t="str">
        <f>VLOOKUP($C$2,'[114]ERU-1'!$A$6:$BE$17,C$42,FALSE)</f>
        <v>Listopad</v>
      </c>
      <c r="D158" s="85">
        <f>VLOOKUP($C$2,'[114]ERU-1'!$A$6:$BE$17,D$42,FALSE)</f>
        <v>11</v>
      </c>
      <c r="E158" s="85">
        <f>VLOOKUP($C$2,'[114]ERU-1'!$A$6:$BE$17,E$42,FALSE)</f>
        <v>227.358</v>
      </c>
      <c r="F158" s="85">
        <f>VLOOKUP($C$2,'[114]ERU-1'!$A$6:$BE$17,F$42,FALSE)</f>
        <v>132.42599999999999</v>
      </c>
      <c r="G158" s="85">
        <f>VLOOKUP($C$2,'[114]ERU-1'!$A$6:$BE$17,G$42,FALSE)</f>
        <v>35.381</v>
      </c>
      <c r="H158" s="85">
        <f>VLOOKUP($C$2,'[114]ERU-1'!$A$6:$BE$17,H$42,FALSE)</f>
        <v>368</v>
      </c>
      <c r="I158" s="85">
        <f>VLOOKUP($C$2,'[114]ERU-1'!$A$6:$BE$17,I$42,FALSE)</f>
        <v>0</v>
      </c>
      <c r="J158" s="85">
        <f>VLOOKUP($C$2,'[114]ERU-1'!$A$6:$BE$17,J$42,FALSE)</f>
        <v>0</v>
      </c>
      <c r="K158" s="85">
        <f>VLOOKUP($C$2,'[114]ERU-1'!$A$6:$BE$17,K$42,FALSE)</f>
        <v>368</v>
      </c>
      <c r="L158" s="85">
        <f>VLOOKUP($C$2,'[114]ERU-1'!$A$6:$BE$17,L$42,FALSE)</f>
        <v>0</v>
      </c>
      <c r="M158" s="85">
        <f>VLOOKUP($C$2,'[114]ERU-1'!$A$6:$BE$17,M$42,FALSE)</f>
        <v>368</v>
      </c>
      <c r="N158" s="85">
        <f>VLOOKUP($C$2,'[114]ERU-1'!$A$6:$BE$17,N$42,FALSE)</f>
        <v>0</v>
      </c>
      <c r="O158" s="85" t="s">
        <v>36</v>
      </c>
      <c r="P158" s="85">
        <f>VLOOKUP($C$2,'[114]ERU-1'!$A$6:$BE$17,P$42,FALSE)</f>
        <v>0</v>
      </c>
      <c r="Q158" s="85">
        <f>VLOOKUP($C$2,'[114]ERU-1'!$A$6:$BE$17,Q$42,FALSE)</f>
        <v>0</v>
      </c>
      <c r="R158" s="85">
        <f>VLOOKUP($C$2,'[114]ERU-1'!$A$6:$BE$17,R$42,FALSE)</f>
        <v>368</v>
      </c>
      <c r="S158" s="85">
        <f>VLOOKUP($C$2,'[114]ERU-1'!$A$6:$BE$17,S$42,FALSE)</f>
        <v>0</v>
      </c>
      <c r="T158" s="85">
        <f>VLOOKUP($C$2,'[114]ERU-1'!$A$6:$BE$17,T$42,FALSE)</f>
        <v>0</v>
      </c>
      <c r="U158" s="85">
        <f>VLOOKUP($C$2,'[114]ERU-1'!$A$6:$BE$17,U$42,FALSE)</f>
        <v>0</v>
      </c>
      <c r="V158" s="85">
        <f>VLOOKUP($C$2,'[114]ERU-1'!$A$6:$BE$17,V$42,FALSE)</f>
        <v>0</v>
      </c>
      <c r="W158" s="85">
        <f>VLOOKUP($C$2,'[114]ERU-1'!$A$6:$BE$17,W$42,FALSE)</f>
        <v>0</v>
      </c>
      <c r="X158" s="85">
        <f>VLOOKUP($C$2,'[114]ERU-1'!$A$6:$BE$17,X$42,FALSE)</f>
        <v>0</v>
      </c>
      <c r="Y158" s="85">
        <f>VLOOKUP($C$2,'[114]ERU-1'!$A$6:$BE$17,Y$42,FALSE)</f>
        <v>0</v>
      </c>
      <c r="Z158" s="85">
        <f>VLOOKUP($C$2,'[114]ERU-1'!$A$6:$BE$17,Z$42,FALSE)</f>
        <v>0</v>
      </c>
      <c r="AA158" s="85" t="str">
        <f>INDEX([16]Data!$BK$5:$BK$156,MATCH(A158,[16]Data!$A$5:$A$156,0))</f>
        <v>Pardubický</v>
      </c>
      <c r="AB158" s="86">
        <f>INDEX([16]Data!$BM$5:$BM$156,MATCH(A158,[16]Data!$A$5:$A$156,0))</f>
        <v>0.3</v>
      </c>
      <c r="AD158" s="39">
        <f t="shared" si="17"/>
        <v>0.77191957940451439</v>
      </c>
    </row>
    <row r="159" spans="1:30" x14ac:dyDescent="0.25">
      <c r="A159">
        <v>3971</v>
      </c>
      <c r="B159" s="84" t="str">
        <f>INDEX([16]Data!$C$5:$C$156,MATCH(A159,[16]Data!$A$5:$A$156,0))</f>
        <v>KJ - Luby ul. Tovární</v>
      </c>
      <c r="C159" s="85" t="str">
        <f>VLOOKUP($C$2,'[115]ERU-1'!$A$6:$BE$17,C$42,FALSE)</f>
        <v>Listopad</v>
      </c>
      <c r="D159" s="85">
        <f>VLOOKUP($C$2,'[115]ERU-1'!$A$6:$BE$17,D$42,FALSE)</f>
        <v>11</v>
      </c>
      <c r="E159" s="85">
        <f>VLOOKUP($C$2,'[115]ERU-1'!$A$6:$BE$17,E$42,FALSE)</f>
        <v>257.911</v>
      </c>
      <c r="F159" s="85">
        <f>VLOOKUP($C$2,'[115]ERU-1'!$A$6:$BE$17,F$42,FALSE)</f>
        <v>144.95400000000001</v>
      </c>
      <c r="G159" s="85">
        <f>VLOOKUP($C$2,'[115]ERU-1'!$A$6:$BE$17,G$42,FALSE)</f>
        <v>35.332999999999998</v>
      </c>
      <c r="H159" s="85">
        <f>VLOOKUP($C$2,'[115]ERU-1'!$A$6:$BE$17,H$42,FALSE)</f>
        <v>407</v>
      </c>
      <c r="I159" s="85">
        <f>VLOOKUP($C$2,'[115]ERU-1'!$A$6:$BE$17,I$42,FALSE)</f>
        <v>0</v>
      </c>
      <c r="J159" s="85">
        <f>VLOOKUP($C$2,'[115]ERU-1'!$A$6:$BE$17,J$42,FALSE)</f>
        <v>0</v>
      </c>
      <c r="K159" s="85">
        <f>VLOOKUP($C$2,'[115]ERU-1'!$A$6:$BE$17,K$42,FALSE)</f>
        <v>407</v>
      </c>
      <c r="L159" s="85">
        <f>VLOOKUP($C$2,'[115]ERU-1'!$A$6:$BE$17,L$42,FALSE)</f>
        <v>0</v>
      </c>
      <c r="M159" s="85">
        <f>VLOOKUP($C$2,'[115]ERU-1'!$A$6:$BE$17,M$42,FALSE)</f>
        <v>407</v>
      </c>
      <c r="N159" s="85">
        <f>VLOOKUP($C$2,'[115]ERU-1'!$A$6:$BE$17,N$42,FALSE)</f>
        <v>0</v>
      </c>
      <c r="O159" s="85" t="s">
        <v>36</v>
      </c>
      <c r="P159" s="85">
        <f>VLOOKUP($C$2,'[115]ERU-1'!$A$6:$BE$17,P$42,FALSE)</f>
        <v>0</v>
      </c>
      <c r="Q159" s="85">
        <f>VLOOKUP($C$2,'[115]ERU-1'!$A$6:$BE$17,Q$42,FALSE)</f>
        <v>0</v>
      </c>
      <c r="R159" s="85">
        <f>VLOOKUP($C$2,'[115]ERU-1'!$A$6:$BE$17,R$42,FALSE)</f>
        <v>407</v>
      </c>
      <c r="S159" s="85">
        <f>VLOOKUP($C$2,'[115]ERU-1'!$A$6:$BE$17,S$42,FALSE)</f>
        <v>0</v>
      </c>
      <c r="T159" s="85">
        <f>VLOOKUP($C$2,'[115]ERU-1'!$A$6:$BE$17,T$42,FALSE)</f>
        <v>0</v>
      </c>
      <c r="U159" s="85">
        <f>VLOOKUP($C$2,'[115]ERU-1'!$A$6:$BE$17,U$42,FALSE)</f>
        <v>0</v>
      </c>
      <c r="V159" s="85">
        <f>VLOOKUP($C$2,'[115]ERU-1'!$A$6:$BE$17,V$42,FALSE)</f>
        <v>0</v>
      </c>
      <c r="W159" s="85">
        <f>VLOOKUP($C$2,'[115]ERU-1'!$A$6:$BE$17,W$42,FALSE)</f>
        <v>0</v>
      </c>
      <c r="X159" s="85">
        <f>VLOOKUP($C$2,'[115]ERU-1'!$A$6:$BE$17,X$42,FALSE)</f>
        <v>0</v>
      </c>
      <c r="Y159" s="85">
        <f>VLOOKUP($C$2,'[115]ERU-1'!$A$6:$BE$17,Y$42,FALSE)</f>
        <v>0</v>
      </c>
      <c r="Z159" s="85">
        <f>VLOOKUP($C$2,'[115]ERU-1'!$A$6:$BE$17,Z$42,FALSE)</f>
        <v>0</v>
      </c>
      <c r="AA159" s="85" t="str">
        <f>INDEX([16]Data!$BK$5:$BK$156,MATCH(A159,[16]Data!$A$5:$A$156,0))</f>
        <v>Karlovarský</v>
      </c>
      <c r="AB159" s="86">
        <f>INDEX([16]Data!$BM$5:$BM$156,MATCH(A159,[16]Data!$A$5:$A$156,0))</f>
        <v>0.28599999999999998</v>
      </c>
      <c r="AD159" s="39">
        <f t="shared" si="17"/>
        <v>0.7799409161220493</v>
      </c>
    </row>
    <row r="160" spans="1:30" x14ac:dyDescent="0.25">
      <c r="A160">
        <v>3972</v>
      </c>
      <c r="B160" s="84" t="str">
        <f>INDEX([16]Data!$C$5:$C$156,MATCH(A160,[16]Data!$A$5:$A$156,0))</f>
        <v>KJ - Luby U Pily</v>
      </c>
      <c r="C160" s="85" t="str">
        <f>VLOOKUP($C$2,'[116]ERU-1'!$A$6:$BE$17,C$42,FALSE)</f>
        <v>Listopad</v>
      </c>
      <c r="D160" s="85">
        <f>VLOOKUP($C$2,'[116]ERU-1'!$A$6:$BE$17,D$42,FALSE)</f>
        <v>11</v>
      </c>
      <c r="E160" s="85">
        <f>VLOOKUP($C$2,'[116]ERU-1'!$A$6:$BE$17,E$42,FALSE)</f>
        <v>263.334</v>
      </c>
      <c r="F160" s="85">
        <f>VLOOKUP($C$2,'[116]ERU-1'!$A$6:$BE$17,F$42,FALSE)</f>
        <v>144.77699999999999</v>
      </c>
      <c r="G160" s="85">
        <f>VLOOKUP($C$2,'[116]ERU-1'!$A$6:$BE$17,G$42,FALSE)</f>
        <v>35.334000000000003</v>
      </c>
      <c r="H160" s="85">
        <f>VLOOKUP($C$2,'[116]ERU-1'!$A$6:$BE$17,H$42,FALSE)</f>
        <v>407</v>
      </c>
      <c r="I160" s="85">
        <f>VLOOKUP($C$2,'[116]ERU-1'!$A$6:$BE$17,I$42,FALSE)</f>
        <v>0</v>
      </c>
      <c r="J160" s="85">
        <f>VLOOKUP($C$2,'[116]ERU-1'!$A$6:$BE$17,J$42,FALSE)</f>
        <v>0</v>
      </c>
      <c r="K160" s="85">
        <f>VLOOKUP($C$2,'[116]ERU-1'!$A$6:$BE$17,K$42,FALSE)</f>
        <v>407</v>
      </c>
      <c r="L160" s="85">
        <f>VLOOKUP($C$2,'[116]ERU-1'!$A$6:$BE$17,L$42,FALSE)</f>
        <v>0</v>
      </c>
      <c r="M160" s="85">
        <f>VLOOKUP($C$2,'[116]ERU-1'!$A$6:$BE$17,M$42,FALSE)</f>
        <v>407</v>
      </c>
      <c r="N160" s="85">
        <f>VLOOKUP($C$2,'[116]ERU-1'!$A$6:$BE$17,N$42,FALSE)</f>
        <v>0</v>
      </c>
      <c r="O160" s="85" t="s">
        <v>36</v>
      </c>
      <c r="P160" s="85">
        <f>VLOOKUP($C$2,'[116]ERU-1'!$A$6:$BE$17,P$42,FALSE)</f>
        <v>0</v>
      </c>
      <c r="Q160" s="85">
        <f>VLOOKUP($C$2,'[116]ERU-1'!$A$6:$BE$17,Q$42,FALSE)</f>
        <v>0</v>
      </c>
      <c r="R160" s="85">
        <f>VLOOKUP($C$2,'[116]ERU-1'!$A$6:$BE$17,R$42,FALSE)</f>
        <v>407</v>
      </c>
      <c r="S160" s="85">
        <f>VLOOKUP($C$2,'[116]ERU-1'!$A$6:$BE$17,S$42,FALSE)</f>
        <v>0</v>
      </c>
      <c r="T160" s="85">
        <f>VLOOKUP($C$2,'[116]ERU-1'!$A$6:$BE$17,T$42,FALSE)</f>
        <v>0</v>
      </c>
      <c r="U160" s="85">
        <f>VLOOKUP($C$2,'[116]ERU-1'!$A$6:$BE$17,U$42,FALSE)</f>
        <v>0</v>
      </c>
      <c r="V160" s="85">
        <f>VLOOKUP($C$2,'[116]ERU-1'!$A$6:$BE$17,V$42,FALSE)</f>
        <v>0</v>
      </c>
      <c r="W160" s="85">
        <f>VLOOKUP($C$2,'[116]ERU-1'!$A$6:$BE$17,W$42,FALSE)</f>
        <v>0</v>
      </c>
      <c r="X160" s="85">
        <f>VLOOKUP($C$2,'[116]ERU-1'!$A$6:$BE$17,X$42,FALSE)</f>
        <v>0</v>
      </c>
      <c r="Y160" s="85">
        <f>VLOOKUP($C$2,'[116]ERU-1'!$A$6:$BE$17,Y$42,FALSE)</f>
        <v>0</v>
      </c>
      <c r="Z160" s="85">
        <f>VLOOKUP($C$2,'[116]ERU-1'!$A$6:$BE$17,Z$42,FALSE)</f>
        <v>0</v>
      </c>
      <c r="AA160" s="85" t="str">
        <f>INDEX([16]Data!$BK$5:$BK$156,MATCH(A160,[16]Data!$A$5:$A$156,0))</f>
        <v>Karlovarský</v>
      </c>
      <c r="AB160" s="86">
        <f>INDEX([16]Data!$BM$5:$BM$156,MATCH(A160,[16]Data!$A$5:$A$156,0))</f>
        <v>0.28599999999999998</v>
      </c>
      <c r="AD160" s="39">
        <f t="shared" si="17"/>
        <v>0.78089444839688327</v>
      </c>
    </row>
    <row r="161" spans="1:30" x14ac:dyDescent="0.25">
      <c r="A161">
        <v>4295</v>
      </c>
      <c r="B161" s="84" t="str">
        <f>INDEX([16]Data!$C$5:$C$156,MATCH(A161,[16]Data!$A$5:$A$156,0))</f>
        <v>KJ - Mondelez Opava</v>
      </c>
      <c r="C161" s="85" t="str">
        <f>VLOOKUP($C$2,'[14]ERU-1'!$A$6:$BE$17,C$42,FALSE)</f>
        <v>Listopad</v>
      </c>
      <c r="D161" s="85">
        <f>VLOOKUP($C$2,'[14]ERU-1'!$A$6:$BE$17,D$42,FALSE)</f>
        <v>11</v>
      </c>
      <c r="E161" s="85">
        <f>VLOOKUP($C$2,'[14]ERU-1'!$A$6:$BE$17,E$42,FALSE)</f>
        <v>555.15099999999995</v>
      </c>
      <c r="F161" s="85">
        <f>VLOOKUP($C$2,'[14]ERU-1'!$A$6:$BE$17,F$42,FALSE)</f>
        <v>290.613</v>
      </c>
      <c r="G161" s="85">
        <f>VLOOKUP($C$2,'[14]ERU-1'!$A$6:$BE$17,G$42,FALSE)</f>
        <v>35.372999999999998</v>
      </c>
      <c r="H161" s="85">
        <f>VLOOKUP($C$2,'[14]ERU-1'!$A$6:$BE$17,H$42,FALSE)</f>
        <v>820</v>
      </c>
      <c r="I161" s="85">
        <f>VLOOKUP($C$2,'[14]ERU-1'!$A$6:$BE$17,I$42,FALSE)</f>
        <v>0</v>
      </c>
      <c r="J161" s="85">
        <f>VLOOKUP($C$2,'[14]ERU-1'!$A$6:$BE$17,J$42,FALSE)</f>
        <v>0</v>
      </c>
      <c r="K161" s="85">
        <f>VLOOKUP($C$2,'[14]ERU-1'!$A$6:$BE$17,K$42,FALSE)</f>
        <v>820</v>
      </c>
      <c r="L161" s="85">
        <f>VLOOKUP($C$2,'[14]ERU-1'!$A$6:$BE$17,L$42,FALSE)</f>
        <v>0</v>
      </c>
      <c r="M161" s="85">
        <f>VLOOKUP($C$2,'[14]ERU-1'!$A$6:$BE$17,M$42,FALSE)</f>
        <v>820</v>
      </c>
      <c r="N161" s="85">
        <f>VLOOKUP($C$2,'[14]ERU-1'!$A$6:$BE$17,N$42,FALSE)</f>
        <v>0</v>
      </c>
      <c r="O161" s="85" t="s">
        <v>36</v>
      </c>
      <c r="P161" s="85">
        <f>VLOOKUP($C$2,'[14]ERU-1'!$A$6:$BE$17,P$42,FALSE)</f>
        <v>0</v>
      </c>
      <c r="Q161" s="85">
        <f>VLOOKUP($C$2,'[14]ERU-1'!$A$6:$BE$17,Q$42,FALSE)</f>
        <v>0</v>
      </c>
      <c r="R161" s="85">
        <f>VLOOKUP($C$2,'[14]ERU-1'!$A$6:$BE$17,R$42,FALSE)</f>
        <v>820</v>
      </c>
      <c r="S161" s="85">
        <f>VLOOKUP($C$2,'[14]ERU-1'!$A$6:$BE$17,S$42,FALSE)</f>
        <v>0</v>
      </c>
      <c r="T161" s="85">
        <f>VLOOKUP($C$2,'[14]ERU-1'!$A$6:$BE$17,T$42,FALSE)</f>
        <v>0</v>
      </c>
      <c r="U161" s="85">
        <f>VLOOKUP($C$2,'[14]ERU-1'!$A$6:$BE$17,U$42,FALSE)</f>
        <v>0</v>
      </c>
      <c r="V161" s="85">
        <f>VLOOKUP($C$2,'[14]ERU-1'!$A$6:$BE$17,V$42,FALSE)</f>
        <v>0</v>
      </c>
      <c r="W161" s="85">
        <f>VLOOKUP($C$2,'[14]ERU-1'!$A$6:$BE$17,W$42,FALSE)</f>
        <v>0</v>
      </c>
      <c r="X161" s="85">
        <f>VLOOKUP($C$2,'[14]ERU-1'!$A$6:$BE$17,X$42,FALSE)</f>
        <v>0</v>
      </c>
      <c r="Y161" s="85">
        <f>VLOOKUP($C$2,'[14]ERU-1'!$A$6:$BE$17,Y$42,FALSE)</f>
        <v>0</v>
      </c>
      <c r="Z161" s="85">
        <f>VLOOKUP($C$2,'[14]ERU-1'!$A$6:$BE$17,Z$42,FALSE)</f>
        <v>0</v>
      </c>
      <c r="AA161" s="85" t="str">
        <f>INDEX([16]Data!$BK$5:$BK$156,MATCH(A161,[16]Data!$A$5:$A$156,0))</f>
        <v>Moravskoslezský</v>
      </c>
      <c r="AB161" s="86">
        <f>INDEX([16]Data!$BM$5:$BM$156,MATCH(A161,[16]Data!$A$5:$A$156,0))</f>
        <v>1.2070000000000001</v>
      </c>
      <c r="AD161" s="39">
        <f t="shared" si="17"/>
        <v>0.78378385611716539</v>
      </c>
    </row>
    <row r="162" spans="1:30" x14ac:dyDescent="0.25">
      <c r="A162">
        <v>4296</v>
      </c>
      <c r="B162" s="84" t="str">
        <f>INDEX([16]Data!$C$5:$C$156,MATCH(A162,[16]Data!$A$5:$A$156,0))</f>
        <v>KJ - Rýmařov</v>
      </c>
      <c r="C162" s="85" t="str">
        <f>VLOOKUP($C$2,'[117]ERU-1'!$A$6:$BE$17,C$42,FALSE)</f>
        <v>Listopad</v>
      </c>
      <c r="D162" s="85">
        <f>VLOOKUP($C$2,'[117]ERU-1'!$A$6:$BE$17,D$42,FALSE)</f>
        <v>11</v>
      </c>
      <c r="E162" s="85">
        <f>VLOOKUP($C$2,'[117]ERU-1'!$A$6:$BE$17,E$42,FALSE)</f>
        <v>874.33699999999999</v>
      </c>
      <c r="F162" s="85">
        <f>VLOOKUP($C$2,'[117]ERU-1'!$A$6:$BE$17,F$42,FALSE)</f>
        <v>476.78399999999999</v>
      </c>
      <c r="G162" s="85">
        <f>VLOOKUP($C$2,'[117]ERU-1'!$A$6:$BE$17,G$42,FALSE)</f>
        <v>35.366999999999997</v>
      </c>
      <c r="H162" s="85">
        <f>VLOOKUP($C$2,'[117]ERU-1'!$A$6:$BE$17,H$42,FALSE)</f>
        <v>1379</v>
      </c>
      <c r="I162" s="85">
        <f>VLOOKUP($C$2,'[117]ERU-1'!$A$6:$BE$17,I$42,FALSE)</f>
        <v>0</v>
      </c>
      <c r="J162" s="85">
        <f>VLOOKUP($C$2,'[117]ERU-1'!$A$6:$BE$17,J$42,FALSE)</f>
        <v>0</v>
      </c>
      <c r="K162" s="85">
        <f>VLOOKUP($C$2,'[117]ERU-1'!$A$6:$BE$17,K$42,FALSE)</f>
        <v>1379</v>
      </c>
      <c r="L162" s="85">
        <f>VLOOKUP($C$2,'[117]ERU-1'!$A$6:$BE$17,L$42,FALSE)</f>
        <v>0</v>
      </c>
      <c r="M162" s="85">
        <f>VLOOKUP($C$2,'[117]ERU-1'!$A$6:$BE$17,M$42,FALSE)</f>
        <v>1379</v>
      </c>
      <c r="N162" s="85">
        <f>VLOOKUP($C$2,'[117]ERU-1'!$A$6:$BE$17,N$42,FALSE)</f>
        <v>0</v>
      </c>
      <c r="O162" s="85" t="s">
        <v>36</v>
      </c>
      <c r="P162" s="85">
        <f>VLOOKUP($C$2,'[117]ERU-1'!$A$6:$BE$17,P$42,FALSE)</f>
        <v>0</v>
      </c>
      <c r="Q162" s="85">
        <f>VLOOKUP($C$2,'[117]ERU-1'!$A$6:$BE$17,Q$42,FALSE)</f>
        <v>0</v>
      </c>
      <c r="R162" s="85">
        <f>VLOOKUP($C$2,'[117]ERU-1'!$A$6:$BE$17,R$42,FALSE)</f>
        <v>1379</v>
      </c>
      <c r="S162" s="85">
        <f>VLOOKUP($C$2,'[117]ERU-1'!$A$6:$BE$17,S$42,FALSE)</f>
        <v>0</v>
      </c>
      <c r="T162" s="85">
        <f>VLOOKUP($C$2,'[117]ERU-1'!$A$6:$BE$17,T$42,FALSE)</f>
        <v>0</v>
      </c>
      <c r="U162" s="85">
        <f>VLOOKUP($C$2,'[117]ERU-1'!$A$6:$BE$17,U$42,FALSE)</f>
        <v>0</v>
      </c>
      <c r="V162" s="85">
        <f>VLOOKUP($C$2,'[117]ERU-1'!$A$6:$BE$17,V$42,FALSE)</f>
        <v>0</v>
      </c>
      <c r="W162" s="85">
        <f>VLOOKUP($C$2,'[117]ERU-1'!$A$6:$BE$17,W$42,FALSE)</f>
        <v>0</v>
      </c>
      <c r="X162" s="85">
        <f>VLOOKUP($C$2,'[117]ERU-1'!$A$6:$BE$17,X$42,FALSE)</f>
        <v>0</v>
      </c>
      <c r="Y162" s="85">
        <f>VLOOKUP($C$2,'[117]ERU-1'!$A$6:$BE$17,Y$42,FALSE)</f>
        <v>0</v>
      </c>
      <c r="Z162" s="85">
        <f>VLOOKUP($C$2,'[117]ERU-1'!$A$6:$BE$17,Z$42,FALSE)</f>
        <v>0</v>
      </c>
      <c r="AA162" s="85" t="str">
        <f>INDEX([16]Data!$BK$5:$BK$156,MATCH(A162,[16]Data!$A$5:$A$156,0))</f>
        <v>Moravskoslezský</v>
      </c>
      <c r="AB162" s="86">
        <f>INDEX([16]Data!$BM$5:$BM$156,MATCH(A162,[16]Data!$A$5:$A$156,0))</f>
        <v>1.2689999999999999</v>
      </c>
      <c r="AD162" s="39">
        <f t="shared" si="17"/>
        <v>0.80341528984939836</v>
      </c>
    </row>
    <row r="163" spans="1:30" x14ac:dyDescent="0.25">
      <c r="A163">
        <v>4243</v>
      </c>
      <c r="B163" s="84" t="str">
        <f>INDEX([16]Data!$C$5:$C$156,MATCH(A163,[16]Data!$A$5:$A$156,0))</f>
        <v>KJ - Veselí nad Lužnicí</v>
      </c>
      <c r="C163" s="85" t="str">
        <f>VLOOKUP($C$2,'[118]ERU-1'!$A$6:$BE$17,C$42,FALSE)</f>
        <v>Listopad</v>
      </c>
      <c r="D163" s="85">
        <f>VLOOKUP($C$2,'[118]ERU-1'!$A$6:$BE$17,D$42,FALSE)</f>
        <v>11</v>
      </c>
      <c r="E163" s="85">
        <f>VLOOKUP($C$2,'[118]ERU-1'!$A$6:$BE$17,E$42,FALSE)</f>
        <v>926.32500000000005</v>
      </c>
      <c r="F163" s="85">
        <f>VLOOKUP($C$2,'[118]ERU-1'!$A$6:$BE$17,F$42,FALSE)</f>
        <v>507.05700000000002</v>
      </c>
      <c r="G163" s="85">
        <f>VLOOKUP($C$2,'[118]ERU-1'!$A$6:$BE$17,G$42,FALSE)</f>
        <v>35.338000000000001</v>
      </c>
      <c r="H163" s="85">
        <f>VLOOKUP($C$2,'[118]ERU-1'!$A$6:$BE$17,H$42,FALSE)</f>
        <v>1462</v>
      </c>
      <c r="I163" s="85">
        <f>VLOOKUP($C$2,'[118]ERU-1'!$A$6:$BE$17,I$42,FALSE)</f>
        <v>0</v>
      </c>
      <c r="J163" s="85">
        <f>VLOOKUP($C$2,'[118]ERU-1'!$A$6:$BE$17,J$42,FALSE)</f>
        <v>0</v>
      </c>
      <c r="K163" s="85">
        <f>VLOOKUP($C$2,'[118]ERU-1'!$A$6:$BE$17,K$42,FALSE)</f>
        <v>1462</v>
      </c>
      <c r="L163" s="85">
        <f>VLOOKUP($C$2,'[118]ERU-1'!$A$6:$BE$17,L$42,FALSE)</f>
        <v>0</v>
      </c>
      <c r="M163" s="85">
        <f>VLOOKUP($C$2,'[118]ERU-1'!$A$6:$BE$17,M$42,FALSE)</f>
        <v>1462</v>
      </c>
      <c r="N163" s="85">
        <f>VLOOKUP($C$2,'[118]ERU-1'!$A$6:$BE$17,N$42,FALSE)</f>
        <v>0</v>
      </c>
      <c r="O163" s="85" t="s">
        <v>36</v>
      </c>
      <c r="P163" s="85">
        <f>VLOOKUP($C$2,'[118]ERU-1'!$A$6:$BE$17,P$42,FALSE)</f>
        <v>0</v>
      </c>
      <c r="Q163" s="85">
        <f>VLOOKUP($C$2,'[118]ERU-1'!$A$6:$BE$17,Q$42,FALSE)</f>
        <v>0</v>
      </c>
      <c r="R163" s="85">
        <f>VLOOKUP($C$2,'[118]ERU-1'!$A$6:$BE$17,R$42,FALSE)</f>
        <v>0</v>
      </c>
      <c r="S163" s="85">
        <f>VLOOKUP($C$2,'[118]ERU-1'!$A$6:$BE$17,S$42,FALSE)</f>
        <v>0</v>
      </c>
      <c r="T163" s="85">
        <f>VLOOKUP($C$2,'[118]ERU-1'!$A$6:$BE$17,T$42,FALSE)</f>
        <v>0</v>
      </c>
      <c r="U163" s="85">
        <f>VLOOKUP($C$2,'[118]ERU-1'!$A$6:$BE$17,U$42,FALSE)</f>
        <v>0</v>
      </c>
      <c r="V163" s="85">
        <f>VLOOKUP($C$2,'[118]ERU-1'!$A$6:$BE$17,V$42,FALSE)</f>
        <v>0</v>
      </c>
      <c r="W163" s="85">
        <f>VLOOKUP($C$2,'[118]ERU-1'!$A$6:$BE$17,W$42,FALSE)</f>
        <v>0</v>
      </c>
      <c r="X163" s="85">
        <f>VLOOKUP($C$2,'[118]ERU-1'!$A$6:$BE$17,X$42,FALSE)</f>
        <v>1462</v>
      </c>
      <c r="Y163" s="85">
        <f>VLOOKUP($C$2,'[118]ERU-1'!$A$6:$BE$17,Y$42,FALSE)</f>
        <v>0</v>
      </c>
      <c r="Z163" s="85">
        <f>VLOOKUP($C$2,'[118]ERU-1'!$A$6:$BE$17,Z$42,FALSE)</f>
        <v>0</v>
      </c>
      <c r="AA163" s="85" t="str">
        <f>INDEX([16]Data!$BK$5:$BK$156,MATCH(A163,[16]Data!$A$5:$A$156,0))</f>
        <v>Jihočeský</v>
      </c>
      <c r="AB163" s="86">
        <f>INDEX([16]Data!$BM$5:$BM$156,MATCH(A163,[16]Data!$A$5:$A$156,0))</f>
        <v>0.94499999999999995</v>
      </c>
      <c r="AD163" s="39">
        <f t="shared" si="17"/>
        <v>0.80091806465764415</v>
      </c>
    </row>
    <row r="164" spans="1:30" x14ac:dyDescent="0.25">
      <c r="A164">
        <v>4316</v>
      </c>
      <c r="B164" s="84" t="str">
        <f>INDEX([16]Data!$C$5:$C$156,MATCH(A164,[16]Data!$A$5:$A$156,0))</f>
        <v>KJ- Modelárna Třinec</v>
      </c>
      <c r="C164" s="85" t="str">
        <f>VLOOKUP($C$2,'[119]ERU-1'!$A$6:$BE$17,C$42,FALSE)</f>
        <v>Listopad</v>
      </c>
      <c r="D164" s="85">
        <f>VLOOKUP($C$2,'[119]ERU-1'!$A$6:$BE$17,D$42,FALSE)</f>
        <v>11</v>
      </c>
      <c r="E164" s="85">
        <f>VLOOKUP($C$2,'[119]ERU-1'!$A$6:$BE$17,E$42,FALSE)</f>
        <v>146.434</v>
      </c>
      <c r="F164" s="85">
        <f>VLOOKUP($C$2,'[119]ERU-1'!$A$6:$BE$17,F$42,FALSE)</f>
        <v>85.872</v>
      </c>
      <c r="G164" s="85">
        <f>VLOOKUP($C$2,'[119]ERU-1'!$A$6:$BE$17,G$42,FALSE)</f>
        <v>35.366999999999997</v>
      </c>
      <c r="H164" s="85">
        <f>VLOOKUP($C$2,'[119]ERU-1'!$A$6:$BE$17,H$42,FALSE)</f>
        <v>240</v>
      </c>
      <c r="I164" s="85">
        <f>VLOOKUP($C$2,'[119]ERU-1'!$A$6:$BE$17,I$42,FALSE)</f>
        <v>0</v>
      </c>
      <c r="J164" s="85">
        <f>VLOOKUP($C$2,'[119]ERU-1'!$A$6:$BE$17,J$42,FALSE)</f>
        <v>0</v>
      </c>
      <c r="K164" s="85">
        <f>VLOOKUP($C$2,'[119]ERU-1'!$A$6:$BE$17,K$42,FALSE)</f>
        <v>240</v>
      </c>
      <c r="L164" s="85">
        <f>VLOOKUP($C$2,'[119]ERU-1'!$A$6:$BE$17,L$42,FALSE)</f>
        <v>0</v>
      </c>
      <c r="M164" s="85">
        <f>VLOOKUP($C$2,'[119]ERU-1'!$A$6:$BE$17,M$42,FALSE)</f>
        <v>240</v>
      </c>
      <c r="N164" s="85">
        <f>VLOOKUP($C$2,'[119]ERU-1'!$A$6:$BE$17,N$42,FALSE)</f>
        <v>0</v>
      </c>
      <c r="O164" s="85" t="s">
        <v>36</v>
      </c>
      <c r="P164" s="85">
        <f>VLOOKUP($C$2,'[119]ERU-1'!$A$6:$BE$17,P$42,FALSE)</f>
        <v>0</v>
      </c>
      <c r="Q164" s="85">
        <f>VLOOKUP($C$2,'[119]ERU-1'!$A$6:$BE$17,Q$42,FALSE)</f>
        <v>0</v>
      </c>
      <c r="R164" s="85">
        <f>VLOOKUP($C$2,'[119]ERU-1'!$A$6:$BE$17,R$42,FALSE)</f>
        <v>240</v>
      </c>
      <c r="S164" s="85">
        <f>VLOOKUP($C$2,'[119]ERU-1'!$A$6:$BE$17,S$42,FALSE)</f>
        <v>0</v>
      </c>
      <c r="T164" s="85">
        <f>VLOOKUP($C$2,'[119]ERU-1'!$A$6:$BE$17,T$42,FALSE)</f>
        <v>0</v>
      </c>
      <c r="U164" s="85">
        <f>VLOOKUP($C$2,'[119]ERU-1'!$A$6:$BE$17,U$42,FALSE)</f>
        <v>0</v>
      </c>
      <c r="V164" s="85">
        <f>VLOOKUP($C$2,'[119]ERU-1'!$A$6:$BE$17,V$42,FALSE)</f>
        <v>0</v>
      </c>
      <c r="W164" s="85">
        <f>VLOOKUP($C$2,'[119]ERU-1'!$A$6:$BE$17,W$42,FALSE)</f>
        <v>0</v>
      </c>
      <c r="X164" s="85">
        <f>VLOOKUP($C$2,'[119]ERU-1'!$A$6:$BE$17,X$42,FALSE)</f>
        <v>0</v>
      </c>
      <c r="Y164" s="85">
        <f>VLOOKUP($C$2,'[119]ERU-1'!$A$6:$BE$17,Y$42,FALSE)</f>
        <v>0</v>
      </c>
      <c r="Z164" s="85">
        <f>VLOOKUP($C$2,'[119]ERU-1'!$A$6:$BE$17,Z$42,FALSE)</f>
        <v>0</v>
      </c>
      <c r="AA164" s="85" t="str">
        <f>INDEX([16]Data!$BK$5:$BK$156,MATCH(A164,[16]Data!$A$5:$A$156,0))</f>
        <v>Moravskoslezský</v>
      </c>
      <c r="AB164" s="86">
        <f>INDEX([16]Data!$BM$5:$BM$156,MATCH(A164,[16]Data!$A$5:$A$156,0))</f>
        <v>0.27800000000000002</v>
      </c>
      <c r="AD164" s="39">
        <f t="shared" si="17"/>
        <v>0.77634929507484007</v>
      </c>
    </row>
    <row r="165" spans="1:30" x14ac:dyDescent="0.25">
      <c r="A165">
        <v>4276</v>
      </c>
      <c r="B165" s="84" t="str">
        <f>INDEX([16]Data!$C$5:$C$156,MATCH(A165,[16]Data!$A$5:$A$156,0))</f>
        <v>KJ - Jablonec – Boženy Němcové</v>
      </c>
      <c r="C165" s="85" t="str">
        <f>VLOOKUP($C$2,'[120]ERU-1'!$A$6:$BE$17,C$42,FALSE)</f>
        <v>Listopad</v>
      </c>
      <c r="D165" s="85">
        <f>VLOOKUP($C$2,'[120]ERU-1'!$A$6:$BE$17,D$42,FALSE)</f>
        <v>11</v>
      </c>
      <c r="E165" s="85">
        <f>VLOOKUP($C$2,'[120]ERU-1'!$A$6:$BE$17,E$42,FALSE)</f>
        <v>473.06299999999999</v>
      </c>
      <c r="F165" s="85">
        <f>VLOOKUP($C$2,'[120]ERU-1'!$A$6:$BE$17,F$42,FALSE)</f>
        <v>281.36</v>
      </c>
      <c r="G165" s="85">
        <f>VLOOKUP($C$2,'[120]ERU-1'!$A$6:$BE$17,G$42,FALSE)</f>
        <v>35.351999999999997</v>
      </c>
      <c r="H165" s="85">
        <f>VLOOKUP($C$2,'[120]ERU-1'!$A$6:$BE$17,H$42,FALSE)</f>
        <v>821</v>
      </c>
      <c r="I165" s="85">
        <f>VLOOKUP($C$2,'[120]ERU-1'!$A$6:$BE$17,I$42,FALSE)</f>
        <v>0</v>
      </c>
      <c r="J165" s="85">
        <f>VLOOKUP($C$2,'[120]ERU-1'!$A$6:$BE$17,J$42,FALSE)</f>
        <v>0</v>
      </c>
      <c r="K165" s="85">
        <f>VLOOKUP($C$2,'[120]ERU-1'!$A$6:$BE$17,K$42,FALSE)</f>
        <v>821</v>
      </c>
      <c r="L165" s="85">
        <f>VLOOKUP($C$2,'[120]ERU-1'!$A$6:$BE$17,L$42,FALSE)</f>
        <v>0</v>
      </c>
      <c r="M165" s="85">
        <f>VLOOKUP($C$2,'[120]ERU-1'!$A$6:$BE$17,M$42,FALSE)</f>
        <v>821</v>
      </c>
      <c r="N165" s="85">
        <f>VLOOKUP($C$2,'[120]ERU-1'!$A$6:$BE$17,N$42,FALSE)</f>
        <v>0</v>
      </c>
      <c r="O165" s="85" t="s">
        <v>36</v>
      </c>
      <c r="P165" s="85">
        <f>VLOOKUP($C$2,'[120]ERU-1'!$A$6:$BE$17,P$42,FALSE)</f>
        <v>0</v>
      </c>
      <c r="Q165" s="85">
        <f>VLOOKUP($C$2,'[120]ERU-1'!$A$6:$BE$17,Q$42,FALSE)</f>
        <v>0</v>
      </c>
      <c r="R165" s="85">
        <f>VLOOKUP($C$2,'[120]ERU-1'!$A$6:$BE$17,R$42,FALSE)</f>
        <v>821</v>
      </c>
      <c r="S165" s="85">
        <f>VLOOKUP($C$2,'[120]ERU-1'!$A$6:$BE$17,S$42,FALSE)</f>
        <v>0</v>
      </c>
      <c r="T165" s="85">
        <f>VLOOKUP($C$2,'[120]ERU-1'!$A$6:$BE$17,T$42,FALSE)</f>
        <v>0</v>
      </c>
      <c r="U165" s="85">
        <f>VLOOKUP($C$2,'[120]ERU-1'!$A$6:$BE$17,U$42,FALSE)</f>
        <v>0</v>
      </c>
      <c r="V165" s="85">
        <f>VLOOKUP($C$2,'[120]ERU-1'!$A$6:$BE$17,V$42,FALSE)</f>
        <v>0</v>
      </c>
      <c r="W165" s="85">
        <f>VLOOKUP($C$2,'[120]ERU-1'!$A$6:$BE$17,W$42,FALSE)</f>
        <v>0</v>
      </c>
      <c r="X165" s="85">
        <f>VLOOKUP($C$2,'[120]ERU-1'!$A$6:$BE$17,X$42,FALSE)</f>
        <v>0</v>
      </c>
      <c r="Y165" s="85">
        <f>VLOOKUP($C$2,'[120]ERU-1'!$A$6:$BE$17,Y$42,FALSE)</f>
        <v>0</v>
      </c>
      <c r="Z165" s="85">
        <f>VLOOKUP($C$2,'[120]ERU-1'!$A$6:$BE$17,Z$42,FALSE)</f>
        <v>0</v>
      </c>
      <c r="AA165" s="85" t="str">
        <f>INDEX([16]Data!$BK$5:$BK$156,MATCH(A165,[16]Data!$A$5:$A$156,0))</f>
        <v>Liberecký</v>
      </c>
      <c r="AB165" s="86">
        <f>INDEX([16]Data!$BM$5:$BM$156,MATCH(A165,[16]Data!$A$5:$A$156,0))</f>
        <v>0.6</v>
      </c>
      <c r="AD165" s="39">
        <f t="shared" si="17"/>
        <v>0.81054718352130917</v>
      </c>
    </row>
    <row r="166" spans="1:30" x14ac:dyDescent="0.25">
      <c r="A166">
        <v>4274</v>
      </c>
      <c r="B166" s="84" t="str">
        <f>INDEX([16]Data!$C$5:$C$156,MATCH(A166,[16]Data!$A$5:$A$156,0))</f>
        <v>KJ - Jablonec – Josefa Hory</v>
      </c>
      <c r="C166" s="85" t="str">
        <f>VLOOKUP($C$2,'[121]ERU-1'!$A$6:$BE$17,C$42,FALSE)</f>
        <v>Listopad</v>
      </c>
      <c r="D166" s="85">
        <f>VLOOKUP($C$2,'[121]ERU-1'!$A$6:$BE$17,D$42,FALSE)</f>
        <v>11</v>
      </c>
      <c r="E166" s="85">
        <f>VLOOKUP($C$2,'[121]ERU-1'!$A$6:$BE$17,E$42,FALSE)</f>
        <v>0</v>
      </c>
      <c r="F166" s="85">
        <f>VLOOKUP($C$2,'[121]ERU-1'!$A$6:$BE$17,F$42,FALSE)</f>
        <v>0</v>
      </c>
      <c r="G166" s="85">
        <f>VLOOKUP($C$2,'[121]ERU-1'!$A$6:$BE$17,G$42,FALSE)</f>
        <v>34.667999999999999</v>
      </c>
      <c r="H166" s="85">
        <f>VLOOKUP($C$2,'[121]ERU-1'!$A$6:$BE$17,H$42,FALSE)</f>
        <v>0</v>
      </c>
      <c r="I166" s="85">
        <f>VLOOKUP($C$2,'[121]ERU-1'!$A$6:$BE$17,I$42,FALSE)</f>
        <v>0</v>
      </c>
      <c r="J166" s="85">
        <f>VLOOKUP($C$2,'[121]ERU-1'!$A$6:$BE$17,J$42,FALSE)</f>
        <v>0</v>
      </c>
      <c r="K166" s="85">
        <f>VLOOKUP($C$2,'[121]ERU-1'!$A$6:$BE$17,K$42,FALSE)</f>
        <v>0</v>
      </c>
      <c r="L166" s="85">
        <f>VLOOKUP($C$2,'[121]ERU-1'!$A$6:$BE$17,L$42,FALSE)</f>
        <v>0</v>
      </c>
      <c r="M166" s="85">
        <f>VLOOKUP($C$2,'[121]ERU-1'!$A$6:$BE$17,M$42,FALSE)</f>
        <v>0</v>
      </c>
      <c r="N166" s="85">
        <f>VLOOKUP($C$2,'[121]ERU-1'!$A$6:$BE$17,N$42,FALSE)</f>
        <v>0</v>
      </c>
      <c r="O166" s="85" t="s">
        <v>36</v>
      </c>
      <c r="P166" s="85">
        <f>VLOOKUP($C$2,'[121]ERU-1'!$A$6:$BE$17,P$42,FALSE)</f>
        <v>0</v>
      </c>
      <c r="Q166" s="85">
        <f>VLOOKUP($C$2,'[121]ERU-1'!$A$6:$BE$17,Q$42,FALSE)</f>
        <v>0</v>
      </c>
      <c r="R166" s="85">
        <f>VLOOKUP($C$2,'[121]ERU-1'!$A$6:$BE$17,R$42,FALSE)</f>
        <v>0</v>
      </c>
      <c r="S166" s="85">
        <f>VLOOKUP($C$2,'[121]ERU-1'!$A$6:$BE$17,S$42,FALSE)</f>
        <v>0</v>
      </c>
      <c r="T166" s="85">
        <f>VLOOKUP($C$2,'[121]ERU-1'!$A$6:$BE$17,T$42,FALSE)</f>
        <v>0</v>
      </c>
      <c r="U166" s="85">
        <f>VLOOKUP($C$2,'[121]ERU-1'!$A$6:$BE$17,U$42,FALSE)</f>
        <v>0</v>
      </c>
      <c r="V166" s="85">
        <f>VLOOKUP($C$2,'[121]ERU-1'!$A$6:$BE$17,V$42,FALSE)</f>
        <v>0</v>
      </c>
      <c r="W166" s="85">
        <f>VLOOKUP($C$2,'[121]ERU-1'!$A$6:$BE$17,W$42,FALSE)</f>
        <v>0</v>
      </c>
      <c r="X166" s="85">
        <f>VLOOKUP($C$2,'[121]ERU-1'!$A$6:$BE$17,X$42,FALSE)</f>
        <v>0</v>
      </c>
      <c r="Y166" s="85">
        <f>VLOOKUP($C$2,'[121]ERU-1'!$A$6:$BE$17,Y$42,FALSE)</f>
        <v>0</v>
      </c>
      <c r="Z166" s="85">
        <f>VLOOKUP($C$2,'[121]ERU-1'!$A$6:$BE$17,Z$42,FALSE)</f>
        <v>0</v>
      </c>
      <c r="AA166" s="85" t="str">
        <f>INDEX([16]Data!$BK$5:$BK$156,MATCH(A166,[16]Data!$A$5:$A$156,0))</f>
        <v>Liberecký</v>
      </c>
      <c r="AB166" s="86">
        <f>INDEX([16]Data!$BM$5:$BM$156,MATCH(A166,[16]Data!$A$5:$A$156,0))</f>
        <v>0.28000000000000003</v>
      </c>
      <c r="AD166" s="39" t="e">
        <f t="shared" si="17"/>
        <v>#DIV/0!</v>
      </c>
    </row>
    <row r="167" spans="1:30" x14ac:dyDescent="0.25">
      <c r="A167">
        <v>4154</v>
      </c>
      <c r="B167" s="84" t="str">
        <f>INDEX([16]Data!$C$5:$C$156,MATCH(A167,[16]Data!$A$5:$A$156,0))</f>
        <v>KJ - Jablonec – Liberecká</v>
      </c>
      <c r="C167" s="85" t="str">
        <f>VLOOKUP($C$2,'[122]ERU-1'!$A$6:$BE$17,C$42,FALSE)</f>
        <v>Listopad</v>
      </c>
      <c r="D167" s="85">
        <f>VLOOKUP($C$2,'[122]ERU-1'!$A$6:$BE$17,D$42,FALSE)</f>
        <v>11</v>
      </c>
      <c r="E167" s="85">
        <f>VLOOKUP($C$2,'[122]ERU-1'!$A$6:$BE$17,E$42,FALSE)</f>
        <v>1141.7660000000001</v>
      </c>
      <c r="F167" s="85">
        <f>VLOOKUP($C$2,'[122]ERU-1'!$A$6:$BE$17,F$42,FALSE)</f>
        <v>636.46900000000005</v>
      </c>
      <c r="G167" s="85">
        <f>VLOOKUP($C$2,'[122]ERU-1'!$A$6:$BE$17,G$42,FALSE)</f>
        <v>35.353000000000002</v>
      </c>
      <c r="H167" s="85">
        <f>VLOOKUP($C$2,'[122]ERU-1'!$A$6:$BE$17,H$42,FALSE)</f>
        <v>1849</v>
      </c>
      <c r="I167" s="85">
        <f>VLOOKUP($C$2,'[122]ERU-1'!$A$6:$BE$17,I$42,FALSE)</f>
        <v>0</v>
      </c>
      <c r="J167" s="85">
        <f>VLOOKUP($C$2,'[122]ERU-1'!$A$6:$BE$17,J$42,FALSE)</f>
        <v>0</v>
      </c>
      <c r="K167" s="85">
        <f>VLOOKUP($C$2,'[122]ERU-1'!$A$6:$BE$17,K$42,FALSE)</f>
        <v>1849</v>
      </c>
      <c r="L167" s="85">
        <f>VLOOKUP($C$2,'[122]ERU-1'!$A$6:$BE$17,L$42,FALSE)</f>
        <v>0</v>
      </c>
      <c r="M167" s="85">
        <f>VLOOKUP($C$2,'[122]ERU-1'!$A$6:$BE$17,M$42,FALSE)</f>
        <v>1849</v>
      </c>
      <c r="N167" s="85">
        <f>VLOOKUP($C$2,'[122]ERU-1'!$A$6:$BE$17,N$42,FALSE)</f>
        <v>0</v>
      </c>
      <c r="O167" s="85" t="s">
        <v>36</v>
      </c>
      <c r="P167" s="85">
        <f>VLOOKUP($C$2,'[122]ERU-1'!$A$6:$BE$17,P$42,FALSE)</f>
        <v>0</v>
      </c>
      <c r="Q167" s="85">
        <f>VLOOKUP($C$2,'[122]ERU-1'!$A$6:$BE$17,Q$42,FALSE)</f>
        <v>0</v>
      </c>
      <c r="R167" s="85">
        <f>VLOOKUP($C$2,'[122]ERU-1'!$A$6:$BE$17,R$42,FALSE)</f>
        <v>1849</v>
      </c>
      <c r="S167" s="85">
        <f>VLOOKUP($C$2,'[122]ERU-1'!$A$6:$BE$17,S$42,FALSE)</f>
        <v>0</v>
      </c>
      <c r="T167" s="85">
        <f>VLOOKUP($C$2,'[122]ERU-1'!$A$6:$BE$17,T$42,FALSE)</f>
        <v>0</v>
      </c>
      <c r="U167" s="85">
        <f>VLOOKUP($C$2,'[122]ERU-1'!$A$6:$BE$17,U$42,FALSE)</f>
        <v>0</v>
      </c>
      <c r="V167" s="85">
        <f>VLOOKUP($C$2,'[122]ERU-1'!$A$6:$BE$17,V$42,FALSE)</f>
        <v>0</v>
      </c>
      <c r="W167" s="85">
        <f>VLOOKUP($C$2,'[122]ERU-1'!$A$6:$BE$17,W$42,FALSE)</f>
        <v>0</v>
      </c>
      <c r="X167" s="85">
        <f>VLOOKUP($C$2,'[122]ERU-1'!$A$6:$BE$17,X$42,FALSE)</f>
        <v>0</v>
      </c>
      <c r="Y167" s="85">
        <f>VLOOKUP($C$2,'[122]ERU-1'!$A$6:$BE$17,Y$42,FALSE)</f>
        <v>0</v>
      </c>
      <c r="Z167" s="85">
        <f>VLOOKUP($C$2,'[122]ERU-1'!$A$6:$BE$17,Z$42,FALSE)</f>
        <v>0</v>
      </c>
      <c r="AA167" s="85" t="str">
        <f>INDEX([16]Data!$BK$5:$BK$156,MATCH(A167,[16]Data!$A$5:$A$156,0))</f>
        <v>Liberecký</v>
      </c>
      <c r="AB167" s="86">
        <f>INDEX([16]Data!$BM$5:$BM$156,MATCH(A167,[16]Data!$A$5:$A$156,0))</f>
        <v>1.268</v>
      </c>
      <c r="AD167" s="39">
        <f t="shared" si="17"/>
        <v>0.80696956349973215</v>
      </c>
    </row>
    <row r="168" spans="1:30" x14ac:dyDescent="0.25">
      <c r="A168">
        <v>4277</v>
      </c>
      <c r="B168" s="84" t="str">
        <f>INDEX([16]Data!$C$5:$C$156,MATCH(A168,[16]Data!$A$5:$A$156,0))</f>
        <v>KJ - Hanušovice</v>
      </c>
      <c r="C168" s="85" t="str">
        <f>VLOOKUP($C$2,'[123]ERU-1'!$A$6:$BE$17,C$42,FALSE)</f>
        <v>Listopad</v>
      </c>
      <c r="D168" s="85">
        <f>VLOOKUP($C$2,'[123]ERU-1'!$A$6:$BE$17,D$42,FALSE)</f>
        <v>11</v>
      </c>
      <c r="E168" s="85">
        <f>VLOOKUP($C$2,'[123]ERU-1'!$A$6:$BE$17,E$42,FALSE)</f>
        <v>243.68199999999999</v>
      </c>
      <c r="F168" s="85">
        <f>VLOOKUP($C$2,'[123]ERU-1'!$A$6:$BE$17,F$42,FALSE)</f>
        <v>141.72399999999999</v>
      </c>
      <c r="G168" s="85">
        <f>VLOOKUP($C$2,'[123]ERU-1'!$A$6:$BE$17,G$42,FALSE)</f>
        <v>34.667999999999999</v>
      </c>
      <c r="H168" s="85">
        <f>VLOOKUP($C$2,'[123]ERU-1'!$A$6:$BE$17,H$42,FALSE)</f>
        <v>418</v>
      </c>
      <c r="I168" s="85">
        <f>VLOOKUP($C$2,'[123]ERU-1'!$A$6:$BE$17,I$42,FALSE)</f>
        <v>0</v>
      </c>
      <c r="J168" s="85">
        <f>VLOOKUP($C$2,'[123]ERU-1'!$A$6:$BE$17,J$42,FALSE)</f>
        <v>0</v>
      </c>
      <c r="K168" s="85">
        <f>VLOOKUP($C$2,'[123]ERU-1'!$A$6:$BE$17,K$42,FALSE)</f>
        <v>418</v>
      </c>
      <c r="L168" s="85">
        <f>VLOOKUP($C$2,'[123]ERU-1'!$A$6:$BE$17,L$42,FALSE)</f>
        <v>0</v>
      </c>
      <c r="M168" s="85">
        <f>VLOOKUP($C$2,'[123]ERU-1'!$A$6:$BE$17,M$42,FALSE)</f>
        <v>418</v>
      </c>
      <c r="N168" s="85">
        <f>VLOOKUP($C$2,'[123]ERU-1'!$A$6:$BE$17,N$42,FALSE)</f>
        <v>0</v>
      </c>
      <c r="O168" s="85" t="s">
        <v>36</v>
      </c>
      <c r="P168" s="85">
        <f>VLOOKUP($C$2,'[123]ERU-1'!$A$6:$BE$17,P$42,FALSE)</f>
        <v>0</v>
      </c>
      <c r="Q168" s="85">
        <f>VLOOKUP($C$2,'[123]ERU-1'!$A$6:$BE$17,Q$42,FALSE)</f>
        <v>0</v>
      </c>
      <c r="R168" s="85">
        <f>VLOOKUP($C$2,'[123]ERU-1'!$A$6:$BE$17,R$42,FALSE)</f>
        <v>418</v>
      </c>
      <c r="S168" s="85">
        <f>VLOOKUP($C$2,'[123]ERU-1'!$A$6:$BE$17,S$42,FALSE)</f>
        <v>0</v>
      </c>
      <c r="T168" s="85">
        <f>VLOOKUP($C$2,'[123]ERU-1'!$A$6:$BE$17,T$42,FALSE)</f>
        <v>0</v>
      </c>
      <c r="U168" s="85">
        <f>VLOOKUP($C$2,'[123]ERU-1'!$A$6:$BE$17,U$42,FALSE)</f>
        <v>0</v>
      </c>
      <c r="V168" s="85">
        <f>VLOOKUP($C$2,'[123]ERU-1'!$A$6:$BE$17,V$42,FALSE)</f>
        <v>0</v>
      </c>
      <c r="W168" s="85">
        <f>VLOOKUP($C$2,'[123]ERU-1'!$A$6:$BE$17,W$42,FALSE)</f>
        <v>0</v>
      </c>
      <c r="X168" s="85">
        <f>VLOOKUP($C$2,'[123]ERU-1'!$A$6:$BE$17,X$42,FALSE)</f>
        <v>0</v>
      </c>
      <c r="Y168" s="85">
        <f>VLOOKUP($C$2,'[123]ERU-1'!$A$6:$BE$17,Y$42,FALSE)</f>
        <v>0</v>
      </c>
      <c r="Z168" s="85">
        <f>VLOOKUP($C$2,'[123]ERU-1'!$A$6:$BE$17,Z$42,FALSE)</f>
        <v>0</v>
      </c>
      <c r="AA168" s="85" t="str">
        <f>INDEX([16]Data!$BK$5:$BK$156,MATCH(A168,[16]Data!$A$5:$A$156,0))</f>
        <v>Olomoucký</v>
      </c>
      <c r="AB168" s="86">
        <f>INDEX([16]Data!$BM$5:$BM$156,MATCH(A168,[16]Data!$A$5:$A$156,0))</f>
        <v>0.28399999999999997</v>
      </c>
      <c r="AD168" s="39">
        <f t="shared" si="17"/>
        <v>0.81927627720859642</v>
      </c>
    </row>
    <row r="169" spans="1:30" x14ac:dyDescent="0.25">
      <c r="A169">
        <v>4265</v>
      </c>
      <c r="B169" s="84" t="str">
        <f>INDEX([16]Data!$C$5:$C$156,MATCH(A169,[16]Data!$A$5:$A$156,0))</f>
        <v>KJ - Jablonec - Březová</v>
      </c>
      <c r="C169" s="85" t="str">
        <f>VLOOKUP($C$2,'[124]ERU-1'!$A$6:$BE$17,C$42,FALSE)</f>
        <v>Listopad</v>
      </c>
      <c r="D169" s="85">
        <f>VLOOKUP($C$2,'[124]ERU-1'!$A$6:$BE$17,D$42,FALSE)</f>
        <v>11</v>
      </c>
      <c r="E169" s="85">
        <f>VLOOKUP($C$2,'[124]ERU-1'!$A$6:$BE$17,E$42,FALSE)</f>
        <v>935.077</v>
      </c>
      <c r="F169" s="85">
        <f>VLOOKUP($C$2,'[124]ERU-1'!$A$6:$BE$17,F$42,FALSE)</f>
        <v>510.65300000000002</v>
      </c>
      <c r="G169" s="85">
        <f>VLOOKUP($C$2,'[124]ERU-1'!$A$6:$BE$17,G$42,FALSE)</f>
        <v>35.351999999999997</v>
      </c>
      <c r="H169" s="85">
        <f>VLOOKUP($C$2,'[124]ERU-1'!$A$6:$BE$17,H$42,FALSE)</f>
        <v>1456</v>
      </c>
      <c r="I169" s="85">
        <f>VLOOKUP($C$2,'[124]ERU-1'!$A$6:$BE$17,I$42,FALSE)</f>
        <v>0</v>
      </c>
      <c r="J169" s="85">
        <f>VLOOKUP($C$2,'[124]ERU-1'!$A$6:$BE$17,J$42,FALSE)</f>
        <v>0</v>
      </c>
      <c r="K169" s="85">
        <f>VLOOKUP($C$2,'[124]ERU-1'!$A$6:$BE$17,K$42,FALSE)</f>
        <v>1456</v>
      </c>
      <c r="L169" s="85">
        <f>VLOOKUP($C$2,'[124]ERU-1'!$A$6:$BE$17,L$42,FALSE)</f>
        <v>0</v>
      </c>
      <c r="M169" s="85">
        <f>VLOOKUP($C$2,'[124]ERU-1'!$A$6:$BE$17,M$42,FALSE)</f>
        <v>1456</v>
      </c>
      <c r="N169" s="85">
        <f>VLOOKUP($C$2,'[124]ERU-1'!$A$6:$BE$17,N$42,FALSE)</f>
        <v>0</v>
      </c>
      <c r="O169" s="85" t="s">
        <v>36</v>
      </c>
      <c r="P169" s="85">
        <f>VLOOKUP($C$2,'[124]ERU-1'!$A$6:$BE$17,P$42,FALSE)</f>
        <v>0</v>
      </c>
      <c r="Q169" s="85">
        <f>VLOOKUP($C$2,'[124]ERU-1'!$A$6:$BE$17,Q$42,FALSE)</f>
        <v>0</v>
      </c>
      <c r="R169" s="85">
        <f>VLOOKUP($C$2,'[124]ERU-1'!$A$6:$BE$17,R$42,FALSE)</f>
        <v>1456</v>
      </c>
      <c r="S169" s="85">
        <f>VLOOKUP($C$2,'[124]ERU-1'!$A$6:$BE$17,S$42,FALSE)</f>
        <v>0</v>
      </c>
      <c r="T169" s="85">
        <f>VLOOKUP($C$2,'[124]ERU-1'!$A$6:$BE$17,T$42,FALSE)</f>
        <v>0</v>
      </c>
      <c r="U169" s="85">
        <f>VLOOKUP($C$2,'[124]ERU-1'!$A$6:$BE$17,U$42,FALSE)</f>
        <v>0</v>
      </c>
      <c r="V169" s="85">
        <f>VLOOKUP($C$2,'[124]ERU-1'!$A$6:$BE$17,V$42,FALSE)</f>
        <v>0</v>
      </c>
      <c r="W169" s="85">
        <f>VLOOKUP($C$2,'[124]ERU-1'!$A$6:$BE$17,W$42,FALSE)</f>
        <v>0</v>
      </c>
      <c r="X169" s="85">
        <f>VLOOKUP($C$2,'[124]ERU-1'!$A$6:$BE$17,X$42,FALSE)</f>
        <v>0</v>
      </c>
      <c r="Y169" s="85">
        <f>VLOOKUP($C$2,'[124]ERU-1'!$A$6:$BE$17,Y$42,FALSE)</f>
        <v>0</v>
      </c>
      <c r="Z169" s="85">
        <f>VLOOKUP($C$2,'[124]ERU-1'!$A$6:$BE$17,Z$42,FALSE)</f>
        <v>0</v>
      </c>
      <c r="AA169" s="85" t="str">
        <f>INDEX([16]Data!$BK$5:$BK$156,MATCH(A169,[16]Data!$A$5:$A$156,0))</f>
        <v>Liberecký</v>
      </c>
      <c r="AB169" s="86">
        <f>INDEX([16]Data!$BM$5:$BM$156,MATCH(A169,[16]Data!$A$5:$A$156,0))</f>
        <v>1.268</v>
      </c>
      <c r="AD169" s="39">
        <f t="shared" si="17"/>
        <v>0.79201423362722712</v>
      </c>
    </row>
    <row r="170" spans="1:30" x14ac:dyDescent="0.25">
      <c r="A170">
        <v>4349</v>
      </c>
      <c r="B170" s="84" t="str">
        <f>INDEX([16]Data!$C$5:$C$156,MATCH(A170,[16]Data!$A$5:$A$156,0))</f>
        <v>KJ - nemocnice Pelhřimov</v>
      </c>
      <c r="C170" s="85" t="str">
        <f>VLOOKUP($C$2,'[125]ERU-1'!$A$6:$BE$17,C$42,FALSE)</f>
        <v>Listopad</v>
      </c>
      <c r="D170" s="85">
        <f>VLOOKUP($C$2,'[125]ERU-1'!$A$6:$BE$17,D$42,FALSE)</f>
        <v>11</v>
      </c>
      <c r="E170" s="85">
        <f>VLOOKUP($C$2,'[125]ERU-1'!$A$6:$BE$17,E$42,FALSE)</f>
        <v>955.21600000000001</v>
      </c>
      <c r="F170" s="85">
        <f>VLOOKUP($C$2,'[125]ERU-1'!$A$6:$BE$17,F$42,FALSE)</f>
        <v>514.52200000000005</v>
      </c>
      <c r="G170" s="85">
        <f>VLOOKUP($C$2,'[125]ERU-1'!$A$6:$BE$17,G$42,FALSE)</f>
        <v>35.338000000000001</v>
      </c>
      <c r="H170" s="85">
        <f>VLOOKUP($C$2,'[125]ERU-1'!$A$6:$BE$17,H$42,FALSE)</f>
        <v>1490</v>
      </c>
      <c r="I170" s="85">
        <f>VLOOKUP($C$2,'[125]ERU-1'!$A$6:$BE$17,I$42,FALSE)</f>
        <v>0</v>
      </c>
      <c r="J170" s="85">
        <f>VLOOKUP($C$2,'[125]ERU-1'!$A$6:$BE$17,J$42,FALSE)</f>
        <v>0</v>
      </c>
      <c r="K170" s="85">
        <f>VLOOKUP($C$2,'[125]ERU-1'!$A$6:$BE$17,K$42,FALSE)</f>
        <v>1490</v>
      </c>
      <c r="L170" s="85">
        <f>VLOOKUP($C$2,'[125]ERU-1'!$A$6:$BE$17,L$42,FALSE)</f>
        <v>0</v>
      </c>
      <c r="M170" s="85">
        <f>VLOOKUP($C$2,'[125]ERU-1'!$A$6:$BE$17,M$42,FALSE)</f>
        <v>1490</v>
      </c>
      <c r="N170" s="85">
        <f>VLOOKUP($C$2,'[125]ERU-1'!$A$6:$BE$17,N$42,FALSE)</f>
        <v>0</v>
      </c>
      <c r="O170" s="85" t="s">
        <v>36</v>
      </c>
      <c r="P170" s="85">
        <f>VLOOKUP($C$2,'[125]ERU-1'!$A$6:$BE$17,P$42,FALSE)</f>
        <v>0</v>
      </c>
      <c r="Q170" s="85">
        <f>VLOOKUP($C$2,'[125]ERU-1'!$A$6:$BE$17,Q$42,FALSE)</f>
        <v>0</v>
      </c>
      <c r="R170" s="85">
        <f>VLOOKUP($C$2,'[125]ERU-1'!$A$6:$BE$17,R$42,FALSE)</f>
        <v>0</v>
      </c>
      <c r="S170" s="85">
        <f>VLOOKUP($C$2,'[125]ERU-1'!$A$6:$BE$17,S$42,FALSE)</f>
        <v>0</v>
      </c>
      <c r="T170" s="85">
        <f>VLOOKUP($C$2,'[125]ERU-1'!$A$6:$BE$17,T$42,FALSE)</f>
        <v>0</v>
      </c>
      <c r="U170" s="85">
        <f>VLOOKUP($C$2,'[125]ERU-1'!$A$6:$BE$17,U$42,FALSE)</f>
        <v>0</v>
      </c>
      <c r="V170" s="85">
        <f>VLOOKUP($C$2,'[125]ERU-1'!$A$6:$BE$17,V$42,FALSE)</f>
        <v>0</v>
      </c>
      <c r="W170" s="85">
        <f>VLOOKUP($C$2,'[125]ERU-1'!$A$6:$BE$17,W$42,FALSE)</f>
        <v>0</v>
      </c>
      <c r="X170" s="85">
        <f>VLOOKUP($C$2,'[125]ERU-1'!$A$6:$BE$17,X$42,FALSE)</f>
        <v>1490</v>
      </c>
      <c r="Y170" s="85">
        <f>VLOOKUP($C$2,'[125]ERU-1'!$A$6:$BE$17,Y$42,FALSE)</f>
        <v>0</v>
      </c>
      <c r="Z170" s="85">
        <f>VLOOKUP($C$2,'[125]ERU-1'!$A$6:$BE$17,Z$42,FALSE)</f>
        <v>0</v>
      </c>
      <c r="AA170" s="85" t="str">
        <f>INDEX([16]Data!$BK$5:$BK$156,MATCH(A170,[16]Data!$A$5:$A$156,0))</f>
        <v>Vysočina</v>
      </c>
      <c r="AB170" s="86">
        <f>INDEX([16]Data!$BM$5:$BM$156,MATCH(A170,[16]Data!$A$5:$A$156,0))</f>
        <v>1.268</v>
      </c>
      <c r="AD170" s="39">
        <f t="shared" si="17"/>
        <v>0.80441436690537793</v>
      </c>
    </row>
    <row r="171" spans="1:30" x14ac:dyDescent="0.25">
      <c r="A171">
        <v>4352</v>
      </c>
      <c r="B171" s="84" t="str">
        <f>INDEX([16]Data!$C$5:$C$156,MATCH(A171,[16]Data!$A$5:$A$156,0))</f>
        <v>KJ - nemocnice HB</v>
      </c>
      <c r="C171" s="85" t="str">
        <f>VLOOKUP($C$2,'[126]ERU-1'!$A$6:$BE$17,C$42,FALSE)</f>
        <v>Listopad</v>
      </c>
      <c r="D171" s="85">
        <f>VLOOKUP($C$2,'[126]ERU-1'!$A$6:$BE$17,D$42,FALSE)</f>
        <v>11</v>
      </c>
      <c r="E171" s="85">
        <f>VLOOKUP($C$2,'[126]ERU-1'!$A$6:$BE$17,E$42,FALSE)</f>
        <v>1168.9000000000001</v>
      </c>
      <c r="F171" s="85">
        <f>VLOOKUP($C$2,'[126]ERU-1'!$A$6:$BE$17,F$42,FALSE)</f>
        <v>645.66499999999996</v>
      </c>
      <c r="G171" s="85">
        <f>VLOOKUP($C$2,'[126]ERU-1'!$A$6:$BE$17,G$42,FALSE)</f>
        <v>35.378999999999998</v>
      </c>
      <c r="H171" s="85">
        <f>VLOOKUP($C$2,'[126]ERU-1'!$A$6:$BE$17,H$42,FALSE)</f>
        <v>1841</v>
      </c>
      <c r="I171" s="85">
        <f>VLOOKUP($C$2,'[126]ERU-1'!$A$6:$BE$17,I$42,FALSE)</f>
        <v>0</v>
      </c>
      <c r="J171" s="85">
        <f>VLOOKUP($C$2,'[126]ERU-1'!$A$6:$BE$17,J$42,FALSE)</f>
        <v>0</v>
      </c>
      <c r="K171" s="85">
        <f>VLOOKUP($C$2,'[126]ERU-1'!$A$6:$BE$17,K$42,FALSE)</f>
        <v>1841</v>
      </c>
      <c r="L171" s="85">
        <f>VLOOKUP($C$2,'[126]ERU-1'!$A$6:$BE$17,L$42,FALSE)</f>
        <v>0</v>
      </c>
      <c r="M171" s="85">
        <f>VLOOKUP($C$2,'[126]ERU-1'!$A$6:$BE$17,M$42,FALSE)</f>
        <v>1841</v>
      </c>
      <c r="N171" s="85">
        <f>VLOOKUP($C$2,'[126]ERU-1'!$A$6:$BE$17,N$42,FALSE)</f>
        <v>0</v>
      </c>
      <c r="O171" s="85" t="s">
        <v>36</v>
      </c>
      <c r="P171" s="85">
        <f>VLOOKUP($C$2,'[126]ERU-1'!$A$6:$BE$17,P$42,FALSE)</f>
        <v>0</v>
      </c>
      <c r="Q171" s="85">
        <f>VLOOKUP($C$2,'[126]ERU-1'!$A$6:$BE$17,Q$42,FALSE)</f>
        <v>0</v>
      </c>
      <c r="R171" s="85">
        <f>VLOOKUP($C$2,'[126]ERU-1'!$A$6:$BE$17,R$42,FALSE)</f>
        <v>1841</v>
      </c>
      <c r="S171" s="85">
        <f>VLOOKUP($C$2,'[126]ERU-1'!$A$6:$BE$17,S$42,FALSE)</f>
        <v>0</v>
      </c>
      <c r="T171" s="85">
        <f>VLOOKUP($C$2,'[126]ERU-1'!$A$6:$BE$17,T$42,FALSE)</f>
        <v>0</v>
      </c>
      <c r="U171" s="85">
        <f>VLOOKUP($C$2,'[126]ERU-1'!$A$6:$BE$17,U$42,FALSE)</f>
        <v>0</v>
      </c>
      <c r="V171" s="85">
        <f>VLOOKUP($C$2,'[126]ERU-1'!$A$6:$BE$17,V$42,FALSE)</f>
        <v>0</v>
      </c>
      <c r="W171" s="85">
        <f>VLOOKUP($C$2,'[126]ERU-1'!$A$6:$BE$17,W$42,FALSE)</f>
        <v>0</v>
      </c>
      <c r="X171" s="85">
        <f>VLOOKUP($C$2,'[126]ERU-1'!$A$6:$BE$17,X$42,FALSE)</f>
        <v>0</v>
      </c>
      <c r="Y171" s="85">
        <f>VLOOKUP($C$2,'[126]ERU-1'!$A$6:$BE$17,Y$42,FALSE)</f>
        <v>0</v>
      </c>
      <c r="Z171" s="85">
        <f>VLOOKUP($C$2,'[126]ERU-1'!$A$6:$BE$17,Z$42,FALSE)</f>
        <v>0</v>
      </c>
      <c r="AA171" s="85" t="str">
        <f>INDEX([16]Data!$BK$5:$BK$156,MATCH(A171,[16]Data!$A$5:$A$156,0))</f>
        <v>Vysočina</v>
      </c>
      <c r="AB171" s="86">
        <f>INDEX([16]Data!$BM$5:$BM$156,MATCH(A171,[16]Data!$A$5:$A$156,0))</f>
        <v>1.268</v>
      </c>
      <c r="AD171" s="39">
        <f t="shared" si="17"/>
        <v>0.79203439692238076</v>
      </c>
    </row>
    <row r="172" spans="1:30" x14ac:dyDescent="0.25">
      <c r="A172">
        <v>4406</v>
      </c>
      <c r="B172" s="84" t="str">
        <f>INDEX([16]Data!$C$5:$C$156,MATCH(A172,[16]Data!$A$5:$A$156,0))</f>
        <v>KJ - Česká Třebová ul. Semanínská</v>
      </c>
      <c r="C172" s="85" t="str">
        <f>VLOOKUP($C$2,'[127]ERU-1'!$A$6:$BE$17,C$42,FALSE)</f>
        <v>Listopad</v>
      </c>
      <c r="D172" s="85">
        <f>VLOOKUP($C$2,'[127]ERU-1'!$A$6:$BE$17,D$42,FALSE)</f>
        <v>11</v>
      </c>
      <c r="E172" s="85">
        <f>VLOOKUP($C$2,'[127]ERU-1'!$A$6:$BE$17,E$42,FALSE)</f>
        <v>275.36900000000003</v>
      </c>
      <c r="F172" s="85">
        <f>VLOOKUP($C$2,'[127]ERU-1'!$A$6:$BE$17,F$42,FALSE)</f>
        <v>162.17099999999999</v>
      </c>
      <c r="G172" s="85">
        <f>VLOOKUP($C$2,'[127]ERU-1'!$A$6:$BE$17,G$42,FALSE)</f>
        <v>35.378999999999998</v>
      </c>
      <c r="H172" s="85">
        <f>VLOOKUP($C$2,'[127]ERU-1'!$A$6:$BE$17,H$42,FALSE)</f>
        <v>483</v>
      </c>
      <c r="I172" s="85">
        <f>VLOOKUP($C$2,'[127]ERU-1'!$A$6:$BE$17,I$42,FALSE)</f>
        <v>0</v>
      </c>
      <c r="J172" s="85">
        <f>VLOOKUP($C$2,'[127]ERU-1'!$A$6:$BE$17,J$42,FALSE)</f>
        <v>0</v>
      </c>
      <c r="K172" s="85">
        <f>VLOOKUP($C$2,'[127]ERU-1'!$A$6:$BE$17,K$42,FALSE)</f>
        <v>483</v>
      </c>
      <c r="L172" s="85">
        <f>VLOOKUP($C$2,'[127]ERU-1'!$A$6:$BE$17,L$42,FALSE)</f>
        <v>0</v>
      </c>
      <c r="M172" s="85">
        <f>VLOOKUP($C$2,'[127]ERU-1'!$A$6:$BE$17,M$42,FALSE)</f>
        <v>483</v>
      </c>
      <c r="N172" s="85">
        <f>VLOOKUP($C$2,'[127]ERU-1'!$A$6:$BE$17,N$42,FALSE)</f>
        <v>0</v>
      </c>
      <c r="O172" s="85" t="s">
        <v>36</v>
      </c>
      <c r="P172" s="85">
        <f>VLOOKUP($C$2,'[127]ERU-1'!$A$6:$BE$17,P$42,FALSE)</f>
        <v>0</v>
      </c>
      <c r="Q172" s="85">
        <f>VLOOKUP($C$2,'[127]ERU-1'!$A$6:$BE$17,Q$42,FALSE)</f>
        <v>0</v>
      </c>
      <c r="R172" s="85">
        <f>VLOOKUP($C$2,'[127]ERU-1'!$A$6:$BE$17,R$42,FALSE)</f>
        <v>483</v>
      </c>
      <c r="S172" s="85">
        <f>VLOOKUP($C$2,'[127]ERU-1'!$A$6:$BE$17,S$42,FALSE)</f>
        <v>0</v>
      </c>
      <c r="T172" s="85">
        <f>VLOOKUP($C$2,'[127]ERU-1'!$A$6:$BE$17,T$42,FALSE)</f>
        <v>0</v>
      </c>
      <c r="U172" s="85">
        <f>VLOOKUP($C$2,'[127]ERU-1'!$A$6:$BE$17,U$42,FALSE)</f>
        <v>0</v>
      </c>
      <c r="V172" s="85">
        <f>VLOOKUP($C$2,'[127]ERU-1'!$A$6:$BE$17,V$42,FALSE)</f>
        <v>0</v>
      </c>
      <c r="W172" s="85">
        <f>VLOOKUP($C$2,'[127]ERU-1'!$A$6:$BE$17,W$42,FALSE)</f>
        <v>0</v>
      </c>
      <c r="X172" s="85">
        <f>VLOOKUP($C$2,'[127]ERU-1'!$A$6:$BE$17,X$42,FALSE)</f>
        <v>0</v>
      </c>
      <c r="Y172" s="85">
        <f>VLOOKUP($C$2,'[127]ERU-1'!$A$6:$BE$17,Y$42,FALSE)</f>
        <v>0</v>
      </c>
      <c r="Z172" s="85">
        <f>VLOOKUP($C$2,'[127]ERU-1'!$A$6:$BE$17,Z$42,FALSE)</f>
        <v>0</v>
      </c>
      <c r="AA172" s="85" t="str">
        <f>INDEX([16]Data!$BK$5:$BK$156,MATCH(A172,[16]Data!$A$5:$A$156,0))</f>
        <v>Pardubický</v>
      </c>
      <c r="AB172" s="86">
        <f>INDEX([16]Data!$BM$5:$BM$156,MATCH(A172,[16]Data!$A$5:$A$156,0))</f>
        <v>0.28000000000000003</v>
      </c>
      <c r="AD172" s="39">
        <f t="shared" ref="AD172:AD182" si="18">H172/(F172*3.6)</f>
        <v>0.82731602238789093</v>
      </c>
    </row>
    <row r="173" spans="1:30" x14ac:dyDescent="0.25">
      <c r="A173">
        <v>4405</v>
      </c>
      <c r="B173" s="84" t="str">
        <f>INDEX([16]Data!$C$5:$C$156,MATCH(A173,[16]Data!$A$5:$A$156,0))</f>
        <v>KJ - FRUTA Kunovice</v>
      </c>
      <c r="C173" s="85" t="str">
        <f>VLOOKUP($C$2,'[128]ERU-1'!$A$6:$BE$17,C$42,FALSE)</f>
        <v>Listopad</v>
      </c>
      <c r="D173" s="85">
        <f>VLOOKUP($C$2,'[128]ERU-1'!$A$6:$BE$17,D$42,FALSE)</f>
        <v>11</v>
      </c>
      <c r="E173" s="85">
        <f>VLOOKUP($C$2,'[128]ERU-1'!$A$6:$BE$17,E$42,FALSE)</f>
        <v>165.00700000000001</v>
      </c>
      <c r="F173" s="85">
        <f>VLOOKUP($C$2,'[128]ERU-1'!$A$6:$BE$17,F$42,FALSE)</f>
        <v>95.905000000000001</v>
      </c>
      <c r="G173" s="85">
        <f>VLOOKUP($C$2,'[128]ERU-1'!$A$6:$BE$17,G$42,FALSE)</f>
        <v>35.380000000000003</v>
      </c>
      <c r="H173" s="85">
        <f>VLOOKUP($C$2,'[128]ERU-1'!$A$6:$BE$17,H$42,FALSE)</f>
        <v>278</v>
      </c>
      <c r="I173" s="85">
        <f>VLOOKUP($C$2,'[128]ERU-1'!$A$6:$BE$17,I$42,FALSE)</f>
        <v>0</v>
      </c>
      <c r="J173" s="85">
        <f>VLOOKUP($C$2,'[128]ERU-1'!$A$6:$BE$17,J$42,FALSE)</f>
        <v>0</v>
      </c>
      <c r="K173" s="85">
        <f>VLOOKUP($C$2,'[128]ERU-1'!$A$6:$BE$17,K$42,FALSE)</f>
        <v>278</v>
      </c>
      <c r="L173" s="85">
        <f>VLOOKUP($C$2,'[128]ERU-1'!$A$6:$BE$17,L$42,FALSE)</f>
        <v>0</v>
      </c>
      <c r="M173" s="85">
        <f>VLOOKUP($C$2,'[128]ERU-1'!$A$6:$BE$17,M$42,FALSE)</f>
        <v>278</v>
      </c>
      <c r="N173" s="85">
        <f>VLOOKUP($C$2,'[128]ERU-1'!$A$6:$BE$17,N$42,FALSE)</f>
        <v>0</v>
      </c>
      <c r="O173" s="85" t="s">
        <v>36</v>
      </c>
      <c r="P173" s="85">
        <f>VLOOKUP($C$2,'[128]ERU-1'!$A$6:$BE$17,P$42,FALSE)</f>
        <v>0</v>
      </c>
      <c r="Q173" s="85">
        <f>VLOOKUP($C$2,'[128]ERU-1'!$A$6:$BE$17,Q$42,FALSE)</f>
        <v>0</v>
      </c>
      <c r="R173" s="85">
        <f>VLOOKUP($C$2,'[128]ERU-1'!$A$6:$BE$17,R$42,FALSE)</f>
        <v>278</v>
      </c>
      <c r="S173" s="85">
        <f>VLOOKUP($C$2,'[128]ERU-1'!$A$6:$BE$17,S$42,FALSE)</f>
        <v>0</v>
      </c>
      <c r="T173" s="85">
        <f>VLOOKUP($C$2,'[128]ERU-1'!$A$6:$BE$17,T$42,FALSE)</f>
        <v>0</v>
      </c>
      <c r="U173" s="85">
        <f>VLOOKUP($C$2,'[128]ERU-1'!$A$6:$BE$17,U$42,FALSE)</f>
        <v>0</v>
      </c>
      <c r="V173" s="85">
        <f>VLOOKUP($C$2,'[128]ERU-1'!$A$6:$BE$17,V$42,FALSE)</f>
        <v>0</v>
      </c>
      <c r="W173" s="85">
        <f>VLOOKUP($C$2,'[128]ERU-1'!$A$6:$BE$17,W$42,FALSE)</f>
        <v>0</v>
      </c>
      <c r="X173" s="85">
        <f>VLOOKUP($C$2,'[128]ERU-1'!$A$6:$BE$17,X$42,FALSE)</f>
        <v>0</v>
      </c>
      <c r="Y173" s="85">
        <f>VLOOKUP($C$2,'[128]ERU-1'!$A$6:$BE$17,Y$42,FALSE)</f>
        <v>0</v>
      </c>
      <c r="Z173" s="85">
        <f>VLOOKUP($C$2,'[128]ERU-1'!$A$6:$BE$17,Z$42,FALSE)</f>
        <v>0</v>
      </c>
      <c r="AA173" s="85" t="str">
        <f>INDEX([16]Data!$BK$5:$BK$156,MATCH(A173,[16]Data!$A$5:$A$156,0))</f>
        <v>Zlínský</v>
      </c>
      <c r="AB173" s="86">
        <f>INDEX([16]Data!$BM$5:$BM$156,MATCH(A173,[16]Data!$A$5:$A$156,0))</f>
        <v>0.28000000000000003</v>
      </c>
      <c r="AD173" s="39">
        <f t="shared" si="18"/>
        <v>0.80519495565634969</v>
      </c>
    </row>
    <row r="174" spans="1:30" x14ac:dyDescent="0.25">
      <c r="A174">
        <v>4404</v>
      </c>
      <c r="B174" s="84" t="str">
        <f>INDEX([16]Data!$C$5:$C$156,MATCH(A174,[16]Data!$A$5:$A$156,0))</f>
        <v>KJ - Špindlerův mlýn</v>
      </c>
      <c r="C174" s="85" t="str">
        <f>VLOOKUP($C$2,'[129]ERU-1'!$A$6:$BE$17,C$42,FALSE)</f>
        <v>Listopad</v>
      </c>
      <c r="D174" s="85">
        <f>VLOOKUP($C$2,'[129]ERU-1'!$A$6:$BE$17,D$42,FALSE)</f>
        <v>11</v>
      </c>
      <c r="E174" s="85">
        <f>VLOOKUP($C$2,'[129]ERU-1'!$A$6:$BE$17,E$42,FALSE)</f>
        <v>257.26900000000001</v>
      </c>
      <c r="F174" s="85">
        <f>VLOOKUP($C$2,'[129]ERU-1'!$A$6:$BE$17,F$42,FALSE)</f>
        <v>152.09100000000001</v>
      </c>
      <c r="G174" s="85">
        <f>VLOOKUP($C$2,'[129]ERU-1'!$A$6:$BE$17,G$42,FALSE)</f>
        <v>35.378</v>
      </c>
      <c r="H174" s="85">
        <f>VLOOKUP($C$2,'[129]ERU-1'!$A$6:$BE$17,H$42,FALSE)</f>
        <v>450</v>
      </c>
      <c r="I174" s="85">
        <f>VLOOKUP($C$2,'[129]ERU-1'!$A$6:$BE$17,I$42,FALSE)</f>
        <v>0</v>
      </c>
      <c r="J174" s="85">
        <f>VLOOKUP($C$2,'[129]ERU-1'!$A$6:$BE$17,J$42,FALSE)</f>
        <v>0</v>
      </c>
      <c r="K174" s="85">
        <f>VLOOKUP($C$2,'[129]ERU-1'!$A$6:$BE$17,K$42,FALSE)</f>
        <v>450</v>
      </c>
      <c r="L174" s="85">
        <f>VLOOKUP($C$2,'[129]ERU-1'!$A$6:$BE$17,L$42,FALSE)</f>
        <v>0</v>
      </c>
      <c r="M174" s="85">
        <f>VLOOKUP($C$2,'[129]ERU-1'!$A$6:$BE$17,M$42,FALSE)</f>
        <v>450</v>
      </c>
      <c r="N174" s="85">
        <f>VLOOKUP($C$2,'[129]ERU-1'!$A$6:$BE$17,N$42,FALSE)</f>
        <v>0</v>
      </c>
      <c r="O174" s="85" t="s">
        <v>36</v>
      </c>
      <c r="P174" s="85">
        <f>VLOOKUP($C$2,'[129]ERU-1'!$A$6:$BE$17,P$42,FALSE)</f>
        <v>0</v>
      </c>
      <c r="Q174" s="85">
        <f>VLOOKUP($C$2,'[129]ERU-1'!$A$6:$BE$17,Q$42,FALSE)</f>
        <v>0</v>
      </c>
      <c r="R174" s="85">
        <f>VLOOKUP($C$2,'[129]ERU-1'!$A$6:$BE$17,R$42,FALSE)</f>
        <v>450</v>
      </c>
      <c r="S174" s="85">
        <f>VLOOKUP($C$2,'[129]ERU-1'!$A$6:$BE$17,S$42,FALSE)</f>
        <v>0</v>
      </c>
      <c r="T174" s="85">
        <f>VLOOKUP($C$2,'[129]ERU-1'!$A$6:$BE$17,T$42,FALSE)</f>
        <v>0</v>
      </c>
      <c r="U174" s="85">
        <f>VLOOKUP($C$2,'[129]ERU-1'!$A$6:$BE$17,U$42,FALSE)</f>
        <v>0</v>
      </c>
      <c r="V174" s="85">
        <f>VLOOKUP($C$2,'[129]ERU-1'!$A$6:$BE$17,V$42,FALSE)</f>
        <v>0</v>
      </c>
      <c r="W174" s="85">
        <f>VLOOKUP($C$2,'[129]ERU-1'!$A$6:$BE$17,W$42,FALSE)</f>
        <v>0</v>
      </c>
      <c r="X174" s="85">
        <f>VLOOKUP($C$2,'[129]ERU-1'!$A$6:$BE$17,X$42,FALSE)</f>
        <v>0</v>
      </c>
      <c r="Y174" s="85">
        <f>VLOOKUP($C$2,'[129]ERU-1'!$A$6:$BE$17,Y$42,FALSE)</f>
        <v>0</v>
      </c>
      <c r="Z174" s="85">
        <f>VLOOKUP($C$2,'[129]ERU-1'!$A$6:$BE$17,Z$42,FALSE)</f>
        <v>0</v>
      </c>
      <c r="AA174" s="85" t="str">
        <f>INDEX([16]Data!$BK$5:$BK$156,MATCH(A174,[16]Data!$A$5:$A$156,0))</f>
        <v>Královéhradecký</v>
      </c>
      <c r="AB174" s="86">
        <f>INDEX([16]Data!$BM$5:$BM$156,MATCH(A174,[16]Data!$A$5:$A$156,0))</f>
        <v>0.28299999999999997</v>
      </c>
      <c r="AD174" s="39">
        <f t="shared" si="18"/>
        <v>0.82187637664293089</v>
      </c>
    </row>
    <row r="175" spans="1:30" x14ac:dyDescent="0.25">
      <c r="A175">
        <v>4381</v>
      </c>
      <c r="B175" s="84" t="str">
        <f>INDEX([16]Data!$C$5:$C$156,MATCH(A175,[16]Data!$A$5:$A$156,0))</f>
        <v>KJ - Lysá nad Labem</v>
      </c>
      <c r="C175" s="85" t="str">
        <f>VLOOKUP($C$2,'[130]ERU-1'!$A$6:$BE$17,C$42,FALSE)</f>
        <v>Listopad</v>
      </c>
      <c r="D175" s="85">
        <f>VLOOKUP($C$2,'[130]ERU-1'!$A$6:$BE$17,D$42,FALSE)</f>
        <v>11</v>
      </c>
      <c r="E175" s="85">
        <f>VLOOKUP($C$2,'[130]ERU-1'!$A$6:$BE$17,E$42,FALSE)</f>
        <v>583.56700000000001</v>
      </c>
      <c r="F175" s="85">
        <f>VLOOKUP($C$2,'[130]ERU-1'!$A$6:$BE$17,F$42,FALSE)</f>
        <v>325.53100000000001</v>
      </c>
      <c r="G175" s="85">
        <f>VLOOKUP($C$2,'[130]ERU-1'!$A$6:$BE$17,G$42,FALSE)</f>
        <v>35.369999999999997</v>
      </c>
      <c r="H175" s="85">
        <f>VLOOKUP($C$2,'[130]ERU-1'!$A$6:$BE$17,H$42,FALSE)</f>
        <v>977</v>
      </c>
      <c r="I175" s="85">
        <f>VLOOKUP($C$2,'[130]ERU-1'!$A$6:$BE$17,I$42,FALSE)</f>
        <v>0</v>
      </c>
      <c r="J175" s="85">
        <f>VLOOKUP($C$2,'[130]ERU-1'!$A$6:$BE$17,J$42,FALSE)</f>
        <v>0</v>
      </c>
      <c r="K175" s="85">
        <f>VLOOKUP($C$2,'[130]ERU-1'!$A$6:$BE$17,K$42,FALSE)</f>
        <v>977</v>
      </c>
      <c r="L175" s="85">
        <f>VLOOKUP($C$2,'[130]ERU-1'!$A$6:$BE$17,L$42,FALSE)</f>
        <v>0</v>
      </c>
      <c r="M175" s="85">
        <f>VLOOKUP($C$2,'[130]ERU-1'!$A$6:$BE$17,M$42,FALSE)</f>
        <v>977</v>
      </c>
      <c r="N175" s="85">
        <f>VLOOKUP($C$2,'[130]ERU-1'!$A$6:$BE$17,N$42,FALSE)</f>
        <v>0</v>
      </c>
      <c r="O175" s="85" t="s">
        <v>36</v>
      </c>
      <c r="P175" s="85">
        <f>VLOOKUP($C$2,'[130]ERU-1'!$A$6:$BE$17,P$42,FALSE)</f>
        <v>0</v>
      </c>
      <c r="Q175" s="85">
        <f>VLOOKUP($C$2,'[130]ERU-1'!$A$6:$BE$17,Q$42,FALSE)</f>
        <v>0</v>
      </c>
      <c r="R175" s="85">
        <f>VLOOKUP($C$2,'[130]ERU-1'!$A$6:$BE$17,R$42,FALSE)</f>
        <v>977</v>
      </c>
      <c r="S175" s="85">
        <f>VLOOKUP($C$2,'[130]ERU-1'!$A$6:$BE$17,S$42,FALSE)</f>
        <v>0</v>
      </c>
      <c r="T175" s="85">
        <f>VLOOKUP($C$2,'[130]ERU-1'!$A$6:$BE$17,T$42,FALSE)</f>
        <v>0</v>
      </c>
      <c r="U175" s="85">
        <f>VLOOKUP($C$2,'[130]ERU-1'!$A$6:$BE$17,U$42,FALSE)</f>
        <v>0</v>
      </c>
      <c r="V175" s="85">
        <f>VLOOKUP($C$2,'[130]ERU-1'!$A$6:$BE$17,V$42,FALSE)</f>
        <v>0</v>
      </c>
      <c r="W175" s="85">
        <f>VLOOKUP($C$2,'[130]ERU-1'!$A$6:$BE$17,W$42,FALSE)</f>
        <v>0</v>
      </c>
      <c r="X175" s="85">
        <f>VLOOKUP($C$2,'[130]ERU-1'!$A$6:$BE$17,X$42,FALSE)</f>
        <v>0</v>
      </c>
      <c r="Y175" s="85">
        <f>VLOOKUP($C$2,'[130]ERU-1'!$A$6:$BE$17,Y$42,FALSE)</f>
        <v>0</v>
      </c>
      <c r="Z175" s="85">
        <f>VLOOKUP($C$2,'[130]ERU-1'!$A$6:$BE$17,Z$42,FALSE)</f>
        <v>0</v>
      </c>
      <c r="AA175" s="85" t="str">
        <f>INDEX([16]Data!$BK$5:$BK$156,MATCH(A175,[16]Data!$A$5:$A$156,0))</f>
        <v>Středočeský</v>
      </c>
      <c r="AB175" s="86">
        <f>INDEX([16]Data!$BM$5:$BM$156,MATCH(A175,[16]Data!$A$5:$A$156,0))</f>
        <v>0.99299999999999999</v>
      </c>
      <c r="AD175" s="39">
        <f t="shared" si="18"/>
        <v>0.8336806291532568</v>
      </c>
    </row>
    <row r="176" spans="1:30" x14ac:dyDescent="0.25">
      <c r="A176">
        <v>4410</v>
      </c>
      <c r="B176" s="84" t="str">
        <f>INDEX([16]Data!$C$5:$C$156,MATCH(A176,[16]Data!$A$5:$A$156,0))</f>
        <v>KJ - JOB AIR TECHNIC</v>
      </c>
      <c r="C176" s="85" t="str">
        <f>VLOOKUP($C$2,'[131]ERU-1'!$A$6:$BE$17,C$42,FALSE)</f>
        <v>Listopad</v>
      </c>
      <c r="D176" s="85">
        <f>VLOOKUP($C$2,'[131]ERU-1'!$A$6:$BE$17,D$42,FALSE)</f>
        <v>11</v>
      </c>
      <c r="E176" s="85">
        <f>VLOOKUP($C$2,'[131]ERU-1'!$A$6:$BE$17,E$42,FALSE)</f>
        <v>287.19200000000001</v>
      </c>
      <c r="F176" s="85">
        <f>VLOOKUP($C$2,'[131]ERU-1'!$A$6:$BE$17,F$42,FALSE)</f>
        <v>176.52600000000001</v>
      </c>
      <c r="G176" s="85">
        <f>VLOOKUP($C$2,'[131]ERU-1'!$A$6:$BE$17,G$42,FALSE)</f>
        <v>35.366999999999997</v>
      </c>
      <c r="H176" s="85">
        <f>VLOOKUP($C$2,'[131]ERU-1'!$A$6:$BE$17,H$42,FALSE)</f>
        <v>533</v>
      </c>
      <c r="I176" s="85">
        <f>VLOOKUP($C$2,'[131]ERU-1'!$A$6:$BE$17,I$42,FALSE)</f>
        <v>0</v>
      </c>
      <c r="J176" s="85">
        <f>VLOOKUP($C$2,'[131]ERU-1'!$A$6:$BE$17,J$42,FALSE)</f>
        <v>0</v>
      </c>
      <c r="K176" s="85">
        <f>VLOOKUP($C$2,'[131]ERU-1'!$A$6:$BE$17,K$42,FALSE)</f>
        <v>533</v>
      </c>
      <c r="L176" s="85">
        <f>VLOOKUP($C$2,'[131]ERU-1'!$A$6:$BE$17,L$42,FALSE)</f>
        <v>0</v>
      </c>
      <c r="M176" s="85">
        <f>VLOOKUP($C$2,'[131]ERU-1'!$A$6:$BE$17,M$42,FALSE)</f>
        <v>533</v>
      </c>
      <c r="N176" s="85">
        <f>VLOOKUP($C$2,'[131]ERU-1'!$A$6:$BE$17,N$42,FALSE)</f>
        <v>0</v>
      </c>
      <c r="O176" s="85" t="s">
        <v>36</v>
      </c>
      <c r="P176" s="85">
        <f>VLOOKUP($C$2,'[131]ERU-1'!$A$6:$BE$17,P$42,FALSE)</f>
        <v>0</v>
      </c>
      <c r="Q176" s="85">
        <f>VLOOKUP($C$2,'[131]ERU-1'!$A$6:$BE$17,Q$42,FALSE)</f>
        <v>0</v>
      </c>
      <c r="R176" s="85">
        <f>VLOOKUP($C$2,'[131]ERU-1'!$A$6:$BE$17,R$42,FALSE)</f>
        <v>533</v>
      </c>
      <c r="S176" s="85">
        <f>VLOOKUP($C$2,'[131]ERU-1'!$A$6:$BE$17,S$42,FALSE)</f>
        <v>0</v>
      </c>
      <c r="T176" s="85">
        <f>VLOOKUP($C$2,'[131]ERU-1'!$A$6:$BE$17,T$42,FALSE)</f>
        <v>0</v>
      </c>
      <c r="U176" s="85">
        <f>VLOOKUP($C$2,'[131]ERU-1'!$A$6:$BE$17,U$42,FALSE)</f>
        <v>0</v>
      </c>
      <c r="V176" s="85">
        <f>VLOOKUP($C$2,'[131]ERU-1'!$A$6:$BE$17,V$42,FALSE)</f>
        <v>0</v>
      </c>
      <c r="W176" s="85">
        <f>VLOOKUP($C$2,'[131]ERU-1'!$A$6:$BE$17,W$42,FALSE)</f>
        <v>0</v>
      </c>
      <c r="X176" s="85">
        <f>VLOOKUP($C$2,'[131]ERU-1'!$A$6:$BE$17,X$42,FALSE)</f>
        <v>0</v>
      </c>
      <c r="Y176" s="85">
        <f>VLOOKUP($C$2,'[131]ERU-1'!$A$6:$BE$17,Y$42,FALSE)</f>
        <v>0</v>
      </c>
      <c r="Z176" s="85">
        <f>VLOOKUP($C$2,'[131]ERU-1'!$A$6:$BE$17,Z$42,FALSE)</f>
        <v>0</v>
      </c>
      <c r="AA176" s="85" t="str">
        <f>INDEX([16]Data!$BK$5:$BK$156,MATCH(A176,[16]Data!$A$5:$A$156,0))</f>
        <v>Moravskoslezský</v>
      </c>
      <c r="AB176" s="86">
        <f>INDEX([16]Data!$BM$5:$BM$156,MATCH(A176,[16]Data!$A$5:$A$156,0))</f>
        <v>0.3</v>
      </c>
      <c r="AD176" s="39">
        <f t="shared" si="18"/>
        <v>0.83871812399054846</v>
      </c>
    </row>
    <row r="177" spans="1:30" x14ac:dyDescent="0.25">
      <c r="A177">
        <v>4492</v>
      </c>
      <c r="B177" s="84" t="str">
        <f>INDEX([16]Data!$C$5:$C$156,MATCH(A177,[16]Data!$A$5:$A$156,0))</f>
        <v>KJ - Prostějov Anglická</v>
      </c>
      <c r="C177" s="85" t="str">
        <f>VLOOKUP($C$2,'[132]ERU-1'!$A$6:$BE$17,C$42,FALSE)</f>
        <v>Listopad</v>
      </c>
      <c r="D177" s="85">
        <f>VLOOKUP($C$2,'[132]ERU-1'!$A$6:$BE$17,D$42,FALSE)</f>
        <v>11</v>
      </c>
      <c r="E177" s="85">
        <f>VLOOKUP($C$2,'[132]ERU-1'!$A$6:$BE$17,E$42,FALSE)</f>
        <v>397.52</v>
      </c>
      <c r="F177" s="85">
        <f>VLOOKUP($C$2,'[132]ERU-1'!$A$6:$BE$17,F$42,FALSE)</f>
        <v>231.143</v>
      </c>
      <c r="G177" s="85">
        <f>VLOOKUP($C$2,'[132]ERU-1'!$A$6:$BE$17,G$42,FALSE)</f>
        <v>35.381</v>
      </c>
      <c r="H177" s="85">
        <f>VLOOKUP($C$2,'[132]ERU-1'!$A$6:$BE$17,H$42,FALSE)</f>
        <v>698</v>
      </c>
      <c r="I177" s="85">
        <f>VLOOKUP($C$2,'[132]ERU-1'!$A$6:$BE$17,I$42,FALSE)</f>
        <v>0</v>
      </c>
      <c r="J177" s="85">
        <f>VLOOKUP($C$2,'[132]ERU-1'!$A$6:$BE$17,J$42,FALSE)</f>
        <v>0</v>
      </c>
      <c r="K177" s="85">
        <f>VLOOKUP($C$2,'[132]ERU-1'!$A$6:$BE$17,K$42,FALSE)</f>
        <v>698</v>
      </c>
      <c r="L177" s="85">
        <f>VLOOKUP($C$2,'[132]ERU-1'!$A$6:$BE$17,L$42,FALSE)</f>
        <v>0</v>
      </c>
      <c r="M177" s="85">
        <f>VLOOKUP($C$2,'[132]ERU-1'!$A$6:$BE$17,M$42,FALSE)</f>
        <v>698</v>
      </c>
      <c r="N177" s="85">
        <f>VLOOKUP($C$2,'[132]ERU-1'!$A$6:$BE$17,N$42,FALSE)</f>
        <v>0</v>
      </c>
      <c r="O177" s="85" t="s">
        <v>36</v>
      </c>
      <c r="P177" s="85">
        <f>VLOOKUP($C$2,'[132]ERU-1'!$A$6:$BE$17,P$42,FALSE)</f>
        <v>0</v>
      </c>
      <c r="Q177" s="85">
        <f>VLOOKUP($C$2,'[132]ERU-1'!$A$6:$BE$17,Q$42,FALSE)</f>
        <v>0</v>
      </c>
      <c r="R177" s="85">
        <f>VLOOKUP($C$2,'[132]ERU-1'!$A$6:$BE$17,R$42,FALSE)</f>
        <v>698</v>
      </c>
      <c r="S177" s="85">
        <f>VLOOKUP($C$2,'[132]ERU-1'!$A$6:$BE$17,S$42,FALSE)</f>
        <v>0</v>
      </c>
      <c r="T177" s="85">
        <f>VLOOKUP($C$2,'[132]ERU-1'!$A$6:$BE$17,T$42,FALSE)</f>
        <v>0</v>
      </c>
      <c r="U177" s="85">
        <f>VLOOKUP($C$2,'[132]ERU-1'!$A$6:$BE$17,U$42,FALSE)</f>
        <v>0</v>
      </c>
      <c r="V177" s="85">
        <f>VLOOKUP($C$2,'[132]ERU-1'!$A$6:$BE$17,V$42,FALSE)</f>
        <v>0</v>
      </c>
      <c r="W177" s="85">
        <f>VLOOKUP($C$2,'[132]ERU-1'!$A$6:$BE$17,W$42,FALSE)</f>
        <v>0</v>
      </c>
      <c r="X177" s="85">
        <f>VLOOKUP($C$2,'[132]ERU-1'!$A$6:$BE$17,X$42,FALSE)</f>
        <v>0</v>
      </c>
      <c r="Y177" s="85">
        <f>VLOOKUP($C$2,'[132]ERU-1'!$A$6:$BE$17,Y$42,FALSE)</f>
        <v>0</v>
      </c>
      <c r="Z177" s="85">
        <f>VLOOKUP($C$2,'[132]ERU-1'!$A$6:$BE$17,Z$42,FALSE)</f>
        <v>0</v>
      </c>
      <c r="AA177" s="85" t="str">
        <f>INDEX([16]Data!$BK$5:$BK$156,MATCH(A177,[16]Data!$A$5:$A$156,0))</f>
        <v>Olomoucký</v>
      </c>
      <c r="AB177" s="86">
        <f>INDEX([16]Data!$BM$5:$BM$156,MATCH(A177,[16]Data!$A$5:$A$156,0))</f>
        <v>0.46500000000000002</v>
      </c>
      <c r="AD177" s="39">
        <f t="shared" si="18"/>
        <v>0.83882656575751324</v>
      </c>
    </row>
    <row r="178" spans="1:30" x14ac:dyDescent="0.25">
      <c r="A178">
        <v>4536</v>
      </c>
      <c r="B178" s="84" t="str">
        <f>INDEX([16]Data!$C$5:$C$156,MATCH(A178,[16]Data!$A$5:$A$156,0))</f>
        <v>KJ - Police nad Metují</v>
      </c>
      <c r="C178" s="85" t="str">
        <f>VLOOKUP($C$2,'[132]ERU-1'!$A$6:$BE$17,C$42,FALSE)</f>
        <v>Listopad</v>
      </c>
      <c r="D178" s="85">
        <f>VLOOKUP($C$2,'[132]ERU-1'!$A$6:$BE$17,D$42,FALSE)</f>
        <v>11</v>
      </c>
      <c r="E178" s="85">
        <f>VLOOKUP($C$2,'[133]ERU-1'!$A$6:$BE$17,E$42,FALSE)</f>
        <v>275.79199999999997</v>
      </c>
      <c r="F178" s="85">
        <f>VLOOKUP($C$2,'[133]ERU-1'!$A$6:$BE$17,F$42,FALSE)</f>
        <v>150.315</v>
      </c>
      <c r="G178" s="85">
        <f>VLOOKUP($C$2,'[133]ERU-1'!$A$6:$BE$17,G$42,FALSE)</f>
        <v>35.378</v>
      </c>
      <c r="H178" s="85">
        <f>VLOOKUP($C$2,'[133]ERU-1'!$A$6:$BE$17,H$42,FALSE)</f>
        <v>440</v>
      </c>
      <c r="I178" s="85">
        <f>VLOOKUP($C$2,'[133]ERU-1'!$A$6:$BE$17,I$42,FALSE)</f>
        <v>0</v>
      </c>
      <c r="J178" s="85">
        <f>VLOOKUP($C$2,'[133]ERU-1'!$A$6:$BE$17,J$42,FALSE)</f>
        <v>0</v>
      </c>
      <c r="K178" s="85">
        <f>VLOOKUP($C$2,'[133]ERU-1'!$A$6:$BE$17,K$42,FALSE)</f>
        <v>440</v>
      </c>
      <c r="L178" s="85">
        <f>VLOOKUP($C$2,'[133]ERU-1'!$A$6:$BE$17,L$42,FALSE)</f>
        <v>0</v>
      </c>
      <c r="M178" s="85">
        <f>VLOOKUP($C$2,'[133]ERU-1'!$A$6:$BE$17,M$42,FALSE)</f>
        <v>440</v>
      </c>
      <c r="N178" s="85">
        <f>VLOOKUP($C$2,'[133]ERU-1'!$A$6:$BE$17,N$42,FALSE)</f>
        <v>0</v>
      </c>
      <c r="O178" s="85" t="s">
        <v>36</v>
      </c>
      <c r="P178" s="85">
        <f>VLOOKUP($C$2,'[133]ERU-1'!$A$6:$BE$17,P$42,FALSE)</f>
        <v>0</v>
      </c>
      <c r="Q178" s="85">
        <f>VLOOKUP($C$2,'[133]ERU-1'!$A$6:$BE$17,Q$42,FALSE)</f>
        <v>0</v>
      </c>
      <c r="R178" s="85">
        <f>VLOOKUP($C$2,'[133]ERU-1'!$A$6:$BE$17,R$42,FALSE)</f>
        <v>440</v>
      </c>
      <c r="S178" s="85">
        <f>VLOOKUP($C$2,'[133]ERU-1'!$A$6:$BE$17,S$42,FALSE)</f>
        <v>0</v>
      </c>
      <c r="T178" s="85">
        <f>VLOOKUP($C$2,'[133]ERU-1'!$A$6:$BE$17,T$42,FALSE)</f>
        <v>0</v>
      </c>
      <c r="U178" s="85">
        <f>VLOOKUP($C$2,'[133]ERU-1'!$A$6:$BE$17,U$42,FALSE)</f>
        <v>0</v>
      </c>
      <c r="V178" s="85">
        <f>VLOOKUP($C$2,'[133]ERU-1'!$A$6:$BE$17,V$42,FALSE)</f>
        <v>0</v>
      </c>
      <c r="W178" s="85">
        <f>VLOOKUP($C$2,'[133]ERU-1'!$A$6:$BE$17,W$42,FALSE)</f>
        <v>0</v>
      </c>
      <c r="X178" s="85">
        <f>VLOOKUP($C$2,'[133]ERU-1'!$A$6:$BE$17,X$42,FALSE)</f>
        <v>0</v>
      </c>
      <c r="Y178" s="85">
        <f>VLOOKUP($C$2,'[133]ERU-1'!$A$6:$BE$17,Y$42,FALSE)</f>
        <v>0</v>
      </c>
      <c r="Z178" s="85">
        <f>VLOOKUP($C$2,'[133]ERU-1'!$A$6:$BE$17,Z$42,FALSE)</f>
        <v>0</v>
      </c>
      <c r="AA178" s="85" t="str">
        <f>INDEX([16]Data!$BK$5:$BK$156,MATCH(A178,[16]Data!$A$5:$A$156,0))</f>
        <v>Královéhradecký</v>
      </c>
      <c r="AB178" s="86">
        <f>INDEX([16]Data!$BM$5:$BM$156,MATCH(A178,[16]Data!$A$5:$A$156,0))</f>
        <v>0.47799999999999998</v>
      </c>
      <c r="AD178" s="39">
        <f t="shared" si="18"/>
        <v>0.81310728950685041</v>
      </c>
    </row>
    <row r="179" spans="1:30" x14ac:dyDescent="0.25">
      <c r="A179">
        <v>4524</v>
      </c>
      <c r="B179" s="84" t="str">
        <f>INDEX([16]Data!$C$5:$C$156,MATCH(A179,[16]Data!$A$5:$A$156,0))</f>
        <v>KJ - Poděbrady</v>
      </c>
      <c r="C179" s="85" t="str">
        <f>VLOOKUP($C$2,'[132]ERU-1'!$A$6:$BE$17,C$42,FALSE)</f>
        <v>Listopad</v>
      </c>
      <c r="D179" s="85">
        <f>VLOOKUP($C$2,'[132]ERU-1'!$A$6:$BE$17,D$42,FALSE)</f>
        <v>11</v>
      </c>
      <c r="E179" s="85">
        <f>VLOOKUP($C$2,'[134]ERU-1'!$A$6:$BE$17,E$42,FALSE)</f>
        <v>355.54700000000003</v>
      </c>
      <c r="F179" s="85">
        <f>VLOOKUP($C$2,'[134]ERU-1'!$A$6:$BE$17,F$42,FALSE)</f>
        <v>190.84399999999999</v>
      </c>
      <c r="G179" s="85">
        <f>VLOOKUP($C$2,'[134]ERU-1'!$A$6:$BE$17,G$42,FALSE)</f>
        <v>35.369</v>
      </c>
      <c r="H179" s="85">
        <f>VLOOKUP($C$2,'[134]ERU-1'!$A$6:$BE$17,H$42,FALSE)</f>
        <v>519</v>
      </c>
      <c r="I179" s="85">
        <f>VLOOKUP($C$2,'[134]ERU-1'!$A$6:$BE$17,I$42,FALSE)</f>
        <v>0</v>
      </c>
      <c r="J179" s="85">
        <f>VLOOKUP($C$2,'[134]ERU-1'!$A$6:$BE$17,J$42,FALSE)</f>
        <v>0</v>
      </c>
      <c r="K179" s="85">
        <f>VLOOKUP($C$2,'[134]ERU-1'!$A$6:$BE$17,K$42,FALSE)</f>
        <v>519</v>
      </c>
      <c r="L179" s="85">
        <f>VLOOKUP($C$2,'[134]ERU-1'!$A$6:$BE$17,L$42,FALSE)</f>
        <v>0</v>
      </c>
      <c r="M179" s="85">
        <f>VLOOKUP($C$2,'[134]ERU-1'!$A$6:$BE$17,M$42,FALSE)</f>
        <v>519</v>
      </c>
      <c r="N179" s="85">
        <f>VLOOKUP($C$2,'[134]ERU-1'!$A$6:$BE$17,N$42,FALSE)</f>
        <v>0</v>
      </c>
      <c r="O179" s="85" t="s">
        <v>36</v>
      </c>
      <c r="P179" s="85">
        <f>VLOOKUP($C$2,'[134]ERU-1'!$A$6:$BE$17,P$42,FALSE)</f>
        <v>0</v>
      </c>
      <c r="Q179" s="85">
        <f>VLOOKUP($C$2,'[134]ERU-1'!$A$6:$BE$17,Q$42,FALSE)</f>
        <v>0</v>
      </c>
      <c r="R179" s="85">
        <f>VLOOKUP($C$2,'[134]ERU-1'!$A$6:$BE$17,R$42,FALSE)</f>
        <v>519</v>
      </c>
      <c r="S179" s="85">
        <f>VLOOKUP($C$2,'[134]ERU-1'!$A$6:$BE$17,S$42,FALSE)</f>
        <v>0</v>
      </c>
      <c r="T179" s="85">
        <f>VLOOKUP($C$2,'[134]ERU-1'!$A$6:$BE$17,T$42,FALSE)</f>
        <v>0</v>
      </c>
      <c r="U179" s="85">
        <f>VLOOKUP($C$2,'[134]ERU-1'!$A$6:$BE$17,U$42,FALSE)</f>
        <v>0</v>
      </c>
      <c r="V179" s="85">
        <f>VLOOKUP($C$2,'[134]ERU-1'!$A$6:$BE$17,V$42,FALSE)</f>
        <v>0</v>
      </c>
      <c r="W179" s="85">
        <f>VLOOKUP($C$2,'[134]ERU-1'!$A$6:$BE$17,W$42,FALSE)</f>
        <v>0</v>
      </c>
      <c r="X179" s="85">
        <f>VLOOKUP($C$2,'[134]ERU-1'!$A$6:$BE$17,X$42,FALSE)</f>
        <v>0</v>
      </c>
      <c r="Y179" s="85">
        <f>VLOOKUP($C$2,'[134]ERU-1'!$A$6:$BE$17,Y$42,FALSE)</f>
        <v>0</v>
      </c>
      <c r="Z179" s="85">
        <f>VLOOKUP($C$2,'[134]ERU-1'!$A$6:$BE$17,Z$42,FALSE)</f>
        <v>0</v>
      </c>
      <c r="AA179" s="85" t="str">
        <f>INDEX([16]Data!$BK$5:$BK$156,MATCH(A179,[16]Data!$A$5:$A$156,0))</f>
        <v>Středočeský</v>
      </c>
      <c r="AB179" s="86">
        <f>INDEX([16]Data!$BM$5:$BM$156,MATCH(A179,[16]Data!$A$5:$A$156,0))</f>
        <v>0.47799999999999998</v>
      </c>
      <c r="AD179" s="39">
        <f t="shared" si="18"/>
        <v>0.7554162911418052</v>
      </c>
    </row>
    <row r="180" spans="1:30" x14ac:dyDescent="0.25">
      <c r="A180">
        <v>4629</v>
      </c>
      <c r="B180" s="84" t="str">
        <f>INDEX([16]Data!$C$5:$C$156,MATCH(A180,[16]Data!$A$5:$A$156,0))</f>
        <v>KJ - Heřmanův Městec V Lukách</v>
      </c>
      <c r="C180" s="85" t="str">
        <f>VLOOKUP($C$2,'[132]ERU-1'!$A$6:$BE$17,C$42,FALSE)</f>
        <v>Listopad</v>
      </c>
      <c r="D180" s="85">
        <f>VLOOKUP($C$2,'[132]ERU-1'!$A$6:$BE$17,D$42,FALSE)</f>
        <v>11</v>
      </c>
      <c r="E180" s="85">
        <f>VLOOKUP($C$2,'[135]ERU-1'!$A$6:$BE$17,E$42,FALSE)</f>
        <v>148.05500000000001</v>
      </c>
      <c r="F180" s="85">
        <f>VLOOKUP($C$2,'[135]ERU-1'!$A$6:$BE$17,F$42,FALSE)</f>
        <v>83.013000000000005</v>
      </c>
      <c r="G180" s="85">
        <f>VLOOKUP($C$2,'[135]ERU-1'!$A$6:$BE$17,G$42,FALSE)</f>
        <v>35.381</v>
      </c>
      <c r="H180" s="85">
        <f>VLOOKUP($C$2,'[135]ERU-1'!$A$6:$BE$17,H$42,FALSE)</f>
        <v>228</v>
      </c>
      <c r="I180" s="85">
        <f>VLOOKUP($C$2,'[135]ERU-1'!$A$6:$BE$17,I$42,FALSE)</f>
        <v>0</v>
      </c>
      <c r="J180" s="85">
        <f>VLOOKUP($C$2,'[135]ERU-1'!$A$6:$BE$17,J$42,FALSE)</f>
        <v>0</v>
      </c>
      <c r="K180" s="85">
        <f>VLOOKUP($C$2,'[135]ERU-1'!$A$6:$BE$17,K$42,FALSE)</f>
        <v>228</v>
      </c>
      <c r="L180" s="85">
        <f>VLOOKUP($C$2,'[135]ERU-1'!$A$6:$BE$17,L$42,FALSE)</f>
        <v>0</v>
      </c>
      <c r="M180" s="85">
        <f>VLOOKUP($C$2,'[135]ERU-1'!$A$6:$BE$17,M$42,FALSE)</f>
        <v>228</v>
      </c>
      <c r="N180" s="85">
        <f>VLOOKUP($C$2,'[135]ERU-1'!$A$6:$BE$17,N$42,FALSE)</f>
        <v>0</v>
      </c>
      <c r="O180" s="85" t="s">
        <v>36</v>
      </c>
      <c r="P180" s="85">
        <f>VLOOKUP($C$2,'[135]ERU-1'!$A$6:$BE$17,P$42,FALSE)</f>
        <v>0</v>
      </c>
      <c r="Q180" s="85">
        <f>VLOOKUP($C$2,'[135]ERU-1'!$A$6:$BE$17,Q$42,FALSE)</f>
        <v>0</v>
      </c>
      <c r="R180" s="85">
        <f>VLOOKUP($C$2,'[135]ERU-1'!$A$6:$BE$17,R$42,FALSE)</f>
        <v>228</v>
      </c>
      <c r="S180" s="85">
        <f>VLOOKUP($C$2,'[135]ERU-1'!$A$6:$BE$17,S$42,FALSE)</f>
        <v>0</v>
      </c>
      <c r="T180" s="85">
        <f>VLOOKUP($C$2,'[135]ERU-1'!$A$6:$BE$17,T$42,FALSE)</f>
        <v>0</v>
      </c>
      <c r="U180" s="85">
        <f>VLOOKUP($C$2,'[135]ERU-1'!$A$6:$BE$17,U$42,FALSE)</f>
        <v>0</v>
      </c>
      <c r="V180" s="85">
        <f>VLOOKUP($C$2,'[135]ERU-1'!$A$6:$BE$17,V$42,FALSE)</f>
        <v>0</v>
      </c>
      <c r="W180" s="85">
        <f>VLOOKUP($C$2,'[135]ERU-1'!$A$6:$BE$17,W$42,FALSE)</f>
        <v>0</v>
      </c>
      <c r="X180" s="85">
        <f>VLOOKUP($C$2,'[135]ERU-1'!$A$6:$BE$17,X$42,FALSE)</f>
        <v>0</v>
      </c>
      <c r="Y180" s="85">
        <f>VLOOKUP($C$2,'[135]ERU-1'!$A$6:$BE$17,Y$42,FALSE)</f>
        <v>0</v>
      </c>
      <c r="Z180" s="85">
        <f>VLOOKUP($C$2,'[135]ERU-1'!$A$6:$BE$17,Z$42,FALSE)</f>
        <v>0</v>
      </c>
      <c r="AA180" s="85" t="str">
        <f>INDEX([16]Data!$BK$5:$BK$156,MATCH(A180,[16]Data!$A$5:$A$156,0))</f>
        <v>Pardubický</v>
      </c>
      <c r="AB180" s="86">
        <f>INDEX([16]Data!$BM$5:$BM$156,MATCH(A180,[16]Data!$A$5:$A$156,0))</f>
        <v>0.28000000000000003</v>
      </c>
      <c r="AD180" s="39">
        <f t="shared" si="18"/>
        <v>0.76293271335011781</v>
      </c>
    </row>
    <row r="181" spans="1:30" x14ac:dyDescent="0.25">
      <c r="A181">
        <v>4631</v>
      </c>
      <c r="B181" s="84" t="str">
        <f>INDEX([16]Data!$C$5:$C$156,MATCH(A181,[16]Data!$A$5:$A$156,0))</f>
        <v>KJ - Heřmanův Městec U Bažantnice</v>
      </c>
      <c r="C181" s="85" t="str">
        <f>VLOOKUP($C$2,'[132]ERU-1'!$A$6:$BE$17,C$42,FALSE)</f>
        <v>Listopad</v>
      </c>
      <c r="D181" s="85">
        <f>VLOOKUP($C$2,'[132]ERU-1'!$A$6:$BE$17,D$42,FALSE)</f>
        <v>11</v>
      </c>
      <c r="E181" s="85">
        <f>VLOOKUP($C$2,'[136]ERU-1'!$A$6:$BE$17,E$42,FALSE)</f>
        <v>135.96299999999999</v>
      </c>
      <c r="F181" s="85">
        <f>VLOOKUP($C$2,'[136]ERU-1'!$A$6:$BE$17,F$42,FALSE)</f>
        <v>76.314999999999998</v>
      </c>
      <c r="G181" s="85">
        <f>VLOOKUP($C$2,'[136]ERU-1'!$A$6:$BE$17,G$42,FALSE)</f>
        <v>35.383000000000003</v>
      </c>
      <c r="H181" s="85">
        <f>VLOOKUP($C$2,'[136]ERU-1'!$A$6:$BE$17,H$42,FALSE)</f>
        <v>209</v>
      </c>
      <c r="I181" s="85">
        <f>VLOOKUP($C$2,'[136]ERU-1'!$A$6:$BE$17,I$42,FALSE)</f>
        <v>0</v>
      </c>
      <c r="J181" s="85">
        <f>VLOOKUP($C$2,'[136]ERU-1'!$A$6:$BE$17,J$42,FALSE)</f>
        <v>0</v>
      </c>
      <c r="K181" s="85">
        <f>VLOOKUP($C$2,'[136]ERU-1'!$A$6:$BE$17,K$42,FALSE)</f>
        <v>209</v>
      </c>
      <c r="L181" s="85">
        <f>VLOOKUP($C$2,'[136]ERU-1'!$A$6:$BE$17,L$42,FALSE)</f>
        <v>0</v>
      </c>
      <c r="M181" s="85">
        <f>VLOOKUP($C$2,'[136]ERU-1'!$A$6:$BE$17,M$42,FALSE)</f>
        <v>209</v>
      </c>
      <c r="N181" s="85">
        <f>VLOOKUP($C$2,'[136]ERU-1'!$A$6:$BE$17,N$42,FALSE)</f>
        <v>0</v>
      </c>
      <c r="O181" s="85" t="s">
        <v>36</v>
      </c>
      <c r="P181" s="85">
        <f>VLOOKUP($C$2,'[136]ERU-1'!$A$6:$BE$17,P$42,FALSE)</f>
        <v>0</v>
      </c>
      <c r="Q181" s="85">
        <f>VLOOKUP($C$2,'[136]ERU-1'!$A$6:$BE$17,Q$42,FALSE)</f>
        <v>0</v>
      </c>
      <c r="R181" s="85">
        <f>VLOOKUP($C$2,'[136]ERU-1'!$A$6:$BE$17,R$42,FALSE)</f>
        <v>209</v>
      </c>
      <c r="S181" s="85">
        <f>VLOOKUP($C$2,'[136]ERU-1'!$A$6:$BE$17,S$42,FALSE)</f>
        <v>0</v>
      </c>
      <c r="T181" s="85">
        <f>VLOOKUP($C$2,'[136]ERU-1'!$A$6:$BE$17,T$42,FALSE)</f>
        <v>0</v>
      </c>
      <c r="U181" s="85">
        <f>VLOOKUP($C$2,'[136]ERU-1'!$A$6:$BE$17,U$42,FALSE)</f>
        <v>0</v>
      </c>
      <c r="V181" s="85">
        <f>VLOOKUP($C$2,'[136]ERU-1'!$A$6:$BE$17,V$42,FALSE)</f>
        <v>0</v>
      </c>
      <c r="W181" s="85">
        <f>VLOOKUP($C$2,'[136]ERU-1'!$A$6:$BE$17,W$42,FALSE)</f>
        <v>0</v>
      </c>
      <c r="X181" s="85">
        <f>VLOOKUP($C$2,'[136]ERU-1'!$A$6:$BE$17,X$42,FALSE)</f>
        <v>0</v>
      </c>
      <c r="Y181" s="85">
        <f>VLOOKUP($C$2,'[136]ERU-1'!$A$6:$BE$17,Y$42,FALSE)</f>
        <v>0</v>
      </c>
      <c r="Z181" s="85">
        <f>VLOOKUP($C$2,'[136]ERU-1'!$A$6:$BE$17,Z$42,FALSE)</f>
        <v>0</v>
      </c>
      <c r="AA181" s="85" t="str">
        <f>INDEX([16]Data!$BK$5:$BK$156,MATCH(A181,[16]Data!$A$5:$A$156,0))</f>
        <v>Pardubický</v>
      </c>
      <c r="AB181" s="86">
        <f>INDEX([16]Data!$BM$5:$BM$156,MATCH(A181,[16]Data!$A$5:$A$156,0))</f>
        <v>0.28000000000000003</v>
      </c>
      <c r="AD181" s="39">
        <f t="shared" si="18"/>
        <v>0.7607358390297525</v>
      </c>
    </row>
    <row r="182" spans="1:30" x14ac:dyDescent="0.25">
      <c r="A182">
        <v>4632</v>
      </c>
      <c r="B182" s="84" t="str">
        <f>INDEX([16]Data!$C$5:$C$156,MATCH(A182,[16]Data!$A$5:$A$156,0))</f>
        <v>KJ - Nové Zákupy</v>
      </c>
      <c r="C182" s="85" t="str">
        <f>VLOOKUP($C$2,'[132]ERU-1'!$A$6:$BE$17,C$42,FALSE)</f>
        <v>Listopad</v>
      </c>
      <c r="D182" s="85">
        <f>VLOOKUP($C$2,'[132]ERU-1'!$A$6:$BE$17,D$42,FALSE)</f>
        <v>11</v>
      </c>
      <c r="E182" s="85">
        <f>VLOOKUP($C$2,'[137]ERU-1'!$A$6:$BE$17,E$42,FALSE)</f>
        <v>153.81299999999999</v>
      </c>
      <c r="F182" s="85">
        <f>VLOOKUP($C$2,'[137]ERU-1'!$A$6:$BE$17,F$42,FALSE)</f>
        <v>90.7</v>
      </c>
      <c r="G182" s="85">
        <f>VLOOKUP($C$2,'[137]ERU-1'!$A$6:$BE$17,G$42,FALSE)</f>
        <v>34.667999999999999</v>
      </c>
      <c r="H182" s="85">
        <f>VLOOKUP($C$2,'[137]ERU-1'!$A$6:$BE$17,H$42,FALSE)</f>
        <v>275</v>
      </c>
      <c r="I182" s="85">
        <f>VLOOKUP($C$2,'[137]ERU-1'!$A$6:$BE$17,I$42,FALSE)</f>
        <v>0</v>
      </c>
      <c r="J182" s="85">
        <f>VLOOKUP($C$2,'[137]ERU-1'!$A$6:$BE$17,J$42,FALSE)</f>
        <v>0</v>
      </c>
      <c r="K182" s="85">
        <f>VLOOKUP($C$2,'[137]ERU-1'!$A$6:$BE$17,K$42,FALSE)</f>
        <v>275</v>
      </c>
      <c r="L182" s="85">
        <f>VLOOKUP($C$2,'[137]ERU-1'!$A$6:$BE$17,L$42,FALSE)</f>
        <v>0</v>
      </c>
      <c r="M182" s="85">
        <f>VLOOKUP($C$2,'[137]ERU-1'!$A$6:$BE$17,M$42,FALSE)</f>
        <v>275</v>
      </c>
      <c r="N182" s="85">
        <f>VLOOKUP($C$2,'[137]ERU-1'!$A$6:$BE$17,N$42,FALSE)</f>
        <v>0</v>
      </c>
      <c r="O182" s="85" t="s">
        <v>36</v>
      </c>
      <c r="P182" s="85">
        <f>VLOOKUP($C$2,'[137]ERU-1'!$A$6:$BE$17,P$42,FALSE)</f>
        <v>0</v>
      </c>
      <c r="Q182" s="85">
        <f>VLOOKUP($C$2,'[137]ERU-1'!$A$6:$BE$17,Q$42,FALSE)</f>
        <v>0</v>
      </c>
      <c r="R182" s="85">
        <f>VLOOKUP($C$2,'[137]ERU-1'!$A$6:$BE$17,R$42,FALSE)</f>
        <v>275</v>
      </c>
      <c r="S182" s="85">
        <f>VLOOKUP($C$2,'[137]ERU-1'!$A$6:$BE$17,S$42,FALSE)</f>
        <v>0</v>
      </c>
      <c r="T182" s="85">
        <f>VLOOKUP($C$2,'[137]ERU-1'!$A$6:$BE$17,T$42,FALSE)</f>
        <v>0</v>
      </c>
      <c r="U182" s="85">
        <f>VLOOKUP($C$2,'[137]ERU-1'!$A$6:$BE$17,U$42,FALSE)</f>
        <v>0</v>
      </c>
      <c r="V182" s="85">
        <f>VLOOKUP($C$2,'[137]ERU-1'!$A$6:$BE$17,V$42,FALSE)</f>
        <v>0</v>
      </c>
      <c r="W182" s="85">
        <f>VLOOKUP($C$2,'[137]ERU-1'!$A$6:$BE$17,W$42,FALSE)</f>
        <v>0</v>
      </c>
      <c r="X182" s="85">
        <f>VLOOKUP($C$2,'[137]ERU-1'!$A$6:$BE$17,X$42,FALSE)</f>
        <v>0</v>
      </c>
      <c r="Y182" s="85">
        <f>VLOOKUP($C$2,'[137]ERU-1'!$A$6:$BE$17,Y$42,FALSE)</f>
        <v>0</v>
      </c>
      <c r="Z182" s="85">
        <f>VLOOKUP($C$2,'[137]ERU-1'!$A$6:$BE$17,Z$42,FALSE)</f>
        <v>0</v>
      </c>
      <c r="AA182" s="85" t="str">
        <f>INDEX([16]Data!$BK$5:$BK$156,MATCH(A182,[16]Data!$A$5:$A$156,0))</f>
        <v>Liberecký</v>
      </c>
      <c r="AB182" s="86">
        <f>INDEX([16]Data!$BM$5:$BM$156,MATCH(A182,[16]Data!$A$5:$A$156,0))</f>
        <v>0.3</v>
      </c>
      <c r="AD182" s="39">
        <f t="shared" si="18"/>
        <v>0.84221487198333933</v>
      </c>
    </row>
    <row r="183" spans="1:30" x14ac:dyDescent="0.25">
      <c r="A183">
        <v>4589</v>
      </c>
      <c r="B183" s="84" t="str">
        <f>INDEX([16]Data!$C$5:$C$156,MATCH(A183,[16]Data!$A$5:$A$156,0))</f>
        <v>KJ - Klatovy</v>
      </c>
      <c r="C183" s="85" t="str">
        <f>VLOOKUP($C$2,'[132]ERU-1'!$A$6:$BE$17,C$42,FALSE)</f>
        <v>Listopad</v>
      </c>
      <c r="D183" s="85">
        <f>VLOOKUP($C$2,'[132]ERU-1'!$A$6:$BE$17,D$42,FALSE)</f>
        <v>11</v>
      </c>
      <c r="E183" s="85">
        <f>VLOOKUP($C$2,'[138]ERU-1'!$A$6:$BE$17,E$42,FALSE)</f>
        <v>630.42899999999997</v>
      </c>
      <c r="F183" s="85">
        <f>VLOOKUP($C$2,'[138]ERU-1'!$A$6:$BE$17,F$42,FALSE)</f>
        <v>332.79399999999998</v>
      </c>
      <c r="G183" s="85">
        <f>VLOOKUP($C$2,'[138]ERU-1'!$A$6:$BE$17,G$42,FALSE)</f>
        <v>35.332999999999998</v>
      </c>
      <c r="H183" s="85">
        <f>VLOOKUP($C$2,'[138]ERU-1'!$A$6:$BE$17,H$42,FALSE)</f>
        <v>906</v>
      </c>
      <c r="I183" s="85">
        <f>VLOOKUP($C$2,'[138]ERU-1'!$A$6:$BE$17,I$42,FALSE)</f>
        <v>0</v>
      </c>
      <c r="J183" s="85">
        <f>VLOOKUP($C$2,'[138]ERU-1'!$A$6:$BE$17,J$42,FALSE)</f>
        <v>0</v>
      </c>
      <c r="K183" s="85">
        <f>VLOOKUP($C$2,'[138]ERU-1'!$A$6:$BE$17,K$42,FALSE)</f>
        <v>906</v>
      </c>
      <c r="L183" s="85">
        <f>VLOOKUP($C$2,'[138]ERU-1'!$A$6:$BE$17,L$42,FALSE)</f>
        <v>0</v>
      </c>
      <c r="M183" s="85">
        <f>VLOOKUP($C$2,'[138]ERU-1'!$A$6:$BE$17,M$42,FALSE)</f>
        <v>906</v>
      </c>
      <c r="N183" s="85">
        <f>VLOOKUP($C$2,'[138]ERU-1'!$A$6:$BE$17,N$42,FALSE)</f>
        <v>0</v>
      </c>
      <c r="O183" s="85" t="s">
        <v>36</v>
      </c>
      <c r="P183" s="85">
        <f>VLOOKUP($C$2,'[138]ERU-1'!$A$6:$BE$17,P$42,FALSE)</f>
        <v>0</v>
      </c>
      <c r="Q183" s="85">
        <f>VLOOKUP($C$2,'[138]ERU-1'!$A$6:$BE$17,Q$42,FALSE)</f>
        <v>0</v>
      </c>
      <c r="R183" s="85">
        <f>VLOOKUP($C$2,'[138]ERU-1'!$A$6:$BE$17,R$42,FALSE)</f>
        <v>906</v>
      </c>
      <c r="S183" s="85">
        <f>VLOOKUP($C$2,'[138]ERU-1'!$A$6:$BE$17,S$42,FALSE)</f>
        <v>0</v>
      </c>
      <c r="T183" s="85">
        <f>VLOOKUP($C$2,'[138]ERU-1'!$A$6:$BE$17,T$42,FALSE)</f>
        <v>0</v>
      </c>
      <c r="U183" s="85">
        <f>VLOOKUP($C$2,'[138]ERU-1'!$A$6:$BE$17,U$42,FALSE)</f>
        <v>0</v>
      </c>
      <c r="V183" s="85">
        <f>VLOOKUP($C$2,'[138]ERU-1'!$A$6:$BE$17,V$42,FALSE)</f>
        <v>0</v>
      </c>
      <c r="W183" s="85">
        <f>VLOOKUP($C$2,'[138]ERU-1'!$A$6:$BE$17,W$42,FALSE)</f>
        <v>0</v>
      </c>
      <c r="X183" s="85">
        <f>VLOOKUP($C$2,'[138]ERU-1'!$A$6:$BE$17,X$42,FALSE)</f>
        <v>0</v>
      </c>
      <c r="Y183" s="85">
        <f>VLOOKUP($C$2,'[138]ERU-1'!$A$6:$BE$17,Y$42,FALSE)</f>
        <v>0</v>
      </c>
      <c r="Z183" s="85">
        <f>VLOOKUP($C$2,'[138]ERU-1'!$A$6:$BE$17,Z$42,FALSE)</f>
        <v>0</v>
      </c>
      <c r="AA183" s="85" t="str">
        <f>INDEX([16]Data!$BK$5:$BK$156,MATCH(A183,[16]Data!$A$5:$A$156,0))</f>
        <v>Plzeňský</v>
      </c>
      <c r="AB183" s="86">
        <f>INDEX([16]Data!$BM$5:$BM$156,MATCH(A183,[16]Data!$A$5:$A$156,0))</f>
        <v>0.99299999999999999</v>
      </c>
    </row>
    <row r="184" spans="1:30" x14ac:dyDescent="0.25">
      <c r="A184">
        <v>4630</v>
      </c>
      <c r="B184" s="84" t="str">
        <f>INDEX([16]Data!$C$5:$C$156,MATCH(A184,[16]Data!$A$5:$A$156,0))</f>
        <v>KJ - Jihlava SAPELI</v>
      </c>
      <c r="C184" s="85" t="str">
        <f>VLOOKUP($C$2,'[139]ERU-1'!$A$6:$BE$17,C$42,FALSE)</f>
        <v>Listopad</v>
      </c>
      <c r="D184" s="85">
        <f>ROUND(VLOOKUP($C$2,'[139]ERU-1'!$A$6:$BE$17,D$42,FALSE),3)</f>
        <v>11</v>
      </c>
      <c r="E184" s="85">
        <f>ROUND(VLOOKUP($C$2,'[139]ERU-1'!$A$6:$BE$17,E$42,FALSE),3)</f>
        <v>167.01400000000001</v>
      </c>
      <c r="F184" s="85">
        <f>ROUND(VLOOKUP($C$2,'[139]ERU-1'!$A$6:$BE$17,F$42,FALSE),3)</f>
        <v>95.74</v>
      </c>
      <c r="G184" s="85">
        <f>ROUND(VLOOKUP($C$2,'[139]ERU-1'!$A$6:$BE$17,G$42,FALSE),3)</f>
        <v>35.378999999999998</v>
      </c>
      <c r="H184" s="85">
        <f>ROUND(VLOOKUP($C$2,'[139]ERU-1'!$A$6:$BE$17,H$42,FALSE),3)</f>
        <v>258</v>
      </c>
      <c r="I184" s="85">
        <f>ROUND(VLOOKUP($C$2,'[139]ERU-1'!$A$6:$BE$17,I$42,FALSE),3)</f>
        <v>0</v>
      </c>
      <c r="J184" s="85">
        <f>ROUND(VLOOKUP($C$2,'[139]ERU-1'!$A$6:$BE$17,J$42,FALSE),3)</f>
        <v>0</v>
      </c>
      <c r="K184" s="85">
        <f>ROUND(VLOOKUP($C$2,'[139]ERU-1'!$A$6:$BE$17,K$42,FALSE),3)</f>
        <v>258</v>
      </c>
      <c r="L184" s="85">
        <f>ROUND(VLOOKUP($C$2,'[139]ERU-1'!$A$6:$BE$17,L$42,FALSE),3)</f>
        <v>0</v>
      </c>
      <c r="M184" s="85">
        <f>ROUND(VLOOKUP($C$2,'[139]ERU-1'!$A$6:$BE$17,M$42,FALSE),3)</f>
        <v>258</v>
      </c>
      <c r="N184" s="85">
        <f>ROUND(VLOOKUP($C$2,'[139]ERU-1'!$A$6:$BE$17,N$42,FALSE),3)</f>
        <v>0</v>
      </c>
      <c r="O184" s="85" t="s">
        <v>36</v>
      </c>
      <c r="P184" s="85">
        <f>ROUND(VLOOKUP($C$2,'[139]ERU-1'!$A$6:$BE$17,P$42,FALSE),3)</f>
        <v>0</v>
      </c>
      <c r="Q184" s="85">
        <f>ROUND(VLOOKUP($C$2,'[139]ERU-1'!$A$6:$BE$17,Q$42,FALSE),3)</f>
        <v>0</v>
      </c>
      <c r="R184" s="85">
        <f>ROUND(VLOOKUP($C$2,'[139]ERU-1'!$A$6:$BE$17,R$42,FALSE),3)</f>
        <v>258</v>
      </c>
      <c r="S184" s="85">
        <f>ROUND(VLOOKUP($C$2,'[139]ERU-1'!$A$6:$BE$17,S$42,FALSE),3)</f>
        <v>0</v>
      </c>
      <c r="T184" s="85">
        <f>ROUND(VLOOKUP($C$2,'[139]ERU-1'!$A$6:$BE$17,T$42,FALSE),3)</f>
        <v>0</v>
      </c>
      <c r="U184" s="85">
        <f>ROUND(VLOOKUP($C$2,'[139]ERU-1'!$A$6:$BE$17,U$42,FALSE),3)</f>
        <v>0</v>
      </c>
      <c r="V184" s="85">
        <f>ROUND(VLOOKUP($C$2,'[139]ERU-1'!$A$6:$BE$17,V$42,FALSE),3)</f>
        <v>0</v>
      </c>
      <c r="W184" s="85">
        <f>ROUND(VLOOKUP($C$2,'[139]ERU-1'!$A$6:$BE$17,W$42,FALSE),3)</f>
        <v>0</v>
      </c>
      <c r="X184" s="85">
        <f>ROUND(VLOOKUP($C$2,'[139]ERU-1'!$A$6:$BE$17,X$42,FALSE),3)</f>
        <v>0</v>
      </c>
      <c r="Y184" s="85">
        <f>ROUND(VLOOKUP($C$2,'[139]ERU-1'!$A$6:$BE$17,Y$42,FALSE),3)</f>
        <v>0</v>
      </c>
      <c r="Z184" s="85">
        <f>ROUND(VLOOKUP($C$2,'[139]ERU-1'!$A$6:$BE$17,Z$42,FALSE),3)</f>
        <v>0</v>
      </c>
      <c r="AA184" s="85" t="str">
        <f>INDEX([16]Data!$BK$5:$BK$156,MATCH(A184,[16]Data!$A$5:$A$156,0))</f>
        <v>Vysočina</v>
      </c>
      <c r="AB184" s="86">
        <f>INDEX([16]Data!$BM$5:$BM$156,MATCH(A184,[16]Data!$A$5:$A$156,0))</f>
        <v>0.28000000000000003</v>
      </c>
    </row>
    <row r="185" spans="1:30" x14ac:dyDescent="0.25">
      <c r="A185">
        <v>4475</v>
      </c>
      <c r="B185" s="84" t="str">
        <f>INDEX([16]Data!$C$5:$C$156,MATCH(A185,[16]Data!$A$5:$A$156,0))</f>
        <v>KJ - Rokycany, na Pátku</v>
      </c>
      <c r="C185" s="85" t="str">
        <f>VLOOKUP($C$2,'[139]ERU-1'!$A$6:$BE$17,C$42,FALSE)</f>
        <v>Listopad</v>
      </c>
      <c r="D185" s="85">
        <f>ROUND(VLOOKUP($C$2,'[140]ERU-1'!$A$6:$BE$17,D$42,FALSE),3)</f>
        <v>11</v>
      </c>
      <c r="E185" s="85">
        <f>ROUND(VLOOKUP($C$2,'[140]ERU-1'!$A$6:$BE$17,E$42,FALSE),3)</f>
        <v>366.89600000000002</v>
      </c>
      <c r="F185" s="85">
        <f>ROUND(VLOOKUP($C$2,'[140]ERU-1'!$A$6:$BE$17,F$42,FALSE),3)</f>
        <v>195.376</v>
      </c>
      <c r="G185" s="85">
        <f>ROUND(VLOOKUP($C$2,'[140]ERU-1'!$A$6:$BE$17,G$42,FALSE),3)</f>
        <v>35.334000000000003</v>
      </c>
      <c r="H185" s="85">
        <f>ROUND(VLOOKUP($C$2,'[140]ERU-1'!$A$6:$BE$17,H$42,FALSE),3)</f>
        <v>620</v>
      </c>
      <c r="I185" s="85">
        <f>ROUND(VLOOKUP($C$2,'[140]ERU-1'!$A$6:$BE$17,I$42,FALSE),3)</f>
        <v>0</v>
      </c>
      <c r="J185" s="85">
        <f>ROUND(VLOOKUP($C$2,'[140]ERU-1'!$A$6:$BE$17,J$42,FALSE),3)</f>
        <v>0</v>
      </c>
      <c r="K185" s="85">
        <f>ROUND(VLOOKUP($C$2,'[140]ERU-1'!$A$6:$BE$17,K$42,FALSE),3)</f>
        <v>620</v>
      </c>
      <c r="L185" s="85">
        <f>ROUND(VLOOKUP($C$2,'[140]ERU-1'!$A$6:$BE$17,L$42,FALSE),3)</f>
        <v>0</v>
      </c>
      <c r="M185" s="85">
        <f>ROUND(VLOOKUP($C$2,'[140]ERU-1'!$A$6:$BE$17,M$42,FALSE),3)</f>
        <v>620</v>
      </c>
      <c r="N185" s="85">
        <f>ROUND(VLOOKUP($C$2,'[140]ERU-1'!$A$6:$BE$17,N$42,FALSE),3)</f>
        <v>0</v>
      </c>
      <c r="O185" s="85" t="s">
        <v>36</v>
      </c>
      <c r="P185" s="85">
        <f>ROUND(VLOOKUP($C$2,'[140]ERU-1'!$A$6:$BE$17,P$42,FALSE),3)</f>
        <v>0</v>
      </c>
      <c r="Q185" s="85">
        <f>ROUND(VLOOKUP($C$2,'[140]ERU-1'!$A$6:$BE$17,Q$42,FALSE),3)</f>
        <v>0</v>
      </c>
      <c r="R185" s="85">
        <f>ROUND(VLOOKUP($C$2,'[140]ERU-1'!$A$6:$BE$17,R$42,FALSE),3)</f>
        <v>620</v>
      </c>
      <c r="S185" s="85">
        <f>ROUND(VLOOKUP($C$2,'[140]ERU-1'!$A$6:$BE$17,S$42,FALSE),3)</f>
        <v>0</v>
      </c>
      <c r="T185" s="85">
        <f>ROUND(VLOOKUP($C$2,'[140]ERU-1'!$A$6:$BE$17,T$42,FALSE),3)</f>
        <v>0</v>
      </c>
      <c r="U185" s="85">
        <f>ROUND(VLOOKUP($C$2,'[140]ERU-1'!$A$6:$BE$17,U$42,FALSE),3)</f>
        <v>0</v>
      </c>
      <c r="V185" s="85">
        <f>ROUND(VLOOKUP($C$2,'[140]ERU-1'!$A$6:$BE$17,V$42,FALSE),3)</f>
        <v>0</v>
      </c>
      <c r="W185" s="85">
        <f>ROUND(VLOOKUP($C$2,'[140]ERU-1'!$A$6:$BE$17,W$42,FALSE),3)</f>
        <v>0</v>
      </c>
      <c r="X185" s="85">
        <f>ROUND(VLOOKUP($C$2,'[140]ERU-1'!$A$6:$BE$17,X$42,FALSE),3)</f>
        <v>0</v>
      </c>
      <c r="Y185" s="85">
        <f>ROUND(VLOOKUP($C$2,'[140]ERU-1'!$A$6:$BE$17,Y$42,FALSE),3)</f>
        <v>0</v>
      </c>
      <c r="Z185" s="85">
        <f>ROUND(VLOOKUP($C$2,'[140]ERU-1'!$A$6:$BE$17,Z$42,FALSE),3)</f>
        <v>0</v>
      </c>
      <c r="AA185" s="85" t="str">
        <f>INDEX([16]Data!$BK$5:$BK$156,MATCH(A185,[16]Data!$A$5:$A$156,0))</f>
        <v>Plzeňský</v>
      </c>
      <c r="AB185" s="86">
        <f>INDEX([16]Data!$BM$5:$BM$156,MATCH(A185,[16]Data!$A$5:$A$156,0))</f>
        <v>0.47799999999999998</v>
      </c>
    </row>
    <row r="186" spans="1:30" x14ac:dyDescent="0.25">
      <c r="A186">
        <v>4579</v>
      </c>
      <c r="B186" s="84" t="str">
        <f>INDEX([16]Data!$C$5:$C$156,MATCH(A186,[16]Data!$A$5:$A$156,0))</f>
        <v>KJ - COLORLAK</v>
      </c>
      <c r="C186" s="85" t="str">
        <f>VLOOKUP($C$2,'[139]ERU-1'!$A$6:$BE$17,C$42,FALSE)</f>
        <v>Listopad</v>
      </c>
      <c r="D186" s="85">
        <f>ROUND(VLOOKUP($C$2,'[141]ERU-1'!$A$6:$BE$17,D$42,FALSE),3)</f>
        <v>11</v>
      </c>
      <c r="E186" s="85">
        <f>ROUND(VLOOKUP($C$2,'[141]ERU-1'!$A$6:$BE$17,E$42,FALSE),3)</f>
        <v>70.867999999999995</v>
      </c>
      <c r="F186" s="85">
        <f>ROUND(VLOOKUP($C$2,'[141]ERU-1'!$A$6:$BE$17,F$42,FALSE),3)</f>
        <v>38.093000000000004</v>
      </c>
      <c r="G186" s="85">
        <f>ROUND(VLOOKUP($C$2,'[141]ERU-1'!$A$6:$BE$17,G$42,FALSE),3)</f>
        <v>35.380000000000003</v>
      </c>
      <c r="H186" s="85">
        <f>ROUND(VLOOKUP($C$2,'[141]ERU-1'!$A$6:$BE$17,H$42,FALSE),3)</f>
        <v>109</v>
      </c>
      <c r="I186" s="85">
        <f>ROUND(VLOOKUP($C$2,'[141]ERU-1'!$A$6:$BE$17,I$42,FALSE),3)</f>
        <v>0</v>
      </c>
      <c r="J186" s="85">
        <f>ROUND(VLOOKUP($C$2,'[141]ERU-1'!$A$6:$BE$17,J$42,FALSE),3)</f>
        <v>0</v>
      </c>
      <c r="K186" s="85">
        <f>ROUND(VLOOKUP($C$2,'[141]ERU-1'!$A$6:$BE$17,K$42,FALSE),3)</f>
        <v>109</v>
      </c>
      <c r="L186" s="85">
        <f>ROUND(VLOOKUP($C$2,'[141]ERU-1'!$A$6:$BE$17,L$42,FALSE),3)</f>
        <v>0</v>
      </c>
      <c r="M186" s="85">
        <f>ROUND(VLOOKUP($C$2,'[141]ERU-1'!$A$6:$BE$17,M$42,FALSE),3)</f>
        <v>109</v>
      </c>
      <c r="N186" s="85">
        <f>ROUND(VLOOKUP($C$2,'[141]ERU-1'!$A$6:$BE$17,N$42,FALSE),3)</f>
        <v>0</v>
      </c>
      <c r="O186" s="85" t="s">
        <v>36</v>
      </c>
      <c r="P186" s="85">
        <f>ROUND(VLOOKUP($C$2,'[141]ERU-1'!$A$6:$BE$17,P$42,FALSE),3)</f>
        <v>0</v>
      </c>
      <c r="Q186" s="85">
        <f>ROUND(VLOOKUP($C$2,'[141]ERU-1'!$A$6:$BE$17,Q$42,FALSE),3)</f>
        <v>0</v>
      </c>
      <c r="R186" s="85">
        <f>ROUND(VLOOKUP($C$2,'[141]ERU-1'!$A$6:$BE$17,R$42,FALSE),3)</f>
        <v>109</v>
      </c>
      <c r="S186" s="85">
        <f>ROUND(VLOOKUP($C$2,'[141]ERU-1'!$A$6:$BE$17,S$42,FALSE),3)</f>
        <v>0</v>
      </c>
      <c r="T186" s="85">
        <f>ROUND(VLOOKUP($C$2,'[141]ERU-1'!$A$6:$BE$17,T$42,FALSE),3)</f>
        <v>0</v>
      </c>
      <c r="U186" s="85">
        <f>ROUND(VLOOKUP($C$2,'[141]ERU-1'!$A$6:$BE$17,U$42,FALSE),3)</f>
        <v>0</v>
      </c>
      <c r="V186" s="85">
        <f>ROUND(VLOOKUP($C$2,'[141]ERU-1'!$A$6:$BE$17,V$42,FALSE),3)</f>
        <v>0</v>
      </c>
      <c r="W186" s="85">
        <f>ROUND(VLOOKUP($C$2,'[141]ERU-1'!$A$6:$BE$17,W$42,FALSE),3)</f>
        <v>0</v>
      </c>
      <c r="X186" s="85">
        <f>ROUND(VLOOKUP($C$2,'[141]ERU-1'!$A$6:$BE$17,X$42,FALSE),3)</f>
        <v>0</v>
      </c>
      <c r="Y186" s="85">
        <f>ROUND(VLOOKUP($C$2,'[141]ERU-1'!$A$6:$BE$17,Y$42,FALSE),3)</f>
        <v>0</v>
      </c>
      <c r="Z186" s="85">
        <f>ROUND(VLOOKUP($C$2,'[141]ERU-1'!$A$6:$BE$17,Z$42,FALSE),3)</f>
        <v>0</v>
      </c>
      <c r="AA186" s="85" t="str">
        <f>INDEX([16]Data!$BK$5:$BK$156,MATCH(A186,[16]Data!$A$5:$A$156,0))</f>
        <v>Zlínský</v>
      </c>
      <c r="AB186" s="86">
        <f>INDEX([16]Data!$BM$5:$BM$156,MATCH(A186,[16]Data!$A$5:$A$156,0))</f>
        <v>0.47799999999999998</v>
      </c>
    </row>
    <row r="187" spans="1:30" x14ac:dyDescent="0.25">
      <c r="A187">
        <v>4928</v>
      </c>
      <c r="B187" s="84" t="str">
        <f>INDEX([16]Data!$C$5:$C$156,MATCH(A187,[16]Data!$A$5:$A$156,0))</f>
        <v>KJ - Horaždovice ul. Okružní</v>
      </c>
      <c r="C187" s="85" t="str">
        <f>VLOOKUP($C$2,'[139]ERU-1'!$A$6:$BE$17,C$42,FALSE)</f>
        <v>Listopad</v>
      </c>
      <c r="D187" s="85">
        <f>ROUND(VLOOKUP($C$2,'[142]ERU-1'!$A$6:$BE$17,D$42,FALSE),3)</f>
        <v>11</v>
      </c>
      <c r="E187" s="85">
        <f>ROUND(VLOOKUP($C$2,'[142]ERU-1'!$A$6:$BE$17,E$42,FALSE),3)</f>
        <v>872.2</v>
      </c>
      <c r="F187" s="85">
        <f>ROUND(VLOOKUP($C$2,'[142]ERU-1'!$A$6:$BE$17,F$42,FALSE),3)</f>
        <v>491.04</v>
      </c>
      <c r="G187" s="85">
        <f>ROUND(VLOOKUP($C$2,'[142]ERU-1'!$A$6:$BE$17,G$42,FALSE),3)</f>
        <v>35.334000000000003</v>
      </c>
      <c r="H187" s="85">
        <f>ROUND(VLOOKUP($C$2,'[142]ERU-1'!$A$6:$BE$17,H$42,FALSE),3)</f>
        <v>1509</v>
      </c>
      <c r="I187" s="85">
        <f>ROUND(VLOOKUP($C$2,'[142]ERU-1'!$A$6:$BE$17,I$42,FALSE),3)</f>
        <v>0</v>
      </c>
      <c r="J187" s="85">
        <f>ROUND(VLOOKUP($C$2,'[142]ERU-1'!$A$6:$BE$17,J$42,FALSE),3)</f>
        <v>0</v>
      </c>
      <c r="K187" s="85">
        <f>ROUND(VLOOKUP($C$2,'[142]ERU-1'!$A$6:$BE$17,K$42,FALSE),3)</f>
        <v>1509</v>
      </c>
      <c r="L187" s="85">
        <f>ROUND(VLOOKUP($C$2,'[142]ERU-1'!$A$6:$BE$17,L$42,FALSE),3)</f>
        <v>0</v>
      </c>
      <c r="M187" s="85">
        <f>ROUND(VLOOKUP($C$2,'[142]ERU-1'!$A$6:$BE$17,M$42,FALSE),3)</f>
        <v>1509</v>
      </c>
      <c r="N187" s="85">
        <f>ROUND(VLOOKUP($C$2,'[142]ERU-1'!$A$6:$BE$17,N$42,FALSE),3)</f>
        <v>0</v>
      </c>
      <c r="O187" s="85" t="s">
        <v>36</v>
      </c>
      <c r="P187" s="85">
        <f>ROUND(VLOOKUP($C$2,'[142]ERU-1'!$A$6:$BE$17,P$42,FALSE),3)</f>
        <v>0</v>
      </c>
      <c r="Q187" s="85">
        <f>ROUND(VLOOKUP($C$2,'[142]ERU-1'!$A$6:$BE$17,Q$42,FALSE),3)</f>
        <v>0</v>
      </c>
      <c r="R187" s="85">
        <f>ROUND(VLOOKUP($C$2,'[142]ERU-1'!$A$6:$BE$17,R$42,FALSE),3)</f>
        <v>0</v>
      </c>
      <c r="S187" s="85">
        <f>ROUND(VLOOKUP($C$2,'[142]ERU-1'!$A$6:$BE$17,S$42,FALSE),3)</f>
        <v>0</v>
      </c>
      <c r="T187" s="85">
        <f>ROUND(VLOOKUP($C$2,'[142]ERU-1'!$A$6:$BE$17,T$42,FALSE),3)</f>
        <v>0</v>
      </c>
      <c r="U187" s="85">
        <f>ROUND(VLOOKUP($C$2,'[142]ERU-1'!$A$6:$BE$17,U$42,FALSE),3)</f>
        <v>0</v>
      </c>
      <c r="V187" s="85">
        <f>ROUND(VLOOKUP($C$2,'[142]ERU-1'!$A$6:$BE$17,V$42,FALSE),3)</f>
        <v>0</v>
      </c>
      <c r="W187" s="85">
        <f>ROUND(VLOOKUP($C$2,'[142]ERU-1'!$A$6:$BE$17,W$42,FALSE),3)</f>
        <v>0</v>
      </c>
      <c r="X187" s="85">
        <f>ROUND(VLOOKUP($C$2,'[142]ERU-1'!$A$6:$BE$17,X$42,FALSE),3)</f>
        <v>1509</v>
      </c>
      <c r="Y187" s="85">
        <f>ROUND(VLOOKUP($C$2,'[142]ERU-1'!$A$6:$BE$17,Y$42,FALSE),3)</f>
        <v>0</v>
      </c>
      <c r="Z187" s="85">
        <f>ROUND(VLOOKUP($C$2,'[142]ERU-1'!$A$6:$BE$17,Z$42,FALSE),3)</f>
        <v>0</v>
      </c>
      <c r="AA187" s="85" t="str">
        <f>INDEX([16]Data!$BK$5:$BK$156,MATCH(A187,[16]Data!$A$5:$A$156,0))</f>
        <v>Plzeňský</v>
      </c>
      <c r="AB187" s="86">
        <f>INDEX([16]Data!$BM$5:$BM$156,MATCH(A187,[16]Data!$A$5:$A$156,0))</f>
        <v>0.99299999999999999</v>
      </c>
    </row>
    <row r="188" spans="1:30" x14ac:dyDescent="0.25">
      <c r="A188">
        <v>4627</v>
      </c>
      <c r="B188" s="84" t="str">
        <f>INDEX([16]Data!$C$5:$C$156,MATCH(A188,[16]Data!$A$5:$A$156,0))</f>
        <v>KJ - Kraslice Soukenická</v>
      </c>
      <c r="C188" s="85" t="str">
        <f>VLOOKUP($C$2,'[139]ERU-1'!$A$6:$BE$17,C$42,FALSE)</f>
        <v>Listopad</v>
      </c>
      <c r="D188" s="85">
        <f>ROUND(VLOOKUP($C$2,'[143]ERU-1'!$A$6:$BE$17,D$42,FALSE),3)</f>
        <v>11</v>
      </c>
      <c r="E188" s="85">
        <f>ROUND(VLOOKUP($C$2,'[143]ERU-1'!$A$6:$BE$17,E$42,FALSE),3)</f>
        <v>251.3</v>
      </c>
      <c r="F188" s="85">
        <f>ROUND(VLOOKUP($C$2,'[143]ERU-1'!$A$6:$BE$17,F$42,FALSE),3)</f>
        <v>145.04400000000001</v>
      </c>
      <c r="G188" s="85">
        <f>ROUND(VLOOKUP($C$2,'[143]ERU-1'!$A$6:$BE$17,G$42,FALSE),3)</f>
        <v>34.667999999999999</v>
      </c>
      <c r="H188" s="85">
        <f>ROUND(VLOOKUP($C$2,'[143]ERU-1'!$A$6:$BE$17,H$42,FALSE),3)</f>
        <v>430</v>
      </c>
      <c r="I188" s="85">
        <f>ROUND(VLOOKUP($C$2,'[143]ERU-1'!$A$6:$BE$17,I$42,FALSE),3)</f>
        <v>0</v>
      </c>
      <c r="J188" s="85">
        <f>ROUND(VLOOKUP($C$2,'[143]ERU-1'!$A$6:$BE$17,J$42,FALSE),3)</f>
        <v>0</v>
      </c>
      <c r="K188" s="85">
        <f>ROUND(VLOOKUP($C$2,'[143]ERU-1'!$A$6:$BE$17,K$42,FALSE),3)</f>
        <v>430</v>
      </c>
      <c r="L188" s="85">
        <f>ROUND(VLOOKUP($C$2,'[143]ERU-1'!$A$6:$BE$17,L$42,FALSE),3)</f>
        <v>0</v>
      </c>
      <c r="M188" s="85">
        <f>ROUND(VLOOKUP($C$2,'[143]ERU-1'!$A$6:$BE$17,M$42,FALSE),3)</f>
        <v>430</v>
      </c>
      <c r="N188" s="85">
        <f>ROUND(VLOOKUP($C$2,'[143]ERU-1'!$A$6:$BE$17,N$42,FALSE),3)</f>
        <v>0</v>
      </c>
      <c r="O188" s="85" t="s">
        <v>36</v>
      </c>
      <c r="P188" s="85">
        <f>ROUND(VLOOKUP($C$2,'[143]ERU-1'!$A$6:$BE$17,P$42,FALSE),3)</f>
        <v>0</v>
      </c>
      <c r="Q188" s="85">
        <f>ROUND(VLOOKUP($C$2,'[143]ERU-1'!$A$6:$BE$17,Q$42,FALSE),3)</f>
        <v>0</v>
      </c>
      <c r="R188" s="85">
        <f>ROUND(VLOOKUP($C$2,'[143]ERU-1'!$A$6:$BE$17,R$42,FALSE),3)</f>
        <v>430</v>
      </c>
      <c r="S188" s="85">
        <f>ROUND(VLOOKUP($C$2,'[143]ERU-1'!$A$6:$BE$17,S$42,FALSE),3)</f>
        <v>0</v>
      </c>
      <c r="T188" s="85">
        <f>ROUND(VLOOKUP($C$2,'[143]ERU-1'!$A$6:$BE$17,T$42,FALSE),3)</f>
        <v>0</v>
      </c>
      <c r="U188" s="85">
        <f>ROUND(VLOOKUP($C$2,'[143]ERU-1'!$A$6:$BE$17,U$42,FALSE),3)</f>
        <v>0</v>
      </c>
      <c r="V188" s="85">
        <f>ROUND(VLOOKUP($C$2,'[143]ERU-1'!$A$6:$BE$17,V$42,FALSE),3)</f>
        <v>0</v>
      </c>
      <c r="W188" s="85">
        <f>ROUND(VLOOKUP($C$2,'[143]ERU-1'!$A$6:$BE$17,W$42,FALSE),3)</f>
        <v>0</v>
      </c>
      <c r="X188" s="85">
        <f>ROUND(VLOOKUP($C$2,'[143]ERU-1'!$A$6:$BE$17,X$42,FALSE),3)</f>
        <v>0</v>
      </c>
      <c r="Y188" s="85">
        <f>ROUND(VLOOKUP($C$2,'[143]ERU-1'!$A$6:$BE$17,Y$42,FALSE),3)</f>
        <v>0</v>
      </c>
      <c r="Z188" s="85">
        <f>ROUND(VLOOKUP($C$2,'[143]ERU-1'!$A$6:$BE$17,Z$42,FALSE),3)</f>
        <v>0</v>
      </c>
      <c r="AA188" s="85" t="str">
        <f>INDEX([16]Data!$BK$5:$BK$156,MATCH(A188,[16]Data!$A$5:$A$156,0))</f>
        <v>Karlovarský</v>
      </c>
      <c r="AB188" s="86">
        <f>INDEX([16]Data!$BM$5:$BM$156,MATCH(A188,[16]Data!$A$5:$A$156,0))</f>
        <v>0.28000000000000003</v>
      </c>
    </row>
    <row r="189" spans="1:30" x14ac:dyDescent="0.25">
      <c r="A189">
        <v>4723</v>
      </c>
      <c r="B189" s="84" t="str">
        <f>INDEX([16]Data!$C$5:$C$156,MATCH(A189,[16]Data!$A$5:$A$156,0))</f>
        <v>KJ - Horažďovice ul. Sportovní</v>
      </c>
      <c r="C189" s="85" t="str">
        <f>VLOOKUP($C$2,'[139]ERU-1'!$A$6:$BE$17,C$42,FALSE)</f>
        <v>Listopad</v>
      </c>
      <c r="D189" s="85">
        <f>ROUND(VLOOKUP($C$2,'[144]ERU-1'!$A$6:$BE$17,D$42,FALSE),3)</f>
        <v>11</v>
      </c>
      <c r="E189" s="85">
        <f>ROUND(VLOOKUP($C$2,'[144]ERU-1'!$A$6:$BE$17,E$42,FALSE),3)</f>
        <v>61.082999999999998</v>
      </c>
      <c r="F189" s="85">
        <f>ROUND(VLOOKUP($C$2,'[144]ERU-1'!$A$6:$BE$17,F$42,FALSE),3)</f>
        <v>33.813000000000002</v>
      </c>
      <c r="G189" s="85">
        <f>ROUND(VLOOKUP($C$2,'[144]ERU-1'!$A$6:$BE$17,G$42,FALSE),3)</f>
        <v>35.335000000000001</v>
      </c>
      <c r="H189" s="85">
        <f>ROUND(VLOOKUP($C$2,'[144]ERU-1'!$A$6:$BE$17,H$42,FALSE),3)</f>
        <v>97</v>
      </c>
      <c r="I189" s="85">
        <f>ROUND(VLOOKUP($C$2,'[144]ERU-1'!$A$6:$BE$17,I$42,FALSE),3)</f>
        <v>0</v>
      </c>
      <c r="J189" s="85">
        <f>ROUND(VLOOKUP($C$2,'[144]ERU-1'!$A$6:$BE$17,J$42,FALSE),3)</f>
        <v>0</v>
      </c>
      <c r="K189" s="85">
        <f>ROUND(VLOOKUP($C$2,'[144]ERU-1'!$A$6:$BE$17,K$42,FALSE),3)</f>
        <v>97</v>
      </c>
      <c r="L189" s="85">
        <f>ROUND(VLOOKUP($C$2,'[144]ERU-1'!$A$6:$BE$17,L$42,FALSE),3)</f>
        <v>0</v>
      </c>
      <c r="M189" s="85">
        <f>ROUND(VLOOKUP($C$2,'[144]ERU-1'!$A$6:$BE$17,M$42,FALSE),3)</f>
        <v>97</v>
      </c>
      <c r="N189" s="85">
        <f>ROUND(VLOOKUP($C$2,'[144]ERU-1'!$A$6:$BE$17,N$42,FALSE),3)</f>
        <v>0</v>
      </c>
      <c r="O189" s="85" t="s">
        <v>36</v>
      </c>
      <c r="P189" s="85">
        <f>ROUND(VLOOKUP($C$2,'[144]ERU-1'!$A$6:$BE$17,P$42,FALSE),3)</f>
        <v>0</v>
      </c>
      <c r="Q189" s="85">
        <f>ROUND(VLOOKUP($C$2,'[144]ERU-1'!$A$6:$BE$17,Q$42,FALSE),3)</f>
        <v>0</v>
      </c>
      <c r="R189" s="85">
        <f>ROUND(VLOOKUP($C$2,'[144]ERU-1'!$A$6:$BE$17,R$42,FALSE),3)</f>
        <v>97</v>
      </c>
      <c r="S189" s="85">
        <f>ROUND(VLOOKUP($C$2,'[144]ERU-1'!$A$6:$BE$17,S$42,FALSE),3)</f>
        <v>0</v>
      </c>
      <c r="T189" s="85">
        <f>ROUND(VLOOKUP($C$2,'[144]ERU-1'!$A$6:$BE$17,T$42,FALSE),3)</f>
        <v>0</v>
      </c>
      <c r="U189" s="85">
        <f>ROUND(VLOOKUP($C$2,'[144]ERU-1'!$A$6:$BE$17,U$42,FALSE),3)</f>
        <v>0</v>
      </c>
      <c r="V189" s="85">
        <f>ROUND(VLOOKUP($C$2,'[144]ERU-1'!$A$6:$BE$17,V$42,FALSE),3)</f>
        <v>0</v>
      </c>
      <c r="W189" s="85">
        <f>ROUND(VLOOKUP($C$2,'[144]ERU-1'!$A$6:$BE$17,W$42,FALSE),3)</f>
        <v>0</v>
      </c>
      <c r="X189" s="85">
        <f>ROUND(VLOOKUP($C$2,'[144]ERU-1'!$A$6:$BE$17,X$42,FALSE),3)</f>
        <v>0</v>
      </c>
      <c r="Y189" s="85">
        <f>ROUND(VLOOKUP($C$2,'[144]ERU-1'!$A$6:$BE$17,Y$42,FALSE),3)</f>
        <v>0</v>
      </c>
      <c r="Z189" s="85">
        <f>ROUND(VLOOKUP($C$2,'[144]ERU-1'!$A$6:$BE$17,Z$42,FALSE),3)</f>
        <v>0</v>
      </c>
      <c r="AA189" s="85" t="str">
        <f>INDEX([16]Data!$BK$5:$BK$156,MATCH(A189,[16]Data!$A$5:$A$156,0))</f>
        <v>Plzeňský</v>
      </c>
      <c r="AB189" s="86">
        <f>INDEX([16]Data!$BM$5:$BM$156,MATCH(A189,[16]Data!$A$5:$A$156,0))</f>
        <v>0.221</v>
      </c>
    </row>
    <row r="190" spans="1:30" x14ac:dyDescent="0.25">
      <c r="A190">
        <v>4600</v>
      </c>
      <c r="B190" s="84" t="str">
        <f>INDEX([16]Data!$C$5:$C$156,MATCH(A190,[16]Data!$A$5:$A$156,0))</f>
        <v>KJ - Veselí nad Lužnicí Blatské sídliště</v>
      </c>
      <c r="C190" s="85" t="str">
        <f>VLOOKUP($C$2,'[139]ERU-1'!$A$6:$BE$17,C$42,FALSE)</f>
        <v>Listopad</v>
      </c>
      <c r="D190" s="85">
        <f>ROUND(VLOOKUP($C$2,'[145]ERU-1'!$A$6:$BE$17,D$42,FALSE),3)</f>
        <v>11</v>
      </c>
      <c r="E190" s="85">
        <f>ROUND(VLOOKUP($C$2,'[145]ERU-1'!$A$6:$BE$17,E$42,FALSE),3)</f>
        <v>566.03899999999999</v>
      </c>
      <c r="F190" s="85">
        <f>ROUND(VLOOKUP($C$2,'[145]ERU-1'!$A$6:$BE$17,F$42,FALSE),3)</f>
        <v>316.61599999999999</v>
      </c>
      <c r="G190" s="85">
        <f>ROUND(VLOOKUP($C$2,'[145]ERU-1'!$A$6:$BE$17,G$42,FALSE),3)</f>
        <v>35.337000000000003</v>
      </c>
      <c r="H190" s="85">
        <f>ROUND(VLOOKUP($C$2,'[145]ERU-1'!$A$6:$BE$17,H$42,FALSE),3)</f>
        <v>947</v>
      </c>
      <c r="I190" s="85">
        <f>ROUND(VLOOKUP($C$2,'[145]ERU-1'!$A$6:$BE$17,I$42,FALSE),3)</f>
        <v>0</v>
      </c>
      <c r="J190" s="85">
        <f>ROUND(VLOOKUP($C$2,'[145]ERU-1'!$A$6:$BE$17,J$42,FALSE),3)</f>
        <v>0</v>
      </c>
      <c r="K190" s="85">
        <f>ROUND(VLOOKUP($C$2,'[145]ERU-1'!$A$6:$BE$17,K$42,FALSE),3)</f>
        <v>947</v>
      </c>
      <c r="L190" s="85">
        <f>ROUND(VLOOKUP($C$2,'[145]ERU-1'!$A$6:$BE$17,L$42,FALSE),3)</f>
        <v>0</v>
      </c>
      <c r="M190" s="85">
        <f>ROUND(VLOOKUP($C$2,'[145]ERU-1'!$A$6:$BE$17,M$42,FALSE),3)</f>
        <v>947</v>
      </c>
      <c r="N190" s="85">
        <f>ROUND(VLOOKUP($C$2,'[145]ERU-1'!$A$6:$BE$17,N$42,FALSE),3)</f>
        <v>0</v>
      </c>
      <c r="O190" s="85" t="s">
        <v>36</v>
      </c>
      <c r="P190" s="85">
        <f>ROUND(VLOOKUP($C$2,'[145]ERU-1'!$A$6:$BE$17,P$42,FALSE),3)</f>
        <v>0</v>
      </c>
      <c r="Q190" s="85">
        <f>ROUND(VLOOKUP($C$2,'[145]ERU-1'!$A$6:$BE$17,Q$42,FALSE),3)</f>
        <v>0</v>
      </c>
      <c r="R190" s="85">
        <f>ROUND(VLOOKUP($C$2,'[145]ERU-1'!$A$6:$BE$17,R$42,FALSE),3)</f>
        <v>0</v>
      </c>
      <c r="S190" s="85">
        <f>ROUND(VLOOKUP($C$2,'[145]ERU-1'!$A$6:$BE$17,S$42,FALSE),3)</f>
        <v>0</v>
      </c>
      <c r="T190" s="85">
        <f>ROUND(VLOOKUP($C$2,'[145]ERU-1'!$A$6:$BE$17,T$42,FALSE),3)</f>
        <v>0</v>
      </c>
      <c r="U190" s="85">
        <f>ROUND(VLOOKUP($C$2,'[145]ERU-1'!$A$6:$BE$17,U$42,FALSE),3)</f>
        <v>0</v>
      </c>
      <c r="V190" s="85">
        <f>ROUND(VLOOKUP($C$2,'[145]ERU-1'!$A$6:$BE$17,V$42,FALSE),3)</f>
        <v>0</v>
      </c>
      <c r="W190" s="85">
        <f>ROUND(VLOOKUP($C$2,'[145]ERU-1'!$A$6:$BE$17,W$42,FALSE),3)</f>
        <v>0</v>
      </c>
      <c r="X190" s="85">
        <f>ROUND(VLOOKUP($C$2,'[145]ERU-1'!$A$6:$BE$17,X$42,FALSE),3)</f>
        <v>947</v>
      </c>
      <c r="Y190" s="85">
        <f>ROUND(VLOOKUP($C$2,'[145]ERU-1'!$A$6:$BE$17,Y$42,FALSE),3)</f>
        <v>0</v>
      </c>
      <c r="Z190" s="85">
        <f>ROUND(VLOOKUP($C$2,'[145]ERU-1'!$A$6:$BE$17,Z$42,FALSE),3)</f>
        <v>0</v>
      </c>
      <c r="AA190" s="85" t="str">
        <f>INDEX([16]Data!$BK$5:$BK$156,MATCH(A190,[16]Data!$A$5:$A$156,0))</f>
        <v>Jihočeský</v>
      </c>
      <c r="AB190" s="86">
        <f>INDEX([16]Data!$BM$5:$BM$156,MATCH(A190,[16]Data!$A$5:$A$156,0))</f>
        <v>0.99299999999999999</v>
      </c>
    </row>
    <row r="191" spans="1:30" x14ac:dyDescent="0.25">
      <c r="A191">
        <v>4906</v>
      </c>
      <c r="B191" s="84" t="str">
        <f>INDEX([16]Data!$C$5:$C$156,MATCH(A191,[16]Data!$A$5:$A$156,0))</f>
        <v>KJ - Česká Třebová bazén</v>
      </c>
      <c r="C191" s="85" t="str">
        <f>VLOOKUP($C$2,'[139]ERU-1'!$A$6:$BE$17,C$42,FALSE)</f>
        <v>Listopad</v>
      </c>
      <c r="D191" s="85">
        <f>ROUND(VLOOKUP($C$2,'[146]ERU-1'!$A$6:$BE$17,D$42,FALSE),3)</f>
        <v>11</v>
      </c>
      <c r="E191" s="85">
        <f>ROUND(VLOOKUP($C$2,'[146]ERU-1'!$A$6:$BE$17,E$42,FALSE),3)</f>
        <v>162.09899999999999</v>
      </c>
      <c r="F191" s="85">
        <f>ROUND(VLOOKUP($C$2,'[146]ERU-1'!$A$6:$BE$17,F$42,FALSE),3)</f>
        <v>96.426000000000002</v>
      </c>
      <c r="G191" s="85">
        <f>ROUND(VLOOKUP($C$2,'[146]ERU-1'!$A$6:$BE$17,G$42,FALSE),3)</f>
        <v>35.378999999999998</v>
      </c>
      <c r="H191" s="85">
        <f>ROUND(VLOOKUP($C$2,'[146]ERU-1'!$A$6:$BE$17,H$42,FALSE),3)</f>
        <v>307</v>
      </c>
      <c r="I191" s="85">
        <f>ROUND(VLOOKUP($C$2,'[146]ERU-1'!$A$6:$BE$17,I$42,FALSE),3)</f>
        <v>0</v>
      </c>
      <c r="J191" s="85">
        <f>ROUND(VLOOKUP($C$2,'[146]ERU-1'!$A$6:$BE$17,J$42,FALSE),3)</f>
        <v>0</v>
      </c>
      <c r="K191" s="85">
        <f>ROUND(VLOOKUP($C$2,'[146]ERU-1'!$A$6:$BE$17,K$42,FALSE),3)</f>
        <v>307</v>
      </c>
      <c r="L191" s="85">
        <f>ROUND(VLOOKUP($C$2,'[146]ERU-1'!$A$6:$BE$17,L$42,FALSE),3)</f>
        <v>0</v>
      </c>
      <c r="M191" s="85">
        <f>ROUND(VLOOKUP($C$2,'[146]ERU-1'!$A$6:$BE$17,M$42,FALSE),3)</f>
        <v>307</v>
      </c>
      <c r="N191" s="85">
        <f>ROUND(VLOOKUP($C$2,'[146]ERU-1'!$A$6:$BE$17,N$42,FALSE),3)</f>
        <v>0</v>
      </c>
      <c r="O191" s="85" t="s">
        <v>36</v>
      </c>
      <c r="P191" s="85">
        <f>ROUND(VLOOKUP($C$2,'[146]ERU-1'!$A$6:$BE$17,P$42,FALSE),3)</f>
        <v>0</v>
      </c>
      <c r="Q191" s="85">
        <f>ROUND(VLOOKUP($C$2,'[146]ERU-1'!$A$6:$BE$17,Q$42,FALSE),3)</f>
        <v>0</v>
      </c>
      <c r="R191" s="85">
        <f>ROUND(VLOOKUP($C$2,'[146]ERU-1'!$A$6:$BE$17,R$42,FALSE),3)</f>
        <v>307</v>
      </c>
      <c r="S191" s="85">
        <f>ROUND(VLOOKUP($C$2,'[146]ERU-1'!$A$6:$BE$17,S$42,FALSE),3)</f>
        <v>0</v>
      </c>
      <c r="T191" s="85">
        <f>ROUND(VLOOKUP($C$2,'[146]ERU-1'!$A$6:$BE$17,T$42,FALSE),3)</f>
        <v>0</v>
      </c>
      <c r="U191" s="85">
        <f>ROUND(VLOOKUP($C$2,'[146]ERU-1'!$A$6:$BE$17,U$42,FALSE),3)</f>
        <v>0</v>
      </c>
      <c r="V191" s="85">
        <f>ROUND(VLOOKUP($C$2,'[146]ERU-1'!$A$6:$BE$17,V$42,FALSE),3)</f>
        <v>0</v>
      </c>
      <c r="W191" s="85">
        <f>ROUND(VLOOKUP($C$2,'[146]ERU-1'!$A$6:$BE$17,W$42,FALSE),3)</f>
        <v>0</v>
      </c>
      <c r="X191" s="85">
        <f>ROUND(VLOOKUP($C$2,'[146]ERU-1'!$A$6:$BE$17,X$42,FALSE),3)</f>
        <v>0</v>
      </c>
      <c r="Y191" s="85">
        <f>ROUND(VLOOKUP($C$2,'[146]ERU-1'!$A$6:$BE$17,Y$42,FALSE),3)</f>
        <v>0</v>
      </c>
      <c r="Z191" s="85">
        <f>ROUND(VLOOKUP($C$2,'[146]ERU-1'!$A$6:$BE$17,Z$42,FALSE),3)</f>
        <v>0</v>
      </c>
      <c r="AA191" s="85" t="str">
        <f>INDEX([16]Data!$BK$5:$BK$156,MATCH(A191,[16]Data!$A$5:$A$156,0))</f>
        <v>Pardubický</v>
      </c>
      <c r="AB191" s="86">
        <f>INDEX([16]Data!$BM$5:$BM$156,MATCH(A191,[16]Data!$A$5:$A$156,0))</f>
        <v>0.221</v>
      </c>
    </row>
    <row r="192" spans="1:30" x14ac:dyDescent="0.25">
      <c r="A192">
        <v>4626</v>
      </c>
      <c r="B192" s="84" t="str">
        <f>INDEX([16]Data!$C$5:$C$156,MATCH(A192,[16]Data!$A$5:$A$156,0))</f>
        <v>KJ - Broumov Energo</v>
      </c>
      <c r="C192" s="85" t="str">
        <f>VLOOKUP($C$2,'[139]ERU-1'!$A$6:$BE$17,C$42,FALSE)</f>
        <v>Listopad</v>
      </c>
      <c r="D192" s="85">
        <f>ROUND(VLOOKUP($C$2,'[147]ERU-1'!$A$6:$BE$17,D$42,FALSE),3)</f>
        <v>11</v>
      </c>
      <c r="E192" s="85">
        <f>ROUND(VLOOKUP($C$2,'[147]ERU-1'!$A$6:$BE$17,E$42,FALSE),3)</f>
        <v>130.715</v>
      </c>
      <c r="F192" s="85">
        <f>ROUND(VLOOKUP($C$2,'[147]ERU-1'!$A$6:$BE$17,F$42,FALSE),3)</f>
        <v>76.192999999999998</v>
      </c>
      <c r="G192" s="85">
        <f>ROUND(VLOOKUP($C$2,'[147]ERU-1'!$A$6:$BE$17,G$42,FALSE),3)</f>
        <v>35.378999999999998</v>
      </c>
      <c r="H192" s="85">
        <f>ROUND(VLOOKUP($C$2,'[147]ERU-1'!$A$6:$BE$17,H$42,FALSE),3)</f>
        <v>212</v>
      </c>
      <c r="I192" s="85">
        <f>ROUND(VLOOKUP($C$2,'[147]ERU-1'!$A$6:$BE$17,I$42,FALSE),3)</f>
        <v>0</v>
      </c>
      <c r="J192" s="85">
        <f>ROUND(VLOOKUP($C$2,'[147]ERU-1'!$A$6:$BE$17,J$42,FALSE),3)</f>
        <v>0</v>
      </c>
      <c r="K192" s="85">
        <f>ROUND(VLOOKUP($C$2,'[147]ERU-1'!$A$6:$BE$17,K$42,FALSE),3)</f>
        <v>212</v>
      </c>
      <c r="L192" s="85">
        <f>ROUND(VLOOKUP($C$2,'[147]ERU-1'!$A$6:$BE$17,L$42,FALSE),3)</f>
        <v>0</v>
      </c>
      <c r="M192" s="85">
        <f>ROUND(VLOOKUP($C$2,'[147]ERU-1'!$A$6:$BE$17,M$42,FALSE),3)</f>
        <v>212</v>
      </c>
      <c r="N192" s="85">
        <f>ROUND(VLOOKUP($C$2,'[147]ERU-1'!$A$6:$BE$17,N$42,FALSE),3)</f>
        <v>0</v>
      </c>
      <c r="O192" s="85" t="s">
        <v>36</v>
      </c>
      <c r="P192" s="85">
        <f>ROUND(VLOOKUP($C$2,'[147]ERU-1'!$A$6:$BE$17,P$42,FALSE),3)</f>
        <v>0</v>
      </c>
      <c r="Q192" s="85">
        <f>ROUND(VLOOKUP($C$2,'[147]ERU-1'!$A$6:$BE$17,Q$42,FALSE),3)</f>
        <v>0</v>
      </c>
      <c r="R192" s="85">
        <f>ROUND(VLOOKUP($C$2,'[147]ERU-1'!$A$6:$BE$17,R$42,FALSE),3)</f>
        <v>212</v>
      </c>
      <c r="S192" s="85">
        <f>ROUND(VLOOKUP($C$2,'[147]ERU-1'!$A$6:$BE$17,S$42,FALSE),3)</f>
        <v>0</v>
      </c>
      <c r="T192" s="85">
        <f>ROUND(VLOOKUP($C$2,'[147]ERU-1'!$A$6:$BE$17,T$42,FALSE),3)</f>
        <v>0</v>
      </c>
      <c r="U192" s="85">
        <f>ROUND(VLOOKUP($C$2,'[147]ERU-1'!$A$6:$BE$17,U$42,FALSE),3)</f>
        <v>0</v>
      </c>
      <c r="V192" s="85">
        <f>ROUND(VLOOKUP($C$2,'[147]ERU-1'!$A$6:$BE$17,V$42,FALSE),3)</f>
        <v>0</v>
      </c>
      <c r="W192" s="85">
        <f>ROUND(VLOOKUP($C$2,'[147]ERU-1'!$A$6:$BE$17,W$42,FALSE),3)</f>
        <v>0</v>
      </c>
      <c r="X192" s="85">
        <f>ROUND(VLOOKUP($C$2,'[147]ERU-1'!$A$6:$BE$17,X$42,FALSE),3)</f>
        <v>0</v>
      </c>
      <c r="Y192" s="85">
        <f>ROUND(VLOOKUP($C$2,'[147]ERU-1'!$A$6:$BE$17,Y$42,FALSE),3)</f>
        <v>0</v>
      </c>
      <c r="Z192" s="85">
        <f>ROUND(VLOOKUP($C$2,'[147]ERU-1'!$A$6:$BE$17,Z$42,FALSE),3)</f>
        <v>0</v>
      </c>
      <c r="AA192" s="85" t="str">
        <f>INDEX([16]Data!$BK$5:$BK$156,MATCH(A192,[16]Data!$A$5:$A$156,0))</f>
        <v>Královéhradecký</v>
      </c>
      <c r="AB192" s="86">
        <f>INDEX([16]Data!$BM$5:$BM$156,MATCH(A192,[16]Data!$A$5:$A$156,0))</f>
        <v>0.156</v>
      </c>
    </row>
    <row r="193" spans="1:28" x14ac:dyDescent="0.25">
      <c r="A193">
        <v>4910</v>
      </c>
      <c r="B193" s="84" t="str">
        <f>INDEX([16]Data!$C$5:$C$156,MATCH(A193,[16]Data!$A$5:$A$156,0))</f>
        <v>KJ - TEPLICE NAD METUJÍ</v>
      </c>
      <c r="C193" s="85" t="str">
        <f>VLOOKUP($C$2,'[139]ERU-1'!$A$6:$BE$17,C$42,FALSE)</f>
        <v>Listopad</v>
      </c>
      <c r="D193" s="85">
        <f>ROUND(VLOOKUP($C$2,'[148]ERU-1'!$A$6:$BE$17,D$42,FALSE),3)</f>
        <v>11</v>
      </c>
      <c r="E193" s="85">
        <f>ROUND(VLOOKUP($C$2,'[148]ERU-1'!$A$6:$BE$17,E$42,FALSE),3)</f>
        <v>223.857</v>
      </c>
      <c r="F193" s="85">
        <f>ROUND(VLOOKUP($C$2,'[148]ERU-1'!$A$6:$BE$17,F$42,FALSE),3)</f>
        <v>126.175</v>
      </c>
      <c r="G193" s="85">
        <f>ROUND(VLOOKUP($C$2,'[148]ERU-1'!$A$6:$BE$17,G$42,FALSE),3)</f>
        <v>35.378999999999998</v>
      </c>
      <c r="H193" s="85">
        <f>ROUND(VLOOKUP($C$2,'[148]ERU-1'!$A$6:$BE$17,H$42,FALSE),3)</f>
        <v>351</v>
      </c>
      <c r="I193" s="85">
        <f>ROUND(VLOOKUP($C$2,'[148]ERU-1'!$A$6:$BE$17,I$42,FALSE),3)</f>
        <v>0</v>
      </c>
      <c r="J193" s="85">
        <f>ROUND(VLOOKUP($C$2,'[148]ERU-1'!$A$6:$BE$17,J$42,FALSE),3)</f>
        <v>0</v>
      </c>
      <c r="K193" s="85">
        <f>ROUND(VLOOKUP($C$2,'[148]ERU-1'!$A$6:$BE$17,K$42,FALSE),3)</f>
        <v>351</v>
      </c>
      <c r="L193" s="85">
        <f>ROUND(VLOOKUP($C$2,'[148]ERU-1'!$A$6:$BE$17,L$42,FALSE),3)</f>
        <v>0</v>
      </c>
      <c r="M193" s="85">
        <f>ROUND(VLOOKUP($C$2,'[148]ERU-1'!$A$6:$BE$17,M$42,FALSE),3)</f>
        <v>351</v>
      </c>
      <c r="N193" s="85">
        <f>ROUND(VLOOKUP($C$2,'[148]ERU-1'!$A$6:$BE$17,N$42,FALSE),3)</f>
        <v>0</v>
      </c>
      <c r="O193" s="85" t="s">
        <v>36</v>
      </c>
      <c r="P193" s="85">
        <f>ROUND(VLOOKUP($C$2,'[148]ERU-1'!$A$6:$BE$17,P$42,FALSE),3)</f>
        <v>0</v>
      </c>
      <c r="Q193" s="85">
        <f>ROUND(VLOOKUP($C$2,'[148]ERU-1'!$A$6:$BE$17,Q$42,FALSE),3)</f>
        <v>0</v>
      </c>
      <c r="R193" s="85">
        <f>ROUND(VLOOKUP($C$2,'[148]ERU-1'!$A$6:$BE$17,R$42,FALSE),3)</f>
        <v>351</v>
      </c>
      <c r="S193" s="85">
        <f>ROUND(VLOOKUP($C$2,'[148]ERU-1'!$A$6:$BE$17,S$42,FALSE),3)</f>
        <v>0</v>
      </c>
      <c r="T193" s="85">
        <f>ROUND(VLOOKUP($C$2,'[148]ERU-1'!$A$6:$BE$17,T$42,FALSE),3)</f>
        <v>0</v>
      </c>
      <c r="U193" s="85">
        <f>ROUND(VLOOKUP($C$2,'[148]ERU-1'!$A$6:$BE$17,U$42,FALSE),3)</f>
        <v>0</v>
      </c>
      <c r="V193" s="85">
        <f>ROUND(VLOOKUP($C$2,'[148]ERU-1'!$A$6:$BE$17,V$42,FALSE),3)</f>
        <v>0</v>
      </c>
      <c r="W193" s="85">
        <f>ROUND(VLOOKUP($C$2,'[148]ERU-1'!$A$6:$BE$17,W$42,FALSE),3)</f>
        <v>0</v>
      </c>
      <c r="X193" s="85">
        <f>ROUND(VLOOKUP($C$2,'[148]ERU-1'!$A$6:$BE$17,X$42,FALSE),3)</f>
        <v>0</v>
      </c>
      <c r="Y193" s="85">
        <f>ROUND(VLOOKUP($C$2,'[148]ERU-1'!$A$6:$BE$17,Y$42,FALSE),3)</f>
        <v>0</v>
      </c>
      <c r="Z193" s="85">
        <f>ROUND(VLOOKUP($C$2,'[148]ERU-1'!$A$6:$BE$17,Z$42,FALSE),3)</f>
        <v>0</v>
      </c>
      <c r="AA193" s="85" t="str">
        <f>INDEX([16]Data!$BK$5:$BK$156,MATCH(A193,[16]Data!$A$5:$A$156,0))</f>
        <v>Královéhradecký</v>
      </c>
      <c r="AB193" s="86">
        <f>INDEX([16]Data!$BM$5:$BM$156,MATCH(A193,[16]Data!$A$5:$A$156,0))</f>
        <v>0.28000000000000003</v>
      </c>
    </row>
    <row r="194" spans="1:28" x14ac:dyDescent="0.25">
      <c r="A194">
        <v>4585</v>
      </c>
      <c r="B194" s="84" t="str">
        <f>INDEX([16]Data!$C$5:$C$156,MATCH(A194,[16]Data!$A$5:$A$156,0))</f>
        <v>KJ - PROSTĚJOV BENEŠOVA</v>
      </c>
      <c r="C194" s="85" t="str">
        <f>C193</f>
        <v>Listopad</v>
      </c>
      <c r="D194" s="85">
        <f>D193</f>
        <v>11</v>
      </c>
      <c r="E194" s="85">
        <f>ROUND(VLOOKUP($C$2,'[149]ERU-1'!$A$6:$BE$17,E$42,FALSE),3)</f>
        <v>409.846</v>
      </c>
      <c r="F194" s="85">
        <f>ROUND(VLOOKUP($C$2,'[149]ERU-1'!$A$6:$BE$17,F$42,FALSE),3)</f>
        <v>235.22300000000001</v>
      </c>
      <c r="G194" s="85">
        <f>ROUND(VLOOKUP($C$2,'[149]ERU-1'!$A$6:$BE$17,G$42,FALSE),3)</f>
        <v>35.380000000000003</v>
      </c>
      <c r="H194" s="85">
        <f>ROUND(VLOOKUP($C$2,'[149]ERU-1'!$A$6:$BE$17,H$42,FALSE),3)</f>
        <v>701</v>
      </c>
      <c r="I194" s="85">
        <f>ROUND(VLOOKUP($C$2,'[149]ERU-1'!$A$6:$BE$17,I$42,FALSE),3)</f>
        <v>0</v>
      </c>
      <c r="J194" s="85">
        <f>ROUND(VLOOKUP($C$2,'[149]ERU-1'!$A$6:$BE$17,J$42,FALSE),3)</f>
        <v>0</v>
      </c>
      <c r="K194" s="85">
        <f>ROUND(VLOOKUP($C$2,'[149]ERU-1'!$A$6:$BE$17,K$42,FALSE),3)</f>
        <v>701</v>
      </c>
      <c r="L194" s="85">
        <f>ROUND(VLOOKUP($C$2,'[149]ERU-1'!$A$6:$BE$17,L$42,FALSE),3)</f>
        <v>0</v>
      </c>
      <c r="M194" s="85">
        <f>ROUND(VLOOKUP($C$2,'[149]ERU-1'!$A$6:$BE$17,M$42,FALSE),3)</f>
        <v>701</v>
      </c>
      <c r="N194" s="85">
        <f>ROUND(VLOOKUP($C$2,'[149]ERU-1'!$A$6:$BE$17,N$42,FALSE),3)</f>
        <v>0</v>
      </c>
      <c r="O194" s="85" t="s">
        <v>36</v>
      </c>
      <c r="P194" s="85">
        <f>ROUND(VLOOKUP($C$2,'[149]ERU-1'!$A$6:$BE$17,P$42,FALSE),3)</f>
        <v>0</v>
      </c>
      <c r="Q194" s="85">
        <f>ROUND(VLOOKUP($C$2,'[149]ERU-1'!$A$6:$BE$17,Q$42,FALSE),3)</f>
        <v>0</v>
      </c>
      <c r="R194" s="85">
        <f>ROUND(VLOOKUP($C$2,'[149]ERU-1'!$A$6:$BE$17,R$42,FALSE),3)</f>
        <v>701</v>
      </c>
      <c r="S194" s="85">
        <f>ROUND(VLOOKUP($C$2,'[149]ERU-1'!$A$6:$BE$17,S$42,FALSE),3)</f>
        <v>0</v>
      </c>
      <c r="T194" s="85">
        <f>ROUND(VLOOKUP($C$2,'[149]ERU-1'!$A$6:$BE$17,T$42,FALSE),3)</f>
        <v>0</v>
      </c>
      <c r="U194" s="85">
        <f>ROUND(VLOOKUP($C$2,'[149]ERU-1'!$A$6:$BE$17,U$42,FALSE),3)</f>
        <v>0</v>
      </c>
      <c r="V194" s="85">
        <f>ROUND(VLOOKUP($C$2,'[149]ERU-1'!$A$6:$BE$17,V$42,FALSE),3)</f>
        <v>0</v>
      </c>
      <c r="W194" s="85">
        <f>ROUND(VLOOKUP($C$2,'[149]ERU-1'!$A$6:$BE$17,W$42,FALSE),3)</f>
        <v>0</v>
      </c>
      <c r="X194" s="85">
        <f>ROUND(VLOOKUP($C$2,'[149]ERU-1'!$A$6:$BE$17,X$42,FALSE),3)</f>
        <v>0</v>
      </c>
      <c r="Y194" s="85">
        <f>ROUND(VLOOKUP($C$2,'[149]ERU-1'!$A$6:$BE$17,Y$42,FALSE),3)</f>
        <v>0</v>
      </c>
      <c r="Z194" s="85">
        <f>ROUND(VLOOKUP($C$2,'[149]ERU-1'!$A$6:$BE$17,Z$42,FALSE),3)</f>
        <v>0</v>
      </c>
      <c r="AA194" s="85" t="str">
        <f>INDEX([16]Data!$BK$5:$BK$156,MATCH(A194,[16]Data!$A$5:$A$156,0))</f>
        <v>Olomoucký</v>
      </c>
      <c r="AB194" s="86">
        <f>INDEX([16]Data!$BM$5:$BM$156,MATCH(A194,[16]Data!$A$5:$A$156,0))</f>
        <v>0.46500000000000002</v>
      </c>
    </row>
    <row r="195" spans="1:28" x14ac:dyDescent="0.25">
      <c r="A195">
        <v>4724</v>
      </c>
      <c r="B195" s="84" t="s">
        <v>311</v>
      </c>
      <c r="C195" s="85" t="str">
        <f t="shared" ref="C195:D200" si="19">C194</f>
        <v>Listopad</v>
      </c>
      <c r="D195" s="85">
        <f t="shared" si="19"/>
        <v>11</v>
      </c>
      <c r="E195" s="85">
        <f>ROUND(VLOOKUP($C$2,'[150]ERU-1'!$A$6:$BE$17,E$42,FALSE),3)</f>
        <v>211.31899999999999</v>
      </c>
      <c r="F195" s="85">
        <f>ROUND(VLOOKUP($C$2,'[150]ERU-1'!$A$6:$BE$17,F$42,FALSE),3)</f>
        <v>119.986</v>
      </c>
      <c r="G195" s="85">
        <f>ROUND(VLOOKUP($C$2,'[150]ERU-1'!$A$6:$BE$17,G$42,FALSE),3)</f>
        <v>35.378999999999998</v>
      </c>
      <c r="H195" s="85">
        <f>ROUND(VLOOKUP($C$2,'[150]ERU-1'!$A$6:$BE$17,H$42,FALSE),3)</f>
        <v>338</v>
      </c>
      <c r="I195" s="85">
        <f>ROUND(VLOOKUP($C$2,'[150]ERU-1'!$A$6:$BE$17,I$42,FALSE),3)</f>
        <v>0</v>
      </c>
      <c r="J195" s="85">
        <f>ROUND(VLOOKUP($C$2,'[150]ERU-1'!$A$6:$BE$17,J$42,FALSE),3)</f>
        <v>0</v>
      </c>
      <c r="K195" s="85">
        <f>ROUND(VLOOKUP($C$2,'[150]ERU-1'!$A$6:$BE$17,K$42,FALSE),3)</f>
        <v>338</v>
      </c>
      <c r="L195" s="85">
        <f>ROUND(VLOOKUP($C$2,'[150]ERU-1'!$A$6:$BE$17,L$42,FALSE),3)</f>
        <v>0</v>
      </c>
      <c r="M195" s="85">
        <f>ROUND(VLOOKUP($C$2,'[150]ERU-1'!$A$6:$BE$17,M$42,FALSE),3)</f>
        <v>338</v>
      </c>
      <c r="N195" s="85">
        <f>ROUND(VLOOKUP($C$2,'[150]ERU-1'!$A$6:$BE$17,N$42,FALSE),3)</f>
        <v>0</v>
      </c>
      <c r="O195" s="85" t="s">
        <v>36</v>
      </c>
      <c r="P195" s="85">
        <f>ROUND(VLOOKUP($C$2,'[150]ERU-1'!$A$6:$BE$17,P$42,FALSE),3)</f>
        <v>0</v>
      </c>
      <c r="Q195" s="85">
        <f>ROUND(VLOOKUP($C$2,'[150]ERU-1'!$A$6:$BE$17,Q$42,FALSE),3)</f>
        <v>0</v>
      </c>
      <c r="R195" s="85">
        <f>ROUND(VLOOKUP($C$2,'[150]ERU-1'!$A$6:$BE$17,R$42,FALSE),3)</f>
        <v>338</v>
      </c>
      <c r="S195" s="85">
        <f>ROUND(VLOOKUP($C$2,'[150]ERU-1'!$A$6:$BE$17,S$42,FALSE),3)</f>
        <v>0</v>
      </c>
      <c r="T195" s="85">
        <f>ROUND(VLOOKUP($C$2,'[150]ERU-1'!$A$6:$BE$17,T$42,FALSE),3)</f>
        <v>0</v>
      </c>
      <c r="U195" s="85">
        <f>ROUND(VLOOKUP($C$2,'[150]ERU-1'!$A$6:$BE$17,U$42,FALSE),3)</f>
        <v>0</v>
      </c>
      <c r="V195" s="85">
        <f>ROUND(VLOOKUP($C$2,'[150]ERU-1'!$A$6:$BE$17,V$42,FALSE),3)</f>
        <v>0</v>
      </c>
      <c r="W195" s="85">
        <f>ROUND(VLOOKUP($C$2,'[150]ERU-1'!$A$6:$BE$17,W$42,FALSE),3)</f>
        <v>0</v>
      </c>
      <c r="X195" s="85">
        <f>ROUND(VLOOKUP($C$2,'[150]ERU-1'!$A$6:$BE$17,X$42,FALSE),3)</f>
        <v>0</v>
      </c>
      <c r="Y195" s="85">
        <f>ROUND(VLOOKUP($C$2,'[150]ERU-1'!$A$6:$BE$17,Y$42,FALSE),3)</f>
        <v>0</v>
      </c>
      <c r="Z195" s="85">
        <f>ROUND(VLOOKUP($C$2,'[150]ERU-1'!$A$6:$BE$17,Z$42,FALSE),3)</f>
        <v>0</v>
      </c>
      <c r="AA195" s="85" t="s">
        <v>41</v>
      </c>
      <c r="AB195" s="86">
        <v>0.24199999999999999</v>
      </c>
    </row>
    <row r="196" spans="1:28" x14ac:dyDescent="0.25">
      <c r="A196">
        <v>4601</v>
      </c>
      <c r="B196" s="84" t="s">
        <v>312</v>
      </c>
      <c r="C196" s="85" t="str">
        <f t="shared" si="19"/>
        <v>Listopad</v>
      </c>
      <c r="D196" s="85">
        <f t="shared" si="19"/>
        <v>11</v>
      </c>
      <c r="E196" s="85">
        <f>ROUND(VLOOKUP($C$2,'[151]ERU-1'!$A$6:$BE$17,E$42,FALSE),3)</f>
        <v>247.96799999999999</v>
      </c>
      <c r="F196" s="85">
        <f>ROUND(VLOOKUP($C$2,'[151]ERU-1'!$A$6:$BE$17,F$42,FALSE),3)</f>
        <v>136.64099999999999</v>
      </c>
      <c r="G196" s="85">
        <f>ROUND(VLOOKUP($C$2,'[151]ERU-1'!$A$6:$BE$17,G$42,FALSE),3)</f>
        <v>35.377000000000002</v>
      </c>
      <c r="H196" s="85">
        <f>ROUND(VLOOKUP($C$2,'[151]ERU-1'!$A$6:$BE$17,H$42,FALSE),3)</f>
        <v>399</v>
      </c>
      <c r="I196" s="85">
        <f>ROUND(VLOOKUP($C$2,'[151]ERU-1'!$A$6:$BE$17,I$42,FALSE),3)</f>
        <v>0</v>
      </c>
      <c r="J196" s="85">
        <f>ROUND(VLOOKUP($C$2,'[151]ERU-1'!$A$6:$BE$17,J$42,FALSE),3)</f>
        <v>0</v>
      </c>
      <c r="K196" s="85">
        <f>ROUND(VLOOKUP($C$2,'[151]ERU-1'!$A$6:$BE$17,K$42,FALSE),3)</f>
        <v>399</v>
      </c>
      <c r="L196" s="85">
        <f>ROUND(VLOOKUP($C$2,'[151]ERU-1'!$A$6:$BE$17,L$42,FALSE),3)</f>
        <v>0</v>
      </c>
      <c r="M196" s="85">
        <f>ROUND(VLOOKUP($C$2,'[151]ERU-1'!$A$6:$BE$17,M$42,FALSE),3)</f>
        <v>399</v>
      </c>
      <c r="N196" s="85">
        <f>ROUND(VLOOKUP($C$2,'[151]ERU-1'!$A$6:$BE$17,N$42,FALSE),3)</f>
        <v>0</v>
      </c>
      <c r="O196" s="85" t="s">
        <v>36</v>
      </c>
      <c r="P196" s="85">
        <f>ROUND(VLOOKUP($C$2,'[151]ERU-1'!$A$6:$BE$17,P$42,FALSE),3)</f>
        <v>0</v>
      </c>
      <c r="Q196" s="85">
        <f>ROUND(VLOOKUP($C$2,'[151]ERU-1'!$A$6:$BE$17,Q$42,FALSE),3)</f>
        <v>0</v>
      </c>
      <c r="R196" s="85">
        <f>ROUND(VLOOKUP($C$2,'[151]ERU-1'!$A$6:$BE$17,R$42,FALSE),3)</f>
        <v>399</v>
      </c>
      <c r="S196" s="85">
        <f>ROUND(VLOOKUP($C$2,'[151]ERU-1'!$A$6:$BE$17,S$42,FALSE),3)</f>
        <v>0</v>
      </c>
      <c r="T196" s="85">
        <f>ROUND(VLOOKUP($C$2,'[151]ERU-1'!$A$6:$BE$17,T$42,FALSE),3)</f>
        <v>0</v>
      </c>
      <c r="U196" s="85">
        <f>ROUND(VLOOKUP($C$2,'[151]ERU-1'!$A$6:$BE$17,U$42,FALSE),3)</f>
        <v>0</v>
      </c>
      <c r="V196" s="85">
        <f>ROUND(VLOOKUP($C$2,'[151]ERU-1'!$A$6:$BE$17,V$42,FALSE),3)</f>
        <v>0</v>
      </c>
      <c r="W196" s="85">
        <f>ROUND(VLOOKUP($C$2,'[151]ERU-1'!$A$6:$BE$17,W$42,FALSE),3)</f>
        <v>0</v>
      </c>
      <c r="X196" s="85">
        <f>ROUND(VLOOKUP($C$2,'[151]ERU-1'!$A$6:$BE$17,X$42,FALSE),3)</f>
        <v>0</v>
      </c>
      <c r="Y196" s="85">
        <f>ROUND(VLOOKUP($C$2,'[151]ERU-1'!$A$6:$BE$17,Y$42,FALSE),3)</f>
        <v>0</v>
      </c>
      <c r="Z196" s="85">
        <f>ROUND(VLOOKUP($C$2,'[151]ERU-1'!$A$6:$BE$17,Z$42,FALSE),3)</f>
        <v>0</v>
      </c>
      <c r="AA196" s="85" t="s">
        <v>38</v>
      </c>
      <c r="AB196" s="86">
        <v>1.268</v>
      </c>
    </row>
    <row r="197" spans="1:28" x14ac:dyDescent="0.25">
      <c r="A197">
        <v>4602</v>
      </c>
      <c r="B197" s="84" t="s">
        <v>313</v>
      </c>
      <c r="C197" s="85" t="str">
        <f t="shared" si="19"/>
        <v>Listopad</v>
      </c>
      <c r="D197" s="85">
        <f t="shared" si="19"/>
        <v>11</v>
      </c>
      <c r="E197" s="85">
        <f>ROUND(VLOOKUP($C$2,'[153]ERU-1'!$A$6:$BE$17,E$42,FALSE),3)</f>
        <v>243.65</v>
      </c>
      <c r="F197" s="85">
        <f>ROUND(VLOOKUP($C$2,'[153]ERU-1'!$A$6:$BE$17,F$42,FALSE),3)</f>
        <v>137.21199999999999</v>
      </c>
      <c r="G197" s="85" t="e">
        <f>ROUND(VLOOKUP($C$2,'[153]ERU-1'!$A$6:$BE$17,G$42,FALSE),3)</f>
        <v>#N/A</v>
      </c>
      <c r="H197" s="85">
        <f>ROUND(VLOOKUP($C$2,'[153]ERU-1'!$A$6:$BE$17,H$42,FALSE),3)</f>
        <v>453</v>
      </c>
      <c r="I197" s="85">
        <f>ROUND(VLOOKUP($C$2,'[153]ERU-1'!$A$6:$BE$17,I$42,FALSE),3)</f>
        <v>0</v>
      </c>
      <c r="J197" s="85">
        <f>ROUND(VLOOKUP($C$2,'[153]ERU-1'!$A$6:$BE$17,J$42,FALSE),3)</f>
        <v>0</v>
      </c>
      <c r="K197" s="85">
        <f>ROUND(VLOOKUP($C$2,'[153]ERU-1'!$A$6:$BE$17,K$42,FALSE),3)</f>
        <v>453</v>
      </c>
      <c r="L197" s="85">
        <f>ROUND(VLOOKUP($C$2,'[153]ERU-1'!$A$6:$BE$17,L$42,FALSE),3)</f>
        <v>0</v>
      </c>
      <c r="M197" s="85">
        <f>ROUND(VLOOKUP($C$2,'[153]ERU-1'!$A$6:$BE$17,M$42,FALSE),3)</f>
        <v>453</v>
      </c>
      <c r="N197" s="85">
        <f>ROUND(VLOOKUP($C$2,'[153]ERU-1'!$A$6:$BE$17,N$42,FALSE),3)</f>
        <v>0</v>
      </c>
      <c r="O197" s="85" t="s">
        <v>36</v>
      </c>
      <c r="P197" s="85">
        <f>ROUND(VLOOKUP($C$2,'[153]ERU-1'!$A$6:$BE$17,P$42,FALSE),3)</f>
        <v>0</v>
      </c>
      <c r="Q197" s="85">
        <f>ROUND(VLOOKUP($C$2,'[153]ERU-1'!$A$6:$BE$17,Q$42,FALSE),3)</f>
        <v>0</v>
      </c>
      <c r="R197" s="85">
        <f>ROUND(VLOOKUP($C$2,'[153]ERU-1'!$A$6:$BE$17,R$42,FALSE),3)</f>
        <v>453</v>
      </c>
      <c r="S197" s="85">
        <f>ROUND(VLOOKUP($C$2,'[153]ERU-1'!$A$6:$BE$17,S$42,FALSE),3)</f>
        <v>0</v>
      </c>
      <c r="T197" s="85">
        <f>ROUND(VLOOKUP($C$2,'[153]ERU-1'!$A$6:$BE$17,T$42,FALSE),3)</f>
        <v>0</v>
      </c>
      <c r="U197" s="85">
        <f>ROUND(VLOOKUP($C$2,'[153]ERU-1'!$A$6:$BE$17,U$42,FALSE),3)</f>
        <v>0</v>
      </c>
      <c r="V197" s="85">
        <f>ROUND(VLOOKUP($C$2,'[153]ERU-1'!$A$6:$BE$17,V$42,FALSE),3)</f>
        <v>0</v>
      </c>
      <c r="W197" s="85">
        <f>ROUND(VLOOKUP($C$2,'[153]ERU-1'!$A$6:$BE$17,W$42,FALSE),3)</f>
        <v>0</v>
      </c>
      <c r="X197" s="85">
        <f>ROUND(VLOOKUP($C$2,'[153]ERU-1'!$A$6:$BE$17,X$42,FALSE),3)</f>
        <v>0</v>
      </c>
      <c r="Y197" s="85">
        <f>ROUND(VLOOKUP($C$2,'[153]ERU-1'!$A$6:$BE$17,Y$42,FALSE),3)</f>
        <v>0</v>
      </c>
      <c r="Z197" s="85">
        <f>ROUND(VLOOKUP($C$2,'[153]ERU-1'!$A$6:$BE$17,Z$42,FALSE),3)</f>
        <v>0</v>
      </c>
      <c r="AA197" s="85" t="s">
        <v>39</v>
      </c>
      <c r="AB197" s="86">
        <v>0.748</v>
      </c>
    </row>
    <row r="198" spans="1:28" x14ac:dyDescent="0.25">
      <c r="A198">
        <v>3585</v>
      </c>
      <c r="B198" s="84" t="s">
        <v>314</v>
      </c>
      <c r="C198" s="85" t="str">
        <f t="shared" si="19"/>
        <v>Listopad</v>
      </c>
      <c r="D198" s="85">
        <f t="shared" si="19"/>
        <v>11</v>
      </c>
      <c r="E198" s="85">
        <f>ROUND(VLOOKUP($C$2,'[131]ERU-1'!$A$6:$BE$17,E$42,FALSE),3)</f>
        <v>287.19200000000001</v>
      </c>
      <c r="F198" s="85">
        <f>ROUND(VLOOKUP($C$2,'[131]ERU-1'!$A$6:$BE$17,F$42,FALSE),3)</f>
        <v>176.52600000000001</v>
      </c>
      <c r="G198" s="85">
        <f>ROUND(VLOOKUP($C$2,'[131]ERU-1'!$A$6:$BE$17,G$42,FALSE),3)</f>
        <v>35.366999999999997</v>
      </c>
      <c r="H198" s="85">
        <f>ROUND(VLOOKUP($C$2,'[131]ERU-1'!$A$6:$BE$17,H$42,FALSE),3)</f>
        <v>533</v>
      </c>
      <c r="I198" s="85">
        <f>ROUND(VLOOKUP($C$2,'[131]ERU-1'!$A$6:$BE$17,I$42,FALSE),3)</f>
        <v>0</v>
      </c>
      <c r="J198" s="85">
        <f>ROUND(VLOOKUP($C$2,'[131]ERU-1'!$A$6:$BE$17,J$42,FALSE),3)</f>
        <v>0</v>
      </c>
      <c r="K198" s="85">
        <f>ROUND(VLOOKUP($C$2,'[131]ERU-1'!$A$6:$BE$17,K$42,FALSE),3)</f>
        <v>533</v>
      </c>
      <c r="L198" s="85">
        <f>ROUND(VLOOKUP($C$2,'[131]ERU-1'!$A$6:$BE$17,L$42,FALSE),3)</f>
        <v>0</v>
      </c>
      <c r="M198" s="85">
        <f>ROUND(VLOOKUP($C$2,'[131]ERU-1'!$A$6:$BE$17,M$42,FALSE),3)</f>
        <v>533</v>
      </c>
      <c r="N198" s="85">
        <f>ROUND(VLOOKUP($C$2,'[131]ERU-1'!$A$6:$BE$17,N$42,FALSE),3)</f>
        <v>0</v>
      </c>
      <c r="O198" s="85" t="s">
        <v>36</v>
      </c>
      <c r="P198" s="85">
        <f>ROUND(VLOOKUP($C$2,'[131]ERU-1'!$A$6:$BE$17,P$42,FALSE),3)</f>
        <v>0</v>
      </c>
      <c r="Q198" s="85">
        <f>ROUND(VLOOKUP($C$2,'[131]ERU-1'!$A$6:$BE$17,Q$42,FALSE),3)</f>
        <v>0</v>
      </c>
      <c r="R198" s="85">
        <f>ROUND(VLOOKUP($C$2,'[131]ERU-1'!$A$6:$BE$17,R$42,FALSE),3)</f>
        <v>533</v>
      </c>
      <c r="S198" s="85">
        <f>ROUND(VLOOKUP($C$2,'[131]ERU-1'!$A$6:$BE$17,S$42,FALSE),3)</f>
        <v>0</v>
      </c>
      <c r="T198" s="85">
        <f>ROUND(VLOOKUP($C$2,'[131]ERU-1'!$A$6:$BE$17,T$42,FALSE),3)</f>
        <v>0</v>
      </c>
      <c r="U198" s="85">
        <f>ROUND(VLOOKUP($C$2,'[131]ERU-1'!$A$6:$BE$17,U$42,FALSE),3)</f>
        <v>0</v>
      </c>
      <c r="V198" s="85">
        <f>ROUND(VLOOKUP($C$2,'[131]ERU-1'!$A$6:$BE$17,V$42,FALSE),3)</f>
        <v>0</v>
      </c>
      <c r="W198" s="85">
        <f>ROUND(VLOOKUP($C$2,'[131]ERU-1'!$A$6:$BE$17,W$42,FALSE),3)</f>
        <v>0</v>
      </c>
      <c r="X198" s="85">
        <f>ROUND(VLOOKUP($C$2,'[131]ERU-1'!$A$6:$BE$17,X$42,FALSE),3)</f>
        <v>0</v>
      </c>
      <c r="Y198" s="85">
        <f>ROUND(VLOOKUP($C$2,'[131]ERU-1'!$A$6:$BE$17,Y$42,FALSE),3)</f>
        <v>0</v>
      </c>
      <c r="Z198" s="85">
        <f>ROUND(VLOOKUP($C$2,'[131]ERU-1'!$A$6:$BE$17,Z$42,FALSE),3)</f>
        <v>0</v>
      </c>
      <c r="AA198" s="85" t="s">
        <v>44</v>
      </c>
      <c r="AB198" s="86">
        <v>0.14699999999999999</v>
      </c>
    </row>
    <row r="199" spans="1:28" x14ac:dyDescent="0.25">
      <c r="A199">
        <v>4599</v>
      </c>
      <c r="B199" s="84" t="s">
        <v>315</v>
      </c>
      <c r="C199" s="85" t="str">
        <f t="shared" si="19"/>
        <v>Listopad</v>
      </c>
      <c r="D199" s="85">
        <f t="shared" si="19"/>
        <v>11</v>
      </c>
      <c r="E199" s="85">
        <f>ROUND(VLOOKUP($C$2,'[154]ERU-1'!$A$6:$BE$17,E$42,FALSE),3)</f>
        <v>513.11699999999996</v>
      </c>
      <c r="F199" s="85">
        <f>ROUND(VLOOKUP($C$2,'[154]ERU-1'!$A$6:$BE$17,F$42,FALSE),3)</f>
        <v>283.78399999999999</v>
      </c>
      <c r="G199" s="85">
        <f>ROUND(VLOOKUP($C$2,'[154]ERU-1'!$A$6:$BE$17,G$42,FALSE),3)</f>
        <v>34.5</v>
      </c>
      <c r="H199" s="85">
        <f>ROUND(VLOOKUP($C$2,'[154]ERU-1'!$A$6:$BE$17,H$42,FALSE),3)</f>
        <v>844</v>
      </c>
      <c r="I199" s="85">
        <f>ROUND(VLOOKUP($C$2,'[154]ERU-1'!$A$6:$BE$17,I$42,FALSE),3)</f>
        <v>0</v>
      </c>
      <c r="J199" s="85">
        <f>ROUND(VLOOKUP($C$2,'[154]ERU-1'!$A$6:$BE$17,J$42,FALSE),3)</f>
        <v>0</v>
      </c>
      <c r="K199" s="85">
        <f>ROUND(VLOOKUP($C$2,'[154]ERU-1'!$A$6:$BE$17,K$42,FALSE),3)</f>
        <v>844</v>
      </c>
      <c r="L199" s="85">
        <f>ROUND(VLOOKUP($C$2,'[154]ERU-1'!$A$6:$BE$17,L$42,FALSE),3)</f>
        <v>0</v>
      </c>
      <c r="M199" s="85">
        <f>ROUND(VLOOKUP($C$2,'[154]ERU-1'!$A$6:$BE$17,M$42,FALSE),3)</f>
        <v>844</v>
      </c>
      <c r="N199" s="85">
        <f>ROUND(VLOOKUP($C$2,'[154]ERU-1'!$A$6:$BE$17,N$42,FALSE),3)</f>
        <v>0</v>
      </c>
      <c r="O199" s="85" t="s">
        <v>36</v>
      </c>
      <c r="P199" s="85">
        <f>ROUND(VLOOKUP($C$2,'[154]ERU-1'!$A$6:$BE$17,P$42,FALSE),3)</f>
        <v>0</v>
      </c>
      <c r="Q199" s="85">
        <f>ROUND(VLOOKUP($C$2,'[154]ERU-1'!$A$6:$BE$17,Q$42,FALSE),3)</f>
        <v>0</v>
      </c>
      <c r="R199" s="85">
        <f>ROUND(VLOOKUP($C$2,'[154]ERU-1'!$A$6:$BE$17,R$42,FALSE),3)</f>
        <v>844</v>
      </c>
      <c r="S199" s="85">
        <f>ROUND(VLOOKUP($C$2,'[154]ERU-1'!$A$6:$BE$17,S$42,FALSE),3)</f>
        <v>0</v>
      </c>
      <c r="T199" s="85">
        <f>ROUND(VLOOKUP($C$2,'[154]ERU-1'!$A$6:$BE$17,T$42,FALSE),3)</f>
        <v>0</v>
      </c>
      <c r="U199" s="85">
        <f>ROUND(VLOOKUP($C$2,'[154]ERU-1'!$A$6:$BE$17,U$42,FALSE),3)</f>
        <v>0</v>
      </c>
      <c r="V199" s="85">
        <f>ROUND(VLOOKUP($C$2,'[154]ERU-1'!$A$6:$BE$17,V$42,FALSE),3)</f>
        <v>0</v>
      </c>
      <c r="W199" s="85">
        <f>ROUND(VLOOKUP($C$2,'[154]ERU-1'!$A$6:$BE$17,W$42,FALSE),3)</f>
        <v>0</v>
      </c>
      <c r="X199" s="85">
        <f>ROUND(VLOOKUP($C$2,'[154]ERU-1'!$A$6:$BE$17,X$42,FALSE),3)</f>
        <v>0</v>
      </c>
      <c r="Y199" s="85">
        <f>ROUND(VLOOKUP($C$2,'[154]ERU-1'!$A$6:$BE$17,Y$42,FALSE),3)</f>
        <v>0</v>
      </c>
      <c r="Z199" s="85">
        <f>ROUND(VLOOKUP($C$2,'[154]ERU-1'!$A$6:$BE$17,Z$42,FALSE),3)</f>
        <v>0</v>
      </c>
      <c r="AA199" s="85" t="s">
        <v>44</v>
      </c>
      <c r="AB199" s="86">
        <v>0.748</v>
      </c>
    </row>
    <row r="200" spans="1:28" x14ac:dyDescent="0.25">
      <c r="A200">
        <v>4628</v>
      </c>
      <c r="B200" s="84" t="s">
        <v>316</v>
      </c>
      <c r="C200" s="85" t="str">
        <f t="shared" si="19"/>
        <v>Listopad</v>
      </c>
      <c r="D200" s="85">
        <f t="shared" si="19"/>
        <v>11</v>
      </c>
      <c r="E200" s="85">
        <f>ROUND(VLOOKUP($C$2,'[155]ERU-1'!$A$6:$BE$17,E$42,FALSE),3)</f>
        <v>113.572</v>
      </c>
      <c r="F200" s="85">
        <f>ROUND(VLOOKUP($C$2,'[155]ERU-1'!$A$6:$BE$17,F$42,FALSE),3)</f>
        <v>66.725999999999999</v>
      </c>
      <c r="G200" s="85">
        <f>ROUND(VLOOKUP($C$2,'[155]ERU-1'!$A$6:$BE$17,G$42,FALSE),3)</f>
        <v>35.378999999999998</v>
      </c>
      <c r="H200" s="85">
        <f>ROUND(VLOOKUP($C$2,'[155]ERU-1'!$A$6:$BE$17,H$42,FALSE),3)</f>
        <v>187</v>
      </c>
      <c r="I200" s="85">
        <f>ROUND(VLOOKUP($C$2,'[155]ERU-1'!$A$6:$BE$17,I$42,FALSE),3)</f>
        <v>0</v>
      </c>
      <c r="J200" s="85">
        <f>ROUND(VLOOKUP($C$2,'[155]ERU-1'!$A$6:$BE$17,J$42,FALSE),3)</f>
        <v>0</v>
      </c>
      <c r="K200" s="85">
        <f>ROUND(VLOOKUP($C$2,'[155]ERU-1'!$A$6:$BE$17,K$42,FALSE),3)</f>
        <v>187</v>
      </c>
      <c r="L200" s="85">
        <f>ROUND(VLOOKUP($C$2,'[155]ERU-1'!$A$6:$BE$17,L$42,FALSE),3)</f>
        <v>0</v>
      </c>
      <c r="M200" s="85">
        <f>ROUND(VLOOKUP($C$2,'[155]ERU-1'!$A$6:$BE$17,M$42,FALSE),3)</f>
        <v>187</v>
      </c>
      <c r="N200" s="85">
        <f>ROUND(VLOOKUP($C$2,'[155]ERU-1'!$A$6:$BE$17,N$42,FALSE),3)</f>
        <v>0</v>
      </c>
      <c r="O200" s="85" t="s">
        <v>36</v>
      </c>
      <c r="P200" s="85">
        <f>ROUND(VLOOKUP($C$2,'[155]ERU-1'!$A$6:$BE$17,P$42,FALSE),3)</f>
        <v>0</v>
      </c>
      <c r="Q200" s="85">
        <f>ROUND(VLOOKUP($C$2,'[155]ERU-1'!$A$6:$BE$17,Q$42,FALSE),3)</f>
        <v>0</v>
      </c>
      <c r="R200" s="85">
        <f>ROUND(VLOOKUP($C$2,'[155]ERU-1'!$A$6:$BE$17,R$42,FALSE),3)</f>
        <v>187</v>
      </c>
      <c r="S200" s="85">
        <f>ROUND(VLOOKUP($C$2,'[155]ERU-1'!$A$6:$BE$17,S$42,FALSE),3)</f>
        <v>0</v>
      </c>
      <c r="T200" s="85">
        <f>ROUND(VLOOKUP($C$2,'[155]ERU-1'!$A$6:$BE$17,T$42,FALSE),3)</f>
        <v>0</v>
      </c>
      <c r="U200" s="85">
        <f>ROUND(VLOOKUP($C$2,'[155]ERU-1'!$A$6:$BE$17,U$42,FALSE),3)</f>
        <v>0</v>
      </c>
      <c r="V200" s="85">
        <f>ROUND(VLOOKUP($C$2,'[155]ERU-1'!$A$6:$BE$17,V$42,FALSE),3)</f>
        <v>0</v>
      </c>
      <c r="W200" s="85">
        <f>ROUND(VLOOKUP($C$2,'[155]ERU-1'!$A$6:$BE$17,W$42,FALSE),3)</f>
        <v>0</v>
      </c>
      <c r="X200" s="85">
        <f>ROUND(VLOOKUP($C$2,'[155]ERU-1'!$A$6:$BE$17,X$42,FALSE),3)</f>
        <v>0</v>
      </c>
      <c r="Y200" s="85">
        <f>ROUND(VLOOKUP($C$2,'[155]ERU-1'!$A$6:$BE$17,Y$42,FALSE),3)</f>
        <v>0</v>
      </c>
      <c r="Z200" s="85">
        <f>ROUND(VLOOKUP($C$2,'[155]ERU-1'!$A$6:$BE$17,Z$42,FALSE),3)</f>
        <v>0</v>
      </c>
      <c r="AA200" s="85" t="s">
        <v>264</v>
      </c>
      <c r="AB200" s="86">
        <v>0.156</v>
      </c>
    </row>
  </sheetData>
  <mergeCells count="7">
    <mergeCell ref="L2:Q2"/>
    <mergeCell ref="R2:Z2"/>
    <mergeCell ref="E1:G1"/>
    <mergeCell ref="H1:K1"/>
    <mergeCell ref="L1:Z1"/>
    <mergeCell ref="E2:G2"/>
    <mergeCell ref="H2:K2"/>
  </mergeCells>
  <phoneticPr fontId="8" type="noConversion"/>
  <pageMargins left="0.7" right="0.7" top="0.78740157499999996" bottom="0.78740157499999996" header="0.3" footer="0.3"/>
  <headerFooter>
    <oddHeader>&amp;R&amp;"Calibri"&amp;10&amp;K000000 Interní&amp;1#_x000D_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List14">
    <tabColor theme="9" tint="0.59999389629810485"/>
  </sheetPr>
  <dimension ref="A1:AD200"/>
  <sheetViews>
    <sheetView topLeftCell="A139" zoomScale="70" zoomScaleNormal="70" workbookViewId="0">
      <selection activeCell="AB15" sqref="AB15"/>
    </sheetView>
  </sheetViews>
  <sheetFormatPr defaultRowHeight="15" x14ac:dyDescent="0.25"/>
  <cols>
    <col min="2" max="2" width="32.5703125" bestFit="1" customWidth="1"/>
    <col min="3" max="3" width="18.5703125" bestFit="1" customWidth="1"/>
    <col min="4" max="4" width="18.7109375" bestFit="1" customWidth="1"/>
    <col min="5" max="5" width="12.140625" bestFit="1" customWidth="1"/>
    <col min="6" max="6" width="10.7109375" bestFit="1" customWidth="1"/>
    <col min="7" max="14" width="9.28515625" bestFit="1" customWidth="1"/>
    <col min="16" max="26" width="9.28515625" bestFit="1" customWidth="1"/>
    <col min="27" max="27" width="16" bestFit="1" customWidth="1"/>
    <col min="28" max="28" width="18.5703125" bestFit="1" customWidth="1"/>
    <col min="30" max="30" width="16.28515625" bestFit="1" customWidth="1"/>
  </cols>
  <sheetData>
    <row r="1" spans="2:29" ht="17.25" x14ac:dyDescent="0.25">
      <c r="B1" s="106" t="s">
        <v>0</v>
      </c>
      <c r="C1" s="107">
        <f>'XQ2023'!A3</f>
        <v>2024</v>
      </c>
      <c r="D1" s="107"/>
      <c r="E1" s="157" t="s">
        <v>51</v>
      </c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08"/>
      <c r="AB1" s="109"/>
    </row>
    <row r="2" spans="2:29" x14ac:dyDescent="0.25">
      <c r="B2" s="110" t="s">
        <v>1</v>
      </c>
      <c r="C2" s="103" t="s">
        <v>140</v>
      </c>
      <c r="D2" s="103"/>
      <c r="E2" s="156" t="s">
        <v>3</v>
      </c>
      <c r="F2" s="156"/>
      <c r="G2" s="156"/>
      <c r="H2" s="156" t="s">
        <v>4</v>
      </c>
      <c r="I2" s="156"/>
      <c r="J2" s="156"/>
      <c r="K2" s="156"/>
      <c r="L2" s="156" t="s">
        <v>4</v>
      </c>
      <c r="M2" s="156"/>
      <c r="N2" s="156"/>
      <c r="O2" s="156"/>
      <c r="P2" s="156"/>
      <c r="Q2" s="156"/>
      <c r="R2" s="156" t="s">
        <v>4</v>
      </c>
      <c r="S2" s="156"/>
      <c r="T2" s="156"/>
      <c r="U2" s="156"/>
      <c r="V2" s="156"/>
      <c r="W2" s="156"/>
      <c r="X2" s="156"/>
      <c r="Y2" s="156"/>
      <c r="Z2" s="156"/>
      <c r="AA2" s="104"/>
      <c r="AB2" s="111"/>
    </row>
    <row r="3" spans="2:29" ht="94.5" x14ac:dyDescent="0.25">
      <c r="B3" s="112"/>
      <c r="C3" s="103"/>
      <c r="D3" s="103"/>
      <c r="E3" s="105" t="s">
        <v>5</v>
      </c>
      <c r="F3" s="105" t="s">
        <v>6</v>
      </c>
      <c r="G3" s="105" t="s">
        <v>7</v>
      </c>
      <c r="H3" s="105" t="s">
        <v>8</v>
      </c>
      <c r="I3" s="105" t="s">
        <v>9</v>
      </c>
      <c r="J3" s="105" t="s">
        <v>10</v>
      </c>
      <c r="K3" s="105" t="s">
        <v>11</v>
      </c>
      <c r="L3" s="105" t="s">
        <v>12</v>
      </c>
      <c r="M3" s="105" t="s">
        <v>8</v>
      </c>
      <c r="N3" s="105" t="s">
        <v>13</v>
      </c>
      <c r="O3" s="105" t="s">
        <v>14</v>
      </c>
      <c r="P3" s="105" t="s">
        <v>15</v>
      </c>
      <c r="Q3" s="105" t="s">
        <v>10</v>
      </c>
      <c r="R3" s="105" t="s">
        <v>16</v>
      </c>
      <c r="S3" s="105" t="s">
        <v>17</v>
      </c>
      <c r="T3" s="105" t="s">
        <v>18</v>
      </c>
      <c r="U3" s="105" t="s">
        <v>19</v>
      </c>
      <c r="V3" s="105" t="s">
        <v>20</v>
      </c>
      <c r="W3" s="105" t="s">
        <v>21</v>
      </c>
      <c r="X3" s="105" t="s">
        <v>22</v>
      </c>
      <c r="Y3" s="105" t="s">
        <v>23</v>
      </c>
      <c r="Z3" s="105" t="s">
        <v>24</v>
      </c>
      <c r="AA3" s="105" t="s">
        <v>25</v>
      </c>
      <c r="AB3" s="113" t="s">
        <v>26</v>
      </c>
    </row>
    <row r="4" spans="2:29" x14ac:dyDescent="0.25">
      <c r="B4" s="114" t="s">
        <v>27</v>
      </c>
      <c r="C4" s="105" t="s">
        <v>28</v>
      </c>
      <c r="D4" s="105" t="s">
        <v>29</v>
      </c>
      <c r="E4" s="105" t="s">
        <v>30</v>
      </c>
      <c r="F4" s="105"/>
      <c r="G4" s="105" t="s">
        <v>30</v>
      </c>
      <c r="H4" s="105" t="s">
        <v>31</v>
      </c>
      <c r="I4" s="105" t="s">
        <v>31</v>
      </c>
      <c r="J4" s="105" t="s">
        <v>31</v>
      </c>
      <c r="K4" s="105" t="s">
        <v>31</v>
      </c>
      <c r="L4" s="105" t="s">
        <v>31</v>
      </c>
      <c r="M4" s="105" t="s">
        <v>31</v>
      </c>
      <c r="N4" s="105" t="s">
        <v>31</v>
      </c>
      <c r="O4" s="105" t="s">
        <v>31</v>
      </c>
      <c r="P4" s="105" t="s">
        <v>31</v>
      </c>
      <c r="Q4" s="105" t="s">
        <v>31</v>
      </c>
      <c r="R4" s="105" t="s">
        <v>31</v>
      </c>
      <c r="S4" s="105" t="s">
        <v>31</v>
      </c>
      <c r="T4" s="105" t="s">
        <v>31</v>
      </c>
      <c r="U4" s="105" t="s">
        <v>31</v>
      </c>
      <c r="V4" s="105" t="s">
        <v>31</v>
      </c>
      <c r="W4" s="105" t="s">
        <v>31</v>
      </c>
      <c r="X4" s="105" t="s">
        <v>31</v>
      </c>
      <c r="Y4" s="105" t="s">
        <v>31</v>
      </c>
      <c r="Z4" s="105" t="s">
        <v>31</v>
      </c>
      <c r="AA4" s="105" t="s">
        <v>31</v>
      </c>
      <c r="AB4" s="113"/>
    </row>
    <row r="5" spans="2:29" x14ac:dyDescent="0.25">
      <c r="B5" s="95" t="s">
        <v>47</v>
      </c>
      <c r="C5" s="34"/>
      <c r="D5" s="35"/>
      <c r="E5" s="36">
        <f t="shared" ref="E5:F18" si="0">SUMIFS(E$23:E$39,$AA$23:$AA$39,$B5)+SUMIFS(E$43:E$199,$AA$43:$AA$199,$B5)</f>
        <v>2587.44</v>
      </c>
      <c r="F5" s="36">
        <f t="shared" si="0"/>
        <v>1501.6489999999999</v>
      </c>
      <c r="G5" s="36">
        <f t="shared" ref="G5:G18" si="1">ROUND(AVERAGEIFS($G$54:$G$191,$AA$54:$AA$191,$B5),4)</f>
        <v>35.252299999999998</v>
      </c>
      <c r="H5" s="37">
        <f t="shared" ref="H5:Q18" si="2">SUMIFS(H$23:H$39,$AA$23:$AA$39,$B5)+SUMIFS(H$43:H$199,$AA$43:$AA$199,$B5)</f>
        <v>4382.7790000000005</v>
      </c>
      <c r="I5" s="37">
        <f t="shared" si="2"/>
        <v>0</v>
      </c>
      <c r="J5" s="37">
        <f t="shared" si="2"/>
        <v>0</v>
      </c>
      <c r="K5" s="37">
        <f t="shared" si="2"/>
        <v>4382.7790000000005</v>
      </c>
      <c r="L5" s="37">
        <f t="shared" si="2"/>
        <v>0</v>
      </c>
      <c r="M5" s="37">
        <f t="shared" si="2"/>
        <v>4382.7790000000005</v>
      </c>
      <c r="N5" s="37">
        <f t="shared" si="2"/>
        <v>0</v>
      </c>
      <c r="O5" s="37">
        <f t="shared" si="2"/>
        <v>0</v>
      </c>
      <c r="P5" s="37">
        <f t="shared" si="2"/>
        <v>0</v>
      </c>
      <c r="Q5" s="37">
        <f t="shared" si="2"/>
        <v>0</v>
      </c>
      <c r="R5" s="37">
        <f t="shared" ref="R5:Z18" si="3">SUMIFS(R$23:R$39,$AA$23:$AA$39,$B5)+SUMIFS(R$43:R$199,$AA$43:$AA$199,$B5)</f>
        <v>273</v>
      </c>
      <c r="S5" s="37">
        <f t="shared" si="3"/>
        <v>0</v>
      </c>
      <c r="T5" s="37">
        <f t="shared" si="3"/>
        <v>0</v>
      </c>
      <c r="U5" s="37">
        <f t="shared" si="3"/>
        <v>0</v>
      </c>
      <c r="V5" s="37">
        <f t="shared" si="3"/>
        <v>0</v>
      </c>
      <c r="W5" s="37">
        <f t="shared" si="3"/>
        <v>0</v>
      </c>
      <c r="X5" s="37">
        <f t="shared" si="3"/>
        <v>2956.9360000000001</v>
      </c>
      <c r="Y5" s="37">
        <f t="shared" si="3"/>
        <v>1153.0639999999999</v>
      </c>
      <c r="Z5" s="37">
        <f t="shared" si="3"/>
        <v>0</v>
      </c>
      <c r="AA5" s="34"/>
      <c r="AB5" s="96">
        <f>SUMIFS(AB$43:AB$238,$AA$43:$AA$238,$B5)+SUMIFS($AB$23:$AB$39,$AA$23:$AA$39,$B5)</f>
        <v>5.0299999999999994</v>
      </c>
      <c r="AC5" s="12">
        <f>K5-SUM(R5:Z5)</f>
        <v>-0.22099999999954889</v>
      </c>
    </row>
    <row r="6" spans="2:29" x14ac:dyDescent="0.25">
      <c r="B6" s="95" t="s">
        <v>37</v>
      </c>
      <c r="C6" s="34"/>
      <c r="D6" s="35"/>
      <c r="E6" s="36">
        <f t="shared" si="0"/>
        <v>7495.7999799999998</v>
      </c>
      <c r="F6" s="36">
        <f t="shared" si="0"/>
        <v>4538.8844099999997</v>
      </c>
      <c r="G6" s="36">
        <f t="shared" si="1"/>
        <v>35.299599999999998</v>
      </c>
      <c r="H6" s="37">
        <f t="shared" si="2"/>
        <v>13919</v>
      </c>
      <c r="I6" s="37">
        <f t="shared" si="2"/>
        <v>0</v>
      </c>
      <c r="J6" s="37">
        <f t="shared" si="2"/>
        <v>0</v>
      </c>
      <c r="K6" s="37">
        <f t="shared" si="2"/>
        <v>13072</v>
      </c>
      <c r="L6" s="37">
        <f t="shared" si="2"/>
        <v>0</v>
      </c>
      <c r="M6" s="37">
        <f t="shared" si="2"/>
        <v>13919</v>
      </c>
      <c r="N6" s="37">
        <f t="shared" si="2"/>
        <v>0</v>
      </c>
      <c r="O6" s="37">
        <f t="shared" si="2"/>
        <v>0</v>
      </c>
      <c r="P6" s="37">
        <f t="shared" si="2"/>
        <v>0</v>
      </c>
      <c r="Q6" s="37">
        <f t="shared" si="2"/>
        <v>0</v>
      </c>
      <c r="R6" s="37">
        <f t="shared" si="3"/>
        <v>7678</v>
      </c>
      <c r="S6" s="37">
        <f t="shared" si="3"/>
        <v>0</v>
      </c>
      <c r="T6" s="37">
        <f t="shared" si="3"/>
        <v>0</v>
      </c>
      <c r="U6" s="37">
        <f t="shared" si="3"/>
        <v>0</v>
      </c>
      <c r="V6" s="37">
        <f t="shared" si="3"/>
        <v>0</v>
      </c>
      <c r="W6" s="37">
        <f t="shared" si="3"/>
        <v>0</v>
      </c>
      <c r="X6" s="37">
        <f t="shared" si="3"/>
        <v>3596</v>
      </c>
      <c r="Y6" s="37">
        <f t="shared" si="3"/>
        <v>1798</v>
      </c>
      <c r="Z6" s="37">
        <f t="shared" si="3"/>
        <v>0</v>
      </c>
      <c r="AA6" s="34"/>
      <c r="AB6" s="96">
        <f t="shared" ref="AB6:AB18" si="4">SUMIFS(AB$43:AB$238,$AA$43:$AA$238,$B6)+SUMIFS($AB$23:$AB$39,$AA$23:$AA$39,$B6)</f>
        <v>18.084</v>
      </c>
      <c r="AC6" s="12">
        <f t="shared" ref="AC6:AC18" si="5">K6-SUM(R6:Z6)</f>
        <v>0</v>
      </c>
    </row>
    <row r="7" spans="2:29" x14ac:dyDescent="0.25">
      <c r="B7" s="95" t="s">
        <v>48</v>
      </c>
      <c r="C7" s="34"/>
      <c r="D7" s="35"/>
      <c r="E7" s="36">
        <f t="shared" si="0"/>
        <v>8412.8729999999996</v>
      </c>
      <c r="F7" s="36">
        <f t="shared" si="0"/>
        <v>4491.0730000000003</v>
      </c>
      <c r="G7" s="36">
        <f t="shared" si="1"/>
        <v>35.193300000000001</v>
      </c>
      <c r="H7" s="37">
        <f t="shared" si="2"/>
        <v>12937</v>
      </c>
      <c r="I7" s="37">
        <f t="shared" si="2"/>
        <v>0</v>
      </c>
      <c r="J7" s="37">
        <f t="shared" si="2"/>
        <v>0</v>
      </c>
      <c r="K7" s="37">
        <f t="shared" si="2"/>
        <v>12937</v>
      </c>
      <c r="L7" s="37">
        <f t="shared" si="2"/>
        <v>0</v>
      </c>
      <c r="M7" s="37">
        <f t="shared" si="2"/>
        <v>12937</v>
      </c>
      <c r="N7" s="37">
        <f t="shared" si="2"/>
        <v>0</v>
      </c>
      <c r="O7" s="37">
        <f t="shared" si="2"/>
        <v>0</v>
      </c>
      <c r="P7" s="37">
        <f t="shared" si="2"/>
        <v>0</v>
      </c>
      <c r="Q7" s="37">
        <f t="shared" si="2"/>
        <v>0</v>
      </c>
      <c r="R7" s="37">
        <f t="shared" si="3"/>
        <v>12937</v>
      </c>
      <c r="S7" s="37">
        <f t="shared" si="3"/>
        <v>0</v>
      </c>
      <c r="T7" s="37">
        <f t="shared" si="3"/>
        <v>0</v>
      </c>
      <c r="U7" s="37">
        <f t="shared" si="3"/>
        <v>0</v>
      </c>
      <c r="V7" s="37">
        <f t="shared" si="3"/>
        <v>0</v>
      </c>
      <c r="W7" s="37">
        <f t="shared" si="3"/>
        <v>0</v>
      </c>
      <c r="X7" s="37">
        <f t="shared" si="3"/>
        <v>0</v>
      </c>
      <c r="Y7" s="37">
        <f t="shared" si="3"/>
        <v>0</v>
      </c>
      <c r="Z7" s="37">
        <f t="shared" si="3"/>
        <v>0</v>
      </c>
      <c r="AA7" s="34"/>
      <c r="AB7" s="96">
        <f t="shared" si="4"/>
        <v>9.0059999999999985</v>
      </c>
      <c r="AC7" s="12">
        <f t="shared" si="5"/>
        <v>0</v>
      </c>
    </row>
    <row r="8" spans="2:29" x14ac:dyDescent="0.25">
      <c r="B8" s="95" t="s">
        <v>264</v>
      </c>
      <c r="C8" s="34"/>
      <c r="D8" s="35"/>
      <c r="E8" s="36" t="e">
        <f t="shared" si="0"/>
        <v>#N/A</v>
      </c>
      <c r="F8" s="36" t="e">
        <f t="shared" si="0"/>
        <v>#N/A</v>
      </c>
      <c r="G8" s="36" t="e">
        <f t="shared" si="1"/>
        <v>#N/A</v>
      </c>
      <c r="H8" s="37">
        <f t="shared" si="2"/>
        <v>15800.421</v>
      </c>
      <c r="I8" s="37">
        <f t="shared" si="2"/>
        <v>0</v>
      </c>
      <c r="J8" s="37">
        <f t="shared" si="2"/>
        <v>15</v>
      </c>
      <c r="K8" s="37">
        <f t="shared" si="2"/>
        <v>15716.620999999999</v>
      </c>
      <c r="L8" s="37">
        <f t="shared" si="2"/>
        <v>0</v>
      </c>
      <c r="M8" s="37">
        <f t="shared" si="2"/>
        <v>15800.421</v>
      </c>
      <c r="N8" s="37">
        <f t="shared" si="2"/>
        <v>0</v>
      </c>
      <c r="O8" s="37">
        <f t="shared" si="2"/>
        <v>0</v>
      </c>
      <c r="P8" s="37">
        <f t="shared" si="2"/>
        <v>0</v>
      </c>
      <c r="Q8" s="37">
        <f t="shared" si="2"/>
        <v>15</v>
      </c>
      <c r="R8" s="37">
        <f t="shared" si="3"/>
        <v>13651</v>
      </c>
      <c r="S8" s="37">
        <f t="shared" si="3"/>
        <v>0</v>
      </c>
      <c r="T8" s="37">
        <f t="shared" si="3"/>
        <v>105.621</v>
      </c>
      <c r="U8" s="37">
        <f t="shared" si="3"/>
        <v>0</v>
      </c>
      <c r="V8" s="37">
        <f t="shared" si="3"/>
        <v>0</v>
      </c>
      <c r="W8" s="37">
        <f t="shared" si="3"/>
        <v>0</v>
      </c>
      <c r="X8" s="37">
        <f t="shared" si="3"/>
        <v>526</v>
      </c>
      <c r="Y8" s="37">
        <f t="shared" si="3"/>
        <v>1434</v>
      </c>
      <c r="Z8" s="37">
        <f t="shared" si="3"/>
        <v>0</v>
      </c>
      <c r="AA8" s="34"/>
      <c r="AB8" s="96">
        <f t="shared" si="4"/>
        <v>20.592999999999996</v>
      </c>
      <c r="AC8" s="12">
        <f t="shared" si="5"/>
        <v>0</v>
      </c>
    </row>
    <row r="9" spans="2:29" x14ac:dyDescent="0.25">
      <c r="B9" s="95" t="s">
        <v>43</v>
      </c>
      <c r="C9" s="34"/>
      <c r="D9" s="35"/>
      <c r="E9" s="36">
        <f t="shared" si="0"/>
        <v>11120.651</v>
      </c>
      <c r="F9" s="36">
        <f t="shared" si="0"/>
        <v>5900.396999999999</v>
      </c>
      <c r="G9" s="36">
        <f t="shared" si="1"/>
        <v>35.200499999999998</v>
      </c>
      <c r="H9" s="37">
        <f t="shared" si="2"/>
        <v>17039</v>
      </c>
      <c r="I9" s="37">
        <f t="shared" si="2"/>
        <v>0</v>
      </c>
      <c r="J9" s="37">
        <f t="shared" si="2"/>
        <v>0</v>
      </c>
      <c r="K9" s="37">
        <f t="shared" si="2"/>
        <v>17039</v>
      </c>
      <c r="L9" s="37">
        <f t="shared" si="2"/>
        <v>0</v>
      </c>
      <c r="M9" s="37">
        <f t="shared" si="2"/>
        <v>17039</v>
      </c>
      <c r="N9" s="37">
        <f t="shared" si="2"/>
        <v>0</v>
      </c>
      <c r="O9" s="37">
        <f t="shared" si="2"/>
        <v>0</v>
      </c>
      <c r="P9" s="37">
        <f t="shared" si="2"/>
        <v>0</v>
      </c>
      <c r="Q9" s="37">
        <f t="shared" si="2"/>
        <v>0</v>
      </c>
      <c r="R9" s="37">
        <f t="shared" si="3"/>
        <v>17039</v>
      </c>
      <c r="S9" s="37">
        <f t="shared" si="3"/>
        <v>0</v>
      </c>
      <c r="T9" s="37">
        <f t="shared" si="3"/>
        <v>0</v>
      </c>
      <c r="U9" s="37">
        <f t="shared" si="3"/>
        <v>0</v>
      </c>
      <c r="V9" s="37">
        <f t="shared" si="3"/>
        <v>0</v>
      </c>
      <c r="W9" s="37">
        <f t="shared" si="3"/>
        <v>0</v>
      </c>
      <c r="X9" s="37">
        <f t="shared" si="3"/>
        <v>0</v>
      </c>
      <c r="Y9" s="37">
        <f t="shared" si="3"/>
        <v>0</v>
      </c>
      <c r="Z9" s="37">
        <f t="shared" si="3"/>
        <v>0</v>
      </c>
      <c r="AA9" s="34"/>
      <c r="AB9" s="96">
        <f t="shared" si="4"/>
        <v>14.164</v>
      </c>
      <c r="AC9" s="12">
        <f t="shared" si="5"/>
        <v>0</v>
      </c>
    </row>
    <row r="10" spans="2:29" x14ac:dyDescent="0.25">
      <c r="B10" s="95" t="s">
        <v>44</v>
      </c>
      <c r="C10" s="34"/>
      <c r="D10" s="35"/>
      <c r="E10" s="36">
        <f t="shared" si="0"/>
        <v>8799.6389999999992</v>
      </c>
      <c r="F10" s="36">
        <f t="shared" si="0"/>
        <v>4698.2919999999995</v>
      </c>
      <c r="G10" s="36">
        <f t="shared" si="1"/>
        <v>31.6692</v>
      </c>
      <c r="H10" s="37">
        <f t="shared" si="2"/>
        <v>15054</v>
      </c>
      <c r="I10" s="37">
        <f t="shared" si="2"/>
        <v>0</v>
      </c>
      <c r="J10" s="37">
        <f t="shared" si="2"/>
        <v>0</v>
      </c>
      <c r="K10" s="37">
        <f t="shared" si="2"/>
        <v>15054</v>
      </c>
      <c r="L10" s="37">
        <f t="shared" si="2"/>
        <v>0</v>
      </c>
      <c r="M10" s="37">
        <f t="shared" si="2"/>
        <v>15054</v>
      </c>
      <c r="N10" s="37">
        <f t="shared" si="2"/>
        <v>0</v>
      </c>
      <c r="O10" s="37">
        <f t="shared" si="2"/>
        <v>0</v>
      </c>
      <c r="P10" s="37">
        <f t="shared" si="2"/>
        <v>0</v>
      </c>
      <c r="Q10" s="37">
        <f t="shared" si="2"/>
        <v>0</v>
      </c>
      <c r="R10" s="37">
        <f t="shared" si="3"/>
        <v>11535</v>
      </c>
      <c r="S10" s="37">
        <f t="shared" si="3"/>
        <v>0</v>
      </c>
      <c r="T10" s="37">
        <f t="shared" si="3"/>
        <v>0</v>
      </c>
      <c r="U10" s="37">
        <f t="shared" si="3"/>
        <v>0</v>
      </c>
      <c r="V10" s="37">
        <f t="shared" si="3"/>
        <v>0</v>
      </c>
      <c r="W10" s="37">
        <f t="shared" si="3"/>
        <v>0</v>
      </c>
      <c r="X10" s="37">
        <f t="shared" si="3"/>
        <v>3519</v>
      </c>
      <c r="Y10" s="37">
        <f t="shared" si="3"/>
        <v>0</v>
      </c>
      <c r="Z10" s="37">
        <f t="shared" si="3"/>
        <v>0</v>
      </c>
      <c r="AA10" s="34"/>
      <c r="AB10" s="96">
        <f t="shared" si="4"/>
        <v>33.023000000000003</v>
      </c>
      <c r="AC10" s="12">
        <f t="shared" si="5"/>
        <v>0</v>
      </c>
    </row>
    <row r="11" spans="2:29" x14ac:dyDescent="0.25">
      <c r="B11" s="95" t="s">
        <v>46</v>
      </c>
      <c r="C11" s="34"/>
      <c r="D11" s="35"/>
      <c r="E11" s="36">
        <f t="shared" si="0"/>
        <v>15075.755000000001</v>
      </c>
      <c r="F11" s="36">
        <f t="shared" si="0"/>
        <v>8349.5339999999997</v>
      </c>
      <c r="G11" s="36">
        <f t="shared" si="1"/>
        <v>35.212499999999999</v>
      </c>
      <c r="H11" s="37">
        <f t="shared" si="2"/>
        <v>24086.6</v>
      </c>
      <c r="I11" s="37">
        <f t="shared" si="2"/>
        <v>7.6999999999999886</v>
      </c>
      <c r="J11" s="37">
        <f t="shared" si="2"/>
        <v>0</v>
      </c>
      <c r="K11" s="37">
        <f t="shared" si="2"/>
        <v>24086.6</v>
      </c>
      <c r="L11" s="37">
        <f t="shared" si="2"/>
        <v>0</v>
      </c>
      <c r="M11" s="37">
        <f t="shared" si="2"/>
        <v>24086.6</v>
      </c>
      <c r="N11" s="37">
        <f t="shared" si="2"/>
        <v>7.6999999999999886</v>
      </c>
      <c r="O11" s="37">
        <f t="shared" si="2"/>
        <v>0</v>
      </c>
      <c r="P11" s="37">
        <f t="shared" si="2"/>
        <v>0</v>
      </c>
      <c r="Q11" s="37">
        <f t="shared" si="2"/>
        <v>0</v>
      </c>
      <c r="R11" s="37">
        <f t="shared" si="3"/>
        <v>22342</v>
      </c>
      <c r="S11" s="37">
        <f t="shared" si="3"/>
        <v>0</v>
      </c>
      <c r="T11" s="37">
        <f t="shared" si="3"/>
        <v>1744.6</v>
      </c>
      <c r="U11" s="37">
        <f t="shared" si="3"/>
        <v>0</v>
      </c>
      <c r="V11" s="37">
        <f t="shared" si="3"/>
        <v>0</v>
      </c>
      <c r="W11" s="37">
        <f t="shared" si="3"/>
        <v>0</v>
      </c>
      <c r="X11" s="37">
        <f t="shared" si="3"/>
        <v>0</v>
      </c>
      <c r="Y11" s="37">
        <f t="shared" si="3"/>
        <v>0</v>
      </c>
      <c r="Z11" s="37">
        <f t="shared" si="3"/>
        <v>0</v>
      </c>
      <c r="AA11" s="34"/>
      <c r="AB11" s="96">
        <f t="shared" si="4"/>
        <v>25.661999999999999</v>
      </c>
      <c r="AC11" s="12">
        <f t="shared" si="5"/>
        <v>0</v>
      </c>
    </row>
    <row r="12" spans="2:29" x14ac:dyDescent="0.25">
      <c r="B12" s="95" t="s">
        <v>41</v>
      </c>
      <c r="C12" s="34"/>
      <c r="D12" s="35"/>
      <c r="E12" s="36">
        <f t="shared" si="0"/>
        <v>12581.648000000005</v>
      </c>
      <c r="F12" s="36">
        <f t="shared" si="0"/>
        <v>7901.8269999999993</v>
      </c>
      <c r="G12" s="36">
        <f t="shared" si="1"/>
        <v>35.303899999999999</v>
      </c>
      <c r="H12" s="37">
        <f t="shared" si="2"/>
        <v>25602.610999999997</v>
      </c>
      <c r="I12" s="37">
        <f t="shared" si="2"/>
        <v>0</v>
      </c>
      <c r="J12" s="37">
        <f t="shared" si="2"/>
        <v>581.49826373272276</v>
      </c>
      <c r="K12" s="37">
        <f t="shared" si="2"/>
        <v>24266.853999999999</v>
      </c>
      <c r="L12" s="37">
        <f t="shared" si="2"/>
        <v>0</v>
      </c>
      <c r="M12" s="37">
        <f t="shared" si="2"/>
        <v>25602.610999999997</v>
      </c>
      <c r="N12" s="37">
        <f t="shared" si="2"/>
        <v>0</v>
      </c>
      <c r="O12" s="37">
        <f t="shared" si="2"/>
        <v>0</v>
      </c>
      <c r="P12" s="37">
        <f t="shared" si="2"/>
        <v>0</v>
      </c>
      <c r="Q12" s="37">
        <f t="shared" si="2"/>
        <v>581.49826373272276</v>
      </c>
      <c r="R12" s="37">
        <f t="shared" si="3"/>
        <v>11060</v>
      </c>
      <c r="S12" s="37">
        <f t="shared" si="3"/>
        <v>0</v>
      </c>
      <c r="T12" s="37">
        <f t="shared" si="3"/>
        <v>0</v>
      </c>
      <c r="U12" s="37">
        <f t="shared" si="3"/>
        <v>0</v>
      </c>
      <c r="V12" s="37">
        <f t="shared" si="3"/>
        <v>0</v>
      </c>
      <c r="W12" s="37">
        <f t="shared" si="3"/>
        <v>0</v>
      </c>
      <c r="X12" s="37">
        <f t="shared" si="3"/>
        <v>1562</v>
      </c>
      <c r="Y12" s="37">
        <f t="shared" si="3"/>
        <v>11645</v>
      </c>
      <c r="Z12" s="37">
        <f t="shared" si="3"/>
        <v>0</v>
      </c>
      <c r="AA12" s="34"/>
      <c r="AB12" s="96">
        <f t="shared" si="4"/>
        <v>36.478999999999999</v>
      </c>
      <c r="AC12" s="12">
        <f t="shared" si="5"/>
        <v>-0.14600000000064028</v>
      </c>
    </row>
    <row r="13" spans="2:29" x14ac:dyDescent="0.25">
      <c r="B13" s="95" t="s">
        <v>45</v>
      </c>
      <c r="C13" s="34"/>
      <c r="D13" s="35"/>
      <c r="E13" s="36">
        <f t="shared" si="0"/>
        <v>7277.7100000000009</v>
      </c>
      <c r="F13" s="36">
        <f t="shared" si="0"/>
        <v>4105.2599999999993</v>
      </c>
      <c r="G13" s="36">
        <f t="shared" si="1"/>
        <v>35.1479</v>
      </c>
      <c r="H13" s="37">
        <f t="shared" si="2"/>
        <v>16402.915000000001</v>
      </c>
      <c r="I13" s="37">
        <f t="shared" si="2"/>
        <v>0</v>
      </c>
      <c r="J13" s="37">
        <f t="shared" si="2"/>
        <v>51.437976656639876</v>
      </c>
      <c r="K13" s="37">
        <f t="shared" si="2"/>
        <v>16299.4</v>
      </c>
      <c r="L13" s="37">
        <f t="shared" si="2"/>
        <v>0</v>
      </c>
      <c r="M13" s="37">
        <f t="shared" si="2"/>
        <v>16402.915000000001</v>
      </c>
      <c r="N13" s="37">
        <f t="shared" si="2"/>
        <v>0</v>
      </c>
      <c r="O13" s="37">
        <f t="shared" si="2"/>
        <v>0</v>
      </c>
      <c r="P13" s="37">
        <f t="shared" si="2"/>
        <v>0</v>
      </c>
      <c r="Q13" s="37">
        <f t="shared" si="2"/>
        <v>51.437976656639876</v>
      </c>
      <c r="R13" s="37">
        <f t="shared" si="3"/>
        <v>12676</v>
      </c>
      <c r="S13" s="37">
        <f t="shared" si="3"/>
        <v>0</v>
      </c>
      <c r="T13" s="37">
        <f t="shared" si="3"/>
        <v>1279</v>
      </c>
      <c r="U13" s="37">
        <f t="shared" si="3"/>
        <v>0</v>
      </c>
      <c r="V13" s="37">
        <f t="shared" si="3"/>
        <v>0</v>
      </c>
      <c r="W13" s="37">
        <f t="shared" si="3"/>
        <v>0</v>
      </c>
      <c r="X13" s="37">
        <f t="shared" si="3"/>
        <v>1314</v>
      </c>
      <c r="Y13" s="37">
        <f t="shared" si="3"/>
        <v>1030</v>
      </c>
      <c r="Z13" s="37">
        <f t="shared" si="3"/>
        <v>0</v>
      </c>
      <c r="AA13" s="34"/>
      <c r="AB13" s="96">
        <f t="shared" si="4"/>
        <v>18.106999999999999</v>
      </c>
      <c r="AC13" s="12">
        <f t="shared" si="5"/>
        <v>0.3999999999996362</v>
      </c>
    </row>
    <row r="14" spans="2:29" x14ac:dyDescent="0.25">
      <c r="B14" s="95" t="s">
        <v>265</v>
      </c>
      <c r="C14" s="34"/>
      <c r="D14" s="35"/>
      <c r="E14" s="36">
        <f t="shared" si="0"/>
        <v>76.063999999999993</v>
      </c>
      <c r="F14" s="36">
        <f t="shared" si="0"/>
        <v>51.395000000000003</v>
      </c>
      <c r="G14" s="36">
        <f t="shared" si="1"/>
        <v>35.296999999999997</v>
      </c>
      <c r="H14" s="37">
        <f t="shared" si="2"/>
        <v>162</v>
      </c>
      <c r="I14" s="37">
        <f t="shared" si="2"/>
        <v>0</v>
      </c>
      <c r="J14" s="37">
        <f t="shared" si="2"/>
        <v>0</v>
      </c>
      <c r="K14" s="37">
        <f t="shared" si="2"/>
        <v>162</v>
      </c>
      <c r="L14" s="37">
        <f t="shared" si="2"/>
        <v>0</v>
      </c>
      <c r="M14" s="37">
        <f t="shared" si="2"/>
        <v>162</v>
      </c>
      <c r="N14" s="37">
        <f t="shared" si="2"/>
        <v>0</v>
      </c>
      <c r="O14" s="37">
        <f t="shared" si="2"/>
        <v>0</v>
      </c>
      <c r="P14" s="37">
        <f t="shared" si="2"/>
        <v>0</v>
      </c>
      <c r="Q14" s="37">
        <f t="shared" si="2"/>
        <v>0</v>
      </c>
      <c r="R14" s="37">
        <f t="shared" si="3"/>
        <v>140</v>
      </c>
      <c r="S14" s="37">
        <f t="shared" si="3"/>
        <v>0</v>
      </c>
      <c r="T14" s="37">
        <f t="shared" si="3"/>
        <v>0</v>
      </c>
      <c r="U14" s="37">
        <f t="shared" si="3"/>
        <v>0</v>
      </c>
      <c r="V14" s="37">
        <f t="shared" si="3"/>
        <v>0</v>
      </c>
      <c r="W14" s="37">
        <f t="shared" si="3"/>
        <v>0</v>
      </c>
      <c r="X14" s="37">
        <f t="shared" si="3"/>
        <v>22</v>
      </c>
      <c r="Y14" s="37">
        <f t="shared" si="3"/>
        <v>0</v>
      </c>
      <c r="Z14" s="37">
        <f t="shared" si="3"/>
        <v>0</v>
      </c>
      <c r="AA14" s="34"/>
      <c r="AB14" s="96">
        <f t="shared" si="4"/>
        <v>0.20799999999999999</v>
      </c>
      <c r="AC14" s="12">
        <f t="shared" si="5"/>
        <v>0</v>
      </c>
    </row>
    <row r="15" spans="2:29" x14ac:dyDescent="0.25">
      <c r="B15" s="95" t="s">
        <v>39</v>
      </c>
      <c r="C15" s="34"/>
      <c r="D15" s="35"/>
      <c r="E15" s="36">
        <f t="shared" si="0"/>
        <v>12725.283000000001</v>
      </c>
      <c r="F15" s="36">
        <f t="shared" si="0"/>
        <v>6858.6029999999992</v>
      </c>
      <c r="G15" s="36">
        <f t="shared" si="1"/>
        <v>35.190100000000001</v>
      </c>
      <c r="H15" s="37">
        <f t="shared" si="2"/>
        <v>22332</v>
      </c>
      <c r="I15" s="37">
        <f t="shared" si="2"/>
        <v>0</v>
      </c>
      <c r="J15" s="37">
        <f t="shared" si="2"/>
        <v>0</v>
      </c>
      <c r="K15" s="37">
        <f t="shared" si="2"/>
        <v>22332</v>
      </c>
      <c r="L15" s="37">
        <f t="shared" si="2"/>
        <v>0</v>
      </c>
      <c r="M15" s="37">
        <f t="shared" si="2"/>
        <v>22332</v>
      </c>
      <c r="N15" s="37">
        <f t="shared" si="2"/>
        <v>0</v>
      </c>
      <c r="O15" s="37">
        <f t="shared" si="2"/>
        <v>0</v>
      </c>
      <c r="P15" s="37">
        <f t="shared" si="2"/>
        <v>0</v>
      </c>
      <c r="Q15" s="37">
        <f t="shared" si="2"/>
        <v>0</v>
      </c>
      <c r="R15" s="37">
        <f t="shared" si="3"/>
        <v>20980</v>
      </c>
      <c r="S15" s="37">
        <f t="shared" si="3"/>
        <v>0</v>
      </c>
      <c r="T15" s="37">
        <f t="shared" si="3"/>
        <v>0</v>
      </c>
      <c r="U15" s="37">
        <f t="shared" si="3"/>
        <v>0</v>
      </c>
      <c r="V15" s="37">
        <f t="shared" si="3"/>
        <v>0</v>
      </c>
      <c r="W15" s="37">
        <f t="shared" si="3"/>
        <v>0</v>
      </c>
      <c r="X15" s="37">
        <f t="shared" si="3"/>
        <v>1345</v>
      </c>
      <c r="Y15" s="37">
        <f t="shared" si="3"/>
        <v>7</v>
      </c>
      <c r="Z15" s="37">
        <f t="shared" si="3"/>
        <v>0</v>
      </c>
      <c r="AA15" s="34"/>
      <c r="AB15" s="96">
        <f t="shared" si="4"/>
        <v>30.762</v>
      </c>
      <c r="AC15" s="12">
        <f t="shared" si="5"/>
        <v>0</v>
      </c>
    </row>
    <row r="16" spans="2:29" x14ac:dyDescent="0.25">
      <c r="B16" s="95" t="s">
        <v>42</v>
      </c>
      <c r="C16" s="34"/>
      <c r="D16" s="35"/>
      <c r="E16" s="36">
        <f t="shared" si="0"/>
        <v>8990.2950000000001</v>
      </c>
      <c r="F16" s="36">
        <f t="shared" si="0"/>
        <v>4862.3279999999995</v>
      </c>
      <c r="G16" s="36">
        <f t="shared" si="1"/>
        <v>35.223999999999997</v>
      </c>
      <c r="H16" s="37">
        <f t="shared" si="2"/>
        <v>14132</v>
      </c>
      <c r="I16" s="37">
        <f t="shared" si="2"/>
        <v>0</v>
      </c>
      <c r="J16" s="37">
        <f t="shared" si="2"/>
        <v>0</v>
      </c>
      <c r="K16" s="37">
        <f t="shared" si="2"/>
        <v>14132</v>
      </c>
      <c r="L16" s="37">
        <f t="shared" si="2"/>
        <v>0</v>
      </c>
      <c r="M16" s="37">
        <f t="shared" si="2"/>
        <v>14132</v>
      </c>
      <c r="N16" s="37">
        <f t="shared" si="2"/>
        <v>0</v>
      </c>
      <c r="O16" s="37">
        <f t="shared" si="2"/>
        <v>0</v>
      </c>
      <c r="P16" s="37">
        <f t="shared" si="2"/>
        <v>0</v>
      </c>
      <c r="Q16" s="37">
        <f t="shared" si="2"/>
        <v>0</v>
      </c>
      <c r="R16" s="37">
        <f t="shared" si="3"/>
        <v>14132</v>
      </c>
      <c r="S16" s="37">
        <f t="shared" si="3"/>
        <v>0</v>
      </c>
      <c r="T16" s="37">
        <f t="shared" si="3"/>
        <v>0</v>
      </c>
      <c r="U16" s="37">
        <f t="shared" si="3"/>
        <v>0</v>
      </c>
      <c r="V16" s="37">
        <f t="shared" si="3"/>
        <v>0</v>
      </c>
      <c r="W16" s="37">
        <f t="shared" si="3"/>
        <v>0</v>
      </c>
      <c r="X16" s="37">
        <f t="shared" si="3"/>
        <v>0</v>
      </c>
      <c r="Y16" s="37">
        <f t="shared" si="3"/>
        <v>0</v>
      </c>
      <c r="Z16" s="37">
        <f t="shared" si="3"/>
        <v>0</v>
      </c>
      <c r="AA16" s="34"/>
      <c r="AB16" s="96">
        <f t="shared" si="4"/>
        <v>13.240000000000002</v>
      </c>
      <c r="AC16" s="12">
        <f t="shared" si="5"/>
        <v>0</v>
      </c>
    </row>
    <row r="17" spans="2:30" x14ac:dyDescent="0.25">
      <c r="B17" s="95" t="s">
        <v>40</v>
      </c>
      <c r="C17" s="34"/>
      <c r="D17" s="35"/>
      <c r="E17" s="36">
        <f t="shared" si="0"/>
        <v>13642.814999999999</v>
      </c>
      <c r="F17" s="36">
        <f t="shared" si="0"/>
        <v>7809.2060000000001</v>
      </c>
      <c r="G17" s="36">
        <f t="shared" si="1"/>
        <v>35.240699999999997</v>
      </c>
      <c r="H17" s="37">
        <f t="shared" si="2"/>
        <v>22927.528999999999</v>
      </c>
      <c r="I17" s="37">
        <f t="shared" si="2"/>
        <v>0.80000000000001137</v>
      </c>
      <c r="J17" s="37">
        <f t="shared" si="2"/>
        <v>88.687277710399997</v>
      </c>
      <c r="K17" s="37">
        <f t="shared" si="2"/>
        <v>22527.19</v>
      </c>
      <c r="L17" s="37">
        <f t="shared" si="2"/>
        <v>0</v>
      </c>
      <c r="M17" s="37">
        <f t="shared" si="2"/>
        <v>22927.528999999999</v>
      </c>
      <c r="N17" s="37">
        <f t="shared" si="2"/>
        <v>0.80000000000001137</v>
      </c>
      <c r="O17" s="37">
        <f t="shared" si="2"/>
        <v>0</v>
      </c>
      <c r="P17" s="37">
        <f t="shared" si="2"/>
        <v>0</v>
      </c>
      <c r="Q17" s="37">
        <f t="shared" si="2"/>
        <v>88.687277710399997</v>
      </c>
      <c r="R17" s="37">
        <f t="shared" si="3"/>
        <v>13244</v>
      </c>
      <c r="S17" s="37">
        <f t="shared" si="3"/>
        <v>0</v>
      </c>
      <c r="T17" s="37">
        <f t="shared" si="3"/>
        <v>917.19</v>
      </c>
      <c r="U17" s="37">
        <f t="shared" si="3"/>
        <v>0</v>
      </c>
      <c r="V17" s="37">
        <f t="shared" si="3"/>
        <v>0</v>
      </c>
      <c r="W17" s="37">
        <f t="shared" si="3"/>
        <v>0</v>
      </c>
      <c r="X17" s="37">
        <f t="shared" si="3"/>
        <v>5053</v>
      </c>
      <c r="Y17" s="37">
        <f t="shared" si="3"/>
        <v>3313</v>
      </c>
      <c r="Z17" s="37">
        <f t="shared" si="3"/>
        <v>0</v>
      </c>
      <c r="AA17" s="34"/>
      <c r="AB17" s="96">
        <f t="shared" si="4"/>
        <v>28.293999999999997</v>
      </c>
      <c r="AC17" s="12">
        <f t="shared" si="5"/>
        <v>0</v>
      </c>
    </row>
    <row r="18" spans="2:30" ht="15.75" thickBot="1" x14ac:dyDescent="0.3">
      <c r="B18" s="97" t="s">
        <v>38</v>
      </c>
      <c r="C18" s="98"/>
      <c r="D18" s="99"/>
      <c r="E18" s="100">
        <f t="shared" si="0"/>
        <v>3910.2439999999997</v>
      </c>
      <c r="F18" s="100">
        <f t="shared" si="0"/>
        <v>2104.3789999999999</v>
      </c>
      <c r="G18" s="100">
        <f t="shared" si="1"/>
        <v>35.3354</v>
      </c>
      <c r="H18" s="101">
        <f t="shared" si="2"/>
        <v>6046</v>
      </c>
      <c r="I18" s="101">
        <f t="shared" si="2"/>
        <v>0</v>
      </c>
      <c r="J18" s="101">
        <f t="shared" si="2"/>
        <v>0</v>
      </c>
      <c r="K18" s="101">
        <f t="shared" si="2"/>
        <v>6046</v>
      </c>
      <c r="L18" s="101">
        <f t="shared" si="2"/>
        <v>0</v>
      </c>
      <c r="M18" s="101">
        <f t="shared" si="2"/>
        <v>6046</v>
      </c>
      <c r="N18" s="101">
        <f t="shared" si="2"/>
        <v>0</v>
      </c>
      <c r="O18" s="101">
        <f t="shared" si="2"/>
        <v>0</v>
      </c>
      <c r="P18" s="101">
        <f t="shared" si="2"/>
        <v>0</v>
      </c>
      <c r="Q18" s="101">
        <f t="shared" si="2"/>
        <v>0</v>
      </c>
      <c r="R18" s="101">
        <f t="shared" si="3"/>
        <v>2838</v>
      </c>
      <c r="S18" s="101">
        <f t="shared" si="3"/>
        <v>0</v>
      </c>
      <c r="T18" s="101">
        <f t="shared" si="3"/>
        <v>3208</v>
      </c>
      <c r="U18" s="101">
        <f t="shared" si="3"/>
        <v>0</v>
      </c>
      <c r="V18" s="101">
        <f t="shared" si="3"/>
        <v>0</v>
      </c>
      <c r="W18" s="101">
        <f t="shared" si="3"/>
        <v>0</v>
      </c>
      <c r="X18" s="101">
        <f t="shared" si="3"/>
        <v>0</v>
      </c>
      <c r="Y18" s="101">
        <f t="shared" si="3"/>
        <v>0</v>
      </c>
      <c r="Z18" s="101">
        <f t="shared" si="3"/>
        <v>0</v>
      </c>
      <c r="AA18" s="98"/>
      <c r="AB18" s="102">
        <f t="shared" si="4"/>
        <v>5.8639999999999999</v>
      </c>
      <c r="AC18" s="12">
        <f t="shared" si="5"/>
        <v>0</v>
      </c>
    </row>
    <row r="19" spans="2:30" ht="15.75" thickBot="1" x14ac:dyDescent="0.3">
      <c r="D19" s="11"/>
      <c r="E19">
        <v>3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  <c r="P19">
        <v>13</v>
      </c>
      <c r="R19">
        <v>15</v>
      </c>
      <c r="S19">
        <v>16</v>
      </c>
      <c r="T19">
        <v>17</v>
      </c>
      <c r="U19">
        <v>18</v>
      </c>
      <c r="V19">
        <v>19</v>
      </c>
      <c r="W19">
        <v>20</v>
      </c>
      <c r="X19">
        <v>21</v>
      </c>
      <c r="Y19">
        <v>22</v>
      </c>
      <c r="Z19">
        <v>23</v>
      </c>
      <c r="AC19" s="12"/>
    </row>
    <row r="20" spans="2:30" x14ac:dyDescent="0.25">
      <c r="B20" s="87" t="s">
        <v>279</v>
      </c>
      <c r="C20" s="88"/>
      <c r="D20" s="89"/>
      <c r="E20" s="88" t="e">
        <f>SUM(E5:E18)</f>
        <v>#N/A</v>
      </c>
      <c r="F20" s="88" t="e">
        <f>SUM(F5:F18)</f>
        <v>#N/A</v>
      </c>
      <c r="G20" s="88"/>
      <c r="H20" s="88">
        <f t="shared" ref="H20:AB20" si="6">SUM(H5:H18)</f>
        <v>210823.85500000004</v>
      </c>
      <c r="I20" s="88">
        <f t="shared" si="6"/>
        <v>8.5</v>
      </c>
      <c r="J20" s="88">
        <f t="shared" si="6"/>
        <v>736.62351809976258</v>
      </c>
      <c r="K20" s="88">
        <f t="shared" si="6"/>
        <v>208053.44399999999</v>
      </c>
      <c r="L20" s="88">
        <f t="shared" si="6"/>
        <v>0</v>
      </c>
      <c r="M20" s="88">
        <f t="shared" si="6"/>
        <v>210823.85500000004</v>
      </c>
      <c r="N20" s="88">
        <f t="shared" si="6"/>
        <v>8.5</v>
      </c>
      <c r="O20" s="88">
        <f t="shared" si="6"/>
        <v>0</v>
      </c>
      <c r="P20" s="88">
        <f t="shared" si="6"/>
        <v>0</v>
      </c>
      <c r="Q20" s="88">
        <f t="shared" si="6"/>
        <v>736.62351809976258</v>
      </c>
      <c r="R20" s="88">
        <f t="shared" si="6"/>
        <v>160525</v>
      </c>
      <c r="S20" s="88">
        <f t="shared" si="6"/>
        <v>0</v>
      </c>
      <c r="T20" s="88">
        <f t="shared" si="6"/>
        <v>7254.4110000000001</v>
      </c>
      <c r="U20" s="88">
        <f t="shared" si="6"/>
        <v>0</v>
      </c>
      <c r="V20" s="88">
        <f t="shared" si="6"/>
        <v>0</v>
      </c>
      <c r="W20" s="88">
        <f t="shared" si="6"/>
        <v>0</v>
      </c>
      <c r="X20" s="88">
        <f t="shared" si="6"/>
        <v>19893.936000000002</v>
      </c>
      <c r="Y20" s="88">
        <f t="shared" si="6"/>
        <v>20380.063999999998</v>
      </c>
      <c r="Z20" s="88">
        <f t="shared" si="6"/>
        <v>0</v>
      </c>
      <c r="AA20" s="88"/>
      <c r="AB20" s="90">
        <f t="shared" si="6"/>
        <v>258.51599999999996</v>
      </c>
      <c r="AC20" s="12"/>
    </row>
    <row r="21" spans="2:30" ht="15.75" thickBot="1" x14ac:dyDescent="0.3">
      <c r="B21" s="91" t="s">
        <v>280</v>
      </c>
      <c r="C21" s="92"/>
      <c r="D21" s="93"/>
      <c r="E21" s="92" t="e">
        <f>SUM(E43:E191)</f>
        <v>#N/A</v>
      </c>
      <c r="F21" s="92" t="e">
        <f>SUM(F43:F191)</f>
        <v>#N/A</v>
      </c>
      <c r="G21" s="92"/>
      <c r="H21" s="92">
        <f t="shared" ref="H21:Z21" si="7">SUM(H43:H191)</f>
        <v>182931</v>
      </c>
      <c r="I21" s="92">
        <f t="shared" si="7"/>
        <v>0</v>
      </c>
      <c r="J21" s="92">
        <f t="shared" si="7"/>
        <v>0</v>
      </c>
      <c r="K21" s="92">
        <f t="shared" si="7"/>
        <v>182931</v>
      </c>
      <c r="L21" s="92">
        <f t="shared" si="7"/>
        <v>0</v>
      </c>
      <c r="M21" s="92">
        <f t="shared" si="7"/>
        <v>182931</v>
      </c>
      <c r="N21" s="92">
        <f t="shared" si="7"/>
        <v>0</v>
      </c>
      <c r="O21" s="92">
        <f t="shared" si="7"/>
        <v>0</v>
      </c>
      <c r="P21" s="92">
        <f t="shared" si="7"/>
        <v>0</v>
      </c>
      <c r="Q21" s="92">
        <f t="shared" si="7"/>
        <v>0</v>
      </c>
      <c r="R21" s="92">
        <f t="shared" si="7"/>
        <v>155123</v>
      </c>
      <c r="S21" s="92">
        <f t="shared" si="7"/>
        <v>0</v>
      </c>
      <c r="T21" s="92">
        <f t="shared" si="7"/>
        <v>4487</v>
      </c>
      <c r="U21" s="92">
        <f t="shared" si="7"/>
        <v>0</v>
      </c>
      <c r="V21" s="92">
        <f t="shared" si="7"/>
        <v>0</v>
      </c>
      <c r="W21" s="92">
        <f t="shared" si="7"/>
        <v>0</v>
      </c>
      <c r="X21" s="92">
        <f t="shared" si="7"/>
        <v>14980.936</v>
      </c>
      <c r="Y21" s="92">
        <f t="shared" si="7"/>
        <v>8340.0640000000003</v>
      </c>
      <c r="Z21" s="92">
        <f t="shared" si="7"/>
        <v>0</v>
      </c>
      <c r="AA21" s="92">
        <f>SUM(AA54:AA191)</f>
        <v>0</v>
      </c>
      <c r="AB21" s="94">
        <f>SUM(AB43:AB138)</f>
        <v>115.40199999999997</v>
      </c>
      <c r="AC21" s="12"/>
    </row>
    <row r="22" spans="2:30" ht="15.75" thickBot="1" x14ac:dyDescent="0.3">
      <c r="B22" t="s">
        <v>52</v>
      </c>
      <c r="E22">
        <v>0</v>
      </c>
      <c r="AC22" s="12">
        <f>K22-Q22-SUM(R22:Z22)</f>
        <v>0</v>
      </c>
    </row>
    <row r="23" spans="2:30" x14ac:dyDescent="0.25">
      <c r="B23" s="115" t="s">
        <v>32</v>
      </c>
      <c r="C23" s="116" t="s">
        <v>59</v>
      </c>
      <c r="D23" s="117">
        <f>D43</f>
        <v>12</v>
      </c>
      <c r="E23" s="134">
        <f>ROUND(INDEX('CZT Data'!$A:$W,MATCH($B23,'CZT Data'!$B:$B,0)+1+$D23,E$19),3)</f>
        <v>1183.74</v>
      </c>
      <c r="F23" s="134">
        <f>ROUND(INDEX('CZT Data'!$A:$W,MATCH($B23,'CZT Data'!$B:$B,0)+1+$D23,F$19),3)</f>
        <v>1183.74</v>
      </c>
      <c r="G23" s="118">
        <f>ROUND(INDEX('CZT Data'!$A:$W,MATCH($B23,'CZT Data'!$B:$B,0)+1+$D23,G$19),3)</f>
        <v>35.283000000000001</v>
      </c>
      <c r="H23" s="118">
        <f>ROUND(INDEX('CZT Data'!$A:$W,MATCH($B23,'CZT Data'!$B:$B,0)+1+$D23,H$19),3)</f>
        <v>4396</v>
      </c>
      <c r="I23" s="118">
        <f>'CZT Data'!F13</f>
        <v>0</v>
      </c>
      <c r="J23" s="118">
        <f>'CZT Data'!G13</f>
        <v>0</v>
      </c>
      <c r="K23" s="118">
        <f>ROUND(INDEX('CZT Data'!$A:$W,MATCH($B23,'CZT Data'!$B:$B,0)+1+$D23,K$19),3)</f>
        <v>3549</v>
      </c>
      <c r="L23" s="118">
        <f>'CZT Data'!I13</f>
        <v>0</v>
      </c>
      <c r="M23" s="118">
        <f>H23</f>
        <v>4396</v>
      </c>
      <c r="N23" s="118">
        <f>'CZT Data'!K13</f>
        <v>0</v>
      </c>
      <c r="O23" s="118">
        <f>'CZT Data'!L13</f>
        <v>0</v>
      </c>
      <c r="P23" s="118">
        <f>'CZT Data'!M13</f>
        <v>0</v>
      </c>
      <c r="Q23" s="118">
        <f>J23</f>
        <v>0</v>
      </c>
      <c r="R23" s="118">
        <f>ROUND(INDEX('CZT Data'!$A:$W,MATCH($B23,'CZT Data'!$B:$B,0)+1+$D23,R$19),3)</f>
        <v>0</v>
      </c>
      <c r="S23" s="118">
        <f>ROUND(INDEX('CZT Data'!$A:$W,MATCH($B23,'CZT Data'!$B:$B,0)+1+$D23,S$19),3)</f>
        <v>0</v>
      </c>
      <c r="T23" s="118">
        <f>ROUND(INDEX('CZT Data'!$A:$W,MATCH($B23,'CZT Data'!$B:$B,0)+1+$D23,T$19),3)</f>
        <v>0</v>
      </c>
      <c r="U23" s="118">
        <f>ROUND(INDEX('CZT Data'!$A:$W,MATCH($B23,'CZT Data'!$B:$B,0)+1+$D23,U$19),3)</f>
        <v>0</v>
      </c>
      <c r="V23" s="118">
        <f>ROUND(INDEX('CZT Data'!$A:$W,MATCH($B23,'CZT Data'!$B:$B,0)+1+$D23,V$19),3)</f>
        <v>0</v>
      </c>
      <c r="W23" s="118">
        <f>ROUND(INDEX('CZT Data'!$A:$W,MATCH($B23,'CZT Data'!$B:$B,0)+1+$D23,W$19),3)</f>
        <v>0</v>
      </c>
      <c r="X23" s="118">
        <f>ROUND(INDEX('CZT Data'!$A:$W,MATCH($B23,'CZT Data'!$B:$B,0)+1+$D23,X$19),3)</f>
        <v>2366</v>
      </c>
      <c r="Y23" s="118">
        <f>ROUND(INDEX('CZT Data'!$A:$W,MATCH($B23,'CZT Data'!$B:$B,0)+1+$D23,Y$19),3)</f>
        <v>1183</v>
      </c>
      <c r="Z23" s="118">
        <f>ROUND(INDEX('CZT Data'!$A:$W,MATCH($B23,'CZT Data'!$B:$B,0)+1+$D23,Z$19),3)</f>
        <v>0</v>
      </c>
      <c r="AA23" s="120" t="str">
        <f>'CZT Data'!B21</f>
        <v>Jihomoravský</v>
      </c>
      <c r="AB23" s="121">
        <f>'CZT Data'!D21</f>
        <v>7.47</v>
      </c>
      <c r="AC23" s="12">
        <f>K23-SUM(R23:Z23)</f>
        <v>0</v>
      </c>
      <c r="AD23" s="39">
        <f>H23/(F23*3.6)</f>
        <v>1.031570371121286</v>
      </c>
    </row>
    <row r="24" spans="2:30" x14ac:dyDescent="0.25">
      <c r="B24" s="122" t="s">
        <v>33</v>
      </c>
      <c r="C24" s="123" t="s">
        <v>59</v>
      </c>
      <c r="D24" s="124">
        <f>D23</f>
        <v>12</v>
      </c>
      <c r="E24" s="129">
        <f>ROUND(INDEX('CZT Data'!$A:$W,MATCH($B24,'CZT Data'!$B:$B,0)+1+$D24,E$19),3)</f>
        <v>147.28100000000001</v>
      </c>
      <c r="F24" s="129">
        <f>ROUND(INDEX('CZT Data'!$A:$W,MATCH($B24,'CZT Data'!$B:$B,0)+1+$D24,F$19),3)</f>
        <v>147.28100000000001</v>
      </c>
      <c r="G24" s="125">
        <f>ROUND(INDEX('CZT Data'!$A:$W,MATCH($B24,'CZT Data'!$B:$B,0)+1+$D24,G$19),3)</f>
        <v>35.253</v>
      </c>
      <c r="H24" s="125">
        <f>ROUND(INDEX('CZT Data'!$A:$W,MATCH($B24,'CZT Data'!$B:$B,0)+1+$D24,H$19),3)</f>
        <v>430.779</v>
      </c>
      <c r="I24" s="125">
        <f>'CZT Data'!F167</f>
        <v>0</v>
      </c>
      <c r="J24" s="125">
        <f>'CZT Data'!G167</f>
        <v>0</v>
      </c>
      <c r="K24" s="125">
        <f>ROUND(INDEX('CZT Data'!$A:$W,MATCH($B24,'CZT Data'!$B:$B,0)+1+$D24,K$19),3)</f>
        <v>430.779</v>
      </c>
      <c r="L24" s="125">
        <f>'CZT Data'!I167</f>
        <v>0</v>
      </c>
      <c r="M24" s="125">
        <f t="shared" ref="M24:M35" si="8">H24</f>
        <v>430.779</v>
      </c>
      <c r="N24" s="125">
        <f>'CZT Data'!K167</f>
        <v>0</v>
      </c>
      <c r="O24" s="125">
        <f>'CZT Data'!L167</f>
        <v>0</v>
      </c>
      <c r="P24" s="125">
        <f>'CZT Data'!M167</f>
        <v>0</v>
      </c>
      <c r="Q24" s="125">
        <f t="shared" ref="Q24:Q35" si="9">J24</f>
        <v>0</v>
      </c>
      <c r="R24" s="125">
        <f>ROUND(INDEX('CZT Data'!$A:$W,MATCH($B24,'CZT Data'!$B:$B,0)+1+$D24,R$19),3)</f>
        <v>0</v>
      </c>
      <c r="S24" s="125">
        <f>ROUND(INDEX('CZT Data'!$A:$W,MATCH($B24,'CZT Data'!$B:$B,0)+1+$D24,S$19),3)</f>
        <v>0</v>
      </c>
      <c r="T24" s="125">
        <f>ROUND(INDEX('CZT Data'!$A:$W,MATCH($B24,'CZT Data'!$B:$B,0)+1+$D24,T$19),3)</f>
        <v>0</v>
      </c>
      <c r="U24" s="125">
        <f>ROUND(INDEX('CZT Data'!$A:$W,MATCH($B24,'CZT Data'!$B:$B,0)+1+$D24,U$19),3)</f>
        <v>0</v>
      </c>
      <c r="V24" s="125">
        <f>ROUND(INDEX('CZT Data'!$A:$W,MATCH($B24,'CZT Data'!$B:$B,0)+1+$D24,V$19),3)</f>
        <v>0</v>
      </c>
      <c r="W24" s="125">
        <f>ROUND(INDEX('CZT Data'!$A:$W,MATCH($B24,'CZT Data'!$B:$B,0)+1+$D24,W$19),3)</f>
        <v>0</v>
      </c>
      <c r="X24" s="125">
        <f>ROUND(INDEX('CZT Data'!$A:$W,MATCH($B24,'CZT Data'!$B:$B,0)+1+$D24,X$19),3)</f>
        <v>105</v>
      </c>
      <c r="Y24" s="125">
        <f>ROUND(INDEX('CZT Data'!$A:$W,MATCH($B24,'CZT Data'!$B:$B,0)+1+$D24,Y$19),3)</f>
        <v>326</v>
      </c>
      <c r="Z24" s="125">
        <f>ROUND(INDEX('CZT Data'!$A:$W,MATCH($B24,'CZT Data'!$B:$B,0)+1+$D24,Z$19),3)</f>
        <v>0</v>
      </c>
      <c r="AA24" s="127" t="str">
        <f>'CZT Data'!B175</f>
        <v>Jihočeský</v>
      </c>
      <c r="AB24" s="128">
        <f>'CZT Data'!D175</f>
        <v>2.1379999999999999</v>
      </c>
      <c r="AC24" s="12">
        <f t="shared" ref="AC24:AC35" si="10">K24-SUM(R24:Z24)</f>
        <v>-0.22100000000000364</v>
      </c>
      <c r="AD24" s="39">
        <f t="shared" ref="AD24:AD37" si="11">H24/(F24*3.6)</f>
        <v>0.81246619274267085</v>
      </c>
    </row>
    <row r="25" spans="2:30" x14ac:dyDescent="0.25">
      <c r="B25" s="122" t="s">
        <v>34</v>
      </c>
      <c r="C25" s="123" t="s">
        <v>59</v>
      </c>
      <c r="D25" s="124">
        <f t="shared" ref="D25:D39" si="12">D24</f>
        <v>12</v>
      </c>
      <c r="E25" s="129">
        <f>ROUND(INDEX('CZT Data'!$A:$W,MATCH($B25,'CZT Data'!$B:$B,0)+1+$D25,E$19),3)</f>
        <v>0</v>
      </c>
      <c r="F25" s="129">
        <f>ROUND(INDEX('CZT Data'!$A:$W,MATCH($B25,'CZT Data'!$B:$B,0)+1+$D25,F$19),3)</f>
        <v>0</v>
      </c>
      <c r="G25" s="125">
        <f>ROUND(INDEX('CZT Data'!$A:$W,MATCH($B25,'CZT Data'!$B:$B,0)+1+$D25,G$19),3)</f>
        <v>0</v>
      </c>
      <c r="H25" s="125">
        <f>ROUND(INDEX('CZT Data'!$A:$W,MATCH($B25,'CZT Data'!$B:$B,0)+1+$D25,H$19),3)</f>
        <v>0</v>
      </c>
      <c r="I25" s="125">
        <f>'CZT Data'!F35</f>
        <v>0</v>
      </c>
      <c r="J25" s="125">
        <f>'CZT Data'!G35</f>
        <v>0</v>
      </c>
      <c r="K25" s="125">
        <f>ROUND(INDEX('CZT Data'!$A:$W,MATCH($B25,'CZT Data'!$B:$B,0)+1+$D25,K$19),3)</f>
        <v>0</v>
      </c>
      <c r="L25" s="125">
        <f>'CZT Data'!I35</f>
        <v>0</v>
      </c>
      <c r="M25" s="125">
        <f t="shared" si="8"/>
        <v>0</v>
      </c>
      <c r="N25" s="125">
        <f>'CZT Data'!K35</f>
        <v>0</v>
      </c>
      <c r="O25" s="125">
        <f>'CZT Data'!L35</f>
        <v>0</v>
      </c>
      <c r="P25" s="125">
        <f>'CZT Data'!M35</f>
        <v>0</v>
      </c>
      <c r="Q25" s="125">
        <f t="shared" si="9"/>
        <v>0</v>
      </c>
      <c r="R25" s="125">
        <f>ROUND(INDEX('CZT Data'!$A:$W,MATCH($B25,'CZT Data'!$B:$B,0)+1+$D25,R$19),3)</f>
        <v>0</v>
      </c>
      <c r="S25" s="125">
        <f>ROUND(INDEX('CZT Data'!$A:$W,MATCH($B25,'CZT Data'!$B:$B,0)+1+$D25,S$19),3)</f>
        <v>0</v>
      </c>
      <c r="T25" s="125">
        <f>ROUND(INDEX('CZT Data'!$A:$W,MATCH($B25,'CZT Data'!$B:$B,0)+1+$D25,T$19),3)</f>
        <v>0</v>
      </c>
      <c r="U25" s="125">
        <f>ROUND(INDEX('CZT Data'!$A:$W,MATCH($B25,'CZT Data'!$B:$B,0)+1+$D25,U$19),3)</f>
        <v>0</v>
      </c>
      <c r="V25" s="125">
        <f>ROUND(INDEX('CZT Data'!$A:$W,MATCH($B25,'CZT Data'!$B:$B,0)+1+$D25,V$19),3)</f>
        <v>0</v>
      </c>
      <c r="W25" s="125">
        <f>ROUND(INDEX('CZT Data'!$A:$W,MATCH($B25,'CZT Data'!$B:$B,0)+1+$D25,W$19),3)</f>
        <v>0</v>
      </c>
      <c r="X25" s="125">
        <f>ROUND(INDEX('CZT Data'!$A:$W,MATCH($B25,'CZT Data'!$B:$B,0)+1+$D25,X$19),3)</f>
        <v>0</v>
      </c>
      <c r="Y25" s="125">
        <f>ROUND(INDEX('CZT Data'!$A:$W,MATCH($B25,'CZT Data'!$B:$B,0)+1+$D25,Y$19),3)</f>
        <v>0</v>
      </c>
      <c r="Z25" s="125">
        <f>ROUND(INDEX('CZT Data'!$A:$W,MATCH($B25,'CZT Data'!$B:$B,0)+1+$D25,Z$19),3)</f>
        <v>0</v>
      </c>
      <c r="AA25" s="127" t="str">
        <f>'CZT Data'!B43</f>
        <v>Moravskoslezský</v>
      </c>
      <c r="AB25" s="128">
        <f>'CZT Data'!D43</f>
        <v>4.8</v>
      </c>
      <c r="AC25" s="12">
        <f t="shared" si="10"/>
        <v>0</v>
      </c>
      <c r="AD25" s="39" t="e">
        <f t="shared" si="11"/>
        <v>#DIV/0!</v>
      </c>
    </row>
    <row r="26" spans="2:30" x14ac:dyDescent="0.25">
      <c r="B26" s="122" t="s">
        <v>65</v>
      </c>
      <c r="C26" s="123" t="s">
        <v>59</v>
      </c>
      <c r="D26" s="124">
        <f t="shared" si="12"/>
        <v>12</v>
      </c>
      <c r="E26" s="129">
        <f>ROUND(INDEX('CZT Data'!$A:$W,MATCH($B26,'CZT Data'!$B:$B,0)+1+$D26,E$19),3)</f>
        <v>1865.492</v>
      </c>
      <c r="F26" s="129">
        <f>ROUND(INDEX('CZT Data'!$A:$W,MATCH($B26,'CZT Data'!$B:$B,0)+1+$D26,F$19),3)</f>
        <v>1865.492</v>
      </c>
      <c r="G26" s="125">
        <f>ROUND(INDEX('CZT Data'!$A:$W,MATCH($B26,'CZT Data'!$B:$B,0)+1+$D26,G$19),3)</f>
        <v>35.304000000000002</v>
      </c>
      <c r="H26" s="125">
        <f>ROUND(INDEX('CZT Data'!$A:$W,MATCH($B26,'CZT Data'!$B:$B,0)+1+$D26,H$19),3)</f>
        <v>7608.3109999999997</v>
      </c>
      <c r="I26" s="125">
        <f>'CZT Data'!F145</f>
        <v>0</v>
      </c>
      <c r="J26" s="125">
        <f>'CZT Data'!G145</f>
        <v>509.17526373272312</v>
      </c>
      <c r="K26" s="125">
        <f>ROUND(INDEX('CZT Data'!$A:$W,MATCH($B26,'CZT Data'!$B:$B,0)+1+$D26,K$19),3)</f>
        <v>6413.9539999999997</v>
      </c>
      <c r="L26" s="125">
        <f>'CZT Data'!I145</f>
        <v>0</v>
      </c>
      <c r="M26" s="125">
        <f t="shared" si="8"/>
        <v>7608.3109999999997</v>
      </c>
      <c r="N26" s="125">
        <f>'CZT Data'!K145</f>
        <v>0</v>
      </c>
      <c r="O26" s="125">
        <f>'CZT Data'!L145</f>
        <v>0</v>
      </c>
      <c r="P26" s="125">
        <f>'CZT Data'!M145</f>
        <v>0</v>
      </c>
      <c r="Q26" s="125">
        <f t="shared" si="9"/>
        <v>509.17526373272312</v>
      </c>
      <c r="R26" s="125">
        <f>ROUND(INDEX('CZT Data'!$A:$W,MATCH($B26,'CZT Data'!$B:$B,0)+1+$D26,R$19),3)</f>
        <v>0</v>
      </c>
      <c r="S26" s="125">
        <f>ROUND(INDEX('CZT Data'!$A:$W,MATCH($B26,'CZT Data'!$B:$B,0)+1+$D26,S$19),3)</f>
        <v>0</v>
      </c>
      <c r="T26" s="125">
        <f>ROUND(INDEX('CZT Data'!$A:$W,MATCH($B26,'CZT Data'!$B:$B,0)+1+$D26,T$19),3)</f>
        <v>0</v>
      </c>
      <c r="U26" s="125">
        <f>ROUND(INDEX('CZT Data'!$A:$W,MATCH($B26,'CZT Data'!$B:$B,0)+1+$D26,U$19),3)</f>
        <v>0</v>
      </c>
      <c r="V26" s="125">
        <f>ROUND(INDEX('CZT Data'!$A:$W,MATCH($B26,'CZT Data'!$B:$B,0)+1+$D26,V$19),3)</f>
        <v>0</v>
      </c>
      <c r="W26" s="125">
        <f>ROUND(INDEX('CZT Data'!$A:$W,MATCH($B26,'CZT Data'!$B:$B,0)+1+$D26,W$19),3)</f>
        <v>0</v>
      </c>
      <c r="X26" s="125">
        <f>ROUND(INDEX('CZT Data'!$A:$W,MATCH($B26,'CZT Data'!$B:$B,0)+1+$D26,X$19),3)</f>
        <v>641</v>
      </c>
      <c r="Y26" s="125">
        <f>ROUND(INDEX('CZT Data'!$A:$W,MATCH($B26,'CZT Data'!$B:$B,0)+1+$D26,Y$19),3)</f>
        <v>5773</v>
      </c>
      <c r="Z26" s="125">
        <f>ROUND(INDEX('CZT Data'!$A:$W,MATCH($B26,'CZT Data'!$B:$B,0)+1+$D26,Z$19),3)</f>
        <v>0</v>
      </c>
      <c r="AA26" s="127" t="str">
        <f>'CZT Data'!B153</f>
        <v>Pardubický</v>
      </c>
      <c r="AB26" s="128">
        <f>'CZT Data'!D153</f>
        <v>21.355999999999998</v>
      </c>
      <c r="AC26" s="12">
        <f t="shared" si="10"/>
        <v>-4.6000000000276486E-2</v>
      </c>
      <c r="AD26" s="39">
        <f t="shared" si="11"/>
        <v>1.1329020559842777</v>
      </c>
    </row>
    <row r="27" spans="2:30" x14ac:dyDescent="0.25">
      <c r="B27" s="122" t="s">
        <v>66</v>
      </c>
      <c r="C27" s="123" t="s">
        <v>59</v>
      </c>
      <c r="D27" s="124">
        <f t="shared" si="12"/>
        <v>12</v>
      </c>
      <c r="E27" s="129">
        <f>ROUND(INDEX('CZT Data'!$A:$W,MATCH($B27,'CZT Data'!$B:$B,0)+1+$D27,E$19),3)</f>
        <v>960.16</v>
      </c>
      <c r="F27" s="129">
        <f>ROUND(INDEX('CZT Data'!$A:$W,MATCH($B27,'CZT Data'!$B:$B,0)+1+$D27,F$19),3)</f>
        <v>960.16</v>
      </c>
      <c r="G27" s="125">
        <f>ROUND(INDEX('CZT Data'!$A:$W,MATCH($B27,'CZT Data'!$B:$B,0)+1+$D27,G$19),3)</f>
        <v>35.304000000000002</v>
      </c>
      <c r="H27" s="125">
        <f>ROUND(INDEX('CZT Data'!$A:$W,MATCH($B27,'CZT Data'!$B:$B,0)+1+$D27,H$19),3)</f>
        <v>2955.3389999999999</v>
      </c>
      <c r="I27" s="125">
        <f>'CZT Data'!F123</f>
        <v>0</v>
      </c>
      <c r="J27" s="125">
        <f>'CZT Data'!G123</f>
        <v>89.487277710400008</v>
      </c>
      <c r="K27" s="125">
        <f>ROUND(INDEX('CZT Data'!$A:$W,MATCH($B27,'CZT Data'!$B:$B,0)+1+$D27,K$19),3)</f>
        <v>2555</v>
      </c>
      <c r="L27" s="125">
        <f>'CZT Data'!I123</f>
        <v>0</v>
      </c>
      <c r="M27" s="125">
        <f t="shared" si="8"/>
        <v>2955.3389999999999</v>
      </c>
      <c r="N27" s="125">
        <f>'CZT Data'!K123</f>
        <v>0</v>
      </c>
      <c r="O27" s="125">
        <f>'CZT Data'!L123</f>
        <v>0</v>
      </c>
      <c r="P27" s="125">
        <f>'CZT Data'!M123</f>
        <v>0</v>
      </c>
      <c r="Q27" s="125">
        <f t="shared" si="9"/>
        <v>89.487277710400008</v>
      </c>
      <c r="R27" s="125">
        <f>ROUND(INDEX('CZT Data'!$A:$W,MATCH($B27,'CZT Data'!$B:$B,0)+1+$D27,R$19),3)</f>
        <v>0</v>
      </c>
      <c r="S27" s="125">
        <f>ROUND(INDEX('CZT Data'!$A:$W,MATCH($B27,'CZT Data'!$B:$B,0)+1+$D27,S$19),3)</f>
        <v>0</v>
      </c>
      <c r="T27" s="125">
        <f>ROUND(INDEX('CZT Data'!$A:$W,MATCH($B27,'CZT Data'!$B:$B,0)+1+$D27,T$19),3)</f>
        <v>0</v>
      </c>
      <c r="U27" s="125">
        <f>ROUND(INDEX('CZT Data'!$A:$W,MATCH($B27,'CZT Data'!$B:$B,0)+1+$D27,U$19),3)</f>
        <v>0</v>
      </c>
      <c r="V27" s="125">
        <f>ROUND(INDEX('CZT Data'!$A:$W,MATCH($B27,'CZT Data'!$B:$B,0)+1+$D27,V$19),3)</f>
        <v>0</v>
      </c>
      <c r="W27" s="125">
        <f>ROUND(INDEX('CZT Data'!$A:$W,MATCH($B27,'CZT Data'!$B:$B,0)+1+$D27,W$19),3)</f>
        <v>0</v>
      </c>
      <c r="X27" s="125">
        <f>ROUND(INDEX('CZT Data'!$A:$W,MATCH($B27,'CZT Data'!$B:$B,0)+1+$D27,X$19),3)</f>
        <v>1022</v>
      </c>
      <c r="Y27" s="125">
        <f>ROUND(INDEX('CZT Data'!$A:$W,MATCH($B27,'CZT Data'!$B:$B,0)+1+$D27,Y$19),3)</f>
        <v>1533</v>
      </c>
      <c r="Z27" s="125">
        <f>ROUND(INDEX('CZT Data'!$A:$W,MATCH($B27,'CZT Data'!$B:$B,0)+1+$D27,Z$19),3)</f>
        <v>0</v>
      </c>
      <c r="AA27" s="127" t="str">
        <f>'CZT Data'!B131</f>
        <v>Vysočina</v>
      </c>
      <c r="AB27" s="128">
        <f>'CZT Data'!D131</f>
        <v>6.25</v>
      </c>
      <c r="AC27" s="12">
        <f t="shared" si="10"/>
        <v>0</v>
      </c>
      <c r="AD27" s="39">
        <f t="shared" si="11"/>
        <v>0.85499031411431425</v>
      </c>
    </row>
    <row r="28" spans="2:30" x14ac:dyDescent="0.25">
      <c r="B28" s="122" t="s">
        <v>67</v>
      </c>
      <c r="C28" s="123" t="s">
        <v>59</v>
      </c>
      <c r="D28" s="124">
        <f t="shared" si="12"/>
        <v>12</v>
      </c>
      <c r="E28" s="129">
        <f>ROUND(INDEX('CZT Data'!$A:$W,MATCH($B28,'CZT Data'!$B:$B,0)+1+$D28,E$19),3)</f>
        <v>0</v>
      </c>
      <c r="F28" s="129">
        <f>ROUND(INDEX('CZT Data'!$A:$W,MATCH($B28,'CZT Data'!$B:$B,0)+1+$D28,F$19),3)</f>
        <v>0</v>
      </c>
      <c r="G28" s="125">
        <f>ROUND(INDEX('CZT Data'!$A:$W,MATCH($B28,'CZT Data'!$B:$B,0)+1+$D28,G$19),3)</f>
        <v>35.28</v>
      </c>
      <c r="H28" s="125">
        <f>ROUND(INDEX('CZT Data'!$A:$W,MATCH($B28,'CZT Data'!$B:$B,0)+1+$D28,H$19),3)</f>
        <v>0</v>
      </c>
      <c r="I28" s="125">
        <f>'CZT Data'!F189</f>
        <v>0</v>
      </c>
      <c r="J28" s="125">
        <f>'CZT Data'!G189</f>
        <v>0</v>
      </c>
      <c r="K28" s="125">
        <f>ROUND(INDEX('CZT Data'!$A:$W,MATCH($B28,'CZT Data'!$B:$B,0)+1+$D28,K$19),3)</f>
        <v>0</v>
      </c>
      <c r="L28" s="125">
        <f>'CZT Data'!I189</f>
        <v>0</v>
      </c>
      <c r="M28" s="125">
        <f t="shared" si="8"/>
        <v>0</v>
      </c>
      <c r="N28" s="125">
        <f>'CZT Data'!K189</f>
        <v>0</v>
      </c>
      <c r="O28" s="125">
        <f>'CZT Data'!L189</f>
        <v>0</v>
      </c>
      <c r="P28" s="125">
        <f>'CZT Data'!M189</f>
        <v>0</v>
      </c>
      <c r="Q28" s="125">
        <f t="shared" si="9"/>
        <v>0</v>
      </c>
      <c r="R28" s="125">
        <f>ROUND(INDEX('CZT Data'!$A:$W,MATCH($B28,'CZT Data'!$B:$B,0)+1+$D28,R$19),3)</f>
        <v>0</v>
      </c>
      <c r="S28" s="125">
        <f>ROUND(INDEX('CZT Data'!$A:$W,MATCH($B28,'CZT Data'!$B:$B,0)+1+$D28,S$19),3)</f>
        <v>0</v>
      </c>
      <c r="T28" s="125">
        <f>ROUND(INDEX('CZT Data'!$A:$W,MATCH($B28,'CZT Data'!$B:$B,0)+1+$D28,T$19),3)</f>
        <v>0</v>
      </c>
      <c r="U28" s="125">
        <f>ROUND(INDEX('CZT Data'!$A:$W,MATCH($B28,'CZT Data'!$B:$B,0)+1+$D28,U$19),3)</f>
        <v>0</v>
      </c>
      <c r="V28" s="125">
        <f>ROUND(INDEX('CZT Data'!$A:$W,MATCH($B28,'CZT Data'!$B:$B,0)+1+$D28,V$19),3)</f>
        <v>0</v>
      </c>
      <c r="W28" s="125">
        <f>ROUND(INDEX('CZT Data'!$A:$W,MATCH($B28,'CZT Data'!$B:$B,0)+1+$D28,W$19),3)</f>
        <v>0</v>
      </c>
      <c r="X28" s="125">
        <f>ROUND(INDEX('CZT Data'!$A:$W,MATCH($B28,'CZT Data'!$B:$B,0)+1+$D28,X$19),3)</f>
        <v>0</v>
      </c>
      <c r="Y28" s="125">
        <f>ROUND(INDEX('CZT Data'!$A:$W,MATCH($B28,'CZT Data'!$B:$B,0)+1+$D28,Y$19),3)</f>
        <v>0</v>
      </c>
      <c r="Z28" s="125">
        <f>ROUND(INDEX('CZT Data'!$A:$W,MATCH($B28,'CZT Data'!$B:$B,0)+1+$D28,Z$19),3)</f>
        <v>0</v>
      </c>
      <c r="AA28" s="127" t="str">
        <f>'CZT Data'!B197</f>
        <v>Středočeský</v>
      </c>
      <c r="AB28" s="128">
        <f>'CZT Data'!D197</f>
        <v>11.337</v>
      </c>
      <c r="AC28" s="12">
        <f t="shared" si="10"/>
        <v>0</v>
      </c>
      <c r="AD28" s="39" t="e">
        <f t="shared" si="11"/>
        <v>#DIV/0!</v>
      </c>
    </row>
    <row r="29" spans="2:30" x14ac:dyDescent="0.25">
      <c r="B29" s="122" t="s">
        <v>68</v>
      </c>
      <c r="C29" s="123" t="s">
        <v>59</v>
      </c>
      <c r="D29" s="124">
        <f t="shared" si="12"/>
        <v>12</v>
      </c>
      <c r="E29" s="129">
        <f>ROUND(INDEX('CZT Data'!$A:$W,MATCH($B29,'CZT Data'!$B:$B,0)+1+$D29,E$19),3)</f>
        <v>400.56799999999998</v>
      </c>
      <c r="F29" s="129">
        <f>ROUND(INDEX('CZT Data'!$A:$W,MATCH($B29,'CZT Data'!$B:$B,0)+1+$D29,F$19),3)</f>
        <v>400.56799999999998</v>
      </c>
      <c r="G29" s="125">
        <f>ROUND(INDEX('CZT Data'!$A:$W,MATCH($B29,'CZT Data'!$B:$B,0)+1+$D29,G$19),3)</f>
        <v>35.268999999999998</v>
      </c>
      <c r="H29" s="125">
        <f>ROUND(INDEX('CZT Data'!$A:$W,MATCH($B29,'CZT Data'!$B:$B,0)+1+$D29,H$19),3)</f>
        <v>1247.915</v>
      </c>
      <c r="I29" s="125">
        <f>'CZT Data'!F79</f>
        <v>0</v>
      </c>
      <c r="J29" s="125">
        <f>'CZT Data'!G79</f>
        <v>51.437976656639876</v>
      </c>
      <c r="K29" s="125">
        <f>ROUND(INDEX('CZT Data'!$A:$W,MATCH($B29,'CZT Data'!$B:$B,0)+1+$D29,K$19),3)</f>
        <v>1144.4000000000001</v>
      </c>
      <c r="L29" s="125">
        <f>'CZT Data'!I79</f>
        <v>0</v>
      </c>
      <c r="M29" s="125">
        <f t="shared" si="8"/>
        <v>1247.915</v>
      </c>
      <c r="N29" s="125">
        <f>'CZT Data'!K79</f>
        <v>0</v>
      </c>
      <c r="O29" s="125">
        <f>'CZT Data'!L79</f>
        <v>0</v>
      </c>
      <c r="P29" s="125">
        <f>'CZT Data'!M79</f>
        <v>0</v>
      </c>
      <c r="Q29" s="125">
        <f t="shared" si="9"/>
        <v>51.437976656639876</v>
      </c>
      <c r="R29" s="125">
        <f>ROUND(INDEX('CZT Data'!$A:$W,MATCH($B29,'CZT Data'!$B:$B,0)+1+$D29,R$19),3)</f>
        <v>0</v>
      </c>
      <c r="S29" s="125">
        <f>ROUND(INDEX('CZT Data'!$A:$W,MATCH($B29,'CZT Data'!$B:$B,0)+1+$D29,S$19),3)</f>
        <v>0</v>
      </c>
      <c r="T29" s="125">
        <f>ROUND(INDEX('CZT Data'!$A:$W,MATCH($B29,'CZT Data'!$B:$B,0)+1+$D29,T$19),3)</f>
        <v>0</v>
      </c>
      <c r="U29" s="125">
        <f>ROUND(INDEX('CZT Data'!$A:$W,MATCH($B29,'CZT Data'!$B:$B,0)+1+$D29,U$19),3)</f>
        <v>0</v>
      </c>
      <c r="V29" s="125">
        <f>ROUND(INDEX('CZT Data'!$A:$W,MATCH($B29,'CZT Data'!$B:$B,0)+1+$D29,V$19),3)</f>
        <v>0</v>
      </c>
      <c r="W29" s="125">
        <f>ROUND(INDEX('CZT Data'!$A:$W,MATCH($B29,'CZT Data'!$B:$B,0)+1+$D29,W$19),3)</f>
        <v>0</v>
      </c>
      <c r="X29" s="125">
        <f>ROUND(INDEX('CZT Data'!$A:$W,MATCH($B29,'CZT Data'!$B:$B,0)+1+$D29,X$19),3)</f>
        <v>114</v>
      </c>
      <c r="Y29" s="125">
        <f>ROUND(INDEX('CZT Data'!$A:$W,MATCH($B29,'CZT Data'!$B:$B,0)+1+$D29,Y$19),3)</f>
        <v>1030</v>
      </c>
      <c r="Z29" s="125">
        <f>ROUND(INDEX('CZT Data'!$A:$W,MATCH($B29,'CZT Data'!$B:$B,0)+1+$D29,Z$19),3)</f>
        <v>0</v>
      </c>
      <c r="AA29" s="127" t="str">
        <f>'CZT Data'!B87</f>
        <v>Plzeňský</v>
      </c>
      <c r="AB29" s="128">
        <f>'CZT Data'!D87</f>
        <v>3.9399999999999995</v>
      </c>
      <c r="AC29" s="12">
        <f t="shared" si="10"/>
        <v>0.40000000000009095</v>
      </c>
      <c r="AD29" s="39">
        <f t="shared" si="11"/>
        <v>0.86537880099148101</v>
      </c>
    </row>
    <row r="30" spans="2:30" x14ac:dyDescent="0.25">
      <c r="B30" s="122" t="s">
        <v>69</v>
      </c>
      <c r="C30" s="123" t="s">
        <v>59</v>
      </c>
      <c r="D30" s="124">
        <f t="shared" si="12"/>
        <v>12</v>
      </c>
      <c r="E30" s="129">
        <f>ROUND(INDEX('CZT Data'!$A:$W,MATCH($B30,'CZT Data'!$B:$B,0)+1+$D30,E$19),3)</f>
        <v>283.05</v>
      </c>
      <c r="F30" s="129">
        <f>ROUND(INDEX('CZT Data'!$A:$W,MATCH($B30,'CZT Data'!$B:$B,0)+1+$D30,F$19),3)</f>
        <v>283.05</v>
      </c>
      <c r="G30" s="125">
        <f>ROUND(INDEX('CZT Data'!$A:$W,MATCH($B30,'CZT Data'!$B:$B,0)+1+$D30,G$19),3)</f>
        <v>35.304000000000002</v>
      </c>
      <c r="H30" s="125">
        <f>ROUND(INDEX('CZT Data'!$A:$W,MATCH($B30,'CZT Data'!$B:$B,0)+1+$D30,H$19),3)</f>
        <v>1592</v>
      </c>
      <c r="I30" s="125">
        <f>'CZT Data'!F101</f>
        <v>0</v>
      </c>
      <c r="J30" s="125">
        <f>'CZT Data'!G101</f>
        <v>15</v>
      </c>
      <c r="K30" s="125">
        <f>ROUND(INDEX('CZT Data'!$A:$W,MATCH($B30,'CZT Data'!$B:$B,0)+1+$D30,K$19),3)</f>
        <v>1516</v>
      </c>
      <c r="L30" s="125">
        <f>'CZT Data'!I101</f>
        <v>0</v>
      </c>
      <c r="M30" s="125">
        <f t="shared" si="8"/>
        <v>1592</v>
      </c>
      <c r="N30" s="125">
        <f>'CZT Data'!K101</f>
        <v>0</v>
      </c>
      <c r="O30" s="125">
        <f>'CZT Data'!L101</f>
        <v>0</v>
      </c>
      <c r="P30" s="125">
        <f>'CZT Data'!M101</f>
        <v>0</v>
      </c>
      <c r="Q30" s="125">
        <f t="shared" si="9"/>
        <v>15</v>
      </c>
      <c r="R30" s="125">
        <f>ROUND(INDEX('CZT Data'!$A:$W,MATCH($B30,'CZT Data'!$B:$B,0)+1+$D30,R$19),3)</f>
        <v>0</v>
      </c>
      <c r="S30" s="125">
        <f>ROUND(INDEX('CZT Data'!$A:$W,MATCH($B30,'CZT Data'!$B:$B,0)+1+$D30,S$19),3)</f>
        <v>0</v>
      </c>
      <c r="T30" s="125">
        <f>ROUND(INDEX('CZT Data'!$A:$W,MATCH($B30,'CZT Data'!$B:$B,0)+1+$D30,T$19),3)</f>
        <v>0</v>
      </c>
      <c r="U30" s="125">
        <f>ROUND(INDEX('CZT Data'!$A:$W,MATCH($B30,'CZT Data'!$B:$B,0)+1+$D30,U$19),3)</f>
        <v>0</v>
      </c>
      <c r="V30" s="125">
        <f>ROUND(INDEX('CZT Data'!$A:$W,MATCH($B30,'CZT Data'!$B:$B,0)+1+$D30,V$19),3)</f>
        <v>0</v>
      </c>
      <c r="W30" s="125">
        <f>ROUND(INDEX('CZT Data'!$A:$W,MATCH($B30,'CZT Data'!$B:$B,0)+1+$D30,W$19),3)</f>
        <v>0</v>
      </c>
      <c r="X30" s="125">
        <f>ROUND(INDEX('CZT Data'!$A:$W,MATCH($B30,'CZT Data'!$B:$B,0)+1+$D30,X$19),3)</f>
        <v>379</v>
      </c>
      <c r="Y30" s="125">
        <f>ROUND(INDEX('CZT Data'!$A:$W,MATCH($B30,'CZT Data'!$B:$B,0)+1+$D30,Y$19),3)</f>
        <v>1137</v>
      </c>
      <c r="Z30" s="125">
        <f>ROUND(INDEX('CZT Data'!$A:$W,MATCH($B30,'CZT Data'!$B:$B,0)+1+$D30,Z$19),3)</f>
        <v>0</v>
      </c>
      <c r="AA30" s="127" t="str">
        <f>'CZT Data'!B109</f>
        <v>Královéhradecký</v>
      </c>
      <c r="AB30" s="128">
        <f>'CZT Data'!D109</f>
        <v>3.99</v>
      </c>
      <c r="AC30" s="12">
        <f t="shared" si="10"/>
        <v>0</v>
      </c>
      <c r="AD30" s="39">
        <f t="shared" si="11"/>
        <v>1.562346660385876</v>
      </c>
    </row>
    <row r="31" spans="2:30" x14ac:dyDescent="0.25">
      <c r="B31" s="122" t="s">
        <v>35</v>
      </c>
      <c r="C31" s="123" t="s">
        <v>59</v>
      </c>
      <c r="D31" s="124">
        <f t="shared" si="12"/>
        <v>12</v>
      </c>
      <c r="E31" s="129">
        <f>ROUND(INDEX('CZT Data'!$A:$W,MATCH($B31,'CZT Data'!$B:$B,0)+1+$D31,E$19),3)</f>
        <v>454.16899999999998</v>
      </c>
      <c r="F31" s="129">
        <f>ROUND(INDEX('CZT Data'!$A:$W,MATCH($B31,'CZT Data'!$B:$B,0)+1+$D31,F$19),3)</f>
        <v>454.16899999999998</v>
      </c>
      <c r="G31" s="125">
        <f>ROUND(INDEX('CZT Data'!$A:$W,MATCH($B31,'CZT Data'!$B:$B,0)+1+$D31,G$19),3)</f>
        <v>35.304000000000002</v>
      </c>
      <c r="H31" s="125">
        <f>ROUND(INDEX('CZT Data'!$A:$W,MATCH($B31,'CZT Data'!$B:$B,0)+1+$D31,H$19),3)</f>
        <v>1463.3</v>
      </c>
      <c r="I31" s="125">
        <f>'CZT Data'!F57</f>
        <v>0</v>
      </c>
      <c r="J31" s="125">
        <f>'CZT Data'!G57</f>
        <v>72.322999999999581</v>
      </c>
      <c r="K31" s="125">
        <f>ROUND(INDEX('CZT Data'!$A:$W,MATCH($B31,'CZT Data'!$B:$B,0)+1+$D31,K$19),3)</f>
        <v>1321.9</v>
      </c>
      <c r="L31" s="125">
        <f>'CZT Data'!I57</f>
        <v>0</v>
      </c>
      <c r="M31" s="125">
        <f t="shared" si="8"/>
        <v>1463.3</v>
      </c>
      <c r="N31" s="125">
        <f>'CZT Data'!K57</f>
        <v>0</v>
      </c>
      <c r="O31" s="125">
        <f>'CZT Data'!L57</f>
        <v>0</v>
      </c>
      <c r="P31" s="125">
        <f>'CZT Data'!M57</f>
        <v>0</v>
      </c>
      <c r="Q31" s="125">
        <f t="shared" si="9"/>
        <v>72.322999999999581</v>
      </c>
      <c r="R31" s="125">
        <f>ROUND(INDEX('CZT Data'!$A:$W,MATCH($B31,'CZT Data'!$B:$B,0)+1+$D31,R$19),3)</f>
        <v>0</v>
      </c>
      <c r="S31" s="125">
        <f>ROUND(INDEX('CZT Data'!$A:$W,MATCH($B31,'CZT Data'!$B:$B,0)+1+$D31,S$19),3)</f>
        <v>0</v>
      </c>
      <c r="T31" s="125">
        <f>ROUND(INDEX('CZT Data'!$A:$W,MATCH($B31,'CZT Data'!$B:$B,0)+1+$D31,T$19),3)</f>
        <v>0</v>
      </c>
      <c r="U31" s="125">
        <f>ROUND(INDEX('CZT Data'!$A:$W,MATCH($B31,'CZT Data'!$B:$B,0)+1+$D31,U$19),3)</f>
        <v>0</v>
      </c>
      <c r="V31" s="125">
        <f>ROUND(INDEX('CZT Data'!$A:$W,MATCH($B31,'CZT Data'!$B:$B,0)+1+$D31,V$19),3)</f>
        <v>0</v>
      </c>
      <c r="W31" s="125">
        <f>ROUND(INDEX('CZT Data'!$A:$W,MATCH($B31,'CZT Data'!$B:$B,0)+1+$D31,W$19),3)</f>
        <v>0</v>
      </c>
      <c r="X31" s="125">
        <f>ROUND(INDEX('CZT Data'!$A:$W,MATCH($B31,'CZT Data'!$B:$B,0)+1+$D31,X$19),3)</f>
        <v>264</v>
      </c>
      <c r="Y31" s="125">
        <f>ROUND(INDEX('CZT Data'!$A:$W,MATCH($B31,'CZT Data'!$B:$B,0)+1+$D31,Y$19),3)</f>
        <v>1058</v>
      </c>
      <c r="Z31" s="125">
        <f>ROUND(INDEX('CZT Data'!$A:$W,MATCH($B31,'CZT Data'!$B:$B,0)+1+$D31,Z$19),3)</f>
        <v>0</v>
      </c>
      <c r="AA31" s="127" t="str">
        <f>'CZT Data'!B65</f>
        <v>Pardubický</v>
      </c>
      <c r="AB31" s="128">
        <f>'CZT Data'!D65</f>
        <v>4.9369999999999994</v>
      </c>
      <c r="AC31" s="12">
        <f t="shared" si="10"/>
        <v>-9.9999999999909051E-2</v>
      </c>
      <c r="AD31" s="39">
        <f t="shared" si="11"/>
        <v>0.8949801114171646</v>
      </c>
    </row>
    <row r="32" spans="2:30" x14ac:dyDescent="0.25">
      <c r="B32" s="122" t="s">
        <v>70</v>
      </c>
      <c r="C32" s="123" t="s">
        <v>59</v>
      </c>
      <c r="D32" s="124">
        <f t="shared" si="12"/>
        <v>12</v>
      </c>
      <c r="E32" s="129">
        <f>ROUND(INDEX('CZT Data'!$A:$W,MATCH($B32,'CZT Data'!$B:$B,0)+1+$D32,E$19),3)</f>
        <v>3.008</v>
      </c>
      <c r="F32" s="129">
        <f>ROUND(INDEX('CZT Data'!$A:$W,MATCH($B32,'CZT Data'!$B:$B,0)+1+$D32,F$19),3)</f>
        <v>3.008</v>
      </c>
      <c r="G32" s="125">
        <f>ROUND(INDEX('CZT Data'!$A:$W,MATCH($B32,'CZT Data'!$B:$B,0)+1+$D32,G$19),3)</f>
        <v>35.296999999999997</v>
      </c>
      <c r="H32" s="125">
        <f>ROUND(INDEX('CZT Data'!$A:$W,MATCH($B32,'CZT Data'!$B:$B,0)+1+$D32,H$19),3)</f>
        <v>22</v>
      </c>
      <c r="I32" s="125">
        <f>'CZT Data'!F211</f>
        <v>0</v>
      </c>
      <c r="J32" s="125">
        <f>'CZT Data'!G211</f>
        <v>0</v>
      </c>
      <c r="K32" s="125">
        <f>ROUND(INDEX('CZT Data'!$A:$W,MATCH($B32,'CZT Data'!$B:$B,0)+1+$D32,K$19),3)</f>
        <v>22</v>
      </c>
      <c r="L32" s="125">
        <f>'CZT Data'!I211</f>
        <v>0</v>
      </c>
      <c r="M32" s="125">
        <f t="shared" si="8"/>
        <v>22</v>
      </c>
      <c r="N32" s="125">
        <f>'CZT Data'!K211</f>
        <v>0</v>
      </c>
      <c r="O32" s="125">
        <f>'CZT Data'!L211</f>
        <v>0</v>
      </c>
      <c r="P32" s="125">
        <f>'CZT Data'!M211</f>
        <v>0</v>
      </c>
      <c r="Q32" s="125">
        <f t="shared" si="9"/>
        <v>0</v>
      </c>
      <c r="R32" s="125">
        <f>ROUND(INDEX('CZT Data'!$A:$W,MATCH($B32,'CZT Data'!$B:$B,0)+1+$D32,R$19),3)</f>
        <v>0</v>
      </c>
      <c r="S32" s="125">
        <f>ROUND(INDEX('CZT Data'!$A:$W,MATCH($B32,'CZT Data'!$B:$B,0)+1+$D32,S$19),3)</f>
        <v>0</v>
      </c>
      <c r="T32" s="125">
        <f>ROUND(INDEX('CZT Data'!$A:$W,MATCH($B32,'CZT Data'!$B:$B,0)+1+$D32,T$19),3)</f>
        <v>0</v>
      </c>
      <c r="U32" s="125">
        <f>ROUND(INDEX('CZT Data'!$A:$W,MATCH($B32,'CZT Data'!$B:$B,0)+1+$D32,U$19),3)</f>
        <v>0</v>
      </c>
      <c r="V32" s="125">
        <f>ROUND(INDEX('CZT Data'!$A:$W,MATCH($B32,'CZT Data'!$B:$B,0)+1+$D32,V$19),3)</f>
        <v>0</v>
      </c>
      <c r="W32" s="125">
        <f>ROUND(INDEX('CZT Data'!$A:$W,MATCH($B32,'CZT Data'!$B:$B,0)+1+$D32,W$19),3)</f>
        <v>0</v>
      </c>
      <c r="X32" s="125">
        <f>ROUND(INDEX('CZT Data'!$A:$W,MATCH($B32,'CZT Data'!$B:$B,0)+1+$D32,X$19),3)</f>
        <v>22</v>
      </c>
      <c r="Y32" s="125">
        <f>ROUND(INDEX('CZT Data'!$A:$W,MATCH($B32,'CZT Data'!$B:$B,0)+1+$D32,Y$19),3)</f>
        <v>0</v>
      </c>
      <c r="Z32" s="125">
        <f>ROUND(INDEX('CZT Data'!$A:$W,MATCH($B32,'CZT Data'!$B:$B,0)+1+$D32,Z$19),3)</f>
        <v>0</v>
      </c>
      <c r="AA32" s="127" t="str">
        <f>'CZT Data'!B219</f>
        <v>Hlavní město Praha</v>
      </c>
      <c r="AB32" s="128">
        <f>'CZT Data'!D219</f>
        <v>0.14599999999999999</v>
      </c>
      <c r="AC32" s="12">
        <f t="shared" si="10"/>
        <v>0</v>
      </c>
      <c r="AD32" s="39">
        <f t="shared" si="11"/>
        <v>2.0316193853427893</v>
      </c>
    </row>
    <row r="33" spans="1:30" x14ac:dyDescent="0.25">
      <c r="B33" s="122" t="s">
        <v>71</v>
      </c>
      <c r="C33" s="123" t="s">
        <v>59</v>
      </c>
      <c r="D33" s="124">
        <f t="shared" si="12"/>
        <v>12</v>
      </c>
      <c r="E33" s="129">
        <f>ROUND(INDEX('CZT Data'!$A:$W,MATCH($B33,'CZT Data'!$B:$B,0)+1+$D33,E$19),3)</f>
        <v>123.931</v>
      </c>
      <c r="F33" s="129">
        <f>ROUND(INDEX('CZT Data'!$A:$W,MATCH($B33,'CZT Data'!$B:$B,0)+1+$D33,F$19),3)</f>
        <v>123.931</v>
      </c>
      <c r="G33" s="125">
        <f>ROUND(INDEX('CZT Data'!$A:$W,MATCH($B33,'CZT Data'!$B:$B,0)+1+$D33,G$19),3)</f>
        <v>35.296999999999997</v>
      </c>
      <c r="H33" s="125">
        <f>ROUND(INDEX('CZT Data'!$A:$W,MATCH($B33,'CZT Data'!$B:$B,0)+1+$D33,H$19),3)</f>
        <v>0</v>
      </c>
      <c r="I33" s="125">
        <f>'CZT Data'!F233</f>
        <v>0</v>
      </c>
      <c r="J33" s="125">
        <f>'CZT Data'!G233</f>
        <v>0</v>
      </c>
      <c r="K33" s="125">
        <f>ROUND(INDEX('CZT Data'!$A:$W,MATCH($B33,'CZT Data'!$B:$B,0)+1+$D33,K$19),3)</f>
        <v>0</v>
      </c>
      <c r="L33" s="125">
        <f>'CZT Data'!I233</f>
        <v>0</v>
      </c>
      <c r="M33" s="125">
        <f t="shared" si="8"/>
        <v>0</v>
      </c>
      <c r="N33" s="125">
        <f>'CZT Data'!K233</f>
        <v>0</v>
      </c>
      <c r="O33" s="125">
        <f>'CZT Data'!L233</f>
        <v>0</v>
      </c>
      <c r="P33" s="125">
        <f>'CZT Data'!M233</f>
        <v>0</v>
      </c>
      <c r="Q33" s="125">
        <f t="shared" si="9"/>
        <v>0</v>
      </c>
      <c r="R33" s="125">
        <f>ROUND(INDEX('CZT Data'!$A:$W,MATCH($B33,'CZT Data'!$B:$B,0)+1+$D33,R$19),3)</f>
        <v>0</v>
      </c>
      <c r="S33" s="125">
        <f>ROUND(INDEX('CZT Data'!$A:$W,MATCH($B33,'CZT Data'!$B:$B,0)+1+$D33,S$19),3)</f>
        <v>0</v>
      </c>
      <c r="T33" s="125">
        <f>ROUND(INDEX('CZT Data'!$A:$W,MATCH($B33,'CZT Data'!$B:$B,0)+1+$D33,T$19),3)</f>
        <v>0</v>
      </c>
      <c r="U33" s="125">
        <f>ROUND(INDEX('CZT Data'!$A:$W,MATCH($B33,'CZT Data'!$B:$B,0)+1+$D33,U$19),3)</f>
        <v>0</v>
      </c>
      <c r="V33" s="125">
        <f>ROUND(INDEX('CZT Data'!$A:$W,MATCH($B33,'CZT Data'!$B:$B,0)+1+$D33,V$19),3)</f>
        <v>0</v>
      </c>
      <c r="W33" s="125">
        <f>ROUND(INDEX('CZT Data'!$A:$W,MATCH($B33,'CZT Data'!$B:$B,0)+1+$D33,W$19),3)</f>
        <v>0</v>
      </c>
      <c r="X33" s="125">
        <f>ROUND(INDEX('CZT Data'!$A:$W,MATCH($B33,'CZT Data'!$B:$B,0)+1+$D33,X$19),3)</f>
        <v>0</v>
      </c>
      <c r="Y33" s="125">
        <f>ROUND(INDEX('CZT Data'!$A:$W,MATCH($B33,'CZT Data'!$B:$B,0)+1+$D33,Y$19),3)</f>
        <v>0</v>
      </c>
      <c r="Z33" s="125">
        <f>ROUND(INDEX('CZT Data'!$A:$W,MATCH($B33,'CZT Data'!$B:$B,0)+1+$D33,Z$19),3)</f>
        <v>0</v>
      </c>
      <c r="AA33" s="127" t="str">
        <f>'CZT Data'!B241</f>
        <v>Ústecký</v>
      </c>
      <c r="AB33" s="128">
        <f>'CZT Data'!D241</f>
        <v>1.29</v>
      </c>
      <c r="AC33" s="12">
        <f t="shared" si="10"/>
        <v>0</v>
      </c>
      <c r="AD33" s="39">
        <f t="shared" si="11"/>
        <v>0</v>
      </c>
    </row>
    <row r="34" spans="1:30" x14ac:dyDescent="0.25">
      <c r="B34" s="122" t="s">
        <v>74</v>
      </c>
      <c r="C34" s="123" t="s">
        <v>59</v>
      </c>
      <c r="D34" s="124">
        <f t="shared" si="12"/>
        <v>12</v>
      </c>
      <c r="E34" s="129">
        <f>ROUND(INDEX('CZT Data'!$A:$W,MATCH($B34,'CZT Data'!$B:$B,0)+1+$D34,E$19),3)</f>
        <v>0</v>
      </c>
      <c r="F34" s="129">
        <f>ROUND(INDEX('CZT Data'!$A:$W,MATCH($B34,'CZT Data'!$B:$B,0)+1+$D34,F$19),3)</f>
        <v>0</v>
      </c>
      <c r="G34" s="125">
        <f>ROUND(INDEX('CZT Data'!$A:$W,MATCH($B34,'CZT Data'!$B:$B,0)+1+$D34,G$19),3)</f>
        <v>35.194000000000003</v>
      </c>
      <c r="H34" s="125">
        <f>ROUND(INDEX('CZT Data'!$A:$W,MATCH($B34,'CZT Data'!$B:$B,0)+1+$D34,H$19),3)</f>
        <v>0</v>
      </c>
      <c r="I34" s="125">
        <f>'CZT Data'!F255</f>
        <v>0</v>
      </c>
      <c r="J34" s="125">
        <f>'CZT Data'!G255</f>
        <v>0</v>
      </c>
      <c r="K34" s="125">
        <f>ROUND(INDEX('CZT Data'!$A:$W,MATCH($B34,'CZT Data'!$B:$B,0)+1+$D34,K$19),3)</f>
        <v>0</v>
      </c>
      <c r="L34" s="125">
        <f>'CZT Data'!I255</f>
        <v>0</v>
      </c>
      <c r="M34" s="125">
        <f t="shared" si="8"/>
        <v>0</v>
      </c>
      <c r="N34" s="125">
        <f>'CZT Data'!K255</f>
        <v>0</v>
      </c>
      <c r="O34" s="125">
        <f>'CZT Data'!L255</f>
        <v>0</v>
      </c>
      <c r="P34" s="125">
        <f>'CZT Data'!M255</f>
        <v>0</v>
      </c>
      <c r="Q34" s="125">
        <f t="shared" si="9"/>
        <v>0</v>
      </c>
      <c r="R34" s="125">
        <f>ROUND(INDEX('CZT Data'!$A:$W,MATCH($B34,'CZT Data'!$B:$B,0)+1+$D34,R$19),3)</f>
        <v>0</v>
      </c>
      <c r="S34" s="125">
        <f>ROUND(INDEX('CZT Data'!$A:$W,MATCH($B34,'CZT Data'!$B:$B,0)+1+$D34,S$19),3)</f>
        <v>0</v>
      </c>
      <c r="T34" s="125">
        <f>ROUND(INDEX('CZT Data'!$A:$W,MATCH($B34,'CZT Data'!$B:$B,0)+1+$D34,T$19),3)</f>
        <v>0</v>
      </c>
      <c r="U34" s="125">
        <f>ROUND(INDEX('CZT Data'!$A:$W,MATCH($B34,'CZT Data'!$B:$B,0)+1+$D34,U$19),3)</f>
        <v>0</v>
      </c>
      <c r="V34" s="125">
        <f>ROUND(INDEX('CZT Data'!$A:$W,MATCH($B34,'CZT Data'!$B:$B,0)+1+$D34,V$19),3)</f>
        <v>0</v>
      </c>
      <c r="W34" s="125">
        <f>ROUND(INDEX('CZT Data'!$A:$W,MATCH($B34,'CZT Data'!$B:$B,0)+1+$D34,W$19),3)</f>
        <v>0</v>
      </c>
      <c r="X34" s="125">
        <f>ROUND(INDEX('CZT Data'!$A:$W,MATCH($B34,'CZT Data'!$B:$B,0)+1+$D34,X$19),3)</f>
        <v>0</v>
      </c>
      <c r="Y34" s="125">
        <f>ROUND(INDEX('CZT Data'!$A:$W,MATCH($B34,'CZT Data'!$B:$B,0)+1+$D34,Y$19),3)</f>
        <v>0</v>
      </c>
      <c r="Z34" s="125">
        <f>ROUND(INDEX('CZT Data'!$A:$W,MATCH($B34,'CZT Data'!$B:$B,0)+1+$D34,Z$19),3)</f>
        <v>0</v>
      </c>
      <c r="AA34" s="127" t="str">
        <f>'CZT Data'!B263</f>
        <v>Moravskoslezský</v>
      </c>
      <c r="AB34" s="128">
        <f>'CZT Data'!D263</f>
        <v>11.337</v>
      </c>
      <c r="AC34" s="12">
        <f t="shared" si="10"/>
        <v>0</v>
      </c>
      <c r="AD34" s="39" t="e">
        <f t="shared" si="11"/>
        <v>#DIV/0!</v>
      </c>
    </row>
    <row r="35" spans="1:30" x14ac:dyDescent="0.25">
      <c r="B35" s="122" t="s">
        <v>73</v>
      </c>
      <c r="C35" s="123" t="s">
        <v>59</v>
      </c>
      <c r="D35" s="124">
        <f t="shared" si="12"/>
        <v>12</v>
      </c>
      <c r="E35" s="129">
        <f>ROUND(INDEX('CZT Data'!$A:$W,MATCH($B35,'CZT Data'!$B:$B,0)+1+$D35,E$19),3)</f>
        <v>38.468000000000004</v>
      </c>
      <c r="F35" s="129">
        <f>ROUND(INDEX('CZT Data'!$A:$W,MATCH($B35,'CZT Data'!$B:$B,0)+1+$D35,F$19),3)</f>
        <v>38.468000000000004</v>
      </c>
      <c r="G35" s="125">
        <f>ROUND(INDEX('CZT Data'!$A:$W,MATCH($B35,'CZT Data'!$B:$B,0)+1+$D35,G$19),3)</f>
        <v>35.304000000000002</v>
      </c>
      <c r="H35" s="125">
        <f>ROUND(INDEX('CZT Data'!$A:$W,MATCH($B35,'CZT Data'!$B:$B,0)+1+$D35,H$19),3)</f>
        <v>113.42100000000001</v>
      </c>
      <c r="I35" s="125">
        <f>'CZT Data'!F278</f>
        <v>0</v>
      </c>
      <c r="J35" s="125">
        <f>'CZT Data'!G278</f>
        <v>0</v>
      </c>
      <c r="K35" s="125">
        <f>ROUND(INDEX('CZT Data'!$A:$W,MATCH($B35,'CZT Data'!$B:$B,0)+1+$D35,K$19),3)</f>
        <v>105.621</v>
      </c>
      <c r="L35" s="125">
        <f>'CZT Data'!I278</f>
        <v>0</v>
      </c>
      <c r="M35" s="125">
        <f t="shared" si="8"/>
        <v>113.42100000000001</v>
      </c>
      <c r="N35" s="125">
        <f>'CZT Data'!K278</f>
        <v>0</v>
      </c>
      <c r="O35" s="125">
        <f>'CZT Data'!L278</f>
        <v>0</v>
      </c>
      <c r="P35" s="125">
        <f>'CZT Data'!M278</f>
        <v>0</v>
      </c>
      <c r="Q35" s="125">
        <f t="shared" si="9"/>
        <v>0</v>
      </c>
      <c r="R35" s="125">
        <f>ROUND(INDEX('CZT Data'!$A:$W,MATCH($B35,'CZT Data'!$B:$B,0)+1+$D35,R$19),3)</f>
        <v>0</v>
      </c>
      <c r="S35" s="125">
        <f>ROUND(INDEX('CZT Data'!$A:$W,MATCH($B35,'CZT Data'!$B:$B,0)+1+$D35,S$19),3)</f>
        <v>0</v>
      </c>
      <c r="T35" s="125">
        <f>ROUND(INDEX('CZT Data'!$A:$W,MATCH($B35,'CZT Data'!$B:$B,0)+1+$D35,T$19),3)</f>
        <v>105.621</v>
      </c>
      <c r="U35" s="125">
        <f>ROUND(INDEX('CZT Data'!$A:$W,MATCH($B35,'CZT Data'!$B:$B,0)+1+$D35,U$19),3)</f>
        <v>0</v>
      </c>
      <c r="V35" s="125">
        <f>ROUND(INDEX('CZT Data'!$A:$W,MATCH($B35,'CZT Data'!$B:$B,0)+1+$D35,V$19),3)</f>
        <v>0</v>
      </c>
      <c r="W35" s="125">
        <f>ROUND(INDEX('CZT Data'!$A:$W,MATCH($B35,'CZT Data'!$B:$B,0)+1+$D35,W$19),3)</f>
        <v>0</v>
      </c>
      <c r="X35" s="125">
        <f>ROUND(INDEX('CZT Data'!$A:$W,MATCH($B35,'CZT Data'!$B:$B,0)+1+$D35,X$19),3)</f>
        <v>0</v>
      </c>
      <c r="Y35" s="125">
        <f>ROUND(INDEX('CZT Data'!$A:$W,MATCH($B35,'CZT Data'!$B:$B,0)+1+$D35,Y$19),3)</f>
        <v>0</v>
      </c>
      <c r="Z35" s="125">
        <f>ROUND(INDEX('CZT Data'!$A:$W,MATCH($B35,'CZT Data'!$B:$B,0)+1+$D35,Z$19),3)</f>
        <v>0</v>
      </c>
      <c r="AA35" s="127" t="str">
        <f>'CZT Data'!B286</f>
        <v>Královéhradecký</v>
      </c>
      <c r="AB35" s="128">
        <f>'CZT Data'!D286</f>
        <v>6.3</v>
      </c>
      <c r="AC35" s="12">
        <f t="shared" si="10"/>
        <v>0</v>
      </c>
      <c r="AD35" s="39">
        <f t="shared" si="11"/>
        <v>0.81901407230251988</v>
      </c>
    </row>
    <row r="36" spans="1:30" x14ac:dyDescent="0.25">
      <c r="B36" s="122" t="s">
        <v>276</v>
      </c>
      <c r="C36" s="123" t="str">
        <f t="shared" ref="C36:C37" si="13">$C$2</f>
        <v>prosinec</v>
      </c>
      <c r="D36" s="124">
        <f t="shared" si="12"/>
        <v>12</v>
      </c>
      <c r="E36" s="129">
        <f>ROUND(INDEX('CZT Data'!$A:$W,MATCH($B36,'CZT Data'!$B:$B,0)+1+$D36,E$19),3)</f>
        <v>257.13099999999997</v>
      </c>
      <c r="F36" s="129">
        <f>ROUND(INDEX('CZT Data'!$A:$W,MATCH($B36,'CZT Data'!$B:$B,0)+1+$D36,F$19),3)</f>
        <v>257.13099999999997</v>
      </c>
      <c r="G36" s="125">
        <f>ROUND(INDEX('CZT Data'!$A:$W,MATCH($B36,'CZT Data'!$B:$B,0)+1+$D36,G$19),3)</f>
        <v>35.304000000000002</v>
      </c>
      <c r="H36" s="125">
        <f>ROUND(INDEX('CZT Data'!$A:$W,MATCH($B36,'CZT Data'!$B:$B,0)+1+$D36,H$19),3)</f>
        <v>917.19</v>
      </c>
      <c r="I36" s="125">
        <f>'CZT Data'!F279</f>
        <v>0.80000000000001137</v>
      </c>
      <c r="J36" s="125">
        <f>'CZT Data'!G279</f>
        <v>-0.80000000000001137</v>
      </c>
      <c r="K36" s="125">
        <f>ROUND(INDEX('CZT Data'!$A:$W,MATCH($B36,'CZT Data'!$B:$B,0)+1+$D36,K$19),3)</f>
        <v>917.19</v>
      </c>
      <c r="L36" s="125">
        <f>'CZT Data'!I279</f>
        <v>0</v>
      </c>
      <c r="M36" s="125">
        <f t="shared" ref="M36:M37" si="14">H36</f>
        <v>917.19</v>
      </c>
      <c r="N36" s="125">
        <f>'CZT Data'!K279</f>
        <v>0.80000000000001137</v>
      </c>
      <c r="O36" s="125">
        <f>'CZT Data'!L279</f>
        <v>0</v>
      </c>
      <c r="P36" s="125">
        <f>'CZT Data'!M279</f>
        <v>0</v>
      </c>
      <c r="Q36" s="125">
        <f t="shared" ref="Q36:Q37" si="15">J36</f>
        <v>-0.80000000000001137</v>
      </c>
      <c r="R36" s="125">
        <f>ROUND(INDEX('CZT Data'!$A:$W,MATCH($B36,'CZT Data'!$B:$B,0)+1+$D36,R$19),3)</f>
        <v>0</v>
      </c>
      <c r="S36" s="125">
        <f>ROUND(INDEX('CZT Data'!$A:$W,MATCH($B36,'CZT Data'!$B:$B,0)+1+$D36,S$19),3)</f>
        <v>0</v>
      </c>
      <c r="T36" s="125">
        <f>ROUND(INDEX('CZT Data'!$A:$W,MATCH($B36,'CZT Data'!$B:$B,0)+1+$D36,T$19),3)</f>
        <v>917.19</v>
      </c>
      <c r="U36" s="125">
        <f>ROUND(INDEX('CZT Data'!$A:$W,MATCH($B36,'CZT Data'!$B:$B,0)+1+$D36,U$19),3)</f>
        <v>0</v>
      </c>
      <c r="V36" s="125">
        <f>ROUND(INDEX('CZT Data'!$A:$W,MATCH($B36,'CZT Data'!$B:$B,0)+1+$D36,V$19),3)</f>
        <v>0</v>
      </c>
      <c r="W36" s="125">
        <f>ROUND(INDEX('CZT Data'!$A:$W,MATCH($B36,'CZT Data'!$B:$B,0)+1+$D36,W$19),3)</f>
        <v>0</v>
      </c>
      <c r="X36" s="125">
        <f>ROUND(INDEX('CZT Data'!$A:$W,MATCH($B36,'CZT Data'!$B:$B,0)+1+$D36,X$19),3)</f>
        <v>0</v>
      </c>
      <c r="Y36" s="125">
        <f>ROUND(INDEX('CZT Data'!$A:$W,MATCH($B36,'CZT Data'!$B:$B,0)+1+$D36,Y$19),3)</f>
        <v>0</v>
      </c>
      <c r="Z36" s="125">
        <f>ROUND(INDEX('CZT Data'!$A:$W,MATCH($B36,'CZT Data'!$B:$B,0)+1+$D36,Z$19),3)</f>
        <v>0</v>
      </c>
      <c r="AA36" s="127" t="s">
        <v>40</v>
      </c>
      <c r="AB36" s="128">
        <v>7.0949999999999998</v>
      </c>
      <c r="AC36" s="12"/>
      <c r="AD36" s="39">
        <f t="shared" si="11"/>
        <v>0.99083735527804906</v>
      </c>
    </row>
    <row r="37" spans="1:30" x14ac:dyDescent="0.25">
      <c r="B37" s="122" t="s">
        <v>277</v>
      </c>
      <c r="C37" s="123" t="str">
        <f t="shared" si="13"/>
        <v>prosinec</v>
      </c>
      <c r="D37" s="124">
        <f t="shared" si="12"/>
        <v>12</v>
      </c>
      <c r="E37" s="129">
        <f>ROUND(INDEX('CZT Data'!$A:$W,MATCH($B37,'CZT Data'!$B:$B,0)+1+$D37,E$19),3)</f>
        <v>573.66499999999996</v>
      </c>
      <c r="F37" s="129">
        <f>ROUND(INDEX('CZT Data'!$A:$W,MATCH($B37,'CZT Data'!$B:$B,0)+1+$D37,F$19),3)</f>
        <v>573.66499999999996</v>
      </c>
      <c r="G37" s="125">
        <f>ROUND(INDEX('CZT Data'!$A:$W,MATCH($B37,'CZT Data'!$B:$B,0)+1+$D37,G$19),3)</f>
        <v>0</v>
      </c>
      <c r="H37" s="125">
        <f>ROUND(INDEX('CZT Data'!$A:$W,MATCH($B37,'CZT Data'!$B:$B,0)+1+$D37,H$19),3)</f>
        <v>1744.6</v>
      </c>
      <c r="I37" s="125">
        <f>'CZT Data'!F280</f>
        <v>7.6999999999999886</v>
      </c>
      <c r="J37" s="125">
        <f>'CZT Data'!G280</f>
        <v>0</v>
      </c>
      <c r="K37" s="125">
        <f>ROUND(INDEX('CZT Data'!$A:$W,MATCH($B37,'CZT Data'!$B:$B,0)+1+$D37,K$19),3)</f>
        <v>1744.6</v>
      </c>
      <c r="L37" s="125">
        <f>'CZT Data'!I280</f>
        <v>0</v>
      </c>
      <c r="M37" s="125">
        <f t="shared" si="14"/>
        <v>1744.6</v>
      </c>
      <c r="N37" s="125">
        <f>'CZT Data'!K280</f>
        <v>7.6999999999999886</v>
      </c>
      <c r="O37" s="125">
        <f>'CZT Data'!L280</f>
        <v>0</v>
      </c>
      <c r="P37" s="125">
        <f>'CZT Data'!M280</f>
        <v>0</v>
      </c>
      <c r="Q37" s="125">
        <f t="shared" si="15"/>
        <v>0</v>
      </c>
      <c r="R37" s="125">
        <f>ROUND(INDEX('CZT Data'!$A:$W,MATCH($B37,'CZT Data'!$B:$B,0)+1+$D37,R$19),3)</f>
        <v>0</v>
      </c>
      <c r="S37" s="125">
        <f>ROUND(INDEX('CZT Data'!$A:$W,MATCH($B37,'CZT Data'!$B:$B,0)+1+$D37,S$19),3)</f>
        <v>0</v>
      </c>
      <c r="T37" s="125">
        <f>ROUND(INDEX('CZT Data'!$A:$W,MATCH($B37,'CZT Data'!$B:$B,0)+1+$D37,T$19),3)</f>
        <v>1744.6</v>
      </c>
      <c r="U37" s="125">
        <f>ROUND(INDEX('CZT Data'!$A:$W,MATCH($B37,'CZT Data'!$B:$B,0)+1+$D37,U$19),3)</f>
        <v>0</v>
      </c>
      <c r="V37" s="125">
        <f>ROUND(INDEX('CZT Data'!$A:$W,MATCH($B37,'CZT Data'!$B:$B,0)+1+$D37,V$19),3)</f>
        <v>0</v>
      </c>
      <c r="W37" s="125">
        <f>ROUND(INDEX('CZT Data'!$A:$W,MATCH($B37,'CZT Data'!$B:$B,0)+1+$D37,W$19),3)</f>
        <v>0</v>
      </c>
      <c r="X37" s="125">
        <f>ROUND(INDEX('CZT Data'!$A:$W,MATCH($B37,'CZT Data'!$B:$B,0)+1+$D37,X$19),3)</f>
        <v>0</v>
      </c>
      <c r="Y37" s="125">
        <f>ROUND(INDEX('CZT Data'!$A:$W,MATCH($B37,'CZT Data'!$B:$B,0)+1+$D37,Y$19),3)</f>
        <v>0</v>
      </c>
      <c r="Z37" s="125">
        <f>ROUND(INDEX('CZT Data'!$A:$W,MATCH($B37,'CZT Data'!$B:$B,0)+1+$D37,Z$19),3)</f>
        <v>0</v>
      </c>
      <c r="AA37" s="127" t="s">
        <v>46</v>
      </c>
      <c r="AB37" s="128">
        <v>4.407</v>
      </c>
      <c r="AC37" s="12"/>
      <c r="AD37" s="39">
        <f t="shared" si="11"/>
        <v>0.84476325226588878</v>
      </c>
    </row>
    <row r="38" spans="1:30" x14ac:dyDescent="0.25">
      <c r="B38" s="122" t="s">
        <v>75</v>
      </c>
      <c r="C38" s="123"/>
      <c r="D38" s="124">
        <f t="shared" si="12"/>
        <v>12</v>
      </c>
      <c r="E38" s="123">
        <f>'CZT Data'!C303</f>
        <v>562.49999999999989</v>
      </c>
      <c r="F38" s="125">
        <f t="shared" ref="F38:F39" si="16">E38</f>
        <v>562.49999999999989</v>
      </c>
      <c r="G38" s="135">
        <f>'CZT Data'!D303</f>
        <v>10.555114293333345</v>
      </c>
      <c r="H38" s="135">
        <f>'CZT Data'!E303</f>
        <v>4159.0682612931842</v>
      </c>
      <c r="I38" s="135">
        <f>'CZT Data'!F303</f>
        <v>0</v>
      </c>
      <c r="J38" s="135">
        <f>'CZT Data'!G303</f>
        <v>0</v>
      </c>
      <c r="K38" s="135">
        <f>'CZT Data'!H303</f>
        <v>4159.0682612931842</v>
      </c>
      <c r="L38" s="135">
        <f>'CZT Data'!I303</f>
        <v>0</v>
      </c>
      <c r="M38" s="135">
        <f>'CZT Data'!J303</f>
        <v>4159.0682612931842</v>
      </c>
      <c r="N38" s="135">
        <f>'CZT Data'!K303</f>
        <v>0</v>
      </c>
      <c r="O38" s="135">
        <f>'CZT Data'!L303</f>
        <v>0</v>
      </c>
      <c r="P38" s="135">
        <f>'CZT Data'!M303</f>
        <v>0</v>
      </c>
      <c r="Q38" s="135">
        <f>'CZT Data'!N303</f>
        <v>0</v>
      </c>
      <c r="R38" s="135">
        <f>'CZT Data'!O303</f>
        <v>0</v>
      </c>
      <c r="S38" s="135">
        <f>'CZT Data'!P303</f>
        <v>0</v>
      </c>
      <c r="T38" s="135">
        <f>'CZT Data'!Q303</f>
        <v>0</v>
      </c>
      <c r="U38" s="135">
        <f>'CZT Data'!R303</f>
        <v>0</v>
      </c>
      <c r="V38" s="135">
        <f>'CZT Data'!S303</f>
        <v>0</v>
      </c>
      <c r="W38" s="135">
        <f>'CZT Data'!T303</f>
        <v>0</v>
      </c>
      <c r="X38" s="135">
        <f>'CZT Data'!U303</f>
        <v>2079.5341306465921</v>
      </c>
      <c r="Y38" s="135">
        <f>'CZT Data'!V303</f>
        <v>2079.5341306465921</v>
      </c>
      <c r="Z38" s="135">
        <f>'CZT Data'!W303</f>
        <v>0</v>
      </c>
      <c r="AA38" s="123"/>
      <c r="AB38" s="128"/>
    </row>
    <row r="39" spans="1:30" ht="15.75" thickBot="1" x14ac:dyDescent="0.3">
      <c r="B39" s="130" t="s">
        <v>77</v>
      </c>
      <c r="C39" s="131"/>
      <c r="D39" s="124">
        <f t="shared" si="12"/>
        <v>12</v>
      </c>
      <c r="E39" s="131">
        <f>'CZT Data'!C325</f>
        <v>123.23</v>
      </c>
      <c r="F39" s="132">
        <f t="shared" si="16"/>
        <v>123.23</v>
      </c>
      <c r="G39" s="136">
        <f>'CZT Data'!D325</f>
        <v>15.14</v>
      </c>
      <c r="H39" s="136">
        <f>'CZT Data'!E325</f>
        <v>1306.931738706817</v>
      </c>
      <c r="I39" s="136">
        <f>'CZT Data'!F325</f>
        <v>0</v>
      </c>
      <c r="J39" s="136">
        <f>'CZT Data'!G325</f>
        <v>0</v>
      </c>
      <c r="K39" s="136">
        <f>'CZT Data'!H325</f>
        <v>1306.931738706817</v>
      </c>
      <c r="L39" s="136">
        <f>'CZT Data'!I325</f>
        <v>0</v>
      </c>
      <c r="M39" s="136">
        <f>'CZT Data'!J325</f>
        <v>1306.931738706817</v>
      </c>
      <c r="N39" s="136">
        <f>'CZT Data'!K325</f>
        <v>0</v>
      </c>
      <c r="O39" s="136">
        <f>'CZT Data'!L325</f>
        <v>0</v>
      </c>
      <c r="P39" s="136">
        <f>'CZT Data'!M325</f>
        <v>0</v>
      </c>
      <c r="Q39" s="136">
        <f>'CZT Data'!N325</f>
        <v>0</v>
      </c>
      <c r="R39" s="136">
        <f>'CZT Data'!O325</f>
        <v>0</v>
      </c>
      <c r="S39" s="136">
        <f>'CZT Data'!P325</f>
        <v>0</v>
      </c>
      <c r="T39" s="136">
        <f>'CZT Data'!Q325</f>
        <v>0</v>
      </c>
      <c r="U39" s="136">
        <f>'CZT Data'!R325</f>
        <v>0</v>
      </c>
      <c r="V39" s="136">
        <f>'CZT Data'!S325</f>
        <v>0</v>
      </c>
      <c r="W39" s="136">
        <f>'CZT Data'!T325</f>
        <v>0</v>
      </c>
      <c r="X39" s="136">
        <f>'CZT Data'!U325</f>
        <v>653.46586935340849</v>
      </c>
      <c r="Y39" s="136">
        <f>'CZT Data'!V325</f>
        <v>653.46586935340849</v>
      </c>
      <c r="Z39" s="136">
        <f>'CZT Data'!W325</f>
        <v>0</v>
      </c>
      <c r="AA39" s="131"/>
      <c r="AB39" s="133"/>
    </row>
    <row r="40" spans="1:30" x14ac:dyDescent="0.25">
      <c r="D40" s="11"/>
      <c r="AC40" s="12"/>
    </row>
    <row r="41" spans="1:30" ht="15.75" thickBot="1" x14ac:dyDescent="0.3">
      <c r="D41" s="11"/>
      <c r="AC41" s="12"/>
    </row>
    <row r="42" spans="1:30" ht="15.75" thickBot="1" x14ac:dyDescent="0.3">
      <c r="B42" s="78"/>
      <c r="C42" s="79">
        <v>1</v>
      </c>
      <c r="D42" s="80">
        <v>2</v>
      </c>
      <c r="E42" s="81">
        <v>4</v>
      </c>
      <c r="F42" s="81">
        <v>6</v>
      </c>
      <c r="G42" s="81">
        <v>7</v>
      </c>
      <c r="H42" s="81">
        <v>16</v>
      </c>
      <c r="I42" s="81">
        <v>19</v>
      </c>
      <c r="J42" s="81">
        <v>20</v>
      </c>
      <c r="K42" s="81">
        <v>21</v>
      </c>
      <c r="L42" s="81">
        <v>30</v>
      </c>
      <c r="M42" s="81">
        <v>31</v>
      </c>
      <c r="N42" s="81">
        <v>32</v>
      </c>
      <c r="O42" s="81"/>
      <c r="P42" s="81">
        <v>34</v>
      </c>
      <c r="Q42" s="81">
        <v>35</v>
      </c>
      <c r="R42" s="81">
        <v>45</v>
      </c>
      <c r="S42" s="81">
        <v>46</v>
      </c>
      <c r="T42" s="81">
        <v>47</v>
      </c>
      <c r="U42" s="81">
        <v>48</v>
      </c>
      <c r="V42" s="81">
        <v>49</v>
      </c>
      <c r="W42" s="81">
        <v>50</v>
      </c>
      <c r="X42" s="81">
        <v>51</v>
      </c>
      <c r="Y42" s="81">
        <v>52</v>
      </c>
      <c r="Z42" s="81">
        <v>53</v>
      </c>
      <c r="AA42" s="81">
        <v>63</v>
      </c>
      <c r="AB42" s="82">
        <v>65</v>
      </c>
      <c r="AC42" s="12"/>
    </row>
    <row r="43" spans="1:30" x14ac:dyDescent="0.25">
      <c r="A43">
        <v>3290</v>
      </c>
      <c r="B43" s="140" t="str">
        <f>INDEX([16]Data!$C$5:$C$156,MATCH(A43,[16]Data!$A$5:$A$156,0))</f>
        <v>KJ - Ivančice</v>
      </c>
      <c r="C43" s="141" t="str">
        <f>VLOOKUP($C$2,'[1]ERU-1'!$A$6:$BE$17,C$42,FALSE)</f>
        <v>Prosinec</v>
      </c>
      <c r="D43" s="141">
        <f>VLOOKUP($C$2,'[1]ERU-1'!$A$6:$BE$17,D$42,FALSE)</f>
        <v>12</v>
      </c>
      <c r="E43" s="141">
        <f>VLOOKUP($C$2,'[1]ERU-1'!$A$6:$BE$17,E$42,FALSE)</f>
        <v>1153.3420000000001</v>
      </c>
      <c r="F43" s="141">
        <f>VLOOKUP($C$2,'[1]ERU-1'!$A$6:$BE$17,F$42,FALSE)</f>
        <v>635.29100000000005</v>
      </c>
      <c r="G43" s="141">
        <f>VLOOKUP($C$2,'[1]ERU-1'!$A$6:$BE$17,G$42,FALSE)</f>
        <v>35.283000000000001</v>
      </c>
      <c r="H43" s="141">
        <f>VLOOKUP($C$2,'[1]ERU-1'!$A$6:$BE$17,H$42,FALSE)</f>
        <v>1845</v>
      </c>
      <c r="I43" s="141">
        <f>VLOOKUP($C$2,'[1]ERU-1'!$A$6:$BE$17,I$42,FALSE)</f>
        <v>0</v>
      </c>
      <c r="J43" s="141">
        <f>VLOOKUP($C$2,'[1]ERU-1'!$A$6:$BE$17,J$42,FALSE)</f>
        <v>0</v>
      </c>
      <c r="K43" s="141">
        <f>VLOOKUP($C$2,'[1]ERU-1'!$A$6:$BE$17,K$42,FALSE)</f>
        <v>1845</v>
      </c>
      <c r="L43" s="141">
        <f>VLOOKUP($C$2,'[1]ERU-1'!$A$6:$BE$17,L$42,FALSE)</f>
        <v>0</v>
      </c>
      <c r="M43" s="141">
        <f>VLOOKUP($C$2,'[1]ERU-1'!$A$6:$BE$17,M$42,FALSE)</f>
        <v>1845</v>
      </c>
      <c r="N43" s="141">
        <f>VLOOKUP($C$2,'[1]ERU-1'!$A$6:$BE$17,N$42,FALSE)</f>
        <v>0</v>
      </c>
      <c r="O43" s="141" t="s">
        <v>36</v>
      </c>
      <c r="P43" s="141">
        <f>VLOOKUP($C$2,'[1]ERU-1'!$A$6:$BE$17,P$42,FALSE)</f>
        <v>0</v>
      </c>
      <c r="Q43" s="141">
        <f>VLOOKUP($C$2,'[1]ERU-1'!$A$6:$BE$17,Q$42,FALSE)</f>
        <v>0</v>
      </c>
      <c r="R43" s="141">
        <f>VLOOKUP($C$2,'[1]ERU-1'!$A$6:$BE$17,R$42,FALSE)</f>
        <v>0</v>
      </c>
      <c r="S43" s="141">
        <f>VLOOKUP($C$2,'[1]ERU-1'!$A$6:$BE$17,S$42,FALSE)</f>
        <v>0</v>
      </c>
      <c r="T43" s="141">
        <f>VLOOKUP($C$2,'[1]ERU-1'!$A$6:$BE$17,T$42,FALSE)</f>
        <v>0</v>
      </c>
      <c r="U43" s="141">
        <f>VLOOKUP($C$2,'[1]ERU-1'!$A$6:$BE$17,U$42,FALSE)</f>
        <v>0</v>
      </c>
      <c r="V43" s="141">
        <f>VLOOKUP($C$2,'[1]ERU-1'!$A$6:$BE$17,V$42,FALSE)</f>
        <v>0</v>
      </c>
      <c r="W43" s="141">
        <f>VLOOKUP($C$2,'[1]ERU-1'!$A$6:$BE$17,W$42,FALSE)</f>
        <v>0</v>
      </c>
      <c r="X43" s="141">
        <f>VLOOKUP($C$2,'[1]ERU-1'!$A$6:$BE$17,X$42,FALSE)</f>
        <v>1230</v>
      </c>
      <c r="Y43" s="141">
        <f>VLOOKUP($C$2,'[1]ERU-1'!$A$6:$BE$17,Y$42,FALSE)</f>
        <v>615</v>
      </c>
      <c r="Z43" s="141">
        <f>VLOOKUP($C$2,'[1]ERU-1'!$A$6:$BE$17,Z$42,FALSE)</f>
        <v>0</v>
      </c>
      <c r="AA43" s="141" t="str">
        <f>INDEX([16]Data!$BK$5:$BK$156,MATCH(A43,[16]Data!$A$5:$A$156,0))</f>
        <v>Jihomoravský</v>
      </c>
      <c r="AB43" s="141">
        <f>INDEX([16]Data!$BM$5:$BM$156,MATCH(A43,[16]Data!$A$5:$A$156,0))</f>
        <v>2.5129999999999999</v>
      </c>
      <c r="AC43" s="12"/>
      <c r="AD43" s="39">
        <f>H43/(F43*3.6)</f>
        <v>0.80671692185156085</v>
      </c>
    </row>
    <row r="44" spans="1:30" x14ac:dyDescent="0.25">
      <c r="A44">
        <v>2658</v>
      </c>
      <c r="B44" s="142" t="str">
        <f>INDEX([16]Data!$C$5:$C$156,MATCH(A44,[16]Data!$A$5:$A$156,0))</f>
        <v>Kotelna Svitavy - Dimitrovova</v>
      </c>
      <c r="C44" s="83" t="str">
        <f>VLOOKUP($C$2,'[6]ERU-1'!$A$50:$BE$61,C$42,FALSE)</f>
        <v>Prosinec</v>
      </c>
      <c r="D44" s="83">
        <f>VLOOKUP($C$2,'[6]ERU-1'!$A$50:$BE$61,D$42,FALSE)</f>
        <v>12</v>
      </c>
      <c r="E44" s="83">
        <f>VLOOKUP($C$2,'[6]ERU-1'!$A$50:$BE$61,E$42,FALSE)</f>
        <v>339.66399999999999</v>
      </c>
      <c r="F44" s="83">
        <f>VLOOKUP($C$2,'[6]ERU-1'!$A$50:$BE$61,F$42,FALSE)</f>
        <v>200.77500000000001</v>
      </c>
      <c r="G44" s="83">
        <f>VLOOKUP($C$2,'[6]ERU-1'!$A$50:$BE$61,G$42,FALSE)</f>
        <v>35.304000000000002</v>
      </c>
      <c r="H44" s="83">
        <f>VLOOKUP($C$2,'[6]ERU-1'!$A$50:$BE$61,H$42,FALSE)</f>
        <v>673</v>
      </c>
      <c r="I44" s="83">
        <f>VLOOKUP($C$2,'[6]ERU-1'!$A$50:$BE$61,I$42,FALSE)</f>
        <v>0</v>
      </c>
      <c r="J44" s="83">
        <f>VLOOKUP($C$2,'[6]ERU-1'!$A$50:$BE$61,J$42,FALSE)</f>
        <v>0</v>
      </c>
      <c r="K44" s="83">
        <f>VLOOKUP($C$2,'[6]ERU-1'!$A$50:$BE$61,K$42,FALSE)</f>
        <v>673</v>
      </c>
      <c r="L44" s="83">
        <f>VLOOKUP($C$2,'[6]ERU-1'!$A$50:$BE$61,L$42,FALSE)</f>
        <v>0</v>
      </c>
      <c r="M44" s="83">
        <f>VLOOKUP($C$2,'[6]ERU-1'!$A$50:$BE$61,M$42,FALSE)</f>
        <v>673</v>
      </c>
      <c r="N44" s="83">
        <f>VLOOKUP($C$2,'[6]ERU-1'!$A$50:$BE$61,N$42,FALSE)</f>
        <v>0</v>
      </c>
      <c r="O44" s="83" t="s">
        <v>36</v>
      </c>
      <c r="P44" s="83">
        <f>VLOOKUP($C$2,'[6]ERU-1'!$A$50:$BE$61,P$42,FALSE)</f>
        <v>0</v>
      </c>
      <c r="Q44" s="83">
        <f>VLOOKUP($C$2,'[6]ERU-1'!$A$50:$BE$61,Q$42,FALSE)</f>
        <v>0</v>
      </c>
      <c r="R44" s="83">
        <f>VLOOKUP($C$2,'[6]ERU-1'!$A$50:$BE$61,R$42,FALSE)</f>
        <v>0</v>
      </c>
      <c r="S44" s="83">
        <f>VLOOKUP($C$2,'[6]ERU-1'!$A$50:$BE$61,S$42,FALSE)</f>
        <v>0</v>
      </c>
      <c r="T44" s="83">
        <f>VLOOKUP($C$2,'[6]ERU-1'!$A$50:$BE$61,T$42,FALSE)</f>
        <v>0</v>
      </c>
      <c r="U44" s="83">
        <f>VLOOKUP($C$2,'[6]ERU-1'!$A$50:$BE$61,U$42,FALSE)</f>
        <v>0</v>
      </c>
      <c r="V44" s="83">
        <f>VLOOKUP($C$2,'[6]ERU-1'!$A$50:$BE$61,V$42,FALSE)</f>
        <v>0</v>
      </c>
      <c r="W44" s="83">
        <f>VLOOKUP($C$2,'[6]ERU-1'!$A$50:$BE$61,W$42,FALSE)</f>
        <v>0</v>
      </c>
      <c r="X44" s="83">
        <f>VLOOKUP($C$2,'[6]ERU-1'!$A$50:$BE$61,X$42,FALSE)</f>
        <v>135</v>
      </c>
      <c r="Y44" s="83">
        <f>VLOOKUP($C$2,'[6]ERU-1'!$A$50:$BE$61,Y$42,FALSE)</f>
        <v>538</v>
      </c>
      <c r="Z44" s="83">
        <f>VLOOKUP($C$2,'[6]ERU-1'!$A$50:$BE$61,Z$42,FALSE)</f>
        <v>0</v>
      </c>
      <c r="AA44" s="83" t="str">
        <f>INDEX([16]Data!$BK$5:$BK$156,MATCH(A44,[16]Data!$A$5:$A$156,0))</f>
        <v>Pardubický</v>
      </c>
      <c r="AB44" s="83">
        <f>INDEX([16]Data!$BM$5:$BM$156,MATCH(A44,[16]Data!$A$5:$A$156,0))</f>
        <v>0.28000000000000003</v>
      </c>
      <c r="AC44" s="12"/>
      <c r="AD44" s="39">
        <f t="shared" ref="AD44:AD108" si="17">H44/(F44*3.6)</f>
        <v>0.93111415487209281</v>
      </c>
    </row>
    <row r="45" spans="1:30" x14ac:dyDescent="0.25">
      <c r="A45">
        <v>4380</v>
      </c>
      <c r="B45" s="142" t="str">
        <f>INDEX([16]Data!$C$5:$C$156,MATCH(A45,[16]Data!$A$5:$A$156,0))</f>
        <v>Kotelna Svitavy - Tovární</v>
      </c>
      <c r="C45" s="83" t="str">
        <f>VLOOKUP($C$2,'[6]ERU-1'!$A$28:$BE$39,C$42,FALSE)</f>
        <v>Prosinec</v>
      </c>
      <c r="D45" s="83">
        <f>VLOOKUP($C$2,'[6]ERU-1'!$A$28:$BE$39,D$42,FALSE)</f>
        <v>12</v>
      </c>
      <c r="E45" s="83">
        <f>VLOOKUP($C$2,'[6]ERU-1'!$A$28:$BE$39,E$42,FALSE)</f>
        <v>788.96600000000001</v>
      </c>
      <c r="F45" s="83">
        <f>VLOOKUP($C$2,'[6]ERU-1'!$A$28:$BE$39,F$42,FALSE)</f>
        <v>444.82100000000003</v>
      </c>
      <c r="G45" s="83">
        <f>VLOOKUP($C$2,'[6]ERU-1'!$A$28:$BE$39,G$42,FALSE)</f>
        <v>35.304000000000002</v>
      </c>
      <c r="H45" s="83">
        <f>VLOOKUP($C$2,'[6]ERU-1'!$A$28:$BE$39,H$42,FALSE)</f>
        <v>1485</v>
      </c>
      <c r="I45" s="83">
        <f>VLOOKUP($C$2,'[6]ERU-1'!$A$28:$BE$39,I$42,FALSE)</f>
        <v>0</v>
      </c>
      <c r="J45" s="83">
        <f>VLOOKUP($C$2,'[6]ERU-1'!$A$28:$BE$39,J$42,FALSE)</f>
        <v>0</v>
      </c>
      <c r="K45" s="83">
        <f>VLOOKUP($C$2,'[6]ERU-1'!$A$28:$BE$39,K$42,FALSE)</f>
        <v>1485</v>
      </c>
      <c r="L45" s="83">
        <f>VLOOKUP($C$2,'[6]ERU-1'!$A$28:$BE$39,L$42,FALSE)</f>
        <v>0</v>
      </c>
      <c r="M45" s="83">
        <f>VLOOKUP($C$2,'[6]ERU-1'!$A$28:$BE$39,M$42,FALSE)</f>
        <v>1485</v>
      </c>
      <c r="N45" s="83">
        <f>VLOOKUP($C$2,'[6]ERU-1'!$A$28:$BE$39,N$42,FALSE)</f>
        <v>0</v>
      </c>
      <c r="O45" s="83" t="s">
        <v>36</v>
      </c>
      <c r="P45" s="83">
        <f>VLOOKUP($C$2,'[6]ERU-1'!$A$28:$BE$39,P$42,FALSE)</f>
        <v>0</v>
      </c>
      <c r="Q45" s="83">
        <f>VLOOKUP($C$2,'[6]ERU-1'!$A$28:$BE$39,Q$42,FALSE)</f>
        <v>0</v>
      </c>
      <c r="R45" s="83">
        <f>VLOOKUP($C$2,'[6]ERU-1'!$A$28:$BE$39,R$42,FALSE)</f>
        <v>0</v>
      </c>
      <c r="S45" s="83">
        <f>VLOOKUP($C$2,'[6]ERU-1'!$A$28:$BE$39,S$42,FALSE)</f>
        <v>0</v>
      </c>
      <c r="T45" s="83">
        <f>VLOOKUP($C$2,'[6]ERU-1'!$A$28:$BE$39,T$42,FALSE)</f>
        <v>0</v>
      </c>
      <c r="U45" s="83">
        <f>VLOOKUP($C$2,'[6]ERU-1'!$A$28:$BE$39,U$42,FALSE)</f>
        <v>0</v>
      </c>
      <c r="V45" s="83">
        <f>VLOOKUP($C$2,'[6]ERU-1'!$A$28:$BE$39,V$42,FALSE)</f>
        <v>0</v>
      </c>
      <c r="W45" s="83">
        <f>VLOOKUP($C$2,'[6]ERU-1'!$A$28:$BE$39,W$42,FALSE)</f>
        <v>0</v>
      </c>
      <c r="X45" s="83">
        <f>VLOOKUP($C$2,'[6]ERU-1'!$A$28:$BE$39,X$42,FALSE)</f>
        <v>148</v>
      </c>
      <c r="Y45" s="83">
        <f>VLOOKUP($C$2,'[6]ERU-1'!$A$28:$BE$39,Y$42,FALSE)</f>
        <v>1337</v>
      </c>
      <c r="Z45" s="83">
        <f>VLOOKUP($C$2,'[6]ERU-1'!$A$28:$BE$39,Z$42,FALSE)</f>
        <v>0</v>
      </c>
      <c r="AA45" s="83" t="str">
        <f>INDEX([16]Data!$BK$5:$BK$156,MATCH(A45,[16]Data!$A$5:$A$156,0))</f>
        <v>Pardubický</v>
      </c>
      <c r="AB45" s="83">
        <f>INDEX([16]Data!$BM$5:$BM$156,MATCH(A45,[16]Data!$A$5:$A$156,0))</f>
        <v>0.748</v>
      </c>
      <c r="AC45" s="12"/>
      <c r="AD45" s="39">
        <f t="shared" si="17"/>
        <v>0.92733931176810447</v>
      </c>
    </row>
    <row r="46" spans="1:30" x14ac:dyDescent="0.25">
      <c r="A46">
        <v>2658</v>
      </c>
      <c r="B46" s="142" t="str">
        <f>INDEX([16]Data!$C$5:$C$156,MATCH(A46,[16]Data!$A$5:$A$156,0))</f>
        <v>Kotelna Svitavy - Dimitrovova</v>
      </c>
      <c r="C46" s="83" t="str">
        <f>VLOOKUP($C$2,'[6]ERU-1'!$A$6:$BE$17,C$42,FALSE)</f>
        <v>Prosinec</v>
      </c>
      <c r="D46" s="83">
        <f>VLOOKUP($C$2,'[6]ERU-1'!$A$6:$BE$17,D$42,FALSE)</f>
        <v>12</v>
      </c>
      <c r="E46" s="83">
        <f>VLOOKUP($C$2,'[6]ERU-1'!$A$6:$BE$17,E$42,FALSE)</f>
        <v>1818.627</v>
      </c>
      <c r="F46" s="83">
        <f>VLOOKUP($C$2,'[6]ERU-1'!$A$6:$BE$17,F$42,FALSE)</f>
        <v>943.51900000000001</v>
      </c>
      <c r="G46" s="83">
        <f>VLOOKUP($C$2,'[6]ERU-1'!$A$6:$BE$17,G$42,FALSE)</f>
        <v>35.296999999999997</v>
      </c>
      <c r="H46" s="83">
        <f>VLOOKUP($C$2,'[6]ERU-1'!$A$6:$BE$17,H$42,FALSE)</f>
        <v>2886</v>
      </c>
      <c r="I46" s="83">
        <f>VLOOKUP($C$2,'[6]ERU-1'!$A$6:$BE$17,I$42,FALSE)</f>
        <v>0</v>
      </c>
      <c r="J46" s="83">
        <f>VLOOKUP($C$2,'[6]ERU-1'!$A$6:$BE$17,J$42,FALSE)</f>
        <v>0</v>
      </c>
      <c r="K46" s="83">
        <f>VLOOKUP($C$2,'[6]ERU-1'!$A$6:$BE$17,K$42,FALSE)</f>
        <v>2886</v>
      </c>
      <c r="L46" s="83">
        <f>VLOOKUP($C$2,'[6]ERU-1'!$A$6:$BE$17,L$42,FALSE)</f>
        <v>0</v>
      </c>
      <c r="M46" s="83">
        <f>VLOOKUP($C$2,'[6]ERU-1'!$A$6:$BE$17,M$42,FALSE)</f>
        <v>2886</v>
      </c>
      <c r="N46" s="83">
        <f>VLOOKUP($C$2,'[6]ERU-1'!$A$6:$BE$17,N$42,FALSE)</f>
        <v>0</v>
      </c>
      <c r="O46" s="83" t="s">
        <v>36</v>
      </c>
      <c r="P46" s="83">
        <f>VLOOKUP($C$2,'[6]ERU-1'!$A$6:$BE$17,P$42,FALSE)</f>
        <v>0</v>
      </c>
      <c r="Q46" s="83">
        <f>VLOOKUP($C$2,'[6]ERU-1'!$A$6:$BE$17,Q$42,FALSE)</f>
        <v>0</v>
      </c>
      <c r="R46" s="83">
        <f>VLOOKUP($C$2,'[6]ERU-1'!$A$6:$BE$17,R$42,FALSE)</f>
        <v>0</v>
      </c>
      <c r="S46" s="83">
        <f>VLOOKUP($C$2,'[6]ERU-1'!$A$6:$BE$17,S$42,FALSE)</f>
        <v>0</v>
      </c>
      <c r="T46" s="83">
        <f>VLOOKUP($C$2,'[6]ERU-1'!$A$6:$BE$17,T$42,FALSE)</f>
        <v>0</v>
      </c>
      <c r="U46" s="83">
        <f>VLOOKUP($C$2,'[6]ERU-1'!$A$6:$BE$17,U$42,FALSE)</f>
        <v>0</v>
      </c>
      <c r="V46" s="83">
        <f>VLOOKUP($C$2,'[6]ERU-1'!$A$6:$BE$17,V$42,FALSE)</f>
        <v>0</v>
      </c>
      <c r="W46" s="83">
        <f>VLOOKUP($C$2,'[6]ERU-1'!$A$6:$BE$17,W$42,FALSE)</f>
        <v>0</v>
      </c>
      <c r="X46" s="83">
        <f>VLOOKUP($C$2,'[6]ERU-1'!$A$6:$BE$17,X$42,FALSE)</f>
        <v>289</v>
      </c>
      <c r="Y46" s="83">
        <f>VLOOKUP($C$2,'[6]ERU-1'!$A$6:$BE$17,Y$42,FALSE)</f>
        <v>2597</v>
      </c>
      <c r="Z46" s="83">
        <f>VLOOKUP($C$2,'[6]ERU-1'!$A$6:$BE$17,Z$42,FALSE)</f>
        <v>0</v>
      </c>
      <c r="AA46" s="83" t="str">
        <f>INDEX([16]Data!$BK$5:$BK$156,MATCH(A46,[16]Data!$A$5:$A$156,0))</f>
        <v>Pardubický</v>
      </c>
      <c r="AB46" s="83">
        <f>INDEX([16]Data!$BM$5:$BM$156,MATCH(A46,[16]Data!$A$5:$A$156,0))</f>
        <v>0.28000000000000003</v>
      </c>
      <c r="AC46" s="12"/>
      <c r="AD46" s="39">
        <f t="shared" si="17"/>
        <v>0.84965609242279871</v>
      </c>
    </row>
    <row r="47" spans="1:30" x14ac:dyDescent="0.25">
      <c r="A47">
        <v>3279</v>
      </c>
      <c r="B47" s="142" t="str">
        <f>INDEX([16]Data!$C$5:$C$156,MATCH(A47,[16]Data!$A$5:$A$156,0))</f>
        <v>KJ - Přelouč, 17. listopadu</v>
      </c>
      <c r="C47" s="83" t="str">
        <f>VLOOKUP($C$2,'[2]ERU-1'!$A$6:$BE$17,C$42,FALSE)</f>
        <v>Prosinec</v>
      </c>
      <c r="D47" s="83">
        <f>VLOOKUP($C$2,'[2]ERU-1'!$A$6:$BE$17,D$42,FALSE)</f>
        <v>12</v>
      </c>
      <c r="E47" s="83">
        <f>VLOOKUP($C$2,'[2]ERU-1'!$A$6:$BE$17,E$42,FALSE)</f>
        <v>238.685</v>
      </c>
      <c r="F47" s="83">
        <f>VLOOKUP($C$2,'[2]ERU-1'!$A$6:$BE$17,F$42,FALSE)</f>
        <v>137.084</v>
      </c>
      <c r="G47" s="83">
        <f>VLOOKUP($C$2,'[2]ERU-1'!$A$6:$BE$17,G$42,FALSE)</f>
        <v>35.304000000000002</v>
      </c>
      <c r="H47" s="83">
        <f>VLOOKUP($C$2,'[2]ERU-1'!$A$6:$BE$17,H$42,FALSE)</f>
        <v>427</v>
      </c>
      <c r="I47" s="83">
        <f>VLOOKUP($C$2,'[2]ERU-1'!$A$6:$BE$17,I$42,FALSE)</f>
        <v>0</v>
      </c>
      <c r="J47" s="83">
        <f>VLOOKUP($C$2,'[2]ERU-1'!$A$6:$BE$17,J$42,FALSE)</f>
        <v>0</v>
      </c>
      <c r="K47" s="83">
        <f>VLOOKUP($C$2,'[2]ERU-1'!$A$6:$BE$17,K$42,FALSE)</f>
        <v>427</v>
      </c>
      <c r="L47" s="83">
        <f>VLOOKUP($C$2,'[2]ERU-1'!$A$6:$BE$17,L$42,FALSE)</f>
        <v>0</v>
      </c>
      <c r="M47" s="83">
        <f>VLOOKUP($C$2,'[2]ERU-1'!$A$6:$BE$17,M$42,FALSE)</f>
        <v>427</v>
      </c>
      <c r="N47" s="83">
        <f>VLOOKUP($C$2,'[2]ERU-1'!$A$6:$BE$17,N$42,FALSE)</f>
        <v>0</v>
      </c>
      <c r="O47" s="83" t="s">
        <v>36</v>
      </c>
      <c r="P47" s="83">
        <f>VLOOKUP($C$2,'[2]ERU-1'!$A$6:$BE$17,P$42,FALSE)</f>
        <v>0</v>
      </c>
      <c r="Q47" s="83">
        <f>VLOOKUP($C$2,'[2]ERU-1'!$A$6:$BE$17,Q$42,FALSE)</f>
        <v>0</v>
      </c>
      <c r="R47" s="83">
        <f>VLOOKUP($C$2,'[2]ERU-1'!$A$6:$BE$17,R$42,FALSE)</f>
        <v>0</v>
      </c>
      <c r="S47" s="83">
        <f>VLOOKUP($C$2,'[2]ERU-1'!$A$6:$BE$17,S$42,FALSE)</f>
        <v>0</v>
      </c>
      <c r="T47" s="83">
        <f>VLOOKUP($C$2,'[2]ERU-1'!$A$6:$BE$17,T$42,FALSE)</f>
        <v>0</v>
      </c>
      <c r="U47" s="83">
        <f>VLOOKUP($C$2,'[2]ERU-1'!$A$6:$BE$17,U$42,FALSE)</f>
        <v>0</v>
      </c>
      <c r="V47" s="83">
        <f>VLOOKUP($C$2,'[2]ERU-1'!$A$6:$BE$17,V$42,FALSE)</f>
        <v>0</v>
      </c>
      <c r="W47" s="83">
        <f>VLOOKUP($C$2,'[2]ERU-1'!$A$6:$BE$17,W$42,FALSE)</f>
        <v>0</v>
      </c>
      <c r="X47" s="83">
        <f>VLOOKUP($C$2,'[2]ERU-1'!$A$6:$BE$17,X$42,FALSE)</f>
        <v>85</v>
      </c>
      <c r="Y47" s="83">
        <f>VLOOKUP($C$2,'[2]ERU-1'!$A$6:$BE$17,Y$42,FALSE)</f>
        <v>342</v>
      </c>
      <c r="Z47" s="83">
        <f>VLOOKUP($C$2,'[2]ERU-1'!$A$6:$BE$17,Z$42,FALSE)</f>
        <v>0</v>
      </c>
      <c r="AA47" s="83" t="str">
        <f>INDEX([16]Data!$BK$5:$BK$156,MATCH(A47,[16]Data!$A$5:$A$156,0))</f>
        <v>Pardubický</v>
      </c>
      <c r="AB47" s="83">
        <f>INDEX([16]Data!$BM$5:$BM$156,MATCH(A47,[16]Data!$A$5:$A$156,0))</f>
        <v>0.29099999999999998</v>
      </c>
      <c r="AC47" s="12"/>
      <c r="AD47" s="39">
        <f t="shared" si="17"/>
        <v>0.86524401907670556</v>
      </c>
    </row>
    <row r="48" spans="1:30" x14ac:dyDescent="0.25">
      <c r="A48">
        <v>1746</v>
      </c>
      <c r="B48" s="142" t="str">
        <f>INDEX([16]Data!$C$5:$C$156,MATCH(A48,[16]Data!$A$5:$A$156,0))</f>
        <v>Kotelna Krátká - Železná Ruda</v>
      </c>
      <c r="C48" s="83" t="str">
        <f>VLOOKUP($C$2,'[3]ERU-1'!$A$6:$BE$17,C$42,FALSE)</f>
        <v>Prosinec</v>
      </c>
      <c r="D48" s="83">
        <f>VLOOKUP($C$2,'[3]ERU-1'!$A$6:$BE$17,D$42,FALSE)</f>
        <v>12</v>
      </c>
      <c r="E48" s="83">
        <f>VLOOKUP($C$2,'[3]ERU-1'!$A$6:$BE$17,E$42,FALSE)</f>
        <v>0</v>
      </c>
      <c r="F48" s="83">
        <f>VLOOKUP($C$2,'[3]ERU-1'!$A$6:$BE$17,F$42,FALSE)</f>
        <v>0</v>
      </c>
      <c r="G48" s="83">
        <f>VLOOKUP($C$2,'[3]ERU-1'!$A$6:$BE$17,G$42,FALSE)</f>
        <v>35.268999999999998</v>
      </c>
      <c r="H48" s="83">
        <f>VLOOKUP($C$2,'[3]ERU-1'!$A$6:$BE$17,H$42,FALSE)</f>
        <v>0</v>
      </c>
      <c r="I48" s="83">
        <f>VLOOKUP($C$2,'[3]ERU-1'!$A$6:$BE$17,I$42,FALSE)</f>
        <v>0</v>
      </c>
      <c r="J48" s="83">
        <f>VLOOKUP($C$2,'[3]ERU-1'!$A$6:$BE$17,J$42,FALSE)</f>
        <v>0</v>
      </c>
      <c r="K48" s="83">
        <f>VLOOKUP($C$2,'[3]ERU-1'!$A$6:$BE$17,K$42,FALSE)</f>
        <v>0</v>
      </c>
      <c r="L48" s="83">
        <f>VLOOKUP($C$2,'[3]ERU-1'!$A$6:$BE$17,L$42,FALSE)</f>
        <v>0</v>
      </c>
      <c r="M48" s="83">
        <f>VLOOKUP($C$2,'[3]ERU-1'!$A$6:$BE$17,M$42,FALSE)</f>
        <v>0</v>
      </c>
      <c r="N48" s="83">
        <f>VLOOKUP($C$2,'[3]ERU-1'!$A$6:$BE$17,N$42,FALSE)</f>
        <v>0</v>
      </c>
      <c r="O48" s="83" t="s">
        <v>36</v>
      </c>
      <c r="P48" s="83">
        <f>VLOOKUP($C$2,'[3]ERU-1'!$A$6:$BE$17,P$42,FALSE)</f>
        <v>0</v>
      </c>
      <c r="Q48" s="83">
        <f>VLOOKUP($C$2,'[3]ERU-1'!$A$6:$BE$17,Q$42,FALSE)</f>
        <v>0</v>
      </c>
      <c r="R48" s="83">
        <f>VLOOKUP($C$2,'[3]ERU-1'!$A$6:$BE$17,R$42,FALSE)</f>
        <v>0</v>
      </c>
      <c r="S48" s="83">
        <f>VLOOKUP($C$2,'[3]ERU-1'!$A$6:$BE$17,S$42,FALSE)</f>
        <v>0</v>
      </c>
      <c r="T48" s="83">
        <f>VLOOKUP($C$2,'[3]ERU-1'!$A$6:$BE$17,T$42,FALSE)</f>
        <v>0</v>
      </c>
      <c r="U48" s="83">
        <f>VLOOKUP($C$2,'[3]ERU-1'!$A$6:$BE$17,U$42,FALSE)</f>
        <v>0</v>
      </c>
      <c r="V48" s="83">
        <f>VLOOKUP($C$2,'[3]ERU-1'!$A$6:$BE$17,V$42,FALSE)</f>
        <v>0</v>
      </c>
      <c r="W48" s="83">
        <f>VLOOKUP($C$2,'[3]ERU-1'!$A$6:$BE$17,W$42,FALSE)</f>
        <v>0</v>
      </c>
      <c r="X48" s="83">
        <f>VLOOKUP($C$2,'[3]ERU-1'!$A$6:$BE$17,X$42,FALSE)</f>
        <v>0</v>
      </c>
      <c r="Y48" s="83">
        <f>VLOOKUP($C$2,'[3]ERU-1'!$A$6:$BE$17,Y$42,FALSE)</f>
        <v>0</v>
      </c>
      <c r="Z48" s="83">
        <f>VLOOKUP($C$2,'[3]ERU-1'!$A$6:$BE$17,Z$42,FALSE)</f>
        <v>0</v>
      </c>
      <c r="AA48" s="83" t="str">
        <f>INDEX([16]Data!$BK$5:$BK$156,MATCH(A48,[16]Data!$A$5:$A$156,0))</f>
        <v>Plzeňský</v>
      </c>
      <c r="AB48" s="83">
        <f>INDEX([16]Data!$BM$5:$BM$156,MATCH(A48,[16]Data!$A$5:$A$156,0))</f>
        <v>0.253</v>
      </c>
      <c r="AC48" s="12"/>
      <c r="AD48" s="39" t="e">
        <f t="shared" si="17"/>
        <v>#DIV/0!</v>
      </c>
    </row>
    <row r="49" spans="1:30" x14ac:dyDescent="0.25">
      <c r="A49">
        <v>1747</v>
      </c>
      <c r="B49" s="142" t="str">
        <f>INDEX([16]Data!$C$5:$C$156,MATCH(A49,[16]Data!$A$5:$A$156,0))</f>
        <v>Kotelna Govorova - Smiřice</v>
      </c>
      <c r="C49" s="83" t="str">
        <f>VLOOKUP($C$2,'[4]ERU-1'!$A$6:$BE$17,C$42,FALSE)</f>
        <v>Prosinec</v>
      </c>
      <c r="D49" s="83">
        <f>VLOOKUP($C$2,'[4]ERU-1'!$A$6:$BE$17,D$42,FALSE)</f>
        <v>12</v>
      </c>
      <c r="E49" s="83">
        <f>VLOOKUP($C$2,'[4]ERU-1'!$A$6:$BE$17,E$42,FALSE)</f>
        <v>240.04900000000001</v>
      </c>
      <c r="F49" s="83">
        <f>VLOOKUP($C$2,'[4]ERU-1'!$A$6:$BE$17,F$42,FALSE)</f>
        <v>142.17500000000001</v>
      </c>
      <c r="G49" s="83">
        <f>VLOOKUP($C$2,'[4]ERU-1'!$A$6:$BE$17,G$42,FALSE)</f>
        <v>35.304000000000002</v>
      </c>
      <c r="H49" s="83">
        <f>VLOOKUP($C$2,'[4]ERU-1'!$A$6:$BE$17,H$42,FALSE)</f>
        <v>396</v>
      </c>
      <c r="I49" s="83">
        <f>VLOOKUP($C$2,'[4]ERU-1'!$A$6:$BE$17,I$42,FALSE)</f>
        <v>0</v>
      </c>
      <c r="J49" s="83">
        <f>VLOOKUP($C$2,'[4]ERU-1'!$A$6:$BE$17,J$42,FALSE)</f>
        <v>0</v>
      </c>
      <c r="K49" s="83">
        <f>VLOOKUP($C$2,'[4]ERU-1'!$A$6:$BE$17,K$42,FALSE)</f>
        <v>396</v>
      </c>
      <c r="L49" s="83">
        <f>VLOOKUP($C$2,'[4]ERU-1'!$A$6:$BE$17,L$42,FALSE)</f>
        <v>0</v>
      </c>
      <c r="M49" s="83">
        <f>VLOOKUP($C$2,'[4]ERU-1'!$A$6:$BE$17,M$42,FALSE)</f>
        <v>396</v>
      </c>
      <c r="N49" s="83">
        <f>VLOOKUP($C$2,'[4]ERU-1'!$A$6:$BE$17,N$42,FALSE)</f>
        <v>0</v>
      </c>
      <c r="O49" s="83" t="s">
        <v>36</v>
      </c>
      <c r="P49" s="83">
        <f>VLOOKUP($C$2,'[4]ERU-1'!$A$6:$BE$17,P$42,FALSE)</f>
        <v>0</v>
      </c>
      <c r="Q49" s="83">
        <f>VLOOKUP($C$2,'[4]ERU-1'!$A$6:$BE$17,Q$42,FALSE)</f>
        <v>0</v>
      </c>
      <c r="R49" s="83">
        <f>VLOOKUP($C$2,'[4]ERU-1'!$A$6:$BE$17,R$42,FALSE)</f>
        <v>0</v>
      </c>
      <c r="S49" s="83">
        <f>VLOOKUP($C$2,'[4]ERU-1'!$A$6:$BE$17,S$42,FALSE)</f>
        <v>0</v>
      </c>
      <c r="T49" s="83">
        <f>VLOOKUP($C$2,'[4]ERU-1'!$A$6:$BE$17,T$42,FALSE)</f>
        <v>0</v>
      </c>
      <c r="U49" s="83">
        <f>VLOOKUP($C$2,'[4]ERU-1'!$A$6:$BE$17,U$42,FALSE)</f>
        <v>0</v>
      </c>
      <c r="V49" s="83">
        <f>VLOOKUP($C$2,'[4]ERU-1'!$A$6:$BE$17,V$42,FALSE)</f>
        <v>0</v>
      </c>
      <c r="W49" s="83">
        <f>VLOOKUP($C$2,'[4]ERU-1'!$A$6:$BE$17,W$42,FALSE)</f>
        <v>0</v>
      </c>
      <c r="X49" s="83">
        <f>VLOOKUP($C$2,'[4]ERU-1'!$A$6:$BE$17,X$42,FALSE)</f>
        <v>99</v>
      </c>
      <c r="Y49" s="83">
        <f>VLOOKUP($C$2,'[4]ERU-1'!$A$6:$BE$17,Y$42,FALSE)</f>
        <v>297</v>
      </c>
      <c r="Z49" s="83">
        <f>VLOOKUP($C$2,'[4]ERU-1'!$A$6:$BE$17,Z$42,FALSE)</f>
        <v>0</v>
      </c>
      <c r="AA49" s="83" t="str">
        <f>INDEX([16]Data!$BK$5:$BK$156,MATCH(A49,[16]Data!$A$5:$A$156,0))</f>
        <v>Královéhradecký</v>
      </c>
      <c r="AB49" s="83">
        <f>INDEX([16]Data!$BM$5:$BM$156,MATCH(A49,[16]Data!$A$5:$A$156,0))</f>
        <v>0.23400000000000001</v>
      </c>
      <c r="AC49" s="12"/>
      <c r="AD49" s="39">
        <f t="shared" si="17"/>
        <v>0.77369439071566726</v>
      </c>
    </row>
    <row r="50" spans="1:30" x14ac:dyDescent="0.25">
      <c r="A50">
        <v>2043</v>
      </c>
      <c r="B50" s="142" t="str">
        <f>INDEX([16]Data!$C$5:$C$156,MATCH(A50,[16]Data!$A$5:$A$156,0))</f>
        <v>Kotelna Bradlo</v>
      </c>
      <c r="C50" s="83" t="str">
        <f>VLOOKUP($C$2,'[5]ERU-1'!$A$6:$BE$17,C$42,FALSE)</f>
        <v>Prosinec</v>
      </c>
      <c r="D50" s="83">
        <f>VLOOKUP($C$2,'[5]ERU-1'!$A$6:$BE$17,D$42,FALSE)</f>
        <v>12</v>
      </c>
      <c r="E50" s="83">
        <f>VLOOKUP($C$2,'[5]ERU-1'!$A$6:$BE$17,E$42,FALSE)</f>
        <v>1936.366</v>
      </c>
      <c r="F50" s="83">
        <f>VLOOKUP($C$2,'[5]ERU-1'!$A$6:$BE$17,F$42,FALSE)</f>
        <v>988.75199999999995</v>
      </c>
      <c r="G50" s="83">
        <f>VLOOKUP($C$2,'[5]ERU-1'!$A$6:$BE$17,G$42,FALSE)</f>
        <v>35.304000000000002</v>
      </c>
      <c r="H50" s="83">
        <f>VLOOKUP($C$2,'[5]ERU-1'!$A$6:$BE$17,H$42,FALSE)</f>
        <v>2966</v>
      </c>
      <c r="I50" s="83">
        <f>VLOOKUP($C$2,'[5]ERU-1'!$A$6:$BE$17,I$42,FALSE)</f>
        <v>0</v>
      </c>
      <c r="J50" s="83">
        <f>VLOOKUP($C$2,'[5]ERU-1'!$A$6:$BE$17,J$42,FALSE)</f>
        <v>0</v>
      </c>
      <c r="K50" s="83">
        <f>VLOOKUP($C$2,'[5]ERU-1'!$A$6:$BE$17,K$42,FALSE)</f>
        <v>2966</v>
      </c>
      <c r="L50" s="83">
        <f>VLOOKUP($C$2,'[5]ERU-1'!$A$6:$BE$17,L$42,FALSE)</f>
        <v>0</v>
      </c>
      <c r="M50" s="83">
        <f>VLOOKUP($C$2,'[5]ERU-1'!$A$6:$BE$17,M$42,FALSE)</f>
        <v>2966</v>
      </c>
      <c r="N50" s="83">
        <f>VLOOKUP($C$2,'[5]ERU-1'!$A$6:$BE$17,N$42,FALSE)</f>
        <v>0</v>
      </c>
      <c r="O50" s="83" t="s">
        <v>36</v>
      </c>
      <c r="P50" s="83">
        <f>VLOOKUP($C$2,'[5]ERU-1'!$A$6:$BE$17,P$42,FALSE)</f>
        <v>0</v>
      </c>
      <c r="Q50" s="83">
        <f>VLOOKUP($C$2,'[5]ERU-1'!$A$6:$BE$17,Q$42,FALSE)</f>
        <v>0</v>
      </c>
      <c r="R50" s="83">
        <f>VLOOKUP($C$2,'[5]ERU-1'!$A$6:$BE$17,R$42,FALSE)</f>
        <v>0</v>
      </c>
      <c r="S50" s="83">
        <f>VLOOKUP($C$2,'[5]ERU-1'!$A$6:$BE$17,S$42,FALSE)</f>
        <v>0</v>
      </c>
      <c r="T50" s="83">
        <f>VLOOKUP($C$2,'[5]ERU-1'!$A$6:$BE$17,T$42,FALSE)</f>
        <v>0</v>
      </c>
      <c r="U50" s="83">
        <f>VLOOKUP($C$2,'[5]ERU-1'!$A$6:$BE$17,U$42,FALSE)</f>
        <v>0</v>
      </c>
      <c r="V50" s="83">
        <f>VLOOKUP($C$2,'[5]ERU-1'!$A$6:$BE$17,V$42,FALSE)</f>
        <v>0</v>
      </c>
      <c r="W50" s="83">
        <f>VLOOKUP($C$2,'[5]ERU-1'!$A$6:$BE$17,W$42,FALSE)</f>
        <v>0</v>
      </c>
      <c r="X50" s="83">
        <f>VLOOKUP($C$2,'[5]ERU-1'!$A$6:$BE$17,X$42,FALSE)</f>
        <v>1186</v>
      </c>
      <c r="Y50" s="83">
        <f>VLOOKUP($C$2,'[5]ERU-1'!$A$6:$BE$17,Y$42,FALSE)</f>
        <v>1780</v>
      </c>
      <c r="Z50" s="83">
        <f>VLOOKUP($C$2,'[5]ERU-1'!$A$6:$BE$17,Z$42,FALSE)</f>
        <v>0</v>
      </c>
      <c r="AA50" s="83" t="str">
        <f>INDEX([16]Data!$BK$5:$BK$156,MATCH(A50,[16]Data!$A$5:$A$156,0))</f>
        <v>Vysočina</v>
      </c>
      <c r="AB50" s="83">
        <f>INDEX([16]Data!$BM$5:$BM$156,MATCH(A50,[16]Data!$A$5:$A$156,0))</f>
        <v>2.161</v>
      </c>
      <c r="AC50" s="12"/>
      <c r="AD50" s="39">
        <f t="shared" si="17"/>
        <v>0.8332614132652969</v>
      </c>
    </row>
    <row r="51" spans="1:30" x14ac:dyDescent="0.25">
      <c r="A51">
        <v>3468</v>
      </c>
      <c r="B51" s="142" t="str">
        <f>INDEX([16]Data!$C$5:$C$156,MATCH(A51,[16]Data!$A$5:$A$156,0))</f>
        <v>Kotelna Zruč - Na Výsluní</v>
      </c>
      <c r="C51" s="83" t="str">
        <f>VLOOKUP($C$2,'[8]ERU-1'!$A$28:$BE$39,C$42,FALSE)</f>
        <v>Prosinec</v>
      </c>
      <c r="D51" s="83">
        <f>VLOOKUP($C$2,'[8]ERU-1'!$A$28:$BE$39,D$42,FALSE)</f>
        <v>12</v>
      </c>
      <c r="E51" s="83">
        <f>VLOOKUP($C$2,'[8]ERU-1'!$A$28:$BE$39,E$42,FALSE)</f>
        <v>10.124000000000001</v>
      </c>
      <c r="F51" s="83">
        <f>VLOOKUP($C$2,'[8]ERU-1'!$A$28:$BE$39,F$42,FALSE)</f>
        <v>5.2329999999999997</v>
      </c>
      <c r="G51" s="83">
        <f>VLOOKUP($C$2,'[8]ERU-1'!$A$28:$BE$39,G$42,FALSE)</f>
        <v>35.28</v>
      </c>
      <c r="H51" s="83">
        <f>VLOOKUP($C$2,'[8]ERU-1'!$A$28:$BE$39,H$42,FALSE)</f>
        <v>14</v>
      </c>
      <c r="I51" s="83">
        <f>VLOOKUP($C$2,'[8]ERU-1'!$A$28:$BE$39,I$42,FALSE)</f>
        <v>0</v>
      </c>
      <c r="J51" s="83">
        <f>VLOOKUP($C$2,'[8]ERU-1'!$A$28:$BE$39,J$42,FALSE)</f>
        <v>0</v>
      </c>
      <c r="K51" s="83">
        <f>VLOOKUP($C$2,'[8]ERU-1'!$A$28:$BE$39,K$42,FALSE)</f>
        <v>14</v>
      </c>
      <c r="L51" s="83">
        <f>VLOOKUP($C$2,'[8]ERU-1'!$A$28:$BE$39,L$42,FALSE)</f>
        <v>0</v>
      </c>
      <c r="M51" s="83">
        <f>VLOOKUP($C$2,'[8]ERU-1'!$A$28:$BE$39,M$42,FALSE)</f>
        <v>14</v>
      </c>
      <c r="N51" s="83">
        <f>VLOOKUP($C$2,'[8]ERU-1'!$A$28:$BE$39,N$42,FALSE)</f>
        <v>0</v>
      </c>
      <c r="O51" s="83" t="s">
        <v>36</v>
      </c>
      <c r="P51" s="83">
        <f>VLOOKUP($C$2,'[8]ERU-1'!$A$28:$BE$39,P$42,FALSE)</f>
        <v>0</v>
      </c>
      <c r="Q51" s="83">
        <f>VLOOKUP($C$2,'[8]ERU-1'!$A$28:$BE$39,Q$42,FALSE)</f>
        <v>0</v>
      </c>
      <c r="R51" s="83">
        <f>VLOOKUP($C$2,'[8]ERU-1'!$A$28:$BE$39,R$42,FALSE)</f>
        <v>0</v>
      </c>
      <c r="S51" s="83">
        <f>VLOOKUP($C$2,'[8]ERU-1'!$A$28:$BE$39,S$42,FALSE)</f>
        <v>0</v>
      </c>
      <c r="T51" s="83">
        <f>VLOOKUP($C$2,'[8]ERU-1'!$A$28:$BE$39,T$42,FALSE)</f>
        <v>0</v>
      </c>
      <c r="U51" s="83">
        <f>VLOOKUP($C$2,'[8]ERU-1'!$A$28:$BE$39,U$42,FALSE)</f>
        <v>0</v>
      </c>
      <c r="V51" s="83">
        <f>VLOOKUP($C$2,'[8]ERU-1'!$A$28:$BE$39,V$42,FALSE)</f>
        <v>0</v>
      </c>
      <c r="W51" s="83">
        <f>VLOOKUP($C$2,'[8]ERU-1'!$A$28:$BE$39,W$42,FALSE)</f>
        <v>0</v>
      </c>
      <c r="X51" s="83">
        <f>VLOOKUP($C$2,'[8]ERU-1'!$A$28:$BE$39,X$42,FALSE)</f>
        <v>7</v>
      </c>
      <c r="Y51" s="83">
        <f>VLOOKUP($C$2,'[8]ERU-1'!$A$28:$BE$39,Y$42,FALSE)</f>
        <v>7</v>
      </c>
      <c r="Z51" s="83">
        <f>VLOOKUP($C$2,'[8]ERU-1'!$A$28:$BE$39,Z$42,FALSE)</f>
        <v>0</v>
      </c>
      <c r="AA51" s="83" t="str">
        <f>INDEX([16]Data!$BK$5:$BK$156,MATCH(A51,[16]Data!$A$5:$A$156,0))</f>
        <v>Středočeský</v>
      </c>
      <c r="AB51" s="83">
        <f>INDEX([16]Data!$BM$5:$BM$156,MATCH(A51,[16]Data!$A$5:$A$156,0))</f>
        <v>1.0629999999999999</v>
      </c>
      <c r="AC51" s="12"/>
      <c r="AD51" s="39">
        <f t="shared" si="17"/>
        <v>0.74314712189736076</v>
      </c>
    </row>
    <row r="52" spans="1:30" x14ac:dyDescent="0.25">
      <c r="A52">
        <v>1747</v>
      </c>
      <c r="B52" s="142" t="str">
        <f>INDEX([16]Data!$C$5:$C$156,MATCH(A52,[16]Data!$A$5:$A$156,0))</f>
        <v>Kotelna Govorova - Smiřice</v>
      </c>
      <c r="C52" s="83" t="str">
        <f>VLOOKUP($C$2,'[4]ERU-1'!$A$28:$BE$39,C$42,FALSE)</f>
        <v>Prosinec</v>
      </c>
      <c r="D52" s="83">
        <f>VLOOKUP($C$2,'[4]ERU-1'!$A$28:$BE$39,D$42,FALSE)</f>
        <v>12</v>
      </c>
      <c r="E52" s="83">
        <f>VLOOKUP($C$2,'[4]ERU-1'!$A$28:$BE$39,E$42,FALSE)</f>
        <v>21.381</v>
      </c>
      <c r="F52" s="83">
        <f>VLOOKUP($C$2,'[4]ERU-1'!$A$28:$BE$39,F$42,FALSE)</f>
        <v>15.340999999999999</v>
      </c>
      <c r="G52" s="83">
        <f>VLOOKUP($C$2,'[4]ERU-1'!$A$28:$BE$39,G$42,FALSE)</f>
        <v>35.304000000000002</v>
      </c>
      <c r="H52" s="83">
        <f>VLOOKUP($C$2,'[4]ERU-1'!$A$28:$BE$39,H$42,FALSE)</f>
        <v>48</v>
      </c>
      <c r="I52" s="83">
        <f>VLOOKUP($C$2,'[4]ERU-1'!$A$28:$BE$39,I$42,FALSE)</f>
        <v>0</v>
      </c>
      <c r="J52" s="83">
        <f>VLOOKUP($C$2,'[4]ERU-1'!$A$28:$BE$39,J$42,FALSE)</f>
        <v>0</v>
      </c>
      <c r="K52" s="83">
        <f>VLOOKUP($C$2,'[4]ERU-1'!$A$28:$BE$39,K$42,FALSE)</f>
        <v>48</v>
      </c>
      <c r="L52" s="83">
        <f>VLOOKUP($C$2,'[4]ERU-1'!$A$28:$BE$39,L$42,FALSE)</f>
        <v>0</v>
      </c>
      <c r="M52" s="83">
        <f>VLOOKUP($C$2,'[4]ERU-1'!$A$28:$BE$39,M$42,FALSE)</f>
        <v>48</v>
      </c>
      <c r="N52" s="83">
        <f>VLOOKUP($C$2,'[4]ERU-1'!$A$28:$BE$39,N$42,FALSE)</f>
        <v>0</v>
      </c>
      <c r="O52" s="83" t="s">
        <v>36</v>
      </c>
      <c r="P52" s="83">
        <f>VLOOKUP($C$2,'[4]ERU-1'!$A$28:$BE$39,P$42,FALSE)</f>
        <v>0</v>
      </c>
      <c r="Q52" s="83">
        <f>VLOOKUP($C$2,'[4]ERU-1'!$A$28:$BE$39,Q$42,FALSE)</f>
        <v>0</v>
      </c>
      <c r="R52" s="83">
        <f>VLOOKUP($C$2,'[4]ERU-1'!$A$28:$BE$39,R$42,FALSE)</f>
        <v>0</v>
      </c>
      <c r="S52" s="83">
        <f>VLOOKUP($C$2,'[4]ERU-1'!$A$28:$BE$39,S$42,FALSE)</f>
        <v>0</v>
      </c>
      <c r="T52" s="83">
        <f>VLOOKUP($C$2,'[4]ERU-1'!$A$28:$BE$39,T$42,FALSE)</f>
        <v>0</v>
      </c>
      <c r="U52" s="83">
        <f>VLOOKUP($C$2,'[4]ERU-1'!$A$28:$BE$39,U$42,FALSE)</f>
        <v>0</v>
      </c>
      <c r="V52" s="83">
        <f>VLOOKUP($C$2,'[4]ERU-1'!$A$28:$BE$39,V$42,FALSE)</f>
        <v>0</v>
      </c>
      <c r="W52" s="83">
        <f>VLOOKUP($C$2,'[4]ERU-1'!$A$28:$BE$39,W$42,FALSE)</f>
        <v>0</v>
      </c>
      <c r="X52" s="83">
        <f>VLOOKUP($C$2,'[4]ERU-1'!$A$28:$BE$39,X$42,FALSE)</f>
        <v>48</v>
      </c>
      <c r="Y52" s="83">
        <f>VLOOKUP($C$2,'[4]ERU-1'!$A$28:$BE$39,Y$42,FALSE)</f>
        <v>0</v>
      </c>
      <c r="Z52" s="83">
        <f>VLOOKUP($C$2,'[4]ERU-1'!$A$28:$BE$39,Z$42,FALSE)</f>
        <v>0</v>
      </c>
      <c r="AA52" s="83" t="str">
        <f>INDEX([16]Data!$BK$5:$BK$156,MATCH(A52,[16]Data!$A$5:$A$156,0))</f>
        <v>Královéhradecký</v>
      </c>
      <c r="AB52" s="83">
        <f>INDEX([16]Data!$BM$5:$BM$156,MATCH(A52,[16]Data!$A$5:$A$156,0))</f>
        <v>0.23400000000000001</v>
      </c>
      <c r="AC52" s="12"/>
      <c r="AD52" s="39">
        <f t="shared" si="17"/>
        <v>0.86913065206527174</v>
      </c>
    </row>
    <row r="53" spans="1:30" x14ac:dyDescent="0.25">
      <c r="A53">
        <v>3282</v>
      </c>
      <c r="B53" s="143" t="str">
        <f>INDEX([16]Data!$C$5:$C$156,MATCH(A53,[16]Data!$A$5:$A$156,0))</f>
        <v>Kotelna Volyně</v>
      </c>
      <c r="C53" s="83" t="str">
        <f>VLOOKUP($C$2,'[7]ERU-1'!$A$6:$BE$17,C$42,FALSE)</f>
        <v>Prosinec</v>
      </c>
      <c r="D53" s="83">
        <f>VLOOKUP($C$2,'[7]ERU-1'!$A$6:$BE$17,D$42,FALSE)</f>
        <v>12</v>
      </c>
      <c r="E53" s="83">
        <f>VLOOKUP($C$2,'[7]ERU-1'!$A$6:$BE$17,E$42,FALSE)</f>
        <v>683.53099999999995</v>
      </c>
      <c r="F53" s="83">
        <f>VLOOKUP($C$2,'[7]ERU-1'!$A$6:$BE$17,F$42,FALSE)</f>
        <v>376.39</v>
      </c>
      <c r="G53" s="83">
        <f>VLOOKUP($C$2,'[7]ERU-1'!$A$6:$BE$17,G$42,FALSE)</f>
        <v>35.253</v>
      </c>
      <c r="H53" s="83">
        <f>VLOOKUP($C$2,'[7]ERU-1'!$A$6:$BE$17,H$42,FALSE)</f>
        <v>1094</v>
      </c>
      <c r="I53" s="83">
        <f>VLOOKUP($C$2,'[7]ERU-1'!$A$6:$BE$17,I$42,FALSE)</f>
        <v>0</v>
      </c>
      <c r="J53" s="83">
        <f>VLOOKUP($C$2,'[7]ERU-1'!$A$6:$BE$17,J$42,FALSE)</f>
        <v>0</v>
      </c>
      <c r="K53" s="83">
        <f>VLOOKUP($C$2,'[7]ERU-1'!$A$6:$BE$17,K$42,FALSE)</f>
        <v>1094</v>
      </c>
      <c r="L53" s="83">
        <f>VLOOKUP($C$2,'[7]ERU-1'!$A$6:$BE$17,L$42,FALSE)</f>
        <v>0</v>
      </c>
      <c r="M53" s="83">
        <f>VLOOKUP($C$2,'[7]ERU-1'!$A$6:$BE$17,M$42,FALSE)</f>
        <v>1094</v>
      </c>
      <c r="N53" s="83">
        <f>VLOOKUP($C$2,'[7]ERU-1'!$A$6:$BE$17,N$42,FALSE)</f>
        <v>0</v>
      </c>
      <c r="O53" s="83" t="s">
        <v>36</v>
      </c>
      <c r="P53" s="83">
        <f>VLOOKUP($C$2,'[7]ERU-1'!$A$6:$BE$17,P$42,FALSE)</f>
        <v>0</v>
      </c>
      <c r="Q53" s="83">
        <f>VLOOKUP($C$2,'[7]ERU-1'!$A$6:$BE$17,Q$42,FALSE)</f>
        <v>0</v>
      </c>
      <c r="R53" s="83">
        <f>VLOOKUP($C$2,'[7]ERU-1'!$A$6:$BE$17,R$42,FALSE)</f>
        <v>0</v>
      </c>
      <c r="S53" s="83">
        <f>VLOOKUP($C$2,'[7]ERU-1'!$A$6:$BE$17,S$42,FALSE)</f>
        <v>0</v>
      </c>
      <c r="T53" s="83">
        <f>VLOOKUP($C$2,'[7]ERU-1'!$A$6:$BE$17,T$42,FALSE)</f>
        <v>0</v>
      </c>
      <c r="U53" s="83">
        <f>VLOOKUP($C$2,'[7]ERU-1'!$A$6:$BE$17,U$42,FALSE)</f>
        <v>0</v>
      </c>
      <c r="V53" s="83">
        <f>VLOOKUP($C$2,'[7]ERU-1'!$A$6:$BE$17,V$42,FALSE)</f>
        <v>0</v>
      </c>
      <c r="W53" s="83">
        <f>VLOOKUP($C$2,'[7]ERU-1'!$A$6:$BE$17,W$42,FALSE)</f>
        <v>0</v>
      </c>
      <c r="X53" s="83">
        <f>VLOOKUP($C$2,'[7]ERU-1'!$A$6:$BE$17,X$42,FALSE)</f>
        <v>266.93600000000004</v>
      </c>
      <c r="Y53" s="83">
        <f>VLOOKUP($C$2,'[7]ERU-1'!$A$6:$BE$17,Y$42,FALSE)</f>
        <v>827.06399999999996</v>
      </c>
      <c r="Z53" s="83">
        <f>VLOOKUP($C$2,'[7]ERU-1'!$A$6:$BE$17,Z$42,FALSE)</f>
        <v>0</v>
      </c>
      <c r="AA53" s="83" t="str">
        <f>INDEX([16]Data!$BK$5:$BK$156,MATCH(A53,[16]Data!$A$5:$A$156,0))</f>
        <v>Jihočeský</v>
      </c>
      <c r="AB53" s="83">
        <f>INDEX([16]Data!$BM$5:$BM$156,MATCH(A53,[16]Data!$A$5:$A$156,0))</f>
        <v>0.79</v>
      </c>
      <c r="AD53" s="39">
        <f>H53/(F53*3.6)</f>
        <v>0.80737769039796203</v>
      </c>
    </row>
    <row r="54" spans="1:30" x14ac:dyDescent="0.25">
      <c r="A54">
        <v>2548</v>
      </c>
      <c r="B54" s="84" t="str">
        <f>INDEX([16]Data!$C$5:$C$156,MATCH(A54,[16]Data!$A$5:$A$156,0))</f>
        <v>KJ - Nádražní, Adamov</v>
      </c>
      <c r="C54" s="85" t="str">
        <f>VLOOKUP($C$2,'[17]ERU-1'!$A$6:$BE$17,C$42,FALSE)</f>
        <v>Prosinec</v>
      </c>
      <c r="D54" s="85">
        <f>VLOOKUP($C$2,'[17]ERU-1'!$A$6:$BE$17,D$42,FALSE)</f>
        <v>12</v>
      </c>
      <c r="E54" s="85">
        <f>VLOOKUP($C$2,'[17]ERU-1'!$A$6:$BE$17,E$42,FALSE)</f>
        <v>1747.8449800000001</v>
      </c>
      <c r="F54" s="85">
        <f>VLOOKUP($C$2,'[17]ERU-1'!$A$6:$BE$17,F$42,FALSE)</f>
        <v>902.38341000000003</v>
      </c>
      <c r="G54" s="85">
        <f>VLOOKUP($C$2,'[17]ERU-1'!$A$6:$BE$17,G$42,FALSE)</f>
        <v>35.299869999999999</v>
      </c>
      <c r="H54" s="85">
        <f>VLOOKUP($C$2,'[17]ERU-1'!$A$6:$BE$17,H$42,FALSE)</f>
        <v>2452</v>
      </c>
      <c r="I54" s="85">
        <f>VLOOKUP($C$2,'[17]ERU-1'!$A$6:$BE$17,I$42,FALSE)</f>
        <v>0</v>
      </c>
      <c r="J54" s="85">
        <f>VLOOKUP($C$2,'[17]ERU-1'!$A$6:$BE$17,J$42,FALSE)</f>
        <v>0</v>
      </c>
      <c r="K54" s="85">
        <f>VLOOKUP($C$2,'[17]ERU-1'!$A$6:$BE$17,K$42,FALSE)</f>
        <v>2452</v>
      </c>
      <c r="L54" s="85">
        <f>VLOOKUP($C$2,'[17]ERU-1'!$A$6:$BE$17,L$42,FALSE)</f>
        <v>0</v>
      </c>
      <c r="M54" s="85">
        <f>VLOOKUP($C$2,'[17]ERU-1'!$A$6:$BE$17,M$42,FALSE)</f>
        <v>2452</v>
      </c>
      <c r="N54" s="85">
        <f>VLOOKUP($C$2,'[17]ERU-1'!$A$6:$BE$17,N$42,FALSE)</f>
        <v>0</v>
      </c>
      <c r="O54" s="85" t="s">
        <v>36</v>
      </c>
      <c r="P54" s="85">
        <f>VLOOKUP($C$2,'[17]ERU-1'!$A$6:$BE$17,P$42,FALSE)</f>
        <v>0</v>
      </c>
      <c r="Q54" s="85">
        <f>VLOOKUP($C$2,'[17]ERU-1'!$A$6:$BE$17,Q$42,FALSE)</f>
        <v>0</v>
      </c>
      <c r="R54" s="85">
        <f>VLOOKUP($C$2,'[17]ERU-1'!$A$6:$BE$17,R$42,FALSE)</f>
        <v>2452</v>
      </c>
      <c r="S54" s="85">
        <f>VLOOKUP($C$2,'[17]ERU-1'!$A$6:$BE$17,S$42,FALSE)</f>
        <v>0</v>
      </c>
      <c r="T54" s="85">
        <f>VLOOKUP($C$2,'[17]ERU-1'!$A$6:$BE$17,T$42,FALSE)</f>
        <v>0</v>
      </c>
      <c r="U54" s="85">
        <f>VLOOKUP($C$2,'[17]ERU-1'!$A$6:$BE$17,U$42,FALSE)</f>
        <v>0</v>
      </c>
      <c r="V54" s="85">
        <f>VLOOKUP($C$2,'[17]ERU-1'!$A$6:$BE$17,V$42,FALSE)</f>
        <v>0</v>
      </c>
      <c r="W54" s="85">
        <f>VLOOKUP($C$2,'[17]ERU-1'!$A$6:$BE$17,W$42,FALSE)</f>
        <v>0</v>
      </c>
      <c r="X54" s="85">
        <f>VLOOKUP($C$2,'[17]ERU-1'!$A$6:$BE$17,X$42,FALSE)</f>
        <v>0</v>
      </c>
      <c r="Y54" s="85">
        <f>VLOOKUP($C$2,'[17]ERU-1'!$A$6:$BE$17,Y$42,FALSE)</f>
        <v>0</v>
      </c>
      <c r="Z54" s="85">
        <f>VLOOKUP($C$2,'[17]ERU-1'!$A$6:$BE$17,Z$42,FALSE)</f>
        <v>0</v>
      </c>
      <c r="AA54" s="85" t="str">
        <f>INDEX([16]Data!$BK$5:$BK$156,MATCH(A54,[16]Data!$A$5:$A$156,0))</f>
        <v>Jihomoravský</v>
      </c>
      <c r="AB54" s="86">
        <f>INDEX([16]Data!$BM$5:$BM$156,MATCH(A54,[16]Data!$A$5:$A$156,0))</f>
        <v>2.2029999999999998</v>
      </c>
      <c r="AC54" s="12"/>
      <c r="AD54" s="39">
        <f t="shared" si="17"/>
        <v>0.75479126008213193</v>
      </c>
    </row>
    <row r="55" spans="1:30" x14ac:dyDescent="0.25">
      <c r="A55">
        <v>3375</v>
      </c>
      <c r="B55" s="84" t="str">
        <f>INDEX([16]Data!$C$5:$C$156,MATCH(A55,[16]Data!$A$5:$A$156,0))</f>
        <v>KJ - Babice (areál Hamé)</v>
      </c>
      <c r="C55" s="85" t="str">
        <f>VLOOKUP($C$2,'[18]ERU-1'!$A$6:$BE$17,C$42,FALSE)</f>
        <v>Prosinec</v>
      </c>
      <c r="D55" s="85">
        <f>VLOOKUP($C$2,'[18]ERU-1'!$A$6:$BE$17,D$42,FALSE)</f>
        <v>12</v>
      </c>
      <c r="E55" s="85">
        <f>VLOOKUP($C$2,'[18]ERU-1'!$A$6:$BE$17,E$42,FALSE)</f>
        <v>410.12799999999999</v>
      </c>
      <c r="F55" s="85">
        <f>VLOOKUP($C$2,'[18]ERU-1'!$A$6:$BE$17,F$42,FALSE)</f>
        <v>208.66200000000001</v>
      </c>
      <c r="G55" s="85">
        <f>VLOOKUP($C$2,'[18]ERU-1'!$A$6:$BE$17,G$42,FALSE)</f>
        <v>35.479999999999997</v>
      </c>
      <c r="H55" s="85">
        <f>VLOOKUP($C$2,'[18]ERU-1'!$A$6:$BE$17,H$42,FALSE)</f>
        <v>566</v>
      </c>
      <c r="I55" s="85">
        <f>VLOOKUP($C$2,'[18]ERU-1'!$A$6:$BE$17,I$42,FALSE)</f>
        <v>0</v>
      </c>
      <c r="J55" s="85">
        <f>VLOOKUP($C$2,'[18]ERU-1'!$A$6:$BE$17,J$42,FALSE)</f>
        <v>0</v>
      </c>
      <c r="K55" s="85">
        <f>VLOOKUP($C$2,'[18]ERU-1'!$A$6:$BE$17,K$42,FALSE)</f>
        <v>566</v>
      </c>
      <c r="L55" s="85">
        <f>VLOOKUP($C$2,'[18]ERU-1'!$A$6:$BE$17,L$42,FALSE)</f>
        <v>0</v>
      </c>
      <c r="M55" s="85">
        <f>VLOOKUP($C$2,'[18]ERU-1'!$A$6:$BE$17,M$42,FALSE)</f>
        <v>566</v>
      </c>
      <c r="N55" s="85">
        <f>VLOOKUP($C$2,'[18]ERU-1'!$A$6:$BE$17,N$42,FALSE)</f>
        <v>0</v>
      </c>
      <c r="O55" s="85" t="s">
        <v>36</v>
      </c>
      <c r="P55" s="85">
        <f>VLOOKUP($C$2,'[18]ERU-1'!$A$6:$BE$17,P$42,FALSE)</f>
        <v>0</v>
      </c>
      <c r="Q55" s="85">
        <f>VLOOKUP($C$2,'[18]ERU-1'!$A$6:$BE$17,Q$42,FALSE)</f>
        <v>0</v>
      </c>
      <c r="R55" s="85">
        <f>VLOOKUP($C$2,'[18]ERU-1'!$A$6:$BE$17,R$42,FALSE)</f>
        <v>566</v>
      </c>
      <c r="S55" s="85">
        <f>VLOOKUP($C$2,'[18]ERU-1'!$A$6:$BE$17,S$42,FALSE)</f>
        <v>0</v>
      </c>
      <c r="T55" s="85">
        <f>VLOOKUP($C$2,'[18]ERU-1'!$A$6:$BE$17,T$42,FALSE)</f>
        <v>0</v>
      </c>
      <c r="U55" s="85">
        <f>VLOOKUP($C$2,'[18]ERU-1'!$A$6:$BE$17,U$42,FALSE)</f>
        <v>0</v>
      </c>
      <c r="V55" s="85">
        <f>VLOOKUP($C$2,'[18]ERU-1'!$A$6:$BE$17,V$42,FALSE)</f>
        <v>0</v>
      </c>
      <c r="W55" s="85">
        <f>VLOOKUP($C$2,'[18]ERU-1'!$A$6:$BE$17,W$42,FALSE)</f>
        <v>0</v>
      </c>
      <c r="X55" s="85">
        <f>VLOOKUP($C$2,'[18]ERU-1'!$A$6:$BE$17,X$42,FALSE)</f>
        <v>0</v>
      </c>
      <c r="Y55" s="85">
        <f>VLOOKUP($C$2,'[18]ERU-1'!$A$6:$BE$17,Y$42,FALSE)</f>
        <v>0</v>
      </c>
      <c r="Z55" s="85">
        <f>VLOOKUP($C$2,'[18]ERU-1'!$A$6:$BE$17,Z$42,FALSE)</f>
        <v>0</v>
      </c>
      <c r="AA55" s="85" t="str">
        <f>INDEX([16]Data!$BK$5:$BK$156,MATCH(A55,[16]Data!$A$5:$A$156,0))</f>
        <v>Zlínský</v>
      </c>
      <c r="AB55" s="86">
        <f>INDEX([16]Data!$BM$5:$BM$156,MATCH(A55,[16]Data!$A$5:$A$156,0))</f>
        <v>1.29</v>
      </c>
      <c r="AC55" s="12"/>
      <c r="AD55" s="39">
        <f t="shared" si="17"/>
        <v>0.75347797980572506</v>
      </c>
    </row>
    <row r="56" spans="1:30" x14ac:dyDescent="0.25">
      <c r="A56">
        <v>3520</v>
      </c>
      <c r="B56" s="84" t="str">
        <f>INDEX([16]Data!$C$5:$C$156,MATCH(A56,[16]Data!$A$5:$A$156,0))</f>
        <v>KJ - Bečov</v>
      </c>
      <c r="C56" s="85" t="str">
        <f>VLOOKUP($C$2,'[19]ERU-1'!$A$6:$BE$17,C$42,FALSE)</f>
        <v>Prosinec</v>
      </c>
      <c r="D56" s="85">
        <f>VLOOKUP($C$2,'[19]ERU-1'!$A$6:$BE$17,D$42,FALSE)</f>
        <v>12</v>
      </c>
      <c r="E56" s="85">
        <f>VLOOKUP($C$2,'[19]ERU-1'!$A$6:$BE$17,E$42,FALSE)</f>
        <v>968.65599999999995</v>
      </c>
      <c r="F56" s="85">
        <f>VLOOKUP($C$2,'[19]ERU-1'!$A$6:$BE$17,F$42,FALSE)</f>
        <v>518.43200000000002</v>
      </c>
      <c r="G56" s="85">
        <f>VLOOKUP($C$2,'[19]ERU-1'!$A$6:$BE$17,G$42,FALSE)</f>
        <v>35.295999999999999</v>
      </c>
      <c r="H56" s="85">
        <f>VLOOKUP($C$2,'[19]ERU-1'!$A$6:$BE$17,H$42,FALSE)</f>
        <v>1526</v>
      </c>
      <c r="I56" s="85">
        <f>VLOOKUP($C$2,'[19]ERU-1'!$A$6:$BE$17,I$42,FALSE)</f>
        <v>0</v>
      </c>
      <c r="J56" s="85">
        <f>VLOOKUP($C$2,'[19]ERU-1'!$A$6:$BE$17,J$42,FALSE)</f>
        <v>0</v>
      </c>
      <c r="K56" s="85">
        <f>VLOOKUP($C$2,'[19]ERU-1'!$A$6:$BE$17,K$42,FALSE)</f>
        <v>1526</v>
      </c>
      <c r="L56" s="85">
        <f>VLOOKUP($C$2,'[19]ERU-1'!$A$6:$BE$17,L$42,FALSE)</f>
        <v>0</v>
      </c>
      <c r="M56" s="85">
        <f>VLOOKUP($C$2,'[19]ERU-1'!$A$6:$BE$17,M$42,FALSE)</f>
        <v>1526</v>
      </c>
      <c r="N56" s="85">
        <f>VLOOKUP($C$2,'[19]ERU-1'!$A$6:$BE$17,N$42,FALSE)</f>
        <v>0</v>
      </c>
      <c r="O56" s="85" t="s">
        <v>36</v>
      </c>
      <c r="P56" s="85">
        <f>VLOOKUP($C$2,'[19]ERU-1'!$A$6:$BE$17,P$42,FALSE)</f>
        <v>0</v>
      </c>
      <c r="Q56" s="85">
        <f>VLOOKUP($C$2,'[19]ERU-1'!$A$6:$BE$17,Q$42,FALSE)</f>
        <v>0</v>
      </c>
      <c r="R56" s="85">
        <f>VLOOKUP($C$2,'[19]ERU-1'!$A$6:$BE$17,R$42,FALSE)</f>
        <v>1526</v>
      </c>
      <c r="S56" s="85">
        <f>VLOOKUP($C$2,'[19]ERU-1'!$A$6:$BE$17,S$42,FALSE)</f>
        <v>0</v>
      </c>
      <c r="T56" s="85">
        <f>VLOOKUP($C$2,'[19]ERU-1'!$A$6:$BE$17,T$42,FALSE)</f>
        <v>0</v>
      </c>
      <c r="U56" s="85">
        <f>VLOOKUP($C$2,'[19]ERU-1'!$A$6:$BE$17,U$42,FALSE)</f>
        <v>0</v>
      </c>
      <c r="V56" s="85">
        <f>VLOOKUP($C$2,'[19]ERU-1'!$A$6:$BE$17,V$42,FALSE)</f>
        <v>0</v>
      </c>
      <c r="W56" s="85">
        <f>VLOOKUP($C$2,'[19]ERU-1'!$A$6:$BE$17,W$42,FALSE)</f>
        <v>0</v>
      </c>
      <c r="X56" s="85">
        <f>VLOOKUP($C$2,'[19]ERU-1'!$A$6:$BE$17,X$42,FALSE)</f>
        <v>0</v>
      </c>
      <c r="Y56" s="85">
        <f>VLOOKUP($C$2,'[19]ERU-1'!$A$6:$BE$17,Y$42,FALSE)</f>
        <v>0</v>
      </c>
      <c r="Z56" s="85">
        <f>VLOOKUP($C$2,'[19]ERU-1'!$A$6:$BE$17,Z$42,FALSE)</f>
        <v>0</v>
      </c>
      <c r="AA56" s="85" t="str">
        <f>INDEX([16]Data!$BK$5:$BK$156,MATCH(A56,[16]Data!$A$5:$A$156,0))</f>
        <v>Ústecký</v>
      </c>
      <c r="AB56" s="86">
        <f>INDEX([16]Data!$BM$5:$BM$156,MATCH(A56,[16]Data!$A$5:$A$156,0))</f>
        <v>1.29</v>
      </c>
      <c r="AC56" s="12"/>
      <c r="AD56" s="39">
        <f t="shared" si="17"/>
        <v>0.81763642847835172</v>
      </c>
    </row>
    <row r="57" spans="1:30" x14ac:dyDescent="0.25">
      <c r="A57">
        <v>3435</v>
      </c>
      <c r="B57" s="84" t="str">
        <f>INDEX([16]Data!$C$5:$C$156,MATCH(A57,[16]Data!$A$5:$A$156,0))</f>
        <v>KJ - Benešov</v>
      </c>
      <c r="C57" s="85" t="str">
        <f>VLOOKUP($C$2,'[20]ERU-1'!$A$6:$BE$17,C$42,FALSE)</f>
        <v>Prosinec</v>
      </c>
      <c r="D57" s="85">
        <f>VLOOKUP($C$2,'[20]ERU-1'!$A$6:$BE$17,D$42,FALSE)</f>
        <v>12</v>
      </c>
      <c r="E57" s="85">
        <f>VLOOKUP($C$2,'[20]ERU-1'!$A$6:$BE$17,E$42,FALSE)</f>
        <v>1017.5890000000001</v>
      </c>
      <c r="F57" s="85">
        <f>VLOOKUP($C$2,'[20]ERU-1'!$A$6:$BE$17,F$42,FALSE)</f>
        <v>533.44000000000005</v>
      </c>
      <c r="G57" s="85">
        <f>VLOOKUP($C$2,'[20]ERU-1'!$A$6:$BE$17,G$42,FALSE)</f>
        <v>35.249000000000002</v>
      </c>
      <c r="H57" s="85">
        <f>VLOOKUP($C$2,'[20]ERU-1'!$A$6:$BE$17,H$42,FALSE)</f>
        <v>1502</v>
      </c>
      <c r="I57" s="85">
        <f>VLOOKUP($C$2,'[20]ERU-1'!$A$6:$BE$17,I$42,FALSE)</f>
        <v>0</v>
      </c>
      <c r="J57" s="85">
        <f>VLOOKUP($C$2,'[20]ERU-1'!$A$6:$BE$17,J$42,FALSE)</f>
        <v>0</v>
      </c>
      <c r="K57" s="85">
        <f>VLOOKUP($C$2,'[20]ERU-1'!$A$6:$BE$17,K$42,FALSE)</f>
        <v>1502</v>
      </c>
      <c r="L57" s="85">
        <f>VLOOKUP($C$2,'[20]ERU-1'!$A$6:$BE$17,L$42,FALSE)</f>
        <v>0</v>
      </c>
      <c r="M57" s="85">
        <f>VLOOKUP($C$2,'[20]ERU-1'!$A$6:$BE$17,M$42,FALSE)</f>
        <v>1502</v>
      </c>
      <c r="N57" s="85">
        <f>VLOOKUP($C$2,'[20]ERU-1'!$A$6:$BE$17,N$42,FALSE)</f>
        <v>0</v>
      </c>
      <c r="O57" s="85" t="s">
        <v>36</v>
      </c>
      <c r="P57" s="85">
        <f>VLOOKUP($C$2,'[20]ERU-1'!$A$6:$BE$17,P$42,FALSE)</f>
        <v>0</v>
      </c>
      <c r="Q57" s="85">
        <f>VLOOKUP($C$2,'[20]ERU-1'!$A$6:$BE$17,Q$42,FALSE)</f>
        <v>0</v>
      </c>
      <c r="R57" s="85">
        <f>VLOOKUP($C$2,'[20]ERU-1'!$A$6:$BE$17,R$42,FALSE)</f>
        <v>1502</v>
      </c>
      <c r="S57" s="85">
        <f>VLOOKUP($C$2,'[20]ERU-1'!$A$6:$BE$17,S$42,FALSE)</f>
        <v>0</v>
      </c>
      <c r="T57" s="85">
        <f>VLOOKUP($C$2,'[20]ERU-1'!$A$6:$BE$17,T$42,FALSE)</f>
        <v>0</v>
      </c>
      <c r="U57" s="85">
        <f>VLOOKUP($C$2,'[20]ERU-1'!$A$6:$BE$17,U$42,FALSE)</f>
        <v>0</v>
      </c>
      <c r="V57" s="85">
        <f>VLOOKUP($C$2,'[20]ERU-1'!$A$6:$BE$17,V$42,FALSE)</f>
        <v>0</v>
      </c>
      <c r="W57" s="85">
        <f>VLOOKUP($C$2,'[20]ERU-1'!$A$6:$BE$17,W$42,FALSE)</f>
        <v>0</v>
      </c>
      <c r="X57" s="85">
        <f>VLOOKUP($C$2,'[20]ERU-1'!$A$6:$BE$17,X$42,FALSE)</f>
        <v>0</v>
      </c>
      <c r="Y57" s="85">
        <f>VLOOKUP($C$2,'[20]ERU-1'!$A$6:$BE$17,Y$42,FALSE)</f>
        <v>0</v>
      </c>
      <c r="Z57" s="85">
        <f>VLOOKUP($C$2,'[20]ERU-1'!$A$6:$BE$17,Z$42,FALSE)</f>
        <v>0</v>
      </c>
      <c r="AA57" s="85" t="str">
        <f>INDEX([16]Data!$BK$5:$BK$156,MATCH(A57,[16]Data!$A$5:$A$156,0))</f>
        <v>Středočeský</v>
      </c>
      <c r="AB57" s="86">
        <f>INDEX([16]Data!$BM$5:$BM$156,MATCH(A57,[16]Data!$A$5:$A$156,0))</f>
        <v>1.274</v>
      </c>
      <c r="AC57" s="12"/>
      <c r="AD57" s="39">
        <f t="shared" si="17"/>
        <v>0.78213523961874287</v>
      </c>
    </row>
    <row r="58" spans="1:30" x14ac:dyDescent="0.25">
      <c r="A58">
        <v>2967</v>
      </c>
      <c r="B58" s="84" t="str">
        <f>INDEX([16]Data!$C$5:$C$156,MATCH(A58,[16]Data!$A$5:$A$156,0))</f>
        <v>KJ - Bojkovice</v>
      </c>
      <c r="C58" s="85" t="str">
        <f>VLOOKUP($C$2,'[21]ERU-1'!$A$6:$BE$17,C$42,FALSE)</f>
        <v>Prosinec</v>
      </c>
      <c r="D58" s="85">
        <f>VLOOKUP($C$2,'[21]ERU-1'!$A$6:$BE$17,D$42,FALSE)</f>
        <v>12</v>
      </c>
      <c r="E58" s="85">
        <f>VLOOKUP($C$2,'[21]ERU-1'!$A$6:$BE$17,E$42,FALSE)</f>
        <v>1179.9259999999999</v>
      </c>
      <c r="F58" s="85">
        <f>VLOOKUP($C$2,'[21]ERU-1'!$A$6:$BE$17,F$42,FALSE)</f>
        <v>629.96</v>
      </c>
      <c r="G58" s="85">
        <f>VLOOKUP($C$2,'[21]ERU-1'!$A$6:$BE$17,G$42,FALSE)</f>
        <v>35.295999999999999</v>
      </c>
      <c r="H58" s="85">
        <f>VLOOKUP($C$2,'[21]ERU-1'!$A$6:$BE$17,H$42,FALSE)</f>
        <v>1814</v>
      </c>
      <c r="I58" s="85">
        <f>VLOOKUP($C$2,'[21]ERU-1'!$A$6:$BE$17,I$42,FALSE)</f>
        <v>0</v>
      </c>
      <c r="J58" s="85">
        <f>VLOOKUP($C$2,'[21]ERU-1'!$A$6:$BE$17,J$42,FALSE)</f>
        <v>0</v>
      </c>
      <c r="K58" s="85">
        <f>VLOOKUP($C$2,'[21]ERU-1'!$A$6:$BE$17,K$42,FALSE)</f>
        <v>1814</v>
      </c>
      <c r="L58" s="85">
        <f>VLOOKUP($C$2,'[21]ERU-1'!$A$6:$BE$17,L$42,FALSE)</f>
        <v>0</v>
      </c>
      <c r="M58" s="85">
        <f>VLOOKUP($C$2,'[21]ERU-1'!$A$6:$BE$17,M$42,FALSE)</f>
        <v>1814</v>
      </c>
      <c r="N58" s="85">
        <f>VLOOKUP($C$2,'[21]ERU-1'!$A$6:$BE$17,N$42,FALSE)</f>
        <v>0</v>
      </c>
      <c r="O58" s="85" t="s">
        <v>36</v>
      </c>
      <c r="P58" s="85">
        <f>VLOOKUP($C$2,'[21]ERU-1'!$A$6:$BE$17,P$42,FALSE)</f>
        <v>0</v>
      </c>
      <c r="Q58" s="85">
        <f>VLOOKUP($C$2,'[21]ERU-1'!$A$6:$BE$17,Q$42,FALSE)</f>
        <v>0</v>
      </c>
      <c r="R58" s="85">
        <f>VLOOKUP($C$2,'[21]ERU-1'!$A$6:$BE$17,R$42,FALSE)</f>
        <v>0</v>
      </c>
      <c r="S58" s="85">
        <f>VLOOKUP($C$2,'[21]ERU-1'!$A$6:$BE$17,S$42,FALSE)</f>
        <v>0</v>
      </c>
      <c r="T58" s="85">
        <f>VLOOKUP($C$2,'[21]ERU-1'!$A$6:$BE$17,T$42,FALSE)</f>
        <v>1814</v>
      </c>
      <c r="U58" s="85">
        <f>VLOOKUP($C$2,'[21]ERU-1'!$A$6:$BE$17,U$42,FALSE)</f>
        <v>0</v>
      </c>
      <c r="V58" s="85">
        <f>VLOOKUP($C$2,'[21]ERU-1'!$A$6:$BE$17,V$42,FALSE)</f>
        <v>0</v>
      </c>
      <c r="W58" s="85">
        <f>VLOOKUP($C$2,'[21]ERU-1'!$A$6:$BE$17,W$42,FALSE)</f>
        <v>0</v>
      </c>
      <c r="X58" s="85">
        <f>VLOOKUP($C$2,'[21]ERU-1'!$A$6:$BE$17,X$42,FALSE)</f>
        <v>0</v>
      </c>
      <c r="Y58" s="85">
        <f>VLOOKUP($C$2,'[21]ERU-1'!$A$6:$BE$17,Y$42,FALSE)</f>
        <v>0</v>
      </c>
      <c r="Z58" s="85">
        <f>VLOOKUP($C$2,'[21]ERU-1'!$A$6:$BE$17,Z$42,FALSE)</f>
        <v>0</v>
      </c>
      <c r="AA58" s="85" t="str">
        <f>INDEX([16]Data!$BK$5:$BK$156,MATCH(A58,[16]Data!$A$5:$A$156,0))</f>
        <v>Zlínský</v>
      </c>
      <c r="AB58" s="86">
        <f>INDEX([16]Data!$BM$5:$BM$156,MATCH(A58,[16]Data!$A$5:$A$156,0))</f>
        <v>1.274</v>
      </c>
      <c r="AC58" s="12"/>
      <c r="AD58" s="39">
        <f t="shared" si="17"/>
        <v>0.79987441883435273</v>
      </c>
    </row>
    <row r="59" spans="1:30" x14ac:dyDescent="0.25">
      <c r="A59">
        <v>2448</v>
      </c>
      <c r="B59" s="84" t="str">
        <f>INDEX([16]Data!$C$5:$C$156,MATCH(A59,[16]Data!$A$5:$A$156,0))</f>
        <v>KJ - Broumov</v>
      </c>
      <c r="C59" s="85" t="str">
        <f>VLOOKUP($C$2,'[22]ERU-1'!$A$6:$BE$17,C$42,FALSE)</f>
        <v>Prosinec</v>
      </c>
      <c r="D59" s="85">
        <f>VLOOKUP($C$2,'[22]ERU-1'!$A$6:$BE$17,D$42,FALSE)</f>
        <v>12</v>
      </c>
      <c r="E59" s="85">
        <f>VLOOKUP($C$2,'[22]ERU-1'!$A$6:$BE$17,E$42,FALSE)</f>
        <v>588.58100000000002</v>
      </c>
      <c r="F59" s="85">
        <f>VLOOKUP($C$2,'[22]ERU-1'!$A$6:$BE$17,F$42,FALSE)</f>
        <v>324.57100000000003</v>
      </c>
      <c r="G59" s="85">
        <f>VLOOKUP($C$2,'[22]ERU-1'!$A$6:$BE$17,G$42,FALSE)</f>
        <v>35.304000000000002</v>
      </c>
      <c r="H59" s="85">
        <f>VLOOKUP($C$2,'[22]ERU-1'!$A$6:$BE$17,H$42,FALSE)</f>
        <v>959</v>
      </c>
      <c r="I59" s="85">
        <f>VLOOKUP($C$2,'[22]ERU-1'!$A$6:$BE$17,I$42,FALSE)</f>
        <v>0</v>
      </c>
      <c r="J59" s="85">
        <f>VLOOKUP($C$2,'[22]ERU-1'!$A$6:$BE$17,J$42,FALSE)</f>
        <v>0</v>
      </c>
      <c r="K59" s="85">
        <f>VLOOKUP($C$2,'[22]ERU-1'!$A$6:$BE$17,K$42,FALSE)</f>
        <v>959</v>
      </c>
      <c r="L59" s="85">
        <f>VLOOKUP($C$2,'[22]ERU-1'!$A$6:$BE$17,L$42,FALSE)</f>
        <v>0</v>
      </c>
      <c r="M59" s="85">
        <f>VLOOKUP($C$2,'[22]ERU-1'!$A$6:$BE$17,M$42,FALSE)</f>
        <v>959</v>
      </c>
      <c r="N59" s="85">
        <f>VLOOKUP($C$2,'[22]ERU-1'!$A$6:$BE$17,N$42,FALSE)</f>
        <v>0</v>
      </c>
      <c r="O59" s="85" t="s">
        <v>36</v>
      </c>
      <c r="P59" s="85">
        <f>VLOOKUP($C$2,'[22]ERU-1'!$A$6:$BE$17,P$42,FALSE)</f>
        <v>0</v>
      </c>
      <c r="Q59" s="85">
        <f>VLOOKUP($C$2,'[22]ERU-1'!$A$6:$BE$17,Q$42,FALSE)</f>
        <v>0</v>
      </c>
      <c r="R59" s="85">
        <f>VLOOKUP($C$2,'[22]ERU-1'!$A$6:$BE$17,R$42,FALSE)</f>
        <v>959</v>
      </c>
      <c r="S59" s="85">
        <f>VLOOKUP($C$2,'[22]ERU-1'!$A$6:$BE$17,S$42,FALSE)</f>
        <v>0</v>
      </c>
      <c r="T59" s="85">
        <f>VLOOKUP($C$2,'[22]ERU-1'!$A$6:$BE$17,T$42,FALSE)</f>
        <v>0</v>
      </c>
      <c r="U59" s="85">
        <f>VLOOKUP($C$2,'[22]ERU-1'!$A$6:$BE$17,U$42,FALSE)</f>
        <v>0</v>
      </c>
      <c r="V59" s="85">
        <f>VLOOKUP($C$2,'[22]ERU-1'!$A$6:$BE$17,V$42,FALSE)</f>
        <v>0</v>
      </c>
      <c r="W59" s="85">
        <f>VLOOKUP($C$2,'[22]ERU-1'!$A$6:$BE$17,W$42,FALSE)</f>
        <v>0</v>
      </c>
      <c r="X59" s="85">
        <f>VLOOKUP($C$2,'[22]ERU-1'!$A$6:$BE$17,X$42,FALSE)</f>
        <v>0</v>
      </c>
      <c r="Y59" s="85">
        <f>VLOOKUP($C$2,'[22]ERU-1'!$A$6:$BE$17,Y$42,FALSE)</f>
        <v>0</v>
      </c>
      <c r="Z59" s="85">
        <f>VLOOKUP($C$2,'[22]ERU-1'!$A$6:$BE$17,Z$42,FALSE)</f>
        <v>0</v>
      </c>
      <c r="AA59" s="85" t="str">
        <f>INDEX([16]Data!$BK$5:$BK$156,MATCH(A59,[16]Data!$A$5:$A$156,0))</f>
        <v>Královéhradecký</v>
      </c>
      <c r="AB59" s="86">
        <f>INDEX([16]Data!$BM$5:$BM$156,MATCH(A59,[16]Data!$A$5:$A$156,0))</f>
        <v>0.72299999999999998</v>
      </c>
      <c r="AC59" s="12"/>
      <c r="AD59" s="39">
        <f t="shared" si="17"/>
        <v>0.82074149843605504</v>
      </c>
    </row>
    <row r="60" spans="1:30" x14ac:dyDescent="0.25">
      <c r="A60">
        <v>540</v>
      </c>
      <c r="B60" s="84" t="str">
        <f>INDEX([16]Data!$C$5:$C$156,MATCH(A60,[16]Data!$A$5:$A$156,0))</f>
        <v>KJ - Brtnice</v>
      </c>
      <c r="C60" s="85" t="str">
        <f>VLOOKUP($C$2,'[23]ERU-1'!$A$6:$BE$17,C$42,FALSE)</f>
        <v>Prosinec</v>
      </c>
      <c r="D60" s="85">
        <f>VLOOKUP($C$2,'[23]ERU-1'!$A$6:$BE$17,D$42,FALSE)</f>
        <v>12</v>
      </c>
      <c r="E60" s="85">
        <f>VLOOKUP($C$2,'[23]ERU-1'!$A$6:$BE$17,E$42,FALSE)</f>
        <v>0</v>
      </c>
      <c r="F60" s="85">
        <f>VLOOKUP($C$2,'[23]ERU-1'!$A$6:$BE$17,F$42,FALSE)</f>
        <v>0</v>
      </c>
      <c r="G60" s="85">
        <f>VLOOKUP($C$2,'[23]ERU-1'!$A$6:$BE$17,G$42,FALSE)</f>
        <v>34.667999999999999</v>
      </c>
      <c r="H60" s="85">
        <f>VLOOKUP($C$2,'[23]ERU-1'!$A$6:$BE$17,H$42,FALSE)</f>
        <v>0</v>
      </c>
      <c r="I60" s="85">
        <f>VLOOKUP($C$2,'[23]ERU-1'!$A$6:$BE$17,I$42,FALSE)</f>
        <v>0</v>
      </c>
      <c r="J60" s="85">
        <f>VLOOKUP($C$2,'[23]ERU-1'!$A$6:$BE$17,J$42,FALSE)</f>
        <v>0</v>
      </c>
      <c r="K60" s="85">
        <f>VLOOKUP($C$2,'[23]ERU-1'!$A$6:$BE$17,K$42,FALSE)</f>
        <v>0</v>
      </c>
      <c r="L60" s="85">
        <f>VLOOKUP($C$2,'[23]ERU-1'!$A$6:$BE$17,L$42,FALSE)</f>
        <v>0</v>
      </c>
      <c r="M60" s="85">
        <f>VLOOKUP($C$2,'[23]ERU-1'!$A$6:$BE$17,M$42,FALSE)</f>
        <v>0</v>
      </c>
      <c r="N60" s="85">
        <f>VLOOKUP($C$2,'[23]ERU-1'!$A$6:$BE$17,N$42,FALSE)</f>
        <v>0</v>
      </c>
      <c r="O60" s="85" t="s">
        <v>36</v>
      </c>
      <c r="P60" s="85">
        <f>VLOOKUP($C$2,'[23]ERU-1'!$A$6:$BE$17,P$42,FALSE)</f>
        <v>0</v>
      </c>
      <c r="Q60" s="85">
        <f>VLOOKUP($C$2,'[23]ERU-1'!$A$6:$BE$17,Q$42,FALSE)</f>
        <v>0</v>
      </c>
      <c r="R60" s="85">
        <f>VLOOKUP($C$2,'[23]ERU-1'!$A$6:$BE$17,R$42,FALSE)</f>
        <v>0</v>
      </c>
      <c r="S60" s="85">
        <f>VLOOKUP($C$2,'[23]ERU-1'!$A$6:$BE$17,S$42,FALSE)</f>
        <v>0</v>
      </c>
      <c r="T60" s="85">
        <f>VLOOKUP($C$2,'[23]ERU-1'!$A$6:$BE$17,T$42,FALSE)</f>
        <v>0</v>
      </c>
      <c r="U60" s="85">
        <f>VLOOKUP($C$2,'[23]ERU-1'!$A$6:$BE$17,U$42,FALSE)</f>
        <v>0</v>
      </c>
      <c r="V60" s="85">
        <f>VLOOKUP($C$2,'[23]ERU-1'!$A$6:$BE$17,V$42,FALSE)</f>
        <v>0</v>
      </c>
      <c r="W60" s="85">
        <f>VLOOKUP($C$2,'[23]ERU-1'!$A$6:$BE$17,W$42,FALSE)</f>
        <v>0</v>
      </c>
      <c r="X60" s="85">
        <f>VLOOKUP($C$2,'[23]ERU-1'!$A$6:$BE$17,X$42,FALSE)</f>
        <v>0</v>
      </c>
      <c r="Y60" s="85">
        <f>VLOOKUP($C$2,'[23]ERU-1'!$A$6:$BE$17,Y$42,FALSE)</f>
        <v>0</v>
      </c>
      <c r="Z60" s="85">
        <f>VLOOKUP($C$2,'[23]ERU-1'!$A$6:$BE$17,Z$42,FALSE)</f>
        <v>0</v>
      </c>
      <c r="AA60" s="85" t="str">
        <f>INDEX([16]Data!$BK$5:$BK$156,MATCH(A60,[16]Data!$A$5:$A$156,0))</f>
        <v>Vysočina</v>
      </c>
      <c r="AB60" s="86">
        <f>INDEX([16]Data!$BM$5:$BM$156,MATCH(A60,[16]Data!$A$5:$A$156,0))</f>
        <v>0.41699999999999998</v>
      </c>
      <c r="AC60" s="12"/>
      <c r="AD60" s="39" t="e">
        <f t="shared" si="17"/>
        <v>#DIV/0!</v>
      </c>
    </row>
    <row r="61" spans="1:30" x14ac:dyDescent="0.25">
      <c r="A61">
        <v>2477</v>
      </c>
      <c r="B61" s="84" t="str">
        <f>INDEX([16]Data!$C$5:$C$156,MATCH(A61,[16]Data!$A$5:$A$156,0))</f>
        <v>KJ - Bystřice nad Pernštejnem</v>
      </c>
      <c r="C61" s="85" t="str">
        <f>VLOOKUP($C$2,'[24]ERU-1'!$A$6:$BE$17,C$42,FALSE)</f>
        <v>Prosinec</v>
      </c>
      <c r="D61" s="85">
        <f>VLOOKUP($C$2,'[24]ERU-1'!$A$6:$BE$17,D$42,FALSE)</f>
        <v>12</v>
      </c>
      <c r="E61" s="85">
        <f>VLOOKUP($C$2,'[24]ERU-1'!$A$6:$BE$17,E$42,FALSE)</f>
        <v>1656.3219999999999</v>
      </c>
      <c r="F61" s="85">
        <f>VLOOKUP($C$2,'[24]ERU-1'!$A$6:$BE$17,F$42,FALSE)</f>
        <v>868.12699999999995</v>
      </c>
      <c r="G61" s="85">
        <f>VLOOKUP($C$2,'[24]ERU-1'!$A$6:$BE$17,G$42,FALSE)</f>
        <v>35.293999999999997</v>
      </c>
      <c r="H61" s="85">
        <f>VLOOKUP($C$2,'[24]ERU-1'!$A$6:$BE$17,H$42,FALSE)</f>
        <v>2423</v>
      </c>
      <c r="I61" s="85">
        <f>VLOOKUP($C$2,'[24]ERU-1'!$A$6:$BE$17,I$42,FALSE)</f>
        <v>0</v>
      </c>
      <c r="J61" s="85">
        <f>VLOOKUP($C$2,'[24]ERU-1'!$A$6:$BE$17,J$42,FALSE)</f>
        <v>0</v>
      </c>
      <c r="K61" s="85">
        <f>VLOOKUP($C$2,'[24]ERU-1'!$A$6:$BE$17,K$42,FALSE)</f>
        <v>2423</v>
      </c>
      <c r="L61" s="85">
        <f>VLOOKUP($C$2,'[24]ERU-1'!$A$6:$BE$17,L$42,FALSE)</f>
        <v>0</v>
      </c>
      <c r="M61" s="85">
        <f>VLOOKUP($C$2,'[24]ERU-1'!$A$6:$BE$17,M$42,FALSE)</f>
        <v>2423</v>
      </c>
      <c r="N61" s="85">
        <f>VLOOKUP($C$2,'[24]ERU-1'!$A$6:$BE$17,N$42,FALSE)</f>
        <v>0</v>
      </c>
      <c r="O61" s="85" t="s">
        <v>36</v>
      </c>
      <c r="P61" s="85">
        <f>VLOOKUP($C$2,'[24]ERU-1'!$A$6:$BE$17,P$42,FALSE)</f>
        <v>0</v>
      </c>
      <c r="Q61" s="85">
        <f>VLOOKUP($C$2,'[24]ERU-1'!$A$6:$BE$17,Q$42,FALSE)</f>
        <v>0</v>
      </c>
      <c r="R61" s="85">
        <f>VLOOKUP($C$2,'[24]ERU-1'!$A$6:$BE$17,R$42,FALSE)</f>
        <v>2423</v>
      </c>
      <c r="S61" s="85">
        <f>VLOOKUP($C$2,'[24]ERU-1'!$A$6:$BE$17,S$42,FALSE)</f>
        <v>0</v>
      </c>
      <c r="T61" s="85">
        <f>VLOOKUP($C$2,'[24]ERU-1'!$A$6:$BE$17,T$42,FALSE)</f>
        <v>0</v>
      </c>
      <c r="U61" s="85">
        <f>VLOOKUP($C$2,'[24]ERU-1'!$A$6:$BE$17,U$42,FALSE)</f>
        <v>0</v>
      </c>
      <c r="V61" s="85">
        <f>VLOOKUP($C$2,'[24]ERU-1'!$A$6:$BE$17,V$42,FALSE)</f>
        <v>0</v>
      </c>
      <c r="W61" s="85">
        <f>VLOOKUP($C$2,'[24]ERU-1'!$A$6:$BE$17,W$42,FALSE)</f>
        <v>0</v>
      </c>
      <c r="X61" s="85">
        <f>VLOOKUP($C$2,'[24]ERU-1'!$A$6:$BE$17,X$42,FALSE)</f>
        <v>0</v>
      </c>
      <c r="Y61" s="85">
        <f>VLOOKUP($C$2,'[24]ERU-1'!$A$6:$BE$17,Y$42,FALSE)</f>
        <v>0</v>
      </c>
      <c r="Z61" s="85">
        <f>VLOOKUP($C$2,'[24]ERU-1'!$A$6:$BE$17,Z$42,FALSE)</f>
        <v>0</v>
      </c>
      <c r="AA61" s="85" t="str">
        <f>INDEX([16]Data!$BK$5:$BK$156,MATCH(A61,[16]Data!$A$5:$A$156,0))</f>
        <v>Vysočina</v>
      </c>
      <c r="AB61" s="86">
        <f>INDEX([16]Data!$BM$5:$BM$156,MATCH(A61,[16]Data!$A$5:$A$156,0))</f>
        <v>2.254</v>
      </c>
      <c r="AC61" s="12"/>
      <c r="AD61" s="39">
        <f t="shared" si="17"/>
        <v>0.77529619002237637</v>
      </c>
    </row>
    <row r="62" spans="1:30" x14ac:dyDescent="0.25">
      <c r="A62">
        <v>3124</v>
      </c>
      <c r="B62" s="84" t="str">
        <f>INDEX([16]Data!$C$5:$C$156,MATCH(A62,[16]Data!$A$5:$A$156,0))</f>
        <v>KJ - Česká Třebová, Křib</v>
      </c>
      <c r="C62" s="85" t="str">
        <f>VLOOKUP($C$2,'[25]ERU-1'!$A$6:$BE$17,C$42,FALSE)</f>
        <v>Prosinec</v>
      </c>
      <c r="D62" s="85">
        <f>VLOOKUP($C$2,'[25]ERU-1'!$A$6:$BE$17,D$42,FALSE)</f>
        <v>12</v>
      </c>
      <c r="E62" s="85">
        <f>VLOOKUP($C$2,'[25]ERU-1'!$A$6:$BE$17,E$42,FALSE)</f>
        <v>204.99199999999999</v>
      </c>
      <c r="F62" s="85">
        <f>VLOOKUP($C$2,'[25]ERU-1'!$A$6:$BE$17,F$42,FALSE)</f>
        <v>119.40900000000001</v>
      </c>
      <c r="G62" s="85">
        <f>VLOOKUP($C$2,'[25]ERU-1'!$A$6:$BE$17,G$42,FALSE)</f>
        <v>35.304000000000002</v>
      </c>
      <c r="H62" s="85">
        <f>VLOOKUP($C$2,'[25]ERU-1'!$A$6:$BE$17,H$42,FALSE)</f>
        <v>351</v>
      </c>
      <c r="I62" s="85">
        <f>VLOOKUP($C$2,'[25]ERU-1'!$A$6:$BE$17,I$42,FALSE)</f>
        <v>0</v>
      </c>
      <c r="J62" s="85">
        <f>VLOOKUP($C$2,'[25]ERU-1'!$A$6:$BE$17,J$42,FALSE)</f>
        <v>0</v>
      </c>
      <c r="K62" s="85">
        <f>VLOOKUP($C$2,'[25]ERU-1'!$A$6:$BE$17,K$42,FALSE)</f>
        <v>351</v>
      </c>
      <c r="L62" s="85">
        <f>VLOOKUP($C$2,'[25]ERU-1'!$A$6:$BE$17,L$42,FALSE)</f>
        <v>0</v>
      </c>
      <c r="M62" s="85">
        <f>VLOOKUP($C$2,'[25]ERU-1'!$A$6:$BE$17,M$42,FALSE)</f>
        <v>351</v>
      </c>
      <c r="N62" s="85">
        <f>VLOOKUP($C$2,'[25]ERU-1'!$A$6:$BE$17,N$42,FALSE)</f>
        <v>0</v>
      </c>
      <c r="O62" s="85" t="s">
        <v>36</v>
      </c>
      <c r="P62" s="85">
        <f>VLOOKUP($C$2,'[25]ERU-1'!$A$6:$BE$17,P$42,FALSE)</f>
        <v>0</v>
      </c>
      <c r="Q62" s="85">
        <f>VLOOKUP($C$2,'[25]ERU-1'!$A$6:$BE$17,Q$42,FALSE)</f>
        <v>0</v>
      </c>
      <c r="R62" s="85">
        <f>VLOOKUP($C$2,'[25]ERU-1'!$A$6:$BE$17,R$42,FALSE)</f>
        <v>351</v>
      </c>
      <c r="S62" s="85">
        <f>VLOOKUP($C$2,'[25]ERU-1'!$A$6:$BE$17,S$42,FALSE)</f>
        <v>0</v>
      </c>
      <c r="T62" s="85">
        <f>VLOOKUP($C$2,'[25]ERU-1'!$A$6:$BE$17,T$42,FALSE)</f>
        <v>0</v>
      </c>
      <c r="U62" s="85">
        <f>VLOOKUP($C$2,'[25]ERU-1'!$A$6:$BE$17,U$42,FALSE)</f>
        <v>0</v>
      </c>
      <c r="V62" s="85">
        <f>VLOOKUP($C$2,'[25]ERU-1'!$A$6:$BE$17,V$42,FALSE)</f>
        <v>0</v>
      </c>
      <c r="W62" s="85">
        <f>VLOOKUP($C$2,'[25]ERU-1'!$A$6:$BE$17,W$42,FALSE)</f>
        <v>0</v>
      </c>
      <c r="X62" s="85">
        <f>VLOOKUP($C$2,'[25]ERU-1'!$A$6:$BE$17,X$42,FALSE)</f>
        <v>0</v>
      </c>
      <c r="Y62" s="85">
        <f>VLOOKUP($C$2,'[25]ERU-1'!$A$6:$BE$17,Y$42,FALSE)</f>
        <v>0</v>
      </c>
      <c r="Z62" s="85">
        <f>VLOOKUP($C$2,'[25]ERU-1'!$A$6:$BE$17,Z$42,FALSE)</f>
        <v>0</v>
      </c>
      <c r="AA62" s="85" t="str">
        <f>INDEX([16]Data!$BK$5:$BK$156,MATCH(A62,[16]Data!$A$5:$A$156,0))</f>
        <v>Pardubický</v>
      </c>
      <c r="AB62" s="86">
        <f>INDEX([16]Data!$BM$5:$BM$156,MATCH(A62,[16]Data!$A$5:$A$156,0))</f>
        <v>0.28599999999999998</v>
      </c>
      <c r="AC62" s="12"/>
      <c r="AD62" s="39">
        <f t="shared" si="17"/>
        <v>0.81652136773610029</v>
      </c>
    </row>
    <row r="63" spans="1:30" x14ac:dyDescent="0.25">
      <c r="A63">
        <v>3242</v>
      </c>
      <c r="B63" s="84" t="str">
        <f>INDEX([16]Data!$C$5:$C$156,MATCH(A63,[16]Data!$A$5:$A$156,0))</f>
        <v>KJ - Česká Třebová, Lhotka</v>
      </c>
      <c r="C63" s="85" t="str">
        <f>VLOOKUP($C$2,'[26]ERU-1'!$A$6:$BE$17,C$42,FALSE)</f>
        <v>Prosinec</v>
      </c>
      <c r="D63" s="85">
        <f>VLOOKUP($C$2,'[26]ERU-1'!$A$6:$BE$17,D$42,FALSE)</f>
        <v>12</v>
      </c>
      <c r="E63" s="85">
        <f>VLOOKUP($C$2,'[26]ERU-1'!$A$6:$BE$17,E$42,FALSE)</f>
        <v>730.28200000000004</v>
      </c>
      <c r="F63" s="85">
        <f>VLOOKUP($C$2,'[26]ERU-1'!$A$6:$BE$17,F$42,FALSE)</f>
        <v>401.649</v>
      </c>
      <c r="G63" s="85">
        <f>VLOOKUP($C$2,'[26]ERU-1'!$A$6:$BE$17,G$42,FALSE)</f>
        <v>35.304000000000002</v>
      </c>
      <c r="H63" s="85">
        <f>VLOOKUP($C$2,'[26]ERU-1'!$A$6:$BE$17,H$42,FALSE)</f>
        <v>1195</v>
      </c>
      <c r="I63" s="85">
        <f>VLOOKUP($C$2,'[26]ERU-1'!$A$6:$BE$17,I$42,FALSE)</f>
        <v>0</v>
      </c>
      <c r="J63" s="85">
        <f>VLOOKUP($C$2,'[26]ERU-1'!$A$6:$BE$17,J$42,FALSE)</f>
        <v>0</v>
      </c>
      <c r="K63" s="85">
        <f>VLOOKUP($C$2,'[26]ERU-1'!$A$6:$BE$17,K$42,FALSE)</f>
        <v>1195</v>
      </c>
      <c r="L63" s="85">
        <f>VLOOKUP($C$2,'[26]ERU-1'!$A$6:$BE$17,L$42,FALSE)</f>
        <v>0</v>
      </c>
      <c r="M63" s="85">
        <f>VLOOKUP($C$2,'[26]ERU-1'!$A$6:$BE$17,M$42,FALSE)</f>
        <v>1195</v>
      </c>
      <c r="N63" s="85">
        <f>VLOOKUP($C$2,'[26]ERU-1'!$A$6:$BE$17,N$42,FALSE)</f>
        <v>0</v>
      </c>
      <c r="O63" s="85" t="s">
        <v>36</v>
      </c>
      <c r="P63" s="85">
        <f>VLOOKUP($C$2,'[26]ERU-1'!$A$6:$BE$17,P$42,FALSE)</f>
        <v>0</v>
      </c>
      <c r="Q63" s="85">
        <f>VLOOKUP($C$2,'[26]ERU-1'!$A$6:$BE$17,Q$42,FALSE)</f>
        <v>0</v>
      </c>
      <c r="R63" s="85">
        <f>VLOOKUP($C$2,'[26]ERU-1'!$A$6:$BE$17,R$42,FALSE)</f>
        <v>1195</v>
      </c>
      <c r="S63" s="85">
        <f>VLOOKUP($C$2,'[26]ERU-1'!$A$6:$BE$17,S$42,FALSE)</f>
        <v>0</v>
      </c>
      <c r="T63" s="85">
        <f>VLOOKUP($C$2,'[26]ERU-1'!$A$6:$BE$17,T$42,FALSE)</f>
        <v>0</v>
      </c>
      <c r="U63" s="85">
        <f>VLOOKUP($C$2,'[26]ERU-1'!$A$6:$BE$17,U$42,FALSE)</f>
        <v>0</v>
      </c>
      <c r="V63" s="85">
        <f>VLOOKUP($C$2,'[26]ERU-1'!$A$6:$BE$17,V$42,FALSE)</f>
        <v>0</v>
      </c>
      <c r="W63" s="85">
        <f>VLOOKUP($C$2,'[26]ERU-1'!$A$6:$BE$17,W$42,FALSE)</f>
        <v>0</v>
      </c>
      <c r="X63" s="85">
        <f>VLOOKUP($C$2,'[26]ERU-1'!$A$6:$BE$17,X$42,FALSE)</f>
        <v>0</v>
      </c>
      <c r="Y63" s="85">
        <f>VLOOKUP($C$2,'[26]ERU-1'!$A$6:$BE$17,Y$42,FALSE)</f>
        <v>0</v>
      </c>
      <c r="Z63" s="85">
        <f>VLOOKUP($C$2,'[26]ERU-1'!$A$6:$BE$17,Z$42,FALSE)</f>
        <v>0</v>
      </c>
      <c r="AA63" s="85" t="str">
        <f>INDEX([16]Data!$BK$5:$BK$156,MATCH(A63,[16]Data!$A$5:$A$156,0))</f>
        <v>Pardubický</v>
      </c>
      <c r="AB63" s="86">
        <f>INDEX([16]Data!$BM$5:$BM$156,MATCH(A63,[16]Data!$A$5:$A$156,0))</f>
        <v>1.046</v>
      </c>
      <c r="AC63" s="12"/>
      <c r="AD63" s="39">
        <f t="shared" si="17"/>
        <v>0.82645405427237317</v>
      </c>
    </row>
    <row r="64" spans="1:30" x14ac:dyDescent="0.25">
      <c r="A64">
        <v>3040</v>
      </c>
      <c r="B64" s="84" t="str">
        <f>INDEX([16]Data!$C$5:$C$156,MATCH(A64,[16]Data!$A$5:$A$156,0))</f>
        <v>KJ - Duchcov</v>
      </c>
      <c r="C64" s="85" t="str">
        <f>VLOOKUP($C$2,'[27]ERU-1'!$A$6:$BE$17,C$42,FALSE)</f>
        <v>Prosinec</v>
      </c>
      <c r="D64" s="85">
        <f>VLOOKUP($C$2,'[27]ERU-1'!$A$6:$BE$17,D$42,FALSE)</f>
        <v>12</v>
      </c>
      <c r="E64" s="85">
        <f>VLOOKUP($C$2,'[27]ERU-1'!$A$6:$BE$17,E$42,FALSE)</f>
        <v>2130.9520000000002</v>
      </c>
      <c r="F64" s="85">
        <f>VLOOKUP($C$2,'[27]ERU-1'!$A$6:$BE$17,F$42,FALSE)</f>
        <v>1120.3140000000001</v>
      </c>
      <c r="G64" s="85">
        <f>VLOOKUP($C$2,'[27]ERU-1'!$A$6:$BE$17,G$42,FALSE)</f>
        <v>35.295999999999999</v>
      </c>
      <c r="H64" s="85">
        <f>VLOOKUP($C$2,'[27]ERU-1'!$A$6:$BE$17,H$42,FALSE)</f>
        <v>3206</v>
      </c>
      <c r="I64" s="85">
        <f>VLOOKUP($C$2,'[27]ERU-1'!$A$6:$BE$17,I$42,FALSE)</f>
        <v>0</v>
      </c>
      <c r="J64" s="85">
        <f>VLOOKUP($C$2,'[27]ERU-1'!$A$6:$BE$17,J$42,FALSE)</f>
        <v>0</v>
      </c>
      <c r="K64" s="85">
        <f>VLOOKUP($C$2,'[27]ERU-1'!$A$6:$BE$17,K$42,FALSE)</f>
        <v>3206</v>
      </c>
      <c r="L64" s="85">
        <f>VLOOKUP($C$2,'[27]ERU-1'!$A$6:$BE$17,L$42,FALSE)</f>
        <v>0</v>
      </c>
      <c r="M64" s="85">
        <f>VLOOKUP($C$2,'[27]ERU-1'!$A$6:$BE$17,M$42,FALSE)</f>
        <v>3206</v>
      </c>
      <c r="N64" s="85">
        <f>VLOOKUP($C$2,'[27]ERU-1'!$A$6:$BE$17,N$42,FALSE)</f>
        <v>0</v>
      </c>
      <c r="O64" s="85" t="s">
        <v>36</v>
      </c>
      <c r="P64" s="85">
        <f>VLOOKUP($C$2,'[27]ERU-1'!$A$6:$BE$17,P$42,FALSE)</f>
        <v>0</v>
      </c>
      <c r="Q64" s="85">
        <f>VLOOKUP($C$2,'[27]ERU-1'!$A$6:$BE$17,Q$42,FALSE)</f>
        <v>0</v>
      </c>
      <c r="R64" s="85">
        <f>VLOOKUP($C$2,'[27]ERU-1'!$A$6:$BE$17,R$42,FALSE)</f>
        <v>3206</v>
      </c>
      <c r="S64" s="85">
        <f>VLOOKUP($C$2,'[27]ERU-1'!$A$6:$BE$17,S$42,FALSE)</f>
        <v>0</v>
      </c>
      <c r="T64" s="85">
        <f>VLOOKUP($C$2,'[27]ERU-1'!$A$6:$BE$17,T$42,FALSE)</f>
        <v>0</v>
      </c>
      <c r="U64" s="85">
        <f>VLOOKUP($C$2,'[27]ERU-1'!$A$6:$BE$17,U$42,FALSE)</f>
        <v>0</v>
      </c>
      <c r="V64" s="85">
        <f>VLOOKUP($C$2,'[27]ERU-1'!$A$6:$BE$17,V$42,FALSE)</f>
        <v>0</v>
      </c>
      <c r="W64" s="85">
        <f>VLOOKUP($C$2,'[27]ERU-1'!$A$6:$BE$17,W$42,FALSE)</f>
        <v>0</v>
      </c>
      <c r="X64" s="85">
        <f>VLOOKUP($C$2,'[27]ERU-1'!$A$6:$BE$17,X$42,FALSE)</f>
        <v>0</v>
      </c>
      <c r="Y64" s="85">
        <f>VLOOKUP($C$2,'[27]ERU-1'!$A$6:$BE$17,Y$42,FALSE)</f>
        <v>0</v>
      </c>
      <c r="Z64" s="85">
        <f>VLOOKUP($C$2,'[27]ERU-1'!$A$6:$BE$17,Z$42,FALSE)</f>
        <v>0</v>
      </c>
      <c r="AA64" s="85" t="str">
        <f>INDEX([16]Data!$BK$5:$BK$156,MATCH(A64,[16]Data!$A$5:$A$156,0))</f>
        <v>Ústecký</v>
      </c>
      <c r="AB64" s="86">
        <f>INDEX([16]Data!$BM$5:$BM$156,MATCH(A64,[16]Data!$A$5:$A$156,0))</f>
        <v>2.5129999999999999</v>
      </c>
      <c r="AC64" s="12"/>
      <c r="AD64" s="39">
        <f t="shared" si="17"/>
        <v>0.79491602850232657</v>
      </c>
    </row>
    <row r="65" spans="1:30" x14ac:dyDescent="0.25">
      <c r="A65">
        <v>2479</v>
      </c>
      <c r="B65" s="84" t="str">
        <f>INDEX([16]Data!$C$5:$C$156,MATCH(A65,[16]Data!$A$5:$A$156,0))</f>
        <v>KJ - Fügnerova, Vrchlabí</v>
      </c>
      <c r="C65" s="85" t="str">
        <f>VLOOKUP($C$2,'[28]ERU-1'!$A$6:$BE$17,C$42,FALSE)</f>
        <v>Prosinec</v>
      </c>
      <c r="D65" s="85">
        <f>VLOOKUP($C$2,'[28]ERU-1'!$A$6:$BE$17,D$42,FALSE)</f>
        <v>12</v>
      </c>
      <c r="E65" s="85" t="e">
        <f>VLOOKUP($C$2,'[28]ERU-1'!$A$6:$BE$17,E$42,FALSE)</f>
        <v>#N/A</v>
      </c>
      <c r="F65" s="85" t="e">
        <f>VLOOKUP($C$2,'[28]ERU-1'!$A$6:$BE$17,F$42,FALSE)</f>
        <v>#N/A</v>
      </c>
      <c r="G65" s="85" t="e">
        <f>VLOOKUP($C$2,'[28]ERU-1'!$A$6:$BE$17,G$42,FALSE)</f>
        <v>#N/A</v>
      </c>
      <c r="H65" s="85">
        <f>VLOOKUP($C$2,'[28]ERU-1'!$A$6:$BE$17,H$42,FALSE)</f>
        <v>0</v>
      </c>
      <c r="I65" s="85">
        <f>VLOOKUP($C$2,'[28]ERU-1'!$A$6:$BE$17,I$42,FALSE)</f>
        <v>0</v>
      </c>
      <c r="J65" s="85">
        <f>VLOOKUP($C$2,'[28]ERU-1'!$A$6:$BE$17,J$42,FALSE)</f>
        <v>0</v>
      </c>
      <c r="K65" s="85">
        <f>VLOOKUP($C$2,'[28]ERU-1'!$A$6:$BE$17,K$42,FALSE)</f>
        <v>0</v>
      </c>
      <c r="L65" s="85">
        <f>VLOOKUP($C$2,'[28]ERU-1'!$A$6:$BE$17,L$42,FALSE)</f>
        <v>0</v>
      </c>
      <c r="M65" s="85">
        <f>VLOOKUP($C$2,'[28]ERU-1'!$A$6:$BE$17,M$42,FALSE)</f>
        <v>0</v>
      </c>
      <c r="N65" s="85">
        <f>VLOOKUP($C$2,'[28]ERU-1'!$A$6:$BE$17,N$42,FALSE)</f>
        <v>0</v>
      </c>
      <c r="O65" s="85" t="s">
        <v>36</v>
      </c>
      <c r="P65" s="85">
        <f>VLOOKUP($C$2,'[28]ERU-1'!$A$6:$BE$17,P$42,FALSE)</f>
        <v>0</v>
      </c>
      <c r="Q65" s="85">
        <f>VLOOKUP($C$2,'[28]ERU-1'!$A$6:$BE$17,Q$42,FALSE)</f>
        <v>0</v>
      </c>
      <c r="R65" s="85">
        <f>VLOOKUP($C$2,'[28]ERU-1'!$A$6:$BE$17,R$42,FALSE)</f>
        <v>0</v>
      </c>
      <c r="S65" s="85">
        <f>VLOOKUP($C$2,'[28]ERU-1'!$A$6:$BE$17,S$42,FALSE)</f>
        <v>0</v>
      </c>
      <c r="T65" s="85">
        <f>VLOOKUP($C$2,'[28]ERU-1'!$A$6:$BE$17,T$42,FALSE)</f>
        <v>0</v>
      </c>
      <c r="U65" s="85">
        <f>VLOOKUP($C$2,'[28]ERU-1'!$A$6:$BE$17,U$42,FALSE)</f>
        <v>0</v>
      </c>
      <c r="V65" s="85">
        <f>VLOOKUP($C$2,'[28]ERU-1'!$A$6:$BE$17,V$42,FALSE)</f>
        <v>0</v>
      </c>
      <c r="W65" s="85">
        <f>VLOOKUP($C$2,'[28]ERU-1'!$A$6:$BE$17,W$42,FALSE)</f>
        <v>0</v>
      </c>
      <c r="X65" s="85">
        <f>VLOOKUP($C$2,'[28]ERU-1'!$A$6:$BE$17,X$42,FALSE)</f>
        <v>0</v>
      </c>
      <c r="Y65" s="85">
        <f>VLOOKUP($C$2,'[28]ERU-1'!$A$6:$BE$17,Y$42,FALSE)</f>
        <v>0</v>
      </c>
      <c r="Z65" s="85">
        <f>VLOOKUP($C$2,'[28]ERU-1'!$A$6:$BE$17,Z$42,FALSE)</f>
        <v>0</v>
      </c>
      <c r="AA65" s="85" t="str">
        <f>INDEX([16]Data!$BK$5:$BK$156,MATCH(A65,[16]Data!$A$5:$A$156,0))</f>
        <v>Královéhradecký</v>
      </c>
      <c r="AB65" s="86">
        <f>INDEX([16]Data!$BM$5:$BM$156,MATCH(A65,[16]Data!$A$5:$A$156,0))</f>
        <v>0.95199999999999996</v>
      </c>
      <c r="AC65" s="12"/>
      <c r="AD65" s="39" t="e">
        <f t="shared" si="17"/>
        <v>#N/A</v>
      </c>
    </row>
    <row r="66" spans="1:30" x14ac:dyDescent="0.25">
      <c r="A66">
        <v>3515</v>
      </c>
      <c r="B66" s="84" t="str">
        <f>INDEX([16]Data!$C$5:$C$156,MATCH(A66,[16]Data!$A$5:$A$156,0))</f>
        <v>KJ - Havlíčkův Brod, Rozkošská</v>
      </c>
      <c r="C66" s="85" t="str">
        <f>VLOOKUP($C$2,'[29]ERU-1'!$A$6:$BE$17,C$42,FALSE)</f>
        <v>Prosinec</v>
      </c>
      <c r="D66" s="85">
        <f>VLOOKUP($C$2,'[29]ERU-1'!$A$6:$BE$17,D$42,FALSE)</f>
        <v>12</v>
      </c>
      <c r="E66" s="85">
        <f>VLOOKUP($C$2,'[29]ERU-1'!$A$6:$BE$17,E$42,FALSE)</f>
        <v>206.19499999999999</v>
      </c>
      <c r="F66" s="85">
        <f>VLOOKUP($C$2,'[29]ERU-1'!$A$6:$BE$17,F$42,FALSE)</f>
        <v>112.923</v>
      </c>
      <c r="G66" s="85">
        <f>VLOOKUP($C$2,'[29]ERU-1'!$A$6:$BE$17,G$42,FALSE)</f>
        <v>35.304000000000002</v>
      </c>
      <c r="H66" s="85">
        <f>VLOOKUP($C$2,'[29]ERU-1'!$A$6:$BE$17,H$42,FALSE)</f>
        <v>341</v>
      </c>
      <c r="I66" s="85">
        <f>VLOOKUP($C$2,'[29]ERU-1'!$A$6:$BE$17,I$42,FALSE)</f>
        <v>0</v>
      </c>
      <c r="J66" s="85">
        <f>VLOOKUP($C$2,'[29]ERU-1'!$A$6:$BE$17,J$42,FALSE)</f>
        <v>0</v>
      </c>
      <c r="K66" s="85">
        <f>VLOOKUP($C$2,'[29]ERU-1'!$A$6:$BE$17,K$42,FALSE)</f>
        <v>341</v>
      </c>
      <c r="L66" s="85">
        <f>VLOOKUP($C$2,'[29]ERU-1'!$A$6:$BE$17,L$42,FALSE)</f>
        <v>0</v>
      </c>
      <c r="M66" s="85">
        <f>VLOOKUP($C$2,'[29]ERU-1'!$A$6:$BE$17,M$42,FALSE)</f>
        <v>341</v>
      </c>
      <c r="N66" s="85">
        <f>VLOOKUP($C$2,'[29]ERU-1'!$A$6:$BE$17,N$42,FALSE)</f>
        <v>0</v>
      </c>
      <c r="O66" s="85" t="s">
        <v>36</v>
      </c>
      <c r="P66" s="85">
        <f>VLOOKUP($C$2,'[29]ERU-1'!$A$6:$BE$17,P$42,FALSE)</f>
        <v>0</v>
      </c>
      <c r="Q66" s="85">
        <f>VLOOKUP($C$2,'[29]ERU-1'!$A$6:$BE$17,Q$42,FALSE)</f>
        <v>0</v>
      </c>
      <c r="R66" s="85">
        <f>VLOOKUP($C$2,'[29]ERU-1'!$A$6:$BE$17,R$42,FALSE)</f>
        <v>0</v>
      </c>
      <c r="S66" s="85">
        <f>VLOOKUP($C$2,'[29]ERU-1'!$A$6:$BE$17,S$42,FALSE)</f>
        <v>0</v>
      </c>
      <c r="T66" s="85">
        <f>VLOOKUP($C$2,'[29]ERU-1'!$A$6:$BE$17,T$42,FALSE)</f>
        <v>0</v>
      </c>
      <c r="U66" s="85">
        <f>VLOOKUP($C$2,'[29]ERU-1'!$A$6:$BE$17,U$42,FALSE)</f>
        <v>0</v>
      </c>
      <c r="V66" s="85">
        <f>VLOOKUP($C$2,'[29]ERU-1'!$A$6:$BE$17,V$42,FALSE)</f>
        <v>0</v>
      </c>
      <c r="W66" s="85">
        <f>VLOOKUP($C$2,'[29]ERU-1'!$A$6:$BE$17,W$42,FALSE)</f>
        <v>0</v>
      </c>
      <c r="X66" s="85">
        <f>VLOOKUP($C$2,'[29]ERU-1'!$A$6:$BE$17,X$42,FALSE)</f>
        <v>341</v>
      </c>
      <c r="Y66" s="85">
        <f>VLOOKUP($C$2,'[29]ERU-1'!$A$6:$BE$17,Y$42,FALSE)</f>
        <v>0</v>
      </c>
      <c r="Z66" s="85">
        <f>VLOOKUP($C$2,'[29]ERU-1'!$A$6:$BE$17,Z$42,FALSE)</f>
        <v>0</v>
      </c>
      <c r="AA66" s="85" t="str">
        <f>INDEX([16]Data!$BK$5:$BK$156,MATCH(A66,[16]Data!$A$5:$A$156,0))</f>
        <v>Vysočina</v>
      </c>
      <c r="AB66" s="86">
        <f>INDEX([16]Data!$BM$5:$BM$156,MATCH(A66,[16]Data!$A$5:$A$156,0))</f>
        <v>0.28599999999999998</v>
      </c>
      <c r="AC66" s="12"/>
      <c r="AD66" s="39">
        <f t="shared" si="17"/>
        <v>0.83882134040206346</v>
      </c>
    </row>
    <row r="67" spans="1:30" x14ac:dyDescent="0.25">
      <c r="A67" s="34">
        <v>3503</v>
      </c>
      <c r="B67" s="84" t="str">
        <f>INDEX([16]Data!$C$5:$C$156,MATCH(A67,[16]Data!$A$5:$A$156,0))</f>
        <v>KJ - Havlíčkův Brod, Na Výšině</v>
      </c>
      <c r="C67" s="85" t="str">
        <f>VLOOKUP($C$2,'[30]ERU-1'!$A$6:$BE$17,C$42,FALSE)</f>
        <v>Prosinec</v>
      </c>
      <c r="D67" s="85">
        <f>VLOOKUP($C$2,'[30]ERU-1'!$A$6:$BE$17,D$42,FALSE)</f>
        <v>12</v>
      </c>
      <c r="E67" s="85">
        <f>VLOOKUP($C$2,'[30]ERU-1'!$A$6:$BE$17,E$42,FALSE)</f>
        <v>562.18399999999997</v>
      </c>
      <c r="F67" s="85">
        <f>VLOOKUP($C$2,'[30]ERU-1'!$A$6:$BE$17,F$42,FALSE)</f>
        <v>301.10399999999998</v>
      </c>
      <c r="G67" s="85">
        <f>VLOOKUP($C$2,'[30]ERU-1'!$A$6:$BE$17,G$42,FALSE)</f>
        <v>35.273000000000003</v>
      </c>
      <c r="H67" s="85">
        <f>VLOOKUP($C$2,'[30]ERU-1'!$A$6:$BE$17,H$42,FALSE)</f>
        <v>842</v>
      </c>
      <c r="I67" s="85">
        <f>VLOOKUP($C$2,'[30]ERU-1'!$A$6:$BE$17,I$42,FALSE)</f>
        <v>0</v>
      </c>
      <c r="J67" s="85">
        <f>VLOOKUP($C$2,'[30]ERU-1'!$A$6:$BE$17,J$42,FALSE)</f>
        <v>0</v>
      </c>
      <c r="K67" s="85">
        <f>VLOOKUP($C$2,'[30]ERU-1'!$A$6:$BE$17,K$42,FALSE)</f>
        <v>842</v>
      </c>
      <c r="L67" s="85">
        <f>VLOOKUP($C$2,'[30]ERU-1'!$A$6:$BE$17,L$42,FALSE)</f>
        <v>0</v>
      </c>
      <c r="M67" s="85">
        <f>VLOOKUP($C$2,'[30]ERU-1'!$A$6:$BE$17,M$42,FALSE)</f>
        <v>842</v>
      </c>
      <c r="N67" s="85">
        <f>VLOOKUP($C$2,'[30]ERU-1'!$A$6:$BE$17,N$42,FALSE)</f>
        <v>0</v>
      </c>
      <c r="O67" s="85" t="s">
        <v>36</v>
      </c>
      <c r="P67" s="85">
        <f>VLOOKUP($C$2,'[30]ERU-1'!$A$6:$BE$17,P$42,FALSE)</f>
        <v>0</v>
      </c>
      <c r="Q67" s="85">
        <f>VLOOKUP($C$2,'[30]ERU-1'!$A$6:$BE$17,Q$42,FALSE)</f>
        <v>0</v>
      </c>
      <c r="R67" s="85">
        <f>VLOOKUP($C$2,'[30]ERU-1'!$A$6:$BE$17,R$42,FALSE)</f>
        <v>842</v>
      </c>
      <c r="S67" s="85">
        <f>VLOOKUP($C$2,'[30]ERU-1'!$A$6:$BE$17,S$42,FALSE)</f>
        <v>0</v>
      </c>
      <c r="T67" s="85">
        <f>VLOOKUP($C$2,'[30]ERU-1'!$A$6:$BE$17,T$42,FALSE)</f>
        <v>0</v>
      </c>
      <c r="U67" s="85">
        <f>VLOOKUP($C$2,'[30]ERU-1'!$A$6:$BE$17,U$42,FALSE)</f>
        <v>0</v>
      </c>
      <c r="V67" s="85">
        <f>VLOOKUP($C$2,'[30]ERU-1'!$A$6:$BE$17,V$42,FALSE)</f>
        <v>0</v>
      </c>
      <c r="W67" s="85">
        <f>VLOOKUP($C$2,'[30]ERU-1'!$A$6:$BE$17,W$42,FALSE)</f>
        <v>0</v>
      </c>
      <c r="X67" s="85">
        <f>VLOOKUP($C$2,'[30]ERU-1'!$A$6:$BE$17,X$42,FALSE)</f>
        <v>0</v>
      </c>
      <c r="Y67" s="85">
        <f>VLOOKUP($C$2,'[30]ERU-1'!$A$6:$BE$17,Y$42,FALSE)</f>
        <v>0</v>
      </c>
      <c r="Z67" s="85">
        <f>VLOOKUP($C$2,'[30]ERU-1'!$A$6:$BE$17,Z$42,FALSE)</f>
        <v>0</v>
      </c>
      <c r="AA67" s="85" t="str">
        <f>INDEX([16]Data!$BK$5:$BK$156,MATCH(A67,[16]Data!$A$5:$A$156,0))</f>
        <v>Vysočina</v>
      </c>
      <c r="AB67" s="86">
        <f>INDEX([16]Data!$BM$5:$BM$156,MATCH(A67,[16]Data!$A$5:$A$156,0))</f>
        <v>0.73499999999999999</v>
      </c>
      <c r="AC67" s="12"/>
      <c r="AD67" s="39">
        <f t="shared" si="17"/>
        <v>0.77677111193769888</v>
      </c>
    </row>
    <row r="68" spans="1:30" x14ac:dyDescent="0.25">
      <c r="A68">
        <v>2681</v>
      </c>
      <c r="B68" s="84" t="str">
        <f>INDEX([16]Data!$C$5:$C$156,MATCH(A68,[16]Data!$A$5:$A$156,0))</f>
        <v>KJ - Havlíčkův Brod, Smetanovo náměstí</v>
      </c>
      <c r="C68" s="85" t="str">
        <f>VLOOKUP($C$2,'[31]ERU-1'!$A$6:$BE$17,C$42,FALSE)</f>
        <v>Prosinec</v>
      </c>
      <c r="D68" s="85">
        <f>VLOOKUP($C$2,'[31]ERU-1'!$A$6:$BE$17,D$42,FALSE)</f>
        <v>12</v>
      </c>
      <c r="E68" s="85">
        <f>VLOOKUP($C$2,'[31]ERU-1'!$A$6:$BE$17,E$42,FALSE)</f>
        <v>429.90300000000002</v>
      </c>
      <c r="F68" s="85">
        <f>VLOOKUP($C$2,'[31]ERU-1'!$A$6:$BE$17,F$42,FALSE)</f>
        <v>229.62700000000001</v>
      </c>
      <c r="G68" s="85">
        <f>VLOOKUP($C$2,'[31]ERU-1'!$A$6:$BE$17,G$42,FALSE)</f>
        <v>35.304000000000002</v>
      </c>
      <c r="H68" s="85">
        <f>VLOOKUP($C$2,'[31]ERU-1'!$A$6:$BE$17,H$42,FALSE)</f>
        <v>653</v>
      </c>
      <c r="I68" s="85">
        <f>VLOOKUP($C$2,'[31]ERU-1'!$A$6:$BE$17,I$42,FALSE)</f>
        <v>0</v>
      </c>
      <c r="J68" s="85">
        <f>VLOOKUP($C$2,'[31]ERU-1'!$A$6:$BE$17,J$42,FALSE)</f>
        <v>0</v>
      </c>
      <c r="K68" s="85">
        <f>VLOOKUP($C$2,'[31]ERU-1'!$A$6:$BE$17,K$42,FALSE)</f>
        <v>653</v>
      </c>
      <c r="L68" s="85">
        <f>VLOOKUP($C$2,'[31]ERU-1'!$A$6:$BE$17,L$42,FALSE)</f>
        <v>0</v>
      </c>
      <c r="M68" s="85">
        <f>VLOOKUP($C$2,'[31]ERU-1'!$A$6:$BE$17,M$42,FALSE)</f>
        <v>653</v>
      </c>
      <c r="N68" s="85">
        <f>VLOOKUP($C$2,'[31]ERU-1'!$A$6:$BE$17,N$42,FALSE)</f>
        <v>0</v>
      </c>
      <c r="O68" s="85" t="s">
        <v>36</v>
      </c>
      <c r="P68" s="85">
        <f>VLOOKUP($C$2,'[31]ERU-1'!$A$6:$BE$17,P$42,FALSE)</f>
        <v>0</v>
      </c>
      <c r="Q68" s="85">
        <f>VLOOKUP($C$2,'[31]ERU-1'!$A$6:$BE$17,Q$42,FALSE)</f>
        <v>0</v>
      </c>
      <c r="R68" s="85">
        <f>VLOOKUP($C$2,'[31]ERU-1'!$A$6:$BE$17,R$42,FALSE)</f>
        <v>653</v>
      </c>
      <c r="S68" s="85">
        <f>VLOOKUP($C$2,'[31]ERU-1'!$A$6:$BE$17,S$42,FALSE)</f>
        <v>0</v>
      </c>
      <c r="T68" s="85">
        <f>VLOOKUP($C$2,'[31]ERU-1'!$A$6:$BE$17,T$42,FALSE)</f>
        <v>0</v>
      </c>
      <c r="U68" s="85">
        <f>VLOOKUP($C$2,'[31]ERU-1'!$A$6:$BE$17,U$42,FALSE)</f>
        <v>0</v>
      </c>
      <c r="V68" s="85">
        <f>VLOOKUP($C$2,'[31]ERU-1'!$A$6:$BE$17,V$42,FALSE)</f>
        <v>0</v>
      </c>
      <c r="W68" s="85">
        <f>VLOOKUP($C$2,'[31]ERU-1'!$A$6:$BE$17,W$42,FALSE)</f>
        <v>0</v>
      </c>
      <c r="X68" s="85">
        <f>VLOOKUP($C$2,'[31]ERU-1'!$A$6:$BE$17,X$42,FALSE)</f>
        <v>0</v>
      </c>
      <c r="Y68" s="85">
        <f>VLOOKUP($C$2,'[31]ERU-1'!$A$6:$BE$17,Y$42,FALSE)</f>
        <v>0</v>
      </c>
      <c r="Z68" s="85">
        <f>VLOOKUP($C$2,'[31]ERU-1'!$A$6:$BE$17,Z$42,FALSE)</f>
        <v>0</v>
      </c>
      <c r="AA68" s="85" t="str">
        <f>INDEX([16]Data!$BK$5:$BK$156,MATCH(A68,[16]Data!$A$5:$A$156,0))</f>
        <v>Vysočina</v>
      </c>
      <c r="AB68" s="86">
        <f>INDEX([16]Data!$BM$5:$BM$156,MATCH(A68,[16]Data!$A$5:$A$156,0))</f>
        <v>0.47199999999999998</v>
      </c>
      <c r="AC68" s="12"/>
      <c r="AD68" s="39">
        <f t="shared" si="17"/>
        <v>0.78992840079297677</v>
      </c>
    </row>
    <row r="69" spans="1:30" x14ac:dyDescent="0.25">
      <c r="A69">
        <v>2683</v>
      </c>
      <c r="B69" s="84" t="str">
        <f>INDEX([16]Data!$C$5:$C$156,MATCH(A69,[16]Data!$A$5:$A$156,0))</f>
        <v>KJ - Havlíčkův Brod, Žižkov II</v>
      </c>
      <c r="C69" s="85" t="str">
        <f>VLOOKUP($C$2,'[32]ERU-1'!$A$6:$BE$17,C$42,FALSE)</f>
        <v>Prosinec</v>
      </c>
      <c r="D69" s="85">
        <f>VLOOKUP($C$2,'[32]ERU-1'!$A$6:$BE$17,D$42,FALSE)</f>
        <v>12</v>
      </c>
      <c r="E69" s="85">
        <f>VLOOKUP($C$2,'[32]ERU-1'!$A$6:$BE$17,E$42,FALSE)</f>
        <v>349.041</v>
      </c>
      <c r="F69" s="85">
        <f>VLOOKUP($C$2,'[32]ERU-1'!$A$6:$BE$17,F$42,FALSE)</f>
        <v>179.053</v>
      </c>
      <c r="G69" s="85">
        <f>VLOOKUP($C$2,'[32]ERU-1'!$A$6:$BE$17,G$42,FALSE)</f>
        <v>35.304000000000002</v>
      </c>
      <c r="H69" s="85">
        <f>VLOOKUP($C$2,'[32]ERU-1'!$A$6:$BE$17,H$42,FALSE)</f>
        <v>490</v>
      </c>
      <c r="I69" s="85">
        <f>VLOOKUP($C$2,'[32]ERU-1'!$A$6:$BE$17,I$42,FALSE)</f>
        <v>0</v>
      </c>
      <c r="J69" s="85">
        <f>VLOOKUP($C$2,'[32]ERU-1'!$A$6:$BE$17,J$42,FALSE)</f>
        <v>0</v>
      </c>
      <c r="K69" s="85">
        <f>VLOOKUP($C$2,'[32]ERU-1'!$A$6:$BE$17,K$42,FALSE)</f>
        <v>490</v>
      </c>
      <c r="L69" s="85">
        <f>VLOOKUP($C$2,'[32]ERU-1'!$A$6:$BE$17,L$42,FALSE)</f>
        <v>0</v>
      </c>
      <c r="M69" s="85">
        <f>VLOOKUP($C$2,'[32]ERU-1'!$A$6:$BE$17,M$42,FALSE)</f>
        <v>490</v>
      </c>
      <c r="N69" s="85">
        <f>VLOOKUP($C$2,'[32]ERU-1'!$A$6:$BE$17,N$42,FALSE)</f>
        <v>0</v>
      </c>
      <c r="O69" s="85" t="s">
        <v>36</v>
      </c>
      <c r="P69" s="85">
        <f>VLOOKUP($C$2,'[32]ERU-1'!$A$6:$BE$17,P$42,FALSE)</f>
        <v>0</v>
      </c>
      <c r="Q69" s="85">
        <f>VLOOKUP($C$2,'[32]ERU-1'!$A$6:$BE$17,Q$42,FALSE)</f>
        <v>0</v>
      </c>
      <c r="R69" s="85">
        <f>VLOOKUP($C$2,'[32]ERU-1'!$A$6:$BE$17,R$42,FALSE)</f>
        <v>490</v>
      </c>
      <c r="S69" s="85">
        <f>VLOOKUP($C$2,'[32]ERU-1'!$A$6:$BE$17,S$42,FALSE)</f>
        <v>0</v>
      </c>
      <c r="T69" s="85">
        <f>VLOOKUP($C$2,'[32]ERU-1'!$A$6:$BE$17,T$42,FALSE)</f>
        <v>0</v>
      </c>
      <c r="U69" s="85">
        <f>VLOOKUP($C$2,'[32]ERU-1'!$A$6:$BE$17,U$42,FALSE)</f>
        <v>0</v>
      </c>
      <c r="V69" s="85">
        <f>VLOOKUP($C$2,'[32]ERU-1'!$A$6:$BE$17,V$42,FALSE)</f>
        <v>0</v>
      </c>
      <c r="W69" s="85">
        <f>VLOOKUP($C$2,'[32]ERU-1'!$A$6:$BE$17,W$42,FALSE)</f>
        <v>0</v>
      </c>
      <c r="X69" s="85">
        <f>VLOOKUP($C$2,'[32]ERU-1'!$A$6:$BE$17,X$42,FALSE)</f>
        <v>0</v>
      </c>
      <c r="Y69" s="85">
        <f>VLOOKUP($C$2,'[32]ERU-1'!$A$6:$BE$17,Y$42,FALSE)</f>
        <v>0</v>
      </c>
      <c r="Z69" s="85">
        <f>VLOOKUP($C$2,'[32]ERU-1'!$A$6:$BE$17,Z$42,FALSE)</f>
        <v>0</v>
      </c>
      <c r="AA69" s="85" t="str">
        <f>INDEX([16]Data!$BK$5:$BK$156,MATCH(A69,[16]Data!$A$5:$A$156,0))</f>
        <v>Vysočina</v>
      </c>
      <c r="AB69" s="86">
        <f>INDEX([16]Data!$BM$5:$BM$156,MATCH(A69,[16]Data!$A$5:$A$156,0))</f>
        <v>0.47199999999999998</v>
      </c>
      <c r="AC69" s="12"/>
      <c r="AD69" s="39">
        <f t="shared" si="17"/>
        <v>0.76017218986060608</v>
      </c>
    </row>
    <row r="70" spans="1:30" x14ac:dyDescent="0.25">
      <c r="A70">
        <v>2879</v>
      </c>
      <c r="B70" s="84" t="str">
        <f>INDEX([16]Data!$C$5:$C$156,MATCH(A70,[16]Data!$A$5:$A$156,0))</f>
        <v>KJ - Hlučín</v>
      </c>
      <c r="C70" s="85" t="str">
        <f>VLOOKUP($C$2,'[33]ERU-1'!$A$6:$BE$17,C$42,FALSE)</f>
        <v>Prosinec</v>
      </c>
      <c r="D70" s="85">
        <f>VLOOKUP($C$2,'[33]ERU-1'!$A$6:$BE$17,D$42,FALSE)</f>
        <v>12</v>
      </c>
      <c r="E70" s="85">
        <f>VLOOKUP($C$2,'[33]ERU-1'!$A$6:$BE$17,E$42,FALSE)</f>
        <v>1391.9079999999999</v>
      </c>
      <c r="F70" s="85">
        <f>VLOOKUP($C$2,'[33]ERU-1'!$A$6:$BE$17,F$42,FALSE)</f>
        <v>732.06600000000003</v>
      </c>
      <c r="G70" s="85">
        <f>VLOOKUP($C$2,'[33]ERU-1'!$A$6:$BE$17,G$42,FALSE)</f>
        <v>35.195999999999998</v>
      </c>
      <c r="H70" s="85">
        <f>VLOOKUP($C$2,'[33]ERU-1'!$A$6:$BE$17,H$42,FALSE)</f>
        <v>2032</v>
      </c>
      <c r="I70" s="85">
        <f>VLOOKUP($C$2,'[33]ERU-1'!$A$6:$BE$17,I$42,FALSE)</f>
        <v>0</v>
      </c>
      <c r="J70" s="85">
        <f>VLOOKUP($C$2,'[33]ERU-1'!$A$6:$BE$17,J$42,FALSE)</f>
        <v>0</v>
      </c>
      <c r="K70" s="85">
        <f>VLOOKUP($C$2,'[33]ERU-1'!$A$6:$BE$17,K$42,FALSE)</f>
        <v>2032</v>
      </c>
      <c r="L70" s="85">
        <f>VLOOKUP($C$2,'[33]ERU-1'!$A$6:$BE$17,L$42,FALSE)</f>
        <v>0</v>
      </c>
      <c r="M70" s="85">
        <f>VLOOKUP($C$2,'[33]ERU-1'!$A$6:$BE$17,M$42,FALSE)</f>
        <v>2032</v>
      </c>
      <c r="N70" s="85">
        <f>VLOOKUP($C$2,'[33]ERU-1'!$A$6:$BE$17,N$42,FALSE)</f>
        <v>0</v>
      </c>
      <c r="O70" s="85" t="s">
        <v>36</v>
      </c>
      <c r="P70" s="85">
        <f>VLOOKUP($C$2,'[33]ERU-1'!$A$6:$BE$17,P$42,FALSE)</f>
        <v>0</v>
      </c>
      <c r="Q70" s="85">
        <f>VLOOKUP($C$2,'[33]ERU-1'!$A$6:$BE$17,Q$42,FALSE)</f>
        <v>0</v>
      </c>
      <c r="R70" s="85">
        <f>VLOOKUP($C$2,'[33]ERU-1'!$A$6:$BE$17,R$42,FALSE)</f>
        <v>2032</v>
      </c>
      <c r="S70" s="85">
        <f>VLOOKUP($C$2,'[33]ERU-1'!$A$6:$BE$17,S$42,FALSE)</f>
        <v>0</v>
      </c>
      <c r="T70" s="85">
        <f>VLOOKUP($C$2,'[33]ERU-1'!$A$6:$BE$17,T$42,FALSE)</f>
        <v>0</v>
      </c>
      <c r="U70" s="85">
        <f>VLOOKUP($C$2,'[33]ERU-1'!$A$6:$BE$17,U$42,FALSE)</f>
        <v>0</v>
      </c>
      <c r="V70" s="85">
        <f>VLOOKUP($C$2,'[33]ERU-1'!$A$6:$BE$17,V$42,FALSE)</f>
        <v>0</v>
      </c>
      <c r="W70" s="85">
        <f>VLOOKUP($C$2,'[33]ERU-1'!$A$6:$BE$17,W$42,FALSE)</f>
        <v>0</v>
      </c>
      <c r="X70" s="85">
        <f>VLOOKUP($C$2,'[33]ERU-1'!$A$6:$BE$17,X$42,FALSE)</f>
        <v>0</v>
      </c>
      <c r="Y70" s="85">
        <f>VLOOKUP($C$2,'[33]ERU-1'!$A$6:$BE$17,Y$42,FALSE)</f>
        <v>0</v>
      </c>
      <c r="Z70" s="85">
        <f>VLOOKUP($C$2,'[33]ERU-1'!$A$6:$BE$17,Z$42,FALSE)</f>
        <v>0</v>
      </c>
      <c r="AA70" s="85" t="str">
        <f>INDEX([16]Data!$BK$5:$BK$156,MATCH(A70,[16]Data!$A$5:$A$156,0))</f>
        <v>Moravskoslezský</v>
      </c>
      <c r="AB70" s="86">
        <f>INDEX([16]Data!$BM$5:$BM$156,MATCH(A70,[16]Data!$A$5:$A$156,0))</f>
        <v>1.7909999999999999</v>
      </c>
      <c r="AC70" s="12"/>
      <c r="AD70" s="39">
        <f t="shared" si="17"/>
        <v>0.7710294487716195</v>
      </c>
    </row>
    <row r="71" spans="1:30" x14ac:dyDescent="0.25">
      <c r="A71">
        <v>2856</v>
      </c>
      <c r="B71" s="84" t="str">
        <f>INDEX([16]Data!$C$5:$C$156,MATCH(A71,[16]Data!$A$5:$A$156,0))</f>
        <v>KJ - Hodkovice nad Mohelkou</v>
      </c>
      <c r="C71" s="85" t="str">
        <f>VLOOKUP($C$2,'[34]ERU-1'!$A$6:$BE$17,C$42,FALSE)</f>
        <v>Prosinec</v>
      </c>
      <c r="D71" s="85">
        <f>VLOOKUP($C$2,'[34]ERU-1'!$A$6:$BE$17,D$42,FALSE)</f>
        <v>12</v>
      </c>
      <c r="E71" s="85">
        <f>VLOOKUP($C$2,'[34]ERU-1'!$A$6:$BE$17,E$42,FALSE)</f>
        <v>810.38900000000001</v>
      </c>
      <c r="F71" s="85">
        <f>VLOOKUP($C$2,'[34]ERU-1'!$A$6:$BE$17,F$42,FALSE)</f>
        <v>422.4</v>
      </c>
      <c r="G71" s="85">
        <f>VLOOKUP($C$2,'[34]ERU-1'!$A$6:$BE$17,G$42,FALSE)</f>
        <v>35.298000000000002</v>
      </c>
      <c r="H71" s="85">
        <f>VLOOKUP($C$2,'[34]ERU-1'!$A$6:$BE$17,H$42,FALSE)</f>
        <v>1195</v>
      </c>
      <c r="I71" s="85">
        <f>VLOOKUP($C$2,'[34]ERU-1'!$A$6:$BE$17,I$42,FALSE)</f>
        <v>0</v>
      </c>
      <c r="J71" s="85">
        <f>VLOOKUP($C$2,'[34]ERU-1'!$A$6:$BE$17,J$42,FALSE)</f>
        <v>0</v>
      </c>
      <c r="K71" s="85">
        <f>VLOOKUP($C$2,'[34]ERU-1'!$A$6:$BE$17,K$42,FALSE)</f>
        <v>1195</v>
      </c>
      <c r="L71" s="85">
        <f>VLOOKUP($C$2,'[34]ERU-1'!$A$6:$BE$17,L$42,FALSE)</f>
        <v>0</v>
      </c>
      <c r="M71" s="85">
        <f>VLOOKUP($C$2,'[34]ERU-1'!$A$6:$BE$17,M$42,FALSE)</f>
        <v>1195</v>
      </c>
      <c r="N71" s="85">
        <f>VLOOKUP($C$2,'[34]ERU-1'!$A$6:$BE$17,N$42,FALSE)</f>
        <v>0</v>
      </c>
      <c r="O71" s="85" t="s">
        <v>36</v>
      </c>
      <c r="P71" s="85">
        <f>VLOOKUP($C$2,'[34]ERU-1'!$A$6:$BE$17,P$42,FALSE)</f>
        <v>0</v>
      </c>
      <c r="Q71" s="85">
        <f>VLOOKUP($C$2,'[34]ERU-1'!$A$6:$BE$17,Q$42,FALSE)</f>
        <v>0</v>
      </c>
      <c r="R71" s="85">
        <f>VLOOKUP($C$2,'[34]ERU-1'!$A$6:$BE$17,R$42,FALSE)</f>
        <v>1195</v>
      </c>
      <c r="S71" s="85">
        <f>VLOOKUP($C$2,'[34]ERU-1'!$A$6:$BE$17,S$42,FALSE)</f>
        <v>0</v>
      </c>
      <c r="T71" s="85">
        <f>VLOOKUP($C$2,'[34]ERU-1'!$A$6:$BE$17,T$42,FALSE)</f>
        <v>0</v>
      </c>
      <c r="U71" s="85">
        <f>VLOOKUP($C$2,'[34]ERU-1'!$A$6:$BE$17,U$42,FALSE)</f>
        <v>0</v>
      </c>
      <c r="V71" s="85">
        <f>VLOOKUP($C$2,'[34]ERU-1'!$A$6:$BE$17,V$42,FALSE)</f>
        <v>0</v>
      </c>
      <c r="W71" s="85">
        <f>VLOOKUP($C$2,'[34]ERU-1'!$A$6:$BE$17,W$42,FALSE)</f>
        <v>0</v>
      </c>
      <c r="X71" s="85">
        <f>VLOOKUP($C$2,'[34]ERU-1'!$A$6:$BE$17,X$42,FALSE)</f>
        <v>0</v>
      </c>
      <c r="Y71" s="85">
        <f>VLOOKUP($C$2,'[34]ERU-1'!$A$6:$BE$17,Y$42,FALSE)</f>
        <v>0</v>
      </c>
      <c r="Z71" s="85">
        <f>VLOOKUP($C$2,'[34]ERU-1'!$A$6:$BE$17,Z$42,FALSE)</f>
        <v>0</v>
      </c>
      <c r="AA71" s="85" t="str">
        <f>INDEX([16]Data!$BK$5:$BK$156,MATCH(A71,[16]Data!$A$5:$A$156,0))</f>
        <v>Liberecký</v>
      </c>
      <c r="AB71" s="86">
        <f>INDEX([16]Data!$BM$5:$BM$156,MATCH(A71,[16]Data!$A$5:$A$156,0))</f>
        <v>0.95199999999999996</v>
      </c>
      <c r="AC71" s="12"/>
      <c r="AD71" s="39">
        <f t="shared" si="17"/>
        <v>0.78585332491582494</v>
      </c>
    </row>
    <row r="72" spans="1:30" x14ac:dyDescent="0.25">
      <c r="A72" s="34">
        <v>3434</v>
      </c>
      <c r="B72" s="84" t="str">
        <f>INDEX([16]Data!$C$5:$C$156,MATCH(A72,[16]Data!$A$5:$A$156,0))</f>
        <v>KJ - Hodonice</v>
      </c>
      <c r="C72" s="85" t="str">
        <f>VLOOKUP($C$2,'[35]ERU-1'!$A$6:$BE$17,C$42,FALSE)</f>
        <v>Prosinec</v>
      </c>
      <c r="D72" s="85">
        <f>VLOOKUP($C$2,'[35]ERU-1'!$A$6:$BE$17,D$42,FALSE)</f>
        <v>12</v>
      </c>
      <c r="E72" s="85">
        <f>VLOOKUP($C$2,'[35]ERU-1'!$A$6:$BE$17,E$42,FALSE)</f>
        <v>2653.5149999999999</v>
      </c>
      <c r="F72" s="85">
        <f>VLOOKUP($C$2,'[35]ERU-1'!$A$6:$BE$17,F$42,FALSE)</f>
        <v>1411.6959999999999</v>
      </c>
      <c r="G72" s="85">
        <f>VLOOKUP($C$2,'[35]ERU-1'!$A$6:$BE$17,G$42,FALSE)</f>
        <v>35.302</v>
      </c>
      <c r="H72" s="85">
        <f>VLOOKUP($C$2,'[35]ERU-1'!$A$6:$BE$17,H$42,FALSE)</f>
        <v>4054</v>
      </c>
      <c r="I72" s="85">
        <f>VLOOKUP($C$2,'[35]ERU-1'!$A$6:$BE$17,I$42,FALSE)</f>
        <v>0</v>
      </c>
      <c r="J72" s="85">
        <f>VLOOKUP($C$2,'[35]ERU-1'!$A$6:$BE$17,J$42,FALSE)</f>
        <v>0</v>
      </c>
      <c r="K72" s="85">
        <f>VLOOKUP($C$2,'[35]ERU-1'!$A$6:$BE$17,K$42,FALSE)</f>
        <v>4054</v>
      </c>
      <c r="L72" s="85">
        <f>VLOOKUP($C$2,'[35]ERU-1'!$A$6:$BE$17,L$42,FALSE)</f>
        <v>0</v>
      </c>
      <c r="M72" s="85">
        <f>VLOOKUP($C$2,'[35]ERU-1'!$A$6:$BE$17,M$42,FALSE)</f>
        <v>4054</v>
      </c>
      <c r="N72" s="85">
        <f>VLOOKUP($C$2,'[35]ERU-1'!$A$6:$BE$17,N$42,FALSE)</f>
        <v>0</v>
      </c>
      <c r="O72" s="85" t="s">
        <v>36</v>
      </c>
      <c r="P72" s="85">
        <f>VLOOKUP($C$2,'[35]ERU-1'!$A$6:$BE$17,P$42,FALSE)</f>
        <v>0</v>
      </c>
      <c r="Q72" s="85">
        <f>VLOOKUP($C$2,'[35]ERU-1'!$A$6:$BE$17,Q$42,FALSE)</f>
        <v>0</v>
      </c>
      <c r="R72" s="85">
        <f>VLOOKUP($C$2,'[35]ERU-1'!$A$6:$BE$17,R$42,FALSE)</f>
        <v>4054</v>
      </c>
      <c r="S72" s="85">
        <f>VLOOKUP($C$2,'[35]ERU-1'!$A$6:$BE$17,S$42,FALSE)</f>
        <v>0</v>
      </c>
      <c r="T72" s="85">
        <f>VLOOKUP($C$2,'[35]ERU-1'!$A$6:$BE$17,T$42,FALSE)</f>
        <v>0</v>
      </c>
      <c r="U72" s="85">
        <f>VLOOKUP($C$2,'[35]ERU-1'!$A$6:$BE$17,U$42,FALSE)</f>
        <v>0</v>
      </c>
      <c r="V72" s="85">
        <f>VLOOKUP($C$2,'[35]ERU-1'!$A$6:$BE$17,V$42,FALSE)</f>
        <v>0</v>
      </c>
      <c r="W72" s="85">
        <f>VLOOKUP($C$2,'[35]ERU-1'!$A$6:$BE$17,W$42,FALSE)</f>
        <v>0</v>
      </c>
      <c r="X72" s="85">
        <f>VLOOKUP($C$2,'[35]ERU-1'!$A$6:$BE$17,X$42,FALSE)</f>
        <v>0</v>
      </c>
      <c r="Y72" s="85">
        <f>VLOOKUP($C$2,'[35]ERU-1'!$A$6:$BE$17,Y$42,FALSE)</f>
        <v>0</v>
      </c>
      <c r="Z72" s="85">
        <f>VLOOKUP($C$2,'[35]ERU-1'!$A$6:$BE$17,Z$42,FALSE)</f>
        <v>0</v>
      </c>
      <c r="AA72" s="85" t="str">
        <f>INDEX([16]Data!$BK$5:$BK$156,MATCH(A72,[16]Data!$A$5:$A$156,0))</f>
        <v>Jihomoravský</v>
      </c>
      <c r="AB72" s="86">
        <f>INDEX([16]Data!$BM$5:$BM$156,MATCH(A72,[16]Data!$A$5:$A$156,0))</f>
        <v>4.9459999999999997</v>
      </c>
      <c r="AC72" s="12"/>
      <c r="AD72" s="39">
        <f t="shared" si="17"/>
        <v>0.79770085847881633</v>
      </c>
    </row>
    <row r="73" spans="1:30" x14ac:dyDescent="0.25">
      <c r="A73">
        <v>3333</v>
      </c>
      <c r="B73" s="84" t="str">
        <f>INDEX([16]Data!$C$5:$C$156,MATCH(A73,[16]Data!$A$5:$A$156,0))</f>
        <v>KJ - Horní Bříza</v>
      </c>
      <c r="C73" s="85" t="str">
        <f>VLOOKUP($C$2,'[36]ERU-1'!$A$6:$BE$17,C$42,FALSE)</f>
        <v>Prosinec</v>
      </c>
      <c r="D73" s="85">
        <f>VLOOKUP($C$2,'[36]ERU-1'!$A$6:$BE$17,D$42,FALSE)</f>
        <v>12</v>
      </c>
      <c r="E73" s="85">
        <f>VLOOKUP($C$2,'[36]ERU-1'!$A$6:$BE$17,E$42,FALSE)</f>
        <v>566.90899999999999</v>
      </c>
      <c r="F73" s="85">
        <f>VLOOKUP($C$2,'[36]ERU-1'!$A$6:$BE$17,F$42,FALSE)</f>
        <v>303.57600000000002</v>
      </c>
      <c r="G73" s="85">
        <f>VLOOKUP($C$2,'[36]ERU-1'!$A$6:$BE$17,G$42,FALSE)</f>
        <v>35.268000000000001</v>
      </c>
      <c r="H73" s="85">
        <f>VLOOKUP($C$2,'[36]ERU-1'!$A$6:$BE$17,H$42,FALSE)</f>
        <v>796</v>
      </c>
      <c r="I73" s="85">
        <f>VLOOKUP($C$2,'[36]ERU-1'!$A$6:$BE$17,I$42,FALSE)</f>
        <v>0</v>
      </c>
      <c r="J73" s="85">
        <f>VLOOKUP($C$2,'[36]ERU-1'!$A$6:$BE$17,J$42,FALSE)</f>
        <v>0</v>
      </c>
      <c r="K73" s="85">
        <f>VLOOKUP($C$2,'[36]ERU-1'!$A$6:$BE$17,K$42,FALSE)</f>
        <v>796</v>
      </c>
      <c r="L73" s="85">
        <f>VLOOKUP($C$2,'[36]ERU-1'!$A$6:$BE$17,L$42,FALSE)</f>
        <v>0</v>
      </c>
      <c r="M73" s="85">
        <f>VLOOKUP($C$2,'[36]ERU-1'!$A$6:$BE$17,M$42,FALSE)</f>
        <v>796</v>
      </c>
      <c r="N73" s="85">
        <f>VLOOKUP($C$2,'[36]ERU-1'!$A$6:$BE$17,N$42,FALSE)</f>
        <v>0</v>
      </c>
      <c r="O73" s="85" t="s">
        <v>36</v>
      </c>
      <c r="P73" s="85">
        <f>VLOOKUP($C$2,'[36]ERU-1'!$A$6:$BE$17,P$42,FALSE)</f>
        <v>0</v>
      </c>
      <c r="Q73" s="85">
        <f>VLOOKUP($C$2,'[36]ERU-1'!$A$6:$BE$17,Q$42,FALSE)</f>
        <v>0</v>
      </c>
      <c r="R73" s="85">
        <f>VLOOKUP($C$2,'[36]ERU-1'!$A$6:$BE$17,R$42,FALSE)</f>
        <v>0</v>
      </c>
      <c r="S73" s="85">
        <f>VLOOKUP($C$2,'[36]ERU-1'!$A$6:$BE$17,S$42,FALSE)</f>
        <v>0</v>
      </c>
      <c r="T73" s="85">
        <f>VLOOKUP($C$2,'[36]ERU-1'!$A$6:$BE$17,T$42,FALSE)</f>
        <v>796</v>
      </c>
      <c r="U73" s="85">
        <f>VLOOKUP($C$2,'[36]ERU-1'!$A$6:$BE$17,U$42,FALSE)</f>
        <v>0</v>
      </c>
      <c r="V73" s="85">
        <f>VLOOKUP($C$2,'[36]ERU-1'!$A$6:$BE$17,V$42,FALSE)</f>
        <v>0</v>
      </c>
      <c r="W73" s="85">
        <f>VLOOKUP($C$2,'[36]ERU-1'!$A$6:$BE$17,W$42,FALSE)</f>
        <v>0</v>
      </c>
      <c r="X73" s="85">
        <f>VLOOKUP($C$2,'[36]ERU-1'!$A$6:$BE$17,X$42,FALSE)</f>
        <v>0</v>
      </c>
      <c r="Y73" s="85">
        <f>VLOOKUP($C$2,'[36]ERU-1'!$A$6:$BE$17,Y$42,FALSE)</f>
        <v>0</v>
      </c>
      <c r="Z73" s="85">
        <f>VLOOKUP($C$2,'[36]ERU-1'!$A$6:$BE$17,Z$42,FALSE)</f>
        <v>0</v>
      </c>
      <c r="AA73" s="85" t="str">
        <f>INDEX([16]Data!$BK$5:$BK$156,MATCH(A73,[16]Data!$A$5:$A$156,0))</f>
        <v>Plzeňský</v>
      </c>
      <c r="AB73" s="86">
        <f>INDEX([16]Data!$BM$5:$BM$156,MATCH(A73,[16]Data!$A$5:$A$156,0))</f>
        <v>1.9950000000000001</v>
      </c>
      <c r="AC73" s="12"/>
      <c r="AD73" s="39">
        <f t="shared" si="17"/>
        <v>0.72835504490180736</v>
      </c>
    </row>
    <row r="74" spans="1:30" x14ac:dyDescent="0.25">
      <c r="A74">
        <v>2883</v>
      </c>
      <c r="B74" s="84" t="str">
        <f>INDEX([16]Data!$C$5:$C$156,MATCH(A74,[16]Data!$A$5:$A$156,0))</f>
        <v>KJ - Hořovice</v>
      </c>
      <c r="C74" s="85" t="str">
        <f>VLOOKUP($C$2,'[37]ERU-1'!$A$6:$BE$17,C$42,FALSE)</f>
        <v>Prosinec</v>
      </c>
      <c r="D74" s="85">
        <f>VLOOKUP($C$2,'[37]ERU-1'!$A$6:$BE$17,D$42,FALSE)</f>
        <v>12</v>
      </c>
      <c r="E74" s="85">
        <f>VLOOKUP($C$2,'[37]ERU-1'!$A$6:$BE$17,E$42,FALSE)</f>
        <v>532.87099999999998</v>
      </c>
      <c r="F74" s="85">
        <f>VLOOKUP($C$2,'[37]ERU-1'!$A$6:$BE$17,F$42,FALSE)</f>
        <v>279.149</v>
      </c>
      <c r="G74" s="85">
        <f>VLOOKUP($C$2,'[37]ERU-1'!$A$6:$BE$17,G$42,FALSE)</f>
        <v>35.270000000000003</v>
      </c>
      <c r="H74" s="85">
        <f>VLOOKUP($C$2,'[37]ERU-1'!$A$6:$BE$17,H$42,FALSE)</f>
        <v>787</v>
      </c>
      <c r="I74" s="85">
        <f>VLOOKUP($C$2,'[37]ERU-1'!$A$6:$BE$17,I$42,FALSE)</f>
        <v>0</v>
      </c>
      <c r="J74" s="85">
        <f>VLOOKUP($C$2,'[37]ERU-1'!$A$6:$BE$17,J$42,FALSE)</f>
        <v>0</v>
      </c>
      <c r="K74" s="85">
        <f>VLOOKUP($C$2,'[37]ERU-1'!$A$6:$BE$17,K$42,FALSE)</f>
        <v>787</v>
      </c>
      <c r="L74" s="85">
        <f>VLOOKUP($C$2,'[37]ERU-1'!$A$6:$BE$17,L$42,FALSE)</f>
        <v>0</v>
      </c>
      <c r="M74" s="85">
        <f>VLOOKUP($C$2,'[37]ERU-1'!$A$6:$BE$17,M$42,FALSE)</f>
        <v>787</v>
      </c>
      <c r="N74" s="85">
        <f>VLOOKUP($C$2,'[37]ERU-1'!$A$6:$BE$17,N$42,FALSE)</f>
        <v>0</v>
      </c>
      <c r="O74" s="85" t="s">
        <v>36</v>
      </c>
      <c r="P74" s="85">
        <f>VLOOKUP($C$2,'[37]ERU-1'!$A$6:$BE$17,P$42,FALSE)</f>
        <v>0</v>
      </c>
      <c r="Q74" s="85">
        <f>VLOOKUP($C$2,'[37]ERU-1'!$A$6:$BE$17,Q$42,FALSE)</f>
        <v>0</v>
      </c>
      <c r="R74" s="85">
        <f>VLOOKUP($C$2,'[37]ERU-1'!$A$6:$BE$17,R$42,FALSE)</f>
        <v>787</v>
      </c>
      <c r="S74" s="85">
        <f>VLOOKUP($C$2,'[37]ERU-1'!$A$6:$BE$17,S$42,FALSE)</f>
        <v>0</v>
      </c>
      <c r="T74" s="85">
        <f>VLOOKUP($C$2,'[37]ERU-1'!$A$6:$BE$17,T$42,FALSE)</f>
        <v>0</v>
      </c>
      <c r="U74" s="85">
        <f>VLOOKUP($C$2,'[37]ERU-1'!$A$6:$BE$17,U$42,FALSE)</f>
        <v>0</v>
      </c>
      <c r="V74" s="85">
        <f>VLOOKUP($C$2,'[37]ERU-1'!$A$6:$BE$17,V$42,FALSE)</f>
        <v>0</v>
      </c>
      <c r="W74" s="85">
        <f>VLOOKUP($C$2,'[37]ERU-1'!$A$6:$BE$17,W$42,FALSE)</f>
        <v>0</v>
      </c>
      <c r="X74" s="85">
        <f>VLOOKUP($C$2,'[37]ERU-1'!$A$6:$BE$17,X$42,FALSE)</f>
        <v>0</v>
      </c>
      <c r="Y74" s="85">
        <f>VLOOKUP($C$2,'[37]ERU-1'!$A$6:$BE$17,Y$42,FALSE)</f>
        <v>0</v>
      </c>
      <c r="Z74" s="85">
        <f>VLOOKUP($C$2,'[37]ERU-1'!$A$6:$BE$17,Z$42,FALSE)</f>
        <v>0</v>
      </c>
      <c r="AA74" s="85" t="str">
        <f>INDEX([16]Data!$BK$5:$BK$156,MATCH(A74,[16]Data!$A$5:$A$156,0))</f>
        <v>Středočeský</v>
      </c>
      <c r="AB74" s="86">
        <f>INDEX([16]Data!$BM$5:$BM$156,MATCH(A74,[16]Data!$A$5:$A$156,0))</f>
        <v>0.72299999999999998</v>
      </c>
      <c r="AC74" s="12"/>
      <c r="AD74" s="39">
        <f t="shared" si="17"/>
        <v>0.78313413664785148</v>
      </c>
    </row>
    <row r="75" spans="1:30" x14ac:dyDescent="0.25">
      <c r="A75">
        <v>3386</v>
      </c>
      <c r="B75" s="84" t="str">
        <f>INDEX([16]Data!$C$5:$C$156,MATCH(A75,[16]Data!$A$5:$A$156,0))</f>
        <v>KJ - Hrabyně (areál RÚ)</v>
      </c>
      <c r="C75" s="85" t="str">
        <f>VLOOKUP($C$2,'[38]ERU-1'!$A$6:$BE$17,C$42,FALSE)</f>
        <v>Prosinec</v>
      </c>
      <c r="D75" s="85">
        <f>VLOOKUP($C$2,'[38]ERU-1'!$A$6:$BE$17,D$42,FALSE)</f>
        <v>12</v>
      </c>
      <c r="E75" s="85">
        <f>VLOOKUP($C$2,'[38]ERU-1'!$A$6:$BE$17,E$42,FALSE)</f>
        <v>1538.9780000000001</v>
      </c>
      <c r="F75" s="85">
        <f>VLOOKUP($C$2,'[38]ERU-1'!$A$6:$BE$17,F$42,FALSE)</f>
        <v>801.57899999999995</v>
      </c>
      <c r="G75" s="85">
        <f>VLOOKUP($C$2,'[38]ERU-1'!$A$6:$BE$17,G$42,FALSE)</f>
        <v>35.195</v>
      </c>
      <c r="H75" s="85">
        <f>VLOOKUP($C$2,'[38]ERU-1'!$A$6:$BE$17,H$42,FALSE)</f>
        <v>2216</v>
      </c>
      <c r="I75" s="85">
        <f>VLOOKUP($C$2,'[38]ERU-1'!$A$6:$BE$17,I$42,FALSE)</f>
        <v>0</v>
      </c>
      <c r="J75" s="85">
        <f>VLOOKUP($C$2,'[38]ERU-1'!$A$6:$BE$17,J$42,FALSE)</f>
        <v>0</v>
      </c>
      <c r="K75" s="85">
        <f>VLOOKUP($C$2,'[38]ERU-1'!$A$6:$BE$17,K$42,FALSE)</f>
        <v>2216</v>
      </c>
      <c r="L75" s="85">
        <f>VLOOKUP($C$2,'[38]ERU-1'!$A$6:$BE$17,L$42,FALSE)</f>
        <v>0</v>
      </c>
      <c r="M75" s="85">
        <f>VLOOKUP($C$2,'[38]ERU-1'!$A$6:$BE$17,M$42,FALSE)</f>
        <v>2216</v>
      </c>
      <c r="N75" s="85">
        <f>VLOOKUP($C$2,'[38]ERU-1'!$A$6:$BE$17,N$42,FALSE)</f>
        <v>0</v>
      </c>
      <c r="O75" s="85" t="s">
        <v>36</v>
      </c>
      <c r="P75" s="85">
        <f>VLOOKUP($C$2,'[38]ERU-1'!$A$6:$BE$17,P$42,FALSE)</f>
        <v>0</v>
      </c>
      <c r="Q75" s="85">
        <f>VLOOKUP($C$2,'[38]ERU-1'!$A$6:$BE$17,Q$42,FALSE)</f>
        <v>0</v>
      </c>
      <c r="R75" s="85">
        <f>VLOOKUP($C$2,'[38]ERU-1'!$A$6:$BE$17,R$42,FALSE)</f>
        <v>0</v>
      </c>
      <c r="S75" s="85">
        <f>VLOOKUP($C$2,'[38]ERU-1'!$A$6:$BE$17,S$42,FALSE)</f>
        <v>0</v>
      </c>
      <c r="T75" s="85">
        <f>VLOOKUP($C$2,'[38]ERU-1'!$A$6:$BE$17,T$42,FALSE)</f>
        <v>0</v>
      </c>
      <c r="U75" s="85">
        <f>VLOOKUP($C$2,'[38]ERU-1'!$A$6:$BE$17,U$42,FALSE)</f>
        <v>0</v>
      </c>
      <c r="V75" s="85">
        <f>VLOOKUP($C$2,'[38]ERU-1'!$A$6:$BE$17,V$42,FALSE)</f>
        <v>0</v>
      </c>
      <c r="W75" s="85">
        <f>VLOOKUP($C$2,'[38]ERU-1'!$A$6:$BE$17,W$42,FALSE)</f>
        <v>0</v>
      </c>
      <c r="X75" s="85">
        <f>VLOOKUP($C$2,'[38]ERU-1'!$A$6:$BE$17,X$42,FALSE)</f>
        <v>2216</v>
      </c>
      <c r="Y75" s="85">
        <f>VLOOKUP($C$2,'[38]ERU-1'!$A$6:$BE$17,Y$42,FALSE)</f>
        <v>0</v>
      </c>
      <c r="Z75" s="85">
        <f>VLOOKUP($C$2,'[38]ERU-1'!$A$6:$BE$17,Z$42,FALSE)</f>
        <v>0</v>
      </c>
      <c r="AA75" s="85" t="str">
        <f>INDEX([16]Data!$BK$5:$BK$156,MATCH(A75,[16]Data!$A$5:$A$156,0))</f>
        <v>Moravskoslezský</v>
      </c>
      <c r="AB75" s="86">
        <f>INDEX([16]Data!$BM$5:$BM$156,MATCH(A75,[16]Data!$A$5:$A$156,0))</f>
        <v>2.0529999999999999</v>
      </c>
      <c r="AC75" s="12"/>
      <c r="AD75" s="39">
        <f t="shared" si="17"/>
        <v>0.76792874508383524</v>
      </c>
    </row>
    <row r="76" spans="1:30" x14ac:dyDescent="0.25">
      <c r="A76">
        <v>3546</v>
      </c>
      <c r="B76" s="84" t="str">
        <f>INDEX([16]Data!$C$5:$C$156,MATCH(A76,[16]Data!$A$5:$A$156,0))</f>
        <v>KJ - Humpolec, Lnářská</v>
      </c>
      <c r="C76" s="85" t="str">
        <f>VLOOKUP($C$2,'[39]ERU-1'!$A$6:$BE$17,C$42,FALSE)</f>
        <v>Prosinec</v>
      </c>
      <c r="D76" s="85">
        <f>VLOOKUP($C$2,'[39]ERU-1'!$A$6:$BE$17,D$42,FALSE)</f>
        <v>12</v>
      </c>
      <c r="E76" s="85">
        <f>VLOOKUP($C$2,'[39]ERU-1'!$A$6:$BE$17,E$42,FALSE)</f>
        <v>547.02599999999995</v>
      </c>
      <c r="F76" s="85">
        <f>VLOOKUP($C$2,'[39]ERU-1'!$A$6:$BE$17,F$42,FALSE)</f>
        <v>300.41500000000002</v>
      </c>
      <c r="G76" s="85">
        <f>VLOOKUP($C$2,'[39]ERU-1'!$A$6:$BE$17,G$42,FALSE)</f>
        <v>35.255000000000003</v>
      </c>
      <c r="H76" s="85">
        <f>VLOOKUP($C$2,'[39]ERU-1'!$A$6:$BE$17,H$42,FALSE)</f>
        <v>852</v>
      </c>
      <c r="I76" s="85">
        <f>VLOOKUP($C$2,'[39]ERU-1'!$A$6:$BE$17,I$42,FALSE)</f>
        <v>0</v>
      </c>
      <c r="J76" s="85">
        <f>VLOOKUP($C$2,'[39]ERU-1'!$A$6:$BE$17,J$42,FALSE)</f>
        <v>0</v>
      </c>
      <c r="K76" s="85">
        <f>VLOOKUP($C$2,'[39]ERU-1'!$A$6:$BE$17,K$42,FALSE)</f>
        <v>852</v>
      </c>
      <c r="L76" s="85">
        <f>VLOOKUP($C$2,'[39]ERU-1'!$A$6:$BE$17,L$42,FALSE)</f>
        <v>0</v>
      </c>
      <c r="M76" s="85">
        <f>VLOOKUP($C$2,'[39]ERU-1'!$A$6:$BE$17,M$42,FALSE)</f>
        <v>852</v>
      </c>
      <c r="N76" s="85">
        <f>VLOOKUP($C$2,'[39]ERU-1'!$A$6:$BE$17,N$42,FALSE)</f>
        <v>0</v>
      </c>
      <c r="O76" s="85" t="s">
        <v>36</v>
      </c>
      <c r="P76" s="85">
        <f>VLOOKUP($C$2,'[39]ERU-1'!$A$6:$BE$17,P$42,FALSE)</f>
        <v>0</v>
      </c>
      <c r="Q76" s="85">
        <f>VLOOKUP($C$2,'[39]ERU-1'!$A$6:$BE$17,Q$42,FALSE)</f>
        <v>0</v>
      </c>
      <c r="R76" s="85">
        <f>VLOOKUP($C$2,'[39]ERU-1'!$A$6:$BE$17,R$42,FALSE)</f>
        <v>0</v>
      </c>
      <c r="S76" s="85">
        <f>VLOOKUP($C$2,'[39]ERU-1'!$A$6:$BE$17,S$42,FALSE)</f>
        <v>0</v>
      </c>
      <c r="T76" s="85">
        <f>VLOOKUP($C$2,'[39]ERU-1'!$A$6:$BE$17,T$42,FALSE)</f>
        <v>0</v>
      </c>
      <c r="U76" s="85">
        <f>VLOOKUP($C$2,'[39]ERU-1'!$A$6:$BE$17,U$42,FALSE)</f>
        <v>0</v>
      </c>
      <c r="V76" s="85">
        <f>VLOOKUP($C$2,'[39]ERU-1'!$A$6:$BE$17,V$42,FALSE)</f>
        <v>0</v>
      </c>
      <c r="W76" s="85">
        <f>VLOOKUP($C$2,'[39]ERU-1'!$A$6:$BE$17,W$42,FALSE)</f>
        <v>0</v>
      </c>
      <c r="X76" s="85">
        <f>VLOOKUP($C$2,'[39]ERU-1'!$A$6:$BE$17,X$42,FALSE)</f>
        <v>852</v>
      </c>
      <c r="Y76" s="85">
        <f>VLOOKUP($C$2,'[39]ERU-1'!$A$6:$BE$17,Y$42,FALSE)</f>
        <v>0</v>
      </c>
      <c r="Z76" s="85">
        <f>VLOOKUP($C$2,'[39]ERU-1'!$A$6:$BE$17,Z$42,FALSE)</f>
        <v>0</v>
      </c>
      <c r="AA76" s="85" t="str">
        <f>INDEX([16]Data!$BK$5:$BK$156,MATCH(A76,[16]Data!$A$5:$A$156,0))</f>
        <v>Vysočina</v>
      </c>
      <c r="AB76" s="86">
        <f>INDEX([16]Data!$BM$5:$BM$156,MATCH(A76,[16]Data!$A$5:$A$156,0))</f>
        <v>0.626</v>
      </c>
      <c r="AC76" s="12"/>
      <c r="AD76" s="39">
        <f t="shared" si="17"/>
        <v>0.7877991001337038</v>
      </c>
    </row>
    <row r="77" spans="1:30" x14ac:dyDescent="0.25">
      <c r="A77">
        <v>2806</v>
      </c>
      <c r="B77" s="84" t="str">
        <f>INDEX([16]Data!$C$5:$C$156,MATCH(A77,[16]Data!$A$5:$A$156,0))</f>
        <v>KJ - Humpolec, Na Rybníčku</v>
      </c>
      <c r="C77" s="85" t="str">
        <f>VLOOKUP($C$2,'[40]ERU-1'!$A$6:$BE$17,C$42,FALSE)</f>
        <v>Prosinec</v>
      </c>
      <c r="D77" s="85">
        <f>VLOOKUP($C$2,'[40]ERU-1'!$A$6:$BE$17,D$42,FALSE)</f>
        <v>12</v>
      </c>
      <c r="E77" s="85">
        <f>VLOOKUP($C$2,'[40]ERU-1'!$A$6:$BE$17,E$42,FALSE)</f>
        <v>706.27800000000002</v>
      </c>
      <c r="F77" s="85">
        <f>VLOOKUP($C$2,'[40]ERU-1'!$A$6:$BE$17,F$42,FALSE)</f>
        <v>392.10199999999998</v>
      </c>
      <c r="G77" s="85">
        <f>VLOOKUP($C$2,'[40]ERU-1'!$A$6:$BE$17,G$42,FALSE)</f>
        <v>35.253999999999998</v>
      </c>
      <c r="H77" s="85">
        <f>VLOOKUP($C$2,'[40]ERU-1'!$A$6:$BE$17,H$42,FALSE)</f>
        <v>1155</v>
      </c>
      <c r="I77" s="85">
        <f>VLOOKUP($C$2,'[40]ERU-1'!$A$6:$BE$17,I$42,FALSE)</f>
        <v>0</v>
      </c>
      <c r="J77" s="85">
        <f>VLOOKUP($C$2,'[40]ERU-1'!$A$6:$BE$17,J$42,FALSE)</f>
        <v>0</v>
      </c>
      <c r="K77" s="85">
        <f>VLOOKUP($C$2,'[40]ERU-1'!$A$6:$BE$17,K$42,FALSE)</f>
        <v>1155</v>
      </c>
      <c r="L77" s="85">
        <f>VLOOKUP($C$2,'[40]ERU-1'!$A$6:$BE$17,L$42,FALSE)</f>
        <v>0</v>
      </c>
      <c r="M77" s="85">
        <f>VLOOKUP($C$2,'[40]ERU-1'!$A$6:$BE$17,M$42,FALSE)</f>
        <v>1155</v>
      </c>
      <c r="N77" s="85">
        <f>VLOOKUP($C$2,'[40]ERU-1'!$A$6:$BE$17,N$42,FALSE)</f>
        <v>0</v>
      </c>
      <c r="O77" s="85" t="s">
        <v>36</v>
      </c>
      <c r="P77" s="85">
        <f>VLOOKUP($C$2,'[40]ERU-1'!$A$6:$BE$17,P$42,FALSE)</f>
        <v>0</v>
      </c>
      <c r="Q77" s="85">
        <f>VLOOKUP($C$2,'[40]ERU-1'!$A$6:$BE$17,Q$42,FALSE)</f>
        <v>0</v>
      </c>
      <c r="R77" s="85">
        <f>VLOOKUP($C$2,'[40]ERU-1'!$A$6:$BE$17,R$42,FALSE)</f>
        <v>1155</v>
      </c>
      <c r="S77" s="85">
        <f>VLOOKUP($C$2,'[40]ERU-1'!$A$6:$BE$17,S$42,FALSE)</f>
        <v>0</v>
      </c>
      <c r="T77" s="85">
        <f>VLOOKUP($C$2,'[40]ERU-1'!$A$6:$BE$17,T$42,FALSE)</f>
        <v>0</v>
      </c>
      <c r="U77" s="85">
        <f>VLOOKUP($C$2,'[40]ERU-1'!$A$6:$BE$17,U$42,FALSE)</f>
        <v>0</v>
      </c>
      <c r="V77" s="85">
        <f>VLOOKUP($C$2,'[40]ERU-1'!$A$6:$BE$17,V$42,FALSE)</f>
        <v>0</v>
      </c>
      <c r="W77" s="85">
        <f>VLOOKUP($C$2,'[40]ERU-1'!$A$6:$BE$17,W$42,FALSE)</f>
        <v>0</v>
      </c>
      <c r="X77" s="85">
        <f>VLOOKUP($C$2,'[40]ERU-1'!$A$6:$BE$17,X$42,FALSE)</f>
        <v>0</v>
      </c>
      <c r="Y77" s="85">
        <f>VLOOKUP($C$2,'[40]ERU-1'!$A$6:$BE$17,Y$42,FALSE)</f>
        <v>0</v>
      </c>
      <c r="Z77" s="85">
        <f>VLOOKUP($C$2,'[40]ERU-1'!$A$6:$BE$17,Z$42,FALSE)</f>
        <v>0</v>
      </c>
      <c r="AA77" s="85" t="str">
        <f>INDEX([16]Data!$BK$5:$BK$156,MATCH(A77,[16]Data!$A$5:$A$156,0))</f>
        <v>Vysočina</v>
      </c>
      <c r="AB77" s="86">
        <f>INDEX([16]Data!$BM$5:$BM$156,MATCH(A77,[16]Data!$A$5:$A$156,0))</f>
        <v>0.80800000000000005</v>
      </c>
      <c r="AC77" s="12"/>
      <c r="AD77" s="39">
        <f t="shared" si="17"/>
        <v>0.8182394717020911</v>
      </c>
    </row>
    <row r="78" spans="1:30" x14ac:dyDescent="0.25">
      <c r="A78">
        <v>3941</v>
      </c>
      <c r="B78" s="84" t="str">
        <f>INDEX([16]Data!$C$5:$C$156,MATCH(A78,[16]Data!$A$5:$A$156,0))</f>
        <v>KJ - Jaroměř</v>
      </c>
      <c r="C78" s="85" t="str">
        <f>VLOOKUP($C$2,'[41]ERU-1'!$A$6:$BE$17,C$42,FALSE)</f>
        <v>Prosinec</v>
      </c>
      <c r="D78" s="85">
        <f>VLOOKUP($C$2,'[41]ERU-1'!$A$6:$BE$17,D$42,FALSE)</f>
        <v>12</v>
      </c>
      <c r="E78" s="85">
        <f>VLOOKUP($C$2,'[41]ERU-1'!$A$6:$BE$17,E$42,FALSE)</f>
        <v>256.22699999999998</v>
      </c>
      <c r="F78" s="85">
        <f>VLOOKUP($C$2,'[41]ERU-1'!$A$6:$BE$17,F$42,FALSE)</f>
        <v>144.42599999999999</v>
      </c>
      <c r="G78" s="85">
        <f>VLOOKUP($C$2,'[41]ERU-1'!$A$6:$BE$17,G$42,FALSE)</f>
        <v>35.304000000000002</v>
      </c>
      <c r="H78" s="85">
        <f>VLOOKUP($C$2,'[41]ERU-1'!$A$6:$BE$17,H$42,FALSE)</f>
        <v>405</v>
      </c>
      <c r="I78" s="85">
        <f>VLOOKUP($C$2,'[41]ERU-1'!$A$6:$BE$17,I$42,FALSE)</f>
        <v>0</v>
      </c>
      <c r="J78" s="85">
        <f>VLOOKUP($C$2,'[41]ERU-1'!$A$6:$BE$17,J$42,FALSE)</f>
        <v>0</v>
      </c>
      <c r="K78" s="85">
        <f>VLOOKUP($C$2,'[41]ERU-1'!$A$6:$BE$17,K$42,FALSE)</f>
        <v>405</v>
      </c>
      <c r="L78" s="85">
        <f>VLOOKUP($C$2,'[41]ERU-1'!$A$6:$BE$17,L$42,FALSE)</f>
        <v>0</v>
      </c>
      <c r="M78" s="85">
        <f>VLOOKUP($C$2,'[41]ERU-1'!$A$6:$BE$17,M$42,FALSE)</f>
        <v>405</v>
      </c>
      <c r="N78" s="85">
        <f>VLOOKUP($C$2,'[41]ERU-1'!$A$6:$BE$17,N$42,FALSE)</f>
        <v>0</v>
      </c>
      <c r="O78" s="85" t="s">
        <v>36</v>
      </c>
      <c r="P78" s="85">
        <f>VLOOKUP($C$2,'[41]ERU-1'!$A$6:$BE$17,P$42,FALSE)</f>
        <v>0</v>
      </c>
      <c r="Q78" s="85">
        <f>VLOOKUP($C$2,'[41]ERU-1'!$A$6:$BE$17,Q$42,FALSE)</f>
        <v>0</v>
      </c>
      <c r="R78" s="85">
        <f>VLOOKUP($C$2,'[41]ERU-1'!$A$6:$BE$17,R$42,FALSE)</f>
        <v>405</v>
      </c>
      <c r="S78" s="85">
        <f>VLOOKUP($C$2,'[41]ERU-1'!$A$6:$BE$17,S$42,FALSE)</f>
        <v>0</v>
      </c>
      <c r="T78" s="85">
        <f>VLOOKUP($C$2,'[41]ERU-1'!$A$6:$BE$17,T$42,FALSE)</f>
        <v>0</v>
      </c>
      <c r="U78" s="85">
        <f>VLOOKUP($C$2,'[41]ERU-1'!$A$6:$BE$17,U$42,FALSE)</f>
        <v>0</v>
      </c>
      <c r="V78" s="85">
        <f>VLOOKUP($C$2,'[41]ERU-1'!$A$6:$BE$17,V$42,FALSE)</f>
        <v>0</v>
      </c>
      <c r="W78" s="85">
        <f>VLOOKUP($C$2,'[41]ERU-1'!$A$6:$BE$17,W$42,FALSE)</f>
        <v>0</v>
      </c>
      <c r="X78" s="85">
        <f>VLOOKUP($C$2,'[41]ERU-1'!$A$6:$BE$17,X$42,FALSE)</f>
        <v>0</v>
      </c>
      <c r="Y78" s="85">
        <f>VLOOKUP($C$2,'[41]ERU-1'!$A$6:$BE$17,Y$42,FALSE)</f>
        <v>0</v>
      </c>
      <c r="Z78" s="85">
        <f>VLOOKUP($C$2,'[41]ERU-1'!$A$6:$BE$17,Z$42,FALSE)</f>
        <v>0</v>
      </c>
      <c r="AA78" s="85" t="str">
        <f>INDEX([16]Data!$BK$5:$BK$156,MATCH(A78,[16]Data!$A$5:$A$156,0))</f>
        <v>Královéhradecký</v>
      </c>
      <c r="AB78" s="86">
        <f>INDEX([16]Data!$BM$5:$BM$156,MATCH(A78,[16]Data!$A$5:$A$156,0))</f>
        <v>0.28599999999999998</v>
      </c>
      <c r="AC78" s="12"/>
      <c r="AD78" s="39">
        <f t="shared" si="17"/>
        <v>0.77894561920983763</v>
      </c>
    </row>
    <row r="79" spans="1:30" x14ac:dyDescent="0.25">
      <c r="A79">
        <v>2042</v>
      </c>
      <c r="B79" s="84" t="str">
        <f>INDEX([16]Data!$C$5:$C$156,MATCH(A79,[16]Data!$A$5:$A$156,0))</f>
        <v>KJ - Jihlava, U Břízek</v>
      </c>
      <c r="C79" s="85" t="str">
        <f>VLOOKUP($C$2,'[42]ERU-1'!$A$6:$BE$17,C$42,FALSE)</f>
        <v>Prosinec</v>
      </c>
      <c r="D79" s="85">
        <f>VLOOKUP($C$2,'[42]ERU-1'!$A$6:$BE$17,D$42,FALSE)</f>
        <v>12</v>
      </c>
      <c r="E79" s="85">
        <f>VLOOKUP($C$2,'[42]ERU-1'!$A$6:$BE$17,E$42,FALSE)</f>
        <v>1806.1849999999999</v>
      </c>
      <c r="F79" s="85">
        <f>VLOOKUP($C$2,'[42]ERU-1'!$A$6:$BE$17,F$42,FALSE)</f>
        <v>945.096</v>
      </c>
      <c r="G79" s="85">
        <f>VLOOKUP($C$2,'[42]ERU-1'!$A$6:$BE$17,G$42,FALSE)</f>
        <v>35.292999999999999</v>
      </c>
      <c r="H79" s="85">
        <f>VLOOKUP($C$2,'[42]ERU-1'!$A$6:$BE$17,H$42,FALSE)</f>
        <v>2626</v>
      </c>
      <c r="I79" s="85">
        <f>VLOOKUP($C$2,'[42]ERU-1'!$A$6:$BE$17,I$42,FALSE)</f>
        <v>0</v>
      </c>
      <c r="J79" s="85">
        <f>VLOOKUP($C$2,'[42]ERU-1'!$A$6:$BE$17,J$42,FALSE)</f>
        <v>0</v>
      </c>
      <c r="K79" s="85">
        <f>VLOOKUP($C$2,'[42]ERU-1'!$A$6:$BE$17,K$42,FALSE)</f>
        <v>2626</v>
      </c>
      <c r="L79" s="85">
        <f>VLOOKUP($C$2,'[42]ERU-1'!$A$6:$BE$17,L$42,FALSE)</f>
        <v>0</v>
      </c>
      <c r="M79" s="85">
        <f>VLOOKUP($C$2,'[42]ERU-1'!$A$6:$BE$17,M$42,FALSE)</f>
        <v>2626</v>
      </c>
      <c r="N79" s="85">
        <f>VLOOKUP($C$2,'[42]ERU-1'!$A$6:$BE$17,N$42,FALSE)</f>
        <v>0</v>
      </c>
      <c r="O79" s="85" t="s">
        <v>36</v>
      </c>
      <c r="P79" s="85">
        <f>VLOOKUP($C$2,'[42]ERU-1'!$A$6:$BE$17,P$42,FALSE)</f>
        <v>0</v>
      </c>
      <c r="Q79" s="85">
        <f>VLOOKUP($C$2,'[42]ERU-1'!$A$6:$BE$17,Q$42,FALSE)</f>
        <v>0</v>
      </c>
      <c r="R79" s="85">
        <f>VLOOKUP($C$2,'[42]ERU-1'!$A$6:$BE$17,R$42,FALSE)</f>
        <v>2626</v>
      </c>
      <c r="S79" s="85">
        <f>VLOOKUP($C$2,'[42]ERU-1'!$A$6:$BE$17,S$42,FALSE)</f>
        <v>0</v>
      </c>
      <c r="T79" s="85">
        <f>VLOOKUP($C$2,'[42]ERU-1'!$A$6:$BE$17,T$42,FALSE)</f>
        <v>0</v>
      </c>
      <c r="U79" s="85">
        <f>VLOOKUP($C$2,'[42]ERU-1'!$A$6:$BE$17,U$42,FALSE)</f>
        <v>0</v>
      </c>
      <c r="V79" s="85">
        <f>VLOOKUP($C$2,'[42]ERU-1'!$A$6:$BE$17,V$42,FALSE)</f>
        <v>0</v>
      </c>
      <c r="W79" s="85">
        <f>VLOOKUP($C$2,'[42]ERU-1'!$A$6:$BE$17,W$42,FALSE)</f>
        <v>0</v>
      </c>
      <c r="X79" s="85">
        <f>VLOOKUP($C$2,'[42]ERU-1'!$A$6:$BE$17,X$42,FALSE)</f>
        <v>0</v>
      </c>
      <c r="Y79" s="85">
        <f>VLOOKUP($C$2,'[42]ERU-1'!$A$6:$BE$17,Y$42,FALSE)</f>
        <v>0</v>
      </c>
      <c r="Z79" s="85">
        <f>VLOOKUP($C$2,'[42]ERU-1'!$A$6:$BE$17,Z$42,FALSE)</f>
        <v>0</v>
      </c>
      <c r="AA79" s="85" t="str">
        <f>INDEX([16]Data!$BK$5:$BK$156,MATCH(A79,[16]Data!$A$5:$A$156,0))</f>
        <v>Vysočina</v>
      </c>
      <c r="AB79" s="86">
        <f>INDEX([16]Data!$BM$5:$BM$156,MATCH(A79,[16]Data!$A$5:$A$156,0))</f>
        <v>2.4729999999999999</v>
      </c>
      <c r="AC79" s="12"/>
      <c r="AD79" s="39">
        <f t="shared" si="17"/>
        <v>0.77182047585054259</v>
      </c>
    </row>
    <row r="80" spans="1:30" x14ac:dyDescent="0.25">
      <c r="A80">
        <v>2884</v>
      </c>
      <c r="B80" s="84" t="str">
        <f>INDEX([16]Data!$C$5:$C$156,MATCH(A80,[16]Data!$A$5:$A$156,0))</f>
        <v>KJ - Kaznějov</v>
      </c>
      <c r="C80" s="85" t="str">
        <f>VLOOKUP($C$2,'[43]ERU-1'!$A$6:$BE$17,C$42,FALSE)</f>
        <v>Prosinec</v>
      </c>
      <c r="D80" s="85">
        <f>VLOOKUP($C$2,'[43]ERU-1'!$A$6:$BE$17,D$42,FALSE)</f>
        <v>12</v>
      </c>
      <c r="E80" s="85">
        <f>VLOOKUP($C$2,'[43]ERU-1'!$A$6:$BE$17,E$42,FALSE)</f>
        <v>839.72500000000002</v>
      </c>
      <c r="F80" s="85">
        <f>VLOOKUP($C$2,'[43]ERU-1'!$A$6:$BE$17,F$42,FALSE)</f>
        <v>431.59500000000003</v>
      </c>
      <c r="G80" s="85">
        <f>VLOOKUP($C$2,'[43]ERU-1'!$A$6:$BE$17,G$42,FALSE)</f>
        <v>35.268999999999998</v>
      </c>
      <c r="H80" s="85">
        <f>VLOOKUP($C$2,'[43]ERU-1'!$A$6:$BE$17,H$42,FALSE)</f>
        <v>1179</v>
      </c>
      <c r="I80" s="85">
        <f>VLOOKUP($C$2,'[43]ERU-1'!$A$6:$BE$17,I$42,FALSE)</f>
        <v>0</v>
      </c>
      <c r="J80" s="85">
        <f>VLOOKUP($C$2,'[43]ERU-1'!$A$6:$BE$17,J$42,FALSE)</f>
        <v>0</v>
      </c>
      <c r="K80" s="85">
        <f>VLOOKUP($C$2,'[43]ERU-1'!$A$6:$BE$17,K$42,FALSE)</f>
        <v>1179</v>
      </c>
      <c r="L80" s="85">
        <f>VLOOKUP($C$2,'[43]ERU-1'!$A$6:$BE$17,L$42,FALSE)</f>
        <v>0</v>
      </c>
      <c r="M80" s="85">
        <f>VLOOKUP($C$2,'[43]ERU-1'!$A$6:$BE$17,M$42,FALSE)</f>
        <v>1179</v>
      </c>
      <c r="N80" s="85">
        <f>VLOOKUP($C$2,'[43]ERU-1'!$A$6:$BE$17,N$42,FALSE)</f>
        <v>0</v>
      </c>
      <c r="O80" s="85" t="s">
        <v>36</v>
      </c>
      <c r="P80" s="85">
        <f>VLOOKUP($C$2,'[43]ERU-1'!$A$6:$BE$17,P$42,FALSE)</f>
        <v>0</v>
      </c>
      <c r="Q80" s="85">
        <f>VLOOKUP($C$2,'[43]ERU-1'!$A$6:$BE$17,Q$42,FALSE)</f>
        <v>0</v>
      </c>
      <c r="R80" s="85">
        <f>VLOOKUP($C$2,'[43]ERU-1'!$A$6:$BE$17,R$42,FALSE)</f>
        <v>1179</v>
      </c>
      <c r="S80" s="85">
        <f>VLOOKUP($C$2,'[43]ERU-1'!$A$6:$BE$17,S$42,FALSE)</f>
        <v>0</v>
      </c>
      <c r="T80" s="85">
        <f>VLOOKUP($C$2,'[43]ERU-1'!$A$6:$BE$17,T$42,FALSE)</f>
        <v>0</v>
      </c>
      <c r="U80" s="85">
        <f>VLOOKUP($C$2,'[43]ERU-1'!$A$6:$BE$17,U$42,FALSE)</f>
        <v>0</v>
      </c>
      <c r="V80" s="85">
        <f>VLOOKUP($C$2,'[43]ERU-1'!$A$6:$BE$17,V$42,FALSE)</f>
        <v>0</v>
      </c>
      <c r="W80" s="85">
        <f>VLOOKUP($C$2,'[43]ERU-1'!$A$6:$BE$17,W$42,FALSE)</f>
        <v>0</v>
      </c>
      <c r="X80" s="85">
        <f>VLOOKUP($C$2,'[43]ERU-1'!$A$6:$BE$17,X$42,FALSE)</f>
        <v>0</v>
      </c>
      <c r="Y80" s="85">
        <f>VLOOKUP($C$2,'[43]ERU-1'!$A$6:$BE$17,Y$42,FALSE)</f>
        <v>0</v>
      </c>
      <c r="Z80" s="85">
        <f>VLOOKUP($C$2,'[43]ERU-1'!$A$6:$BE$17,Z$42,FALSE)</f>
        <v>0</v>
      </c>
      <c r="AA80" s="85" t="str">
        <f>INDEX([16]Data!$BK$5:$BK$156,MATCH(A80,[16]Data!$A$5:$A$156,0))</f>
        <v>Plzeňský</v>
      </c>
      <c r="AB80" s="86">
        <f>INDEX([16]Data!$BM$5:$BM$156,MATCH(A80,[16]Data!$A$5:$A$156,0))</f>
        <v>1.1619999999999999</v>
      </c>
      <c r="AC80" s="12"/>
      <c r="AD80" s="39">
        <f t="shared" si="17"/>
        <v>0.7588132392636614</v>
      </c>
    </row>
    <row r="81" spans="1:30" x14ac:dyDescent="0.25">
      <c r="A81">
        <v>2447</v>
      </c>
      <c r="B81" s="84" t="str">
        <f>INDEX([16]Data!$C$5:$C$156,MATCH(A81,[16]Data!$A$5:$A$156,0))</f>
        <v>KJ - Kladruby (areál RÚ)</v>
      </c>
      <c r="C81" s="85" t="str">
        <f>VLOOKUP($C$2,'[44]ERU-1'!$A$6:$BE$17,C$42,FALSE)</f>
        <v>Prosinec</v>
      </c>
      <c r="D81" s="85">
        <f>VLOOKUP($C$2,'[44]ERU-1'!$A$6:$BE$17,D$42,FALSE)</f>
        <v>12</v>
      </c>
      <c r="E81" s="85">
        <f>VLOOKUP($C$2,'[44]ERU-1'!$A$6:$BE$17,E$42,FALSE)</f>
        <v>894.42</v>
      </c>
      <c r="F81" s="85">
        <f>VLOOKUP($C$2,'[44]ERU-1'!$A$6:$BE$17,F$42,FALSE)</f>
        <v>475.65100000000001</v>
      </c>
      <c r="G81" s="85">
        <f>VLOOKUP($C$2,'[44]ERU-1'!$A$6:$BE$17,G$42,FALSE)</f>
        <v>35.273000000000003</v>
      </c>
      <c r="H81" s="85">
        <f>VLOOKUP($C$2,'[44]ERU-1'!$A$6:$BE$17,H$42,FALSE)</f>
        <v>1338</v>
      </c>
      <c r="I81" s="85">
        <f>VLOOKUP($C$2,'[44]ERU-1'!$A$6:$BE$17,I$42,FALSE)</f>
        <v>0</v>
      </c>
      <c r="J81" s="85">
        <f>VLOOKUP($C$2,'[44]ERU-1'!$A$6:$BE$17,J$42,FALSE)</f>
        <v>0</v>
      </c>
      <c r="K81" s="85">
        <f>VLOOKUP($C$2,'[44]ERU-1'!$A$6:$BE$17,K$42,FALSE)</f>
        <v>1338</v>
      </c>
      <c r="L81" s="85">
        <f>VLOOKUP($C$2,'[44]ERU-1'!$A$6:$BE$17,L$42,FALSE)</f>
        <v>0</v>
      </c>
      <c r="M81" s="85">
        <f>VLOOKUP($C$2,'[44]ERU-1'!$A$6:$BE$17,M$42,FALSE)</f>
        <v>1338</v>
      </c>
      <c r="N81" s="85">
        <f>VLOOKUP($C$2,'[44]ERU-1'!$A$6:$BE$17,N$42,FALSE)</f>
        <v>0</v>
      </c>
      <c r="O81" s="85" t="s">
        <v>36</v>
      </c>
      <c r="P81" s="85">
        <f>VLOOKUP($C$2,'[44]ERU-1'!$A$6:$BE$17,P$42,FALSE)</f>
        <v>0</v>
      </c>
      <c r="Q81" s="85">
        <f>VLOOKUP($C$2,'[44]ERU-1'!$A$6:$BE$17,Q$42,FALSE)</f>
        <v>0</v>
      </c>
      <c r="R81" s="85">
        <f>VLOOKUP($C$2,'[44]ERU-1'!$A$6:$BE$17,R$42,FALSE)</f>
        <v>0</v>
      </c>
      <c r="S81" s="85">
        <f>VLOOKUP($C$2,'[44]ERU-1'!$A$6:$BE$17,S$42,FALSE)</f>
        <v>0</v>
      </c>
      <c r="T81" s="85">
        <f>VLOOKUP($C$2,'[44]ERU-1'!$A$6:$BE$17,T$42,FALSE)</f>
        <v>0</v>
      </c>
      <c r="U81" s="85">
        <f>VLOOKUP($C$2,'[44]ERU-1'!$A$6:$BE$17,U$42,FALSE)</f>
        <v>0</v>
      </c>
      <c r="V81" s="85">
        <f>VLOOKUP($C$2,'[44]ERU-1'!$A$6:$BE$17,V$42,FALSE)</f>
        <v>0</v>
      </c>
      <c r="W81" s="85">
        <f>VLOOKUP($C$2,'[44]ERU-1'!$A$6:$BE$17,W$42,FALSE)</f>
        <v>0</v>
      </c>
      <c r="X81" s="85">
        <f>VLOOKUP($C$2,'[44]ERU-1'!$A$6:$BE$17,X$42,FALSE)</f>
        <v>1338</v>
      </c>
      <c r="Y81" s="85">
        <f>VLOOKUP($C$2,'[44]ERU-1'!$A$6:$BE$17,Y$42,FALSE)</f>
        <v>0</v>
      </c>
      <c r="Z81" s="85">
        <f>VLOOKUP($C$2,'[44]ERU-1'!$A$6:$BE$17,Z$42,FALSE)</f>
        <v>0</v>
      </c>
      <c r="AA81" s="85" t="str">
        <f>INDEX([16]Data!$BK$5:$BK$156,MATCH(A81,[16]Data!$A$5:$A$156,0))</f>
        <v>Středočeský</v>
      </c>
      <c r="AB81" s="86">
        <f>INDEX([16]Data!$BM$5:$BM$156,MATCH(A81,[16]Data!$A$5:$A$156,0))</f>
        <v>0.95199999999999996</v>
      </c>
      <c r="AC81" s="12"/>
      <c r="AD81" s="39">
        <f t="shared" si="17"/>
        <v>0.78138523132857207</v>
      </c>
    </row>
    <row r="82" spans="1:30" x14ac:dyDescent="0.25">
      <c r="A82">
        <v>3157</v>
      </c>
      <c r="B82" s="84" t="str">
        <f>INDEX([16]Data!$C$5:$C$156,MATCH(A82,[16]Data!$A$5:$A$156,0))</f>
        <v>KJ - Klimkovice (areál sanatoria)</v>
      </c>
      <c r="C82" s="85" t="str">
        <f>VLOOKUP($C$2,'[45]ERU-1'!$A$6:$BE$17,C$42,FALSE)</f>
        <v>Prosinec</v>
      </c>
      <c r="D82" s="85">
        <f>VLOOKUP($C$2,'[45]ERU-1'!$A$6:$BE$17,D$42,FALSE)</f>
        <v>12</v>
      </c>
      <c r="E82" s="85">
        <f>VLOOKUP($C$2,'[45]ERU-1'!$A$6:$BE$17,E$42,FALSE)</f>
        <v>794.30499999999995</v>
      </c>
      <c r="F82" s="85">
        <f>VLOOKUP($C$2,'[45]ERU-1'!$A$6:$BE$17,F$42,FALSE)</f>
        <v>421.55500000000001</v>
      </c>
      <c r="G82" s="85">
        <f>VLOOKUP($C$2,'[45]ERU-1'!$A$6:$BE$17,G$42,FALSE)</f>
        <v>35.198999999999998</v>
      </c>
      <c r="H82" s="85">
        <f>VLOOKUP($C$2,'[45]ERU-1'!$A$6:$BE$17,H$42,FALSE)</f>
        <v>1303</v>
      </c>
      <c r="I82" s="85">
        <f>VLOOKUP($C$2,'[45]ERU-1'!$A$6:$BE$17,I$42,FALSE)</f>
        <v>0</v>
      </c>
      <c r="J82" s="85">
        <f>VLOOKUP($C$2,'[45]ERU-1'!$A$6:$BE$17,J$42,FALSE)</f>
        <v>0</v>
      </c>
      <c r="K82" s="85">
        <f>VLOOKUP($C$2,'[45]ERU-1'!$A$6:$BE$17,K$42,FALSE)</f>
        <v>1303</v>
      </c>
      <c r="L82" s="85">
        <f>VLOOKUP($C$2,'[45]ERU-1'!$A$6:$BE$17,L$42,FALSE)</f>
        <v>0</v>
      </c>
      <c r="M82" s="85">
        <f>VLOOKUP($C$2,'[45]ERU-1'!$A$6:$BE$17,M$42,FALSE)</f>
        <v>1303</v>
      </c>
      <c r="N82" s="85">
        <f>VLOOKUP($C$2,'[45]ERU-1'!$A$6:$BE$17,N$42,FALSE)</f>
        <v>0</v>
      </c>
      <c r="O82" s="85" t="s">
        <v>36</v>
      </c>
      <c r="P82" s="85">
        <f>VLOOKUP($C$2,'[45]ERU-1'!$A$6:$BE$17,P$42,FALSE)</f>
        <v>0</v>
      </c>
      <c r="Q82" s="85">
        <f>VLOOKUP($C$2,'[45]ERU-1'!$A$6:$BE$17,Q$42,FALSE)</f>
        <v>0</v>
      </c>
      <c r="R82" s="85">
        <f>VLOOKUP($C$2,'[45]ERU-1'!$A$6:$BE$17,R$42,FALSE)</f>
        <v>0</v>
      </c>
      <c r="S82" s="85">
        <f>VLOOKUP($C$2,'[45]ERU-1'!$A$6:$BE$17,S$42,FALSE)</f>
        <v>0</v>
      </c>
      <c r="T82" s="85">
        <f>VLOOKUP($C$2,'[45]ERU-1'!$A$6:$BE$17,T$42,FALSE)</f>
        <v>0</v>
      </c>
      <c r="U82" s="85">
        <f>VLOOKUP($C$2,'[45]ERU-1'!$A$6:$BE$17,U$42,FALSE)</f>
        <v>0</v>
      </c>
      <c r="V82" s="85">
        <f>VLOOKUP($C$2,'[45]ERU-1'!$A$6:$BE$17,V$42,FALSE)</f>
        <v>0</v>
      </c>
      <c r="W82" s="85">
        <f>VLOOKUP($C$2,'[45]ERU-1'!$A$6:$BE$17,W$42,FALSE)</f>
        <v>0</v>
      </c>
      <c r="X82" s="85">
        <f>VLOOKUP($C$2,'[45]ERU-1'!$A$6:$BE$17,X$42,FALSE)</f>
        <v>1303</v>
      </c>
      <c r="Y82" s="85">
        <f>VLOOKUP($C$2,'[45]ERU-1'!$A$6:$BE$17,Y$42,FALSE)</f>
        <v>0</v>
      </c>
      <c r="Z82" s="85">
        <f>VLOOKUP($C$2,'[45]ERU-1'!$A$6:$BE$17,Z$42,FALSE)</f>
        <v>0</v>
      </c>
      <c r="AA82" s="85" t="str">
        <f>INDEX([16]Data!$BK$5:$BK$156,MATCH(A82,[16]Data!$A$5:$A$156,0))</f>
        <v>Moravskoslezský</v>
      </c>
      <c r="AB82" s="86">
        <f>INDEX([16]Data!$BM$5:$BM$156,MATCH(A82,[16]Data!$A$5:$A$156,0))</f>
        <v>1.3360000000000001</v>
      </c>
      <c r="AC82" s="12"/>
      <c r="AD82" s="39">
        <f t="shared" si="17"/>
        <v>0.85859364601165788</v>
      </c>
    </row>
    <row r="83" spans="1:30" x14ac:dyDescent="0.25">
      <c r="A83">
        <v>3498</v>
      </c>
      <c r="B83" s="84" t="str">
        <f>INDEX([16]Data!$C$5:$C$156,MATCH(A83,[16]Data!$A$5:$A$156,0))</f>
        <v>KJ - Kamenický Šenov</v>
      </c>
      <c r="C83" s="85" t="str">
        <f>VLOOKUP($C$2,'[46]ERU-1'!$A$6:$BE$17,C$42,FALSE)</f>
        <v>Prosinec</v>
      </c>
      <c r="D83" s="85">
        <f>VLOOKUP($C$2,'[46]ERU-1'!$A$6:$BE$17,D$42,FALSE)</f>
        <v>12</v>
      </c>
      <c r="E83" s="85">
        <f>VLOOKUP($C$2,'[46]ERU-1'!$A$6:$BE$17,E$42,FALSE)</f>
        <v>1572.855</v>
      </c>
      <c r="F83" s="85">
        <f>VLOOKUP($C$2,'[46]ERU-1'!$A$6:$BE$17,F$42,FALSE)</f>
        <v>811.96100000000001</v>
      </c>
      <c r="G83" s="85">
        <f>VLOOKUP($C$2,'[46]ERU-1'!$A$6:$BE$17,G$42,FALSE)</f>
        <v>35.298000000000002</v>
      </c>
      <c r="H83" s="85">
        <f>VLOOKUP($C$2,'[46]ERU-1'!$A$6:$BE$17,H$42,FALSE)</f>
        <v>2245</v>
      </c>
      <c r="I83" s="85">
        <f>VLOOKUP($C$2,'[46]ERU-1'!$A$6:$BE$17,I$42,FALSE)</f>
        <v>0</v>
      </c>
      <c r="J83" s="85">
        <f>VLOOKUP($C$2,'[46]ERU-1'!$A$6:$BE$17,J$42,FALSE)</f>
        <v>0</v>
      </c>
      <c r="K83" s="85">
        <f>VLOOKUP($C$2,'[46]ERU-1'!$A$6:$BE$17,K$42,FALSE)</f>
        <v>2245</v>
      </c>
      <c r="L83" s="85">
        <f>VLOOKUP($C$2,'[46]ERU-1'!$A$6:$BE$17,L$42,FALSE)</f>
        <v>0</v>
      </c>
      <c r="M83" s="85">
        <f>VLOOKUP($C$2,'[46]ERU-1'!$A$6:$BE$17,M$42,FALSE)</f>
        <v>2245</v>
      </c>
      <c r="N83" s="85">
        <f>VLOOKUP($C$2,'[46]ERU-1'!$A$6:$BE$17,N$42,FALSE)</f>
        <v>0</v>
      </c>
      <c r="O83" s="85" t="s">
        <v>36</v>
      </c>
      <c r="P83" s="85">
        <f>VLOOKUP($C$2,'[46]ERU-1'!$A$6:$BE$17,P$42,FALSE)</f>
        <v>0</v>
      </c>
      <c r="Q83" s="85">
        <f>VLOOKUP($C$2,'[46]ERU-1'!$A$6:$BE$17,Q$42,FALSE)</f>
        <v>0</v>
      </c>
      <c r="R83" s="85">
        <f>VLOOKUP($C$2,'[46]ERU-1'!$A$6:$BE$17,R$42,FALSE)</f>
        <v>2245</v>
      </c>
      <c r="S83" s="85">
        <f>VLOOKUP($C$2,'[46]ERU-1'!$A$6:$BE$17,S$42,FALSE)</f>
        <v>0</v>
      </c>
      <c r="T83" s="85">
        <f>VLOOKUP($C$2,'[46]ERU-1'!$A$6:$BE$17,T$42,FALSE)</f>
        <v>0</v>
      </c>
      <c r="U83" s="85">
        <f>VLOOKUP($C$2,'[46]ERU-1'!$A$6:$BE$17,U$42,FALSE)</f>
        <v>0</v>
      </c>
      <c r="V83" s="85">
        <f>VLOOKUP($C$2,'[46]ERU-1'!$A$6:$BE$17,V$42,FALSE)</f>
        <v>0</v>
      </c>
      <c r="W83" s="85">
        <f>VLOOKUP($C$2,'[46]ERU-1'!$A$6:$BE$17,W$42,FALSE)</f>
        <v>0</v>
      </c>
      <c r="X83" s="85">
        <f>VLOOKUP($C$2,'[46]ERU-1'!$A$6:$BE$17,X$42,FALSE)</f>
        <v>0</v>
      </c>
      <c r="Y83" s="85">
        <f>VLOOKUP($C$2,'[46]ERU-1'!$A$6:$BE$17,Y$42,FALSE)</f>
        <v>0</v>
      </c>
      <c r="Z83" s="85">
        <f>VLOOKUP($C$2,'[46]ERU-1'!$A$6:$BE$17,Z$42,FALSE)</f>
        <v>0</v>
      </c>
      <c r="AA83" s="85" t="str">
        <f>INDEX([16]Data!$BK$5:$BK$156,MATCH(A83,[16]Data!$A$5:$A$156,0))</f>
        <v>Liberecký</v>
      </c>
      <c r="AB83" s="86">
        <f>INDEX([16]Data!$BM$5:$BM$156,MATCH(A83,[16]Data!$A$5:$A$156,0))</f>
        <v>2.4729999999999999</v>
      </c>
      <c r="AC83" s="12"/>
      <c r="AD83" s="39">
        <f t="shared" si="17"/>
        <v>0.7680308673829298</v>
      </c>
    </row>
    <row r="84" spans="1:30" x14ac:dyDescent="0.25">
      <c r="A84">
        <v>3608</v>
      </c>
      <c r="B84" s="84" t="str">
        <f>INDEX([16]Data!$C$5:$C$156,MATCH(A84,[16]Data!$A$5:$A$156,0))</f>
        <v>KJ - Kojetín</v>
      </c>
      <c r="C84" s="85" t="str">
        <f>VLOOKUP($C$2,'[47]ERU-1'!$A$6:$BE$17,C$42,FALSE)</f>
        <v>Prosinec</v>
      </c>
      <c r="D84" s="85">
        <f>VLOOKUP($C$2,'[47]ERU-1'!$A$6:$BE$17,D$42,FALSE)</f>
        <v>12</v>
      </c>
      <c r="E84" s="85">
        <f>VLOOKUP($C$2,'[47]ERU-1'!$A$6:$BE$17,E$42,FALSE)</f>
        <v>208.845</v>
      </c>
      <c r="F84" s="85">
        <f>VLOOKUP($C$2,'[47]ERU-1'!$A$6:$BE$17,F$42,FALSE)</f>
        <v>115.16</v>
      </c>
      <c r="G84" s="85">
        <f>VLOOKUP($C$2,'[47]ERU-1'!$A$6:$BE$17,G$42,FALSE)</f>
        <v>35.197000000000003</v>
      </c>
      <c r="H84" s="85">
        <f>VLOOKUP($C$2,'[47]ERU-1'!$A$6:$BE$17,H$42,FALSE)</f>
        <v>317</v>
      </c>
      <c r="I84" s="85">
        <f>VLOOKUP($C$2,'[47]ERU-1'!$A$6:$BE$17,I$42,FALSE)</f>
        <v>0</v>
      </c>
      <c r="J84" s="85">
        <f>VLOOKUP($C$2,'[47]ERU-1'!$A$6:$BE$17,J$42,FALSE)</f>
        <v>0</v>
      </c>
      <c r="K84" s="85">
        <f>VLOOKUP($C$2,'[47]ERU-1'!$A$6:$BE$17,K$42,FALSE)</f>
        <v>317</v>
      </c>
      <c r="L84" s="85">
        <f>VLOOKUP($C$2,'[47]ERU-1'!$A$6:$BE$17,L$42,FALSE)</f>
        <v>0</v>
      </c>
      <c r="M84" s="85">
        <f>VLOOKUP($C$2,'[47]ERU-1'!$A$6:$BE$17,M$42,FALSE)</f>
        <v>317</v>
      </c>
      <c r="N84" s="85">
        <f>VLOOKUP($C$2,'[47]ERU-1'!$A$6:$BE$17,N$42,FALSE)</f>
        <v>0</v>
      </c>
      <c r="O84" s="85" t="s">
        <v>36</v>
      </c>
      <c r="P84" s="85">
        <f>VLOOKUP($C$2,'[47]ERU-1'!$A$6:$BE$17,P$42,FALSE)</f>
        <v>0</v>
      </c>
      <c r="Q84" s="85">
        <f>VLOOKUP($C$2,'[47]ERU-1'!$A$6:$BE$17,Q$42,FALSE)</f>
        <v>0</v>
      </c>
      <c r="R84" s="85">
        <f>VLOOKUP($C$2,'[47]ERU-1'!$A$6:$BE$17,R$42,FALSE)</f>
        <v>317</v>
      </c>
      <c r="S84" s="85">
        <f>VLOOKUP($C$2,'[47]ERU-1'!$A$6:$BE$17,S$42,FALSE)</f>
        <v>0</v>
      </c>
      <c r="T84" s="85">
        <f>VLOOKUP($C$2,'[47]ERU-1'!$A$6:$BE$17,T$42,FALSE)</f>
        <v>0</v>
      </c>
      <c r="U84" s="85">
        <f>VLOOKUP($C$2,'[47]ERU-1'!$A$6:$BE$17,U$42,FALSE)</f>
        <v>0</v>
      </c>
      <c r="V84" s="85">
        <f>VLOOKUP($C$2,'[47]ERU-1'!$A$6:$BE$17,V$42,FALSE)</f>
        <v>0</v>
      </c>
      <c r="W84" s="85">
        <f>VLOOKUP($C$2,'[47]ERU-1'!$A$6:$BE$17,W$42,FALSE)</f>
        <v>0</v>
      </c>
      <c r="X84" s="85">
        <f>VLOOKUP($C$2,'[47]ERU-1'!$A$6:$BE$17,X$42,FALSE)</f>
        <v>0</v>
      </c>
      <c r="Y84" s="85">
        <f>VLOOKUP($C$2,'[47]ERU-1'!$A$6:$BE$17,Y$42,FALSE)</f>
        <v>0</v>
      </c>
      <c r="Z84" s="85">
        <f>VLOOKUP($C$2,'[47]ERU-1'!$A$6:$BE$17,Z$42,FALSE)</f>
        <v>0</v>
      </c>
      <c r="AA84" s="85" t="str">
        <f>INDEX([16]Data!$BK$5:$BK$156,MATCH(A84,[16]Data!$A$5:$A$156,0))</f>
        <v>Olomoucký</v>
      </c>
      <c r="AB84" s="86">
        <f>INDEX([16]Data!$BM$5:$BM$156,MATCH(A84,[16]Data!$A$5:$A$156,0))</f>
        <v>0.28599999999999998</v>
      </c>
      <c r="AC84" s="12"/>
      <c r="AD84" s="39">
        <f t="shared" si="17"/>
        <v>0.7646366408089228</v>
      </c>
    </row>
    <row r="85" spans="1:30" x14ac:dyDescent="0.25">
      <c r="A85" s="34">
        <v>2698</v>
      </c>
      <c r="B85" s="84" t="str">
        <f>INDEX([16]Data!$C$5:$C$156,MATCH(A85,[16]Data!$A$5:$A$156,0))</f>
        <v>Kotelna Frýdlant</v>
      </c>
      <c r="C85" s="85" t="str">
        <f>VLOOKUP($C$2,'[48]ERU-1'!$A$6:$BE$17,C$42,FALSE)</f>
        <v>Prosinec</v>
      </c>
      <c r="D85" s="85">
        <f>VLOOKUP($C$2,'[48]ERU-1'!$A$6:$BE$17,D$42,FALSE)</f>
        <v>12</v>
      </c>
      <c r="E85" s="85">
        <f>VLOOKUP($C$2,'[48]ERU-1'!$A$6:$BE$17,E$42,FALSE)</f>
        <v>1890.7270000000001</v>
      </c>
      <c r="F85" s="85">
        <f>VLOOKUP($C$2,'[48]ERU-1'!$A$6:$BE$17,F$42,FALSE)</f>
        <v>968.53399999999999</v>
      </c>
      <c r="G85" s="85">
        <f>VLOOKUP($C$2,'[48]ERU-1'!$A$6:$BE$17,G$42,FALSE)</f>
        <v>35.296999999999997</v>
      </c>
      <c r="H85" s="85">
        <f>VLOOKUP($C$2,'[48]ERU-1'!$A$6:$BE$17,H$42,FALSE)</f>
        <v>2902</v>
      </c>
      <c r="I85" s="85">
        <f>VLOOKUP($C$2,'[48]ERU-1'!$A$6:$BE$17,I$42,FALSE)</f>
        <v>0</v>
      </c>
      <c r="J85" s="85">
        <f>VLOOKUP($C$2,'[48]ERU-1'!$A$6:$BE$17,J$42,FALSE)</f>
        <v>0</v>
      </c>
      <c r="K85" s="85">
        <f>VLOOKUP($C$2,'[48]ERU-1'!$A$6:$BE$17,K$42,FALSE)</f>
        <v>2902</v>
      </c>
      <c r="L85" s="85">
        <f>VLOOKUP($C$2,'[48]ERU-1'!$A$6:$BE$17,L$42,FALSE)</f>
        <v>0</v>
      </c>
      <c r="M85" s="85">
        <f>VLOOKUP($C$2,'[48]ERU-1'!$A$6:$BE$17,M$42,FALSE)</f>
        <v>2902</v>
      </c>
      <c r="N85" s="85">
        <f>VLOOKUP($C$2,'[48]ERU-1'!$A$6:$BE$17,N$42,FALSE)</f>
        <v>0</v>
      </c>
      <c r="O85" s="85" t="s">
        <v>36</v>
      </c>
      <c r="P85" s="85">
        <f>VLOOKUP($C$2,'[48]ERU-1'!$A$6:$BE$17,P$42,FALSE)</f>
        <v>0</v>
      </c>
      <c r="Q85" s="85">
        <f>VLOOKUP($C$2,'[48]ERU-1'!$A$6:$BE$17,Q$42,FALSE)</f>
        <v>0</v>
      </c>
      <c r="R85" s="85">
        <f>VLOOKUP($C$2,'[48]ERU-1'!$A$6:$BE$17,R$42,FALSE)</f>
        <v>2902</v>
      </c>
      <c r="S85" s="85">
        <f>VLOOKUP($C$2,'[48]ERU-1'!$A$6:$BE$17,S$42,FALSE)</f>
        <v>0</v>
      </c>
      <c r="T85" s="85">
        <f>VLOOKUP($C$2,'[48]ERU-1'!$A$6:$BE$17,T$42,FALSE)</f>
        <v>0</v>
      </c>
      <c r="U85" s="85">
        <f>VLOOKUP($C$2,'[48]ERU-1'!$A$6:$BE$17,U$42,FALSE)</f>
        <v>0</v>
      </c>
      <c r="V85" s="85">
        <f>VLOOKUP($C$2,'[48]ERU-1'!$A$6:$BE$17,V$42,FALSE)</f>
        <v>0</v>
      </c>
      <c r="W85" s="85">
        <f>VLOOKUP($C$2,'[48]ERU-1'!$A$6:$BE$17,W$42,FALSE)</f>
        <v>0</v>
      </c>
      <c r="X85" s="85">
        <f>VLOOKUP($C$2,'[48]ERU-1'!$A$6:$BE$17,X$42,FALSE)</f>
        <v>0</v>
      </c>
      <c r="Y85" s="85">
        <f>VLOOKUP($C$2,'[48]ERU-1'!$A$6:$BE$17,Y$42,FALSE)</f>
        <v>0</v>
      </c>
      <c r="Z85" s="85">
        <f>VLOOKUP($C$2,'[48]ERU-1'!$A$6:$BE$17,Z$42,FALSE)</f>
        <v>0</v>
      </c>
      <c r="AA85" s="85" t="str">
        <f>INDEX([16]Data!$BK$5:$BK$156,MATCH(A85,[16]Data!$A$5:$A$156,0))</f>
        <v>Liberecký</v>
      </c>
      <c r="AB85" s="86">
        <f>INDEX([16]Data!$BM$5:$BM$156,MATCH(A85,[16]Data!$A$5:$A$156,0))</f>
        <v>1.4970000000000001</v>
      </c>
      <c r="AC85" s="12"/>
      <c r="AD85" s="39">
        <f t="shared" si="17"/>
        <v>0.83230027145263985</v>
      </c>
    </row>
    <row r="86" spans="1:30" x14ac:dyDescent="0.25">
      <c r="A86">
        <v>2947</v>
      </c>
      <c r="B86" s="84" t="str">
        <f>INDEX([16]Data!$C$5:$C$156,MATCH(A86,[16]Data!$A$5:$A$156,0))</f>
        <v>Kotelna Humpolec</v>
      </c>
      <c r="C86" s="85" t="str">
        <f>VLOOKUP($C$2,'[49]ERU-1'!$A$6:$BE$17,C$42,FALSE)</f>
        <v>Prosinec</v>
      </c>
      <c r="D86" s="85">
        <f>VLOOKUP($C$2,'[49]ERU-1'!$A$6:$BE$17,D$42,FALSE)</f>
        <v>12</v>
      </c>
      <c r="E86" s="85">
        <f>VLOOKUP($C$2,'[49]ERU-1'!$A$6:$BE$17,E$42,FALSE)</f>
        <v>131.63800000000001</v>
      </c>
      <c r="F86" s="85">
        <f>VLOOKUP($C$2,'[49]ERU-1'!$A$6:$BE$17,F$42,FALSE)</f>
        <v>76.984999999999999</v>
      </c>
      <c r="G86" s="85">
        <f>VLOOKUP($C$2,'[49]ERU-1'!$A$6:$BE$17,G$42,FALSE)</f>
        <v>35.253999999999998</v>
      </c>
      <c r="H86" s="85">
        <f>VLOOKUP($C$2,'[49]ERU-1'!$A$6:$BE$17,H$42,FALSE)</f>
        <v>211</v>
      </c>
      <c r="I86" s="85">
        <f>VLOOKUP($C$2,'[49]ERU-1'!$A$6:$BE$17,I$42,FALSE)</f>
        <v>0</v>
      </c>
      <c r="J86" s="85">
        <f>VLOOKUP($C$2,'[49]ERU-1'!$A$6:$BE$17,J$42,FALSE)</f>
        <v>0</v>
      </c>
      <c r="K86" s="85">
        <f>VLOOKUP($C$2,'[49]ERU-1'!$A$6:$BE$17,K$42,FALSE)</f>
        <v>211</v>
      </c>
      <c r="L86" s="85">
        <f>VLOOKUP($C$2,'[49]ERU-1'!$A$6:$BE$17,L$42,FALSE)</f>
        <v>0</v>
      </c>
      <c r="M86" s="85">
        <f>VLOOKUP($C$2,'[49]ERU-1'!$A$6:$BE$17,M$42,FALSE)</f>
        <v>211</v>
      </c>
      <c r="N86" s="85">
        <f>VLOOKUP($C$2,'[49]ERU-1'!$A$6:$BE$17,N$42,FALSE)</f>
        <v>0</v>
      </c>
      <c r="O86" s="85" t="s">
        <v>36</v>
      </c>
      <c r="P86" s="85">
        <f>VLOOKUP($C$2,'[49]ERU-1'!$A$6:$BE$17,P$42,FALSE)</f>
        <v>0</v>
      </c>
      <c r="Q86" s="85">
        <f>VLOOKUP($C$2,'[49]ERU-1'!$A$6:$BE$17,Q$42,FALSE)</f>
        <v>0</v>
      </c>
      <c r="R86" s="85">
        <f>VLOOKUP($C$2,'[49]ERU-1'!$A$6:$BE$17,R$42,FALSE)</f>
        <v>211</v>
      </c>
      <c r="S86" s="85">
        <f>VLOOKUP($C$2,'[49]ERU-1'!$A$6:$BE$17,S$42,FALSE)</f>
        <v>0</v>
      </c>
      <c r="T86" s="85">
        <f>VLOOKUP($C$2,'[49]ERU-1'!$A$6:$BE$17,T$42,FALSE)</f>
        <v>0</v>
      </c>
      <c r="U86" s="85">
        <f>VLOOKUP($C$2,'[49]ERU-1'!$A$6:$BE$17,U$42,FALSE)</f>
        <v>0</v>
      </c>
      <c r="V86" s="85">
        <f>VLOOKUP($C$2,'[49]ERU-1'!$A$6:$BE$17,V$42,FALSE)</f>
        <v>0</v>
      </c>
      <c r="W86" s="85">
        <f>VLOOKUP($C$2,'[49]ERU-1'!$A$6:$BE$17,W$42,FALSE)</f>
        <v>0</v>
      </c>
      <c r="X86" s="85">
        <f>VLOOKUP($C$2,'[49]ERU-1'!$A$6:$BE$17,X$42,FALSE)</f>
        <v>0</v>
      </c>
      <c r="Y86" s="85">
        <f>VLOOKUP($C$2,'[49]ERU-1'!$A$6:$BE$17,Y$42,FALSE)</f>
        <v>0</v>
      </c>
      <c r="Z86" s="85">
        <f>VLOOKUP($C$2,'[49]ERU-1'!$A$6:$BE$17,Z$42,FALSE)</f>
        <v>0</v>
      </c>
      <c r="AA86" s="85" t="str">
        <f>INDEX([16]Data!$BK$5:$BK$156,MATCH(A86,[16]Data!$A$5:$A$156,0))</f>
        <v>Vysočina</v>
      </c>
      <c r="AB86" s="86">
        <f>INDEX([16]Data!$BM$5:$BM$156,MATCH(A86,[16]Data!$A$5:$A$156,0))</f>
        <v>0.184</v>
      </c>
      <c r="AC86" s="12"/>
      <c r="AD86" s="39">
        <f t="shared" si="17"/>
        <v>0.76133157252855888</v>
      </c>
    </row>
    <row r="87" spans="1:30" x14ac:dyDescent="0.25">
      <c r="A87">
        <v>2381</v>
      </c>
      <c r="B87" s="84" t="str">
        <f>INDEX([16]Data!$C$5:$C$156,MATCH(A87,[16]Data!$A$5:$A$156,0))</f>
        <v>Kotelna - ZŠ Velká Chuchle</v>
      </c>
      <c r="C87" s="85" t="str">
        <f>VLOOKUP($C$2,'[9]ERU-1'!$A$6:$BE$17,C$42,FALSE)</f>
        <v>Prosinec</v>
      </c>
      <c r="D87" s="85">
        <f>VLOOKUP($C$2,'[9]ERU-1'!$A$6:$BE$17,D$42,FALSE)</f>
        <v>12</v>
      </c>
      <c r="E87" s="85">
        <f>VLOOKUP($C$2,'[9]ERU-1'!$A$6:$BE$17,E$42,FALSE)</f>
        <v>73.055999999999997</v>
      </c>
      <c r="F87" s="85">
        <f>VLOOKUP($C$2,'[9]ERU-1'!$A$6:$BE$17,F$42,FALSE)</f>
        <v>48.387</v>
      </c>
      <c r="G87" s="85">
        <f>VLOOKUP($C$2,'[9]ERU-1'!$A$6:$BE$17,G$42,FALSE)</f>
        <v>35.296999999999997</v>
      </c>
      <c r="H87" s="85">
        <f>VLOOKUP($C$2,'[9]ERU-1'!$A$6:$BE$17,H$42,FALSE)</f>
        <v>140</v>
      </c>
      <c r="I87" s="85">
        <f>VLOOKUP($C$2,'[9]ERU-1'!$A$6:$BE$17,I$42,FALSE)</f>
        <v>0</v>
      </c>
      <c r="J87" s="85">
        <f>VLOOKUP($C$2,'[9]ERU-1'!$A$6:$BE$17,J$42,FALSE)</f>
        <v>0</v>
      </c>
      <c r="K87" s="85">
        <f>VLOOKUP($C$2,'[9]ERU-1'!$A$6:$BE$17,K$42,FALSE)</f>
        <v>140</v>
      </c>
      <c r="L87" s="85">
        <f>VLOOKUP($C$2,'[9]ERU-1'!$A$6:$BE$17,L$42,FALSE)</f>
        <v>0</v>
      </c>
      <c r="M87" s="85">
        <f>VLOOKUP($C$2,'[9]ERU-1'!$A$6:$BE$17,M$42,FALSE)</f>
        <v>140</v>
      </c>
      <c r="N87" s="85">
        <f>VLOOKUP($C$2,'[9]ERU-1'!$A$6:$BE$17,N$42,FALSE)</f>
        <v>0</v>
      </c>
      <c r="O87" s="85" t="s">
        <v>36</v>
      </c>
      <c r="P87" s="85">
        <f>VLOOKUP($C$2,'[9]ERU-1'!$A$6:$BE$17,P$42,FALSE)</f>
        <v>0</v>
      </c>
      <c r="Q87" s="85">
        <f>VLOOKUP($C$2,'[9]ERU-1'!$A$6:$BE$17,Q$42,FALSE)</f>
        <v>0</v>
      </c>
      <c r="R87" s="85">
        <f>VLOOKUP($C$2,'[9]ERU-1'!$A$6:$BE$17,R$42,FALSE)</f>
        <v>140</v>
      </c>
      <c r="S87" s="85">
        <f>VLOOKUP($C$2,'[9]ERU-1'!$A$6:$BE$17,S$42,FALSE)</f>
        <v>0</v>
      </c>
      <c r="T87" s="85">
        <f>VLOOKUP($C$2,'[9]ERU-1'!$A$6:$BE$17,T$42,FALSE)</f>
        <v>0</v>
      </c>
      <c r="U87" s="85">
        <f>VLOOKUP($C$2,'[9]ERU-1'!$A$6:$BE$17,U$42,FALSE)</f>
        <v>0</v>
      </c>
      <c r="V87" s="85">
        <f>VLOOKUP($C$2,'[9]ERU-1'!$A$6:$BE$17,V$42,FALSE)</f>
        <v>0</v>
      </c>
      <c r="W87" s="85">
        <f>VLOOKUP($C$2,'[9]ERU-1'!$A$6:$BE$17,W$42,FALSE)</f>
        <v>0</v>
      </c>
      <c r="X87" s="85">
        <f>VLOOKUP($C$2,'[9]ERU-1'!$A$6:$BE$17,X$42,FALSE)</f>
        <v>0</v>
      </c>
      <c r="Y87" s="85">
        <f>VLOOKUP($C$2,'[9]ERU-1'!$A$6:$BE$17,Y$42,FALSE)</f>
        <v>0</v>
      </c>
      <c r="Z87" s="85">
        <f>VLOOKUP($C$2,'[9]ERU-1'!$A$6:$BE$17,Z$42,FALSE)</f>
        <v>0</v>
      </c>
      <c r="AA87" s="85" t="str">
        <f>INDEX([16]Data!$BK$5:$BK$156,MATCH(A87,[16]Data!$A$5:$A$156,0))</f>
        <v>Hlavní město Praha</v>
      </c>
      <c r="AB87" s="86">
        <f>INDEX([16]Data!$BM$5:$BM$156,MATCH(A87,[16]Data!$A$5:$A$156,0))</f>
        <v>6.2E-2</v>
      </c>
      <c r="AC87" s="12"/>
      <c r="AD87" s="39">
        <f t="shared" si="17"/>
        <v>0.80370531111432586</v>
      </c>
    </row>
    <row r="88" spans="1:30" x14ac:dyDescent="0.25">
      <c r="A88">
        <v>3522</v>
      </c>
      <c r="B88" s="84" t="str">
        <f>INDEX([16]Data!$C$5:$C$156,MATCH(A88,[16]Data!$A$5:$A$156,0))</f>
        <v>KJ - Kraslice, Školní</v>
      </c>
      <c r="C88" s="85" t="str">
        <f>VLOOKUP($C$2,'[50]ERU-1'!$A$6:$BE$17,C$42,FALSE)</f>
        <v>Prosinec</v>
      </c>
      <c r="D88" s="85">
        <f>VLOOKUP($C$2,'[50]ERU-1'!$A$6:$BE$17,D$42,FALSE)</f>
        <v>12</v>
      </c>
      <c r="E88" s="85">
        <f>VLOOKUP($C$2,'[50]ERU-1'!$A$6:$BE$17,E$42,FALSE)</f>
        <v>813.53800000000001</v>
      </c>
      <c r="F88" s="85">
        <f>VLOOKUP($C$2,'[50]ERU-1'!$A$6:$BE$17,F$42,FALSE)</f>
        <v>453.46699999999998</v>
      </c>
      <c r="G88" s="85">
        <f>VLOOKUP($C$2,'[50]ERU-1'!$A$6:$BE$17,G$42,FALSE)</f>
        <v>35.268999999999998</v>
      </c>
      <c r="H88" s="85">
        <f>VLOOKUP($C$2,'[50]ERU-1'!$A$6:$BE$17,H$42,FALSE)</f>
        <v>1342</v>
      </c>
      <c r="I88" s="85">
        <f>VLOOKUP($C$2,'[50]ERU-1'!$A$6:$BE$17,I$42,FALSE)</f>
        <v>0</v>
      </c>
      <c r="J88" s="85">
        <f>VLOOKUP($C$2,'[50]ERU-1'!$A$6:$BE$17,J$42,FALSE)</f>
        <v>0</v>
      </c>
      <c r="K88" s="85">
        <f>VLOOKUP($C$2,'[50]ERU-1'!$A$6:$BE$17,K$42,FALSE)</f>
        <v>1342</v>
      </c>
      <c r="L88" s="85">
        <f>VLOOKUP($C$2,'[50]ERU-1'!$A$6:$BE$17,L$42,FALSE)</f>
        <v>0</v>
      </c>
      <c r="M88" s="85">
        <f>VLOOKUP($C$2,'[50]ERU-1'!$A$6:$BE$17,M$42,FALSE)</f>
        <v>1342</v>
      </c>
      <c r="N88" s="85">
        <f>VLOOKUP($C$2,'[50]ERU-1'!$A$6:$BE$17,N$42,FALSE)</f>
        <v>0</v>
      </c>
      <c r="O88" s="85" t="s">
        <v>36</v>
      </c>
      <c r="P88" s="85">
        <f>VLOOKUP($C$2,'[50]ERU-1'!$A$6:$BE$17,P$42,FALSE)</f>
        <v>0</v>
      </c>
      <c r="Q88" s="85">
        <f>VLOOKUP($C$2,'[50]ERU-1'!$A$6:$BE$17,Q$42,FALSE)</f>
        <v>0</v>
      </c>
      <c r="R88" s="85">
        <f>VLOOKUP($C$2,'[50]ERU-1'!$A$6:$BE$17,R$42,FALSE)</f>
        <v>1342</v>
      </c>
      <c r="S88" s="85">
        <f>VLOOKUP($C$2,'[50]ERU-1'!$A$6:$BE$17,S$42,FALSE)</f>
        <v>0</v>
      </c>
      <c r="T88" s="85">
        <f>VLOOKUP($C$2,'[50]ERU-1'!$A$6:$BE$17,T$42,FALSE)</f>
        <v>0</v>
      </c>
      <c r="U88" s="85">
        <f>VLOOKUP($C$2,'[50]ERU-1'!$A$6:$BE$17,U$42,FALSE)</f>
        <v>0</v>
      </c>
      <c r="V88" s="85">
        <f>VLOOKUP($C$2,'[50]ERU-1'!$A$6:$BE$17,V$42,FALSE)</f>
        <v>0</v>
      </c>
      <c r="W88" s="85">
        <f>VLOOKUP($C$2,'[50]ERU-1'!$A$6:$BE$17,W$42,FALSE)</f>
        <v>0</v>
      </c>
      <c r="X88" s="85">
        <f>VLOOKUP($C$2,'[50]ERU-1'!$A$6:$BE$17,X$42,FALSE)</f>
        <v>0</v>
      </c>
      <c r="Y88" s="85">
        <f>VLOOKUP($C$2,'[50]ERU-1'!$A$6:$BE$17,Y$42,FALSE)</f>
        <v>0</v>
      </c>
      <c r="Z88" s="85">
        <f>VLOOKUP($C$2,'[50]ERU-1'!$A$6:$BE$17,Z$42,FALSE)</f>
        <v>0</v>
      </c>
      <c r="AA88" s="85" t="str">
        <f>INDEX([16]Data!$BK$5:$BK$156,MATCH(A88,[16]Data!$A$5:$A$156,0))</f>
        <v>Karlovarský</v>
      </c>
      <c r="AB88" s="86">
        <f>INDEX([16]Data!$BM$5:$BM$156,MATCH(A88,[16]Data!$A$5:$A$156,0))</f>
        <v>1.046</v>
      </c>
      <c r="AC88" s="12"/>
      <c r="AD88" s="39">
        <f t="shared" si="17"/>
        <v>0.82206153430740891</v>
      </c>
    </row>
    <row r="89" spans="1:30" x14ac:dyDescent="0.25">
      <c r="A89">
        <v>3521</v>
      </c>
      <c r="B89" s="84" t="str">
        <f>INDEX([16]Data!$C$5:$C$156,MATCH(A89,[16]Data!$A$5:$A$156,0))</f>
        <v>KJ - Kraslice, Pohraniční stráže</v>
      </c>
      <c r="C89" s="85" t="str">
        <f>VLOOKUP($C$2,'[51]ERU-1'!$A$6:$BE$17,C$42,FALSE)</f>
        <v>Prosinec</v>
      </c>
      <c r="D89" s="85">
        <f>VLOOKUP($C$2,'[51]ERU-1'!$A$6:$BE$17,D$42,FALSE)</f>
        <v>12</v>
      </c>
      <c r="E89" s="85">
        <f>VLOOKUP($C$2,'[51]ERU-1'!$A$6:$BE$17,E$42,FALSE)</f>
        <v>1055.0070000000001</v>
      </c>
      <c r="F89" s="85">
        <f>VLOOKUP($C$2,'[51]ERU-1'!$A$6:$BE$17,F$42,FALSE)</f>
        <v>582.096</v>
      </c>
      <c r="G89" s="85">
        <f>VLOOKUP($C$2,'[51]ERU-1'!$A$6:$BE$17,G$42,FALSE)</f>
        <v>35.268999999999998</v>
      </c>
      <c r="H89" s="85">
        <f>VLOOKUP($C$2,'[51]ERU-1'!$A$6:$BE$17,H$42,FALSE)</f>
        <v>1706</v>
      </c>
      <c r="I89" s="85">
        <f>VLOOKUP($C$2,'[51]ERU-1'!$A$6:$BE$17,I$42,FALSE)</f>
        <v>0</v>
      </c>
      <c r="J89" s="85">
        <f>VLOOKUP($C$2,'[51]ERU-1'!$A$6:$BE$17,J$42,FALSE)</f>
        <v>0</v>
      </c>
      <c r="K89" s="85">
        <f>VLOOKUP($C$2,'[51]ERU-1'!$A$6:$BE$17,K$42,FALSE)</f>
        <v>1706</v>
      </c>
      <c r="L89" s="85">
        <f>VLOOKUP($C$2,'[51]ERU-1'!$A$6:$BE$17,L$42,FALSE)</f>
        <v>0</v>
      </c>
      <c r="M89" s="85">
        <f>VLOOKUP($C$2,'[51]ERU-1'!$A$6:$BE$17,M$42,FALSE)</f>
        <v>1706</v>
      </c>
      <c r="N89" s="85">
        <f>VLOOKUP($C$2,'[51]ERU-1'!$A$6:$BE$17,N$42,FALSE)</f>
        <v>0</v>
      </c>
      <c r="O89" s="85" t="s">
        <v>36</v>
      </c>
      <c r="P89" s="85">
        <f>VLOOKUP($C$2,'[51]ERU-1'!$A$6:$BE$17,P$42,FALSE)</f>
        <v>0</v>
      </c>
      <c r="Q89" s="85">
        <f>VLOOKUP($C$2,'[51]ERU-1'!$A$6:$BE$17,Q$42,FALSE)</f>
        <v>0</v>
      </c>
      <c r="R89" s="85">
        <f>VLOOKUP($C$2,'[51]ERU-1'!$A$6:$BE$17,R$42,FALSE)</f>
        <v>1706</v>
      </c>
      <c r="S89" s="85">
        <f>VLOOKUP($C$2,'[51]ERU-1'!$A$6:$BE$17,S$42,FALSE)</f>
        <v>0</v>
      </c>
      <c r="T89" s="85">
        <f>VLOOKUP($C$2,'[51]ERU-1'!$A$6:$BE$17,T$42,FALSE)</f>
        <v>0</v>
      </c>
      <c r="U89" s="85">
        <f>VLOOKUP($C$2,'[51]ERU-1'!$A$6:$BE$17,U$42,FALSE)</f>
        <v>0</v>
      </c>
      <c r="V89" s="85">
        <f>VLOOKUP($C$2,'[51]ERU-1'!$A$6:$BE$17,V$42,FALSE)</f>
        <v>0</v>
      </c>
      <c r="W89" s="85">
        <f>VLOOKUP($C$2,'[51]ERU-1'!$A$6:$BE$17,W$42,FALSE)</f>
        <v>0</v>
      </c>
      <c r="X89" s="85">
        <f>VLOOKUP($C$2,'[51]ERU-1'!$A$6:$BE$17,X$42,FALSE)</f>
        <v>0</v>
      </c>
      <c r="Y89" s="85">
        <f>VLOOKUP($C$2,'[51]ERU-1'!$A$6:$BE$17,Y$42,FALSE)</f>
        <v>0</v>
      </c>
      <c r="Z89" s="85">
        <f>VLOOKUP($C$2,'[51]ERU-1'!$A$6:$BE$17,Z$42,FALSE)</f>
        <v>0</v>
      </c>
      <c r="AA89" s="85" t="str">
        <f>INDEX([16]Data!$BK$5:$BK$156,MATCH(A89,[16]Data!$A$5:$A$156,0))</f>
        <v>Karlovarský</v>
      </c>
      <c r="AB89" s="86">
        <f>INDEX([16]Data!$BM$5:$BM$156,MATCH(A89,[16]Data!$A$5:$A$156,0))</f>
        <v>1.274</v>
      </c>
      <c r="AC89" s="12"/>
      <c r="AD89" s="39">
        <f t="shared" si="17"/>
        <v>0.8141077913074285</v>
      </c>
    </row>
    <row r="90" spans="1:30" x14ac:dyDescent="0.25">
      <c r="A90">
        <v>3034</v>
      </c>
      <c r="B90" s="84" t="str">
        <f>INDEX([16]Data!$C$5:$C$156,MATCH(A90,[16]Data!$A$5:$A$156,0))</f>
        <v>KJ - Krupka</v>
      </c>
      <c r="C90" s="85" t="str">
        <f>VLOOKUP($C$2,'[52]ERU-1'!$A$6:$BE$17,C$42,FALSE)</f>
        <v>Prosinec</v>
      </c>
      <c r="D90" s="85">
        <f>VLOOKUP($C$2,'[52]ERU-1'!$A$6:$BE$17,D$42,FALSE)</f>
        <v>12</v>
      </c>
      <c r="E90" s="85">
        <f>VLOOKUP($C$2,'[52]ERU-1'!$A$6:$BE$17,E$42,FALSE)</f>
        <v>1716.4259999999999</v>
      </c>
      <c r="F90" s="85">
        <f>VLOOKUP($C$2,'[52]ERU-1'!$A$6:$BE$17,F$42,FALSE)</f>
        <v>936.62900000000002</v>
      </c>
      <c r="G90" s="85">
        <f>VLOOKUP($C$2,'[52]ERU-1'!$A$6:$BE$17,G$42,FALSE)</f>
        <v>35.296999999999997</v>
      </c>
      <c r="H90" s="85">
        <f>VLOOKUP($C$2,'[52]ERU-1'!$A$6:$BE$17,H$42,FALSE)</f>
        <v>2805</v>
      </c>
      <c r="I90" s="85">
        <f>VLOOKUP($C$2,'[52]ERU-1'!$A$6:$BE$17,I$42,FALSE)</f>
        <v>0</v>
      </c>
      <c r="J90" s="85">
        <f>VLOOKUP($C$2,'[52]ERU-1'!$A$6:$BE$17,J$42,FALSE)</f>
        <v>0</v>
      </c>
      <c r="K90" s="85">
        <f>VLOOKUP($C$2,'[52]ERU-1'!$A$6:$BE$17,K$42,FALSE)</f>
        <v>2805</v>
      </c>
      <c r="L90" s="85">
        <f>VLOOKUP($C$2,'[52]ERU-1'!$A$6:$BE$17,L$42,FALSE)</f>
        <v>0</v>
      </c>
      <c r="M90" s="85">
        <f>VLOOKUP($C$2,'[52]ERU-1'!$A$6:$BE$17,M$42,FALSE)</f>
        <v>2805</v>
      </c>
      <c r="N90" s="85">
        <f>VLOOKUP($C$2,'[52]ERU-1'!$A$6:$BE$17,N$42,FALSE)</f>
        <v>0</v>
      </c>
      <c r="O90" s="85" t="s">
        <v>36</v>
      </c>
      <c r="P90" s="85">
        <f>VLOOKUP($C$2,'[52]ERU-1'!$A$6:$BE$17,P$42,FALSE)</f>
        <v>0</v>
      </c>
      <c r="Q90" s="85">
        <f>VLOOKUP($C$2,'[52]ERU-1'!$A$6:$BE$17,Q$42,FALSE)</f>
        <v>0</v>
      </c>
      <c r="R90" s="85">
        <f>VLOOKUP($C$2,'[52]ERU-1'!$A$6:$BE$17,R$42,FALSE)</f>
        <v>2805</v>
      </c>
      <c r="S90" s="85">
        <f>VLOOKUP($C$2,'[52]ERU-1'!$A$6:$BE$17,S$42,FALSE)</f>
        <v>0</v>
      </c>
      <c r="T90" s="85">
        <f>VLOOKUP($C$2,'[52]ERU-1'!$A$6:$BE$17,T$42,FALSE)</f>
        <v>0</v>
      </c>
      <c r="U90" s="85">
        <f>VLOOKUP($C$2,'[52]ERU-1'!$A$6:$BE$17,U$42,FALSE)</f>
        <v>0</v>
      </c>
      <c r="V90" s="85">
        <f>VLOOKUP($C$2,'[52]ERU-1'!$A$6:$BE$17,V$42,FALSE)</f>
        <v>0</v>
      </c>
      <c r="W90" s="85">
        <f>VLOOKUP($C$2,'[52]ERU-1'!$A$6:$BE$17,W$42,FALSE)</f>
        <v>0</v>
      </c>
      <c r="X90" s="85">
        <f>VLOOKUP($C$2,'[52]ERU-1'!$A$6:$BE$17,X$42,FALSE)</f>
        <v>0</v>
      </c>
      <c r="Y90" s="85">
        <f>VLOOKUP($C$2,'[52]ERU-1'!$A$6:$BE$17,Y$42,FALSE)</f>
        <v>0</v>
      </c>
      <c r="Z90" s="85">
        <f>VLOOKUP($C$2,'[52]ERU-1'!$A$6:$BE$17,Z$42,FALSE)</f>
        <v>0</v>
      </c>
      <c r="AA90" s="85" t="str">
        <f>INDEX([16]Data!$BK$5:$BK$156,MATCH(A90,[16]Data!$A$5:$A$156,0))</f>
        <v>Ústecký</v>
      </c>
      <c r="AB90" s="86">
        <f>INDEX([16]Data!$BM$5:$BM$156,MATCH(A90,[16]Data!$A$5:$A$156,0))</f>
        <v>1.9950000000000001</v>
      </c>
      <c r="AC90" s="12"/>
      <c r="AD90" s="39">
        <f t="shared" si="17"/>
        <v>0.83188398679377495</v>
      </c>
    </row>
    <row r="91" spans="1:30" x14ac:dyDescent="0.25">
      <c r="A91">
        <v>2927</v>
      </c>
      <c r="B91" s="84" t="str">
        <f>INDEX([16]Data!$C$5:$C$156,MATCH(A91,[16]Data!$A$5:$A$156,0))</f>
        <v>KJ - Lipník nad Bečvou, ul. Hranická</v>
      </c>
      <c r="C91" s="85" t="str">
        <f>VLOOKUP($C$2,'[53]ERU-1'!$A$6:$BE$17,C$42,FALSE)</f>
        <v>Prosinec</v>
      </c>
      <c r="D91" s="85">
        <f>VLOOKUP($C$2,'[53]ERU-1'!$A$6:$BE$17,D$42,FALSE)</f>
        <v>12</v>
      </c>
      <c r="E91" s="85">
        <f>VLOOKUP($C$2,'[53]ERU-1'!$A$6:$BE$17,E$42,FALSE)</f>
        <v>49.445999999999998</v>
      </c>
      <c r="F91" s="85">
        <f>VLOOKUP($C$2,'[53]ERU-1'!$A$6:$BE$17,F$42,FALSE)</f>
        <v>32.765000000000001</v>
      </c>
      <c r="G91" s="85">
        <f>VLOOKUP($C$2,'[53]ERU-1'!$A$6:$BE$17,G$42,FALSE)</f>
        <v>35.195</v>
      </c>
      <c r="H91" s="85">
        <f>VLOOKUP($C$2,'[53]ERU-1'!$A$6:$BE$17,H$42,FALSE)</f>
        <v>101</v>
      </c>
      <c r="I91" s="85">
        <f>VLOOKUP($C$2,'[53]ERU-1'!$A$6:$BE$17,I$42,FALSE)</f>
        <v>0</v>
      </c>
      <c r="J91" s="85">
        <f>VLOOKUP($C$2,'[53]ERU-1'!$A$6:$BE$17,J$42,FALSE)</f>
        <v>0</v>
      </c>
      <c r="K91" s="85">
        <f>VLOOKUP($C$2,'[53]ERU-1'!$A$6:$BE$17,K$42,FALSE)</f>
        <v>101</v>
      </c>
      <c r="L91" s="85">
        <f>VLOOKUP($C$2,'[53]ERU-1'!$A$6:$BE$17,L$42,FALSE)</f>
        <v>0</v>
      </c>
      <c r="M91" s="85">
        <f>VLOOKUP($C$2,'[53]ERU-1'!$A$6:$BE$17,M$42,FALSE)</f>
        <v>101</v>
      </c>
      <c r="N91" s="85">
        <f>VLOOKUP($C$2,'[53]ERU-1'!$A$6:$BE$17,N$42,FALSE)</f>
        <v>0</v>
      </c>
      <c r="O91" s="85" t="s">
        <v>36</v>
      </c>
      <c r="P91" s="85">
        <f>VLOOKUP($C$2,'[53]ERU-1'!$A$6:$BE$17,P$42,FALSE)</f>
        <v>0</v>
      </c>
      <c r="Q91" s="85">
        <f>VLOOKUP($C$2,'[53]ERU-1'!$A$6:$BE$17,Q$42,FALSE)</f>
        <v>0</v>
      </c>
      <c r="R91" s="85">
        <f>VLOOKUP($C$2,'[53]ERU-1'!$A$6:$BE$17,R$42,FALSE)</f>
        <v>101</v>
      </c>
      <c r="S91" s="85">
        <f>VLOOKUP($C$2,'[53]ERU-1'!$A$6:$BE$17,S$42,FALSE)</f>
        <v>0</v>
      </c>
      <c r="T91" s="85">
        <f>VLOOKUP($C$2,'[53]ERU-1'!$A$6:$BE$17,T$42,FALSE)</f>
        <v>0</v>
      </c>
      <c r="U91" s="85">
        <f>VLOOKUP($C$2,'[53]ERU-1'!$A$6:$BE$17,U$42,FALSE)</f>
        <v>0</v>
      </c>
      <c r="V91" s="85">
        <f>VLOOKUP($C$2,'[53]ERU-1'!$A$6:$BE$17,V$42,FALSE)</f>
        <v>0</v>
      </c>
      <c r="W91" s="85">
        <f>VLOOKUP($C$2,'[53]ERU-1'!$A$6:$BE$17,W$42,FALSE)</f>
        <v>0</v>
      </c>
      <c r="X91" s="85">
        <f>VLOOKUP($C$2,'[53]ERU-1'!$A$6:$BE$17,X$42,FALSE)</f>
        <v>0</v>
      </c>
      <c r="Y91" s="85">
        <f>VLOOKUP($C$2,'[53]ERU-1'!$A$6:$BE$17,Y$42,FALSE)</f>
        <v>0</v>
      </c>
      <c r="Z91" s="85">
        <f>VLOOKUP($C$2,'[53]ERU-1'!$A$6:$BE$17,Z$42,FALSE)</f>
        <v>0</v>
      </c>
      <c r="AA91" s="85" t="str">
        <f>INDEX([16]Data!$BK$5:$BK$156,MATCH(A91,[16]Data!$A$5:$A$156,0))</f>
        <v>Olomoucký</v>
      </c>
      <c r="AB91" s="86">
        <f>INDEX([16]Data!$BM$5:$BM$156,MATCH(A91,[16]Data!$A$5:$A$156,0))</f>
        <v>6.2E-2</v>
      </c>
      <c r="AC91" s="12"/>
      <c r="AD91" s="39">
        <f t="shared" si="17"/>
        <v>0.85626600200077996</v>
      </c>
    </row>
    <row r="92" spans="1:30" x14ac:dyDescent="0.25">
      <c r="A92">
        <v>2848</v>
      </c>
      <c r="B92" s="84" t="str">
        <f>INDEX([16]Data!$C$5:$C$156,MATCH(A92,[16]Data!$A$5:$A$156,0))</f>
        <v>KJ - Lipník nad Bečvou, ul. Na Bečvě</v>
      </c>
      <c r="C92" s="85" t="str">
        <f>VLOOKUP($C$2,'[54]ERU-1'!$A$6:$BE$17,C$42,FALSE)</f>
        <v>Prosinec</v>
      </c>
      <c r="D92" s="85">
        <f>VLOOKUP($C$2,'[54]ERU-1'!$A$6:$BE$17,D$42,FALSE)</f>
        <v>12</v>
      </c>
      <c r="E92" s="85">
        <f>VLOOKUP($C$2,'[54]ERU-1'!$A$6:$BE$17,E$42,FALSE)</f>
        <v>1124.348</v>
      </c>
      <c r="F92" s="85">
        <f>VLOOKUP($C$2,'[54]ERU-1'!$A$6:$BE$17,F$42,FALSE)</f>
        <v>597.69100000000003</v>
      </c>
      <c r="G92" s="85">
        <f>VLOOKUP($C$2,'[54]ERU-1'!$A$6:$BE$17,G$42,FALSE)</f>
        <v>35.194000000000003</v>
      </c>
      <c r="H92" s="85">
        <f>VLOOKUP($C$2,'[54]ERU-1'!$A$6:$BE$17,H$42,FALSE)</f>
        <v>1688</v>
      </c>
      <c r="I92" s="85">
        <f>VLOOKUP($C$2,'[54]ERU-1'!$A$6:$BE$17,I$42,FALSE)</f>
        <v>0</v>
      </c>
      <c r="J92" s="85">
        <f>VLOOKUP($C$2,'[54]ERU-1'!$A$6:$BE$17,J$42,FALSE)</f>
        <v>0</v>
      </c>
      <c r="K92" s="85">
        <f>VLOOKUP($C$2,'[54]ERU-1'!$A$6:$BE$17,K$42,FALSE)</f>
        <v>1688</v>
      </c>
      <c r="L92" s="85">
        <f>VLOOKUP($C$2,'[54]ERU-1'!$A$6:$BE$17,L$42,FALSE)</f>
        <v>0</v>
      </c>
      <c r="M92" s="85">
        <f>VLOOKUP($C$2,'[54]ERU-1'!$A$6:$BE$17,M$42,FALSE)</f>
        <v>1688</v>
      </c>
      <c r="N92" s="85">
        <f>VLOOKUP($C$2,'[54]ERU-1'!$A$6:$BE$17,N$42,FALSE)</f>
        <v>0</v>
      </c>
      <c r="O92" s="85" t="s">
        <v>36</v>
      </c>
      <c r="P92" s="85">
        <f>VLOOKUP($C$2,'[54]ERU-1'!$A$6:$BE$17,P$42,FALSE)</f>
        <v>0</v>
      </c>
      <c r="Q92" s="85">
        <f>VLOOKUP($C$2,'[54]ERU-1'!$A$6:$BE$17,Q$42,FALSE)</f>
        <v>0</v>
      </c>
      <c r="R92" s="85">
        <f>VLOOKUP($C$2,'[54]ERU-1'!$A$6:$BE$17,R$42,FALSE)</f>
        <v>1688</v>
      </c>
      <c r="S92" s="85">
        <f>VLOOKUP($C$2,'[54]ERU-1'!$A$6:$BE$17,S$42,FALSE)</f>
        <v>0</v>
      </c>
      <c r="T92" s="85">
        <f>VLOOKUP($C$2,'[54]ERU-1'!$A$6:$BE$17,T$42,FALSE)</f>
        <v>0</v>
      </c>
      <c r="U92" s="85">
        <f>VLOOKUP($C$2,'[54]ERU-1'!$A$6:$BE$17,U$42,FALSE)</f>
        <v>0</v>
      </c>
      <c r="V92" s="85">
        <f>VLOOKUP($C$2,'[54]ERU-1'!$A$6:$BE$17,V$42,FALSE)</f>
        <v>0</v>
      </c>
      <c r="W92" s="85">
        <f>VLOOKUP($C$2,'[54]ERU-1'!$A$6:$BE$17,W$42,FALSE)</f>
        <v>0</v>
      </c>
      <c r="X92" s="85">
        <f>VLOOKUP($C$2,'[54]ERU-1'!$A$6:$BE$17,X$42,FALSE)</f>
        <v>0</v>
      </c>
      <c r="Y92" s="85">
        <f>VLOOKUP($C$2,'[54]ERU-1'!$A$6:$BE$17,Y$42,FALSE)</f>
        <v>0</v>
      </c>
      <c r="Z92" s="85">
        <f>VLOOKUP($C$2,'[54]ERU-1'!$A$6:$BE$17,Z$42,FALSE)</f>
        <v>0</v>
      </c>
      <c r="AA92" s="85" t="str">
        <f>INDEX([16]Data!$BK$5:$BK$156,MATCH(A92,[16]Data!$A$5:$A$156,0))</f>
        <v>Olomoucký</v>
      </c>
      <c r="AB92" s="86">
        <f>INDEX([16]Data!$BM$5:$BM$156,MATCH(A92,[16]Data!$A$5:$A$156,0))</f>
        <v>1.1619999999999999</v>
      </c>
      <c r="AC92" s="12"/>
      <c r="AD92" s="39">
        <f t="shared" si="17"/>
        <v>0.7845005009091468</v>
      </c>
    </row>
    <row r="93" spans="1:30" x14ac:dyDescent="0.25">
      <c r="A93">
        <v>3942</v>
      </c>
      <c r="B93" s="84" t="str">
        <f>INDEX([16]Data!$C$5:$C$156,MATCH(A93,[16]Data!$A$5:$A$156,0))</f>
        <v>KJ - Litomyšl</v>
      </c>
      <c r="C93" s="85" t="str">
        <f>VLOOKUP($C$2,'[55]ERU-1'!$A$6:$BE$17,C$42,FALSE)</f>
        <v>Prosinec</v>
      </c>
      <c r="D93" s="85">
        <f>VLOOKUP($C$2,'[55]ERU-1'!$A$6:$BE$17,D$42,FALSE)</f>
        <v>12</v>
      </c>
      <c r="E93" s="85">
        <f>VLOOKUP($C$2,'[55]ERU-1'!$A$6:$BE$17,E$42,FALSE)</f>
        <v>210.52</v>
      </c>
      <c r="F93" s="85">
        <f>VLOOKUP($C$2,'[55]ERU-1'!$A$6:$BE$17,F$42,FALSE)</f>
        <v>119.453</v>
      </c>
      <c r="G93" s="85">
        <f>VLOOKUP($C$2,'[55]ERU-1'!$A$6:$BE$17,G$42,FALSE)</f>
        <v>35.304000000000002</v>
      </c>
      <c r="H93" s="85">
        <f>VLOOKUP($C$2,'[55]ERU-1'!$A$6:$BE$17,H$42,FALSE)</f>
        <v>373</v>
      </c>
      <c r="I93" s="85">
        <f>VLOOKUP($C$2,'[55]ERU-1'!$A$6:$BE$17,I$42,FALSE)</f>
        <v>0</v>
      </c>
      <c r="J93" s="85">
        <f>VLOOKUP($C$2,'[55]ERU-1'!$A$6:$BE$17,J$42,FALSE)</f>
        <v>0</v>
      </c>
      <c r="K93" s="85">
        <f>VLOOKUP($C$2,'[55]ERU-1'!$A$6:$BE$17,K$42,FALSE)</f>
        <v>373</v>
      </c>
      <c r="L93" s="85">
        <f>VLOOKUP($C$2,'[55]ERU-1'!$A$6:$BE$17,L$42,FALSE)</f>
        <v>0</v>
      </c>
      <c r="M93" s="85">
        <f>VLOOKUP($C$2,'[55]ERU-1'!$A$6:$BE$17,M$42,FALSE)</f>
        <v>373</v>
      </c>
      <c r="N93" s="85">
        <f>VLOOKUP($C$2,'[55]ERU-1'!$A$6:$BE$17,N$42,FALSE)</f>
        <v>0</v>
      </c>
      <c r="O93" s="85" t="s">
        <v>36</v>
      </c>
      <c r="P93" s="85">
        <f>VLOOKUP($C$2,'[55]ERU-1'!$A$6:$BE$17,P$42,FALSE)</f>
        <v>0</v>
      </c>
      <c r="Q93" s="85">
        <f>VLOOKUP($C$2,'[55]ERU-1'!$A$6:$BE$17,Q$42,FALSE)</f>
        <v>0</v>
      </c>
      <c r="R93" s="85">
        <f>VLOOKUP($C$2,'[55]ERU-1'!$A$6:$BE$17,R$42,FALSE)</f>
        <v>373</v>
      </c>
      <c r="S93" s="85">
        <f>VLOOKUP($C$2,'[55]ERU-1'!$A$6:$BE$17,S$42,FALSE)</f>
        <v>0</v>
      </c>
      <c r="T93" s="85">
        <f>VLOOKUP($C$2,'[55]ERU-1'!$A$6:$BE$17,T$42,FALSE)</f>
        <v>0</v>
      </c>
      <c r="U93" s="85">
        <f>VLOOKUP($C$2,'[55]ERU-1'!$A$6:$BE$17,U$42,FALSE)</f>
        <v>0</v>
      </c>
      <c r="V93" s="85">
        <f>VLOOKUP($C$2,'[55]ERU-1'!$A$6:$BE$17,V$42,FALSE)</f>
        <v>0</v>
      </c>
      <c r="W93" s="85">
        <f>VLOOKUP($C$2,'[55]ERU-1'!$A$6:$BE$17,W$42,FALSE)</f>
        <v>0</v>
      </c>
      <c r="X93" s="85">
        <f>VLOOKUP($C$2,'[55]ERU-1'!$A$6:$BE$17,X$42,FALSE)</f>
        <v>0</v>
      </c>
      <c r="Y93" s="85">
        <f>VLOOKUP($C$2,'[55]ERU-1'!$A$6:$BE$17,Y$42,FALSE)</f>
        <v>0</v>
      </c>
      <c r="Z93" s="85">
        <f>VLOOKUP($C$2,'[55]ERU-1'!$A$6:$BE$17,Z$42,FALSE)</f>
        <v>0</v>
      </c>
      <c r="AA93" s="85" t="str">
        <f>INDEX([16]Data!$BK$5:$BK$156,MATCH(A93,[16]Data!$A$5:$A$156,0))</f>
        <v>Pardubický</v>
      </c>
      <c r="AB93" s="86">
        <f>INDEX([16]Data!$BM$5:$BM$156,MATCH(A93,[16]Data!$A$5:$A$156,0))</f>
        <v>0.28599999999999998</v>
      </c>
      <c r="AC93" s="12"/>
      <c r="AD93" s="39">
        <f t="shared" si="17"/>
        <v>0.86737973187036832</v>
      </c>
    </row>
    <row r="94" spans="1:30" x14ac:dyDescent="0.25">
      <c r="A94">
        <v>3691</v>
      </c>
      <c r="B94" s="84" t="str">
        <f>INDEX([16]Data!$C$5:$C$156,MATCH(A94,[16]Data!$A$5:$A$156,0))</f>
        <v>KJ - Luhačovice (areál lázní)</v>
      </c>
      <c r="C94" s="85" t="str">
        <f>VLOOKUP($C$2,'[56]ERU-1'!$A$6:$BE$17,C$42,FALSE)</f>
        <v>Prosinec</v>
      </c>
      <c r="D94" s="85">
        <f>VLOOKUP($C$2,'[56]ERU-1'!$A$6:$BE$17,D$42,FALSE)</f>
        <v>12</v>
      </c>
      <c r="E94" s="85">
        <f>VLOOKUP($C$2,'[56]ERU-1'!$A$6:$BE$17,E$42,FALSE)</f>
        <v>938.96199999999999</v>
      </c>
      <c r="F94" s="85">
        <f>VLOOKUP($C$2,'[56]ERU-1'!$A$6:$BE$17,F$42,FALSE)</f>
        <v>495.94299999999998</v>
      </c>
      <c r="G94" s="85">
        <f>VLOOKUP($C$2,'[56]ERU-1'!$A$6:$BE$17,G$42,FALSE)</f>
        <v>35.296999999999997</v>
      </c>
      <c r="H94" s="85">
        <f>VLOOKUP($C$2,'[56]ERU-1'!$A$6:$BE$17,H$42,FALSE)</f>
        <v>1394</v>
      </c>
      <c r="I94" s="85">
        <f>VLOOKUP($C$2,'[56]ERU-1'!$A$6:$BE$17,I$42,FALSE)</f>
        <v>0</v>
      </c>
      <c r="J94" s="85">
        <f>VLOOKUP($C$2,'[56]ERU-1'!$A$6:$BE$17,J$42,FALSE)</f>
        <v>0</v>
      </c>
      <c r="K94" s="85">
        <f>VLOOKUP($C$2,'[56]ERU-1'!$A$6:$BE$17,K$42,FALSE)</f>
        <v>1394</v>
      </c>
      <c r="L94" s="85">
        <f>VLOOKUP($C$2,'[56]ERU-1'!$A$6:$BE$17,L$42,FALSE)</f>
        <v>0</v>
      </c>
      <c r="M94" s="85">
        <f>VLOOKUP($C$2,'[56]ERU-1'!$A$6:$BE$17,M$42,FALSE)</f>
        <v>1394</v>
      </c>
      <c r="N94" s="85">
        <f>VLOOKUP($C$2,'[56]ERU-1'!$A$6:$BE$17,N$42,FALSE)</f>
        <v>0</v>
      </c>
      <c r="O94" s="85" t="s">
        <v>36</v>
      </c>
      <c r="P94" s="85">
        <f>VLOOKUP($C$2,'[56]ERU-1'!$A$6:$BE$17,P$42,FALSE)</f>
        <v>0</v>
      </c>
      <c r="Q94" s="85">
        <f>VLOOKUP($C$2,'[56]ERU-1'!$A$6:$BE$17,Q$42,FALSE)</f>
        <v>0</v>
      </c>
      <c r="R94" s="85">
        <f>VLOOKUP($C$2,'[56]ERU-1'!$A$6:$BE$17,R$42,FALSE)</f>
        <v>0</v>
      </c>
      <c r="S94" s="85">
        <f>VLOOKUP($C$2,'[56]ERU-1'!$A$6:$BE$17,S$42,FALSE)</f>
        <v>0</v>
      </c>
      <c r="T94" s="85">
        <f>VLOOKUP($C$2,'[56]ERU-1'!$A$6:$BE$17,T$42,FALSE)</f>
        <v>1394</v>
      </c>
      <c r="U94" s="85">
        <f>VLOOKUP($C$2,'[56]ERU-1'!$A$6:$BE$17,U$42,FALSE)</f>
        <v>0</v>
      </c>
      <c r="V94" s="85">
        <f>VLOOKUP($C$2,'[56]ERU-1'!$A$6:$BE$17,V$42,FALSE)</f>
        <v>0</v>
      </c>
      <c r="W94" s="85">
        <f>VLOOKUP($C$2,'[56]ERU-1'!$A$6:$BE$17,W$42,FALSE)</f>
        <v>0</v>
      </c>
      <c r="X94" s="85">
        <f>VLOOKUP($C$2,'[56]ERU-1'!$A$6:$BE$17,X$42,FALSE)</f>
        <v>0</v>
      </c>
      <c r="Y94" s="85">
        <f>VLOOKUP($C$2,'[56]ERU-1'!$A$6:$BE$17,Y$42,FALSE)</f>
        <v>0</v>
      </c>
      <c r="Z94" s="85">
        <f>VLOOKUP($C$2,'[56]ERU-1'!$A$6:$BE$17,Z$42,FALSE)</f>
        <v>0</v>
      </c>
      <c r="AA94" s="85" t="str">
        <f>INDEX([16]Data!$BK$5:$BK$156,MATCH(A94,[16]Data!$A$5:$A$156,0))</f>
        <v>Zlínský</v>
      </c>
      <c r="AB94" s="86">
        <f>INDEX([16]Data!$BM$5:$BM$156,MATCH(A94,[16]Data!$A$5:$A$156,0))</f>
        <v>1.274</v>
      </c>
      <c r="AC94" s="12"/>
      <c r="AD94" s="39">
        <f t="shared" si="17"/>
        <v>0.78077969085605048</v>
      </c>
    </row>
    <row r="95" spans="1:30" x14ac:dyDescent="0.25">
      <c r="A95">
        <v>2478</v>
      </c>
      <c r="B95" s="84" t="str">
        <f>INDEX([16]Data!$C$5:$C$156,MATCH(A95,[16]Data!$A$5:$A$156,0))</f>
        <v>Kotelna Votice</v>
      </c>
      <c r="C95" s="85" t="str">
        <f>VLOOKUP($C$2,'[57]ERU-1'!$A$6:$BE$17,C$42,FALSE)</f>
        <v>Prosinec</v>
      </c>
      <c r="D95" s="85">
        <f>VLOOKUP($C$2,'[57]ERU-1'!$A$6:$BE$17,D$42,FALSE)</f>
        <v>12</v>
      </c>
      <c r="E95" s="85">
        <f>VLOOKUP($C$2,'[57]ERU-1'!$A$6:$BE$17,E$42,FALSE)</f>
        <v>634.60299999999995</v>
      </c>
      <c r="F95" s="85">
        <f>VLOOKUP($C$2,'[57]ERU-1'!$A$6:$BE$17,F$42,FALSE)</f>
        <v>346.036</v>
      </c>
      <c r="G95" s="85">
        <f>VLOOKUP($C$2,'[57]ERU-1'!$A$6:$BE$17,G$42,FALSE)</f>
        <v>35.268999999999998</v>
      </c>
      <c r="H95" s="85">
        <f>VLOOKUP($C$2,'[57]ERU-1'!$A$6:$BE$17,H$42,FALSE)</f>
        <v>948</v>
      </c>
      <c r="I95" s="85">
        <f>VLOOKUP($C$2,'[57]ERU-1'!$A$6:$BE$17,I$42,FALSE)</f>
        <v>0</v>
      </c>
      <c r="J95" s="85">
        <f>VLOOKUP($C$2,'[57]ERU-1'!$A$6:$BE$17,J$42,FALSE)</f>
        <v>0</v>
      </c>
      <c r="K95" s="85">
        <f>VLOOKUP($C$2,'[57]ERU-1'!$A$6:$BE$17,K$42,FALSE)</f>
        <v>948</v>
      </c>
      <c r="L95" s="85">
        <f>VLOOKUP($C$2,'[57]ERU-1'!$A$6:$BE$17,L$42,FALSE)</f>
        <v>0</v>
      </c>
      <c r="M95" s="85">
        <f>VLOOKUP($C$2,'[57]ERU-1'!$A$6:$BE$17,M$42,FALSE)</f>
        <v>948</v>
      </c>
      <c r="N95" s="85">
        <f>VLOOKUP($C$2,'[57]ERU-1'!$A$6:$BE$17,N$42,FALSE)</f>
        <v>0</v>
      </c>
      <c r="O95" s="85" t="s">
        <v>36</v>
      </c>
      <c r="P95" s="85">
        <f>VLOOKUP($C$2,'[57]ERU-1'!$A$6:$BE$17,P$42,FALSE)</f>
        <v>0</v>
      </c>
      <c r="Q95" s="85">
        <f>VLOOKUP($C$2,'[57]ERU-1'!$A$6:$BE$17,Q$42,FALSE)</f>
        <v>0</v>
      </c>
      <c r="R95" s="85">
        <f>VLOOKUP($C$2,'[57]ERU-1'!$A$6:$BE$17,R$42,FALSE)</f>
        <v>948</v>
      </c>
      <c r="S95" s="85">
        <f>VLOOKUP($C$2,'[57]ERU-1'!$A$6:$BE$17,S$42,FALSE)</f>
        <v>0</v>
      </c>
      <c r="T95" s="85">
        <f>VLOOKUP($C$2,'[57]ERU-1'!$A$6:$BE$17,T$42,FALSE)</f>
        <v>0</v>
      </c>
      <c r="U95" s="85">
        <f>VLOOKUP($C$2,'[57]ERU-1'!$A$6:$BE$17,U$42,FALSE)</f>
        <v>0</v>
      </c>
      <c r="V95" s="85">
        <f>VLOOKUP($C$2,'[57]ERU-1'!$A$6:$BE$17,V$42,FALSE)</f>
        <v>0</v>
      </c>
      <c r="W95" s="85">
        <f>VLOOKUP($C$2,'[57]ERU-1'!$A$6:$BE$17,W$42,FALSE)</f>
        <v>0</v>
      </c>
      <c r="X95" s="85">
        <f>VLOOKUP($C$2,'[57]ERU-1'!$A$6:$BE$17,X$42,FALSE)</f>
        <v>0</v>
      </c>
      <c r="Y95" s="85">
        <f>VLOOKUP($C$2,'[57]ERU-1'!$A$6:$BE$17,Y$42,FALSE)</f>
        <v>0</v>
      </c>
      <c r="Z95" s="85">
        <f>VLOOKUP($C$2,'[57]ERU-1'!$A$6:$BE$17,Z$42,FALSE)</f>
        <v>0</v>
      </c>
      <c r="AA95" s="85" t="str">
        <f>INDEX([16]Data!$BK$5:$BK$156,MATCH(A95,[16]Data!$A$5:$A$156,0))</f>
        <v>Středočeský</v>
      </c>
      <c r="AB95" s="86">
        <f>INDEX([16]Data!$BM$5:$BM$156,MATCH(A95,[16]Data!$A$5:$A$156,0))</f>
        <v>0.28000000000000003</v>
      </c>
      <c r="AC95" s="12"/>
      <c r="AD95" s="39">
        <f t="shared" si="17"/>
        <v>0.76099981890130886</v>
      </c>
    </row>
    <row r="96" spans="1:30" x14ac:dyDescent="0.25">
      <c r="A96">
        <v>3339</v>
      </c>
      <c r="B96" s="84" t="str">
        <f>INDEX([16]Data!$C$5:$C$156,MATCH(A96,[16]Data!$A$5:$A$156,0))</f>
        <v>KJ - Meziboří</v>
      </c>
      <c r="C96" s="85" t="str">
        <f>VLOOKUP($C$2,'[58]ERU-1'!$A$6:$BE$17,C$42,FALSE)</f>
        <v>Prosinec</v>
      </c>
      <c r="D96" s="85">
        <f>VLOOKUP($C$2,'[58]ERU-1'!$A$6:$BE$17,D$42,FALSE)</f>
        <v>12</v>
      </c>
      <c r="E96" s="85">
        <f>VLOOKUP($C$2,'[58]ERU-1'!$A$6:$BE$17,E$42,FALSE)</f>
        <v>2530.0349999999999</v>
      </c>
      <c r="F96" s="85">
        <f>VLOOKUP($C$2,'[58]ERU-1'!$A$6:$BE$17,F$42,FALSE)</f>
        <v>1325.68</v>
      </c>
      <c r="G96" s="85">
        <f>VLOOKUP($C$2,'[58]ERU-1'!$A$6:$BE$17,G$42,FALSE)</f>
        <v>35.296999999999997</v>
      </c>
      <c r="H96" s="85">
        <f>VLOOKUP($C$2,'[58]ERU-1'!$A$6:$BE$17,H$42,FALSE)</f>
        <v>3761</v>
      </c>
      <c r="I96" s="85">
        <f>VLOOKUP($C$2,'[58]ERU-1'!$A$6:$BE$17,I$42,FALSE)</f>
        <v>0</v>
      </c>
      <c r="J96" s="85">
        <f>VLOOKUP($C$2,'[58]ERU-1'!$A$6:$BE$17,J$42,FALSE)</f>
        <v>0</v>
      </c>
      <c r="K96" s="85">
        <f>VLOOKUP($C$2,'[58]ERU-1'!$A$6:$BE$17,K$42,FALSE)</f>
        <v>3761</v>
      </c>
      <c r="L96" s="85">
        <f>VLOOKUP($C$2,'[58]ERU-1'!$A$6:$BE$17,L$42,FALSE)</f>
        <v>0</v>
      </c>
      <c r="M96" s="85">
        <f>VLOOKUP($C$2,'[58]ERU-1'!$A$6:$BE$17,M$42,FALSE)</f>
        <v>3761</v>
      </c>
      <c r="N96" s="85">
        <f>VLOOKUP($C$2,'[58]ERU-1'!$A$6:$BE$17,N$42,FALSE)</f>
        <v>0</v>
      </c>
      <c r="O96" s="85" t="s">
        <v>36</v>
      </c>
      <c r="P96" s="85">
        <f>VLOOKUP($C$2,'[58]ERU-1'!$A$6:$BE$17,P$42,FALSE)</f>
        <v>0</v>
      </c>
      <c r="Q96" s="85">
        <f>VLOOKUP($C$2,'[58]ERU-1'!$A$6:$BE$17,Q$42,FALSE)</f>
        <v>0</v>
      </c>
      <c r="R96" s="85">
        <f>VLOOKUP($C$2,'[58]ERU-1'!$A$6:$BE$17,R$42,FALSE)</f>
        <v>3761</v>
      </c>
      <c r="S96" s="85">
        <f>VLOOKUP($C$2,'[58]ERU-1'!$A$6:$BE$17,S$42,FALSE)</f>
        <v>0</v>
      </c>
      <c r="T96" s="85">
        <f>VLOOKUP($C$2,'[58]ERU-1'!$A$6:$BE$17,T$42,FALSE)</f>
        <v>0</v>
      </c>
      <c r="U96" s="85">
        <f>VLOOKUP($C$2,'[58]ERU-1'!$A$6:$BE$17,U$42,FALSE)</f>
        <v>0</v>
      </c>
      <c r="V96" s="85">
        <f>VLOOKUP($C$2,'[58]ERU-1'!$A$6:$BE$17,V$42,FALSE)</f>
        <v>0</v>
      </c>
      <c r="W96" s="85">
        <f>VLOOKUP($C$2,'[58]ERU-1'!$A$6:$BE$17,W$42,FALSE)</f>
        <v>0</v>
      </c>
      <c r="X96" s="85">
        <f>VLOOKUP($C$2,'[58]ERU-1'!$A$6:$BE$17,X$42,FALSE)</f>
        <v>0</v>
      </c>
      <c r="Y96" s="85">
        <f>VLOOKUP($C$2,'[58]ERU-1'!$A$6:$BE$17,Y$42,FALSE)</f>
        <v>0</v>
      </c>
      <c r="Z96" s="85">
        <f>VLOOKUP($C$2,'[58]ERU-1'!$A$6:$BE$17,Z$42,FALSE)</f>
        <v>0</v>
      </c>
      <c r="AA96" s="85" t="str">
        <f>INDEX([16]Data!$BK$5:$BK$156,MATCH(A96,[16]Data!$A$5:$A$156,0))</f>
        <v>Ústecký</v>
      </c>
      <c r="AB96" s="86">
        <f>INDEX([16]Data!$BM$5:$BM$156,MATCH(A96,[16]Data!$A$5:$A$156,0))</f>
        <v>3.99</v>
      </c>
      <c r="AC96" s="12"/>
      <c r="AD96" s="39">
        <f t="shared" si="17"/>
        <v>0.78806516068902155</v>
      </c>
    </row>
    <row r="97" spans="1:30" x14ac:dyDescent="0.25">
      <c r="A97">
        <v>3144</v>
      </c>
      <c r="B97" s="84" t="str">
        <f>INDEX([16]Data!$C$5:$C$156,MATCH(A97,[16]Data!$A$5:$A$156,0))</f>
        <v>KJ - Mohelnice</v>
      </c>
      <c r="C97" s="85" t="str">
        <f>VLOOKUP($C$2,'[59]ERU-1'!$A$6:$BE$17,C$42,FALSE)</f>
        <v>Prosinec</v>
      </c>
      <c r="D97" s="85">
        <f>VLOOKUP($C$2,'[59]ERU-1'!$A$6:$BE$17,D$42,FALSE)</f>
        <v>12</v>
      </c>
      <c r="E97" s="85">
        <f>VLOOKUP($C$2,'[59]ERU-1'!$A$6:$BE$17,E$42,FALSE)</f>
        <v>687.69</v>
      </c>
      <c r="F97" s="85">
        <f>VLOOKUP($C$2,'[59]ERU-1'!$A$6:$BE$17,F$42,FALSE)</f>
        <v>369.49299999999999</v>
      </c>
      <c r="G97" s="85">
        <f>VLOOKUP($C$2,'[59]ERU-1'!$A$6:$BE$17,G$42,FALSE)</f>
        <v>35.232999999999997</v>
      </c>
      <c r="H97" s="85">
        <f>VLOOKUP($C$2,'[59]ERU-1'!$A$6:$BE$17,H$42,FALSE)</f>
        <v>1050</v>
      </c>
      <c r="I97" s="85">
        <f>VLOOKUP($C$2,'[59]ERU-1'!$A$6:$BE$17,I$42,FALSE)</f>
        <v>0</v>
      </c>
      <c r="J97" s="85">
        <f>VLOOKUP($C$2,'[59]ERU-1'!$A$6:$BE$17,J$42,FALSE)</f>
        <v>0</v>
      </c>
      <c r="K97" s="85">
        <f>VLOOKUP($C$2,'[59]ERU-1'!$A$6:$BE$17,K$42,FALSE)</f>
        <v>1050</v>
      </c>
      <c r="L97" s="85">
        <f>VLOOKUP($C$2,'[59]ERU-1'!$A$6:$BE$17,L$42,FALSE)</f>
        <v>0</v>
      </c>
      <c r="M97" s="85">
        <f>VLOOKUP($C$2,'[59]ERU-1'!$A$6:$BE$17,M$42,FALSE)</f>
        <v>1050</v>
      </c>
      <c r="N97" s="85">
        <f>VLOOKUP($C$2,'[59]ERU-1'!$A$6:$BE$17,N$42,FALSE)</f>
        <v>0</v>
      </c>
      <c r="O97" s="85" t="s">
        <v>36</v>
      </c>
      <c r="P97" s="85">
        <f>VLOOKUP($C$2,'[59]ERU-1'!$A$6:$BE$17,P$42,FALSE)</f>
        <v>0</v>
      </c>
      <c r="Q97" s="85">
        <f>VLOOKUP($C$2,'[59]ERU-1'!$A$6:$BE$17,Q$42,FALSE)</f>
        <v>0</v>
      </c>
      <c r="R97" s="85">
        <f>VLOOKUP($C$2,'[59]ERU-1'!$A$6:$BE$17,R$42,FALSE)</f>
        <v>1050</v>
      </c>
      <c r="S97" s="85">
        <f>VLOOKUP($C$2,'[59]ERU-1'!$A$6:$BE$17,S$42,FALSE)</f>
        <v>0</v>
      </c>
      <c r="T97" s="85">
        <f>VLOOKUP($C$2,'[59]ERU-1'!$A$6:$BE$17,T$42,FALSE)</f>
        <v>0</v>
      </c>
      <c r="U97" s="85">
        <f>VLOOKUP($C$2,'[59]ERU-1'!$A$6:$BE$17,U$42,FALSE)</f>
        <v>0</v>
      </c>
      <c r="V97" s="85">
        <f>VLOOKUP($C$2,'[59]ERU-1'!$A$6:$BE$17,V$42,FALSE)</f>
        <v>0</v>
      </c>
      <c r="W97" s="85">
        <f>VLOOKUP($C$2,'[59]ERU-1'!$A$6:$BE$17,W$42,FALSE)</f>
        <v>0</v>
      </c>
      <c r="X97" s="85">
        <f>VLOOKUP($C$2,'[59]ERU-1'!$A$6:$BE$17,X$42,FALSE)</f>
        <v>0</v>
      </c>
      <c r="Y97" s="85">
        <f>VLOOKUP($C$2,'[59]ERU-1'!$A$6:$BE$17,Y$42,FALSE)</f>
        <v>0</v>
      </c>
      <c r="Z97" s="85">
        <f>VLOOKUP($C$2,'[59]ERU-1'!$A$6:$BE$17,Z$42,FALSE)</f>
        <v>0</v>
      </c>
      <c r="AA97" s="85" t="str">
        <f>INDEX([16]Data!$BK$5:$BK$156,MATCH(A97,[16]Data!$A$5:$A$156,0))</f>
        <v>Olomoucký</v>
      </c>
      <c r="AB97" s="86">
        <f>INDEX([16]Data!$BM$5:$BM$156,MATCH(A97,[16]Data!$A$5:$A$156,0))</f>
        <v>2.3580000000000001</v>
      </c>
      <c r="AC97" s="12"/>
      <c r="AD97" s="39">
        <f t="shared" si="17"/>
        <v>0.7893699384471875</v>
      </c>
    </row>
    <row r="98" spans="1:30" x14ac:dyDescent="0.25">
      <c r="A98">
        <v>3882</v>
      </c>
      <c r="B98" s="84" t="str">
        <f>INDEX([16]Data!$C$5:$C$156,MATCH(A98,[16]Data!$A$5:$A$156,0))</f>
        <v>KJ - Moravský Beroun</v>
      </c>
      <c r="C98" s="85" t="str">
        <f>VLOOKUP($C$2,'[60]ERU-1'!$A$6:$BE$17,C$42,FALSE)</f>
        <v>Prosinec</v>
      </c>
      <c r="D98" s="85">
        <f>VLOOKUP($C$2,'[60]ERU-1'!$A$6:$BE$17,D$42,FALSE)</f>
        <v>12</v>
      </c>
      <c r="E98" s="85">
        <f>VLOOKUP($C$2,'[60]ERU-1'!$A$6:$BE$17,E$42,FALSE)</f>
        <v>1026.164</v>
      </c>
      <c r="F98" s="85">
        <f>VLOOKUP($C$2,'[60]ERU-1'!$A$6:$BE$17,F$42,FALSE)</f>
        <v>539.09100000000001</v>
      </c>
      <c r="G98" s="85">
        <f>VLOOKUP($C$2,'[60]ERU-1'!$A$6:$BE$17,G$42,FALSE)</f>
        <v>35.268999999999998</v>
      </c>
      <c r="H98" s="85">
        <f>VLOOKUP($C$2,'[60]ERU-1'!$A$6:$BE$17,H$42,FALSE)</f>
        <v>1508</v>
      </c>
      <c r="I98" s="85">
        <f>VLOOKUP($C$2,'[60]ERU-1'!$A$6:$BE$17,I$42,FALSE)</f>
        <v>0</v>
      </c>
      <c r="J98" s="85">
        <f>VLOOKUP($C$2,'[60]ERU-1'!$A$6:$BE$17,J$42,FALSE)</f>
        <v>0</v>
      </c>
      <c r="K98" s="85">
        <f>VLOOKUP($C$2,'[60]ERU-1'!$A$6:$BE$17,K$42,FALSE)</f>
        <v>1508</v>
      </c>
      <c r="L98" s="85">
        <f>VLOOKUP($C$2,'[60]ERU-1'!$A$6:$BE$17,L$42,FALSE)</f>
        <v>0</v>
      </c>
      <c r="M98" s="85">
        <f>VLOOKUP($C$2,'[60]ERU-1'!$A$6:$BE$17,M$42,FALSE)</f>
        <v>1508</v>
      </c>
      <c r="N98" s="85">
        <f>VLOOKUP($C$2,'[60]ERU-1'!$A$6:$BE$17,N$42,FALSE)</f>
        <v>0</v>
      </c>
      <c r="O98" s="85" t="s">
        <v>36</v>
      </c>
      <c r="P98" s="85">
        <f>VLOOKUP($C$2,'[60]ERU-1'!$A$6:$BE$17,P$42,FALSE)</f>
        <v>0</v>
      </c>
      <c r="Q98" s="85">
        <f>VLOOKUP($C$2,'[60]ERU-1'!$A$6:$BE$17,Q$42,FALSE)</f>
        <v>0</v>
      </c>
      <c r="R98" s="85">
        <f>VLOOKUP($C$2,'[60]ERU-1'!$A$6:$BE$17,R$42,FALSE)</f>
        <v>1508</v>
      </c>
      <c r="S98" s="85">
        <f>VLOOKUP($C$2,'[60]ERU-1'!$A$6:$BE$17,S$42,FALSE)</f>
        <v>0</v>
      </c>
      <c r="T98" s="85">
        <f>VLOOKUP($C$2,'[60]ERU-1'!$A$6:$BE$17,T$42,FALSE)</f>
        <v>0</v>
      </c>
      <c r="U98" s="85">
        <f>VLOOKUP($C$2,'[60]ERU-1'!$A$6:$BE$17,U$42,FALSE)</f>
        <v>0</v>
      </c>
      <c r="V98" s="85">
        <f>VLOOKUP($C$2,'[60]ERU-1'!$A$6:$BE$17,V$42,FALSE)</f>
        <v>0</v>
      </c>
      <c r="W98" s="85">
        <f>VLOOKUP($C$2,'[60]ERU-1'!$A$6:$BE$17,W$42,FALSE)</f>
        <v>0</v>
      </c>
      <c r="X98" s="85">
        <f>VLOOKUP($C$2,'[60]ERU-1'!$A$6:$BE$17,X$42,FALSE)</f>
        <v>0</v>
      </c>
      <c r="Y98" s="85">
        <f>VLOOKUP($C$2,'[60]ERU-1'!$A$6:$BE$17,Y$42,FALSE)</f>
        <v>0</v>
      </c>
      <c r="Z98" s="85">
        <f>VLOOKUP($C$2,'[60]ERU-1'!$A$6:$BE$17,Z$42,FALSE)</f>
        <v>0</v>
      </c>
      <c r="AA98" s="85" t="str">
        <f>INDEX([16]Data!$BK$5:$BK$156,MATCH(A98,[16]Data!$A$5:$A$156,0))</f>
        <v>Olomoucký</v>
      </c>
      <c r="AB98" s="86">
        <f>INDEX([16]Data!$BM$5:$BM$156,MATCH(A98,[16]Data!$A$5:$A$156,0))</f>
        <v>1.2450000000000001</v>
      </c>
      <c r="AC98" s="12"/>
      <c r="AD98" s="39">
        <f t="shared" si="17"/>
        <v>0.77702816201511216</v>
      </c>
    </row>
    <row r="99" spans="1:30" x14ac:dyDescent="0.25">
      <c r="A99">
        <v>2598</v>
      </c>
      <c r="B99" s="84" t="str">
        <f>INDEX([16]Data!$C$5:$C$156,MATCH(A99,[16]Data!$A$5:$A$156,0))</f>
        <v>KJ - Moravský Krumlov</v>
      </c>
      <c r="C99" s="85" t="str">
        <f>VLOOKUP($C$2,'[61]ERU-1'!$A$6:$BE$17,C$42,FALSE)</f>
        <v>Prosinec</v>
      </c>
      <c r="D99" s="85">
        <f>VLOOKUP($C$2,'[61]ERU-1'!$A$6:$BE$17,D$42,FALSE)</f>
        <v>12</v>
      </c>
      <c r="E99" s="85">
        <f>VLOOKUP($C$2,'[61]ERU-1'!$A$6:$BE$17,E$42,FALSE)</f>
        <v>757.35799999999995</v>
      </c>
      <c r="F99" s="85">
        <f>VLOOKUP($C$2,'[61]ERU-1'!$A$6:$BE$17,F$42,FALSE)</f>
        <v>405.774</v>
      </c>
      <c r="G99" s="85">
        <f>VLOOKUP($C$2,'[61]ERU-1'!$A$6:$BE$17,G$42,FALSE)</f>
        <v>35.296999999999997</v>
      </c>
      <c r="H99" s="85">
        <f>VLOOKUP($C$2,'[61]ERU-1'!$A$6:$BE$17,H$42,FALSE)</f>
        <v>1172</v>
      </c>
      <c r="I99" s="85">
        <f>VLOOKUP($C$2,'[61]ERU-1'!$A$6:$BE$17,I$42,FALSE)</f>
        <v>0</v>
      </c>
      <c r="J99" s="85">
        <f>VLOOKUP($C$2,'[61]ERU-1'!$A$6:$BE$17,J$42,FALSE)</f>
        <v>0</v>
      </c>
      <c r="K99" s="85">
        <f>VLOOKUP($C$2,'[61]ERU-1'!$A$6:$BE$17,K$42,FALSE)</f>
        <v>1172</v>
      </c>
      <c r="L99" s="85">
        <f>VLOOKUP($C$2,'[61]ERU-1'!$A$6:$BE$17,L$42,FALSE)</f>
        <v>0</v>
      </c>
      <c r="M99" s="85">
        <f>VLOOKUP($C$2,'[61]ERU-1'!$A$6:$BE$17,M$42,FALSE)</f>
        <v>1172</v>
      </c>
      <c r="N99" s="85">
        <f>VLOOKUP($C$2,'[61]ERU-1'!$A$6:$BE$17,N$42,FALSE)</f>
        <v>0</v>
      </c>
      <c r="O99" s="85" t="s">
        <v>36</v>
      </c>
      <c r="P99" s="85">
        <f>VLOOKUP($C$2,'[61]ERU-1'!$A$6:$BE$17,P$42,FALSE)</f>
        <v>0</v>
      </c>
      <c r="Q99" s="85">
        <f>VLOOKUP($C$2,'[61]ERU-1'!$A$6:$BE$17,Q$42,FALSE)</f>
        <v>0</v>
      </c>
      <c r="R99" s="85">
        <f>VLOOKUP($C$2,'[61]ERU-1'!$A$6:$BE$17,R$42,FALSE)</f>
        <v>1172</v>
      </c>
      <c r="S99" s="85">
        <f>VLOOKUP($C$2,'[61]ERU-1'!$A$6:$BE$17,S$42,FALSE)</f>
        <v>0</v>
      </c>
      <c r="T99" s="85">
        <f>VLOOKUP($C$2,'[61]ERU-1'!$A$6:$BE$17,T$42,FALSE)</f>
        <v>0</v>
      </c>
      <c r="U99" s="85">
        <f>VLOOKUP($C$2,'[61]ERU-1'!$A$6:$BE$17,U$42,FALSE)</f>
        <v>0</v>
      </c>
      <c r="V99" s="85">
        <f>VLOOKUP($C$2,'[61]ERU-1'!$A$6:$BE$17,V$42,FALSE)</f>
        <v>0</v>
      </c>
      <c r="W99" s="85">
        <f>VLOOKUP($C$2,'[61]ERU-1'!$A$6:$BE$17,W$42,FALSE)</f>
        <v>0</v>
      </c>
      <c r="X99" s="85">
        <f>VLOOKUP($C$2,'[61]ERU-1'!$A$6:$BE$17,X$42,FALSE)</f>
        <v>0</v>
      </c>
      <c r="Y99" s="85">
        <f>VLOOKUP($C$2,'[61]ERU-1'!$A$6:$BE$17,Y$42,FALSE)</f>
        <v>0</v>
      </c>
      <c r="Z99" s="85">
        <f>VLOOKUP($C$2,'[61]ERU-1'!$A$6:$BE$17,Z$42,FALSE)</f>
        <v>0</v>
      </c>
      <c r="AA99" s="85" t="str">
        <f>INDEX([16]Data!$BK$5:$BK$156,MATCH(A99,[16]Data!$A$5:$A$156,0))</f>
        <v>Jihomoravský</v>
      </c>
      <c r="AB99" s="86">
        <f>INDEX([16]Data!$BM$5:$BM$156,MATCH(A99,[16]Data!$A$5:$A$156,0))</f>
        <v>0.95199999999999996</v>
      </c>
      <c r="AC99" s="12"/>
      <c r="AD99" s="39">
        <f t="shared" si="17"/>
        <v>0.80230757898622274</v>
      </c>
    </row>
    <row r="100" spans="1:30" x14ac:dyDescent="0.25">
      <c r="A100">
        <v>3106</v>
      </c>
      <c r="B100" s="84" t="str">
        <f>INDEX([16]Data!$C$5:$C$156,MATCH(A100,[16]Data!$A$5:$A$156,0))</f>
        <v>KJ - Nové Hrady</v>
      </c>
      <c r="C100" s="85" t="str">
        <f>VLOOKUP($C$2,'[62]ERU-1'!$A$6:$BE$17,C$42,FALSE)</f>
        <v>Prosinec</v>
      </c>
      <c r="D100" s="85">
        <f>VLOOKUP($C$2,'[62]ERU-1'!$A$6:$BE$17,D$42,FALSE)</f>
        <v>12</v>
      </c>
      <c r="E100" s="85">
        <f>VLOOKUP($C$2,'[62]ERU-1'!$A$6:$BE$17,E$42,FALSE)</f>
        <v>150.643</v>
      </c>
      <c r="F100" s="85">
        <f>VLOOKUP($C$2,'[62]ERU-1'!$A$6:$BE$17,F$42,FALSE)</f>
        <v>93.155000000000001</v>
      </c>
      <c r="G100" s="85">
        <f>VLOOKUP($C$2,'[62]ERU-1'!$A$6:$BE$17,G$42,FALSE)</f>
        <v>35.253</v>
      </c>
      <c r="H100" s="85">
        <f>VLOOKUP($C$2,'[62]ERU-1'!$A$6:$BE$17,H$42,FALSE)</f>
        <v>273</v>
      </c>
      <c r="I100" s="85">
        <f>VLOOKUP($C$2,'[62]ERU-1'!$A$6:$BE$17,I$42,FALSE)</f>
        <v>0</v>
      </c>
      <c r="J100" s="85">
        <f>VLOOKUP($C$2,'[62]ERU-1'!$A$6:$BE$17,J$42,FALSE)</f>
        <v>0</v>
      </c>
      <c r="K100" s="85">
        <f>VLOOKUP($C$2,'[62]ERU-1'!$A$6:$BE$17,K$42,FALSE)</f>
        <v>273</v>
      </c>
      <c r="L100" s="85">
        <f>VLOOKUP($C$2,'[62]ERU-1'!$A$6:$BE$17,L$42,FALSE)</f>
        <v>0</v>
      </c>
      <c r="M100" s="85">
        <f>VLOOKUP($C$2,'[62]ERU-1'!$A$6:$BE$17,M$42,FALSE)</f>
        <v>273</v>
      </c>
      <c r="N100" s="85">
        <f>VLOOKUP($C$2,'[62]ERU-1'!$A$6:$BE$17,N$42,FALSE)</f>
        <v>0</v>
      </c>
      <c r="O100" s="85" t="s">
        <v>36</v>
      </c>
      <c r="P100" s="85">
        <f>VLOOKUP($C$2,'[62]ERU-1'!$A$6:$BE$17,P$42,FALSE)</f>
        <v>0</v>
      </c>
      <c r="Q100" s="85">
        <f>VLOOKUP($C$2,'[62]ERU-1'!$A$6:$BE$17,Q$42,FALSE)</f>
        <v>0</v>
      </c>
      <c r="R100" s="85">
        <f>VLOOKUP($C$2,'[62]ERU-1'!$A$6:$BE$17,R$42,FALSE)</f>
        <v>273</v>
      </c>
      <c r="S100" s="85">
        <f>VLOOKUP($C$2,'[62]ERU-1'!$A$6:$BE$17,S$42,FALSE)</f>
        <v>0</v>
      </c>
      <c r="T100" s="85">
        <f>VLOOKUP($C$2,'[62]ERU-1'!$A$6:$BE$17,T$42,FALSE)</f>
        <v>0</v>
      </c>
      <c r="U100" s="85">
        <f>VLOOKUP($C$2,'[62]ERU-1'!$A$6:$BE$17,U$42,FALSE)</f>
        <v>0</v>
      </c>
      <c r="V100" s="85">
        <f>VLOOKUP($C$2,'[62]ERU-1'!$A$6:$BE$17,V$42,FALSE)</f>
        <v>0</v>
      </c>
      <c r="W100" s="85">
        <f>VLOOKUP($C$2,'[62]ERU-1'!$A$6:$BE$17,W$42,FALSE)</f>
        <v>0</v>
      </c>
      <c r="X100" s="85">
        <f>VLOOKUP($C$2,'[62]ERU-1'!$A$6:$BE$17,X$42,FALSE)</f>
        <v>0</v>
      </c>
      <c r="Y100" s="85">
        <f>VLOOKUP($C$2,'[62]ERU-1'!$A$6:$BE$17,Y$42,FALSE)</f>
        <v>0</v>
      </c>
      <c r="Z100" s="85">
        <f>VLOOKUP($C$2,'[62]ERU-1'!$A$6:$BE$17,Z$42,FALSE)</f>
        <v>0</v>
      </c>
      <c r="AA100" s="85" t="str">
        <f>INDEX([16]Data!$BK$5:$BK$156,MATCH(A100,[16]Data!$A$5:$A$156,0))</f>
        <v>Jihočeský</v>
      </c>
      <c r="AB100" s="86">
        <f>INDEX([16]Data!$BM$5:$BM$156,MATCH(A100,[16]Data!$A$5:$A$156,0))</f>
        <v>0.16400000000000001</v>
      </c>
      <c r="AC100" s="12"/>
      <c r="AD100" s="39">
        <f t="shared" si="17"/>
        <v>0.81405542733437097</v>
      </c>
    </row>
    <row r="101" spans="1:30" x14ac:dyDescent="0.25">
      <c r="A101">
        <v>2672</v>
      </c>
      <c r="B101" s="84" t="str">
        <f>INDEX([16]Data!$C$5:$C$156,MATCH(A101,[16]Data!$A$5:$A$156,0))</f>
        <v>KJ - Nové Město nad Metují, Sokolská</v>
      </c>
      <c r="C101" s="85" t="str">
        <f>VLOOKUP($C$2,'[63]ERU-1'!$A$6:$BE$17,C$42,FALSE)</f>
        <v>Prosinec</v>
      </c>
      <c r="D101" s="85">
        <f>VLOOKUP($C$2,'[63]ERU-1'!$A$6:$BE$17,D$42,FALSE)</f>
        <v>12</v>
      </c>
      <c r="E101" s="85">
        <f>VLOOKUP($C$2,'[63]ERU-1'!$A$6:$BE$17,E$42,FALSE)</f>
        <v>357.08</v>
      </c>
      <c r="F101" s="85">
        <f>VLOOKUP($C$2,'[63]ERU-1'!$A$6:$BE$17,F$42,FALSE)</f>
        <v>194.39599999999999</v>
      </c>
      <c r="G101" s="85">
        <f>VLOOKUP($C$2,'[63]ERU-1'!$A$6:$BE$17,G$42,FALSE)</f>
        <v>35.311</v>
      </c>
      <c r="H101" s="85">
        <f>VLOOKUP($C$2,'[63]ERU-1'!$A$6:$BE$17,H$42,FALSE)</f>
        <v>563</v>
      </c>
      <c r="I101" s="85">
        <f>VLOOKUP($C$2,'[63]ERU-1'!$A$6:$BE$17,I$42,FALSE)</f>
        <v>0</v>
      </c>
      <c r="J101" s="85">
        <f>VLOOKUP($C$2,'[63]ERU-1'!$A$6:$BE$17,J$42,FALSE)</f>
        <v>0</v>
      </c>
      <c r="K101" s="85">
        <f>VLOOKUP($C$2,'[63]ERU-1'!$A$6:$BE$17,K$42,FALSE)</f>
        <v>563</v>
      </c>
      <c r="L101" s="85">
        <f>VLOOKUP($C$2,'[63]ERU-1'!$A$6:$BE$17,L$42,FALSE)</f>
        <v>0</v>
      </c>
      <c r="M101" s="85">
        <f>VLOOKUP($C$2,'[63]ERU-1'!$A$6:$BE$17,M$42,FALSE)</f>
        <v>563</v>
      </c>
      <c r="N101" s="85">
        <f>VLOOKUP($C$2,'[63]ERU-1'!$A$6:$BE$17,N$42,FALSE)</f>
        <v>0</v>
      </c>
      <c r="O101" s="85" t="s">
        <v>36</v>
      </c>
      <c r="P101" s="85">
        <f>VLOOKUP($C$2,'[63]ERU-1'!$A$6:$BE$17,P$42,FALSE)</f>
        <v>0</v>
      </c>
      <c r="Q101" s="85">
        <f>VLOOKUP($C$2,'[63]ERU-1'!$A$6:$BE$17,Q$42,FALSE)</f>
        <v>0</v>
      </c>
      <c r="R101" s="85">
        <f>VLOOKUP($C$2,'[63]ERU-1'!$A$6:$BE$17,R$42,FALSE)</f>
        <v>563</v>
      </c>
      <c r="S101" s="85">
        <f>VLOOKUP($C$2,'[63]ERU-1'!$A$6:$BE$17,S$42,FALSE)</f>
        <v>0</v>
      </c>
      <c r="T101" s="85">
        <f>VLOOKUP($C$2,'[63]ERU-1'!$A$6:$BE$17,T$42,FALSE)</f>
        <v>0</v>
      </c>
      <c r="U101" s="85">
        <f>VLOOKUP($C$2,'[63]ERU-1'!$A$6:$BE$17,U$42,FALSE)</f>
        <v>0</v>
      </c>
      <c r="V101" s="85">
        <f>VLOOKUP($C$2,'[63]ERU-1'!$A$6:$BE$17,V$42,FALSE)</f>
        <v>0</v>
      </c>
      <c r="W101" s="85">
        <f>VLOOKUP($C$2,'[63]ERU-1'!$A$6:$BE$17,W$42,FALSE)</f>
        <v>0</v>
      </c>
      <c r="X101" s="85">
        <f>VLOOKUP($C$2,'[63]ERU-1'!$A$6:$BE$17,X$42,FALSE)</f>
        <v>0</v>
      </c>
      <c r="Y101" s="85">
        <f>VLOOKUP($C$2,'[63]ERU-1'!$A$6:$BE$17,Y$42,FALSE)</f>
        <v>0</v>
      </c>
      <c r="Z101" s="85">
        <f>VLOOKUP($C$2,'[63]ERU-1'!$A$6:$BE$17,Z$42,FALSE)</f>
        <v>0</v>
      </c>
      <c r="AA101" s="85" t="str">
        <f>INDEX([16]Data!$BK$5:$BK$156,MATCH(A101,[16]Data!$A$5:$A$156,0))</f>
        <v>Královéhradecký</v>
      </c>
      <c r="AB101" s="86">
        <f>INDEX([16]Data!$BM$5:$BM$156,MATCH(A101,[16]Data!$A$5:$A$156,0))</f>
        <v>0.47199999999999998</v>
      </c>
      <c r="AC101" s="12"/>
      <c r="AD101" s="39">
        <f t="shared" si="17"/>
        <v>0.80448614626272597</v>
      </c>
    </row>
    <row r="102" spans="1:30" x14ac:dyDescent="0.25">
      <c r="A102">
        <v>2673</v>
      </c>
      <c r="B102" s="84" t="str">
        <f>INDEX([16]Data!$C$5:$C$156,MATCH(A102,[16]Data!$A$5:$A$156,0))</f>
        <v>KJ - Nové Město nad Metují, Družstevní</v>
      </c>
      <c r="C102" s="85" t="str">
        <f>VLOOKUP($C$2,'[64]ERU-1'!$A$6:$BE$17,C$42,FALSE)</f>
        <v>Prosinec</v>
      </c>
      <c r="D102" s="85">
        <f>VLOOKUP($C$2,'[64]ERU-1'!$A$6:$BE$17,D$42,FALSE)</f>
        <v>12</v>
      </c>
      <c r="E102" s="85">
        <f>VLOOKUP($C$2,'[64]ERU-1'!$A$6:$BE$17,E$42,FALSE)</f>
        <v>494.80399999999997</v>
      </c>
      <c r="F102" s="85">
        <f>VLOOKUP($C$2,'[64]ERU-1'!$A$6:$BE$17,F$42,FALSE)</f>
        <v>262.29000000000002</v>
      </c>
      <c r="G102" s="85">
        <f>VLOOKUP($C$2,'[64]ERU-1'!$A$6:$BE$17,G$42,FALSE)</f>
        <v>35.31</v>
      </c>
      <c r="H102" s="85">
        <f>VLOOKUP($C$2,'[64]ERU-1'!$A$6:$BE$17,H$42,FALSE)</f>
        <v>735</v>
      </c>
      <c r="I102" s="85">
        <f>VLOOKUP($C$2,'[64]ERU-1'!$A$6:$BE$17,I$42,FALSE)</f>
        <v>0</v>
      </c>
      <c r="J102" s="85">
        <f>VLOOKUP($C$2,'[64]ERU-1'!$A$6:$BE$17,J$42,FALSE)</f>
        <v>0</v>
      </c>
      <c r="K102" s="85">
        <f>VLOOKUP($C$2,'[64]ERU-1'!$A$6:$BE$17,K$42,FALSE)</f>
        <v>735</v>
      </c>
      <c r="L102" s="85">
        <f>VLOOKUP($C$2,'[64]ERU-1'!$A$6:$BE$17,L$42,FALSE)</f>
        <v>0</v>
      </c>
      <c r="M102" s="85">
        <f>VLOOKUP($C$2,'[64]ERU-1'!$A$6:$BE$17,M$42,FALSE)</f>
        <v>735</v>
      </c>
      <c r="N102" s="85">
        <f>VLOOKUP($C$2,'[64]ERU-1'!$A$6:$BE$17,N$42,FALSE)</f>
        <v>0</v>
      </c>
      <c r="O102" s="85" t="s">
        <v>36</v>
      </c>
      <c r="P102" s="85">
        <f>VLOOKUP($C$2,'[64]ERU-1'!$A$6:$BE$17,P$42,FALSE)</f>
        <v>0</v>
      </c>
      <c r="Q102" s="85">
        <f>VLOOKUP($C$2,'[64]ERU-1'!$A$6:$BE$17,Q$42,FALSE)</f>
        <v>0</v>
      </c>
      <c r="R102" s="85">
        <f>VLOOKUP($C$2,'[64]ERU-1'!$A$6:$BE$17,R$42,FALSE)</f>
        <v>735</v>
      </c>
      <c r="S102" s="85">
        <f>VLOOKUP($C$2,'[64]ERU-1'!$A$6:$BE$17,S$42,FALSE)</f>
        <v>0</v>
      </c>
      <c r="T102" s="85">
        <f>VLOOKUP($C$2,'[64]ERU-1'!$A$6:$BE$17,T$42,FALSE)</f>
        <v>0</v>
      </c>
      <c r="U102" s="85">
        <f>VLOOKUP($C$2,'[64]ERU-1'!$A$6:$BE$17,U$42,FALSE)</f>
        <v>0</v>
      </c>
      <c r="V102" s="85">
        <f>VLOOKUP($C$2,'[64]ERU-1'!$A$6:$BE$17,V$42,FALSE)</f>
        <v>0</v>
      </c>
      <c r="W102" s="85">
        <f>VLOOKUP($C$2,'[64]ERU-1'!$A$6:$BE$17,W$42,FALSE)</f>
        <v>0</v>
      </c>
      <c r="X102" s="85">
        <f>VLOOKUP($C$2,'[64]ERU-1'!$A$6:$BE$17,X$42,FALSE)</f>
        <v>0</v>
      </c>
      <c r="Y102" s="85">
        <f>VLOOKUP($C$2,'[64]ERU-1'!$A$6:$BE$17,Y$42,FALSE)</f>
        <v>0</v>
      </c>
      <c r="Z102" s="85">
        <f>VLOOKUP($C$2,'[64]ERU-1'!$A$6:$BE$17,Z$42,FALSE)</f>
        <v>0</v>
      </c>
      <c r="AA102" s="85" t="str">
        <f>INDEX([16]Data!$BK$5:$BK$156,MATCH(A102,[16]Data!$A$5:$A$156,0))</f>
        <v>Královéhradecký</v>
      </c>
      <c r="AB102" s="86">
        <f>INDEX([16]Data!$BM$5:$BM$156,MATCH(A102,[16]Data!$A$5:$A$156,0))</f>
        <v>0.47199999999999998</v>
      </c>
      <c r="AC102" s="12"/>
      <c r="AD102" s="39">
        <f t="shared" si="17"/>
        <v>0.77840049817631873</v>
      </c>
    </row>
    <row r="103" spans="1:30" x14ac:dyDescent="0.25">
      <c r="A103">
        <v>2449</v>
      </c>
      <c r="B103" s="84" t="str">
        <f>INDEX([16]Data!$C$5:$C$156,MATCH(A103,[16]Data!$A$5:$A$156,0))</f>
        <v>KJ - Nové Strašecí</v>
      </c>
      <c r="C103" s="85" t="str">
        <f>VLOOKUP($C$2,'[65]ERU-1'!$A$6:$BE$17,C$42,FALSE)</f>
        <v>Prosinec</v>
      </c>
      <c r="D103" s="85">
        <f>VLOOKUP($C$2,'[65]ERU-1'!$A$6:$BE$17,D$42,FALSE)</f>
        <v>12</v>
      </c>
      <c r="E103" s="85">
        <f>VLOOKUP($C$2,'[65]ERU-1'!$A$6:$BE$17,E$42,FALSE)</f>
        <v>0</v>
      </c>
      <c r="F103" s="85">
        <f>VLOOKUP($C$2,'[65]ERU-1'!$A$6:$BE$17,F$42,FALSE)</f>
        <v>0</v>
      </c>
      <c r="G103" s="85">
        <f>VLOOKUP($C$2,'[65]ERU-1'!$A$6:$BE$17,G$42,FALSE)</f>
        <v>34.667999999999999</v>
      </c>
      <c r="H103" s="85">
        <f>VLOOKUP($C$2,'[65]ERU-1'!$A$6:$BE$17,H$42,FALSE)</f>
        <v>978</v>
      </c>
      <c r="I103" s="85">
        <f>VLOOKUP($C$2,'[65]ERU-1'!$A$6:$BE$17,I$42,FALSE)</f>
        <v>0</v>
      </c>
      <c r="J103" s="85">
        <f>VLOOKUP($C$2,'[65]ERU-1'!$A$6:$BE$17,J$42,FALSE)</f>
        <v>0</v>
      </c>
      <c r="K103" s="85">
        <f>VLOOKUP($C$2,'[65]ERU-1'!$A$6:$BE$17,K$42,FALSE)</f>
        <v>978</v>
      </c>
      <c r="L103" s="85">
        <f>VLOOKUP($C$2,'[65]ERU-1'!$A$6:$BE$17,L$42,FALSE)</f>
        <v>0</v>
      </c>
      <c r="M103" s="85">
        <f>VLOOKUP($C$2,'[65]ERU-1'!$A$6:$BE$17,M$42,FALSE)</f>
        <v>978</v>
      </c>
      <c r="N103" s="85">
        <f>VLOOKUP($C$2,'[65]ERU-1'!$A$6:$BE$17,N$42,FALSE)</f>
        <v>0</v>
      </c>
      <c r="O103" s="85" t="s">
        <v>36</v>
      </c>
      <c r="P103" s="85">
        <f>VLOOKUP($C$2,'[65]ERU-1'!$A$6:$BE$17,P$42,FALSE)</f>
        <v>0</v>
      </c>
      <c r="Q103" s="85">
        <f>VLOOKUP($C$2,'[65]ERU-1'!$A$6:$BE$17,Q$42,FALSE)</f>
        <v>0</v>
      </c>
      <c r="R103" s="85">
        <f>VLOOKUP($C$2,'[65]ERU-1'!$A$6:$BE$17,R$42,FALSE)</f>
        <v>978</v>
      </c>
      <c r="S103" s="85">
        <f>VLOOKUP($C$2,'[65]ERU-1'!$A$6:$BE$17,S$42,FALSE)</f>
        <v>0</v>
      </c>
      <c r="T103" s="85">
        <f>VLOOKUP($C$2,'[65]ERU-1'!$A$6:$BE$17,T$42,FALSE)</f>
        <v>0</v>
      </c>
      <c r="U103" s="85">
        <f>VLOOKUP($C$2,'[65]ERU-1'!$A$6:$BE$17,U$42,FALSE)</f>
        <v>0</v>
      </c>
      <c r="V103" s="85">
        <f>VLOOKUP($C$2,'[65]ERU-1'!$A$6:$BE$17,V$42,FALSE)</f>
        <v>0</v>
      </c>
      <c r="W103" s="85">
        <f>VLOOKUP($C$2,'[65]ERU-1'!$A$6:$BE$17,W$42,FALSE)</f>
        <v>0</v>
      </c>
      <c r="X103" s="85">
        <f>VLOOKUP($C$2,'[65]ERU-1'!$A$6:$BE$17,X$42,FALSE)</f>
        <v>0</v>
      </c>
      <c r="Y103" s="85">
        <f>VLOOKUP($C$2,'[65]ERU-1'!$A$6:$BE$17,Y$42,FALSE)</f>
        <v>0</v>
      </c>
      <c r="Z103" s="85">
        <f>VLOOKUP($C$2,'[65]ERU-1'!$A$6:$BE$17,Z$42,FALSE)</f>
        <v>0</v>
      </c>
      <c r="AA103" s="85" t="str">
        <f>INDEX([16]Data!$BK$5:$BK$156,MATCH(A103,[16]Data!$A$5:$A$156,0))</f>
        <v>Středočeský</v>
      </c>
      <c r="AB103" s="86">
        <f>INDEX([16]Data!$BM$5:$BM$156,MATCH(A103,[16]Data!$A$5:$A$156,0))</f>
        <v>0.72299999999999998</v>
      </c>
      <c r="AC103" s="12"/>
      <c r="AD103" s="39" t="e">
        <f t="shared" si="17"/>
        <v>#DIV/0!</v>
      </c>
    </row>
    <row r="104" spans="1:30" x14ac:dyDescent="0.25">
      <c r="A104">
        <v>3940</v>
      </c>
      <c r="B104" s="84" t="str">
        <f>INDEX([16]Data!$C$5:$C$156,MATCH(A104,[16]Data!$A$5:$A$156,0))</f>
        <v>KJ - Nový Bor, Rumburských hrdinů</v>
      </c>
      <c r="C104" s="85" t="str">
        <f>VLOOKUP($C$2,'[66]ERU-1'!$A$6:$BE$17,C$42,FALSE)</f>
        <v>Prosinec</v>
      </c>
      <c r="D104" s="85">
        <f>VLOOKUP($C$2,'[66]ERU-1'!$A$6:$BE$17,D$42,FALSE)</f>
        <v>12</v>
      </c>
      <c r="E104" s="85">
        <f>VLOOKUP($C$2,'[66]ERU-1'!$A$6:$BE$17,E$42,FALSE)</f>
        <v>208.34299999999999</v>
      </c>
      <c r="F104" s="85">
        <f>VLOOKUP($C$2,'[66]ERU-1'!$A$6:$BE$17,F$42,FALSE)</f>
        <v>118.227</v>
      </c>
      <c r="G104" s="85">
        <f>VLOOKUP($C$2,'[66]ERU-1'!$A$6:$BE$17,G$42,FALSE)</f>
        <v>35.298000000000002</v>
      </c>
      <c r="H104" s="85">
        <f>VLOOKUP($C$2,'[66]ERU-1'!$A$6:$BE$17,H$42,FALSE)</f>
        <v>331</v>
      </c>
      <c r="I104" s="85">
        <f>VLOOKUP($C$2,'[66]ERU-1'!$A$6:$BE$17,I$42,FALSE)</f>
        <v>0</v>
      </c>
      <c r="J104" s="85">
        <f>VLOOKUP($C$2,'[66]ERU-1'!$A$6:$BE$17,J$42,FALSE)</f>
        <v>0</v>
      </c>
      <c r="K104" s="85">
        <f>VLOOKUP($C$2,'[66]ERU-1'!$A$6:$BE$17,K$42,FALSE)</f>
        <v>331</v>
      </c>
      <c r="L104" s="85">
        <f>VLOOKUP($C$2,'[66]ERU-1'!$A$6:$BE$17,L$42,FALSE)</f>
        <v>0</v>
      </c>
      <c r="M104" s="85">
        <f>VLOOKUP($C$2,'[66]ERU-1'!$A$6:$BE$17,M$42,FALSE)</f>
        <v>331</v>
      </c>
      <c r="N104" s="85">
        <f>VLOOKUP($C$2,'[66]ERU-1'!$A$6:$BE$17,N$42,FALSE)</f>
        <v>0</v>
      </c>
      <c r="O104" s="85" t="s">
        <v>36</v>
      </c>
      <c r="P104" s="85">
        <f>VLOOKUP($C$2,'[66]ERU-1'!$A$6:$BE$17,P$42,FALSE)</f>
        <v>0</v>
      </c>
      <c r="Q104" s="85">
        <f>VLOOKUP($C$2,'[66]ERU-1'!$A$6:$BE$17,Q$42,FALSE)</f>
        <v>0</v>
      </c>
      <c r="R104" s="85">
        <f>VLOOKUP($C$2,'[66]ERU-1'!$A$6:$BE$17,R$42,FALSE)</f>
        <v>331</v>
      </c>
      <c r="S104" s="85">
        <f>VLOOKUP($C$2,'[66]ERU-1'!$A$6:$BE$17,S$42,FALSE)</f>
        <v>0</v>
      </c>
      <c r="T104" s="85">
        <f>VLOOKUP($C$2,'[66]ERU-1'!$A$6:$BE$17,T$42,FALSE)</f>
        <v>0</v>
      </c>
      <c r="U104" s="85">
        <f>VLOOKUP($C$2,'[66]ERU-1'!$A$6:$BE$17,U$42,FALSE)</f>
        <v>0</v>
      </c>
      <c r="V104" s="85">
        <f>VLOOKUP($C$2,'[66]ERU-1'!$A$6:$BE$17,V$42,FALSE)</f>
        <v>0</v>
      </c>
      <c r="W104" s="85">
        <f>VLOOKUP($C$2,'[66]ERU-1'!$A$6:$BE$17,W$42,FALSE)</f>
        <v>0</v>
      </c>
      <c r="X104" s="85">
        <f>VLOOKUP($C$2,'[66]ERU-1'!$A$6:$BE$17,X$42,FALSE)</f>
        <v>0</v>
      </c>
      <c r="Y104" s="85">
        <f>VLOOKUP($C$2,'[66]ERU-1'!$A$6:$BE$17,Y$42,FALSE)</f>
        <v>0</v>
      </c>
      <c r="Z104" s="85">
        <f>VLOOKUP($C$2,'[66]ERU-1'!$A$6:$BE$17,Z$42,FALSE)</f>
        <v>0</v>
      </c>
      <c r="AA104" s="85" t="str">
        <f>INDEX([16]Data!$BK$5:$BK$156,MATCH(A104,[16]Data!$A$5:$A$156,0))</f>
        <v>Liberecký</v>
      </c>
      <c r="AB104" s="86">
        <f>INDEX([16]Data!$BM$5:$BM$156,MATCH(A104,[16]Data!$A$5:$A$156,0))</f>
        <v>0.28599999999999998</v>
      </c>
      <c r="AC104" s="12"/>
      <c r="AD104" s="39">
        <f t="shared" si="17"/>
        <v>0.77769413454155512</v>
      </c>
    </row>
    <row r="105" spans="1:30" x14ac:dyDescent="0.25">
      <c r="A105">
        <v>3977</v>
      </c>
      <c r="B105" s="84" t="str">
        <f>INDEX([16]Data!$C$5:$C$156,MATCH(A105,[16]Data!$A$5:$A$156,0))</f>
        <v>KJ - Nový Bor, Wolkerova</v>
      </c>
      <c r="C105" s="85" t="str">
        <f>VLOOKUP($C$2,'[67]ERU-1'!$A$6:$BE$17,C$42,FALSE)</f>
        <v>Prosinec</v>
      </c>
      <c r="D105" s="85">
        <f>VLOOKUP($C$2,'[67]ERU-1'!$A$6:$BE$17,D$42,FALSE)</f>
        <v>12</v>
      </c>
      <c r="E105" s="85">
        <f>VLOOKUP($C$2,'[67]ERU-1'!$A$6:$BE$17,E$42,FALSE)</f>
        <v>1884.69</v>
      </c>
      <c r="F105" s="85">
        <f>VLOOKUP($C$2,'[67]ERU-1'!$A$6:$BE$17,F$42,FALSE)</f>
        <v>958.85299999999995</v>
      </c>
      <c r="G105" s="85">
        <f>VLOOKUP($C$2,'[67]ERU-1'!$A$6:$BE$17,G$42,FALSE)</f>
        <v>35.296999999999997</v>
      </c>
      <c r="H105" s="85">
        <f>VLOOKUP($C$2,'[67]ERU-1'!$A$6:$BE$17,H$42,FALSE)</f>
        <v>2748</v>
      </c>
      <c r="I105" s="85">
        <f>VLOOKUP($C$2,'[67]ERU-1'!$A$6:$BE$17,I$42,FALSE)</f>
        <v>0</v>
      </c>
      <c r="J105" s="85">
        <f>VLOOKUP($C$2,'[67]ERU-1'!$A$6:$BE$17,J$42,FALSE)</f>
        <v>0</v>
      </c>
      <c r="K105" s="85">
        <f>VLOOKUP($C$2,'[67]ERU-1'!$A$6:$BE$17,K$42,FALSE)</f>
        <v>2748</v>
      </c>
      <c r="L105" s="85">
        <f>VLOOKUP($C$2,'[67]ERU-1'!$A$6:$BE$17,L$42,FALSE)</f>
        <v>0</v>
      </c>
      <c r="M105" s="85">
        <f>VLOOKUP($C$2,'[67]ERU-1'!$A$6:$BE$17,M$42,FALSE)</f>
        <v>2748</v>
      </c>
      <c r="N105" s="85">
        <f>VLOOKUP($C$2,'[67]ERU-1'!$A$6:$BE$17,N$42,FALSE)</f>
        <v>0</v>
      </c>
      <c r="O105" s="85" t="s">
        <v>36</v>
      </c>
      <c r="P105" s="85">
        <f>VLOOKUP($C$2,'[67]ERU-1'!$A$6:$BE$17,P$42,FALSE)</f>
        <v>0</v>
      </c>
      <c r="Q105" s="85">
        <f>VLOOKUP($C$2,'[67]ERU-1'!$A$6:$BE$17,Q$42,FALSE)</f>
        <v>0</v>
      </c>
      <c r="R105" s="85">
        <f>VLOOKUP($C$2,'[67]ERU-1'!$A$6:$BE$17,R$42,FALSE)</f>
        <v>2748</v>
      </c>
      <c r="S105" s="85">
        <f>VLOOKUP($C$2,'[67]ERU-1'!$A$6:$BE$17,S$42,FALSE)</f>
        <v>0</v>
      </c>
      <c r="T105" s="85">
        <f>VLOOKUP($C$2,'[67]ERU-1'!$A$6:$BE$17,T$42,FALSE)</f>
        <v>0</v>
      </c>
      <c r="U105" s="85">
        <f>VLOOKUP($C$2,'[67]ERU-1'!$A$6:$BE$17,U$42,FALSE)</f>
        <v>0</v>
      </c>
      <c r="V105" s="85">
        <f>VLOOKUP($C$2,'[67]ERU-1'!$A$6:$BE$17,V$42,FALSE)</f>
        <v>0</v>
      </c>
      <c r="W105" s="85">
        <f>VLOOKUP($C$2,'[67]ERU-1'!$A$6:$BE$17,W$42,FALSE)</f>
        <v>0</v>
      </c>
      <c r="X105" s="85">
        <f>VLOOKUP($C$2,'[67]ERU-1'!$A$6:$BE$17,X$42,FALSE)</f>
        <v>0</v>
      </c>
      <c r="Y105" s="85">
        <f>VLOOKUP($C$2,'[67]ERU-1'!$A$6:$BE$17,Y$42,FALSE)</f>
        <v>0</v>
      </c>
      <c r="Z105" s="85">
        <f>VLOOKUP($C$2,'[67]ERU-1'!$A$6:$BE$17,Z$42,FALSE)</f>
        <v>0</v>
      </c>
      <c r="AA105" s="85" t="str">
        <f>INDEX([16]Data!$BK$5:$BK$156,MATCH(A105,[16]Data!$A$5:$A$156,0))</f>
        <v>Liberecký</v>
      </c>
      <c r="AB105" s="86">
        <f>INDEX([16]Data!$BM$5:$BM$156,MATCH(A105,[16]Data!$A$5:$A$156,0))</f>
        <v>2.4</v>
      </c>
      <c r="AC105" s="12"/>
      <c r="AD105" s="39">
        <f t="shared" si="17"/>
        <v>0.79609005064731864</v>
      </c>
    </row>
    <row r="106" spans="1:30" x14ac:dyDescent="0.25">
      <c r="A106" s="34">
        <v>2644</v>
      </c>
      <c r="B106" s="84" t="str">
        <f>INDEX([16]Data!$C$5:$C$156,MATCH(A106,[16]Data!$A$5:$A$156,0))</f>
        <v>KJ - Nymburk</v>
      </c>
      <c r="C106" s="85" t="str">
        <f>VLOOKUP($C$2,'[68]ERU-1'!$A$6:$BE$17,C$42,FALSE)</f>
        <v>Prosinec</v>
      </c>
      <c r="D106" s="85">
        <f>VLOOKUP($C$2,'[68]ERU-1'!$A$6:$BE$17,D$42,FALSE)</f>
        <v>12</v>
      </c>
      <c r="E106" s="85">
        <f>VLOOKUP($C$2,'[68]ERU-1'!$A$6:$BE$17,E$42,FALSE)</f>
        <v>3481.75</v>
      </c>
      <c r="F106" s="85">
        <f>VLOOKUP($C$2,'[68]ERU-1'!$A$6:$BE$17,F$42,FALSE)</f>
        <v>1896.0319999999999</v>
      </c>
      <c r="G106" s="85">
        <f>VLOOKUP($C$2,'[68]ERU-1'!$A$6:$BE$17,G$42,FALSE)</f>
        <v>35.292000000000002</v>
      </c>
      <c r="H106" s="85">
        <f>VLOOKUP($C$2,'[68]ERU-1'!$A$6:$BE$17,H$42,FALSE)</f>
        <v>5628</v>
      </c>
      <c r="I106" s="85">
        <f>VLOOKUP($C$2,'[68]ERU-1'!$A$6:$BE$17,I$42,FALSE)</f>
        <v>0</v>
      </c>
      <c r="J106" s="85">
        <f>VLOOKUP($C$2,'[68]ERU-1'!$A$6:$BE$17,J$42,FALSE)</f>
        <v>0</v>
      </c>
      <c r="K106" s="85">
        <f>VLOOKUP($C$2,'[68]ERU-1'!$A$6:$BE$17,K$42,FALSE)</f>
        <v>5628</v>
      </c>
      <c r="L106" s="85">
        <f>VLOOKUP($C$2,'[68]ERU-1'!$A$6:$BE$17,L$42,FALSE)</f>
        <v>0</v>
      </c>
      <c r="M106" s="85">
        <f>VLOOKUP($C$2,'[68]ERU-1'!$A$6:$BE$17,M$42,FALSE)</f>
        <v>5628</v>
      </c>
      <c r="N106" s="85">
        <f>VLOOKUP($C$2,'[68]ERU-1'!$A$6:$BE$17,N$42,FALSE)</f>
        <v>0</v>
      </c>
      <c r="O106" s="85" t="s">
        <v>36</v>
      </c>
      <c r="P106" s="85">
        <f>VLOOKUP($C$2,'[68]ERU-1'!$A$6:$BE$17,P$42,FALSE)</f>
        <v>0</v>
      </c>
      <c r="Q106" s="85">
        <f>VLOOKUP($C$2,'[68]ERU-1'!$A$6:$BE$17,Q$42,FALSE)</f>
        <v>0</v>
      </c>
      <c r="R106" s="85">
        <f>VLOOKUP($C$2,'[68]ERU-1'!$A$6:$BE$17,R$42,FALSE)</f>
        <v>5628</v>
      </c>
      <c r="S106" s="85">
        <f>VLOOKUP($C$2,'[68]ERU-1'!$A$6:$BE$17,S$42,FALSE)</f>
        <v>0</v>
      </c>
      <c r="T106" s="85">
        <f>VLOOKUP($C$2,'[68]ERU-1'!$A$6:$BE$17,T$42,FALSE)</f>
        <v>0</v>
      </c>
      <c r="U106" s="85">
        <f>VLOOKUP($C$2,'[68]ERU-1'!$A$6:$BE$17,U$42,FALSE)</f>
        <v>0</v>
      </c>
      <c r="V106" s="85">
        <f>VLOOKUP($C$2,'[68]ERU-1'!$A$6:$BE$17,V$42,FALSE)</f>
        <v>0</v>
      </c>
      <c r="W106" s="85">
        <f>VLOOKUP($C$2,'[68]ERU-1'!$A$6:$BE$17,W$42,FALSE)</f>
        <v>0</v>
      </c>
      <c r="X106" s="85">
        <f>VLOOKUP($C$2,'[68]ERU-1'!$A$6:$BE$17,X$42,FALSE)</f>
        <v>0</v>
      </c>
      <c r="Y106" s="85">
        <f>VLOOKUP($C$2,'[68]ERU-1'!$A$6:$BE$17,Y$42,FALSE)</f>
        <v>0</v>
      </c>
      <c r="Z106" s="85">
        <f>VLOOKUP($C$2,'[68]ERU-1'!$A$6:$BE$17,Z$42,FALSE)</f>
        <v>0</v>
      </c>
      <c r="AA106" s="85" t="str">
        <f>INDEX([16]Data!$BK$5:$BK$156,MATCH(A106,[16]Data!$A$5:$A$156,0))</f>
        <v>Středočeský</v>
      </c>
      <c r="AB106" s="86">
        <f>INDEX([16]Data!$BM$5:$BM$156,MATCH(A106,[16]Data!$A$5:$A$156,0))</f>
        <v>5.3280000000000003</v>
      </c>
      <c r="AC106" s="12"/>
      <c r="AD106" s="39">
        <f t="shared" si="17"/>
        <v>0.82452898122675855</v>
      </c>
    </row>
    <row r="107" spans="1:30" x14ac:dyDescent="0.25">
      <c r="A107">
        <v>2802</v>
      </c>
      <c r="B107" s="84" t="str">
        <f>INDEX([16]Data!$C$5:$C$156,MATCH(A107,[16]Data!$A$5:$A$156,0))</f>
        <v>KJ - Nýřany, Komenského</v>
      </c>
      <c r="C107" s="85" t="str">
        <f>VLOOKUP($C$2,'[69]ERU-1'!$A$6:$BE$17,C$42,FALSE)</f>
        <v>Prosinec</v>
      </c>
      <c r="D107" s="85">
        <f>VLOOKUP($C$2,'[69]ERU-1'!$A$6:$BE$17,D$42,FALSE)</f>
        <v>12</v>
      </c>
      <c r="E107" s="85">
        <f>VLOOKUP($C$2,'[69]ERU-1'!$A$6:$BE$17,E$42,FALSE)</f>
        <v>540.51800000000003</v>
      </c>
      <c r="F107" s="85">
        <f>VLOOKUP($C$2,'[69]ERU-1'!$A$6:$BE$17,F$42,FALSE)</f>
        <v>276.48399999999998</v>
      </c>
      <c r="G107" s="85">
        <f>VLOOKUP($C$2,'[69]ERU-1'!$A$6:$BE$17,G$42,FALSE)</f>
        <v>35.265999999999998</v>
      </c>
      <c r="H107" s="85">
        <f>VLOOKUP($C$2,'[69]ERU-1'!$A$6:$BE$17,H$42,FALSE)</f>
        <v>740</v>
      </c>
      <c r="I107" s="85">
        <f>VLOOKUP($C$2,'[69]ERU-1'!$A$6:$BE$17,I$42,FALSE)</f>
        <v>0</v>
      </c>
      <c r="J107" s="85">
        <f>VLOOKUP($C$2,'[69]ERU-1'!$A$6:$BE$17,J$42,FALSE)</f>
        <v>0</v>
      </c>
      <c r="K107" s="85">
        <f>VLOOKUP($C$2,'[69]ERU-1'!$A$6:$BE$17,K$42,FALSE)</f>
        <v>740</v>
      </c>
      <c r="L107" s="85">
        <f>VLOOKUP($C$2,'[69]ERU-1'!$A$6:$BE$17,L$42,FALSE)</f>
        <v>0</v>
      </c>
      <c r="M107" s="85">
        <f>VLOOKUP($C$2,'[69]ERU-1'!$A$6:$BE$17,M$42,FALSE)</f>
        <v>740</v>
      </c>
      <c r="N107" s="85">
        <f>VLOOKUP($C$2,'[69]ERU-1'!$A$6:$BE$17,N$42,FALSE)</f>
        <v>0</v>
      </c>
      <c r="O107" s="85" t="s">
        <v>36</v>
      </c>
      <c r="P107" s="85">
        <f>VLOOKUP($C$2,'[69]ERU-1'!$A$6:$BE$17,P$42,FALSE)</f>
        <v>0</v>
      </c>
      <c r="Q107" s="85">
        <f>VLOOKUP($C$2,'[69]ERU-1'!$A$6:$BE$17,Q$42,FALSE)</f>
        <v>0</v>
      </c>
      <c r="R107" s="85">
        <f>VLOOKUP($C$2,'[69]ERU-1'!$A$6:$BE$17,R$42,FALSE)</f>
        <v>740</v>
      </c>
      <c r="S107" s="85">
        <f>VLOOKUP($C$2,'[69]ERU-1'!$A$6:$BE$17,S$42,FALSE)</f>
        <v>0</v>
      </c>
      <c r="T107" s="85">
        <f>VLOOKUP($C$2,'[69]ERU-1'!$A$6:$BE$17,T$42,FALSE)</f>
        <v>0</v>
      </c>
      <c r="U107" s="85">
        <f>VLOOKUP($C$2,'[69]ERU-1'!$A$6:$BE$17,U$42,FALSE)</f>
        <v>0</v>
      </c>
      <c r="V107" s="85">
        <f>VLOOKUP($C$2,'[69]ERU-1'!$A$6:$BE$17,V$42,FALSE)</f>
        <v>0</v>
      </c>
      <c r="W107" s="85">
        <f>VLOOKUP($C$2,'[69]ERU-1'!$A$6:$BE$17,W$42,FALSE)</f>
        <v>0</v>
      </c>
      <c r="X107" s="85">
        <f>VLOOKUP($C$2,'[69]ERU-1'!$A$6:$BE$17,X$42,FALSE)</f>
        <v>0</v>
      </c>
      <c r="Y107" s="85">
        <f>VLOOKUP($C$2,'[69]ERU-1'!$A$6:$BE$17,Y$42,FALSE)</f>
        <v>0</v>
      </c>
      <c r="Z107" s="85">
        <f>VLOOKUP($C$2,'[69]ERU-1'!$A$6:$BE$17,Z$42,FALSE)</f>
        <v>0</v>
      </c>
      <c r="AA107" s="85" t="str">
        <f>INDEX([16]Data!$BK$5:$BK$156,MATCH(A107,[16]Data!$A$5:$A$156,0))</f>
        <v>Plzeňský</v>
      </c>
      <c r="AB107" s="86">
        <f>INDEX([16]Data!$BM$5:$BM$156,MATCH(A107,[16]Data!$A$5:$A$156,0))</f>
        <v>0.72299999999999998</v>
      </c>
      <c r="AC107" s="12"/>
      <c r="AD107" s="39">
        <f t="shared" si="17"/>
        <v>0.74346275211424728</v>
      </c>
    </row>
    <row r="108" spans="1:30" x14ac:dyDescent="0.25">
      <c r="A108">
        <v>2803</v>
      </c>
      <c r="B108" s="84" t="str">
        <f>INDEX([16]Data!$C$5:$C$156,MATCH(A108,[16]Data!$A$5:$A$156,0))</f>
        <v>KJ - Nýřany, Luční</v>
      </c>
      <c r="C108" s="85" t="str">
        <f>VLOOKUP($C$2,'[70]ERU-1'!$A$6:$BE$17,C$42,FALSE)</f>
        <v>Prosinec</v>
      </c>
      <c r="D108" s="85">
        <f>VLOOKUP($C$2,'[70]ERU-1'!$A$6:$BE$17,D$42,FALSE)</f>
        <v>12</v>
      </c>
      <c r="E108" s="85">
        <f>VLOOKUP($C$2,'[70]ERU-1'!$A$6:$BE$17,E$42,FALSE)</f>
        <v>541.04899999999998</v>
      </c>
      <c r="F108" s="85">
        <f>VLOOKUP($C$2,'[70]ERU-1'!$A$6:$BE$17,F$42,FALSE)</f>
        <v>288.48899999999998</v>
      </c>
      <c r="G108" s="85">
        <f>VLOOKUP($C$2,'[70]ERU-1'!$A$6:$BE$17,G$42,FALSE)</f>
        <v>35.268999999999998</v>
      </c>
      <c r="H108" s="85">
        <f>VLOOKUP($C$2,'[70]ERU-1'!$A$6:$BE$17,H$42,FALSE)</f>
        <v>811</v>
      </c>
      <c r="I108" s="85">
        <f>VLOOKUP($C$2,'[70]ERU-1'!$A$6:$BE$17,I$42,FALSE)</f>
        <v>0</v>
      </c>
      <c r="J108" s="85">
        <f>VLOOKUP($C$2,'[70]ERU-1'!$A$6:$BE$17,J$42,FALSE)</f>
        <v>0</v>
      </c>
      <c r="K108" s="85">
        <f>VLOOKUP($C$2,'[70]ERU-1'!$A$6:$BE$17,K$42,FALSE)</f>
        <v>811</v>
      </c>
      <c r="L108" s="85">
        <f>VLOOKUP($C$2,'[70]ERU-1'!$A$6:$BE$17,L$42,FALSE)</f>
        <v>0</v>
      </c>
      <c r="M108" s="85">
        <f>VLOOKUP($C$2,'[70]ERU-1'!$A$6:$BE$17,M$42,FALSE)</f>
        <v>811</v>
      </c>
      <c r="N108" s="85">
        <f>VLOOKUP($C$2,'[70]ERU-1'!$A$6:$BE$17,N$42,FALSE)</f>
        <v>0</v>
      </c>
      <c r="O108" s="85" t="s">
        <v>36</v>
      </c>
      <c r="P108" s="85">
        <f>VLOOKUP($C$2,'[70]ERU-1'!$A$6:$BE$17,P$42,FALSE)</f>
        <v>0</v>
      </c>
      <c r="Q108" s="85">
        <f>VLOOKUP($C$2,'[70]ERU-1'!$A$6:$BE$17,Q$42,FALSE)</f>
        <v>0</v>
      </c>
      <c r="R108" s="85">
        <f>VLOOKUP($C$2,'[70]ERU-1'!$A$6:$BE$17,R$42,FALSE)</f>
        <v>811</v>
      </c>
      <c r="S108" s="85">
        <f>VLOOKUP($C$2,'[70]ERU-1'!$A$6:$BE$17,S$42,FALSE)</f>
        <v>0</v>
      </c>
      <c r="T108" s="85">
        <f>VLOOKUP($C$2,'[70]ERU-1'!$A$6:$BE$17,T$42,FALSE)</f>
        <v>0</v>
      </c>
      <c r="U108" s="85">
        <f>VLOOKUP($C$2,'[70]ERU-1'!$A$6:$BE$17,U$42,FALSE)</f>
        <v>0</v>
      </c>
      <c r="V108" s="85">
        <f>VLOOKUP($C$2,'[70]ERU-1'!$A$6:$BE$17,V$42,FALSE)</f>
        <v>0</v>
      </c>
      <c r="W108" s="85">
        <f>VLOOKUP($C$2,'[70]ERU-1'!$A$6:$BE$17,W$42,FALSE)</f>
        <v>0</v>
      </c>
      <c r="X108" s="85">
        <f>VLOOKUP($C$2,'[70]ERU-1'!$A$6:$BE$17,X$42,FALSE)</f>
        <v>0</v>
      </c>
      <c r="Y108" s="85">
        <f>VLOOKUP($C$2,'[70]ERU-1'!$A$6:$BE$17,Y$42,FALSE)</f>
        <v>0</v>
      </c>
      <c r="Z108" s="85">
        <f>VLOOKUP($C$2,'[70]ERU-1'!$A$6:$BE$17,Z$42,FALSE)</f>
        <v>0</v>
      </c>
      <c r="AA108" s="85" t="str">
        <f>INDEX([16]Data!$BK$5:$BK$156,MATCH(A108,[16]Data!$A$5:$A$156,0))</f>
        <v>Plzeňský</v>
      </c>
      <c r="AB108" s="86">
        <f>INDEX([16]Data!$BM$5:$BM$156,MATCH(A108,[16]Data!$A$5:$A$156,0))</f>
        <v>0.95199999999999996</v>
      </c>
      <c r="AC108" s="12"/>
      <c r="AD108" s="39">
        <f t="shared" si="17"/>
        <v>0.78088862236611378</v>
      </c>
    </row>
    <row r="109" spans="1:30" x14ac:dyDescent="0.25">
      <c r="A109">
        <v>3560</v>
      </c>
      <c r="B109" s="84" t="str">
        <f>INDEX([16]Data!$C$5:$C$156,MATCH(A109,[16]Data!$A$5:$A$156,0))</f>
        <v>KJ - Odolena Voda (areál AERO Vodochody)</v>
      </c>
      <c r="C109" s="85" t="str">
        <f>VLOOKUP($C$2,'[71]ERU-1'!$A$6:$BE$17,C$42,FALSE)</f>
        <v>Prosinec</v>
      </c>
      <c r="D109" s="85">
        <f>VLOOKUP($C$2,'[71]ERU-1'!$A$6:$BE$17,D$42,FALSE)</f>
        <v>12</v>
      </c>
      <c r="E109" s="85">
        <f>VLOOKUP($C$2,'[71]ERU-1'!$A$6:$BE$17,E$42,FALSE)</f>
        <v>1652.7550000000001</v>
      </c>
      <c r="F109" s="85">
        <f>VLOOKUP($C$2,'[71]ERU-1'!$A$6:$BE$17,F$42,FALSE)</f>
        <v>862.51599999999996</v>
      </c>
      <c r="G109" s="85">
        <f>VLOOKUP($C$2,'[71]ERU-1'!$A$6:$BE$17,G$42,FALSE)</f>
        <v>35.296999999999997</v>
      </c>
      <c r="H109" s="85">
        <f>VLOOKUP($C$2,'[71]ERU-1'!$A$6:$BE$17,H$42,FALSE)</f>
        <v>2444</v>
      </c>
      <c r="I109" s="85">
        <f>VLOOKUP($C$2,'[71]ERU-1'!$A$6:$BE$17,I$42,FALSE)</f>
        <v>0</v>
      </c>
      <c r="J109" s="85">
        <f>VLOOKUP($C$2,'[71]ERU-1'!$A$6:$BE$17,J$42,FALSE)</f>
        <v>0</v>
      </c>
      <c r="K109" s="85">
        <f>VLOOKUP($C$2,'[71]ERU-1'!$A$6:$BE$17,K$42,FALSE)</f>
        <v>2444</v>
      </c>
      <c r="L109" s="85">
        <f>VLOOKUP($C$2,'[71]ERU-1'!$A$6:$BE$17,L$42,FALSE)</f>
        <v>0</v>
      </c>
      <c r="M109" s="85">
        <f>VLOOKUP($C$2,'[71]ERU-1'!$A$6:$BE$17,M$42,FALSE)</f>
        <v>2444</v>
      </c>
      <c r="N109" s="85">
        <f>VLOOKUP($C$2,'[71]ERU-1'!$A$6:$BE$17,N$42,FALSE)</f>
        <v>0</v>
      </c>
      <c r="O109" s="85" t="s">
        <v>36</v>
      </c>
      <c r="P109" s="85">
        <f>VLOOKUP($C$2,'[71]ERU-1'!$A$6:$BE$17,P$42,FALSE)</f>
        <v>0</v>
      </c>
      <c r="Q109" s="85">
        <f>VLOOKUP($C$2,'[71]ERU-1'!$A$6:$BE$17,Q$42,FALSE)</f>
        <v>0</v>
      </c>
      <c r="R109" s="85">
        <f>VLOOKUP($C$2,'[71]ERU-1'!$A$6:$BE$17,R$42,FALSE)</f>
        <v>2444</v>
      </c>
      <c r="S109" s="85">
        <f>VLOOKUP($C$2,'[71]ERU-1'!$A$6:$BE$17,S$42,FALSE)</f>
        <v>0</v>
      </c>
      <c r="T109" s="85">
        <f>VLOOKUP($C$2,'[71]ERU-1'!$A$6:$BE$17,T$42,FALSE)</f>
        <v>0</v>
      </c>
      <c r="U109" s="85">
        <f>VLOOKUP($C$2,'[71]ERU-1'!$A$6:$BE$17,U$42,FALSE)</f>
        <v>0</v>
      </c>
      <c r="V109" s="85">
        <f>VLOOKUP($C$2,'[71]ERU-1'!$A$6:$BE$17,V$42,FALSE)</f>
        <v>0</v>
      </c>
      <c r="W109" s="85">
        <f>VLOOKUP($C$2,'[71]ERU-1'!$A$6:$BE$17,W$42,FALSE)</f>
        <v>0</v>
      </c>
      <c r="X109" s="85">
        <f>VLOOKUP($C$2,'[71]ERU-1'!$A$6:$BE$17,X$42,FALSE)</f>
        <v>0</v>
      </c>
      <c r="Y109" s="85">
        <f>VLOOKUP($C$2,'[71]ERU-1'!$A$6:$BE$17,Y$42,FALSE)</f>
        <v>0</v>
      </c>
      <c r="Z109" s="85">
        <f>VLOOKUP($C$2,'[71]ERU-1'!$A$6:$BE$17,Z$42,FALSE)</f>
        <v>0</v>
      </c>
      <c r="AA109" s="85" t="str">
        <f>INDEX([16]Data!$BK$5:$BK$156,MATCH(A109,[16]Data!$A$5:$A$156,0))</f>
        <v>Středočeský</v>
      </c>
      <c r="AB109" s="86">
        <f>INDEX([16]Data!$BM$5:$BM$156,MATCH(A109,[16]Data!$A$5:$A$156,0))</f>
        <v>2.4729999999999999</v>
      </c>
      <c r="AC109" s="12"/>
      <c r="AD109" s="39">
        <f t="shared" ref="AD109:AD171" si="18">H109/(F109*3.6)</f>
        <v>0.78710295100483807</v>
      </c>
    </row>
    <row r="110" spans="1:30" x14ac:dyDescent="0.25">
      <c r="A110" s="34">
        <v>4507</v>
      </c>
      <c r="B110" s="84" t="str">
        <f>INDEX([16]Data!$C$5:$C$156,MATCH(A110,[16]Data!$A$5:$A$156,0))</f>
        <v>KJ - Osek</v>
      </c>
      <c r="C110" s="85" t="str">
        <f>VLOOKUP($C$2,'[10]ERU-1'!$A$6:$BE$17,C$42,FALSE)</f>
        <v>Prosinec</v>
      </c>
      <c r="D110" s="85">
        <f>VLOOKUP($C$2,'[10]ERU-1'!$A$6:$BE$17,D$42,FALSE)</f>
        <v>12</v>
      </c>
      <c r="E110" s="85">
        <f>VLOOKUP($C$2,'[10]ERU-1'!$A$6:$BE$17,E$42,FALSE)</f>
        <v>154.96</v>
      </c>
      <c r="F110" s="85">
        <f>VLOOKUP($C$2,'[10]ERU-1'!$A$6:$BE$17,F$42,FALSE)</f>
        <v>89.373000000000005</v>
      </c>
      <c r="G110" s="85">
        <f>VLOOKUP($C$2,'[10]ERU-1'!$A$6:$BE$17,G$42,FALSE)</f>
        <v>35.296999999999997</v>
      </c>
      <c r="H110" s="85">
        <f>VLOOKUP($C$2,'[10]ERU-1'!$A$6:$BE$17,H$42,FALSE)</f>
        <v>285</v>
      </c>
      <c r="I110" s="85">
        <f>VLOOKUP($C$2,'[10]ERU-1'!$A$6:$BE$17,I$42,FALSE)</f>
        <v>0</v>
      </c>
      <c r="J110" s="85">
        <f>VLOOKUP($C$2,'[10]ERU-1'!$A$6:$BE$17,J$42,FALSE)</f>
        <v>0</v>
      </c>
      <c r="K110" s="85">
        <f>VLOOKUP($C$2,'[10]ERU-1'!$A$6:$BE$17,K$42,FALSE)</f>
        <v>285</v>
      </c>
      <c r="L110" s="85">
        <f>VLOOKUP($C$2,'[10]ERU-1'!$A$6:$BE$17,L$42,FALSE)</f>
        <v>0</v>
      </c>
      <c r="M110" s="85">
        <f>VLOOKUP($C$2,'[10]ERU-1'!$A$6:$BE$17,M$42,FALSE)</f>
        <v>285</v>
      </c>
      <c r="N110" s="85">
        <f>VLOOKUP($C$2,'[10]ERU-1'!$A$6:$BE$17,N$42,FALSE)</f>
        <v>0</v>
      </c>
      <c r="O110" s="85" t="s">
        <v>36</v>
      </c>
      <c r="P110" s="85">
        <f>VLOOKUP($C$2,'[10]ERU-1'!$A$6:$BE$17,P$42,FALSE)</f>
        <v>0</v>
      </c>
      <c r="Q110" s="85">
        <f>VLOOKUP($C$2,'[10]ERU-1'!$A$6:$BE$17,Q$42,FALSE)</f>
        <v>0</v>
      </c>
      <c r="R110" s="85">
        <f>VLOOKUP($C$2,'[10]ERU-1'!$A$6:$BE$17,R$42,FALSE)</f>
        <v>285</v>
      </c>
      <c r="S110" s="85">
        <f>VLOOKUP($C$2,'[10]ERU-1'!$A$6:$BE$17,S$42,FALSE)</f>
        <v>0</v>
      </c>
      <c r="T110" s="85">
        <f>VLOOKUP($C$2,'[10]ERU-1'!$A$6:$BE$17,T$42,FALSE)</f>
        <v>0</v>
      </c>
      <c r="U110" s="85">
        <f>VLOOKUP($C$2,'[10]ERU-1'!$A$6:$BE$17,U$42,FALSE)</f>
        <v>0</v>
      </c>
      <c r="V110" s="85">
        <f>VLOOKUP($C$2,'[10]ERU-1'!$A$6:$BE$17,V$42,FALSE)</f>
        <v>0</v>
      </c>
      <c r="W110" s="85">
        <f>VLOOKUP($C$2,'[10]ERU-1'!$A$6:$BE$17,W$42,FALSE)</f>
        <v>0</v>
      </c>
      <c r="X110" s="85">
        <f>VLOOKUP($C$2,'[10]ERU-1'!$A$6:$BE$17,X$42,FALSE)</f>
        <v>0</v>
      </c>
      <c r="Y110" s="85">
        <f>VLOOKUP($C$2,'[10]ERU-1'!$A$6:$BE$17,Y$42,FALSE)</f>
        <v>0</v>
      </c>
      <c r="Z110" s="85">
        <f>VLOOKUP($C$2,'[10]ERU-1'!$A$6:$BE$17,Z$42,FALSE)</f>
        <v>0</v>
      </c>
      <c r="AA110" s="85" t="str">
        <f>INDEX([16]Data!$BK$5:$BK$156,MATCH(A110,[16]Data!$A$5:$A$156,0))</f>
        <v>Ústecký</v>
      </c>
      <c r="AB110" s="86">
        <f>INDEX([16]Data!$BM$5:$BM$156,MATCH(A110,[16]Data!$A$5:$A$156,0))</f>
        <v>0.24199999999999999</v>
      </c>
      <c r="AC110" s="12"/>
      <c r="AD110" s="39">
        <f t="shared" si="18"/>
        <v>0.88580070789462872</v>
      </c>
    </row>
    <row r="111" spans="1:30" x14ac:dyDescent="0.25">
      <c r="A111" s="34">
        <v>3934</v>
      </c>
      <c r="B111" s="84" t="str">
        <f>INDEX([16]Data!$C$5:$C$156,MATCH(A111,[16]Data!$A$5:$A$156,0))</f>
        <v>Kotelna Vítkovice</v>
      </c>
      <c r="C111" s="85" t="str">
        <f>VLOOKUP($C$2,'[11]ERU-1'!$A$6:$BE$17,C$42,FALSE)</f>
        <v>Prosinec</v>
      </c>
      <c r="D111" s="85">
        <f>VLOOKUP($C$2,'[11]ERU-1'!$A$6:$BE$17,D$42,FALSE)</f>
        <v>12</v>
      </c>
      <c r="E111" s="85">
        <f>VLOOKUP($C$2,'[11]ERU-1'!$A$6:$BE$17,E$42,FALSE)</f>
        <v>2984.19</v>
      </c>
      <c r="F111" s="85">
        <f>VLOOKUP($C$2,'[11]ERU-1'!$A$6:$BE$17,F$42,FALSE)</f>
        <v>1576.125</v>
      </c>
      <c r="G111" s="85">
        <f>VLOOKUP($C$2,'[11]ERU-1'!$A$6:$BE$17,G$42,FALSE)</f>
        <v>35.194000000000003</v>
      </c>
      <c r="H111" s="85">
        <f>VLOOKUP($C$2,'[11]ERU-1'!$A$6:$BE$17,H$42,FALSE)</f>
        <v>4339</v>
      </c>
      <c r="I111" s="85">
        <f>VLOOKUP($C$2,'[11]ERU-1'!$A$6:$BE$17,I$42,FALSE)</f>
        <v>0</v>
      </c>
      <c r="J111" s="85">
        <f>VLOOKUP($C$2,'[11]ERU-1'!$A$6:$BE$17,J$42,FALSE)</f>
        <v>0</v>
      </c>
      <c r="K111" s="85">
        <f>VLOOKUP($C$2,'[11]ERU-1'!$A$6:$BE$17,K$42,FALSE)</f>
        <v>4339</v>
      </c>
      <c r="L111" s="85">
        <f>VLOOKUP($C$2,'[11]ERU-1'!$A$6:$BE$17,L$42,FALSE)</f>
        <v>0</v>
      </c>
      <c r="M111" s="85">
        <f>VLOOKUP($C$2,'[11]ERU-1'!$A$6:$BE$17,M$42,FALSE)</f>
        <v>4339</v>
      </c>
      <c r="N111" s="85">
        <f>VLOOKUP($C$2,'[11]ERU-1'!$A$6:$BE$17,N$42,FALSE)</f>
        <v>0</v>
      </c>
      <c r="O111" s="85" t="s">
        <v>36</v>
      </c>
      <c r="P111" s="85">
        <f>VLOOKUP($C$2,'[11]ERU-1'!$A$6:$BE$17,P$42,FALSE)</f>
        <v>0</v>
      </c>
      <c r="Q111" s="85">
        <f>VLOOKUP($C$2,'[11]ERU-1'!$A$6:$BE$17,Q$42,FALSE)</f>
        <v>0</v>
      </c>
      <c r="R111" s="85">
        <f>VLOOKUP($C$2,'[11]ERU-1'!$A$6:$BE$17,R$42,FALSE)</f>
        <v>4339</v>
      </c>
      <c r="S111" s="85">
        <f>VLOOKUP($C$2,'[11]ERU-1'!$A$6:$BE$17,S$42,FALSE)</f>
        <v>0</v>
      </c>
      <c r="T111" s="85">
        <f>VLOOKUP($C$2,'[11]ERU-1'!$A$6:$BE$17,T$42,FALSE)</f>
        <v>0</v>
      </c>
      <c r="U111" s="85">
        <f>VLOOKUP($C$2,'[11]ERU-1'!$A$6:$BE$17,U$42,FALSE)</f>
        <v>0</v>
      </c>
      <c r="V111" s="85">
        <f>VLOOKUP($C$2,'[11]ERU-1'!$A$6:$BE$17,V$42,FALSE)</f>
        <v>0</v>
      </c>
      <c r="W111" s="85">
        <f>VLOOKUP($C$2,'[11]ERU-1'!$A$6:$BE$17,W$42,FALSE)</f>
        <v>0</v>
      </c>
      <c r="X111" s="85">
        <f>VLOOKUP($C$2,'[11]ERU-1'!$A$6:$BE$17,X$42,FALSE)</f>
        <v>0</v>
      </c>
      <c r="Y111" s="85">
        <f>VLOOKUP($C$2,'[11]ERU-1'!$A$6:$BE$17,Y$42,FALSE)</f>
        <v>0</v>
      </c>
      <c r="Z111" s="85">
        <f>VLOOKUP($C$2,'[11]ERU-1'!$A$6:$BE$17,Z$42,FALSE)</f>
        <v>0</v>
      </c>
      <c r="AA111" s="85" t="str">
        <f>INDEX([16]Data!$BK$5:$BK$156,MATCH(A111,[16]Data!$A$5:$A$156,0))</f>
        <v>Moravskoslezský</v>
      </c>
      <c r="AB111" s="86">
        <f>INDEX([16]Data!$BM$5:$BM$156,MATCH(A111,[16]Data!$A$5:$A$156,0))</f>
        <v>4.99</v>
      </c>
      <c r="AC111" s="12"/>
      <c r="AD111" s="39">
        <f t="shared" si="18"/>
        <v>0.7647095108432248</v>
      </c>
    </row>
    <row r="112" spans="1:30" x14ac:dyDescent="0.25">
      <c r="A112">
        <v>2886</v>
      </c>
      <c r="B112" s="84" t="str">
        <f>INDEX([16]Data!$C$5:$C$156,MATCH(A112,[16]Data!$A$5:$A$156,0))</f>
        <v>KJ - Polička, Hegerova</v>
      </c>
      <c r="C112" s="85" t="str">
        <f>VLOOKUP($C$2,'[72]ERU-1'!$A$6:$BE$17,C$42,FALSE)</f>
        <v>Prosinec</v>
      </c>
      <c r="D112" s="85">
        <f>VLOOKUP($C$2,'[72]ERU-1'!$A$6:$BE$17,D$42,FALSE)</f>
        <v>12</v>
      </c>
      <c r="E112" s="85">
        <f>VLOOKUP($C$2,'[72]ERU-1'!$A$6:$BE$17,E$42,FALSE)</f>
        <v>409.61099999999999</v>
      </c>
      <c r="F112" s="85">
        <f>VLOOKUP($C$2,'[72]ERU-1'!$A$6:$BE$17,F$42,FALSE)</f>
        <v>213.672</v>
      </c>
      <c r="G112" s="85">
        <f>VLOOKUP($C$2,'[72]ERU-1'!$A$6:$BE$17,G$42,FALSE)</f>
        <v>35.304000000000002</v>
      </c>
      <c r="H112" s="85">
        <f>VLOOKUP($C$2,'[72]ERU-1'!$A$6:$BE$17,H$42,FALSE)</f>
        <v>594</v>
      </c>
      <c r="I112" s="85">
        <f>VLOOKUP($C$2,'[72]ERU-1'!$A$6:$BE$17,I$42,FALSE)</f>
        <v>0</v>
      </c>
      <c r="J112" s="85">
        <f>VLOOKUP($C$2,'[72]ERU-1'!$A$6:$BE$17,J$42,FALSE)</f>
        <v>0</v>
      </c>
      <c r="K112" s="85">
        <f>VLOOKUP($C$2,'[72]ERU-1'!$A$6:$BE$17,K$42,FALSE)</f>
        <v>594</v>
      </c>
      <c r="L112" s="85">
        <f>VLOOKUP($C$2,'[72]ERU-1'!$A$6:$BE$17,L$42,FALSE)</f>
        <v>0</v>
      </c>
      <c r="M112" s="85">
        <f>VLOOKUP($C$2,'[72]ERU-1'!$A$6:$BE$17,M$42,FALSE)</f>
        <v>594</v>
      </c>
      <c r="N112" s="85">
        <f>VLOOKUP($C$2,'[72]ERU-1'!$A$6:$BE$17,N$42,FALSE)</f>
        <v>0</v>
      </c>
      <c r="O112" s="85" t="s">
        <v>36</v>
      </c>
      <c r="P112" s="85">
        <f>VLOOKUP($C$2,'[72]ERU-1'!$A$6:$BE$17,P$42,FALSE)</f>
        <v>0</v>
      </c>
      <c r="Q112" s="85">
        <f>VLOOKUP($C$2,'[72]ERU-1'!$A$6:$BE$17,Q$42,FALSE)</f>
        <v>0</v>
      </c>
      <c r="R112" s="85">
        <f>VLOOKUP($C$2,'[72]ERU-1'!$A$6:$BE$17,R$42,FALSE)</f>
        <v>594</v>
      </c>
      <c r="S112" s="85">
        <f>VLOOKUP($C$2,'[72]ERU-1'!$A$6:$BE$17,S$42,FALSE)</f>
        <v>0</v>
      </c>
      <c r="T112" s="85">
        <f>VLOOKUP($C$2,'[72]ERU-1'!$A$6:$BE$17,T$42,FALSE)</f>
        <v>0</v>
      </c>
      <c r="U112" s="85">
        <f>VLOOKUP($C$2,'[72]ERU-1'!$A$6:$BE$17,U$42,FALSE)</f>
        <v>0</v>
      </c>
      <c r="V112" s="85">
        <f>VLOOKUP($C$2,'[72]ERU-1'!$A$6:$BE$17,V$42,FALSE)</f>
        <v>0</v>
      </c>
      <c r="W112" s="85">
        <f>VLOOKUP($C$2,'[72]ERU-1'!$A$6:$BE$17,W$42,FALSE)</f>
        <v>0</v>
      </c>
      <c r="X112" s="85">
        <f>VLOOKUP($C$2,'[72]ERU-1'!$A$6:$BE$17,X$42,FALSE)</f>
        <v>0</v>
      </c>
      <c r="Y112" s="85">
        <f>VLOOKUP($C$2,'[72]ERU-1'!$A$6:$BE$17,Y$42,FALSE)</f>
        <v>0</v>
      </c>
      <c r="Z112" s="85">
        <f>VLOOKUP($C$2,'[72]ERU-1'!$A$6:$BE$17,Z$42,FALSE)</f>
        <v>0</v>
      </c>
      <c r="AA112" s="85" t="str">
        <f>INDEX([16]Data!$BK$5:$BK$156,MATCH(A112,[16]Data!$A$5:$A$156,0))</f>
        <v>Pardubický</v>
      </c>
      <c r="AB112" s="86">
        <f>INDEX([16]Data!$BM$5:$BM$156,MATCH(A112,[16]Data!$A$5:$A$156,0))</f>
        <v>0.47199999999999998</v>
      </c>
      <c r="AC112" s="12"/>
      <c r="AD112" s="39">
        <f t="shared" si="18"/>
        <v>0.77221161406267547</v>
      </c>
    </row>
    <row r="113" spans="1:30" x14ac:dyDescent="0.25">
      <c r="A113">
        <v>3280</v>
      </c>
      <c r="B113" s="84" t="str">
        <f>INDEX([16]Data!$C$5:$C$156,MATCH(A113,[16]Data!$A$5:$A$156,0))</f>
        <v>KJ - Polička, Jiráskova</v>
      </c>
      <c r="C113" s="85" t="str">
        <f>VLOOKUP($C$2,'[73]ERU-1'!$A$6:$BE$17,C$42,FALSE)</f>
        <v>Prosinec</v>
      </c>
      <c r="D113" s="85">
        <f>VLOOKUP($C$2,'[73]ERU-1'!$A$6:$BE$17,D$42,FALSE)</f>
        <v>12</v>
      </c>
      <c r="E113" s="85">
        <f>VLOOKUP($C$2,'[73]ERU-1'!$A$6:$BE$17,E$42,FALSE)</f>
        <v>225.00899999999999</v>
      </c>
      <c r="F113" s="85">
        <f>VLOOKUP($C$2,'[73]ERU-1'!$A$6:$BE$17,F$42,FALSE)</f>
        <v>128.63</v>
      </c>
      <c r="G113" s="85">
        <f>VLOOKUP($C$2,'[73]ERU-1'!$A$6:$BE$17,G$42,FALSE)</f>
        <v>35.304000000000002</v>
      </c>
      <c r="H113" s="85">
        <f>VLOOKUP($C$2,'[73]ERU-1'!$A$6:$BE$17,H$42,FALSE)</f>
        <v>365</v>
      </c>
      <c r="I113" s="85">
        <f>VLOOKUP($C$2,'[73]ERU-1'!$A$6:$BE$17,I$42,FALSE)</f>
        <v>0</v>
      </c>
      <c r="J113" s="85">
        <f>VLOOKUP($C$2,'[73]ERU-1'!$A$6:$BE$17,J$42,FALSE)</f>
        <v>0</v>
      </c>
      <c r="K113" s="85">
        <f>VLOOKUP($C$2,'[73]ERU-1'!$A$6:$BE$17,K$42,FALSE)</f>
        <v>365</v>
      </c>
      <c r="L113" s="85">
        <f>VLOOKUP($C$2,'[73]ERU-1'!$A$6:$BE$17,L$42,FALSE)</f>
        <v>0</v>
      </c>
      <c r="M113" s="85">
        <f>VLOOKUP($C$2,'[73]ERU-1'!$A$6:$BE$17,M$42,FALSE)</f>
        <v>365</v>
      </c>
      <c r="N113" s="85">
        <f>VLOOKUP($C$2,'[73]ERU-1'!$A$6:$BE$17,N$42,FALSE)</f>
        <v>0</v>
      </c>
      <c r="O113" s="85" t="s">
        <v>36</v>
      </c>
      <c r="P113" s="85">
        <f>VLOOKUP($C$2,'[73]ERU-1'!$A$6:$BE$17,P$42,FALSE)</f>
        <v>0</v>
      </c>
      <c r="Q113" s="85">
        <f>VLOOKUP($C$2,'[73]ERU-1'!$A$6:$BE$17,Q$42,FALSE)</f>
        <v>0</v>
      </c>
      <c r="R113" s="85">
        <f>VLOOKUP($C$2,'[73]ERU-1'!$A$6:$BE$17,R$42,FALSE)</f>
        <v>365</v>
      </c>
      <c r="S113" s="85">
        <f>VLOOKUP($C$2,'[73]ERU-1'!$A$6:$BE$17,S$42,FALSE)</f>
        <v>0</v>
      </c>
      <c r="T113" s="85">
        <f>VLOOKUP($C$2,'[73]ERU-1'!$A$6:$BE$17,T$42,FALSE)</f>
        <v>0</v>
      </c>
      <c r="U113" s="85">
        <f>VLOOKUP($C$2,'[73]ERU-1'!$A$6:$BE$17,U$42,FALSE)</f>
        <v>0</v>
      </c>
      <c r="V113" s="85">
        <f>VLOOKUP($C$2,'[73]ERU-1'!$A$6:$BE$17,V$42,FALSE)</f>
        <v>0</v>
      </c>
      <c r="W113" s="85">
        <f>VLOOKUP($C$2,'[73]ERU-1'!$A$6:$BE$17,W$42,FALSE)</f>
        <v>0</v>
      </c>
      <c r="X113" s="85">
        <f>VLOOKUP($C$2,'[73]ERU-1'!$A$6:$BE$17,X$42,FALSE)</f>
        <v>0</v>
      </c>
      <c r="Y113" s="85">
        <f>VLOOKUP($C$2,'[73]ERU-1'!$A$6:$BE$17,Y$42,FALSE)</f>
        <v>0</v>
      </c>
      <c r="Z113" s="85">
        <f>VLOOKUP($C$2,'[73]ERU-1'!$A$6:$BE$17,Z$42,FALSE)</f>
        <v>0</v>
      </c>
      <c r="AA113" s="85" t="str">
        <f>INDEX([16]Data!$BK$5:$BK$156,MATCH(A113,[16]Data!$A$5:$A$156,0))</f>
        <v>Pardubický</v>
      </c>
      <c r="AB113" s="86">
        <f>INDEX([16]Data!$BM$5:$BM$156,MATCH(A113,[16]Data!$A$5:$A$156,0))</f>
        <v>0.29099999999999998</v>
      </c>
      <c r="AC113" s="12"/>
      <c r="AD113" s="39">
        <f t="shared" si="18"/>
        <v>0.78822116838131773</v>
      </c>
    </row>
    <row r="114" spans="1:30" x14ac:dyDescent="0.25">
      <c r="A114">
        <v>2885</v>
      </c>
      <c r="B114" s="84" t="str">
        <f>INDEX([16]Data!$C$5:$C$156,MATCH(A114,[16]Data!$A$5:$A$156,0))</f>
        <v>KJ - Polička, Svépomoc</v>
      </c>
      <c r="C114" s="85" t="str">
        <f>VLOOKUP($C$2,'[74]ERU-1'!$A$6:$BE$17,C$42,FALSE)</f>
        <v>Prosinec</v>
      </c>
      <c r="D114" s="85">
        <f>VLOOKUP($C$2,'[74]ERU-1'!$A$6:$BE$17,D$42,FALSE)</f>
        <v>12</v>
      </c>
      <c r="E114" s="85">
        <f>VLOOKUP($C$2,'[74]ERU-1'!$A$6:$BE$17,E$42,FALSE)</f>
        <v>325.60399999999998</v>
      </c>
      <c r="F114" s="85">
        <f>VLOOKUP($C$2,'[74]ERU-1'!$A$6:$BE$17,F$42,FALSE)</f>
        <v>171.78100000000001</v>
      </c>
      <c r="G114" s="85">
        <f>VLOOKUP($C$2,'[74]ERU-1'!$A$6:$BE$17,G$42,FALSE)</f>
        <v>35.302999999999997</v>
      </c>
      <c r="H114" s="85">
        <f>VLOOKUP($C$2,'[74]ERU-1'!$A$6:$BE$17,H$42,FALSE)</f>
        <v>482</v>
      </c>
      <c r="I114" s="85">
        <f>VLOOKUP($C$2,'[74]ERU-1'!$A$6:$BE$17,I$42,FALSE)</f>
        <v>0</v>
      </c>
      <c r="J114" s="85">
        <f>VLOOKUP($C$2,'[74]ERU-1'!$A$6:$BE$17,J$42,FALSE)</f>
        <v>0</v>
      </c>
      <c r="K114" s="85">
        <f>VLOOKUP($C$2,'[74]ERU-1'!$A$6:$BE$17,K$42,FALSE)</f>
        <v>482</v>
      </c>
      <c r="L114" s="85">
        <f>VLOOKUP($C$2,'[74]ERU-1'!$A$6:$BE$17,L$42,FALSE)</f>
        <v>0</v>
      </c>
      <c r="M114" s="85">
        <f>VLOOKUP($C$2,'[74]ERU-1'!$A$6:$BE$17,M$42,FALSE)</f>
        <v>482</v>
      </c>
      <c r="N114" s="85">
        <f>VLOOKUP($C$2,'[74]ERU-1'!$A$6:$BE$17,N$42,FALSE)</f>
        <v>0</v>
      </c>
      <c r="O114" s="85" t="s">
        <v>36</v>
      </c>
      <c r="P114" s="85">
        <f>VLOOKUP($C$2,'[74]ERU-1'!$A$6:$BE$17,P$42,FALSE)</f>
        <v>0</v>
      </c>
      <c r="Q114" s="85">
        <f>VLOOKUP($C$2,'[74]ERU-1'!$A$6:$BE$17,Q$42,FALSE)</f>
        <v>0</v>
      </c>
      <c r="R114" s="85">
        <f>VLOOKUP($C$2,'[74]ERU-1'!$A$6:$BE$17,R$42,FALSE)</f>
        <v>482</v>
      </c>
      <c r="S114" s="85">
        <f>VLOOKUP($C$2,'[74]ERU-1'!$A$6:$BE$17,S$42,FALSE)</f>
        <v>0</v>
      </c>
      <c r="T114" s="85">
        <f>VLOOKUP($C$2,'[74]ERU-1'!$A$6:$BE$17,T$42,FALSE)</f>
        <v>0</v>
      </c>
      <c r="U114" s="85">
        <f>VLOOKUP($C$2,'[74]ERU-1'!$A$6:$BE$17,U$42,FALSE)</f>
        <v>0</v>
      </c>
      <c r="V114" s="85">
        <f>VLOOKUP($C$2,'[74]ERU-1'!$A$6:$BE$17,V$42,FALSE)</f>
        <v>0</v>
      </c>
      <c r="W114" s="85">
        <f>VLOOKUP($C$2,'[74]ERU-1'!$A$6:$BE$17,W$42,FALSE)</f>
        <v>0</v>
      </c>
      <c r="X114" s="85">
        <f>VLOOKUP($C$2,'[74]ERU-1'!$A$6:$BE$17,X$42,FALSE)</f>
        <v>0</v>
      </c>
      <c r="Y114" s="85">
        <f>VLOOKUP($C$2,'[74]ERU-1'!$A$6:$BE$17,Y$42,FALSE)</f>
        <v>0</v>
      </c>
      <c r="Z114" s="85">
        <f>VLOOKUP($C$2,'[74]ERU-1'!$A$6:$BE$17,Z$42,FALSE)</f>
        <v>0</v>
      </c>
      <c r="AA114" s="85" t="str">
        <f>INDEX([16]Data!$BK$5:$BK$156,MATCH(A114,[16]Data!$A$5:$A$156,0))</f>
        <v>Pardubický</v>
      </c>
      <c r="AB114" s="86">
        <f>INDEX([16]Data!$BM$5:$BM$156,MATCH(A114,[16]Data!$A$5:$A$156,0))</f>
        <v>0.47199999999999998</v>
      </c>
      <c r="AC114" s="12"/>
      <c r="AD114" s="39">
        <f t="shared" si="18"/>
        <v>0.7794161687782053</v>
      </c>
    </row>
    <row r="115" spans="1:30" x14ac:dyDescent="0.25">
      <c r="A115">
        <v>2696</v>
      </c>
      <c r="B115" s="84" t="str">
        <f>INDEX([16]Data!$C$5:$C$156,MATCH(A115,[16]Data!$A$5:$A$156,0))</f>
        <v>KJ - Postoloprty, Draguš</v>
      </c>
      <c r="C115" s="85" t="str">
        <f>VLOOKUP($C$2,'[75]ERU-1'!$A$6:$BE$17,C$42,FALSE)</f>
        <v>Prosinec</v>
      </c>
      <c r="D115" s="85">
        <f>VLOOKUP($C$2,'[75]ERU-1'!$A$6:$BE$17,D$42,FALSE)</f>
        <v>12</v>
      </c>
      <c r="E115" s="85">
        <f>VLOOKUP($C$2,'[75]ERU-1'!$A$6:$BE$17,E$42,FALSE)</f>
        <v>219.46600000000001</v>
      </c>
      <c r="F115" s="85">
        <f>VLOOKUP($C$2,'[75]ERU-1'!$A$6:$BE$17,F$42,FALSE)</f>
        <v>123.663</v>
      </c>
      <c r="G115" s="85">
        <f>VLOOKUP($C$2,'[75]ERU-1'!$A$6:$BE$17,G$42,FALSE)</f>
        <v>35.283999999999999</v>
      </c>
      <c r="H115" s="85">
        <f>VLOOKUP($C$2,'[75]ERU-1'!$A$6:$BE$17,H$42,FALSE)</f>
        <v>335</v>
      </c>
      <c r="I115" s="85">
        <f>VLOOKUP($C$2,'[75]ERU-1'!$A$6:$BE$17,I$42,FALSE)</f>
        <v>0</v>
      </c>
      <c r="J115" s="85">
        <f>VLOOKUP($C$2,'[75]ERU-1'!$A$6:$BE$17,J$42,FALSE)</f>
        <v>0</v>
      </c>
      <c r="K115" s="85">
        <f>VLOOKUP($C$2,'[75]ERU-1'!$A$6:$BE$17,K$42,FALSE)</f>
        <v>335</v>
      </c>
      <c r="L115" s="85">
        <f>VLOOKUP($C$2,'[75]ERU-1'!$A$6:$BE$17,L$42,FALSE)</f>
        <v>0</v>
      </c>
      <c r="M115" s="85">
        <f>VLOOKUP($C$2,'[75]ERU-1'!$A$6:$BE$17,M$42,FALSE)</f>
        <v>335</v>
      </c>
      <c r="N115" s="85">
        <f>VLOOKUP($C$2,'[75]ERU-1'!$A$6:$BE$17,N$42,FALSE)</f>
        <v>0</v>
      </c>
      <c r="O115" s="85" t="s">
        <v>36</v>
      </c>
      <c r="P115" s="85">
        <f>VLOOKUP($C$2,'[75]ERU-1'!$A$6:$BE$17,P$42,FALSE)</f>
        <v>0</v>
      </c>
      <c r="Q115" s="85">
        <f>VLOOKUP($C$2,'[75]ERU-1'!$A$6:$BE$17,Q$42,FALSE)</f>
        <v>0</v>
      </c>
      <c r="R115" s="85">
        <f>VLOOKUP($C$2,'[75]ERU-1'!$A$6:$BE$17,R$42,FALSE)</f>
        <v>335</v>
      </c>
      <c r="S115" s="85">
        <f>VLOOKUP($C$2,'[75]ERU-1'!$A$6:$BE$17,S$42,FALSE)</f>
        <v>0</v>
      </c>
      <c r="T115" s="85">
        <f>VLOOKUP($C$2,'[75]ERU-1'!$A$6:$BE$17,T$42,FALSE)</f>
        <v>0</v>
      </c>
      <c r="U115" s="85">
        <f>VLOOKUP($C$2,'[75]ERU-1'!$A$6:$BE$17,U$42,FALSE)</f>
        <v>0</v>
      </c>
      <c r="V115" s="85">
        <f>VLOOKUP($C$2,'[75]ERU-1'!$A$6:$BE$17,V$42,FALSE)</f>
        <v>0</v>
      </c>
      <c r="W115" s="85">
        <f>VLOOKUP($C$2,'[75]ERU-1'!$A$6:$BE$17,W$42,FALSE)</f>
        <v>0</v>
      </c>
      <c r="X115" s="85">
        <f>VLOOKUP($C$2,'[75]ERU-1'!$A$6:$BE$17,X$42,FALSE)</f>
        <v>0</v>
      </c>
      <c r="Y115" s="85">
        <f>VLOOKUP($C$2,'[75]ERU-1'!$A$6:$BE$17,Y$42,FALSE)</f>
        <v>0</v>
      </c>
      <c r="Z115" s="85">
        <f>VLOOKUP($C$2,'[75]ERU-1'!$A$6:$BE$17,Z$42,FALSE)</f>
        <v>0</v>
      </c>
      <c r="AA115" s="85" t="str">
        <f>INDEX([16]Data!$BK$5:$BK$156,MATCH(A115,[16]Data!$A$5:$A$156,0))</f>
        <v>Ústecký</v>
      </c>
      <c r="AB115" s="86">
        <f>INDEX([16]Data!$BM$5:$BM$156,MATCH(A115,[16]Data!$A$5:$A$156,0))</f>
        <v>0.28599999999999998</v>
      </c>
      <c r="AC115" s="12"/>
      <c r="AD115" s="39">
        <f t="shared" si="18"/>
        <v>0.75249311075710246</v>
      </c>
    </row>
    <row r="116" spans="1:30" x14ac:dyDescent="0.25">
      <c r="A116">
        <v>2804</v>
      </c>
      <c r="B116" s="84" t="str">
        <f>INDEX([16]Data!$C$5:$C$156,MATCH(A116,[16]Data!$A$5:$A$156,0))</f>
        <v>KJ - Postoloprty, Dvořákova</v>
      </c>
      <c r="C116" s="85" t="str">
        <f>VLOOKUP($C$2,'[76]ERU-1'!$A$6:$BE$17,C$42,FALSE)</f>
        <v>Prosinec</v>
      </c>
      <c r="D116" s="85">
        <f>VLOOKUP($C$2,'[76]ERU-1'!$A$6:$BE$17,D$42,FALSE)</f>
        <v>12</v>
      </c>
      <c r="E116" s="85">
        <f>VLOOKUP($C$2,'[76]ERU-1'!$A$6:$BE$17,E$42,FALSE)</f>
        <v>969.76499999999999</v>
      </c>
      <c r="F116" s="85">
        <f>VLOOKUP($C$2,'[76]ERU-1'!$A$6:$BE$17,F$42,FALSE)</f>
        <v>525.48</v>
      </c>
      <c r="G116" s="85">
        <f>VLOOKUP($C$2,'[76]ERU-1'!$A$6:$BE$17,G$42,FALSE)</f>
        <v>35.283999999999999</v>
      </c>
      <c r="H116" s="85">
        <f>VLOOKUP($C$2,'[76]ERU-1'!$A$6:$BE$17,H$42,FALSE)</f>
        <v>1539</v>
      </c>
      <c r="I116" s="85">
        <f>VLOOKUP($C$2,'[76]ERU-1'!$A$6:$BE$17,I$42,FALSE)</f>
        <v>0</v>
      </c>
      <c r="J116" s="85">
        <f>VLOOKUP($C$2,'[76]ERU-1'!$A$6:$BE$17,J$42,FALSE)</f>
        <v>0</v>
      </c>
      <c r="K116" s="85">
        <f>VLOOKUP($C$2,'[76]ERU-1'!$A$6:$BE$17,K$42,FALSE)</f>
        <v>1539</v>
      </c>
      <c r="L116" s="85">
        <f>VLOOKUP($C$2,'[76]ERU-1'!$A$6:$BE$17,L$42,FALSE)</f>
        <v>0</v>
      </c>
      <c r="M116" s="85">
        <f>VLOOKUP($C$2,'[76]ERU-1'!$A$6:$BE$17,M$42,FALSE)</f>
        <v>1539</v>
      </c>
      <c r="N116" s="85">
        <f>VLOOKUP($C$2,'[76]ERU-1'!$A$6:$BE$17,N$42,FALSE)</f>
        <v>0</v>
      </c>
      <c r="O116" s="85" t="s">
        <v>36</v>
      </c>
      <c r="P116" s="85">
        <f>VLOOKUP($C$2,'[76]ERU-1'!$A$6:$BE$17,P$42,FALSE)</f>
        <v>0</v>
      </c>
      <c r="Q116" s="85">
        <f>VLOOKUP($C$2,'[76]ERU-1'!$A$6:$BE$17,Q$42,FALSE)</f>
        <v>0</v>
      </c>
      <c r="R116" s="85">
        <f>VLOOKUP($C$2,'[76]ERU-1'!$A$6:$BE$17,R$42,FALSE)</f>
        <v>1539</v>
      </c>
      <c r="S116" s="85">
        <f>VLOOKUP($C$2,'[76]ERU-1'!$A$6:$BE$17,S$42,FALSE)</f>
        <v>0</v>
      </c>
      <c r="T116" s="85">
        <f>VLOOKUP($C$2,'[76]ERU-1'!$A$6:$BE$17,T$42,FALSE)</f>
        <v>0</v>
      </c>
      <c r="U116" s="85">
        <f>VLOOKUP($C$2,'[76]ERU-1'!$A$6:$BE$17,U$42,FALSE)</f>
        <v>0</v>
      </c>
      <c r="V116" s="85">
        <f>VLOOKUP($C$2,'[76]ERU-1'!$A$6:$BE$17,V$42,FALSE)</f>
        <v>0</v>
      </c>
      <c r="W116" s="85">
        <f>VLOOKUP($C$2,'[76]ERU-1'!$A$6:$BE$17,W$42,FALSE)</f>
        <v>0</v>
      </c>
      <c r="X116" s="85">
        <f>VLOOKUP($C$2,'[76]ERU-1'!$A$6:$BE$17,X$42,FALSE)</f>
        <v>0</v>
      </c>
      <c r="Y116" s="85">
        <f>VLOOKUP($C$2,'[76]ERU-1'!$A$6:$BE$17,Y$42,FALSE)</f>
        <v>0</v>
      </c>
      <c r="Z116" s="85">
        <f>VLOOKUP($C$2,'[76]ERU-1'!$A$6:$BE$17,Z$42,FALSE)</f>
        <v>0</v>
      </c>
      <c r="AA116" s="85" t="str">
        <f>INDEX([16]Data!$BK$5:$BK$156,MATCH(A116,[16]Data!$A$5:$A$156,0))</f>
        <v>Ústecký</v>
      </c>
      <c r="AB116" s="86">
        <f>INDEX([16]Data!$BM$5:$BM$156,MATCH(A116,[16]Data!$A$5:$A$156,0))</f>
        <v>1.0629999999999999</v>
      </c>
      <c r="AC116" s="12"/>
      <c r="AD116" s="39">
        <f t="shared" si="18"/>
        <v>0.81354190454441655</v>
      </c>
    </row>
    <row r="117" spans="1:30" x14ac:dyDescent="0.25">
      <c r="A117">
        <v>3614</v>
      </c>
      <c r="B117" s="84" t="str">
        <f>INDEX([16]Data!$C$5:$C$156,MATCH(A117,[16]Data!$A$5:$A$156,0))</f>
        <v>KJ - Prostějov, B. Šmerala</v>
      </c>
      <c r="C117" s="85" t="str">
        <f>VLOOKUP($C$2,'[77]ERU-1'!$A$6:$BE$17,C$42,FALSE)</f>
        <v>Prosinec</v>
      </c>
      <c r="D117" s="85">
        <f>VLOOKUP($C$2,'[77]ERU-1'!$A$6:$BE$17,D$42,FALSE)</f>
        <v>12</v>
      </c>
      <c r="E117" s="85">
        <f>VLOOKUP($C$2,'[77]ERU-1'!$A$6:$BE$17,E$42,FALSE)</f>
        <v>889.495</v>
      </c>
      <c r="F117" s="85">
        <f>VLOOKUP($C$2,'[77]ERU-1'!$A$6:$BE$17,F$42,FALSE)</f>
        <v>485.33699999999999</v>
      </c>
      <c r="G117" s="85">
        <f>VLOOKUP($C$2,'[77]ERU-1'!$A$6:$BE$17,G$42,FALSE)</f>
        <v>35.295000000000002</v>
      </c>
      <c r="H117" s="85">
        <f>VLOOKUP($C$2,'[77]ERU-1'!$A$6:$BE$17,H$42,FALSE)</f>
        <v>1421</v>
      </c>
      <c r="I117" s="85">
        <f>VLOOKUP($C$2,'[77]ERU-1'!$A$6:$BE$17,I$42,FALSE)</f>
        <v>0</v>
      </c>
      <c r="J117" s="85">
        <f>VLOOKUP($C$2,'[77]ERU-1'!$A$6:$BE$17,J$42,FALSE)</f>
        <v>0</v>
      </c>
      <c r="K117" s="85">
        <f>VLOOKUP($C$2,'[77]ERU-1'!$A$6:$BE$17,K$42,FALSE)</f>
        <v>1421</v>
      </c>
      <c r="L117" s="85">
        <f>VLOOKUP($C$2,'[77]ERU-1'!$A$6:$BE$17,L$42,FALSE)</f>
        <v>0</v>
      </c>
      <c r="M117" s="85">
        <f>VLOOKUP($C$2,'[77]ERU-1'!$A$6:$BE$17,M$42,FALSE)</f>
        <v>1421</v>
      </c>
      <c r="N117" s="85">
        <f>VLOOKUP($C$2,'[77]ERU-1'!$A$6:$BE$17,N$42,FALSE)</f>
        <v>0</v>
      </c>
      <c r="O117" s="85" t="s">
        <v>36</v>
      </c>
      <c r="P117" s="85">
        <f>VLOOKUP($C$2,'[77]ERU-1'!$A$6:$BE$17,P$42,FALSE)</f>
        <v>0</v>
      </c>
      <c r="Q117" s="85">
        <f>VLOOKUP($C$2,'[77]ERU-1'!$A$6:$BE$17,Q$42,FALSE)</f>
        <v>0</v>
      </c>
      <c r="R117" s="85">
        <f>VLOOKUP($C$2,'[77]ERU-1'!$A$6:$BE$17,R$42,FALSE)</f>
        <v>1421</v>
      </c>
      <c r="S117" s="85">
        <f>VLOOKUP($C$2,'[77]ERU-1'!$A$6:$BE$17,S$42,FALSE)</f>
        <v>0</v>
      </c>
      <c r="T117" s="85">
        <f>VLOOKUP($C$2,'[77]ERU-1'!$A$6:$BE$17,T$42,FALSE)</f>
        <v>0</v>
      </c>
      <c r="U117" s="85">
        <f>VLOOKUP($C$2,'[77]ERU-1'!$A$6:$BE$17,U$42,FALSE)</f>
        <v>0</v>
      </c>
      <c r="V117" s="85">
        <f>VLOOKUP($C$2,'[77]ERU-1'!$A$6:$BE$17,V$42,FALSE)</f>
        <v>0</v>
      </c>
      <c r="W117" s="85">
        <f>VLOOKUP($C$2,'[77]ERU-1'!$A$6:$BE$17,W$42,FALSE)</f>
        <v>0</v>
      </c>
      <c r="X117" s="85">
        <f>VLOOKUP($C$2,'[77]ERU-1'!$A$6:$BE$17,X$42,FALSE)</f>
        <v>0</v>
      </c>
      <c r="Y117" s="85">
        <f>VLOOKUP($C$2,'[77]ERU-1'!$A$6:$BE$17,Y$42,FALSE)</f>
        <v>0</v>
      </c>
      <c r="Z117" s="85">
        <f>VLOOKUP($C$2,'[77]ERU-1'!$A$6:$BE$17,Z$42,FALSE)</f>
        <v>0</v>
      </c>
      <c r="AA117" s="85" t="str">
        <f>INDEX([16]Data!$BK$5:$BK$156,MATCH(A117,[16]Data!$A$5:$A$156,0))</f>
        <v>Olomoucký</v>
      </c>
      <c r="AB117" s="86">
        <f>INDEX([16]Data!$BM$5:$BM$156,MATCH(A117,[16]Data!$A$5:$A$156,0))</f>
        <v>1.964</v>
      </c>
      <c r="AC117" s="12"/>
      <c r="AD117" s="39">
        <f t="shared" si="18"/>
        <v>0.81329513765120365</v>
      </c>
    </row>
    <row r="118" spans="1:30" x14ac:dyDescent="0.25">
      <c r="A118">
        <v>3613</v>
      </c>
      <c r="B118" s="84" t="str">
        <f>INDEX([16]Data!$C$5:$C$156,MATCH(A118,[16]Data!$A$5:$A$156,0))</f>
        <v>KJ - Prostějov, S. Manharda</v>
      </c>
      <c r="C118" s="85" t="str">
        <f>VLOOKUP($C$2,'[78]ERU-1'!$A$6:$BE$17,C$42,FALSE)</f>
        <v>Prosinec</v>
      </c>
      <c r="D118" s="85">
        <f>VLOOKUP($C$2,'[78]ERU-1'!$A$6:$BE$17,D$42,FALSE)</f>
        <v>12</v>
      </c>
      <c r="E118" s="85">
        <f>VLOOKUP($C$2,'[78]ERU-1'!$A$6:$BE$17,E$42,FALSE)</f>
        <v>1425.1990000000001</v>
      </c>
      <c r="F118" s="85">
        <f>VLOOKUP($C$2,'[78]ERU-1'!$A$6:$BE$17,F$42,FALSE)</f>
        <v>772.36800000000005</v>
      </c>
      <c r="G118" s="85">
        <f>VLOOKUP($C$2,'[78]ERU-1'!$A$6:$BE$17,G$42,FALSE)</f>
        <v>35.296999999999997</v>
      </c>
      <c r="H118" s="85">
        <f>VLOOKUP($C$2,'[78]ERU-1'!$A$6:$BE$17,H$42,FALSE)</f>
        <v>2302</v>
      </c>
      <c r="I118" s="85">
        <f>VLOOKUP($C$2,'[78]ERU-1'!$A$6:$BE$17,I$42,FALSE)</f>
        <v>0</v>
      </c>
      <c r="J118" s="85">
        <f>VLOOKUP($C$2,'[78]ERU-1'!$A$6:$BE$17,J$42,FALSE)</f>
        <v>0</v>
      </c>
      <c r="K118" s="85">
        <f>VLOOKUP($C$2,'[78]ERU-1'!$A$6:$BE$17,K$42,FALSE)</f>
        <v>2302</v>
      </c>
      <c r="L118" s="85">
        <f>VLOOKUP($C$2,'[78]ERU-1'!$A$6:$BE$17,L$42,FALSE)</f>
        <v>0</v>
      </c>
      <c r="M118" s="85">
        <f>VLOOKUP($C$2,'[78]ERU-1'!$A$6:$BE$17,M$42,FALSE)</f>
        <v>2302</v>
      </c>
      <c r="N118" s="85">
        <f>VLOOKUP($C$2,'[78]ERU-1'!$A$6:$BE$17,N$42,FALSE)</f>
        <v>0</v>
      </c>
      <c r="O118" s="85" t="s">
        <v>36</v>
      </c>
      <c r="P118" s="85">
        <f>VLOOKUP($C$2,'[78]ERU-1'!$A$6:$BE$17,P$42,FALSE)</f>
        <v>0</v>
      </c>
      <c r="Q118" s="85">
        <f>VLOOKUP($C$2,'[78]ERU-1'!$A$6:$BE$17,Q$42,FALSE)</f>
        <v>0</v>
      </c>
      <c r="R118" s="85">
        <f>VLOOKUP($C$2,'[78]ERU-1'!$A$6:$BE$17,R$42,FALSE)</f>
        <v>2302</v>
      </c>
      <c r="S118" s="85">
        <f>VLOOKUP($C$2,'[78]ERU-1'!$A$6:$BE$17,S$42,FALSE)</f>
        <v>0</v>
      </c>
      <c r="T118" s="85">
        <f>VLOOKUP($C$2,'[78]ERU-1'!$A$6:$BE$17,T$42,FALSE)</f>
        <v>0</v>
      </c>
      <c r="U118" s="85">
        <f>VLOOKUP($C$2,'[78]ERU-1'!$A$6:$BE$17,U$42,FALSE)</f>
        <v>0</v>
      </c>
      <c r="V118" s="85">
        <f>VLOOKUP($C$2,'[78]ERU-1'!$A$6:$BE$17,V$42,FALSE)</f>
        <v>0</v>
      </c>
      <c r="W118" s="85">
        <f>VLOOKUP($C$2,'[78]ERU-1'!$A$6:$BE$17,W$42,FALSE)</f>
        <v>0</v>
      </c>
      <c r="X118" s="85">
        <f>VLOOKUP($C$2,'[78]ERU-1'!$A$6:$BE$17,X$42,FALSE)</f>
        <v>0</v>
      </c>
      <c r="Y118" s="85">
        <f>VLOOKUP($C$2,'[78]ERU-1'!$A$6:$BE$17,Y$42,FALSE)</f>
        <v>0</v>
      </c>
      <c r="Z118" s="85">
        <f>VLOOKUP($C$2,'[78]ERU-1'!$A$6:$BE$17,Z$42,FALSE)</f>
        <v>0</v>
      </c>
      <c r="AA118" s="85" t="str">
        <f>INDEX([16]Data!$BK$5:$BK$156,MATCH(A118,[16]Data!$A$5:$A$156,0))</f>
        <v>Olomoucký</v>
      </c>
      <c r="AB118" s="86">
        <f>INDEX([16]Data!$BM$5:$BM$156,MATCH(A118,[16]Data!$A$5:$A$156,0))</f>
        <v>1.964</v>
      </c>
      <c r="AC118" s="12"/>
      <c r="AD118" s="39">
        <f t="shared" si="18"/>
        <v>0.82790126525755137</v>
      </c>
    </row>
    <row r="119" spans="1:30" x14ac:dyDescent="0.25">
      <c r="A119">
        <v>3611</v>
      </c>
      <c r="B119" s="84" t="str">
        <f>INDEX([16]Data!$C$5:$C$156,MATCH(A119,[16]Data!$A$5:$A$156,0))</f>
        <v>KJ - Prostějov, Moravská</v>
      </c>
      <c r="C119" s="85" t="str">
        <f>VLOOKUP($C$2,'[79]ERU-1'!$A$6:$BE$17,C$42,FALSE)</f>
        <v>Prosinec</v>
      </c>
      <c r="D119" s="85">
        <f>VLOOKUP($C$2,'[79]ERU-1'!$A$6:$BE$17,D$42,FALSE)</f>
        <v>12</v>
      </c>
      <c r="E119" s="85">
        <f>VLOOKUP($C$2,'[79]ERU-1'!$A$6:$BE$17,E$42,FALSE)</f>
        <v>595.03599999999994</v>
      </c>
      <c r="F119" s="85">
        <f>VLOOKUP($C$2,'[79]ERU-1'!$A$6:$BE$17,F$42,FALSE)</f>
        <v>318.39499999999998</v>
      </c>
      <c r="G119" s="85">
        <f>VLOOKUP($C$2,'[79]ERU-1'!$A$6:$BE$17,G$42,FALSE)</f>
        <v>35.298000000000002</v>
      </c>
      <c r="H119" s="85">
        <f>VLOOKUP($C$2,'[79]ERU-1'!$A$6:$BE$17,H$42,FALSE)</f>
        <v>874</v>
      </c>
      <c r="I119" s="85">
        <f>VLOOKUP($C$2,'[79]ERU-1'!$A$6:$BE$17,I$42,FALSE)</f>
        <v>0</v>
      </c>
      <c r="J119" s="85">
        <f>VLOOKUP($C$2,'[79]ERU-1'!$A$6:$BE$17,J$42,FALSE)</f>
        <v>0</v>
      </c>
      <c r="K119" s="85">
        <f>VLOOKUP($C$2,'[79]ERU-1'!$A$6:$BE$17,K$42,FALSE)</f>
        <v>874</v>
      </c>
      <c r="L119" s="85">
        <f>VLOOKUP($C$2,'[79]ERU-1'!$A$6:$BE$17,L$42,FALSE)</f>
        <v>0</v>
      </c>
      <c r="M119" s="85">
        <f>VLOOKUP($C$2,'[79]ERU-1'!$A$6:$BE$17,M$42,FALSE)</f>
        <v>874</v>
      </c>
      <c r="N119" s="85">
        <f>VLOOKUP($C$2,'[79]ERU-1'!$A$6:$BE$17,N$42,FALSE)</f>
        <v>0</v>
      </c>
      <c r="O119" s="85" t="s">
        <v>36</v>
      </c>
      <c r="P119" s="85">
        <f>VLOOKUP($C$2,'[79]ERU-1'!$A$6:$BE$17,P$42,FALSE)</f>
        <v>0</v>
      </c>
      <c r="Q119" s="85">
        <f>VLOOKUP($C$2,'[79]ERU-1'!$A$6:$BE$17,Q$42,FALSE)</f>
        <v>0</v>
      </c>
      <c r="R119" s="85">
        <f>VLOOKUP($C$2,'[79]ERU-1'!$A$6:$BE$17,R$42,FALSE)</f>
        <v>874</v>
      </c>
      <c r="S119" s="85">
        <f>VLOOKUP($C$2,'[79]ERU-1'!$A$6:$BE$17,S$42,FALSE)</f>
        <v>0</v>
      </c>
      <c r="T119" s="85">
        <f>VLOOKUP($C$2,'[79]ERU-1'!$A$6:$BE$17,T$42,FALSE)</f>
        <v>0</v>
      </c>
      <c r="U119" s="85">
        <f>VLOOKUP($C$2,'[79]ERU-1'!$A$6:$BE$17,U$42,FALSE)</f>
        <v>0</v>
      </c>
      <c r="V119" s="85">
        <f>VLOOKUP($C$2,'[79]ERU-1'!$A$6:$BE$17,V$42,FALSE)</f>
        <v>0</v>
      </c>
      <c r="W119" s="85">
        <f>VLOOKUP($C$2,'[79]ERU-1'!$A$6:$BE$17,W$42,FALSE)</f>
        <v>0</v>
      </c>
      <c r="X119" s="85">
        <f>VLOOKUP($C$2,'[79]ERU-1'!$A$6:$BE$17,X$42,FALSE)</f>
        <v>0</v>
      </c>
      <c r="Y119" s="85">
        <f>VLOOKUP($C$2,'[79]ERU-1'!$A$6:$BE$17,Y$42,FALSE)</f>
        <v>0</v>
      </c>
      <c r="Z119" s="85">
        <f>VLOOKUP($C$2,'[79]ERU-1'!$A$6:$BE$17,Z$42,FALSE)</f>
        <v>0</v>
      </c>
      <c r="AA119" s="85" t="str">
        <f>INDEX([16]Data!$BK$5:$BK$156,MATCH(A119,[16]Data!$A$5:$A$156,0))</f>
        <v>Olomoucký</v>
      </c>
      <c r="AB119" s="86">
        <f>INDEX([16]Data!$BM$5:$BM$156,MATCH(A119,[16]Data!$A$5:$A$156,0))</f>
        <v>0.79700000000000004</v>
      </c>
      <c r="AC119" s="12"/>
      <c r="AD119" s="39">
        <f t="shared" si="18"/>
        <v>0.76250499466944455</v>
      </c>
    </row>
    <row r="120" spans="1:30" x14ac:dyDescent="0.25">
      <c r="A120">
        <v>3314</v>
      </c>
      <c r="B120" s="84" t="str">
        <f>INDEX([16]Data!$C$5:$C$156,MATCH(A120,[16]Data!$A$5:$A$156,0))</f>
        <v>KJ - Prostějov nemocnice</v>
      </c>
      <c r="C120" s="85" t="str">
        <f>VLOOKUP($C$2,'[80]ERU-1'!$A$6:$BE$17,C$42,FALSE)</f>
        <v>Prosinec</v>
      </c>
      <c r="D120" s="85">
        <f>VLOOKUP($C$2,'[80]ERU-1'!$A$6:$BE$17,D$42,FALSE)</f>
        <v>12</v>
      </c>
      <c r="E120" s="85">
        <f>VLOOKUP($C$2,'[80]ERU-1'!$A$6:$BE$17,E$42,FALSE)</f>
        <v>1859.827</v>
      </c>
      <c r="F120" s="85">
        <f>VLOOKUP($C$2,'[80]ERU-1'!$A$6:$BE$17,F$42,FALSE)</f>
        <v>974.01700000000005</v>
      </c>
      <c r="G120" s="85">
        <f>VLOOKUP($C$2,'[80]ERU-1'!$A$6:$BE$17,G$42,FALSE)</f>
        <v>35.296999999999997</v>
      </c>
      <c r="H120" s="85">
        <f>VLOOKUP($C$2,'[80]ERU-1'!$A$6:$BE$17,H$42,FALSE)</f>
        <v>2746</v>
      </c>
      <c r="I120" s="85">
        <f>VLOOKUP($C$2,'[80]ERU-1'!$A$6:$BE$17,I$42,FALSE)</f>
        <v>0</v>
      </c>
      <c r="J120" s="85">
        <f>VLOOKUP($C$2,'[80]ERU-1'!$A$6:$BE$17,J$42,FALSE)</f>
        <v>0</v>
      </c>
      <c r="K120" s="85">
        <f>VLOOKUP($C$2,'[80]ERU-1'!$A$6:$BE$17,K$42,FALSE)</f>
        <v>2746</v>
      </c>
      <c r="L120" s="85">
        <f>VLOOKUP($C$2,'[80]ERU-1'!$A$6:$BE$17,L$42,FALSE)</f>
        <v>0</v>
      </c>
      <c r="M120" s="85">
        <f>VLOOKUP($C$2,'[80]ERU-1'!$A$6:$BE$17,M$42,FALSE)</f>
        <v>2746</v>
      </c>
      <c r="N120" s="85">
        <f>VLOOKUP($C$2,'[80]ERU-1'!$A$6:$BE$17,N$42,FALSE)</f>
        <v>0</v>
      </c>
      <c r="O120" s="85" t="s">
        <v>36</v>
      </c>
      <c r="P120" s="85">
        <f>VLOOKUP($C$2,'[80]ERU-1'!$A$6:$BE$17,P$42,FALSE)</f>
        <v>0</v>
      </c>
      <c r="Q120" s="85">
        <f>VLOOKUP($C$2,'[80]ERU-1'!$A$6:$BE$17,Q$42,FALSE)</f>
        <v>0</v>
      </c>
      <c r="R120" s="85">
        <f>VLOOKUP($C$2,'[80]ERU-1'!$A$6:$BE$17,R$42,FALSE)</f>
        <v>2746</v>
      </c>
      <c r="S120" s="85">
        <f>VLOOKUP($C$2,'[80]ERU-1'!$A$6:$BE$17,S$42,FALSE)</f>
        <v>0</v>
      </c>
      <c r="T120" s="85">
        <f>VLOOKUP($C$2,'[80]ERU-1'!$A$6:$BE$17,T$42,FALSE)</f>
        <v>0</v>
      </c>
      <c r="U120" s="85">
        <f>VLOOKUP($C$2,'[80]ERU-1'!$A$6:$BE$17,U$42,FALSE)</f>
        <v>0</v>
      </c>
      <c r="V120" s="85">
        <f>VLOOKUP($C$2,'[80]ERU-1'!$A$6:$BE$17,V$42,FALSE)</f>
        <v>0</v>
      </c>
      <c r="W120" s="85">
        <f>VLOOKUP($C$2,'[80]ERU-1'!$A$6:$BE$17,W$42,FALSE)</f>
        <v>0</v>
      </c>
      <c r="X120" s="85">
        <f>VLOOKUP($C$2,'[80]ERU-1'!$A$6:$BE$17,X$42,FALSE)</f>
        <v>0</v>
      </c>
      <c r="Y120" s="85">
        <f>VLOOKUP($C$2,'[80]ERU-1'!$A$6:$BE$17,Y$42,FALSE)</f>
        <v>0</v>
      </c>
      <c r="Z120" s="85">
        <f>VLOOKUP($C$2,'[80]ERU-1'!$A$6:$BE$17,Z$42,FALSE)</f>
        <v>0</v>
      </c>
      <c r="AA120" s="85" t="str">
        <f>INDEX([16]Data!$BK$5:$BK$156,MATCH(A120,[16]Data!$A$5:$A$156,0))</f>
        <v>Olomoucký</v>
      </c>
      <c r="AB120" s="86">
        <f>INDEX([16]Data!$BM$5:$BM$156,MATCH(A120,[16]Data!$A$5:$A$156,0))</f>
        <v>1.9950000000000001</v>
      </c>
      <c r="AC120" s="12"/>
      <c r="AD120" s="39">
        <f t="shared" si="18"/>
        <v>0.78312573371694516</v>
      </c>
    </row>
    <row r="121" spans="1:30" x14ac:dyDescent="0.25">
      <c r="A121">
        <v>3315</v>
      </c>
      <c r="B121" s="84" t="str">
        <f>INDEX([16]Data!$C$5:$C$156,MATCH(A121,[16]Data!$A$5:$A$156,0))</f>
        <v>KJ - Prostějov sladovny</v>
      </c>
      <c r="C121" s="85" t="str">
        <f>VLOOKUP($C$2,'[81]ERU-1'!$A$6:$BE$17,C$42,FALSE)</f>
        <v>Prosinec</v>
      </c>
      <c r="D121" s="85">
        <f>VLOOKUP($C$2,'[81]ERU-1'!$A$6:$BE$17,D$42,FALSE)</f>
        <v>12</v>
      </c>
      <c r="E121" s="85">
        <f>VLOOKUP($C$2,'[81]ERU-1'!$A$6:$BE$17,E$42,FALSE)</f>
        <v>1578.37</v>
      </c>
      <c r="F121" s="85">
        <f>VLOOKUP($C$2,'[81]ERU-1'!$A$6:$BE$17,F$42,FALSE)</f>
        <v>838.23900000000003</v>
      </c>
      <c r="G121" s="85">
        <f>VLOOKUP($C$2,'[81]ERU-1'!$A$6:$BE$17,G$42,FALSE)</f>
        <v>35.296999999999997</v>
      </c>
      <c r="H121" s="85">
        <f>VLOOKUP($C$2,'[81]ERU-1'!$A$6:$BE$17,H$42,FALSE)</f>
        <v>2440</v>
      </c>
      <c r="I121" s="85">
        <f>VLOOKUP($C$2,'[81]ERU-1'!$A$6:$BE$17,I$42,FALSE)</f>
        <v>0</v>
      </c>
      <c r="J121" s="85">
        <f>VLOOKUP($C$2,'[81]ERU-1'!$A$6:$BE$17,J$42,FALSE)</f>
        <v>0</v>
      </c>
      <c r="K121" s="85">
        <f>VLOOKUP($C$2,'[81]ERU-1'!$A$6:$BE$17,K$42,FALSE)</f>
        <v>2440</v>
      </c>
      <c r="L121" s="85">
        <f>VLOOKUP($C$2,'[81]ERU-1'!$A$6:$BE$17,L$42,FALSE)</f>
        <v>0</v>
      </c>
      <c r="M121" s="85">
        <f>VLOOKUP($C$2,'[81]ERU-1'!$A$6:$BE$17,M$42,FALSE)</f>
        <v>2440</v>
      </c>
      <c r="N121" s="85">
        <f>VLOOKUP($C$2,'[81]ERU-1'!$A$6:$BE$17,N$42,FALSE)</f>
        <v>0</v>
      </c>
      <c r="O121" s="85" t="s">
        <v>36</v>
      </c>
      <c r="P121" s="85">
        <f>VLOOKUP($C$2,'[81]ERU-1'!$A$6:$BE$17,P$42,FALSE)</f>
        <v>0</v>
      </c>
      <c r="Q121" s="85">
        <f>VLOOKUP($C$2,'[81]ERU-1'!$A$6:$BE$17,Q$42,FALSE)</f>
        <v>0</v>
      </c>
      <c r="R121" s="85">
        <f>VLOOKUP($C$2,'[81]ERU-1'!$A$6:$BE$17,R$42,FALSE)</f>
        <v>2440</v>
      </c>
      <c r="S121" s="85">
        <f>VLOOKUP($C$2,'[81]ERU-1'!$A$6:$BE$17,S$42,FALSE)</f>
        <v>0</v>
      </c>
      <c r="T121" s="85">
        <f>VLOOKUP($C$2,'[81]ERU-1'!$A$6:$BE$17,T$42,FALSE)</f>
        <v>0</v>
      </c>
      <c r="U121" s="85">
        <f>VLOOKUP($C$2,'[81]ERU-1'!$A$6:$BE$17,U$42,FALSE)</f>
        <v>0</v>
      </c>
      <c r="V121" s="85">
        <f>VLOOKUP($C$2,'[81]ERU-1'!$A$6:$BE$17,V$42,FALSE)</f>
        <v>0</v>
      </c>
      <c r="W121" s="85">
        <f>VLOOKUP($C$2,'[81]ERU-1'!$A$6:$BE$17,W$42,FALSE)</f>
        <v>0</v>
      </c>
      <c r="X121" s="85">
        <f>VLOOKUP($C$2,'[81]ERU-1'!$A$6:$BE$17,X$42,FALSE)</f>
        <v>0</v>
      </c>
      <c r="Y121" s="85">
        <f>VLOOKUP($C$2,'[81]ERU-1'!$A$6:$BE$17,Y$42,FALSE)</f>
        <v>0</v>
      </c>
      <c r="Z121" s="85">
        <f>VLOOKUP($C$2,'[81]ERU-1'!$A$6:$BE$17,Z$42,FALSE)</f>
        <v>0</v>
      </c>
      <c r="AA121" s="85" t="str">
        <f>INDEX([16]Data!$BK$5:$BK$156,MATCH(A121,[16]Data!$A$5:$A$156,0))</f>
        <v>Olomoucký</v>
      </c>
      <c r="AB121" s="86">
        <f>INDEX([16]Data!$BM$5:$BM$156,MATCH(A121,[16]Data!$A$5:$A$156,0))</f>
        <v>2.5129999999999999</v>
      </c>
      <c r="AC121" s="12"/>
      <c r="AD121" s="39">
        <f t="shared" si="18"/>
        <v>0.80857342330502124</v>
      </c>
    </row>
    <row r="122" spans="1:30" x14ac:dyDescent="0.25">
      <c r="A122">
        <v>3612</v>
      </c>
      <c r="B122" s="84" t="str">
        <f>INDEX([16]Data!$C$5:$C$156,MATCH(A122,[16]Data!$A$5:$A$156,0))</f>
        <v>KJ - Prostějov, Tylova</v>
      </c>
      <c r="C122" s="85" t="str">
        <f>VLOOKUP($C$2,'[82]ERU-1'!$A$6:$BE$17,C$42,FALSE)</f>
        <v>Prosinec</v>
      </c>
      <c r="D122" s="85">
        <f>VLOOKUP($C$2,'[82]ERU-1'!$A$6:$BE$17,D$42,FALSE)</f>
        <v>12</v>
      </c>
      <c r="E122" s="85">
        <f>VLOOKUP($C$2,'[82]ERU-1'!$A$6:$BE$17,E$42,FALSE)</f>
        <v>1019.269</v>
      </c>
      <c r="F122" s="85">
        <f>VLOOKUP($C$2,'[82]ERU-1'!$A$6:$BE$17,F$42,FALSE)</f>
        <v>524.83900000000006</v>
      </c>
      <c r="G122" s="85">
        <f>VLOOKUP($C$2,'[82]ERU-1'!$A$6:$BE$17,G$42,FALSE)</f>
        <v>35.298000000000002</v>
      </c>
      <c r="H122" s="85">
        <f>VLOOKUP($C$2,'[82]ERU-1'!$A$6:$BE$17,H$42,FALSE)</f>
        <v>1455</v>
      </c>
      <c r="I122" s="85">
        <f>VLOOKUP($C$2,'[82]ERU-1'!$A$6:$BE$17,I$42,FALSE)</f>
        <v>0</v>
      </c>
      <c r="J122" s="85">
        <f>VLOOKUP($C$2,'[82]ERU-1'!$A$6:$BE$17,J$42,FALSE)</f>
        <v>0</v>
      </c>
      <c r="K122" s="85">
        <f>VLOOKUP($C$2,'[82]ERU-1'!$A$6:$BE$17,K$42,FALSE)</f>
        <v>1455</v>
      </c>
      <c r="L122" s="85">
        <f>VLOOKUP($C$2,'[82]ERU-1'!$A$6:$BE$17,L$42,FALSE)</f>
        <v>0</v>
      </c>
      <c r="M122" s="85">
        <f>VLOOKUP($C$2,'[82]ERU-1'!$A$6:$BE$17,M$42,FALSE)</f>
        <v>1455</v>
      </c>
      <c r="N122" s="85">
        <f>VLOOKUP($C$2,'[82]ERU-1'!$A$6:$BE$17,N$42,FALSE)</f>
        <v>0</v>
      </c>
      <c r="O122" s="85" t="s">
        <v>36</v>
      </c>
      <c r="P122" s="85">
        <f>VLOOKUP($C$2,'[82]ERU-1'!$A$6:$BE$17,P$42,FALSE)</f>
        <v>0</v>
      </c>
      <c r="Q122" s="85">
        <f>VLOOKUP($C$2,'[82]ERU-1'!$A$6:$BE$17,Q$42,FALSE)</f>
        <v>0</v>
      </c>
      <c r="R122" s="85">
        <f>VLOOKUP($C$2,'[82]ERU-1'!$A$6:$BE$17,R$42,FALSE)</f>
        <v>1455</v>
      </c>
      <c r="S122" s="85">
        <f>VLOOKUP($C$2,'[82]ERU-1'!$A$6:$BE$17,S$42,FALSE)</f>
        <v>0</v>
      </c>
      <c r="T122" s="85">
        <f>VLOOKUP($C$2,'[82]ERU-1'!$A$6:$BE$17,T$42,FALSE)</f>
        <v>0</v>
      </c>
      <c r="U122" s="85">
        <f>VLOOKUP($C$2,'[82]ERU-1'!$A$6:$BE$17,U$42,FALSE)</f>
        <v>0</v>
      </c>
      <c r="V122" s="85">
        <f>VLOOKUP($C$2,'[82]ERU-1'!$A$6:$BE$17,V$42,FALSE)</f>
        <v>0</v>
      </c>
      <c r="W122" s="85">
        <f>VLOOKUP($C$2,'[82]ERU-1'!$A$6:$BE$17,W$42,FALSE)</f>
        <v>0</v>
      </c>
      <c r="X122" s="85">
        <f>VLOOKUP($C$2,'[82]ERU-1'!$A$6:$BE$17,X$42,FALSE)</f>
        <v>0</v>
      </c>
      <c r="Y122" s="85">
        <f>VLOOKUP($C$2,'[82]ERU-1'!$A$6:$BE$17,Y$42,FALSE)</f>
        <v>0</v>
      </c>
      <c r="Z122" s="85">
        <f>VLOOKUP($C$2,'[82]ERU-1'!$A$6:$BE$17,Z$42,FALSE)</f>
        <v>0</v>
      </c>
      <c r="AA122" s="85" t="str">
        <f>INDEX([16]Data!$BK$5:$BK$156,MATCH(A122,[16]Data!$A$5:$A$156,0))</f>
        <v>Olomoucký</v>
      </c>
      <c r="AB122" s="86">
        <f>INDEX([16]Data!$BM$5:$BM$156,MATCH(A122,[16]Data!$A$5:$A$156,0))</f>
        <v>1.274</v>
      </c>
      <c r="AC122" s="12"/>
      <c r="AD122" s="39">
        <f t="shared" si="18"/>
        <v>0.77007742691885817</v>
      </c>
    </row>
    <row r="123" spans="1:30" x14ac:dyDescent="0.25">
      <c r="A123">
        <v>2882</v>
      </c>
      <c r="B123" s="84" t="str">
        <f>INDEX([16]Data!$C$5:$C$156,MATCH(A123,[16]Data!$A$5:$A$156,0))</f>
        <v>KJ - Rokycany</v>
      </c>
      <c r="C123" s="85" t="str">
        <f>VLOOKUP($C$2,'[83]ERU-1'!$A$6:$BE$17,C$42,FALSE)</f>
        <v>Prosinec</v>
      </c>
      <c r="D123" s="85">
        <f>VLOOKUP($C$2,'[83]ERU-1'!$A$6:$BE$17,D$42,FALSE)</f>
        <v>12</v>
      </c>
      <c r="E123" s="85">
        <f>VLOOKUP($C$2,'[83]ERU-1'!$A$6:$BE$17,E$42,FALSE)</f>
        <v>0</v>
      </c>
      <c r="F123" s="85">
        <f>VLOOKUP($C$2,'[83]ERU-1'!$A$6:$BE$17,F$42,FALSE)</f>
        <v>0</v>
      </c>
      <c r="G123" s="85">
        <f>VLOOKUP($C$2,'[83]ERU-1'!$A$6:$BE$17,G$42,FALSE)</f>
        <v>34.667999999999999</v>
      </c>
      <c r="H123" s="85">
        <f>VLOOKUP($C$2,'[83]ERU-1'!$A$6:$BE$17,H$42,FALSE)</f>
        <v>2465</v>
      </c>
      <c r="I123" s="85">
        <f>VLOOKUP($C$2,'[83]ERU-1'!$A$6:$BE$17,I$42,FALSE)</f>
        <v>0</v>
      </c>
      <c r="J123" s="85">
        <f>VLOOKUP($C$2,'[83]ERU-1'!$A$6:$BE$17,J$42,FALSE)</f>
        <v>0</v>
      </c>
      <c r="K123" s="85">
        <f>VLOOKUP($C$2,'[83]ERU-1'!$A$6:$BE$17,K$42,FALSE)</f>
        <v>2465</v>
      </c>
      <c r="L123" s="85">
        <f>VLOOKUP($C$2,'[83]ERU-1'!$A$6:$BE$17,L$42,FALSE)</f>
        <v>0</v>
      </c>
      <c r="M123" s="85">
        <f>VLOOKUP($C$2,'[83]ERU-1'!$A$6:$BE$17,M$42,FALSE)</f>
        <v>2465</v>
      </c>
      <c r="N123" s="85">
        <f>VLOOKUP($C$2,'[83]ERU-1'!$A$6:$BE$17,N$42,FALSE)</f>
        <v>0</v>
      </c>
      <c r="O123" s="85" t="s">
        <v>36</v>
      </c>
      <c r="P123" s="85">
        <f>VLOOKUP($C$2,'[83]ERU-1'!$A$6:$BE$17,P$42,FALSE)</f>
        <v>0</v>
      </c>
      <c r="Q123" s="85">
        <f>VLOOKUP($C$2,'[83]ERU-1'!$A$6:$BE$17,Q$42,FALSE)</f>
        <v>0</v>
      </c>
      <c r="R123" s="85">
        <f>VLOOKUP($C$2,'[83]ERU-1'!$A$6:$BE$17,R$42,FALSE)</f>
        <v>2465</v>
      </c>
      <c r="S123" s="85">
        <f>VLOOKUP($C$2,'[83]ERU-1'!$A$6:$BE$17,S$42,FALSE)</f>
        <v>0</v>
      </c>
      <c r="T123" s="85">
        <f>VLOOKUP($C$2,'[83]ERU-1'!$A$6:$BE$17,T$42,FALSE)</f>
        <v>0</v>
      </c>
      <c r="U123" s="85">
        <f>VLOOKUP($C$2,'[83]ERU-1'!$A$6:$BE$17,U$42,FALSE)</f>
        <v>0</v>
      </c>
      <c r="V123" s="85">
        <f>VLOOKUP($C$2,'[83]ERU-1'!$A$6:$BE$17,V$42,FALSE)</f>
        <v>0</v>
      </c>
      <c r="W123" s="85">
        <f>VLOOKUP($C$2,'[83]ERU-1'!$A$6:$BE$17,W$42,FALSE)</f>
        <v>0</v>
      </c>
      <c r="X123" s="85">
        <f>VLOOKUP($C$2,'[83]ERU-1'!$A$6:$BE$17,X$42,FALSE)</f>
        <v>0</v>
      </c>
      <c r="Y123" s="85">
        <f>VLOOKUP($C$2,'[83]ERU-1'!$A$6:$BE$17,Y$42,FALSE)</f>
        <v>0</v>
      </c>
      <c r="Z123" s="85">
        <f>VLOOKUP($C$2,'[83]ERU-1'!$A$6:$BE$17,Z$42,FALSE)</f>
        <v>0</v>
      </c>
      <c r="AA123" s="85" t="str">
        <f>INDEX([16]Data!$BK$5:$BK$156,MATCH(A123,[16]Data!$A$5:$A$156,0))</f>
        <v>Plzeňský</v>
      </c>
      <c r="AB123" s="86">
        <f>INDEX([16]Data!$BM$5:$BM$156,MATCH(A123,[16]Data!$A$5:$A$156,0))</f>
        <v>1.7909999999999999</v>
      </c>
      <c r="AC123" s="12"/>
      <c r="AD123" s="39" t="e">
        <f t="shared" si="18"/>
        <v>#DIV/0!</v>
      </c>
    </row>
    <row r="124" spans="1:30" x14ac:dyDescent="0.25">
      <c r="A124">
        <v>3221</v>
      </c>
      <c r="B124" s="84" t="str">
        <f>INDEX([16]Data!$C$5:$C$156,MATCH(A124,[16]Data!$A$5:$A$156,0))</f>
        <v>KJ - Roudnice nad Labem</v>
      </c>
      <c r="C124" s="85" t="str">
        <f>VLOOKUP($C$2,'[84]ERU-1'!$A$6:$BE$17,C$42,FALSE)</f>
        <v>Prosinec</v>
      </c>
      <c r="D124" s="85">
        <f>VLOOKUP($C$2,'[84]ERU-1'!$A$6:$BE$17,D$42,FALSE)</f>
        <v>12</v>
      </c>
      <c r="E124" s="85">
        <f>VLOOKUP($C$2,'[84]ERU-1'!$A$6:$BE$17,E$42,FALSE)</f>
        <v>0</v>
      </c>
      <c r="F124" s="85">
        <f>VLOOKUP($C$2,'[84]ERU-1'!$A$6:$BE$17,F$42,FALSE)</f>
        <v>0</v>
      </c>
      <c r="G124" s="85">
        <f>VLOOKUP($C$2,'[84]ERU-1'!$A$6:$BE$17,G$42,FALSE)</f>
        <v>34.667999999999999</v>
      </c>
      <c r="H124" s="85">
        <f>VLOOKUP($C$2,'[84]ERU-1'!$A$6:$BE$17,H$42,FALSE)</f>
        <v>372</v>
      </c>
      <c r="I124" s="85">
        <f>VLOOKUP($C$2,'[84]ERU-1'!$A$6:$BE$17,I$42,FALSE)</f>
        <v>0</v>
      </c>
      <c r="J124" s="85">
        <f>VLOOKUP($C$2,'[84]ERU-1'!$A$6:$BE$17,J$42,FALSE)</f>
        <v>0</v>
      </c>
      <c r="K124" s="85">
        <f>VLOOKUP($C$2,'[84]ERU-1'!$A$6:$BE$17,K$42,FALSE)</f>
        <v>372</v>
      </c>
      <c r="L124" s="85">
        <f>VLOOKUP($C$2,'[84]ERU-1'!$A$6:$BE$17,L$42,FALSE)</f>
        <v>0</v>
      </c>
      <c r="M124" s="85">
        <f>VLOOKUP($C$2,'[84]ERU-1'!$A$6:$BE$17,M$42,FALSE)</f>
        <v>372</v>
      </c>
      <c r="N124" s="85">
        <f>VLOOKUP($C$2,'[84]ERU-1'!$A$6:$BE$17,N$42,FALSE)</f>
        <v>0</v>
      </c>
      <c r="O124" s="85" t="s">
        <v>36</v>
      </c>
      <c r="P124" s="85">
        <f>VLOOKUP($C$2,'[84]ERU-1'!$A$6:$BE$17,P$42,FALSE)</f>
        <v>0</v>
      </c>
      <c r="Q124" s="85">
        <f>VLOOKUP($C$2,'[84]ERU-1'!$A$6:$BE$17,Q$42,FALSE)</f>
        <v>0</v>
      </c>
      <c r="R124" s="85">
        <f>VLOOKUP($C$2,'[84]ERU-1'!$A$6:$BE$17,R$42,FALSE)</f>
        <v>372</v>
      </c>
      <c r="S124" s="85">
        <f>VLOOKUP($C$2,'[84]ERU-1'!$A$6:$BE$17,S$42,FALSE)</f>
        <v>0</v>
      </c>
      <c r="T124" s="85">
        <f>VLOOKUP($C$2,'[84]ERU-1'!$A$6:$BE$17,T$42,FALSE)</f>
        <v>0</v>
      </c>
      <c r="U124" s="85">
        <f>VLOOKUP($C$2,'[84]ERU-1'!$A$6:$BE$17,U$42,FALSE)</f>
        <v>0</v>
      </c>
      <c r="V124" s="85">
        <f>VLOOKUP($C$2,'[84]ERU-1'!$A$6:$BE$17,V$42,FALSE)</f>
        <v>0</v>
      </c>
      <c r="W124" s="85">
        <f>VLOOKUP($C$2,'[84]ERU-1'!$A$6:$BE$17,W$42,FALSE)</f>
        <v>0</v>
      </c>
      <c r="X124" s="85">
        <f>VLOOKUP($C$2,'[84]ERU-1'!$A$6:$BE$17,X$42,FALSE)</f>
        <v>0</v>
      </c>
      <c r="Y124" s="85">
        <f>VLOOKUP($C$2,'[84]ERU-1'!$A$6:$BE$17,Y$42,FALSE)</f>
        <v>0</v>
      </c>
      <c r="Z124" s="85">
        <f>VLOOKUP($C$2,'[84]ERU-1'!$A$6:$BE$17,Z$42,FALSE)</f>
        <v>0</v>
      </c>
      <c r="AA124" s="85" t="str">
        <f>INDEX([16]Data!$BK$5:$BK$156,MATCH(A124,[16]Data!$A$5:$A$156,0))</f>
        <v>Ústecký</v>
      </c>
      <c r="AB124" s="86">
        <f>INDEX([16]Data!$BM$5:$BM$156,MATCH(A124,[16]Data!$A$5:$A$156,0))</f>
        <v>0.29099999999999998</v>
      </c>
      <c r="AC124" s="12"/>
      <c r="AD124" s="39" t="e">
        <f t="shared" si="18"/>
        <v>#DIV/0!</v>
      </c>
    </row>
    <row r="125" spans="1:30" x14ac:dyDescent="0.25">
      <c r="A125">
        <v>3867</v>
      </c>
      <c r="B125" s="84" t="str">
        <f>INDEX([16]Data!$C$5:$C$156,MATCH(A125,[16]Data!$A$5:$A$156,0))</f>
        <v>KJ - Sedlčany, Na Severním sídlišti</v>
      </c>
      <c r="C125" s="85" t="str">
        <f>VLOOKUP($C$2,'[85]ERU-1'!$A$6:$BE$17,C$42,FALSE)</f>
        <v>Prosinec</v>
      </c>
      <c r="D125" s="85">
        <f>VLOOKUP($C$2,'[85]ERU-1'!$A$6:$BE$17,D$42,FALSE)</f>
        <v>12</v>
      </c>
      <c r="E125" s="85">
        <f>VLOOKUP($C$2,'[85]ERU-1'!$A$6:$BE$17,E$42,FALSE)</f>
        <v>649.851</v>
      </c>
      <c r="F125" s="85">
        <f>VLOOKUP($C$2,'[85]ERU-1'!$A$6:$BE$17,F$42,FALSE)</f>
        <v>353.24799999999999</v>
      </c>
      <c r="G125" s="85">
        <f>VLOOKUP($C$2,'[85]ERU-1'!$A$6:$BE$17,G$42,FALSE)</f>
        <v>35.268999999999998</v>
      </c>
      <c r="H125" s="85">
        <f>VLOOKUP($C$2,'[85]ERU-1'!$A$6:$BE$17,H$42,FALSE)</f>
        <v>1014</v>
      </c>
      <c r="I125" s="85">
        <f>VLOOKUP($C$2,'[85]ERU-1'!$A$6:$BE$17,I$42,FALSE)</f>
        <v>0</v>
      </c>
      <c r="J125" s="85">
        <f>VLOOKUP($C$2,'[85]ERU-1'!$A$6:$BE$17,J$42,FALSE)</f>
        <v>0</v>
      </c>
      <c r="K125" s="85">
        <f>VLOOKUP($C$2,'[85]ERU-1'!$A$6:$BE$17,K$42,FALSE)</f>
        <v>1014</v>
      </c>
      <c r="L125" s="85">
        <f>VLOOKUP($C$2,'[85]ERU-1'!$A$6:$BE$17,L$42,FALSE)</f>
        <v>0</v>
      </c>
      <c r="M125" s="85">
        <f>VLOOKUP($C$2,'[85]ERU-1'!$A$6:$BE$17,M$42,FALSE)</f>
        <v>1014</v>
      </c>
      <c r="N125" s="85">
        <f>VLOOKUP($C$2,'[85]ERU-1'!$A$6:$BE$17,N$42,FALSE)</f>
        <v>0</v>
      </c>
      <c r="O125" s="85" t="s">
        <v>36</v>
      </c>
      <c r="P125" s="85">
        <f>VLOOKUP($C$2,'[85]ERU-1'!$A$6:$BE$17,P$42,FALSE)</f>
        <v>0</v>
      </c>
      <c r="Q125" s="85">
        <f>VLOOKUP($C$2,'[85]ERU-1'!$A$6:$BE$17,Q$42,FALSE)</f>
        <v>0</v>
      </c>
      <c r="R125" s="85">
        <f>VLOOKUP($C$2,'[85]ERU-1'!$A$6:$BE$17,R$42,FALSE)</f>
        <v>1014</v>
      </c>
      <c r="S125" s="85">
        <f>VLOOKUP($C$2,'[85]ERU-1'!$A$6:$BE$17,S$42,FALSE)</f>
        <v>0</v>
      </c>
      <c r="T125" s="85">
        <f>VLOOKUP($C$2,'[85]ERU-1'!$A$6:$BE$17,T$42,FALSE)</f>
        <v>0</v>
      </c>
      <c r="U125" s="85">
        <f>VLOOKUP($C$2,'[85]ERU-1'!$A$6:$BE$17,U$42,FALSE)</f>
        <v>0</v>
      </c>
      <c r="V125" s="85">
        <f>VLOOKUP($C$2,'[85]ERU-1'!$A$6:$BE$17,V$42,FALSE)</f>
        <v>0</v>
      </c>
      <c r="W125" s="85">
        <f>VLOOKUP($C$2,'[85]ERU-1'!$A$6:$BE$17,W$42,FALSE)</f>
        <v>0</v>
      </c>
      <c r="X125" s="85">
        <f>VLOOKUP($C$2,'[85]ERU-1'!$A$6:$BE$17,X$42,FALSE)</f>
        <v>0</v>
      </c>
      <c r="Y125" s="85">
        <f>VLOOKUP($C$2,'[85]ERU-1'!$A$6:$BE$17,Y$42,FALSE)</f>
        <v>0</v>
      </c>
      <c r="Z125" s="85">
        <f>VLOOKUP($C$2,'[85]ERU-1'!$A$6:$BE$17,Z$42,FALSE)</f>
        <v>0</v>
      </c>
      <c r="AA125" s="85" t="str">
        <f>INDEX([16]Data!$BK$5:$BK$156,MATCH(A125,[16]Data!$A$5:$A$156,0))</f>
        <v>Středočeský</v>
      </c>
      <c r="AB125" s="86">
        <f>INDEX([16]Data!$BM$5:$BM$156,MATCH(A125,[16]Data!$A$5:$A$156,0))</f>
        <v>0.77300000000000002</v>
      </c>
      <c r="AC125" s="12"/>
      <c r="AD125" s="39">
        <f t="shared" si="18"/>
        <v>0.79736238185826014</v>
      </c>
    </row>
    <row r="126" spans="1:30" x14ac:dyDescent="0.25">
      <c r="A126" s="34">
        <v>4582</v>
      </c>
      <c r="B126" s="84" t="str">
        <f>INDEX([16]Data!$C$5:$C$156,MATCH(A126,[16]Data!$A$5:$A$156,0))</f>
        <v>KJ - Sušice, Kaštanová</v>
      </c>
      <c r="C126" s="85" t="str">
        <f>VLOOKUP($C$2,'[86]ERU-1'!$A$6:$BE$17,C$42,FALSE)</f>
        <v>Prosinec</v>
      </c>
      <c r="D126" s="85">
        <f>VLOOKUP($C$2,'[86]ERU-1'!$A$6:$BE$17,D$42,FALSE)</f>
        <v>12</v>
      </c>
      <c r="E126" s="85">
        <f>VLOOKUP($C$2,'[86]ERU-1'!$A$6:$BE$17,E$42,FALSE)</f>
        <v>571.77800000000002</v>
      </c>
      <c r="F126" s="85">
        <f>VLOOKUP($C$2,'[86]ERU-1'!$A$6:$BE$17,F$42,FALSE)</f>
        <v>324.851</v>
      </c>
      <c r="G126" s="85">
        <f>VLOOKUP($C$2,'[86]ERU-1'!$A$6:$BE$17,G$42,FALSE)</f>
        <v>35.268000000000001</v>
      </c>
      <c r="H126" s="85">
        <f>VLOOKUP($C$2,'[86]ERU-1'!$A$6:$BE$17,H$42,FALSE)</f>
        <v>987</v>
      </c>
      <c r="I126" s="85">
        <f>VLOOKUP($C$2,'[86]ERU-1'!$A$6:$BE$17,I$42,FALSE)</f>
        <v>0</v>
      </c>
      <c r="J126" s="85">
        <f>VLOOKUP($C$2,'[86]ERU-1'!$A$6:$BE$17,J$42,FALSE)</f>
        <v>0</v>
      </c>
      <c r="K126" s="85">
        <f>VLOOKUP($C$2,'[86]ERU-1'!$A$6:$BE$17,K$42,FALSE)</f>
        <v>987</v>
      </c>
      <c r="L126" s="85">
        <f>VLOOKUP($C$2,'[86]ERU-1'!$A$6:$BE$17,L$42,FALSE)</f>
        <v>0</v>
      </c>
      <c r="M126" s="85">
        <f>VLOOKUP($C$2,'[86]ERU-1'!$A$6:$BE$17,M$42,FALSE)</f>
        <v>987</v>
      </c>
      <c r="N126" s="85">
        <f>VLOOKUP($C$2,'[86]ERU-1'!$A$6:$BE$17,N$42,FALSE)</f>
        <v>0</v>
      </c>
      <c r="O126" s="85" t="s">
        <v>36</v>
      </c>
      <c r="P126" s="85">
        <f>VLOOKUP($C$2,'[86]ERU-1'!$A$6:$BE$17,P$42,FALSE)</f>
        <v>0</v>
      </c>
      <c r="Q126" s="85">
        <f>VLOOKUP($C$2,'[86]ERU-1'!$A$6:$BE$17,Q$42,FALSE)</f>
        <v>0</v>
      </c>
      <c r="R126" s="85">
        <f>VLOOKUP($C$2,'[86]ERU-1'!$A$6:$BE$17,R$42,FALSE)</f>
        <v>987</v>
      </c>
      <c r="S126" s="85">
        <f>VLOOKUP($C$2,'[86]ERU-1'!$A$6:$BE$17,S$42,FALSE)</f>
        <v>0</v>
      </c>
      <c r="T126" s="85">
        <f>VLOOKUP($C$2,'[86]ERU-1'!$A$6:$BE$17,T$42,FALSE)</f>
        <v>0</v>
      </c>
      <c r="U126" s="85">
        <f>VLOOKUP($C$2,'[86]ERU-1'!$A$6:$BE$17,U$42,FALSE)</f>
        <v>0</v>
      </c>
      <c r="V126" s="85">
        <f>VLOOKUP($C$2,'[86]ERU-1'!$A$6:$BE$17,V$42,FALSE)</f>
        <v>0</v>
      </c>
      <c r="W126" s="85">
        <f>VLOOKUP($C$2,'[86]ERU-1'!$A$6:$BE$17,W$42,FALSE)</f>
        <v>0</v>
      </c>
      <c r="X126" s="85">
        <f>VLOOKUP($C$2,'[86]ERU-1'!$A$6:$BE$17,X$42,FALSE)</f>
        <v>0</v>
      </c>
      <c r="Y126" s="85">
        <f>VLOOKUP($C$2,'[86]ERU-1'!$A$6:$BE$17,Y$42,FALSE)</f>
        <v>0</v>
      </c>
      <c r="Z126" s="85">
        <f>VLOOKUP($C$2,'[86]ERU-1'!$A$6:$BE$17,Z$42,FALSE)</f>
        <v>0</v>
      </c>
      <c r="AA126" s="85" t="str">
        <f>INDEX([16]Data!$BK$5:$BK$156,MATCH(A126,[16]Data!$A$5:$A$156,0))</f>
        <v>Plzeňský</v>
      </c>
      <c r="AB126" s="86">
        <f>INDEX([16]Data!$BM$5:$BM$156,MATCH(A126,[16]Data!$A$5:$A$156,0))</f>
        <v>0.66300000000000003</v>
      </c>
      <c r="AC126" s="12"/>
      <c r="AD126" s="39">
        <f t="shared" si="18"/>
        <v>0.84397667443433033</v>
      </c>
    </row>
    <row r="127" spans="1:30" x14ac:dyDescent="0.25">
      <c r="A127">
        <v>3631</v>
      </c>
      <c r="B127" s="84" t="str">
        <f>INDEX([16]Data!$C$5:$C$156,MATCH(A127,[16]Data!$A$5:$A$156,0))</f>
        <v>KJ - Sušice, Studentská</v>
      </c>
      <c r="C127" s="85" t="str">
        <f>VLOOKUP($C$2,'[87]ERU-1'!$A$6:$BE$17,C$42,FALSE)</f>
        <v>Prosinec</v>
      </c>
      <c r="D127" s="85">
        <f>VLOOKUP($C$2,'[87]ERU-1'!$A$6:$BE$17,D$42,FALSE)</f>
        <v>12</v>
      </c>
      <c r="E127" s="85">
        <f>VLOOKUP($C$2,'[87]ERU-1'!$A$6:$BE$17,E$42,FALSE)</f>
        <v>283.74099999999999</v>
      </c>
      <c r="F127" s="85">
        <f>VLOOKUP($C$2,'[87]ERU-1'!$A$6:$BE$17,F$42,FALSE)</f>
        <v>164.24700000000001</v>
      </c>
      <c r="G127" s="85">
        <f>VLOOKUP($C$2,'[87]ERU-1'!$A$6:$BE$17,G$42,FALSE)</f>
        <v>35.268000000000001</v>
      </c>
      <c r="H127" s="85">
        <f>VLOOKUP($C$2,'[87]ERU-1'!$A$6:$BE$17,H$42,FALSE)</f>
        <v>483</v>
      </c>
      <c r="I127" s="85">
        <f>VLOOKUP($C$2,'[87]ERU-1'!$A$6:$BE$17,I$42,FALSE)</f>
        <v>0</v>
      </c>
      <c r="J127" s="85">
        <f>VLOOKUP($C$2,'[87]ERU-1'!$A$6:$BE$17,J$42,FALSE)</f>
        <v>0</v>
      </c>
      <c r="K127" s="85">
        <f>VLOOKUP($C$2,'[87]ERU-1'!$A$6:$BE$17,K$42,FALSE)</f>
        <v>483</v>
      </c>
      <c r="L127" s="85">
        <f>VLOOKUP($C$2,'[87]ERU-1'!$A$6:$BE$17,L$42,FALSE)</f>
        <v>0</v>
      </c>
      <c r="M127" s="85">
        <f>VLOOKUP($C$2,'[87]ERU-1'!$A$6:$BE$17,M$42,FALSE)</f>
        <v>483</v>
      </c>
      <c r="N127" s="85">
        <f>VLOOKUP($C$2,'[87]ERU-1'!$A$6:$BE$17,N$42,FALSE)</f>
        <v>0</v>
      </c>
      <c r="O127" s="85" t="s">
        <v>36</v>
      </c>
      <c r="P127" s="85">
        <f>VLOOKUP($C$2,'[87]ERU-1'!$A$6:$BE$17,P$42,FALSE)</f>
        <v>0</v>
      </c>
      <c r="Q127" s="85">
        <f>VLOOKUP($C$2,'[87]ERU-1'!$A$6:$BE$17,Q$42,FALSE)</f>
        <v>0</v>
      </c>
      <c r="R127" s="85">
        <f>VLOOKUP($C$2,'[87]ERU-1'!$A$6:$BE$17,R$42,FALSE)</f>
        <v>0</v>
      </c>
      <c r="S127" s="85">
        <f>VLOOKUP($C$2,'[87]ERU-1'!$A$6:$BE$17,S$42,FALSE)</f>
        <v>0</v>
      </c>
      <c r="T127" s="85">
        <f>VLOOKUP($C$2,'[87]ERU-1'!$A$6:$BE$17,T$42,FALSE)</f>
        <v>483</v>
      </c>
      <c r="U127" s="85">
        <f>VLOOKUP($C$2,'[87]ERU-1'!$A$6:$BE$17,U$42,FALSE)</f>
        <v>0</v>
      </c>
      <c r="V127" s="85">
        <f>VLOOKUP($C$2,'[87]ERU-1'!$A$6:$BE$17,V$42,FALSE)</f>
        <v>0</v>
      </c>
      <c r="W127" s="85">
        <f>VLOOKUP($C$2,'[87]ERU-1'!$A$6:$BE$17,W$42,FALSE)</f>
        <v>0</v>
      </c>
      <c r="X127" s="85">
        <f>VLOOKUP($C$2,'[87]ERU-1'!$A$6:$BE$17,X$42,FALSE)</f>
        <v>0</v>
      </c>
      <c r="Y127" s="85">
        <f>VLOOKUP($C$2,'[87]ERU-1'!$A$6:$BE$17,Y$42,FALSE)</f>
        <v>0</v>
      </c>
      <c r="Z127" s="85">
        <f>VLOOKUP($C$2,'[87]ERU-1'!$A$6:$BE$17,Z$42,FALSE)</f>
        <v>0</v>
      </c>
      <c r="AA127" s="85" t="str">
        <f>INDEX([16]Data!$BK$5:$BK$156,MATCH(A127,[16]Data!$A$5:$A$156,0))</f>
        <v>Plzeňský</v>
      </c>
      <c r="AB127" s="86">
        <f>INDEX([16]Data!$BM$5:$BM$156,MATCH(A127,[16]Data!$A$5:$A$156,0))</f>
        <v>0.28599999999999998</v>
      </c>
      <c r="AC127" s="12"/>
      <c r="AD127" s="39">
        <f t="shared" si="18"/>
        <v>0.81685916130380865</v>
      </c>
    </row>
    <row r="128" spans="1:30" x14ac:dyDescent="0.25">
      <c r="A128" s="34">
        <v>4581</v>
      </c>
      <c r="B128" s="84" t="str">
        <f>INDEX([16]Data!$C$5:$C$156,MATCH(A128,[16]Data!$A$5:$A$156,0))</f>
        <v>KJ - Sušice, Na Hrázi</v>
      </c>
      <c r="C128" s="85" t="str">
        <f>VLOOKUP($C$2,'[88]ERU-1'!$A$6:$BE$17,C$42,FALSE)</f>
        <v>Prosinec</v>
      </c>
      <c r="D128" s="85">
        <f>VLOOKUP($C$2,'[88]ERU-1'!$A$6:$BE$17,D$42,FALSE)</f>
        <v>12</v>
      </c>
      <c r="E128" s="85">
        <f>VLOOKUP($C$2,'[88]ERU-1'!$A$6:$BE$17,E$42,FALSE)</f>
        <v>805.61300000000006</v>
      </c>
      <c r="F128" s="85">
        <f>VLOOKUP($C$2,'[88]ERU-1'!$A$6:$BE$17,F$42,FALSE)</f>
        <v>446.065</v>
      </c>
      <c r="G128" s="85">
        <f>VLOOKUP($C$2,'[88]ERU-1'!$A$6:$BE$17,G$42,FALSE)</f>
        <v>35.268000000000001</v>
      </c>
      <c r="H128" s="85">
        <f>VLOOKUP($C$2,'[88]ERU-1'!$A$6:$BE$17,H$42,FALSE)</f>
        <v>1274</v>
      </c>
      <c r="I128" s="85">
        <f>VLOOKUP($C$2,'[88]ERU-1'!$A$6:$BE$17,I$42,FALSE)</f>
        <v>0</v>
      </c>
      <c r="J128" s="85">
        <f>VLOOKUP($C$2,'[88]ERU-1'!$A$6:$BE$17,J$42,FALSE)</f>
        <v>0</v>
      </c>
      <c r="K128" s="85">
        <f>VLOOKUP($C$2,'[88]ERU-1'!$A$6:$BE$17,K$42,FALSE)</f>
        <v>1274</v>
      </c>
      <c r="L128" s="85">
        <f>VLOOKUP($C$2,'[88]ERU-1'!$A$6:$BE$17,L$42,FALSE)</f>
        <v>0</v>
      </c>
      <c r="M128" s="85">
        <f>VLOOKUP($C$2,'[88]ERU-1'!$A$6:$BE$17,M$42,FALSE)</f>
        <v>1274</v>
      </c>
      <c r="N128" s="85">
        <f>VLOOKUP($C$2,'[88]ERU-1'!$A$6:$BE$17,N$42,FALSE)</f>
        <v>0</v>
      </c>
      <c r="O128" s="85" t="s">
        <v>36</v>
      </c>
      <c r="P128" s="85">
        <f>VLOOKUP($C$2,'[88]ERU-1'!$A$6:$BE$17,P$42,FALSE)</f>
        <v>0</v>
      </c>
      <c r="Q128" s="85">
        <f>VLOOKUP($C$2,'[88]ERU-1'!$A$6:$BE$17,Q$42,FALSE)</f>
        <v>0</v>
      </c>
      <c r="R128" s="85">
        <f>VLOOKUP($C$2,'[88]ERU-1'!$A$6:$BE$17,R$42,FALSE)</f>
        <v>1274</v>
      </c>
      <c r="S128" s="85">
        <f>VLOOKUP($C$2,'[88]ERU-1'!$A$6:$BE$17,S$42,FALSE)</f>
        <v>0</v>
      </c>
      <c r="T128" s="85">
        <f>VLOOKUP($C$2,'[88]ERU-1'!$A$6:$BE$17,T$42,FALSE)</f>
        <v>0</v>
      </c>
      <c r="U128" s="85">
        <f>VLOOKUP($C$2,'[88]ERU-1'!$A$6:$BE$17,U$42,FALSE)</f>
        <v>0</v>
      </c>
      <c r="V128" s="85">
        <f>VLOOKUP($C$2,'[88]ERU-1'!$A$6:$BE$17,V$42,FALSE)</f>
        <v>0</v>
      </c>
      <c r="W128" s="85">
        <f>VLOOKUP($C$2,'[88]ERU-1'!$A$6:$BE$17,W$42,FALSE)</f>
        <v>0</v>
      </c>
      <c r="X128" s="85">
        <f>VLOOKUP($C$2,'[88]ERU-1'!$A$6:$BE$17,X$42,FALSE)</f>
        <v>0</v>
      </c>
      <c r="Y128" s="85">
        <f>VLOOKUP($C$2,'[88]ERU-1'!$A$6:$BE$17,Y$42,FALSE)</f>
        <v>0</v>
      </c>
      <c r="Z128" s="85">
        <f>VLOOKUP($C$2,'[88]ERU-1'!$A$6:$BE$17,Z$42,FALSE)</f>
        <v>0</v>
      </c>
      <c r="AA128" s="85" t="str">
        <f>INDEX([16]Data!$BK$5:$BK$156,MATCH(A128,[16]Data!$A$5:$A$156,0))</f>
        <v>Plzeňský</v>
      </c>
      <c r="AB128" s="86">
        <f>INDEX([16]Data!$BM$5:$BM$156,MATCH(A128,[16]Data!$A$5:$A$156,0))</f>
        <v>1.0389999999999999</v>
      </c>
      <c r="AC128" s="12"/>
      <c r="AD128" s="39">
        <f t="shared" si="18"/>
        <v>0.79335722123208252</v>
      </c>
    </row>
    <row r="129" spans="1:30" x14ac:dyDescent="0.25">
      <c r="A129" s="34">
        <v>4583</v>
      </c>
      <c r="B129" s="84" t="str">
        <f>INDEX([16]Data!$C$5:$C$156,MATCH(A129,[16]Data!$A$5:$A$156,0))</f>
        <v>KJ - Sušice, Pravdova</v>
      </c>
      <c r="C129" s="85" t="str">
        <f>VLOOKUP($C$2,'[89]ERU-1'!$A$6:$BE$17,C$42,FALSE)</f>
        <v>Prosinec</v>
      </c>
      <c r="D129" s="85">
        <f>VLOOKUP($C$2,'[89]ERU-1'!$A$6:$BE$17,D$42,FALSE)</f>
        <v>12</v>
      </c>
      <c r="E129" s="85">
        <f>VLOOKUP($C$2,'[89]ERU-1'!$A$6:$BE$17,E$42,FALSE)</f>
        <v>0</v>
      </c>
      <c r="F129" s="85">
        <f>VLOOKUP($C$2,'[89]ERU-1'!$A$6:$BE$17,F$42,FALSE)</f>
        <v>0</v>
      </c>
      <c r="G129" s="85">
        <f>VLOOKUP($C$2,'[89]ERU-1'!$A$6:$BE$17,G$42,FALSE)</f>
        <v>34.667999999999999</v>
      </c>
      <c r="H129" s="85">
        <f>VLOOKUP($C$2,'[89]ERU-1'!$A$6:$BE$17,H$42,FALSE)</f>
        <v>1003</v>
      </c>
      <c r="I129" s="85">
        <f>VLOOKUP($C$2,'[89]ERU-1'!$A$6:$BE$17,I$42,FALSE)</f>
        <v>0</v>
      </c>
      <c r="J129" s="85">
        <f>VLOOKUP($C$2,'[89]ERU-1'!$A$6:$BE$17,J$42,FALSE)</f>
        <v>0</v>
      </c>
      <c r="K129" s="85">
        <f>VLOOKUP($C$2,'[89]ERU-1'!$A$6:$BE$17,K$42,FALSE)</f>
        <v>1003</v>
      </c>
      <c r="L129" s="85">
        <f>VLOOKUP($C$2,'[89]ERU-1'!$A$6:$BE$17,L$42,FALSE)</f>
        <v>0</v>
      </c>
      <c r="M129" s="85">
        <f>VLOOKUP($C$2,'[89]ERU-1'!$A$6:$BE$17,M$42,FALSE)</f>
        <v>1003</v>
      </c>
      <c r="N129" s="85">
        <f>VLOOKUP($C$2,'[89]ERU-1'!$A$6:$BE$17,N$42,FALSE)</f>
        <v>0</v>
      </c>
      <c r="O129" s="85" t="s">
        <v>36</v>
      </c>
      <c r="P129" s="85">
        <f>VLOOKUP($C$2,'[89]ERU-1'!$A$6:$BE$17,P$42,FALSE)</f>
        <v>0</v>
      </c>
      <c r="Q129" s="85">
        <f>VLOOKUP($C$2,'[89]ERU-1'!$A$6:$BE$17,Q$42,FALSE)</f>
        <v>0</v>
      </c>
      <c r="R129" s="85">
        <f>VLOOKUP($C$2,'[89]ERU-1'!$A$6:$BE$17,R$42,FALSE)</f>
        <v>1003</v>
      </c>
      <c r="S129" s="85">
        <f>VLOOKUP($C$2,'[89]ERU-1'!$A$6:$BE$17,S$42,FALSE)</f>
        <v>0</v>
      </c>
      <c r="T129" s="85">
        <f>VLOOKUP($C$2,'[89]ERU-1'!$A$6:$BE$17,T$42,FALSE)</f>
        <v>0</v>
      </c>
      <c r="U129" s="85">
        <f>VLOOKUP($C$2,'[89]ERU-1'!$A$6:$BE$17,U$42,FALSE)</f>
        <v>0</v>
      </c>
      <c r="V129" s="85">
        <f>VLOOKUP($C$2,'[89]ERU-1'!$A$6:$BE$17,V$42,FALSE)</f>
        <v>0</v>
      </c>
      <c r="W129" s="85">
        <f>VLOOKUP($C$2,'[89]ERU-1'!$A$6:$BE$17,W$42,FALSE)</f>
        <v>0</v>
      </c>
      <c r="X129" s="85">
        <f>VLOOKUP($C$2,'[89]ERU-1'!$A$6:$BE$17,X$42,FALSE)</f>
        <v>0</v>
      </c>
      <c r="Y129" s="85">
        <f>VLOOKUP($C$2,'[89]ERU-1'!$A$6:$BE$17,Y$42,FALSE)</f>
        <v>0</v>
      </c>
      <c r="Z129" s="85">
        <f>VLOOKUP($C$2,'[89]ERU-1'!$A$6:$BE$17,Z$42,FALSE)</f>
        <v>0</v>
      </c>
      <c r="AA129" s="85" t="str">
        <f>INDEX([16]Data!$BK$5:$BK$156,MATCH(A129,[16]Data!$A$5:$A$156,0))</f>
        <v>Plzeňský</v>
      </c>
      <c r="AB129" s="86">
        <f>INDEX([16]Data!$BM$5:$BM$156,MATCH(A129,[16]Data!$A$5:$A$156,0))</f>
        <v>0.66300000000000003</v>
      </c>
      <c r="AC129" s="12"/>
      <c r="AD129" s="39" t="e">
        <f t="shared" si="18"/>
        <v>#DIV/0!</v>
      </c>
    </row>
    <row r="130" spans="1:30" x14ac:dyDescent="0.25">
      <c r="A130" s="34">
        <v>4580</v>
      </c>
      <c r="B130" s="84" t="str">
        <f>INDEX([16]Data!$C$5:$C$156,MATCH(A130,[16]Data!$A$5:$A$156,0))</f>
        <v>KJ - Sušice, Sirkařská</v>
      </c>
      <c r="C130" s="85" t="str">
        <f>VLOOKUP($C$2,'[90]ERU-1'!$A$6:$BE$17,C$42,FALSE)</f>
        <v>Prosinec</v>
      </c>
      <c r="D130" s="85">
        <f>VLOOKUP($C$2,'[90]ERU-1'!$A$6:$BE$17,D$42,FALSE)</f>
        <v>12</v>
      </c>
      <c r="E130" s="85">
        <f>VLOOKUP($C$2,'[90]ERU-1'!$A$6:$BE$17,E$42,FALSE)</f>
        <v>0</v>
      </c>
      <c r="F130" s="85">
        <f>VLOOKUP($C$2,'[90]ERU-1'!$A$6:$BE$17,F$42,FALSE)</f>
        <v>0</v>
      </c>
      <c r="G130" s="85">
        <f>VLOOKUP($C$2,'[90]ERU-1'!$A$6:$BE$17,G$42,FALSE)</f>
        <v>34.667999999999999</v>
      </c>
      <c r="H130" s="85">
        <f>VLOOKUP($C$2,'[90]ERU-1'!$A$6:$BE$17,H$42,FALSE)</f>
        <v>1077</v>
      </c>
      <c r="I130" s="85">
        <f>VLOOKUP($C$2,'[90]ERU-1'!$A$6:$BE$17,I$42,FALSE)</f>
        <v>0</v>
      </c>
      <c r="J130" s="85">
        <f>VLOOKUP($C$2,'[90]ERU-1'!$A$6:$BE$17,J$42,FALSE)</f>
        <v>0</v>
      </c>
      <c r="K130" s="85">
        <f>VLOOKUP($C$2,'[90]ERU-1'!$A$6:$BE$17,K$42,FALSE)</f>
        <v>1077</v>
      </c>
      <c r="L130" s="85">
        <f>VLOOKUP($C$2,'[90]ERU-1'!$A$6:$BE$17,L$42,FALSE)</f>
        <v>0</v>
      </c>
      <c r="M130" s="85">
        <f>VLOOKUP($C$2,'[90]ERU-1'!$A$6:$BE$17,M$42,FALSE)</f>
        <v>1077</v>
      </c>
      <c r="N130" s="85">
        <f>VLOOKUP($C$2,'[90]ERU-1'!$A$6:$BE$17,N$42,FALSE)</f>
        <v>0</v>
      </c>
      <c r="O130" s="85" t="s">
        <v>36</v>
      </c>
      <c r="P130" s="85">
        <f>VLOOKUP($C$2,'[90]ERU-1'!$A$6:$BE$17,P$42,FALSE)</f>
        <v>0</v>
      </c>
      <c r="Q130" s="85">
        <f>VLOOKUP($C$2,'[90]ERU-1'!$A$6:$BE$17,Q$42,FALSE)</f>
        <v>0</v>
      </c>
      <c r="R130" s="85">
        <f>VLOOKUP($C$2,'[90]ERU-1'!$A$6:$BE$17,R$42,FALSE)</f>
        <v>1077</v>
      </c>
      <c r="S130" s="85">
        <f>VLOOKUP($C$2,'[90]ERU-1'!$A$6:$BE$17,S$42,FALSE)</f>
        <v>0</v>
      </c>
      <c r="T130" s="85">
        <f>VLOOKUP($C$2,'[90]ERU-1'!$A$6:$BE$17,T$42,FALSE)</f>
        <v>0</v>
      </c>
      <c r="U130" s="85">
        <f>VLOOKUP($C$2,'[90]ERU-1'!$A$6:$BE$17,U$42,FALSE)</f>
        <v>0</v>
      </c>
      <c r="V130" s="85">
        <f>VLOOKUP($C$2,'[90]ERU-1'!$A$6:$BE$17,V$42,FALSE)</f>
        <v>0</v>
      </c>
      <c r="W130" s="85">
        <f>VLOOKUP($C$2,'[90]ERU-1'!$A$6:$BE$17,W$42,FALSE)</f>
        <v>0</v>
      </c>
      <c r="X130" s="85">
        <f>VLOOKUP($C$2,'[90]ERU-1'!$A$6:$BE$17,X$42,FALSE)</f>
        <v>0</v>
      </c>
      <c r="Y130" s="85">
        <f>VLOOKUP($C$2,'[90]ERU-1'!$A$6:$BE$17,Y$42,FALSE)</f>
        <v>0</v>
      </c>
      <c r="Z130" s="85">
        <f>VLOOKUP($C$2,'[90]ERU-1'!$A$6:$BE$17,Z$42,FALSE)</f>
        <v>0</v>
      </c>
      <c r="AA130" s="85" t="str">
        <f>INDEX([16]Data!$BK$5:$BK$156,MATCH(A130,[16]Data!$A$5:$A$156,0))</f>
        <v>Plzeňský</v>
      </c>
      <c r="AB130" s="86">
        <f>INDEX([16]Data!$BM$5:$BM$156,MATCH(A130,[16]Data!$A$5:$A$156,0))</f>
        <v>0.748</v>
      </c>
      <c r="AC130" s="12"/>
      <c r="AD130" s="39" t="e">
        <f t="shared" si="18"/>
        <v>#DIV/0!</v>
      </c>
    </row>
    <row r="131" spans="1:30" x14ac:dyDescent="0.25">
      <c r="A131">
        <v>3868</v>
      </c>
      <c r="B131" s="84" t="str">
        <f>INDEX([16]Data!$C$5:$C$156,MATCH(A131,[16]Data!$A$5:$A$156,0))</f>
        <v>KJ - Světlá nad Sázavou, Zámecká (areál sklárny)</v>
      </c>
      <c r="C131" s="85" t="str">
        <f>VLOOKUP($C$2,'[13]ERU-1'!$A$6:$BE$17,C$42,FALSE)</f>
        <v>Prosinec</v>
      </c>
      <c r="D131" s="85">
        <f>VLOOKUP($C$2,'[13]ERU-1'!$A$6:$BE$17,D$42,FALSE)</f>
        <v>12</v>
      </c>
      <c r="E131" s="85">
        <f>VLOOKUP($C$2,'[13]ERU-1'!$A$6:$BE$17,E$42,FALSE)</f>
        <v>1896.4449999999999</v>
      </c>
      <c r="F131" s="85">
        <f>VLOOKUP($C$2,'[13]ERU-1'!$A$6:$BE$17,F$42,FALSE)</f>
        <v>1003.853</v>
      </c>
      <c r="G131" s="85">
        <f>VLOOKUP($C$2,'[13]ERU-1'!$A$6:$BE$17,G$42,FALSE)</f>
        <v>35.304000000000002</v>
      </c>
      <c r="H131" s="85">
        <f>VLOOKUP($C$2,'[13]ERU-1'!$A$6:$BE$17,H$42,FALSE)</f>
        <v>2997</v>
      </c>
      <c r="I131" s="85">
        <f>VLOOKUP($C$2,'[13]ERU-1'!$A$6:$BE$17,I$42,FALSE)</f>
        <v>0</v>
      </c>
      <c r="J131" s="85">
        <f>VLOOKUP($C$2,'[13]ERU-1'!$A$6:$BE$17,J$42,FALSE)</f>
        <v>0</v>
      </c>
      <c r="K131" s="85">
        <f>VLOOKUP($C$2,'[13]ERU-1'!$A$6:$BE$17,K$42,FALSE)</f>
        <v>2997</v>
      </c>
      <c r="L131" s="85">
        <f>VLOOKUP($C$2,'[13]ERU-1'!$A$6:$BE$17,L$42,FALSE)</f>
        <v>0</v>
      </c>
      <c r="M131" s="85">
        <f>VLOOKUP($C$2,'[13]ERU-1'!$A$6:$BE$17,M$42,FALSE)</f>
        <v>2997</v>
      </c>
      <c r="N131" s="85">
        <f>VLOOKUP($C$2,'[13]ERU-1'!$A$6:$BE$17,N$42,FALSE)</f>
        <v>0</v>
      </c>
      <c r="O131" s="85" t="s">
        <v>36</v>
      </c>
      <c r="P131" s="85">
        <f>VLOOKUP($C$2,'[13]ERU-1'!$A$6:$BE$17,P$42,FALSE)</f>
        <v>0</v>
      </c>
      <c r="Q131" s="85">
        <f>VLOOKUP($C$2,'[13]ERU-1'!$A$6:$BE$17,Q$42,FALSE)</f>
        <v>0</v>
      </c>
      <c r="R131" s="85">
        <f>VLOOKUP($C$2,'[13]ERU-1'!$A$6:$BE$17,R$42,FALSE)</f>
        <v>2997</v>
      </c>
      <c r="S131" s="85">
        <f>VLOOKUP($C$2,'[13]ERU-1'!$A$6:$BE$17,S$42,FALSE)</f>
        <v>0</v>
      </c>
      <c r="T131" s="85">
        <f>VLOOKUP($C$2,'[13]ERU-1'!$A$6:$BE$17,T$42,FALSE)</f>
        <v>0</v>
      </c>
      <c r="U131" s="85">
        <f>VLOOKUP($C$2,'[13]ERU-1'!$A$6:$BE$17,U$42,FALSE)</f>
        <v>0</v>
      </c>
      <c r="V131" s="85">
        <f>VLOOKUP($C$2,'[13]ERU-1'!$A$6:$BE$17,V$42,FALSE)</f>
        <v>0</v>
      </c>
      <c r="W131" s="85">
        <f>VLOOKUP($C$2,'[13]ERU-1'!$A$6:$BE$17,W$42,FALSE)</f>
        <v>0</v>
      </c>
      <c r="X131" s="85">
        <f>VLOOKUP($C$2,'[13]ERU-1'!$A$6:$BE$17,X$42,FALSE)</f>
        <v>0</v>
      </c>
      <c r="Y131" s="85">
        <f>VLOOKUP($C$2,'[13]ERU-1'!$A$6:$BE$17,Y$42,FALSE)</f>
        <v>0</v>
      </c>
      <c r="Z131" s="85">
        <f>VLOOKUP($C$2,'[13]ERU-1'!$A$6:$BE$17,Z$42,FALSE)</f>
        <v>0</v>
      </c>
      <c r="AA131" s="85" t="str">
        <f>INDEX([16]Data!$BK$5:$BK$156,MATCH(A131,[16]Data!$A$5:$A$156,0))</f>
        <v>Vysočina</v>
      </c>
      <c r="AB131" s="86">
        <f>INDEX([16]Data!$BM$5:$BM$156,MATCH(A131,[16]Data!$A$5:$A$156,0))</f>
        <v>1.2450000000000001</v>
      </c>
      <c r="AC131" s="12"/>
      <c r="AD131" s="39">
        <f t="shared" si="18"/>
        <v>0.82930468903315535</v>
      </c>
    </row>
    <row r="132" spans="1:30" x14ac:dyDescent="0.25">
      <c r="A132">
        <v>3531</v>
      </c>
      <c r="B132" s="84" t="str">
        <f>INDEX([16]Data!$C$5:$C$156,MATCH(A132,[16]Data!$A$5:$A$156,0))</f>
        <v>KJ - Šternberk</v>
      </c>
      <c r="C132" s="85" t="str">
        <f>VLOOKUP($C$2,'[91]ERU-1'!$A$6:$BE$17,C$42,FALSE)</f>
        <v>Prosinec</v>
      </c>
      <c r="D132" s="85">
        <f>VLOOKUP($C$2,'[91]ERU-1'!$A$6:$BE$17,D$42,FALSE)</f>
        <v>12</v>
      </c>
      <c r="E132" s="85">
        <f>VLOOKUP($C$2,'[91]ERU-1'!$A$6:$BE$17,E$42,FALSE)</f>
        <v>532.923</v>
      </c>
      <c r="F132" s="85">
        <f>VLOOKUP($C$2,'[91]ERU-1'!$A$6:$BE$17,F$42,FALSE)</f>
        <v>288.34699999999998</v>
      </c>
      <c r="G132" s="85">
        <f>VLOOKUP($C$2,'[91]ERU-1'!$A$6:$BE$17,G$42,FALSE)</f>
        <v>35.197000000000003</v>
      </c>
      <c r="H132" s="85">
        <f>VLOOKUP($C$2,'[91]ERU-1'!$A$6:$BE$17,H$42,FALSE)</f>
        <v>827</v>
      </c>
      <c r="I132" s="85">
        <f>VLOOKUP($C$2,'[91]ERU-1'!$A$6:$BE$17,I$42,FALSE)</f>
        <v>0</v>
      </c>
      <c r="J132" s="85">
        <f>VLOOKUP($C$2,'[91]ERU-1'!$A$6:$BE$17,J$42,FALSE)</f>
        <v>0</v>
      </c>
      <c r="K132" s="85">
        <f>VLOOKUP($C$2,'[91]ERU-1'!$A$6:$BE$17,K$42,FALSE)</f>
        <v>827</v>
      </c>
      <c r="L132" s="85">
        <f>VLOOKUP($C$2,'[91]ERU-1'!$A$6:$BE$17,L$42,FALSE)</f>
        <v>0</v>
      </c>
      <c r="M132" s="85">
        <f>VLOOKUP($C$2,'[91]ERU-1'!$A$6:$BE$17,M$42,FALSE)</f>
        <v>827</v>
      </c>
      <c r="N132" s="85">
        <f>VLOOKUP($C$2,'[91]ERU-1'!$A$6:$BE$17,N$42,FALSE)</f>
        <v>0</v>
      </c>
      <c r="O132" s="85" t="s">
        <v>36</v>
      </c>
      <c r="P132" s="85">
        <f>VLOOKUP($C$2,'[91]ERU-1'!$A$6:$BE$17,P$42,FALSE)</f>
        <v>0</v>
      </c>
      <c r="Q132" s="85">
        <f>VLOOKUP($C$2,'[91]ERU-1'!$A$6:$BE$17,Q$42,FALSE)</f>
        <v>0</v>
      </c>
      <c r="R132" s="85">
        <f>VLOOKUP($C$2,'[91]ERU-1'!$A$6:$BE$17,R$42,FALSE)</f>
        <v>827</v>
      </c>
      <c r="S132" s="85">
        <f>VLOOKUP($C$2,'[91]ERU-1'!$A$6:$BE$17,S$42,FALSE)</f>
        <v>0</v>
      </c>
      <c r="T132" s="85">
        <f>VLOOKUP($C$2,'[91]ERU-1'!$A$6:$BE$17,T$42,FALSE)</f>
        <v>0</v>
      </c>
      <c r="U132" s="85">
        <f>VLOOKUP($C$2,'[91]ERU-1'!$A$6:$BE$17,U$42,FALSE)</f>
        <v>0</v>
      </c>
      <c r="V132" s="85">
        <f>VLOOKUP($C$2,'[91]ERU-1'!$A$6:$BE$17,V$42,FALSE)</f>
        <v>0</v>
      </c>
      <c r="W132" s="85">
        <f>VLOOKUP($C$2,'[91]ERU-1'!$A$6:$BE$17,W$42,FALSE)</f>
        <v>0</v>
      </c>
      <c r="X132" s="85">
        <f>VLOOKUP($C$2,'[91]ERU-1'!$A$6:$BE$17,X$42,FALSE)</f>
        <v>0</v>
      </c>
      <c r="Y132" s="85">
        <f>VLOOKUP($C$2,'[91]ERU-1'!$A$6:$BE$17,Y$42,FALSE)</f>
        <v>0</v>
      </c>
      <c r="Z132" s="85">
        <f>VLOOKUP($C$2,'[91]ERU-1'!$A$6:$BE$17,Z$42,FALSE)</f>
        <v>0</v>
      </c>
      <c r="AA132" s="85" t="str">
        <f>INDEX([16]Data!$BK$5:$BK$156,MATCH(A132,[16]Data!$A$5:$A$156,0))</f>
        <v>Olomoucký</v>
      </c>
      <c r="AB132" s="86">
        <f>INDEX([16]Data!$BM$5:$BM$156,MATCH(A132,[16]Data!$A$5:$A$156,0))</f>
        <v>0.72299999999999998</v>
      </c>
      <c r="AC132" s="12"/>
      <c r="AD132" s="39">
        <f t="shared" si="18"/>
        <v>0.79668670810593567</v>
      </c>
    </row>
    <row r="133" spans="1:30" x14ac:dyDescent="0.25">
      <c r="A133">
        <v>2857</v>
      </c>
      <c r="B133" s="84" t="str">
        <f>INDEX([16]Data!$C$5:$C$156,MATCH(A133,[16]Data!$A$5:$A$156,0))</f>
        <v>KJ - Šumperk</v>
      </c>
      <c r="C133" s="85" t="str">
        <f>VLOOKUP($C$2,'[92]ERU-1'!$A$6:$BE$17,C$42,FALSE)</f>
        <v>Prosinec</v>
      </c>
      <c r="D133" s="85">
        <f>VLOOKUP($C$2,'[92]ERU-1'!$A$6:$BE$17,D$42,FALSE)</f>
        <v>12</v>
      </c>
      <c r="E133" s="85">
        <f>VLOOKUP($C$2,'[92]ERU-1'!$A$6:$BE$17,E$42,FALSE)</f>
        <v>947.803</v>
      </c>
      <c r="F133" s="85">
        <f>VLOOKUP($C$2,'[92]ERU-1'!$A$6:$BE$17,F$42,FALSE)</f>
        <v>491.41800000000001</v>
      </c>
      <c r="G133" s="85">
        <f>VLOOKUP($C$2,'[92]ERU-1'!$A$6:$BE$17,G$42,FALSE)</f>
        <v>35.195999999999998</v>
      </c>
      <c r="H133" s="85">
        <f>VLOOKUP($C$2,'[92]ERU-1'!$A$6:$BE$17,H$42,FALSE)</f>
        <v>1366</v>
      </c>
      <c r="I133" s="85">
        <f>VLOOKUP($C$2,'[92]ERU-1'!$A$6:$BE$17,I$42,FALSE)</f>
        <v>0</v>
      </c>
      <c r="J133" s="85">
        <f>VLOOKUP($C$2,'[92]ERU-1'!$A$6:$BE$17,J$42,FALSE)</f>
        <v>0</v>
      </c>
      <c r="K133" s="85">
        <f>VLOOKUP($C$2,'[92]ERU-1'!$A$6:$BE$17,K$42,FALSE)</f>
        <v>1366</v>
      </c>
      <c r="L133" s="85">
        <f>VLOOKUP($C$2,'[92]ERU-1'!$A$6:$BE$17,L$42,FALSE)</f>
        <v>0</v>
      </c>
      <c r="M133" s="85">
        <f>VLOOKUP($C$2,'[92]ERU-1'!$A$6:$BE$17,M$42,FALSE)</f>
        <v>1366</v>
      </c>
      <c r="N133" s="85">
        <f>VLOOKUP($C$2,'[92]ERU-1'!$A$6:$BE$17,N$42,FALSE)</f>
        <v>0</v>
      </c>
      <c r="O133" s="85" t="s">
        <v>36</v>
      </c>
      <c r="P133" s="85">
        <f>VLOOKUP($C$2,'[92]ERU-1'!$A$6:$BE$17,P$42,FALSE)</f>
        <v>0</v>
      </c>
      <c r="Q133" s="85">
        <f>VLOOKUP($C$2,'[92]ERU-1'!$A$6:$BE$17,Q$42,FALSE)</f>
        <v>0</v>
      </c>
      <c r="R133" s="85">
        <f>VLOOKUP($C$2,'[92]ERU-1'!$A$6:$BE$17,R$42,FALSE)</f>
        <v>1366</v>
      </c>
      <c r="S133" s="85">
        <f>VLOOKUP($C$2,'[92]ERU-1'!$A$6:$BE$17,S$42,FALSE)</f>
        <v>0</v>
      </c>
      <c r="T133" s="85">
        <f>VLOOKUP($C$2,'[92]ERU-1'!$A$6:$BE$17,T$42,FALSE)</f>
        <v>0</v>
      </c>
      <c r="U133" s="85">
        <f>VLOOKUP($C$2,'[92]ERU-1'!$A$6:$BE$17,U$42,FALSE)</f>
        <v>0</v>
      </c>
      <c r="V133" s="85">
        <f>VLOOKUP($C$2,'[92]ERU-1'!$A$6:$BE$17,V$42,FALSE)</f>
        <v>0</v>
      </c>
      <c r="W133" s="85">
        <f>VLOOKUP($C$2,'[92]ERU-1'!$A$6:$BE$17,W$42,FALSE)</f>
        <v>0</v>
      </c>
      <c r="X133" s="85">
        <f>VLOOKUP($C$2,'[92]ERU-1'!$A$6:$BE$17,X$42,FALSE)</f>
        <v>0</v>
      </c>
      <c r="Y133" s="85">
        <f>VLOOKUP($C$2,'[92]ERU-1'!$A$6:$BE$17,Y$42,FALSE)</f>
        <v>0</v>
      </c>
      <c r="Z133" s="85">
        <f>VLOOKUP($C$2,'[92]ERU-1'!$A$6:$BE$17,Z$42,FALSE)</f>
        <v>0</v>
      </c>
      <c r="AA133" s="85" t="str">
        <f>INDEX([16]Data!$BK$5:$BK$156,MATCH(A133,[16]Data!$A$5:$A$156,0))</f>
        <v>Olomoucký</v>
      </c>
      <c r="AB133" s="86">
        <f>INDEX([16]Data!$BM$5:$BM$156,MATCH(A133,[16]Data!$A$5:$A$156,0))</f>
        <v>1.1619999999999999</v>
      </c>
      <c r="AC133" s="12"/>
      <c r="AD133" s="39">
        <f t="shared" si="18"/>
        <v>0.77214193302737066</v>
      </c>
    </row>
    <row r="134" spans="1:30" x14ac:dyDescent="0.25">
      <c r="A134">
        <v>3082</v>
      </c>
      <c r="B134" s="84" t="str">
        <f>INDEX([16]Data!$C$5:$C$156,MATCH(A134,[16]Data!$A$5:$A$156,0))</f>
        <v>KJ - Tanvald</v>
      </c>
      <c r="C134" s="85" t="str">
        <f>VLOOKUP($C$2,'[93]ERU-1'!$A$6:$BE$17,C$42,FALSE)</f>
        <v>Prosinec</v>
      </c>
      <c r="D134" s="85">
        <f>VLOOKUP($C$2,'[93]ERU-1'!$A$6:$BE$17,D$42,FALSE)</f>
        <v>12</v>
      </c>
      <c r="E134" s="85">
        <f>VLOOKUP($C$2,'[93]ERU-1'!$A$6:$BE$17,E$42,FALSE)</f>
        <v>1651.7940000000001</v>
      </c>
      <c r="F134" s="85">
        <f>VLOOKUP($C$2,'[93]ERU-1'!$A$6:$BE$17,F$42,FALSE)</f>
        <v>876.50599999999997</v>
      </c>
      <c r="G134" s="85">
        <f>VLOOKUP($C$2,'[93]ERU-1'!$A$6:$BE$17,G$42,FALSE)</f>
        <v>35.295000000000002</v>
      </c>
      <c r="H134" s="85">
        <f>VLOOKUP($C$2,'[93]ERU-1'!$A$6:$BE$17,H$42,FALSE)</f>
        <v>2577</v>
      </c>
      <c r="I134" s="85">
        <f>VLOOKUP($C$2,'[93]ERU-1'!$A$6:$BE$17,I$42,FALSE)</f>
        <v>0</v>
      </c>
      <c r="J134" s="85">
        <f>VLOOKUP($C$2,'[93]ERU-1'!$A$6:$BE$17,J$42,FALSE)</f>
        <v>0</v>
      </c>
      <c r="K134" s="85">
        <f>VLOOKUP($C$2,'[93]ERU-1'!$A$6:$BE$17,K$42,FALSE)</f>
        <v>2577</v>
      </c>
      <c r="L134" s="85">
        <f>VLOOKUP($C$2,'[93]ERU-1'!$A$6:$BE$17,L$42,FALSE)</f>
        <v>0</v>
      </c>
      <c r="M134" s="85">
        <f>VLOOKUP($C$2,'[93]ERU-1'!$A$6:$BE$17,M$42,FALSE)</f>
        <v>2577</v>
      </c>
      <c r="N134" s="85">
        <f>VLOOKUP($C$2,'[93]ERU-1'!$A$6:$BE$17,N$42,FALSE)</f>
        <v>0</v>
      </c>
      <c r="O134" s="85" t="s">
        <v>36</v>
      </c>
      <c r="P134" s="85">
        <f>VLOOKUP($C$2,'[93]ERU-1'!$A$6:$BE$17,P$42,FALSE)</f>
        <v>0</v>
      </c>
      <c r="Q134" s="85">
        <f>VLOOKUP($C$2,'[93]ERU-1'!$A$6:$BE$17,Q$42,FALSE)</f>
        <v>0</v>
      </c>
      <c r="R134" s="85">
        <f>VLOOKUP($C$2,'[93]ERU-1'!$A$6:$BE$17,R$42,FALSE)</f>
        <v>2577</v>
      </c>
      <c r="S134" s="85">
        <f>VLOOKUP($C$2,'[93]ERU-1'!$A$6:$BE$17,S$42,FALSE)</f>
        <v>0</v>
      </c>
      <c r="T134" s="85">
        <f>VLOOKUP($C$2,'[93]ERU-1'!$A$6:$BE$17,T$42,FALSE)</f>
        <v>0</v>
      </c>
      <c r="U134" s="85">
        <f>VLOOKUP($C$2,'[93]ERU-1'!$A$6:$BE$17,U$42,FALSE)</f>
        <v>0</v>
      </c>
      <c r="V134" s="85">
        <f>VLOOKUP($C$2,'[93]ERU-1'!$A$6:$BE$17,V$42,FALSE)</f>
        <v>0</v>
      </c>
      <c r="W134" s="85">
        <f>VLOOKUP($C$2,'[93]ERU-1'!$A$6:$BE$17,W$42,FALSE)</f>
        <v>0</v>
      </c>
      <c r="X134" s="85">
        <f>VLOOKUP($C$2,'[93]ERU-1'!$A$6:$BE$17,X$42,FALSE)</f>
        <v>0</v>
      </c>
      <c r="Y134" s="85">
        <f>VLOOKUP($C$2,'[93]ERU-1'!$A$6:$BE$17,Y$42,FALSE)</f>
        <v>0</v>
      </c>
      <c r="Z134" s="85">
        <f>VLOOKUP($C$2,'[93]ERU-1'!$A$6:$BE$17,Z$42,FALSE)</f>
        <v>0</v>
      </c>
      <c r="AA134" s="85" t="str">
        <f>INDEX([16]Data!$BK$5:$BK$156,MATCH(A134,[16]Data!$A$5:$A$156,0))</f>
        <v>Liberecký</v>
      </c>
      <c r="AB134" s="86">
        <f>INDEX([16]Data!$BM$5:$BM$156,MATCH(A134,[16]Data!$A$5:$A$156,0))</f>
        <v>2.254</v>
      </c>
      <c r="AD134" s="39">
        <f t="shared" si="18"/>
        <v>0.81668959862605994</v>
      </c>
    </row>
    <row r="135" spans="1:30" x14ac:dyDescent="0.25">
      <c r="A135">
        <v>2881</v>
      </c>
      <c r="B135" s="84" t="str">
        <f>INDEX([16]Data!$C$5:$C$156,MATCH(A135,[16]Data!$A$5:$A$156,0))</f>
        <v>KJ - Ústí nad Orlicí</v>
      </c>
      <c r="C135" s="85" t="str">
        <f>VLOOKUP($C$2,'[94]ERU-1'!$A$6:$BE$17,C$42,FALSE)</f>
        <v>Prosinec</v>
      </c>
      <c r="D135" s="85">
        <f>VLOOKUP($C$2,'[94]ERU-1'!$A$6:$BE$17,D$42,FALSE)</f>
        <v>12</v>
      </c>
      <c r="E135" s="85">
        <f>VLOOKUP($C$2,'[94]ERU-1'!$A$6:$BE$17,E$42,FALSE)</f>
        <v>2105.6619999999998</v>
      </c>
      <c r="F135" s="85">
        <f>VLOOKUP($C$2,'[94]ERU-1'!$A$6:$BE$17,F$42,FALSE)</f>
        <v>1093.98</v>
      </c>
      <c r="G135" s="85">
        <f>VLOOKUP($C$2,'[94]ERU-1'!$A$6:$BE$17,G$42,FALSE)</f>
        <v>35.302</v>
      </c>
      <c r="H135" s="85">
        <f>VLOOKUP($C$2,'[94]ERU-1'!$A$6:$BE$17,H$42,FALSE)</f>
        <v>3037</v>
      </c>
      <c r="I135" s="85">
        <f>VLOOKUP($C$2,'[94]ERU-1'!$A$6:$BE$17,I$42,FALSE)</f>
        <v>0</v>
      </c>
      <c r="J135" s="85">
        <f>VLOOKUP($C$2,'[94]ERU-1'!$A$6:$BE$17,J$42,FALSE)</f>
        <v>0</v>
      </c>
      <c r="K135" s="85">
        <f>VLOOKUP($C$2,'[94]ERU-1'!$A$6:$BE$17,K$42,FALSE)</f>
        <v>3037</v>
      </c>
      <c r="L135" s="85">
        <f>VLOOKUP($C$2,'[94]ERU-1'!$A$6:$BE$17,L$42,FALSE)</f>
        <v>0</v>
      </c>
      <c r="M135" s="85">
        <f>VLOOKUP($C$2,'[94]ERU-1'!$A$6:$BE$17,M$42,FALSE)</f>
        <v>3037</v>
      </c>
      <c r="N135" s="85">
        <f>VLOOKUP($C$2,'[94]ERU-1'!$A$6:$BE$17,N$42,FALSE)</f>
        <v>0</v>
      </c>
      <c r="O135" s="85" t="s">
        <v>36</v>
      </c>
      <c r="P135" s="85">
        <f>VLOOKUP($C$2,'[94]ERU-1'!$A$6:$BE$17,P$42,FALSE)</f>
        <v>0</v>
      </c>
      <c r="Q135" s="85">
        <f>VLOOKUP($C$2,'[94]ERU-1'!$A$6:$BE$17,Q$42,FALSE)</f>
        <v>0</v>
      </c>
      <c r="R135" s="85">
        <f>VLOOKUP($C$2,'[94]ERU-1'!$A$6:$BE$17,R$42,FALSE)</f>
        <v>3037</v>
      </c>
      <c r="S135" s="85">
        <f>VLOOKUP($C$2,'[94]ERU-1'!$A$6:$BE$17,S$42,FALSE)</f>
        <v>0</v>
      </c>
      <c r="T135" s="85">
        <f>VLOOKUP($C$2,'[94]ERU-1'!$A$6:$BE$17,T$42,FALSE)</f>
        <v>0</v>
      </c>
      <c r="U135" s="85">
        <f>VLOOKUP($C$2,'[94]ERU-1'!$A$6:$BE$17,U$42,FALSE)</f>
        <v>0</v>
      </c>
      <c r="V135" s="85">
        <f>VLOOKUP($C$2,'[94]ERU-1'!$A$6:$BE$17,V$42,FALSE)</f>
        <v>0</v>
      </c>
      <c r="W135" s="85">
        <f>VLOOKUP($C$2,'[94]ERU-1'!$A$6:$BE$17,W$42,FALSE)</f>
        <v>0</v>
      </c>
      <c r="X135" s="85">
        <f>VLOOKUP($C$2,'[94]ERU-1'!$A$6:$BE$17,X$42,FALSE)</f>
        <v>0</v>
      </c>
      <c r="Y135" s="85">
        <f>VLOOKUP($C$2,'[94]ERU-1'!$A$6:$BE$17,Y$42,FALSE)</f>
        <v>0</v>
      </c>
      <c r="Z135" s="85">
        <f>VLOOKUP($C$2,'[94]ERU-1'!$A$6:$BE$17,Z$42,FALSE)</f>
        <v>0</v>
      </c>
      <c r="AA135" s="85" t="str">
        <f>INDEX([16]Data!$BK$5:$BK$156,MATCH(A135,[16]Data!$A$5:$A$156,0))</f>
        <v>Pardubický</v>
      </c>
      <c r="AB135" s="86">
        <f>INDEX([16]Data!$BM$5:$BM$156,MATCH(A135,[16]Data!$A$5:$A$156,0))</f>
        <v>1.7909999999999999</v>
      </c>
      <c r="AD135" s="39">
        <f t="shared" si="18"/>
        <v>0.77113942769622035</v>
      </c>
    </row>
    <row r="136" spans="1:30" x14ac:dyDescent="0.25">
      <c r="A136">
        <v>3081</v>
      </c>
      <c r="B136" s="84" t="str">
        <f>INDEX([16]Data!$C$5:$C$156,MATCH(A136,[16]Data!$A$5:$A$156,0))</f>
        <v>KJ - Ústí nad Orlicí, Okružní</v>
      </c>
      <c r="C136" s="85" t="str">
        <f>VLOOKUP($C$2,'[95]ERU-1'!$A$6:$BE$17,C$42,FALSE)</f>
        <v>Prosinec</v>
      </c>
      <c r="D136" s="85">
        <f>VLOOKUP($C$2,'[95]ERU-1'!$A$6:$BE$17,D$42,FALSE)</f>
        <v>12</v>
      </c>
      <c r="E136" s="85">
        <f>VLOOKUP($C$2,'[95]ERU-1'!$A$6:$BE$17,E$42,FALSE)</f>
        <v>553.75900000000001</v>
      </c>
      <c r="F136" s="85">
        <f>VLOOKUP($C$2,'[95]ERU-1'!$A$6:$BE$17,F$42,FALSE)</f>
        <v>299.53500000000003</v>
      </c>
      <c r="G136" s="85">
        <f>VLOOKUP($C$2,'[95]ERU-1'!$A$6:$BE$17,G$42,FALSE)</f>
        <v>35.304000000000002</v>
      </c>
      <c r="H136" s="85">
        <f>VLOOKUP($C$2,'[95]ERU-1'!$A$6:$BE$17,H$42,FALSE)</f>
        <v>869</v>
      </c>
      <c r="I136" s="85">
        <f>VLOOKUP($C$2,'[95]ERU-1'!$A$6:$BE$17,I$42,FALSE)</f>
        <v>0</v>
      </c>
      <c r="J136" s="85">
        <f>VLOOKUP($C$2,'[95]ERU-1'!$A$6:$BE$17,J$42,FALSE)</f>
        <v>0</v>
      </c>
      <c r="K136" s="85">
        <f>VLOOKUP($C$2,'[95]ERU-1'!$A$6:$BE$17,K$42,FALSE)</f>
        <v>869</v>
      </c>
      <c r="L136" s="85">
        <f>VLOOKUP($C$2,'[95]ERU-1'!$A$6:$BE$17,L$42,FALSE)</f>
        <v>0</v>
      </c>
      <c r="M136" s="85">
        <f>VLOOKUP($C$2,'[95]ERU-1'!$A$6:$BE$17,M$42,FALSE)</f>
        <v>869</v>
      </c>
      <c r="N136" s="85">
        <f>VLOOKUP($C$2,'[95]ERU-1'!$A$6:$BE$17,N$42,FALSE)</f>
        <v>0</v>
      </c>
      <c r="O136" s="85" t="s">
        <v>36</v>
      </c>
      <c r="P136" s="85">
        <f>VLOOKUP($C$2,'[95]ERU-1'!$A$6:$BE$17,P$42,FALSE)</f>
        <v>0</v>
      </c>
      <c r="Q136" s="85">
        <f>VLOOKUP($C$2,'[95]ERU-1'!$A$6:$BE$17,Q$42,FALSE)</f>
        <v>0</v>
      </c>
      <c r="R136" s="85">
        <f>VLOOKUP($C$2,'[95]ERU-1'!$A$6:$BE$17,R$42,FALSE)</f>
        <v>869</v>
      </c>
      <c r="S136" s="85">
        <f>VLOOKUP($C$2,'[95]ERU-1'!$A$6:$BE$17,S$42,FALSE)</f>
        <v>0</v>
      </c>
      <c r="T136" s="85">
        <f>VLOOKUP($C$2,'[95]ERU-1'!$A$6:$BE$17,T$42,FALSE)</f>
        <v>0</v>
      </c>
      <c r="U136" s="85">
        <f>VLOOKUP($C$2,'[95]ERU-1'!$A$6:$BE$17,U$42,FALSE)</f>
        <v>0</v>
      </c>
      <c r="V136" s="85">
        <f>VLOOKUP($C$2,'[95]ERU-1'!$A$6:$BE$17,V$42,FALSE)</f>
        <v>0</v>
      </c>
      <c r="W136" s="85">
        <f>VLOOKUP($C$2,'[95]ERU-1'!$A$6:$BE$17,W$42,FALSE)</f>
        <v>0</v>
      </c>
      <c r="X136" s="85">
        <f>VLOOKUP($C$2,'[95]ERU-1'!$A$6:$BE$17,X$42,FALSE)</f>
        <v>0</v>
      </c>
      <c r="Y136" s="85">
        <f>VLOOKUP($C$2,'[95]ERU-1'!$A$6:$BE$17,Y$42,FALSE)</f>
        <v>0</v>
      </c>
      <c r="Z136" s="85">
        <f>VLOOKUP($C$2,'[95]ERU-1'!$A$6:$BE$17,Z$42,FALSE)</f>
        <v>0</v>
      </c>
      <c r="AA136" s="85" t="str">
        <f>INDEX([16]Data!$BK$5:$BK$156,MATCH(A136,[16]Data!$A$5:$A$156,0))</f>
        <v>Pardubický</v>
      </c>
      <c r="AB136" s="86">
        <f>INDEX([16]Data!$BM$5:$BM$156,MATCH(A136,[16]Data!$A$5:$A$156,0))</f>
        <v>0.72299999999999998</v>
      </c>
      <c r="AD136" s="39">
        <f t="shared" si="18"/>
        <v>0.80587874167923246</v>
      </c>
    </row>
    <row r="137" spans="1:30" x14ac:dyDescent="0.25">
      <c r="A137">
        <v>2880</v>
      </c>
      <c r="B137" s="84" t="str">
        <f>INDEX([16]Data!$C$5:$C$156,MATCH(A137,[16]Data!$A$5:$A$156,0))</f>
        <v>KJ - Vamberk</v>
      </c>
      <c r="C137" s="85" t="str">
        <f>VLOOKUP($C$2,'[96]ERU-1'!$A$6:$BE$17,C$42,FALSE)</f>
        <v>Prosinec</v>
      </c>
      <c r="D137" s="85">
        <f>VLOOKUP($C$2,'[96]ERU-1'!$A$6:$BE$17,D$42,FALSE)</f>
        <v>12</v>
      </c>
      <c r="E137" s="85">
        <f>VLOOKUP($C$2,'[96]ERU-1'!$A$6:$BE$17,E$42,FALSE)</f>
        <v>1589.652</v>
      </c>
      <c r="F137" s="85">
        <f>VLOOKUP($C$2,'[96]ERU-1'!$A$6:$BE$17,F$42,FALSE)</f>
        <v>836.3</v>
      </c>
      <c r="G137" s="85">
        <f>VLOOKUP($C$2,'[96]ERU-1'!$A$6:$BE$17,G$42,FALSE)</f>
        <v>35.304000000000002</v>
      </c>
      <c r="H137" s="85">
        <f>VLOOKUP($C$2,'[96]ERU-1'!$A$6:$BE$17,H$42,FALSE)</f>
        <v>2345</v>
      </c>
      <c r="I137" s="85">
        <f>VLOOKUP($C$2,'[96]ERU-1'!$A$6:$BE$17,I$42,FALSE)</f>
        <v>0</v>
      </c>
      <c r="J137" s="85">
        <f>VLOOKUP($C$2,'[96]ERU-1'!$A$6:$BE$17,J$42,FALSE)</f>
        <v>0</v>
      </c>
      <c r="K137" s="85">
        <f>VLOOKUP($C$2,'[96]ERU-1'!$A$6:$BE$17,K$42,FALSE)</f>
        <v>2345</v>
      </c>
      <c r="L137" s="85">
        <f>VLOOKUP($C$2,'[96]ERU-1'!$A$6:$BE$17,L$42,FALSE)</f>
        <v>0</v>
      </c>
      <c r="M137" s="85">
        <f>VLOOKUP($C$2,'[96]ERU-1'!$A$6:$BE$17,M$42,FALSE)</f>
        <v>2345</v>
      </c>
      <c r="N137" s="85">
        <f>VLOOKUP($C$2,'[96]ERU-1'!$A$6:$BE$17,N$42,FALSE)</f>
        <v>0</v>
      </c>
      <c r="O137" s="85" t="s">
        <v>36</v>
      </c>
      <c r="P137" s="85">
        <f>VLOOKUP($C$2,'[96]ERU-1'!$A$6:$BE$17,P$42,FALSE)</f>
        <v>0</v>
      </c>
      <c r="Q137" s="85">
        <f>VLOOKUP($C$2,'[96]ERU-1'!$A$6:$BE$17,Q$42,FALSE)</f>
        <v>0</v>
      </c>
      <c r="R137" s="85">
        <f>VLOOKUP($C$2,'[96]ERU-1'!$A$6:$BE$17,R$42,FALSE)</f>
        <v>2345</v>
      </c>
      <c r="S137" s="85">
        <f>VLOOKUP($C$2,'[96]ERU-1'!$A$6:$BE$17,S$42,FALSE)</f>
        <v>0</v>
      </c>
      <c r="T137" s="85">
        <f>VLOOKUP($C$2,'[96]ERU-1'!$A$6:$BE$17,T$42,FALSE)</f>
        <v>0</v>
      </c>
      <c r="U137" s="85">
        <f>VLOOKUP($C$2,'[96]ERU-1'!$A$6:$BE$17,U$42,FALSE)</f>
        <v>0</v>
      </c>
      <c r="V137" s="85">
        <f>VLOOKUP($C$2,'[96]ERU-1'!$A$6:$BE$17,V$42,FALSE)</f>
        <v>0</v>
      </c>
      <c r="W137" s="85">
        <f>VLOOKUP($C$2,'[96]ERU-1'!$A$6:$BE$17,W$42,FALSE)</f>
        <v>0</v>
      </c>
      <c r="X137" s="85">
        <f>VLOOKUP($C$2,'[96]ERU-1'!$A$6:$BE$17,X$42,FALSE)</f>
        <v>0</v>
      </c>
      <c r="Y137" s="85">
        <f>VLOOKUP($C$2,'[96]ERU-1'!$A$6:$BE$17,Y$42,FALSE)</f>
        <v>0</v>
      </c>
      <c r="Z137" s="85">
        <f>VLOOKUP($C$2,'[96]ERU-1'!$A$6:$BE$17,Z$42,FALSE)</f>
        <v>0</v>
      </c>
      <c r="AA137" s="85" t="str">
        <f>INDEX([16]Data!$BK$5:$BK$156,MATCH(A137,[16]Data!$A$5:$A$156,0))</f>
        <v>Královéhradecký</v>
      </c>
      <c r="AB137" s="86">
        <f>INDEX([16]Data!$BM$5:$BM$156,MATCH(A137,[16]Data!$A$5:$A$156,0))</f>
        <v>1.7909999999999999</v>
      </c>
      <c r="AD137" s="39">
        <f t="shared" si="18"/>
        <v>0.77889380472185687</v>
      </c>
    </row>
    <row r="138" spans="1:30" x14ac:dyDescent="0.25">
      <c r="A138">
        <v>2478</v>
      </c>
      <c r="B138" s="84" t="str">
        <f>INDEX([16]Data!$C$5:$C$156,MATCH(A138,[16]Data!$A$5:$A$156,0))</f>
        <v>Kotelna Votice</v>
      </c>
      <c r="C138" s="85" t="str">
        <f>VLOOKUP($C$2,'[57]ERU-1'!$A$6:$BE$17,C$42,FALSE)</f>
        <v>Prosinec</v>
      </c>
      <c r="D138" s="85">
        <f>VLOOKUP($C$2,'[57]ERU-1'!$A$6:$BE$17,D$42,FALSE)</f>
        <v>12</v>
      </c>
      <c r="E138" s="85">
        <f>VLOOKUP($C$2,'[57]ERU-1'!$A$6:$BE$17,E$42,FALSE)</f>
        <v>634.60299999999995</v>
      </c>
      <c r="F138" s="85">
        <f>VLOOKUP($C$2,'[57]ERU-1'!$A$6:$BE$17,F$42,FALSE)</f>
        <v>346.036</v>
      </c>
      <c r="G138" s="85">
        <f>VLOOKUP($C$2,'[57]ERU-1'!$A$6:$BE$17,G$42,FALSE)</f>
        <v>35.268999999999998</v>
      </c>
      <c r="H138" s="85">
        <f>VLOOKUP($C$2,'[57]ERU-1'!$A$6:$BE$17,H$42,FALSE)</f>
        <v>948</v>
      </c>
      <c r="I138" s="85">
        <f>VLOOKUP($C$2,'[57]ERU-1'!$A$6:$BE$17,I$42,FALSE)</f>
        <v>0</v>
      </c>
      <c r="J138" s="85">
        <f>VLOOKUP($C$2,'[57]ERU-1'!$A$6:$BE$17,J$42,FALSE)</f>
        <v>0</v>
      </c>
      <c r="K138" s="85">
        <f>VLOOKUP($C$2,'[57]ERU-1'!$A$6:$BE$17,K$42,FALSE)</f>
        <v>948</v>
      </c>
      <c r="L138" s="85">
        <f>VLOOKUP($C$2,'[57]ERU-1'!$A$6:$BE$17,L$42,FALSE)</f>
        <v>0</v>
      </c>
      <c r="M138" s="85">
        <f>VLOOKUP($C$2,'[57]ERU-1'!$A$6:$BE$17,M$42,FALSE)</f>
        <v>948</v>
      </c>
      <c r="N138" s="85">
        <f>VLOOKUP($C$2,'[57]ERU-1'!$A$6:$BE$17,N$42,FALSE)</f>
        <v>0</v>
      </c>
      <c r="O138" s="85" t="s">
        <v>36</v>
      </c>
      <c r="P138" s="85">
        <f>VLOOKUP($C$2,'[57]ERU-1'!$A$6:$BE$17,P$42,FALSE)</f>
        <v>0</v>
      </c>
      <c r="Q138" s="85">
        <f>VLOOKUP($C$2,'[57]ERU-1'!$A$6:$BE$17,Q$42,FALSE)</f>
        <v>0</v>
      </c>
      <c r="R138" s="85">
        <f>VLOOKUP($C$2,'[57]ERU-1'!$A$6:$BE$17,R$42,FALSE)</f>
        <v>948</v>
      </c>
      <c r="S138" s="85">
        <f>VLOOKUP($C$2,'[57]ERU-1'!$A$6:$BE$17,S$42,FALSE)</f>
        <v>0</v>
      </c>
      <c r="T138" s="85">
        <f>VLOOKUP($C$2,'[57]ERU-1'!$A$6:$BE$17,T$42,FALSE)</f>
        <v>0</v>
      </c>
      <c r="U138" s="85">
        <f>VLOOKUP($C$2,'[57]ERU-1'!$A$6:$BE$17,U$42,FALSE)</f>
        <v>0</v>
      </c>
      <c r="V138" s="85">
        <f>VLOOKUP($C$2,'[57]ERU-1'!$A$6:$BE$17,V$42,FALSE)</f>
        <v>0</v>
      </c>
      <c r="W138" s="85">
        <f>VLOOKUP($C$2,'[57]ERU-1'!$A$6:$BE$17,W$42,FALSE)</f>
        <v>0</v>
      </c>
      <c r="X138" s="85">
        <f>VLOOKUP($C$2,'[57]ERU-1'!$A$6:$BE$17,X$42,FALSE)</f>
        <v>0</v>
      </c>
      <c r="Y138" s="85">
        <f>VLOOKUP($C$2,'[57]ERU-1'!$A$6:$BE$17,Y$42,FALSE)</f>
        <v>0</v>
      </c>
      <c r="Z138" s="85">
        <f>VLOOKUP($C$2,'[57]ERU-1'!$A$6:$BE$17,Z$42,FALSE)</f>
        <v>0</v>
      </c>
      <c r="AA138" s="85" t="str">
        <f>INDEX([16]Data!$BK$5:$BK$156,MATCH(A138,[16]Data!$A$5:$A$156,0))</f>
        <v>Středočeský</v>
      </c>
      <c r="AB138" s="86">
        <f>INDEX([16]Data!$BM$5:$BM$156,MATCH(A138,[16]Data!$A$5:$A$156,0))</f>
        <v>0.28000000000000003</v>
      </c>
      <c r="AD138" s="39">
        <f t="shared" si="18"/>
        <v>0.76099981890130886</v>
      </c>
    </row>
    <row r="139" spans="1:30" x14ac:dyDescent="0.25">
      <c r="A139">
        <v>2641</v>
      </c>
      <c r="B139" s="84" t="str">
        <f>INDEX([16]Data!$C$5:$C$156,MATCH(A139,[16]Data!$A$5:$A$156,0))</f>
        <v>KJ - Vrchlabí, Žižkova NKTC</v>
      </c>
      <c r="C139" s="85" t="str">
        <f>VLOOKUP($C$2,'[12]ERU-1'!$A$28:$BE$39,C$42,FALSE)</f>
        <v>Prosinec</v>
      </c>
      <c r="D139" s="85">
        <f>VLOOKUP($C$2,'[12]ERU-1'!$A$6:$BE$17,D$42,FALSE)</f>
        <v>12</v>
      </c>
      <c r="E139" s="85">
        <f>VLOOKUP($C$2,'[12]ERU-1'!$A$28:$BE$39,E$42,FALSE)</f>
        <v>2074.5219999999999</v>
      </c>
      <c r="F139" s="85">
        <f>VLOOKUP($C$2,'[12]ERU-1'!$A$28:$BE$39,F$42,FALSE)</f>
        <v>1089.816</v>
      </c>
      <c r="G139" s="85">
        <f>VLOOKUP($C$2,'[12]ERU-1'!$A$28:$BE$39,G$42,FALSE)</f>
        <v>35.304000000000002</v>
      </c>
      <c r="H139" s="85">
        <f>VLOOKUP($C$2,'[12]ERU-1'!$A$28:$BE$39,H$42,FALSE)</f>
        <v>3145</v>
      </c>
      <c r="I139" s="85">
        <f>VLOOKUP($C$2,'[12]ERU-1'!$A$28:$BE$39,I$42,FALSE)</f>
        <v>0</v>
      </c>
      <c r="J139" s="85">
        <f>VLOOKUP($C$2,'[12]ERU-1'!$A$28:$BE$39,J$42,FALSE)</f>
        <v>0</v>
      </c>
      <c r="K139" s="85">
        <f>VLOOKUP($C$2,'[12]ERU-1'!$A$28:$BE$39,K$42,FALSE)</f>
        <v>3145</v>
      </c>
      <c r="L139" s="85">
        <f>VLOOKUP($C$2,'[12]ERU-1'!$A$28:$BE$39,L$42,FALSE)</f>
        <v>0</v>
      </c>
      <c r="M139" s="85">
        <f>VLOOKUP($C$2,'[12]ERU-1'!$A$28:$BE$39,M$42,FALSE)</f>
        <v>3145</v>
      </c>
      <c r="N139" s="85">
        <f>VLOOKUP($C$2,'[12]ERU-1'!$A$28:$BE$39,N$42,FALSE)</f>
        <v>0</v>
      </c>
      <c r="O139" s="85" t="s">
        <v>36</v>
      </c>
      <c r="P139" s="85">
        <f>VLOOKUP($C$2,'[12]ERU-1'!$A$28:$BE$39,P$42,FALSE)</f>
        <v>0</v>
      </c>
      <c r="Q139" s="85">
        <f>VLOOKUP($C$2,'[12]ERU-1'!$A$28:$BE$39,Q$42,FALSE)</f>
        <v>0</v>
      </c>
      <c r="R139" s="85">
        <f>VLOOKUP($C$2,'[12]ERU-1'!$A$28:$BE$39,R$42,FALSE)</f>
        <v>3145</v>
      </c>
      <c r="S139" s="85">
        <f>VLOOKUP($C$2,'[12]ERU-1'!$A$28:$BE$39,S$42,FALSE)</f>
        <v>0</v>
      </c>
      <c r="T139" s="85">
        <f>VLOOKUP($C$2,'[12]ERU-1'!$A$28:$BE$39,T$42,FALSE)</f>
        <v>0</v>
      </c>
      <c r="U139" s="85">
        <f>VLOOKUP($C$2,'[12]ERU-1'!$A$28:$BE$39,U$42,FALSE)</f>
        <v>0</v>
      </c>
      <c r="V139" s="85">
        <f>VLOOKUP($C$2,'[12]ERU-1'!$A$28:$BE$39,V$42,FALSE)</f>
        <v>0</v>
      </c>
      <c r="W139" s="85">
        <f>VLOOKUP($C$2,'[12]ERU-1'!$A$28:$BE$39,W$42,FALSE)</f>
        <v>0</v>
      </c>
      <c r="X139" s="85">
        <f>VLOOKUP($C$2,'[12]ERU-1'!$A$28:$BE$39,X$42,FALSE)</f>
        <v>0</v>
      </c>
      <c r="Y139" s="85">
        <f>VLOOKUP($C$2,'[12]ERU-1'!$A$28:$BE$39,Y$42,FALSE)</f>
        <v>0</v>
      </c>
      <c r="Z139" s="85">
        <f>VLOOKUP($C$2,'[12]ERU-1'!$A$28:$BE$39,Z$42,FALSE)</f>
        <v>0</v>
      </c>
      <c r="AA139" s="85" t="str">
        <f>INDEX([16]Data!$BK$5:$BK$156,MATCH(A139,[16]Data!$A$5:$A$156,0))</f>
        <v>Královéhradecký</v>
      </c>
      <c r="AB139" s="86">
        <f>INDEX([16]Data!$BM$5:$BM$156,MATCH(A139,[16]Data!$A$5:$A$156,0))</f>
        <v>1.9950000000000001</v>
      </c>
      <c r="AD139" s="39">
        <f t="shared" si="18"/>
        <v>0.80161340181380258</v>
      </c>
    </row>
    <row r="140" spans="1:30" x14ac:dyDescent="0.25">
      <c r="A140">
        <v>2642</v>
      </c>
      <c r="B140" s="84" t="str">
        <f>INDEX([16]Data!$C$5:$C$156,MATCH(A140,[16]Data!$A$5:$A$156,0))</f>
        <v>KJ - Vrchlabí, připojení Liščí kopec</v>
      </c>
      <c r="C140" s="85" t="str">
        <f>VLOOKUP($C$2,'[12]ERU-1'!$A$28:$BE$39,C$42,FALSE)</f>
        <v>Prosinec</v>
      </c>
      <c r="D140" s="85">
        <f>VLOOKUP($C$2,'[12]ERU-1'!$A$6:$BE$17,D$42,FALSE)</f>
        <v>12</v>
      </c>
      <c r="E140" s="85">
        <f>VLOOKUP($C$2,'[12]ERU-1'!$A$6:$BE$17,E$42,FALSE)</f>
        <v>2425.627</v>
      </c>
      <c r="F140" s="85">
        <f>VLOOKUP($C$2,'[12]ERU-1'!$A$6:$BE$17,F$42,FALSE)</f>
        <v>1336.846</v>
      </c>
      <c r="G140" s="85">
        <f>VLOOKUP($C$2,'[12]ERU-1'!$A$6:$BE$17,G$42,FALSE)</f>
        <v>35.304000000000002</v>
      </c>
      <c r="H140" s="85">
        <f>VLOOKUP($C$2,'[12]ERU-1'!$A$6:$BE$17,H$42,FALSE)</f>
        <v>3975</v>
      </c>
      <c r="I140" s="85">
        <f>VLOOKUP($C$2,'[12]ERU-1'!$A$6:$BE$17,I$42,FALSE)</f>
        <v>0</v>
      </c>
      <c r="J140" s="85">
        <f>VLOOKUP($C$2,'[12]ERU-1'!$A$6:$BE$17,J$42,FALSE)</f>
        <v>0</v>
      </c>
      <c r="K140" s="85">
        <f>VLOOKUP($C$2,'[12]ERU-1'!$A$6:$BE$17,K$42,FALSE)</f>
        <v>3975</v>
      </c>
      <c r="L140" s="85">
        <f>VLOOKUP($C$2,'[12]ERU-1'!$A$6:$BE$17,L$42,FALSE)</f>
        <v>0</v>
      </c>
      <c r="M140" s="85">
        <f>VLOOKUP($C$2,'[12]ERU-1'!$A$6:$BE$17,M$42,FALSE)</f>
        <v>3975</v>
      </c>
      <c r="N140" s="85">
        <f>VLOOKUP($C$2,'[12]ERU-1'!$A$6:$BE$17,N$42,FALSE)</f>
        <v>0</v>
      </c>
      <c r="O140" s="85" t="s">
        <v>36</v>
      </c>
      <c r="P140" s="85">
        <f>VLOOKUP($C$2,'[12]ERU-1'!$A$6:$BE$17,P$42,FALSE)</f>
        <v>0</v>
      </c>
      <c r="Q140" s="85">
        <f>VLOOKUP($C$2,'[12]ERU-1'!$A$6:$BE$17,Q$42,FALSE)</f>
        <v>0</v>
      </c>
      <c r="R140" s="85">
        <f>VLOOKUP($C$2,'[12]ERU-1'!$A$6:$BE$17,R$42,FALSE)</f>
        <v>3975</v>
      </c>
      <c r="S140" s="85">
        <f>VLOOKUP($C$2,'[12]ERU-1'!$A$6:$BE$17,S$42,FALSE)</f>
        <v>0</v>
      </c>
      <c r="T140" s="85">
        <f>VLOOKUP($C$2,'[12]ERU-1'!$A$6:$BE$17,T$42,FALSE)</f>
        <v>0</v>
      </c>
      <c r="U140" s="85">
        <f>VLOOKUP($C$2,'[12]ERU-1'!$A$6:$BE$17,U$42,FALSE)</f>
        <v>0</v>
      </c>
      <c r="V140" s="85">
        <f>VLOOKUP($C$2,'[12]ERU-1'!$A$6:$BE$17,V$42,FALSE)</f>
        <v>0</v>
      </c>
      <c r="W140" s="85">
        <f>VLOOKUP($C$2,'[12]ERU-1'!$A$6:$BE$17,W$42,FALSE)</f>
        <v>0</v>
      </c>
      <c r="X140" s="85">
        <f>VLOOKUP($C$2,'[12]ERU-1'!$A$6:$BE$17,X$42,FALSE)</f>
        <v>0</v>
      </c>
      <c r="Y140" s="85">
        <f>VLOOKUP($C$2,'[12]ERU-1'!$A$6:$BE$17,Y$42,FALSE)</f>
        <v>0</v>
      </c>
      <c r="Z140" s="85">
        <f>VLOOKUP($C$2,'[12]ERU-1'!$A$6:$BE$17,Z$42,FALSE)</f>
        <v>0</v>
      </c>
      <c r="AA140" s="85" t="str">
        <f>INDEX([16]Data!$BK$5:$BK$156,MATCH(A140,[16]Data!$A$5:$A$156,0))</f>
        <v>Královéhradecký</v>
      </c>
      <c r="AB140" s="86">
        <f>INDEX([16]Data!$BM$5:$BM$156,MATCH(A140,[16]Data!$A$5:$A$156,0))</f>
        <v>1.7909999999999999</v>
      </c>
      <c r="AD140" s="39">
        <f t="shared" si="18"/>
        <v>0.82594903726133506</v>
      </c>
    </row>
    <row r="141" spans="1:30" x14ac:dyDescent="0.25">
      <c r="A141">
        <v>2703</v>
      </c>
      <c r="B141" s="84" t="str">
        <f>INDEX([16]Data!$C$5:$C$156,MATCH(A141,[16]Data!$A$5:$A$156,0))</f>
        <v>KJ - Vysoké Mýto, Generála Svatoně (kotelna Vanice)</v>
      </c>
      <c r="C141" s="85" t="str">
        <f>VLOOKUP($C$2,'[97]ERU-1'!$A$6:$BE$17,C$42,FALSE)</f>
        <v>Prosinec</v>
      </c>
      <c r="D141" s="85">
        <f>VLOOKUP($C$2,'[97]ERU-1'!$A$6:$BE$17,D$42,FALSE)</f>
        <v>12</v>
      </c>
      <c r="E141" s="85">
        <f>VLOOKUP($C$2,'[97]ERU-1'!$A$6:$BE$17,E$42,FALSE)</f>
        <v>580.66499999999996</v>
      </c>
      <c r="F141" s="85">
        <f>VLOOKUP($C$2,'[97]ERU-1'!$A$6:$BE$17,F$42,FALSE)</f>
        <v>329.98700000000002</v>
      </c>
      <c r="G141" s="85">
        <f>VLOOKUP($C$2,'[97]ERU-1'!$A$6:$BE$17,G$42,FALSE)</f>
        <v>35.304000000000002</v>
      </c>
      <c r="H141" s="85">
        <f>VLOOKUP($C$2,'[97]ERU-1'!$A$6:$BE$17,H$42,FALSE)</f>
        <v>992</v>
      </c>
      <c r="I141" s="85">
        <f>VLOOKUP($C$2,'[97]ERU-1'!$A$6:$BE$17,I$42,FALSE)</f>
        <v>0</v>
      </c>
      <c r="J141" s="85">
        <f>VLOOKUP($C$2,'[97]ERU-1'!$A$6:$BE$17,J$42,FALSE)</f>
        <v>0</v>
      </c>
      <c r="K141" s="85">
        <f>VLOOKUP($C$2,'[97]ERU-1'!$A$6:$BE$17,K$42,FALSE)</f>
        <v>992</v>
      </c>
      <c r="L141" s="85">
        <f>VLOOKUP($C$2,'[97]ERU-1'!$A$6:$BE$17,L$42,FALSE)</f>
        <v>0</v>
      </c>
      <c r="M141" s="85">
        <f>VLOOKUP($C$2,'[97]ERU-1'!$A$6:$BE$17,M$42,FALSE)</f>
        <v>992</v>
      </c>
      <c r="N141" s="85">
        <f>VLOOKUP($C$2,'[97]ERU-1'!$A$6:$BE$17,N$42,FALSE)</f>
        <v>0</v>
      </c>
      <c r="O141" s="85" t="s">
        <v>36</v>
      </c>
      <c r="P141" s="85">
        <f>VLOOKUP($C$2,'[97]ERU-1'!$A$6:$BE$17,P$42,FALSE)</f>
        <v>0</v>
      </c>
      <c r="Q141" s="85">
        <f>VLOOKUP($C$2,'[97]ERU-1'!$A$6:$BE$17,Q$42,FALSE)</f>
        <v>0</v>
      </c>
      <c r="R141" s="85">
        <f>VLOOKUP($C$2,'[97]ERU-1'!$A$6:$BE$17,R$42,FALSE)</f>
        <v>992</v>
      </c>
      <c r="S141" s="85">
        <f>VLOOKUP($C$2,'[97]ERU-1'!$A$6:$BE$17,S$42,FALSE)</f>
        <v>0</v>
      </c>
      <c r="T141" s="85">
        <f>VLOOKUP($C$2,'[97]ERU-1'!$A$6:$BE$17,T$42,FALSE)</f>
        <v>0</v>
      </c>
      <c r="U141" s="85">
        <f>VLOOKUP($C$2,'[97]ERU-1'!$A$6:$BE$17,U$42,FALSE)</f>
        <v>0</v>
      </c>
      <c r="V141" s="85">
        <f>VLOOKUP($C$2,'[97]ERU-1'!$A$6:$BE$17,V$42,FALSE)</f>
        <v>0</v>
      </c>
      <c r="W141" s="85">
        <f>VLOOKUP($C$2,'[97]ERU-1'!$A$6:$BE$17,W$42,FALSE)</f>
        <v>0</v>
      </c>
      <c r="X141" s="85">
        <f>VLOOKUP($C$2,'[97]ERU-1'!$A$6:$BE$17,X$42,FALSE)</f>
        <v>0</v>
      </c>
      <c r="Y141" s="85">
        <f>VLOOKUP($C$2,'[97]ERU-1'!$A$6:$BE$17,Y$42,FALSE)</f>
        <v>0</v>
      </c>
      <c r="Z141" s="85">
        <f>VLOOKUP($C$2,'[97]ERU-1'!$A$6:$BE$17,Z$42,FALSE)</f>
        <v>0</v>
      </c>
      <c r="AA141" s="85" t="str">
        <f>INDEX([16]Data!$BK$5:$BK$156,MATCH(A141,[16]Data!$A$5:$A$156,0))</f>
        <v>Pardubický</v>
      </c>
      <c r="AB141" s="86">
        <f>INDEX([16]Data!$BM$5:$BM$156,MATCH(A141,[16]Data!$A$5:$A$156,0))</f>
        <v>0.80800000000000005</v>
      </c>
      <c r="AD141" s="39">
        <f t="shared" si="18"/>
        <v>0.83504973091532553</v>
      </c>
    </row>
    <row r="142" spans="1:30" x14ac:dyDescent="0.25">
      <c r="A142">
        <v>2704</v>
      </c>
      <c r="B142" s="84" t="str">
        <f>INDEX([16]Data!$C$5:$C$156,MATCH(A142,[16]Data!$A$5:$A$156,0))</f>
        <v>KJ - Vysoké Mýto, Prokopa Velikého (kotelna Družba)</v>
      </c>
      <c r="C142" s="85" t="str">
        <f>VLOOKUP($C$2,'[98]ERU-1'!$A$6:$BE$17,C$42,FALSE)</f>
        <v>Prosinec</v>
      </c>
      <c r="D142" s="85">
        <f>VLOOKUP($C$2,'[98]ERU-1'!$A$6:$BE$17,D$42,FALSE)</f>
        <v>12</v>
      </c>
      <c r="E142" s="85">
        <f>VLOOKUP($C$2,'[98]ERU-1'!$A$6:$BE$17,E$42,FALSE)</f>
        <v>381.36900000000003</v>
      </c>
      <c r="F142" s="85">
        <f>VLOOKUP($C$2,'[98]ERU-1'!$A$6:$BE$17,F$42,FALSE)</f>
        <v>199.64400000000001</v>
      </c>
      <c r="G142" s="85">
        <f>VLOOKUP($C$2,'[98]ERU-1'!$A$6:$BE$17,G$42,FALSE)</f>
        <v>35.302999999999997</v>
      </c>
      <c r="H142" s="85">
        <f>VLOOKUP($C$2,'[98]ERU-1'!$A$6:$BE$17,H$42,FALSE)</f>
        <v>560</v>
      </c>
      <c r="I142" s="85">
        <f>VLOOKUP($C$2,'[98]ERU-1'!$A$6:$BE$17,I$42,FALSE)</f>
        <v>0</v>
      </c>
      <c r="J142" s="85">
        <f>VLOOKUP($C$2,'[98]ERU-1'!$A$6:$BE$17,J$42,FALSE)</f>
        <v>0</v>
      </c>
      <c r="K142" s="85">
        <f>VLOOKUP($C$2,'[98]ERU-1'!$A$6:$BE$17,K$42,FALSE)</f>
        <v>560</v>
      </c>
      <c r="L142" s="85">
        <f>VLOOKUP($C$2,'[98]ERU-1'!$A$6:$BE$17,L$42,FALSE)</f>
        <v>0</v>
      </c>
      <c r="M142" s="85">
        <f>VLOOKUP($C$2,'[98]ERU-1'!$A$6:$BE$17,M$42,FALSE)</f>
        <v>560</v>
      </c>
      <c r="N142" s="85">
        <f>VLOOKUP($C$2,'[98]ERU-1'!$A$6:$BE$17,N$42,FALSE)</f>
        <v>0</v>
      </c>
      <c r="O142" s="85" t="s">
        <v>36</v>
      </c>
      <c r="P142" s="85">
        <f>VLOOKUP($C$2,'[98]ERU-1'!$A$6:$BE$17,P$42,FALSE)</f>
        <v>0</v>
      </c>
      <c r="Q142" s="85">
        <f>VLOOKUP($C$2,'[98]ERU-1'!$A$6:$BE$17,Q$42,FALSE)</f>
        <v>0</v>
      </c>
      <c r="R142" s="85">
        <f>VLOOKUP($C$2,'[98]ERU-1'!$A$6:$BE$17,R$42,FALSE)</f>
        <v>560</v>
      </c>
      <c r="S142" s="85">
        <f>VLOOKUP($C$2,'[98]ERU-1'!$A$6:$BE$17,S$42,FALSE)</f>
        <v>0</v>
      </c>
      <c r="T142" s="85">
        <f>VLOOKUP($C$2,'[98]ERU-1'!$A$6:$BE$17,T$42,FALSE)</f>
        <v>0</v>
      </c>
      <c r="U142" s="85">
        <f>VLOOKUP($C$2,'[98]ERU-1'!$A$6:$BE$17,U$42,FALSE)</f>
        <v>0</v>
      </c>
      <c r="V142" s="85">
        <f>VLOOKUP($C$2,'[98]ERU-1'!$A$6:$BE$17,V$42,FALSE)</f>
        <v>0</v>
      </c>
      <c r="W142" s="85">
        <f>VLOOKUP($C$2,'[98]ERU-1'!$A$6:$BE$17,W$42,FALSE)</f>
        <v>0</v>
      </c>
      <c r="X142" s="85">
        <f>VLOOKUP($C$2,'[98]ERU-1'!$A$6:$BE$17,X$42,FALSE)</f>
        <v>0</v>
      </c>
      <c r="Y142" s="85">
        <f>VLOOKUP($C$2,'[98]ERU-1'!$A$6:$BE$17,Y$42,FALSE)</f>
        <v>0</v>
      </c>
      <c r="Z142" s="85">
        <f>VLOOKUP($C$2,'[98]ERU-1'!$A$6:$BE$17,Z$42,FALSE)</f>
        <v>0</v>
      </c>
      <c r="AA142" s="85" t="str">
        <f>INDEX([16]Data!$BK$5:$BK$156,MATCH(A142,[16]Data!$A$5:$A$156,0))</f>
        <v>Pardubický</v>
      </c>
      <c r="AB142" s="86">
        <f>INDEX([16]Data!$BM$5:$BM$156,MATCH(A142,[16]Data!$A$5:$A$156,0))</f>
        <v>0.52900000000000003</v>
      </c>
      <c r="AD142" s="39">
        <f t="shared" si="18"/>
        <v>0.77916469092762886</v>
      </c>
    </row>
    <row r="143" spans="1:30" x14ac:dyDescent="0.25">
      <c r="A143">
        <v>3939</v>
      </c>
      <c r="B143" s="84" t="str">
        <f>INDEX([16]Data!$C$5:$C$156,MATCH(A143,[16]Data!$A$5:$A$156,0))</f>
        <v>KJ - Zákupy</v>
      </c>
      <c r="C143" s="85" t="str">
        <f>VLOOKUP($C$2,'[99]ERU-1'!$A$6:$BE$17,C$42,FALSE)</f>
        <v>Prosinec</v>
      </c>
      <c r="D143" s="85">
        <f>VLOOKUP($C$2,'[99]ERU-1'!$A$6:$BE$17,D$42,FALSE)</f>
        <v>12</v>
      </c>
      <c r="E143" s="85">
        <f>VLOOKUP($C$2,'[99]ERU-1'!$A$6:$BE$17,E$42,FALSE)</f>
        <v>218.10300000000001</v>
      </c>
      <c r="F143" s="85">
        <f>VLOOKUP($C$2,'[99]ERU-1'!$A$6:$BE$17,F$42,FALSE)</f>
        <v>123.958</v>
      </c>
      <c r="G143" s="85">
        <f>VLOOKUP($C$2,'[99]ERU-1'!$A$6:$BE$17,G$42,FALSE)</f>
        <v>35.302999999999997</v>
      </c>
      <c r="H143" s="85">
        <f>VLOOKUP($C$2,'[99]ERU-1'!$A$6:$BE$17,H$42,FALSE)</f>
        <v>353</v>
      </c>
      <c r="I143" s="85">
        <f>VLOOKUP($C$2,'[99]ERU-1'!$A$6:$BE$17,I$42,FALSE)</f>
        <v>0</v>
      </c>
      <c r="J143" s="85">
        <f>VLOOKUP($C$2,'[99]ERU-1'!$A$6:$BE$17,J$42,FALSE)</f>
        <v>0</v>
      </c>
      <c r="K143" s="85">
        <f>VLOOKUP($C$2,'[99]ERU-1'!$A$6:$BE$17,K$42,FALSE)</f>
        <v>353</v>
      </c>
      <c r="L143" s="85">
        <f>VLOOKUP($C$2,'[99]ERU-1'!$A$6:$BE$17,L$42,FALSE)</f>
        <v>0</v>
      </c>
      <c r="M143" s="85">
        <f>VLOOKUP($C$2,'[99]ERU-1'!$A$6:$BE$17,M$42,FALSE)</f>
        <v>353</v>
      </c>
      <c r="N143" s="85">
        <f>VLOOKUP($C$2,'[99]ERU-1'!$A$6:$BE$17,N$42,FALSE)</f>
        <v>0</v>
      </c>
      <c r="O143" s="85" t="s">
        <v>36</v>
      </c>
      <c r="P143" s="85">
        <f>VLOOKUP($C$2,'[99]ERU-1'!$A$6:$BE$17,P$42,FALSE)</f>
        <v>0</v>
      </c>
      <c r="Q143" s="85">
        <f>VLOOKUP($C$2,'[99]ERU-1'!$A$6:$BE$17,Q$42,FALSE)</f>
        <v>0</v>
      </c>
      <c r="R143" s="85">
        <f>VLOOKUP($C$2,'[99]ERU-1'!$A$6:$BE$17,R$42,FALSE)</f>
        <v>353</v>
      </c>
      <c r="S143" s="85">
        <f>VLOOKUP($C$2,'[99]ERU-1'!$A$6:$BE$17,S$42,FALSE)</f>
        <v>0</v>
      </c>
      <c r="T143" s="85">
        <f>VLOOKUP($C$2,'[99]ERU-1'!$A$6:$BE$17,T$42,FALSE)</f>
        <v>0</v>
      </c>
      <c r="U143" s="85">
        <f>VLOOKUP($C$2,'[99]ERU-1'!$A$6:$BE$17,U$42,FALSE)</f>
        <v>0</v>
      </c>
      <c r="V143" s="85">
        <f>VLOOKUP($C$2,'[99]ERU-1'!$A$6:$BE$17,V$42,FALSE)</f>
        <v>0</v>
      </c>
      <c r="W143" s="85">
        <f>VLOOKUP($C$2,'[99]ERU-1'!$A$6:$BE$17,W$42,FALSE)</f>
        <v>0</v>
      </c>
      <c r="X143" s="85">
        <f>VLOOKUP($C$2,'[99]ERU-1'!$A$6:$BE$17,X$42,FALSE)</f>
        <v>0</v>
      </c>
      <c r="Y143" s="85">
        <f>VLOOKUP($C$2,'[99]ERU-1'!$A$6:$BE$17,Y$42,FALSE)</f>
        <v>0</v>
      </c>
      <c r="Z143" s="85">
        <f>VLOOKUP($C$2,'[99]ERU-1'!$A$6:$BE$17,Z$42,FALSE)</f>
        <v>0</v>
      </c>
      <c r="AA143" s="85" t="str">
        <f>INDEX([16]Data!$BK$5:$BK$156,MATCH(A143,[16]Data!$A$5:$A$156,0))</f>
        <v>Liberecký</v>
      </c>
      <c r="AB143" s="86">
        <f>INDEX([16]Data!$BM$5:$BM$156,MATCH(A143,[16]Data!$A$5:$A$156,0))</f>
        <v>0.28599999999999998</v>
      </c>
      <c r="AD143" s="39">
        <f t="shared" si="18"/>
        <v>0.79103854172829147</v>
      </c>
    </row>
    <row r="144" spans="1:30" x14ac:dyDescent="0.25">
      <c r="A144">
        <v>3943</v>
      </c>
      <c r="B144" s="84" t="str">
        <f>INDEX([16]Data!$C$5:$C$156,MATCH(A144,[16]Data!$A$5:$A$156,0))</f>
        <v>KJ - Bochov</v>
      </c>
      <c r="C144" s="85" t="str">
        <f>VLOOKUP($C$2,'[100]ERU-1'!$A$6:$BE$17,C$42,FALSE)</f>
        <v>Prosinec</v>
      </c>
      <c r="D144" s="85">
        <f>VLOOKUP($C$2,'[100]ERU-1'!$A$6:$BE$17,D$42,FALSE)</f>
        <v>12</v>
      </c>
      <c r="E144" s="85">
        <f>VLOOKUP($C$2,'[100]ERU-1'!$A$6:$BE$17,E$42,FALSE)</f>
        <v>196.25299999999999</v>
      </c>
      <c r="F144" s="85">
        <f>VLOOKUP($C$2,'[100]ERU-1'!$A$6:$BE$17,F$42,FALSE)</f>
        <v>107.386</v>
      </c>
      <c r="G144" s="85">
        <f>VLOOKUP($C$2,'[100]ERU-1'!$A$6:$BE$17,G$42,FALSE)</f>
        <v>35.268999999999998</v>
      </c>
      <c r="H144" s="85">
        <f>VLOOKUP($C$2,'[100]ERU-1'!$A$6:$BE$17,H$42,FALSE)</f>
        <v>300</v>
      </c>
      <c r="I144" s="85">
        <f>VLOOKUP($C$2,'[100]ERU-1'!$A$6:$BE$17,I$42,FALSE)</f>
        <v>0</v>
      </c>
      <c r="J144" s="85">
        <f>VLOOKUP($C$2,'[100]ERU-1'!$A$6:$BE$17,J$42,FALSE)</f>
        <v>0</v>
      </c>
      <c r="K144" s="85">
        <f>VLOOKUP($C$2,'[100]ERU-1'!$A$6:$BE$17,K$42,FALSE)</f>
        <v>300</v>
      </c>
      <c r="L144" s="85">
        <f>VLOOKUP($C$2,'[100]ERU-1'!$A$6:$BE$17,L$42,FALSE)</f>
        <v>0</v>
      </c>
      <c r="M144" s="85">
        <f>VLOOKUP($C$2,'[100]ERU-1'!$A$6:$BE$17,M$42,FALSE)</f>
        <v>300</v>
      </c>
      <c r="N144" s="85">
        <f>VLOOKUP($C$2,'[100]ERU-1'!$A$6:$BE$17,N$42,FALSE)</f>
        <v>0</v>
      </c>
      <c r="O144" s="85" t="s">
        <v>36</v>
      </c>
      <c r="P144" s="85">
        <f>VLOOKUP($C$2,'[100]ERU-1'!$A$6:$BE$17,P$42,FALSE)</f>
        <v>0</v>
      </c>
      <c r="Q144" s="85">
        <f>VLOOKUP($C$2,'[100]ERU-1'!$A$6:$BE$17,Q$42,FALSE)</f>
        <v>0</v>
      </c>
      <c r="R144" s="85">
        <f>VLOOKUP($C$2,'[100]ERU-1'!$A$6:$BE$17,R$42,FALSE)</f>
        <v>300</v>
      </c>
      <c r="S144" s="85">
        <f>VLOOKUP($C$2,'[100]ERU-1'!$A$6:$BE$17,S$42,FALSE)</f>
        <v>0</v>
      </c>
      <c r="T144" s="85">
        <f>VLOOKUP($C$2,'[100]ERU-1'!$A$6:$BE$17,T$42,FALSE)</f>
        <v>0</v>
      </c>
      <c r="U144" s="85">
        <f>VLOOKUP($C$2,'[100]ERU-1'!$A$6:$BE$17,U$42,FALSE)</f>
        <v>0</v>
      </c>
      <c r="V144" s="85">
        <f>VLOOKUP($C$2,'[100]ERU-1'!$A$6:$BE$17,V$42,FALSE)</f>
        <v>0</v>
      </c>
      <c r="W144" s="85">
        <f>VLOOKUP($C$2,'[100]ERU-1'!$A$6:$BE$17,W$42,FALSE)</f>
        <v>0</v>
      </c>
      <c r="X144" s="85">
        <f>VLOOKUP($C$2,'[100]ERU-1'!$A$6:$BE$17,X$42,FALSE)</f>
        <v>0</v>
      </c>
      <c r="Y144" s="85">
        <f>VLOOKUP($C$2,'[100]ERU-1'!$A$6:$BE$17,Y$42,FALSE)</f>
        <v>0</v>
      </c>
      <c r="Z144" s="85">
        <f>VLOOKUP($C$2,'[100]ERU-1'!$A$6:$BE$17,Z$42,FALSE)</f>
        <v>0</v>
      </c>
      <c r="AA144" s="85" t="str">
        <f>INDEX([16]Data!$BK$5:$BK$156,MATCH(A144,[16]Data!$A$5:$A$156,0))</f>
        <v>Karlovarský</v>
      </c>
      <c r="AB144" s="86">
        <f>INDEX([16]Data!$BM$5:$BM$156,MATCH(A144,[16]Data!$A$5:$A$156,0))</f>
        <v>0.28599999999999998</v>
      </c>
      <c r="AD144" s="39">
        <f t="shared" si="18"/>
        <v>0.77601673712898633</v>
      </c>
    </row>
    <row r="145" spans="1:30" x14ac:dyDescent="0.25">
      <c r="A145" s="34">
        <v>4078</v>
      </c>
      <c r="B145" s="84" t="str">
        <f>INDEX([16]Data!$C$5:$C$156,MATCH(A145,[16]Data!$A$5:$A$156,0))</f>
        <v>KJ - Horní Slavkov</v>
      </c>
      <c r="C145" s="85" t="str">
        <f>VLOOKUP($C$2,'[101]ERU-1'!$A$6:$BE$17,C$42,FALSE)</f>
        <v>Prosinec</v>
      </c>
      <c r="D145" s="85">
        <f>VLOOKUP($C$2,'[101]ERU-1'!$A$6:$BE$17,D$42,FALSE)</f>
        <v>12</v>
      </c>
      <c r="E145" s="85">
        <f>VLOOKUP($C$2,'[101]ERU-1'!$A$6:$BE$17,E$42,FALSE)</f>
        <v>5224.4709999999995</v>
      </c>
      <c r="F145" s="85">
        <f>VLOOKUP($C$2,'[101]ERU-1'!$A$6:$BE$17,F$42,FALSE)</f>
        <v>2716.2570000000001</v>
      </c>
      <c r="G145" s="85">
        <f>VLOOKUP($C$2,'[101]ERU-1'!$A$6:$BE$17,G$42,FALSE)</f>
        <v>35.265000000000001</v>
      </c>
      <c r="H145" s="85">
        <f>VLOOKUP($C$2,'[101]ERU-1'!$A$6:$BE$17,H$42,FALSE)</f>
        <v>7782</v>
      </c>
      <c r="I145" s="85">
        <f>VLOOKUP($C$2,'[101]ERU-1'!$A$6:$BE$17,I$42,FALSE)</f>
        <v>0</v>
      </c>
      <c r="J145" s="85">
        <f>VLOOKUP($C$2,'[101]ERU-1'!$A$6:$BE$17,J$42,FALSE)</f>
        <v>0</v>
      </c>
      <c r="K145" s="85">
        <f>VLOOKUP($C$2,'[101]ERU-1'!$A$6:$BE$17,K$42,FALSE)</f>
        <v>7782</v>
      </c>
      <c r="L145" s="85">
        <f>VLOOKUP($C$2,'[101]ERU-1'!$A$6:$BE$17,L$42,FALSE)</f>
        <v>0</v>
      </c>
      <c r="M145" s="85">
        <f>VLOOKUP($C$2,'[101]ERU-1'!$A$6:$BE$17,M$42,FALSE)</f>
        <v>7782</v>
      </c>
      <c r="N145" s="85">
        <f>VLOOKUP($C$2,'[101]ERU-1'!$A$6:$BE$17,N$42,FALSE)</f>
        <v>0</v>
      </c>
      <c r="O145" s="85" t="s">
        <v>36</v>
      </c>
      <c r="P145" s="85">
        <f>VLOOKUP($C$2,'[101]ERU-1'!$A$6:$BE$17,P$42,FALSE)</f>
        <v>0</v>
      </c>
      <c r="Q145" s="85">
        <f>VLOOKUP($C$2,'[101]ERU-1'!$A$6:$BE$17,Q$42,FALSE)</f>
        <v>0</v>
      </c>
      <c r="R145" s="85">
        <f>VLOOKUP($C$2,'[101]ERU-1'!$A$6:$BE$17,R$42,FALSE)</f>
        <v>7782</v>
      </c>
      <c r="S145" s="85">
        <f>VLOOKUP($C$2,'[101]ERU-1'!$A$6:$BE$17,S$42,FALSE)</f>
        <v>0</v>
      </c>
      <c r="T145" s="85">
        <f>VLOOKUP($C$2,'[101]ERU-1'!$A$6:$BE$17,T$42,FALSE)</f>
        <v>0</v>
      </c>
      <c r="U145" s="85">
        <f>VLOOKUP($C$2,'[101]ERU-1'!$A$6:$BE$17,U$42,FALSE)</f>
        <v>0</v>
      </c>
      <c r="V145" s="85">
        <f>VLOOKUP($C$2,'[101]ERU-1'!$A$6:$BE$17,V$42,FALSE)</f>
        <v>0</v>
      </c>
      <c r="W145" s="85">
        <f>VLOOKUP($C$2,'[101]ERU-1'!$A$6:$BE$17,W$42,FALSE)</f>
        <v>0</v>
      </c>
      <c r="X145" s="85">
        <f>VLOOKUP($C$2,'[101]ERU-1'!$A$6:$BE$17,X$42,FALSE)</f>
        <v>0</v>
      </c>
      <c r="Y145" s="85">
        <f>VLOOKUP($C$2,'[101]ERU-1'!$A$6:$BE$17,Y$42,FALSE)</f>
        <v>0</v>
      </c>
      <c r="Z145" s="85">
        <f>VLOOKUP($C$2,'[101]ERU-1'!$A$6:$BE$17,Z$42,FALSE)</f>
        <v>0</v>
      </c>
      <c r="AA145" s="85" t="str">
        <f>INDEX([16]Data!$BK$5:$BK$156,MATCH(A145,[16]Data!$A$5:$A$156,0))</f>
        <v>Karlovarský</v>
      </c>
      <c r="AB145" s="86">
        <f>INDEX([16]Data!$BM$5:$BM$156,MATCH(A145,[16]Data!$A$5:$A$156,0))</f>
        <v>4.8</v>
      </c>
      <c r="AD145" s="39">
        <f t="shared" si="18"/>
        <v>0.79582553000937195</v>
      </c>
    </row>
    <row r="146" spans="1:30" x14ac:dyDescent="0.25">
      <c r="A146">
        <v>4108</v>
      </c>
      <c r="B146" s="84" t="str">
        <f>INDEX([16]Data!$C$5:$C$156,MATCH(A146,[16]Data!$A$5:$A$156,0))</f>
        <v>KJ - Jáchymov</v>
      </c>
      <c r="C146" s="85" t="str">
        <f>VLOOKUP($C$2,'[102]ERU-1'!$A$6:$BE$17,C$42,FALSE)</f>
        <v>Prosinec</v>
      </c>
      <c r="D146" s="85">
        <f>VLOOKUP($C$2,'[102]ERU-1'!$A$6:$BE$17,D$42,FALSE)</f>
        <v>12</v>
      </c>
      <c r="E146" s="85">
        <f>VLOOKUP($C$2,'[102]ERU-1'!$A$6:$BE$17,E$42,FALSE)</f>
        <v>492.30900000000003</v>
      </c>
      <c r="F146" s="85">
        <f>VLOOKUP($C$2,'[102]ERU-1'!$A$6:$BE$17,F$42,FALSE)</f>
        <v>273.49200000000002</v>
      </c>
      <c r="G146" s="85">
        <f>VLOOKUP($C$2,'[102]ERU-1'!$A$6:$BE$17,G$42,FALSE)</f>
        <v>35.268999999999998</v>
      </c>
      <c r="H146" s="85">
        <f>VLOOKUP($C$2,'[102]ERU-1'!$A$6:$BE$17,H$42,FALSE)</f>
        <v>779</v>
      </c>
      <c r="I146" s="85">
        <f>VLOOKUP($C$2,'[102]ERU-1'!$A$6:$BE$17,I$42,FALSE)</f>
        <v>0</v>
      </c>
      <c r="J146" s="85">
        <f>VLOOKUP($C$2,'[102]ERU-1'!$A$6:$BE$17,J$42,FALSE)</f>
        <v>0</v>
      </c>
      <c r="K146" s="85">
        <f>VLOOKUP($C$2,'[102]ERU-1'!$A$6:$BE$17,K$42,FALSE)</f>
        <v>779</v>
      </c>
      <c r="L146" s="85">
        <f>VLOOKUP($C$2,'[102]ERU-1'!$A$6:$BE$17,L$42,FALSE)</f>
        <v>0</v>
      </c>
      <c r="M146" s="85">
        <f>VLOOKUP($C$2,'[102]ERU-1'!$A$6:$BE$17,M$42,FALSE)</f>
        <v>779</v>
      </c>
      <c r="N146" s="85">
        <f>VLOOKUP($C$2,'[102]ERU-1'!$A$6:$BE$17,N$42,FALSE)</f>
        <v>0</v>
      </c>
      <c r="O146" s="85" t="s">
        <v>36</v>
      </c>
      <c r="P146" s="85">
        <f>VLOOKUP($C$2,'[102]ERU-1'!$A$6:$BE$17,P$42,FALSE)</f>
        <v>0</v>
      </c>
      <c r="Q146" s="85">
        <f>VLOOKUP($C$2,'[102]ERU-1'!$A$6:$BE$17,Q$42,FALSE)</f>
        <v>0</v>
      </c>
      <c r="R146" s="85">
        <f>VLOOKUP($C$2,'[102]ERU-1'!$A$6:$BE$17,R$42,FALSE)</f>
        <v>779</v>
      </c>
      <c r="S146" s="85">
        <f>VLOOKUP($C$2,'[102]ERU-1'!$A$6:$BE$17,S$42,FALSE)</f>
        <v>0</v>
      </c>
      <c r="T146" s="85">
        <f>VLOOKUP($C$2,'[102]ERU-1'!$A$6:$BE$17,T$42,FALSE)</f>
        <v>0</v>
      </c>
      <c r="U146" s="85">
        <f>VLOOKUP($C$2,'[102]ERU-1'!$A$6:$BE$17,U$42,FALSE)</f>
        <v>0</v>
      </c>
      <c r="V146" s="85">
        <f>VLOOKUP($C$2,'[102]ERU-1'!$A$6:$BE$17,V$42,FALSE)</f>
        <v>0</v>
      </c>
      <c r="W146" s="85">
        <f>VLOOKUP($C$2,'[102]ERU-1'!$A$6:$BE$17,W$42,FALSE)</f>
        <v>0</v>
      </c>
      <c r="X146" s="85">
        <f>VLOOKUP($C$2,'[102]ERU-1'!$A$6:$BE$17,X$42,FALSE)</f>
        <v>0</v>
      </c>
      <c r="Y146" s="85">
        <f>VLOOKUP($C$2,'[102]ERU-1'!$A$6:$BE$17,Y$42,FALSE)</f>
        <v>0</v>
      </c>
      <c r="Z146" s="85">
        <f>VLOOKUP($C$2,'[102]ERU-1'!$A$6:$BE$17,Z$42,FALSE)</f>
        <v>0</v>
      </c>
      <c r="AA146" s="85" t="str">
        <f>INDEX([16]Data!$BK$5:$BK$156,MATCH(A146,[16]Data!$A$5:$A$156,0))</f>
        <v>Karlovarský</v>
      </c>
      <c r="AB146" s="86">
        <f>INDEX([16]Data!$BM$5:$BM$156,MATCH(A146,[16]Data!$A$5:$A$156,0))</f>
        <v>0.748</v>
      </c>
      <c r="AD146" s="39">
        <f t="shared" si="18"/>
        <v>0.79120738043119676</v>
      </c>
    </row>
    <row r="147" spans="1:30" x14ac:dyDescent="0.25">
      <c r="A147">
        <v>4153</v>
      </c>
      <c r="B147" s="84" t="str">
        <f>INDEX([16]Data!$C$5:$C$156,MATCH(A147,[16]Data!$A$5:$A$156,0))</f>
        <v>KJ - Kdyně</v>
      </c>
      <c r="C147" s="85" t="str">
        <f>VLOOKUP($C$2,'[103]ERU-1'!$A$6:$BE$17,C$42,FALSE)</f>
        <v>Prosinec</v>
      </c>
      <c r="D147" s="85">
        <f>VLOOKUP($C$2,'[103]ERU-1'!$A$6:$BE$17,D$42,FALSE)</f>
        <v>12</v>
      </c>
      <c r="E147" s="85">
        <f>VLOOKUP($C$2,'[103]ERU-1'!$A$6:$BE$17,E$42,FALSE)</f>
        <v>692.56200000000001</v>
      </c>
      <c r="F147" s="85">
        <f>VLOOKUP($C$2,'[103]ERU-1'!$A$6:$BE$17,F$42,FALSE)</f>
        <v>369.22699999999998</v>
      </c>
      <c r="G147" s="85">
        <f>VLOOKUP($C$2,'[103]ERU-1'!$A$6:$BE$17,G$42,FALSE)</f>
        <v>35.268999999999998</v>
      </c>
      <c r="H147" s="85">
        <f>VLOOKUP($C$2,'[103]ERU-1'!$A$6:$BE$17,H$42,FALSE)</f>
        <v>1027</v>
      </c>
      <c r="I147" s="85">
        <f>VLOOKUP($C$2,'[103]ERU-1'!$A$6:$BE$17,I$42,FALSE)</f>
        <v>0</v>
      </c>
      <c r="J147" s="85">
        <f>VLOOKUP($C$2,'[103]ERU-1'!$A$6:$BE$17,J$42,FALSE)</f>
        <v>0</v>
      </c>
      <c r="K147" s="85">
        <f>VLOOKUP($C$2,'[103]ERU-1'!$A$6:$BE$17,K$42,FALSE)</f>
        <v>1027</v>
      </c>
      <c r="L147" s="85">
        <f>VLOOKUP($C$2,'[103]ERU-1'!$A$6:$BE$17,L$42,FALSE)</f>
        <v>0</v>
      </c>
      <c r="M147" s="85">
        <f>VLOOKUP($C$2,'[103]ERU-1'!$A$6:$BE$17,M$42,FALSE)</f>
        <v>1027</v>
      </c>
      <c r="N147" s="85">
        <f>VLOOKUP($C$2,'[103]ERU-1'!$A$6:$BE$17,N$42,FALSE)</f>
        <v>0</v>
      </c>
      <c r="O147" s="85" t="s">
        <v>36</v>
      </c>
      <c r="P147" s="85">
        <f>VLOOKUP($C$2,'[103]ERU-1'!$A$6:$BE$17,P$42,FALSE)</f>
        <v>0</v>
      </c>
      <c r="Q147" s="85">
        <f>VLOOKUP($C$2,'[103]ERU-1'!$A$6:$BE$17,Q$42,FALSE)</f>
        <v>0</v>
      </c>
      <c r="R147" s="85">
        <f>VLOOKUP($C$2,'[103]ERU-1'!$A$6:$BE$17,R$42,FALSE)</f>
        <v>1027</v>
      </c>
      <c r="S147" s="85">
        <f>VLOOKUP($C$2,'[103]ERU-1'!$A$6:$BE$17,S$42,FALSE)</f>
        <v>0</v>
      </c>
      <c r="T147" s="85">
        <f>VLOOKUP($C$2,'[103]ERU-1'!$A$6:$BE$17,T$42,FALSE)</f>
        <v>0</v>
      </c>
      <c r="U147" s="85">
        <f>VLOOKUP($C$2,'[103]ERU-1'!$A$6:$BE$17,U$42,FALSE)</f>
        <v>0</v>
      </c>
      <c r="V147" s="85">
        <f>VLOOKUP($C$2,'[103]ERU-1'!$A$6:$BE$17,V$42,FALSE)</f>
        <v>0</v>
      </c>
      <c r="W147" s="85">
        <f>VLOOKUP($C$2,'[103]ERU-1'!$A$6:$BE$17,W$42,FALSE)</f>
        <v>0</v>
      </c>
      <c r="X147" s="85">
        <f>VLOOKUP($C$2,'[103]ERU-1'!$A$6:$BE$17,X$42,FALSE)</f>
        <v>0</v>
      </c>
      <c r="Y147" s="85">
        <f>VLOOKUP($C$2,'[103]ERU-1'!$A$6:$BE$17,Y$42,FALSE)</f>
        <v>0</v>
      </c>
      <c r="Z147" s="85">
        <f>VLOOKUP($C$2,'[103]ERU-1'!$A$6:$BE$17,Z$42,FALSE)</f>
        <v>0</v>
      </c>
      <c r="AA147" s="85" t="str">
        <f>INDEX([16]Data!$BK$5:$BK$156,MATCH(A147,[16]Data!$A$5:$A$156,0))</f>
        <v>Plzeňský</v>
      </c>
      <c r="AB147" s="86">
        <f>INDEX([16]Data!$BM$5:$BM$156,MATCH(A147,[16]Data!$A$5:$A$156,0))</f>
        <v>1.2070000000000001</v>
      </c>
      <c r="AD147" s="39">
        <f t="shared" si="18"/>
        <v>0.77263520213250325</v>
      </c>
    </row>
    <row r="148" spans="1:30" x14ac:dyDescent="0.25">
      <c r="A148">
        <v>3849</v>
      </c>
      <c r="B148" s="84" t="str">
        <f>INDEX([16]Data!$C$5:$C$156,MATCH(A148,[16]Data!$A$5:$A$156,0))</f>
        <v>KJ - Krásná Lípa</v>
      </c>
      <c r="C148" s="85" t="str">
        <f>VLOOKUP($C$2,'[104]ERU-1'!$A$6:$BE$17,C$42,FALSE)</f>
        <v>Prosinec</v>
      </c>
      <c r="D148" s="85">
        <f>VLOOKUP($C$2,'[104]ERU-1'!$A$6:$BE$17,D$42,FALSE)</f>
        <v>12</v>
      </c>
      <c r="E148" s="85">
        <f>VLOOKUP($C$2,'[104]ERU-1'!$A$6:$BE$17,E$42,FALSE)</f>
        <v>176.10400000000001</v>
      </c>
      <c r="F148" s="85">
        <f>VLOOKUP($C$2,'[104]ERU-1'!$A$6:$BE$17,F$42,FALSE)</f>
        <v>98.825999999999993</v>
      </c>
      <c r="G148" s="85">
        <f>VLOOKUP($C$2,'[104]ERU-1'!$A$6:$BE$17,G$42,FALSE)</f>
        <v>35.296999999999997</v>
      </c>
      <c r="H148" s="85">
        <f>VLOOKUP($C$2,'[104]ERU-1'!$A$6:$BE$17,H$42,FALSE)</f>
        <v>303</v>
      </c>
      <c r="I148" s="85">
        <f>VLOOKUP($C$2,'[104]ERU-1'!$A$6:$BE$17,I$42,FALSE)</f>
        <v>0</v>
      </c>
      <c r="J148" s="85">
        <f>VLOOKUP($C$2,'[104]ERU-1'!$A$6:$BE$17,J$42,FALSE)</f>
        <v>0</v>
      </c>
      <c r="K148" s="85">
        <f>VLOOKUP($C$2,'[104]ERU-1'!$A$6:$BE$17,K$42,FALSE)</f>
        <v>303</v>
      </c>
      <c r="L148" s="85">
        <f>VLOOKUP($C$2,'[104]ERU-1'!$A$6:$BE$17,L$42,FALSE)</f>
        <v>0</v>
      </c>
      <c r="M148" s="85">
        <f>VLOOKUP($C$2,'[104]ERU-1'!$A$6:$BE$17,M$42,FALSE)</f>
        <v>303</v>
      </c>
      <c r="N148" s="85">
        <f>VLOOKUP($C$2,'[104]ERU-1'!$A$6:$BE$17,N$42,FALSE)</f>
        <v>0</v>
      </c>
      <c r="O148" s="85" t="s">
        <v>36</v>
      </c>
      <c r="P148" s="85">
        <f>VLOOKUP($C$2,'[104]ERU-1'!$A$6:$BE$17,P$42,FALSE)</f>
        <v>0</v>
      </c>
      <c r="Q148" s="85">
        <f>VLOOKUP($C$2,'[104]ERU-1'!$A$6:$BE$17,Q$42,FALSE)</f>
        <v>0</v>
      </c>
      <c r="R148" s="85">
        <f>VLOOKUP($C$2,'[104]ERU-1'!$A$6:$BE$17,R$42,FALSE)</f>
        <v>303</v>
      </c>
      <c r="S148" s="85">
        <f>VLOOKUP($C$2,'[104]ERU-1'!$A$6:$BE$17,S$42,FALSE)</f>
        <v>0</v>
      </c>
      <c r="T148" s="85">
        <f>VLOOKUP($C$2,'[104]ERU-1'!$A$6:$BE$17,T$42,FALSE)</f>
        <v>0</v>
      </c>
      <c r="U148" s="85">
        <f>VLOOKUP($C$2,'[104]ERU-1'!$A$6:$BE$17,U$42,FALSE)</f>
        <v>0</v>
      </c>
      <c r="V148" s="85">
        <f>VLOOKUP($C$2,'[104]ERU-1'!$A$6:$BE$17,V$42,FALSE)</f>
        <v>0</v>
      </c>
      <c r="W148" s="85">
        <f>VLOOKUP($C$2,'[104]ERU-1'!$A$6:$BE$17,W$42,FALSE)</f>
        <v>0</v>
      </c>
      <c r="X148" s="85">
        <f>VLOOKUP($C$2,'[104]ERU-1'!$A$6:$BE$17,X$42,FALSE)</f>
        <v>0</v>
      </c>
      <c r="Y148" s="85">
        <f>VLOOKUP($C$2,'[104]ERU-1'!$A$6:$BE$17,Y$42,FALSE)</f>
        <v>0</v>
      </c>
      <c r="Z148" s="85">
        <f>VLOOKUP($C$2,'[104]ERU-1'!$A$6:$BE$17,Z$42,FALSE)</f>
        <v>0</v>
      </c>
      <c r="AA148" s="85" t="str">
        <f>INDEX([16]Data!$BK$5:$BK$156,MATCH(A148,[16]Data!$A$5:$A$156,0))</f>
        <v>Ústecký</v>
      </c>
      <c r="AB148" s="86">
        <f>INDEX([16]Data!$BM$5:$BM$156,MATCH(A148,[16]Data!$A$5:$A$156,0))</f>
        <v>0.28000000000000003</v>
      </c>
      <c r="AD148" s="39">
        <f t="shared" si="18"/>
        <v>0.85166521630610026</v>
      </c>
    </row>
    <row r="149" spans="1:30" x14ac:dyDescent="0.25">
      <c r="A149">
        <v>4109</v>
      </c>
      <c r="B149" s="84" t="str">
        <f>INDEX([16]Data!$C$5:$C$156,MATCH(A149,[16]Data!$A$5:$A$156,0))</f>
        <v>KJ - Příbor</v>
      </c>
      <c r="C149" s="85" t="str">
        <f>VLOOKUP($C$2,'[105]ERU-1'!$A$6:$BE$17,C$42,FALSE)</f>
        <v>Prosinec</v>
      </c>
      <c r="D149" s="85">
        <f>VLOOKUP($C$2,'[105]ERU-1'!$A$6:$BE$17,D$42,FALSE)</f>
        <v>12</v>
      </c>
      <c r="E149" s="85">
        <f>VLOOKUP($C$2,'[105]ERU-1'!$A$6:$BE$17,E$42,FALSE)</f>
        <v>562.09900000000005</v>
      </c>
      <c r="F149" s="85">
        <f>VLOOKUP($C$2,'[105]ERU-1'!$A$6:$BE$17,F$42,FALSE)</f>
        <v>304.68400000000003</v>
      </c>
      <c r="G149" s="85">
        <f>VLOOKUP($C$2,'[105]ERU-1'!$A$6:$BE$17,G$42,FALSE)</f>
        <v>34.988999999999997</v>
      </c>
      <c r="H149" s="85">
        <f>VLOOKUP($C$2,'[105]ERU-1'!$A$6:$BE$17,H$42,FALSE)</f>
        <v>850</v>
      </c>
      <c r="I149" s="85">
        <f>VLOOKUP($C$2,'[105]ERU-1'!$A$6:$BE$17,I$42,FALSE)</f>
        <v>0</v>
      </c>
      <c r="J149" s="85">
        <f>VLOOKUP($C$2,'[105]ERU-1'!$A$6:$BE$17,J$42,FALSE)</f>
        <v>0</v>
      </c>
      <c r="K149" s="85">
        <f>VLOOKUP($C$2,'[105]ERU-1'!$A$6:$BE$17,K$42,FALSE)</f>
        <v>850</v>
      </c>
      <c r="L149" s="85">
        <f>VLOOKUP($C$2,'[105]ERU-1'!$A$6:$BE$17,L$42,FALSE)</f>
        <v>0</v>
      </c>
      <c r="M149" s="85">
        <f>VLOOKUP($C$2,'[105]ERU-1'!$A$6:$BE$17,M$42,FALSE)</f>
        <v>850</v>
      </c>
      <c r="N149" s="85">
        <f>VLOOKUP($C$2,'[105]ERU-1'!$A$6:$BE$17,N$42,FALSE)</f>
        <v>0</v>
      </c>
      <c r="O149" s="85" t="s">
        <v>36</v>
      </c>
      <c r="P149" s="85">
        <f>VLOOKUP($C$2,'[105]ERU-1'!$A$6:$BE$17,P$42,FALSE)</f>
        <v>0</v>
      </c>
      <c r="Q149" s="85">
        <f>VLOOKUP($C$2,'[105]ERU-1'!$A$6:$BE$17,Q$42,FALSE)</f>
        <v>0</v>
      </c>
      <c r="R149" s="85">
        <f>VLOOKUP($C$2,'[105]ERU-1'!$A$6:$BE$17,R$42,FALSE)</f>
        <v>850</v>
      </c>
      <c r="S149" s="85">
        <f>VLOOKUP($C$2,'[105]ERU-1'!$A$6:$BE$17,S$42,FALSE)</f>
        <v>0</v>
      </c>
      <c r="T149" s="85">
        <f>VLOOKUP($C$2,'[105]ERU-1'!$A$6:$BE$17,T$42,FALSE)</f>
        <v>0</v>
      </c>
      <c r="U149" s="85">
        <f>VLOOKUP($C$2,'[105]ERU-1'!$A$6:$BE$17,U$42,FALSE)</f>
        <v>0</v>
      </c>
      <c r="V149" s="85">
        <f>VLOOKUP($C$2,'[105]ERU-1'!$A$6:$BE$17,V$42,FALSE)</f>
        <v>0</v>
      </c>
      <c r="W149" s="85">
        <f>VLOOKUP($C$2,'[105]ERU-1'!$A$6:$BE$17,W$42,FALSE)</f>
        <v>0</v>
      </c>
      <c r="X149" s="85">
        <f>VLOOKUP($C$2,'[105]ERU-1'!$A$6:$BE$17,X$42,FALSE)</f>
        <v>0</v>
      </c>
      <c r="Y149" s="85">
        <f>VLOOKUP($C$2,'[105]ERU-1'!$A$6:$BE$17,Y$42,FALSE)</f>
        <v>0</v>
      </c>
      <c r="Z149" s="85">
        <f>VLOOKUP($C$2,'[105]ERU-1'!$A$6:$BE$17,Z$42,FALSE)</f>
        <v>0</v>
      </c>
      <c r="AA149" s="85" t="str">
        <f>INDEX([16]Data!$BK$5:$BK$156,MATCH(A149,[16]Data!$A$5:$A$156,0))</f>
        <v>Moravskoslezský</v>
      </c>
      <c r="AB149" s="86">
        <f>INDEX([16]Data!$BM$5:$BM$156,MATCH(A149,[16]Data!$A$5:$A$156,0))</f>
        <v>0.80100000000000005</v>
      </c>
      <c r="AD149" s="39">
        <f t="shared" si="18"/>
        <v>0.77493767677695935</v>
      </c>
    </row>
    <row r="150" spans="1:30" x14ac:dyDescent="0.25">
      <c r="A150">
        <v>4110</v>
      </c>
      <c r="B150" s="84" t="str">
        <f>INDEX([16]Data!$C$5:$C$156,MATCH(A150,[16]Data!$A$5:$A$156,0))</f>
        <v>KJ - Rakovník</v>
      </c>
      <c r="C150" s="85" t="str">
        <f>VLOOKUP($C$2,'[106]ERU-1'!$A$6:$BE$17,C$42,FALSE)</f>
        <v>Prosinec</v>
      </c>
      <c r="D150" s="85">
        <f>VLOOKUP($C$2,'[106]ERU-1'!$A$6:$BE$17,D$42,FALSE)</f>
        <v>12</v>
      </c>
      <c r="E150" s="85">
        <f>VLOOKUP($C$2,'[106]ERU-1'!$A$6:$BE$17,E$42,FALSE)</f>
        <v>883.33</v>
      </c>
      <c r="F150" s="85">
        <f>VLOOKUP($C$2,'[106]ERU-1'!$A$6:$BE$17,F$42,FALSE)</f>
        <v>474.23</v>
      </c>
      <c r="G150" s="85">
        <f>VLOOKUP($C$2,'[106]ERU-1'!$A$6:$BE$17,G$42,FALSE)</f>
        <v>35.29</v>
      </c>
      <c r="H150" s="85">
        <f>VLOOKUP($C$2,'[106]ERU-1'!$A$6:$BE$17,H$42,FALSE)</f>
        <v>1506</v>
      </c>
      <c r="I150" s="85">
        <f>VLOOKUP($C$2,'[106]ERU-1'!$A$6:$BE$17,I$42,FALSE)</f>
        <v>0</v>
      </c>
      <c r="J150" s="85">
        <f>VLOOKUP($C$2,'[106]ERU-1'!$A$6:$BE$17,J$42,FALSE)</f>
        <v>0</v>
      </c>
      <c r="K150" s="85">
        <f>VLOOKUP($C$2,'[106]ERU-1'!$A$6:$BE$17,K$42,FALSE)</f>
        <v>1506</v>
      </c>
      <c r="L150" s="85">
        <f>VLOOKUP($C$2,'[106]ERU-1'!$A$6:$BE$17,L$42,FALSE)</f>
        <v>0</v>
      </c>
      <c r="M150" s="85">
        <f>VLOOKUP($C$2,'[106]ERU-1'!$A$6:$BE$17,M$42,FALSE)</f>
        <v>1506</v>
      </c>
      <c r="N150" s="85">
        <f>VLOOKUP($C$2,'[106]ERU-1'!$A$6:$BE$17,N$42,FALSE)</f>
        <v>0</v>
      </c>
      <c r="O150" s="85" t="s">
        <v>36</v>
      </c>
      <c r="P150" s="85">
        <f>VLOOKUP($C$2,'[106]ERU-1'!$A$6:$BE$17,P$42,FALSE)</f>
        <v>0</v>
      </c>
      <c r="Q150" s="85">
        <f>VLOOKUP($C$2,'[106]ERU-1'!$A$6:$BE$17,Q$42,FALSE)</f>
        <v>0</v>
      </c>
      <c r="R150" s="85">
        <f>VLOOKUP($C$2,'[106]ERU-1'!$A$6:$BE$17,R$42,FALSE)</f>
        <v>1506</v>
      </c>
      <c r="S150" s="85">
        <f>VLOOKUP($C$2,'[106]ERU-1'!$A$6:$BE$17,S$42,FALSE)</f>
        <v>0</v>
      </c>
      <c r="T150" s="85">
        <f>VLOOKUP($C$2,'[106]ERU-1'!$A$6:$BE$17,T$42,FALSE)</f>
        <v>0</v>
      </c>
      <c r="U150" s="85">
        <f>VLOOKUP($C$2,'[106]ERU-1'!$A$6:$BE$17,U$42,FALSE)</f>
        <v>0</v>
      </c>
      <c r="V150" s="85">
        <f>VLOOKUP($C$2,'[106]ERU-1'!$A$6:$BE$17,V$42,FALSE)</f>
        <v>0</v>
      </c>
      <c r="W150" s="85">
        <f>VLOOKUP($C$2,'[106]ERU-1'!$A$6:$BE$17,W$42,FALSE)</f>
        <v>0</v>
      </c>
      <c r="X150" s="85">
        <f>VLOOKUP($C$2,'[106]ERU-1'!$A$6:$BE$17,X$42,FALSE)</f>
        <v>0</v>
      </c>
      <c r="Y150" s="85">
        <f>VLOOKUP($C$2,'[106]ERU-1'!$A$6:$BE$17,Y$42,FALSE)</f>
        <v>0</v>
      </c>
      <c r="Z150" s="85">
        <f>VLOOKUP($C$2,'[106]ERU-1'!$A$6:$BE$17,Z$42,FALSE)</f>
        <v>0</v>
      </c>
      <c r="AA150" s="85" t="str">
        <f>INDEX([16]Data!$BK$5:$BK$156,MATCH(A150,[16]Data!$A$5:$A$156,0))</f>
        <v>Středočeský</v>
      </c>
      <c r="AB150" s="86">
        <f>INDEX([16]Data!$BM$5:$BM$156,MATCH(A150,[16]Data!$A$5:$A$156,0))</f>
        <v>1.268</v>
      </c>
      <c r="AD150" s="39">
        <f t="shared" si="18"/>
        <v>0.88213173635858833</v>
      </c>
    </row>
    <row r="151" spans="1:30" x14ac:dyDescent="0.25">
      <c r="A151">
        <v>3869</v>
      </c>
      <c r="B151" s="84" t="str">
        <f>INDEX([16]Data!$C$5:$C$156,MATCH(A151,[16]Data!$A$5:$A$156,0))</f>
        <v>KJ - Sedlčany, Žižkova</v>
      </c>
      <c r="C151" s="85" t="str">
        <f>VLOOKUP($C$2,'[107]ERU-1'!$A$6:$BE$17,C$42,FALSE)</f>
        <v>Prosinec</v>
      </c>
      <c r="D151" s="85">
        <f>VLOOKUP($C$2,'[107]ERU-1'!$A$6:$BE$17,D$42,FALSE)</f>
        <v>12</v>
      </c>
      <c r="E151" s="85">
        <f>VLOOKUP($C$2,'[107]ERU-1'!$A$6:$BE$17,E$42,FALSE)</f>
        <v>615.64300000000003</v>
      </c>
      <c r="F151" s="85">
        <f>VLOOKUP($C$2,'[107]ERU-1'!$A$6:$BE$17,F$42,FALSE)</f>
        <v>332.79899999999998</v>
      </c>
      <c r="G151" s="85">
        <f>VLOOKUP($C$2,'[107]ERU-1'!$A$6:$BE$17,G$42,FALSE)</f>
        <v>35.267000000000003</v>
      </c>
      <c r="H151" s="85">
        <f>VLOOKUP($C$2,'[107]ERU-1'!$A$6:$BE$17,H$42,FALSE)</f>
        <v>934</v>
      </c>
      <c r="I151" s="85">
        <f>VLOOKUP($C$2,'[107]ERU-1'!$A$6:$BE$17,I$42,FALSE)</f>
        <v>0</v>
      </c>
      <c r="J151" s="85">
        <f>VLOOKUP($C$2,'[107]ERU-1'!$A$6:$BE$17,J$42,FALSE)</f>
        <v>0</v>
      </c>
      <c r="K151" s="85">
        <f>VLOOKUP($C$2,'[107]ERU-1'!$A$6:$BE$17,K$42,FALSE)</f>
        <v>934</v>
      </c>
      <c r="L151" s="85">
        <f>VLOOKUP($C$2,'[107]ERU-1'!$A$6:$BE$17,L$42,FALSE)</f>
        <v>0</v>
      </c>
      <c r="M151" s="85">
        <f>VLOOKUP($C$2,'[107]ERU-1'!$A$6:$BE$17,M$42,FALSE)</f>
        <v>934</v>
      </c>
      <c r="N151" s="85">
        <f>VLOOKUP($C$2,'[107]ERU-1'!$A$6:$BE$17,N$42,FALSE)</f>
        <v>0</v>
      </c>
      <c r="O151" s="85" t="s">
        <v>36</v>
      </c>
      <c r="P151" s="85">
        <f>VLOOKUP($C$2,'[107]ERU-1'!$A$6:$BE$17,P$42,FALSE)</f>
        <v>0</v>
      </c>
      <c r="Q151" s="85">
        <f>VLOOKUP($C$2,'[107]ERU-1'!$A$6:$BE$17,Q$42,FALSE)</f>
        <v>0</v>
      </c>
      <c r="R151" s="85">
        <f>VLOOKUP($C$2,'[107]ERU-1'!$A$6:$BE$17,R$42,FALSE)</f>
        <v>934</v>
      </c>
      <c r="S151" s="85">
        <f>VLOOKUP($C$2,'[107]ERU-1'!$A$6:$BE$17,S$42,FALSE)</f>
        <v>0</v>
      </c>
      <c r="T151" s="85">
        <f>VLOOKUP($C$2,'[107]ERU-1'!$A$6:$BE$17,T$42,FALSE)</f>
        <v>0</v>
      </c>
      <c r="U151" s="85">
        <f>VLOOKUP($C$2,'[107]ERU-1'!$A$6:$BE$17,U$42,FALSE)</f>
        <v>0</v>
      </c>
      <c r="V151" s="85">
        <f>VLOOKUP($C$2,'[107]ERU-1'!$A$6:$BE$17,V$42,FALSE)</f>
        <v>0</v>
      </c>
      <c r="W151" s="85">
        <f>VLOOKUP($C$2,'[107]ERU-1'!$A$6:$BE$17,W$42,FALSE)</f>
        <v>0</v>
      </c>
      <c r="X151" s="85">
        <f>VLOOKUP($C$2,'[107]ERU-1'!$A$6:$BE$17,X$42,FALSE)</f>
        <v>0</v>
      </c>
      <c r="Y151" s="85">
        <f>VLOOKUP($C$2,'[107]ERU-1'!$A$6:$BE$17,Y$42,FALSE)</f>
        <v>0</v>
      </c>
      <c r="Z151" s="85">
        <f>VLOOKUP($C$2,'[107]ERU-1'!$A$6:$BE$17,Z$42,FALSE)</f>
        <v>0</v>
      </c>
      <c r="AA151" s="85" t="str">
        <f>INDEX([16]Data!$BK$5:$BK$156,MATCH(A151,[16]Data!$A$5:$A$156,0))</f>
        <v>Středočeský</v>
      </c>
      <c r="AB151" s="86">
        <f>INDEX([16]Data!$BM$5:$BM$156,MATCH(A151,[16]Data!$A$5:$A$156,0))</f>
        <v>0.80100000000000005</v>
      </c>
      <c r="AD151" s="39">
        <f t="shared" si="18"/>
        <v>0.77958300489017229</v>
      </c>
    </row>
    <row r="152" spans="1:30" x14ac:dyDescent="0.25">
      <c r="A152">
        <v>3928</v>
      </c>
      <c r="B152" s="84" t="str">
        <f>INDEX([16]Data!$C$5:$C$156,MATCH(A152,[16]Data!$A$5:$A$156,0))</f>
        <v>KJ - Tanvald ul. Vítězná</v>
      </c>
      <c r="C152" s="85" t="str">
        <f>VLOOKUP($C$2,'[108]ERU-1'!$A$6:$BE$17,C$42,FALSE)</f>
        <v>Prosinec</v>
      </c>
      <c r="D152" s="85">
        <f>VLOOKUP($C$2,'[108]ERU-1'!$A$6:$BE$17,D$42,FALSE)</f>
        <v>12</v>
      </c>
      <c r="E152" s="85">
        <f>VLOOKUP($C$2,'[108]ERU-1'!$A$6:$BE$17,E$42,FALSE)</f>
        <v>232.33600000000001</v>
      </c>
      <c r="F152" s="85">
        <f>VLOOKUP($C$2,'[108]ERU-1'!$A$6:$BE$17,F$42,FALSE)</f>
        <v>137.91800000000001</v>
      </c>
      <c r="G152" s="85">
        <f>VLOOKUP($C$2,'[108]ERU-1'!$A$6:$BE$17,G$42,FALSE)</f>
        <v>35.295999999999999</v>
      </c>
      <c r="H152" s="85">
        <f>VLOOKUP($C$2,'[108]ERU-1'!$A$6:$BE$17,H$42,FALSE)</f>
        <v>403</v>
      </c>
      <c r="I152" s="85">
        <f>VLOOKUP($C$2,'[108]ERU-1'!$A$6:$BE$17,I$42,FALSE)</f>
        <v>0</v>
      </c>
      <c r="J152" s="85">
        <f>VLOOKUP($C$2,'[108]ERU-1'!$A$6:$BE$17,J$42,FALSE)</f>
        <v>0</v>
      </c>
      <c r="K152" s="85">
        <f>VLOOKUP($C$2,'[108]ERU-1'!$A$6:$BE$17,K$42,FALSE)</f>
        <v>403</v>
      </c>
      <c r="L152" s="85">
        <f>VLOOKUP($C$2,'[108]ERU-1'!$A$6:$BE$17,L$42,FALSE)</f>
        <v>0</v>
      </c>
      <c r="M152" s="85">
        <f>VLOOKUP($C$2,'[108]ERU-1'!$A$6:$BE$17,M$42,FALSE)</f>
        <v>403</v>
      </c>
      <c r="N152" s="85">
        <f>VLOOKUP($C$2,'[108]ERU-1'!$A$6:$BE$17,N$42,FALSE)</f>
        <v>0</v>
      </c>
      <c r="O152" s="85" t="s">
        <v>36</v>
      </c>
      <c r="P152" s="85">
        <f>VLOOKUP($C$2,'[108]ERU-1'!$A$6:$BE$17,P$42,FALSE)</f>
        <v>0</v>
      </c>
      <c r="Q152" s="85">
        <f>VLOOKUP($C$2,'[108]ERU-1'!$A$6:$BE$17,Q$42,FALSE)</f>
        <v>0</v>
      </c>
      <c r="R152" s="85">
        <f>VLOOKUP($C$2,'[108]ERU-1'!$A$6:$BE$17,R$42,FALSE)</f>
        <v>403</v>
      </c>
      <c r="S152" s="85">
        <f>VLOOKUP($C$2,'[108]ERU-1'!$A$6:$BE$17,S$42,FALSE)</f>
        <v>0</v>
      </c>
      <c r="T152" s="85">
        <f>VLOOKUP($C$2,'[108]ERU-1'!$A$6:$BE$17,T$42,FALSE)</f>
        <v>0</v>
      </c>
      <c r="U152" s="85">
        <f>VLOOKUP($C$2,'[108]ERU-1'!$A$6:$BE$17,U$42,FALSE)</f>
        <v>0</v>
      </c>
      <c r="V152" s="85">
        <f>VLOOKUP($C$2,'[108]ERU-1'!$A$6:$BE$17,V$42,FALSE)</f>
        <v>0</v>
      </c>
      <c r="W152" s="85">
        <f>VLOOKUP($C$2,'[108]ERU-1'!$A$6:$BE$17,W$42,FALSE)</f>
        <v>0</v>
      </c>
      <c r="X152" s="85">
        <f>VLOOKUP($C$2,'[108]ERU-1'!$A$6:$BE$17,X$42,FALSE)</f>
        <v>0</v>
      </c>
      <c r="Y152" s="85">
        <f>VLOOKUP($C$2,'[108]ERU-1'!$A$6:$BE$17,Y$42,FALSE)</f>
        <v>0</v>
      </c>
      <c r="Z152" s="85">
        <f>VLOOKUP($C$2,'[108]ERU-1'!$A$6:$BE$17,Z$42,FALSE)</f>
        <v>0</v>
      </c>
      <c r="AA152" s="85" t="str">
        <f>INDEX([16]Data!$BK$5:$BK$156,MATCH(A152,[16]Data!$A$5:$A$156,0))</f>
        <v>Liberecký</v>
      </c>
      <c r="AB152" s="86">
        <f>INDEX([16]Data!$BM$5:$BM$156,MATCH(A152,[16]Data!$A$5:$A$156,0))</f>
        <v>0.3</v>
      </c>
      <c r="AD152" s="39">
        <f t="shared" si="18"/>
        <v>0.81167392540817318</v>
      </c>
    </row>
    <row r="153" spans="1:30" x14ac:dyDescent="0.25">
      <c r="A153">
        <v>3974</v>
      </c>
      <c r="B153" s="84" t="str">
        <f>INDEX([16]Data!$C$5:$C$156,MATCH(A153,[16]Data!$A$5:$A$156,0))</f>
        <v>KJ - Energocentrum Vítkovice III</v>
      </c>
      <c r="C153" s="85" t="str">
        <f>VLOOKUP($C$2,'[109]ERU-1'!$A$6:$BE$17,C$42,FALSE)</f>
        <v>Prosinec</v>
      </c>
      <c r="D153" s="85">
        <f>VLOOKUP($C$2,'[109]ERU-1'!$A$6:$BE$17,D$42,FALSE)</f>
        <v>12</v>
      </c>
      <c r="E153" s="85">
        <f>VLOOKUP($C$2,'[109]ERU-1'!$A$6:$BE$17,E$42,FALSE)</f>
        <v>0.61899999999999999</v>
      </c>
      <c r="F153" s="85">
        <f>VLOOKUP($C$2,'[109]ERU-1'!$A$6:$BE$17,F$42,FALSE)</f>
        <v>0</v>
      </c>
      <c r="G153" s="85">
        <f>VLOOKUP($C$2,'[109]ERU-1'!$A$6:$BE$17,G$42,FALSE)</f>
        <v>35.185000000000002</v>
      </c>
      <c r="H153" s="85">
        <f>VLOOKUP($C$2,'[109]ERU-1'!$A$6:$BE$17,H$42,FALSE)</f>
        <v>0</v>
      </c>
      <c r="I153" s="85">
        <f>VLOOKUP($C$2,'[109]ERU-1'!$A$6:$BE$17,I$42,FALSE)</f>
        <v>0</v>
      </c>
      <c r="J153" s="85">
        <f>VLOOKUP($C$2,'[109]ERU-1'!$A$6:$BE$17,J$42,FALSE)</f>
        <v>0</v>
      </c>
      <c r="K153" s="85">
        <f>VLOOKUP($C$2,'[109]ERU-1'!$A$6:$BE$17,K$42,FALSE)</f>
        <v>0</v>
      </c>
      <c r="L153" s="85">
        <f>VLOOKUP($C$2,'[109]ERU-1'!$A$6:$BE$17,L$42,FALSE)</f>
        <v>0</v>
      </c>
      <c r="M153" s="85">
        <f>VLOOKUP($C$2,'[109]ERU-1'!$A$6:$BE$17,M$42,FALSE)</f>
        <v>0</v>
      </c>
      <c r="N153" s="85">
        <f>VLOOKUP($C$2,'[109]ERU-1'!$A$6:$BE$17,N$42,FALSE)</f>
        <v>0</v>
      </c>
      <c r="O153" s="85" t="s">
        <v>36</v>
      </c>
      <c r="P153" s="85">
        <f>VLOOKUP($C$2,'[109]ERU-1'!$A$6:$BE$17,P$42,FALSE)</f>
        <v>0</v>
      </c>
      <c r="Q153" s="85">
        <f>VLOOKUP($C$2,'[109]ERU-1'!$A$6:$BE$17,Q$42,FALSE)</f>
        <v>0</v>
      </c>
      <c r="R153" s="85">
        <f>VLOOKUP($C$2,'[109]ERU-1'!$A$6:$BE$17,R$42,FALSE)</f>
        <v>0</v>
      </c>
      <c r="S153" s="85">
        <f>VLOOKUP($C$2,'[109]ERU-1'!$A$6:$BE$17,S$42,FALSE)</f>
        <v>0</v>
      </c>
      <c r="T153" s="85">
        <f>VLOOKUP($C$2,'[109]ERU-1'!$A$6:$BE$17,T$42,FALSE)</f>
        <v>0</v>
      </c>
      <c r="U153" s="85">
        <f>VLOOKUP($C$2,'[109]ERU-1'!$A$6:$BE$17,U$42,FALSE)</f>
        <v>0</v>
      </c>
      <c r="V153" s="85">
        <f>VLOOKUP($C$2,'[109]ERU-1'!$A$6:$BE$17,V$42,FALSE)</f>
        <v>0</v>
      </c>
      <c r="W153" s="85">
        <f>VLOOKUP($C$2,'[109]ERU-1'!$A$6:$BE$17,W$42,FALSE)</f>
        <v>0</v>
      </c>
      <c r="X153" s="85">
        <f>VLOOKUP($C$2,'[109]ERU-1'!$A$6:$BE$17,X$42,FALSE)</f>
        <v>0</v>
      </c>
      <c r="Y153" s="85">
        <f>VLOOKUP($C$2,'[109]ERU-1'!$A$6:$BE$17,Y$42,FALSE)</f>
        <v>0</v>
      </c>
      <c r="Z153" s="85">
        <f>VLOOKUP($C$2,'[109]ERU-1'!$A$6:$BE$17,Z$42,FALSE)</f>
        <v>0</v>
      </c>
      <c r="AA153" s="85" t="str">
        <f>INDEX([16]Data!$BK$5:$BK$156,MATCH(A153,[16]Data!$A$5:$A$156,0))</f>
        <v>Moravskoslezský</v>
      </c>
      <c r="AB153" s="86">
        <f>INDEX([16]Data!$BM$5:$BM$156,MATCH(A153,[16]Data!$A$5:$A$156,0))</f>
        <v>1.966</v>
      </c>
      <c r="AD153" s="39" t="e">
        <f t="shared" si="18"/>
        <v>#DIV/0!</v>
      </c>
    </row>
    <row r="154" spans="1:30" x14ac:dyDescent="0.25">
      <c r="A154">
        <v>3929</v>
      </c>
      <c r="B154" s="84" t="str">
        <f>INDEX([16]Data!$C$5:$C$156,MATCH(A154,[16]Data!$A$5:$A$156,0))</f>
        <v>KJ - Česká Třebová na Milíři</v>
      </c>
      <c r="C154" s="85" t="str">
        <f>VLOOKUP($C$2,'[110]ERU-1'!$A$6:$BE$17,C$42,FALSE)</f>
        <v>Prosinec</v>
      </c>
      <c r="D154" s="85">
        <f>VLOOKUP($C$2,'[110]ERU-1'!$A$6:$BE$17,D$42,FALSE)</f>
        <v>12</v>
      </c>
      <c r="E154" s="85">
        <f>VLOOKUP($C$2,'[110]ERU-1'!$A$6:$BE$17,E$42,FALSE)</f>
        <v>183.375</v>
      </c>
      <c r="F154" s="85">
        <f>VLOOKUP($C$2,'[110]ERU-1'!$A$6:$BE$17,F$42,FALSE)</f>
        <v>105.29300000000001</v>
      </c>
      <c r="G154" s="85">
        <f>VLOOKUP($C$2,'[110]ERU-1'!$A$6:$BE$17,G$42,FALSE)</f>
        <v>35.304000000000002</v>
      </c>
      <c r="H154" s="85">
        <f>VLOOKUP($C$2,'[110]ERU-1'!$A$6:$BE$17,H$42,FALSE)</f>
        <v>307</v>
      </c>
      <c r="I154" s="85">
        <f>VLOOKUP($C$2,'[110]ERU-1'!$A$6:$BE$17,I$42,FALSE)</f>
        <v>0</v>
      </c>
      <c r="J154" s="85">
        <f>VLOOKUP($C$2,'[110]ERU-1'!$A$6:$BE$17,J$42,FALSE)</f>
        <v>0</v>
      </c>
      <c r="K154" s="85">
        <f>VLOOKUP($C$2,'[110]ERU-1'!$A$6:$BE$17,K$42,FALSE)</f>
        <v>307</v>
      </c>
      <c r="L154" s="85">
        <f>VLOOKUP($C$2,'[110]ERU-1'!$A$6:$BE$17,L$42,FALSE)</f>
        <v>0</v>
      </c>
      <c r="M154" s="85">
        <f>VLOOKUP($C$2,'[110]ERU-1'!$A$6:$BE$17,M$42,FALSE)</f>
        <v>307</v>
      </c>
      <c r="N154" s="85">
        <f>VLOOKUP($C$2,'[110]ERU-1'!$A$6:$BE$17,N$42,FALSE)</f>
        <v>0</v>
      </c>
      <c r="O154" s="85" t="s">
        <v>36</v>
      </c>
      <c r="P154" s="85">
        <f>VLOOKUP($C$2,'[110]ERU-1'!$A$6:$BE$17,P$42,FALSE)</f>
        <v>0</v>
      </c>
      <c r="Q154" s="85">
        <f>VLOOKUP($C$2,'[110]ERU-1'!$A$6:$BE$17,Q$42,FALSE)</f>
        <v>0</v>
      </c>
      <c r="R154" s="85">
        <f>VLOOKUP($C$2,'[110]ERU-1'!$A$6:$BE$17,R$42,FALSE)</f>
        <v>307</v>
      </c>
      <c r="S154" s="85">
        <f>VLOOKUP($C$2,'[110]ERU-1'!$A$6:$BE$17,S$42,FALSE)</f>
        <v>0</v>
      </c>
      <c r="T154" s="85">
        <f>VLOOKUP($C$2,'[110]ERU-1'!$A$6:$BE$17,T$42,FALSE)</f>
        <v>0</v>
      </c>
      <c r="U154" s="85">
        <f>VLOOKUP($C$2,'[110]ERU-1'!$A$6:$BE$17,U$42,FALSE)</f>
        <v>0</v>
      </c>
      <c r="V154" s="85">
        <f>VLOOKUP($C$2,'[110]ERU-1'!$A$6:$BE$17,V$42,FALSE)</f>
        <v>0</v>
      </c>
      <c r="W154" s="85">
        <f>VLOOKUP($C$2,'[110]ERU-1'!$A$6:$BE$17,W$42,FALSE)</f>
        <v>0</v>
      </c>
      <c r="X154" s="85">
        <f>VLOOKUP($C$2,'[110]ERU-1'!$A$6:$BE$17,X$42,FALSE)</f>
        <v>0</v>
      </c>
      <c r="Y154" s="85">
        <f>VLOOKUP($C$2,'[110]ERU-1'!$A$6:$BE$17,Y$42,FALSE)</f>
        <v>0</v>
      </c>
      <c r="Z154" s="85">
        <f>VLOOKUP($C$2,'[110]ERU-1'!$A$6:$BE$17,Z$42,FALSE)</f>
        <v>0</v>
      </c>
      <c r="AA154" s="85" t="str">
        <f>INDEX([16]Data!$BK$5:$BK$156,MATCH(A154,[16]Data!$A$5:$A$156,0))</f>
        <v>Pardubický</v>
      </c>
      <c r="AB154" s="86">
        <f>INDEX([16]Data!$BM$5:$BM$156,MATCH(A154,[16]Data!$A$5:$A$156,0))</f>
        <v>0.28000000000000003</v>
      </c>
      <c r="AD154" s="39">
        <f t="shared" si="18"/>
        <v>0.80990927960811987</v>
      </c>
    </row>
    <row r="155" spans="1:30" x14ac:dyDescent="0.25">
      <c r="A155">
        <v>4026</v>
      </c>
      <c r="B155" s="84" t="str">
        <f>INDEX([16]Data!$C$5:$C$156,MATCH(A155,[16]Data!$A$5:$A$156,0))</f>
        <v>KJ - Řež ÚJV</v>
      </c>
      <c r="C155" s="85" t="str">
        <f>VLOOKUP($C$2,'[111]ERU-1'!$A$6:$BE$17,C$42,FALSE)</f>
        <v>Prosinec</v>
      </c>
      <c r="D155" s="85">
        <f>VLOOKUP($C$2,'[111]ERU-1'!$A$6:$BE$17,D$42,FALSE)</f>
        <v>12</v>
      </c>
      <c r="E155" s="85">
        <f>VLOOKUP($C$2,'[111]ERU-1'!$A$6:$BE$17,E$42,FALSE)</f>
        <v>0</v>
      </c>
      <c r="F155" s="85">
        <f>VLOOKUP($C$2,'[111]ERU-1'!$A$6:$BE$17,F$42,FALSE)</f>
        <v>0</v>
      </c>
      <c r="G155" s="85">
        <f>VLOOKUP($C$2,'[111]ERU-1'!$A$6:$BE$17,G$42,FALSE)</f>
        <v>34.667999999999999</v>
      </c>
      <c r="H155" s="85">
        <f>VLOOKUP($C$2,'[111]ERU-1'!$A$6:$BE$17,H$42,FALSE)</f>
        <v>1340</v>
      </c>
      <c r="I155" s="85">
        <f>VLOOKUP($C$2,'[111]ERU-1'!$A$6:$BE$17,I$42,FALSE)</f>
        <v>0</v>
      </c>
      <c r="J155" s="85">
        <f>VLOOKUP($C$2,'[111]ERU-1'!$A$6:$BE$17,J$42,FALSE)</f>
        <v>0</v>
      </c>
      <c r="K155" s="85">
        <f>VLOOKUP($C$2,'[111]ERU-1'!$A$6:$BE$17,K$42,FALSE)</f>
        <v>1340</v>
      </c>
      <c r="L155" s="85">
        <f>VLOOKUP($C$2,'[111]ERU-1'!$A$6:$BE$17,L$42,FALSE)</f>
        <v>0</v>
      </c>
      <c r="M155" s="85">
        <f>VLOOKUP($C$2,'[111]ERU-1'!$A$6:$BE$17,M$42,FALSE)</f>
        <v>1340</v>
      </c>
      <c r="N155" s="85">
        <f>VLOOKUP($C$2,'[111]ERU-1'!$A$6:$BE$17,N$42,FALSE)</f>
        <v>0</v>
      </c>
      <c r="O155" s="85" t="s">
        <v>36</v>
      </c>
      <c r="P155" s="85">
        <f>VLOOKUP($C$2,'[111]ERU-1'!$A$6:$BE$17,P$42,FALSE)</f>
        <v>0</v>
      </c>
      <c r="Q155" s="85">
        <f>VLOOKUP($C$2,'[111]ERU-1'!$A$6:$BE$17,Q$42,FALSE)</f>
        <v>0</v>
      </c>
      <c r="R155" s="85">
        <f>VLOOKUP($C$2,'[111]ERU-1'!$A$6:$BE$17,R$42,FALSE)</f>
        <v>1340</v>
      </c>
      <c r="S155" s="85">
        <f>VLOOKUP($C$2,'[111]ERU-1'!$A$6:$BE$17,S$42,FALSE)</f>
        <v>0</v>
      </c>
      <c r="T155" s="85">
        <f>VLOOKUP($C$2,'[111]ERU-1'!$A$6:$BE$17,T$42,FALSE)</f>
        <v>0</v>
      </c>
      <c r="U155" s="85">
        <f>VLOOKUP($C$2,'[111]ERU-1'!$A$6:$BE$17,U$42,FALSE)</f>
        <v>0</v>
      </c>
      <c r="V155" s="85">
        <f>VLOOKUP($C$2,'[111]ERU-1'!$A$6:$BE$17,V$42,FALSE)</f>
        <v>0</v>
      </c>
      <c r="W155" s="85">
        <f>VLOOKUP($C$2,'[111]ERU-1'!$A$6:$BE$17,W$42,FALSE)</f>
        <v>0</v>
      </c>
      <c r="X155" s="85">
        <f>VLOOKUP($C$2,'[111]ERU-1'!$A$6:$BE$17,X$42,FALSE)</f>
        <v>0</v>
      </c>
      <c r="Y155" s="85">
        <f>VLOOKUP($C$2,'[111]ERU-1'!$A$6:$BE$17,Y$42,FALSE)</f>
        <v>0</v>
      </c>
      <c r="Z155" s="85">
        <f>VLOOKUP($C$2,'[111]ERU-1'!$A$6:$BE$17,Z$42,FALSE)</f>
        <v>0</v>
      </c>
      <c r="AA155" s="85" t="str">
        <f>INDEX([16]Data!$BK$5:$BK$156,MATCH(A155,[16]Data!$A$5:$A$156,0))</f>
        <v>Středočeský</v>
      </c>
      <c r="AB155" s="86">
        <f>INDEX([16]Data!$BM$5:$BM$156,MATCH(A155,[16]Data!$A$5:$A$156,0))</f>
        <v>1.268</v>
      </c>
      <c r="AD155" s="39" t="e">
        <f t="shared" si="18"/>
        <v>#DIV/0!</v>
      </c>
    </row>
    <row r="156" spans="1:30" x14ac:dyDescent="0.25">
      <c r="A156">
        <v>4027</v>
      </c>
      <c r="B156" s="84" t="str">
        <f>INDEX([16]Data!$C$5:$C$156,MATCH(A156,[16]Data!$A$5:$A$156,0))</f>
        <v>KJ - ŠumerkK2</v>
      </c>
      <c r="C156" s="85" t="str">
        <f>VLOOKUP($C$2,'[112]ERU-1'!$A$6:$BE$17,C$42,FALSE)</f>
        <v>Prosinec</v>
      </c>
      <c r="D156" s="85">
        <f>VLOOKUP($C$2,'[112]ERU-1'!$A$6:$BE$17,D$42,FALSE)</f>
        <v>12</v>
      </c>
      <c r="E156" s="85">
        <f>VLOOKUP($C$2,'[112]ERU-1'!$A$6:$BE$17,E$42,FALSE)</f>
        <v>615.81700000000001</v>
      </c>
      <c r="F156" s="85">
        <f>VLOOKUP($C$2,'[112]ERU-1'!$A$6:$BE$17,F$42,FALSE)</f>
        <v>331.23599999999999</v>
      </c>
      <c r="G156" s="85">
        <f>VLOOKUP($C$2,'[112]ERU-1'!$A$6:$BE$17,G$42,FALSE)</f>
        <v>35.186</v>
      </c>
      <c r="H156" s="85">
        <f>VLOOKUP($C$2,'[112]ERU-1'!$A$6:$BE$17,H$42,FALSE)</f>
        <v>935</v>
      </c>
      <c r="I156" s="85">
        <f>VLOOKUP($C$2,'[112]ERU-1'!$A$6:$BE$17,I$42,FALSE)</f>
        <v>0</v>
      </c>
      <c r="J156" s="85">
        <f>VLOOKUP($C$2,'[112]ERU-1'!$A$6:$BE$17,J$42,FALSE)</f>
        <v>0</v>
      </c>
      <c r="K156" s="85">
        <f>VLOOKUP($C$2,'[112]ERU-1'!$A$6:$BE$17,K$42,FALSE)</f>
        <v>935</v>
      </c>
      <c r="L156" s="85">
        <f>VLOOKUP($C$2,'[112]ERU-1'!$A$6:$BE$17,L$42,FALSE)</f>
        <v>0</v>
      </c>
      <c r="M156" s="85">
        <f>VLOOKUP($C$2,'[112]ERU-1'!$A$6:$BE$17,M$42,FALSE)</f>
        <v>935</v>
      </c>
      <c r="N156" s="85">
        <f>VLOOKUP($C$2,'[112]ERU-1'!$A$6:$BE$17,N$42,FALSE)</f>
        <v>0</v>
      </c>
      <c r="O156" s="85" t="s">
        <v>36</v>
      </c>
      <c r="P156" s="85">
        <f>VLOOKUP($C$2,'[112]ERU-1'!$A$6:$BE$17,P$42,FALSE)</f>
        <v>0</v>
      </c>
      <c r="Q156" s="85">
        <f>VLOOKUP($C$2,'[112]ERU-1'!$A$6:$BE$17,Q$42,FALSE)</f>
        <v>0</v>
      </c>
      <c r="R156" s="85">
        <f>VLOOKUP($C$2,'[112]ERU-1'!$A$6:$BE$17,R$42,FALSE)</f>
        <v>935</v>
      </c>
      <c r="S156" s="85">
        <f>VLOOKUP($C$2,'[112]ERU-1'!$A$6:$BE$17,S$42,FALSE)</f>
        <v>0</v>
      </c>
      <c r="T156" s="85">
        <f>VLOOKUP($C$2,'[112]ERU-1'!$A$6:$BE$17,T$42,FALSE)</f>
        <v>0</v>
      </c>
      <c r="U156" s="85">
        <f>VLOOKUP($C$2,'[112]ERU-1'!$A$6:$BE$17,U$42,FALSE)</f>
        <v>0</v>
      </c>
      <c r="V156" s="85">
        <f>VLOOKUP($C$2,'[112]ERU-1'!$A$6:$BE$17,V$42,FALSE)</f>
        <v>0</v>
      </c>
      <c r="W156" s="85">
        <f>VLOOKUP($C$2,'[112]ERU-1'!$A$6:$BE$17,W$42,FALSE)</f>
        <v>0</v>
      </c>
      <c r="X156" s="85">
        <f>VLOOKUP($C$2,'[112]ERU-1'!$A$6:$BE$17,X$42,FALSE)</f>
        <v>0</v>
      </c>
      <c r="Y156" s="85">
        <f>VLOOKUP($C$2,'[112]ERU-1'!$A$6:$BE$17,Y$42,FALSE)</f>
        <v>0</v>
      </c>
      <c r="Z156" s="85">
        <f>VLOOKUP($C$2,'[112]ERU-1'!$A$6:$BE$17,Z$42,FALSE)</f>
        <v>0</v>
      </c>
      <c r="AA156" s="85" t="str">
        <f>INDEX([16]Data!$BK$5:$BK$156,MATCH(A156,[16]Data!$A$5:$A$156,0))</f>
        <v>Olomoucký</v>
      </c>
      <c r="AB156" s="86">
        <f>INDEX([16]Data!$BM$5:$BM$156,MATCH(A156,[16]Data!$A$5:$A$156,0))</f>
        <v>1.268</v>
      </c>
      <c r="AD156" s="39">
        <f t="shared" si="18"/>
        <v>0.78410022528415457</v>
      </c>
    </row>
    <row r="157" spans="1:30" x14ac:dyDescent="0.25">
      <c r="A157">
        <v>4028</v>
      </c>
      <c r="B157" s="84" t="str">
        <f>INDEX([16]Data!$C$5:$C$156,MATCH(A157,[16]Data!$A$5:$A$156,0))</f>
        <v>KJ - Šumerk K3</v>
      </c>
      <c r="C157" s="85" t="str">
        <f>VLOOKUP($C$2,'[113]ERU-1'!$A$6:$BE$17,C$42,FALSE)</f>
        <v>Prosinec</v>
      </c>
      <c r="D157" s="85">
        <f>VLOOKUP($C$2,'[113]ERU-1'!$A$6:$BE$17,D$42,FALSE)</f>
        <v>12</v>
      </c>
      <c r="E157" s="85">
        <f>VLOOKUP($C$2,'[113]ERU-1'!$A$6:$BE$17,E$42,FALSE)</f>
        <v>1026.7940000000001</v>
      </c>
      <c r="F157" s="85">
        <f>VLOOKUP($C$2,'[113]ERU-1'!$A$6:$BE$17,F$42,FALSE)</f>
        <v>553.60500000000002</v>
      </c>
      <c r="G157" s="85">
        <f>VLOOKUP($C$2,'[113]ERU-1'!$A$6:$BE$17,G$42,FALSE)</f>
        <v>35.200000000000003</v>
      </c>
      <c r="H157" s="85">
        <f>VLOOKUP($C$2,'[113]ERU-1'!$A$6:$BE$17,H$42,FALSE)</f>
        <v>1571</v>
      </c>
      <c r="I157" s="85">
        <f>VLOOKUP($C$2,'[113]ERU-1'!$A$6:$BE$17,I$42,FALSE)</f>
        <v>0</v>
      </c>
      <c r="J157" s="85">
        <f>VLOOKUP($C$2,'[113]ERU-1'!$A$6:$BE$17,J$42,FALSE)</f>
        <v>0</v>
      </c>
      <c r="K157" s="85">
        <f>VLOOKUP($C$2,'[113]ERU-1'!$A$6:$BE$17,K$42,FALSE)</f>
        <v>1571</v>
      </c>
      <c r="L157" s="85">
        <f>VLOOKUP($C$2,'[113]ERU-1'!$A$6:$BE$17,L$42,FALSE)</f>
        <v>0</v>
      </c>
      <c r="M157" s="85">
        <f>VLOOKUP($C$2,'[113]ERU-1'!$A$6:$BE$17,M$42,FALSE)</f>
        <v>1571</v>
      </c>
      <c r="N157" s="85">
        <f>VLOOKUP($C$2,'[113]ERU-1'!$A$6:$BE$17,N$42,FALSE)</f>
        <v>0</v>
      </c>
      <c r="O157" s="85" t="s">
        <v>36</v>
      </c>
      <c r="P157" s="85">
        <f>VLOOKUP($C$2,'[113]ERU-1'!$A$6:$BE$17,P$42,FALSE)</f>
        <v>0</v>
      </c>
      <c r="Q157" s="85">
        <f>VLOOKUP($C$2,'[113]ERU-1'!$A$6:$BE$17,Q$42,FALSE)</f>
        <v>0</v>
      </c>
      <c r="R157" s="85">
        <f>VLOOKUP($C$2,'[113]ERU-1'!$A$6:$BE$17,R$42,FALSE)</f>
        <v>1571</v>
      </c>
      <c r="S157" s="85">
        <f>VLOOKUP($C$2,'[113]ERU-1'!$A$6:$BE$17,S$42,FALSE)</f>
        <v>0</v>
      </c>
      <c r="T157" s="85">
        <f>VLOOKUP($C$2,'[113]ERU-1'!$A$6:$BE$17,T$42,FALSE)</f>
        <v>0</v>
      </c>
      <c r="U157" s="85">
        <f>VLOOKUP($C$2,'[113]ERU-1'!$A$6:$BE$17,U$42,FALSE)</f>
        <v>0</v>
      </c>
      <c r="V157" s="85">
        <f>VLOOKUP($C$2,'[113]ERU-1'!$A$6:$BE$17,V$42,FALSE)</f>
        <v>0</v>
      </c>
      <c r="W157" s="85">
        <f>VLOOKUP($C$2,'[113]ERU-1'!$A$6:$BE$17,W$42,FALSE)</f>
        <v>0</v>
      </c>
      <c r="X157" s="85">
        <f>VLOOKUP($C$2,'[113]ERU-1'!$A$6:$BE$17,X$42,FALSE)</f>
        <v>0</v>
      </c>
      <c r="Y157" s="85">
        <f>VLOOKUP($C$2,'[113]ERU-1'!$A$6:$BE$17,Y$42,FALSE)</f>
        <v>0</v>
      </c>
      <c r="Z157" s="85">
        <f>VLOOKUP($C$2,'[113]ERU-1'!$A$6:$BE$17,Z$42,FALSE)</f>
        <v>0</v>
      </c>
      <c r="AA157" s="85" t="str">
        <f>INDEX([16]Data!$BK$5:$BK$156,MATCH(A157,[16]Data!$A$5:$A$156,0))</f>
        <v>Olomoucký</v>
      </c>
      <c r="AB157" s="86">
        <f>INDEX([16]Data!$BM$5:$BM$156,MATCH(A157,[16]Data!$A$5:$A$156,0))</f>
        <v>1.268</v>
      </c>
      <c r="AD157" s="39">
        <f t="shared" si="18"/>
        <v>0.78826760757017889</v>
      </c>
    </row>
    <row r="158" spans="1:30" x14ac:dyDescent="0.25">
      <c r="A158">
        <v>4278</v>
      </c>
      <c r="B158" s="84" t="str">
        <f>INDEX([16]Data!$C$5:$C$156,MATCH(A158,[16]Data!$A$5:$A$156,0))</f>
        <v>KJ - Helvikovice</v>
      </c>
      <c r="C158" s="85" t="str">
        <f>VLOOKUP($C$2,'[114]ERU-1'!$A$6:$BE$17,C$42,FALSE)</f>
        <v>Prosinec</v>
      </c>
      <c r="D158" s="85">
        <f>VLOOKUP($C$2,'[114]ERU-1'!$A$6:$BE$17,D$42,FALSE)</f>
        <v>12</v>
      </c>
      <c r="E158" s="85">
        <f>VLOOKUP($C$2,'[114]ERU-1'!$A$6:$BE$17,E$42,FALSE)</f>
        <v>211.23599999999999</v>
      </c>
      <c r="F158" s="85">
        <f>VLOOKUP($C$2,'[114]ERU-1'!$A$6:$BE$17,F$42,FALSE)</f>
        <v>123.471</v>
      </c>
      <c r="G158" s="85">
        <f>VLOOKUP($C$2,'[114]ERU-1'!$A$6:$BE$17,G$42,FALSE)</f>
        <v>35.305999999999997</v>
      </c>
      <c r="H158" s="85">
        <f>VLOOKUP($C$2,'[114]ERU-1'!$A$6:$BE$17,H$42,FALSE)</f>
        <v>345</v>
      </c>
      <c r="I158" s="85">
        <f>VLOOKUP($C$2,'[114]ERU-1'!$A$6:$BE$17,I$42,FALSE)</f>
        <v>0</v>
      </c>
      <c r="J158" s="85">
        <f>VLOOKUP($C$2,'[114]ERU-1'!$A$6:$BE$17,J$42,FALSE)</f>
        <v>0</v>
      </c>
      <c r="K158" s="85">
        <f>VLOOKUP($C$2,'[114]ERU-1'!$A$6:$BE$17,K$42,FALSE)</f>
        <v>345</v>
      </c>
      <c r="L158" s="85">
        <f>VLOOKUP($C$2,'[114]ERU-1'!$A$6:$BE$17,L$42,FALSE)</f>
        <v>0</v>
      </c>
      <c r="M158" s="85">
        <f>VLOOKUP($C$2,'[114]ERU-1'!$A$6:$BE$17,M$42,FALSE)</f>
        <v>345</v>
      </c>
      <c r="N158" s="85">
        <f>VLOOKUP($C$2,'[114]ERU-1'!$A$6:$BE$17,N$42,FALSE)</f>
        <v>0</v>
      </c>
      <c r="O158" s="85" t="s">
        <v>36</v>
      </c>
      <c r="P158" s="85">
        <f>VLOOKUP($C$2,'[114]ERU-1'!$A$6:$BE$17,P$42,FALSE)</f>
        <v>0</v>
      </c>
      <c r="Q158" s="85">
        <f>VLOOKUP($C$2,'[114]ERU-1'!$A$6:$BE$17,Q$42,FALSE)</f>
        <v>0</v>
      </c>
      <c r="R158" s="85">
        <f>VLOOKUP($C$2,'[114]ERU-1'!$A$6:$BE$17,R$42,FALSE)</f>
        <v>345</v>
      </c>
      <c r="S158" s="85">
        <f>VLOOKUP($C$2,'[114]ERU-1'!$A$6:$BE$17,S$42,FALSE)</f>
        <v>0</v>
      </c>
      <c r="T158" s="85">
        <f>VLOOKUP($C$2,'[114]ERU-1'!$A$6:$BE$17,T$42,FALSE)</f>
        <v>0</v>
      </c>
      <c r="U158" s="85">
        <f>VLOOKUP($C$2,'[114]ERU-1'!$A$6:$BE$17,U$42,FALSE)</f>
        <v>0</v>
      </c>
      <c r="V158" s="85">
        <f>VLOOKUP($C$2,'[114]ERU-1'!$A$6:$BE$17,V$42,FALSE)</f>
        <v>0</v>
      </c>
      <c r="W158" s="85">
        <f>VLOOKUP($C$2,'[114]ERU-1'!$A$6:$BE$17,W$42,FALSE)</f>
        <v>0</v>
      </c>
      <c r="X158" s="85">
        <f>VLOOKUP($C$2,'[114]ERU-1'!$A$6:$BE$17,X$42,FALSE)</f>
        <v>0</v>
      </c>
      <c r="Y158" s="85">
        <f>VLOOKUP($C$2,'[114]ERU-1'!$A$6:$BE$17,Y$42,FALSE)</f>
        <v>0</v>
      </c>
      <c r="Z158" s="85">
        <f>VLOOKUP($C$2,'[114]ERU-1'!$A$6:$BE$17,Z$42,FALSE)</f>
        <v>0</v>
      </c>
      <c r="AA158" s="85" t="str">
        <f>INDEX([16]Data!$BK$5:$BK$156,MATCH(A158,[16]Data!$A$5:$A$156,0))</f>
        <v>Pardubický</v>
      </c>
      <c r="AB158" s="86">
        <f>INDEX([16]Data!$BM$5:$BM$156,MATCH(A158,[16]Data!$A$5:$A$156,0))</f>
        <v>0.3</v>
      </c>
      <c r="AD158" s="39">
        <f t="shared" si="18"/>
        <v>0.7761606639075842</v>
      </c>
    </row>
    <row r="159" spans="1:30" x14ac:dyDescent="0.25">
      <c r="A159">
        <v>3971</v>
      </c>
      <c r="B159" s="84" t="str">
        <f>INDEX([16]Data!$C$5:$C$156,MATCH(A159,[16]Data!$A$5:$A$156,0))</f>
        <v>KJ - Luby ul. Tovární</v>
      </c>
      <c r="C159" s="85" t="str">
        <f>VLOOKUP($C$2,'[115]ERU-1'!$A$6:$BE$17,C$42,FALSE)</f>
        <v>Prosinec</v>
      </c>
      <c r="D159" s="85">
        <f>VLOOKUP($C$2,'[115]ERU-1'!$A$6:$BE$17,D$42,FALSE)</f>
        <v>12</v>
      </c>
      <c r="E159" s="85">
        <f>VLOOKUP($C$2,'[115]ERU-1'!$A$6:$BE$17,E$42,FALSE)</f>
        <v>213.03800000000001</v>
      </c>
      <c r="F159" s="85">
        <f>VLOOKUP($C$2,'[115]ERU-1'!$A$6:$BE$17,F$42,FALSE)</f>
        <v>121.759</v>
      </c>
      <c r="G159" s="85">
        <f>VLOOKUP($C$2,'[115]ERU-1'!$A$6:$BE$17,G$42,FALSE)</f>
        <v>35.268999999999998</v>
      </c>
      <c r="H159" s="85">
        <f>VLOOKUP($C$2,'[115]ERU-1'!$A$6:$BE$17,H$42,FALSE)</f>
        <v>341</v>
      </c>
      <c r="I159" s="85">
        <f>VLOOKUP($C$2,'[115]ERU-1'!$A$6:$BE$17,I$42,FALSE)</f>
        <v>0</v>
      </c>
      <c r="J159" s="85">
        <f>VLOOKUP($C$2,'[115]ERU-1'!$A$6:$BE$17,J$42,FALSE)</f>
        <v>0</v>
      </c>
      <c r="K159" s="85">
        <f>VLOOKUP($C$2,'[115]ERU-1'!$A$6:$BE$17,K$42,FALSE)</f>
        <v>341</v>
      </c>
      <c r="L159" s="85">
        <f>VLOOKUP($C$2,'[115]ERU-1'!$A$6:$BE$17,L$42,FALSE)</f>
        <v>0</v>
      </c>
      <c r="M159" s="85">
        <f>VLOOKUP($C$2,'[115]ERU-1'!$A$6:$BE$17,M$42,FALSE)</f>
        <v>341</v>
      </c>
      <c r="N159" s="85">
        <f>VLOOKUP($C$2,'[115]ERU-1'!$A$6:$BE$17,N$42,FALSE)</f>
        <v>0</v>
      </c>
      <c r="O159" s="85" t="s">
        <v>36</v>
      </c>
      <c r="P159" s="85">
        <f>VLOOKUP($C$2,'[115]ERU-1'!$A$6:$BE$17,P$42,FALSE)</f>
        <v>0</v>
      </c>
      <c r="Q159" s="85">
        <f>VLOOKUP($C$2,'[115]ERU-1'!$A$6:$BE$17,Q$42,FALSE)</f>
        <v>0</v>
      </c>
      <c r="R159" s="85">
        <f>VLOOKUP($C$2,'[115]ERU-1'!$A$6:$BE$17,R$42,FALSE)</f>
        <v>341</v>
      </c>
      <c r="S159" s="85">
        <f>VLOOKUP($C$2,'[115]ERU-1'!$A$6:$BE$17,S$42,FALSE)</f>
        <v>0</v>
      </c>
      <c r="T159" s="85">
        <f>VLOOKUP($C$2,'[115]ERU-1'!$A$6:$BE$17,T$42,FALSE)</f>
        <v>0</v>
      </c>
      <c r="U159" s="85">
        <f>VLOOKUP($C$2,'[115]ERU-1'!$A$6:$BE$17,U$42,FALSE)</f>
        <v>0</v>
      </c>
      <c r="V159" s="85">
        <f>VLOOKUP($C$2,'[115]ERU-1'!$A$6:$BE$17,V$42,FALSE)</f>
        <v>0</v>
      </c>
      <c r="W159" s="85">
        <f>VLOOKUP($C$2,'[115]ERU-1'!$A$6:$BE$17,W$42,FALSE)</f>
        <v>0</v>
      </c>
      <c r="X159" s="85">
        <f>VLOOKUP($C$2,'[115]ERU-1'!$A$6:$BE$17,X$42,FALSE)</f>
        <v>0</v>
      </c>
      <c r="Y159" s="85">
        <f>VLOOKUP($C$2,'[115]ERU-1'!$A$6:$BE$17,Y$42,FALSE)</f>
        <v>0</v>
      </c>
      <c r="Z159" s="85">
        <f>VLOOKUP($C$2,'[115]ERU-1'!$A$6:$BE$17,Z$42,FALSE)</f>
        <v>0</v>
      </c>
      <c r="AA159" s="85" t="str">
        <f>INDEX([16]Data!$BK$5:$BK$156,MATCH(A159,[16]Data!$A$5:$A$156,0))</f>
        <v>Karlovarský</v>
      </c>
      <c r="AB159" s="86">
        <f>INDEX([16]Data!$BM$5:$BM$156,MATCH(A159,[16]Data!$A$5:$A$156,0))</f>
        <v>0.28599999999999998</v>
      </c>
      <c r="AD159" s="39">
        <f t="shared" si="18"/>
        <v>0.77794842452896473</v>
      </c>
    </row>
    <row r="160" spans="1:30" x14ac:dyDescent="0.25">
      <c r="A160">
        <v>3972</v>
      </c>
      <c r="B160" s="84" t="str">
        <f>INDEX([16]Data!$C$5:$C$156,MATCH(A160,[16]Data!$A$5:$A$156,0))</f>
        <v>KJ - Luby U Pily</v>
      </c>
      <c r="C160" s="85" t="str">
        <f>VLOOKUP($C$2,'[116]ERU-1'!$A$6:$BE$17,C$42,FALSE)</f>
        <v>Prosinec</v>
      </c>
      <c r="D160" s="85">
        <f>VLOOKUP($C$2,'[116]ERU-1'!$A$6:$BE$17,D$42,FALSE)</f>
        <v>12</v>
      </c>
      <c r="E160" s="85">
        <f>VLOOKUP($C$2,'[116]ERU-1'!$A$6:$BE$17,E$42,FALSE)</f>
        <v>210.27</v>
      </c>
      <c r="F160" s="85">
        <f>VLOOKUP($C$2,'[116]ERU-1'!$A$6:$BE$17,F$42,FALSE)</f>
        <v>115.11199999999999</v>
      </c>
      <c r="G160" s="85">
        <f>VLOOKUP($C$2,'[116]ERU-1'!$A$6:$BE$17,G$42,FALSE)</f>
        <v>35.268000000000001</v>
      </c>
      <c r="H160" s="85">
        <f>VLOOKUP($C$2,'[116]ERU-1'!$A$6:$BE$17,H$42,FALSE)</f>
        <v>322</v>
      </c>
      <c r="I160" s="85">
        <f>VLOOKUP($C$2,'[116]ERU-1'!$A$6:$BE$17,I$42,FALSE)</f>
        <v>0</v>
      </c>
      <c r="J160" s="85">
        <f>VLOOKUP($C$2,'[116]ERU-1'!$A$6:$BE$17,J$42,FALSE)</f>
        <v>0</v>
      </c>
      <c r="K160" s="85">
        <f>VLOOKUP($C$2,'[116]ERU-1'!$A$6:$BE$17,K$42,FALSE)</f>
        <v>322</v>
      </c>
      <c r="L160" s="85">
        <f>VLOOKUP($C$2,'[116]ERU-1'!$A$6:$BE$17,L$42,FALSE)</f>
        <v>0</v>
      </c>
      <c r="M160" s="85">
        <f>VLOOKUP($C$2,'[116]ERU-1'!$A$6:$BE$17,M$42,FALSE)</f>
        <v>322</v>
      </c>
      <c r="N160" s="85">
        <f>VLOOKUP($C$2,'[116]ERU-1'!$A$6:$BE$17,N$42,FALSE)</f>
        <v>0</v>
      </c>
      <c r="O160" s="85" t="s">
        <v>36</v>
      </c>
      <c r="P160" s="85">
        <f>VLOOKUP($C$2,'[116]ERU-1'!$A$6:$BE$17,P$42,FALSE)</f>
        <v>0</v>
      </c>
      <c r="Q160" s="85">
        <f>VLOOKUP($C$2,'[116]ERU-1'!$A$6:$BE$17,Q$42,FALSE)</f>
        <v>0</v>
      </c>
      <c r="R160" s="85">
        <f>VLOOKUP($C$2,'[116]ERU-1'!$A$6:$BE$17,R$42,FALSE)</f>
        <v>322</v>
      </c>
      <c r="S160" s="85">
        <f>VLOOKUP($C$2,'[116]ERU-1'!$A$6:$BE$17,S$42,FALSE)</f>
        <v>0</v>
      </c>
      <c r="T160" s="85">
        <f>VLOOKUP($C$2,'[116]ERU-1'!$A$6:$BE$17,T$42,FALSE)</f>
        <v>0</v>
      </c>
      <c r="U160" s="85">
        <f>VLOOKUP($C$2,'[116]ERU-1'!$A$6:$BE$17,U$42,FALSE)</f>
        <v>0</v>
      </c>
      <c r="V160" s="85">
        <f>VLOOKUP($C$2,'[116]ERU-1'!$A$6:$BE$17,V$42,FALSE)</f>
        <v>0</v>
      </c>
      <c r="W160" s="85">
        <f>VLOOKUP($C$2,'[116]ERU-1'!$A$6:$BE$17,W$42,FALSE)</f>
        <v>0</v>
      </c>
      <c r="X160" s="85">
        <f>VLOOKUP($C$2,'[116]ERU-1'!$A$6:$BE$17,X$42,FALSE)</f>
        <v>0</v>
      </c>
      <c r="Y160" s="85">
        <f>VLOOKUP($C$2,'[116]ERU-1'!$A$6:$BE$17,Y$42,FALSE)</f>
        <v>0</v>
      </c>
      <c r="Z160" s="85">
        <f>VLOOKUP($C$2,'[116]ERU-1'!$A$6:$BE$17,Z$42,FALSE)</f>
        <v>0</v>
      </c>
      <c r="AA160" s="85" t="str">
        <f>INDEX([16]Data!$BK$5:$BK$156,MATCH(A160,[16]Data!$A$5:$A$156,0))</f>
        <v>Karlovarský</v>
      </c>
      <c r="AB160" s="86">
        <f>INDEX([16]Data!$BM$5:$BM$156,MATCH(A160,[16]Data!$A$5:$A$156,0))</f>
        <v>0.28599999999999998</v>
      </c>
      <c r="AD160" s="39">
        <f t="shared" si="18"/>
        <v>0.77702102686465746</v>
      </c>
    </row>
    <row r="161" spans="1:30" x14ac:dyDescent="0.25">
      <c r="A161">
        <v>4295</v>
      </c>
      <c r="B161" s="84" t="str">
        <f>INDEX([16]Data!$C$5:$C$156,MATCH(A161,[16]Data!$A$5:$A$156,0))</f>
        <v>KJ - Mondelez Opava</v>
      </c>
      <c r="C161" s="85" t="str">
        <f>VLOOKUP($C$2,'[14]ERU-1'!$A$6:$BE$17,C$42,FALSE)</f>
        <v>Prosinec</v>
      </c>
      <c r="D161" s="85">
        <f>VLOOKUP($C$2,'[14]ERU-1'!$A$6:$BE$17,D$42,FALSE)</f>
        <v>12</v>
      </c>
      <c r="E161" s="85">
        <f>VLOOKUP($C$2,'[14]ERU-1'!$A$6:$BE$17,E$42,FALSE)</f>
        <v>0</v>
      </c>
      <c r="F161" s="85">
        <f>VLOOKUP($C$2,'[14]ERU-1'!$A$6:$BE$17,F$42,FALSE)</f>
        <v>0</v>
      </c>
      <c r="G161" s="85">
        <f>VLOOKUP($C$2,'[14]ERU-1'!$A$6:$BE$17,G$42,FALSE)</f>
        <v>0</v>
      </c>
      <c r="H161" s="85">
        <f>VLOOKUP($C$2,'[14]ERU-1'!$A$6:$BE$17,H$42,FALSE)</f>
        <v>805</v>
      </c>
      <c r="I161" s="85">
        <f>VLOOKUP($C$2,'[14]ERU-1'!$A$6:$BE$17,I$42,FALSE)</f>
        <v>0</v>
      </c>
      <c r="J161" s="85">
        <f>VLOOKUP($C$2,'[14]ERU-1'!$A$6:$BE$17,J$42,FALSE)</f>
        <v>0</v>
      </c>
      <c r="K161" s="85">
        <f>VLOOKUP($C$2,'[14]ERU-1'!$A$6:$BE$17,K$42,FALSE)</f>
        <v>805</v>
      </c>
      <c r="L161" s="85">
        <f>VLOOKUP($C$2,'[14]ERU-1'!$A$6:$BE$17,L$42,FALSE)</f>
        <v>0</v>
      </c>
      <c r="M161" s="85">
        <f>VLOOKUP($C$2,'[14]ERU-1'!$A$6:$BE$17,M$42,FALSE)</f>
        <v>805</v>
      </c>
      <c r="N161" s="85">
        <f>VLOOKUP($C$2,'[14]ERU-1'!$A$6:$BE$17,N$42,FALSE)</f>
        <v>0</v>
      </c>
      <c r="O161" s="85" t="s">
        <v>36</v>
      </c>
      <c r="P161" s="85">
        <f>VLOOKUP($C$2,'[14]ERU-1'!$A$6:$BE$17,P$42,FALSE)</f>
        <v>0</v>
      </c>
      <c r="Q161" s="85">
        <f>VLOOKUP($C$2,'[14]ERU-1'!$A$6:$BE$17,Q$42,FALSE)</f>
        <v>0</v>
      </c>
      <c r="R161" s="85">
        <f>VLOOKUP($C$2,'[14]ERU-1'!$A$6:$BE$17,R$42,FALSE)</f>
        <v>805</v>
      </c>
      <c r="S161" s="85">
        <f>VLOOKUP($C$2,'[14]ERU-1'!$A$6:$BE$17,S$42,FALSE)</f>
        <v>0</v>
      </c>
      <c r="T161" s="85">
        <f>VLOOKUP($C$2,'[14]ERU-1'!$A$6:$BE$17,T$42,FALSE)</f>
        <v>0</v>
      </c>
      <c r="U161" s="85">
        <f>VLOOKUP($C$2,'[14]ERU-1'!$A$6:$BE$17,U$42,FALSE)</f>
        <v>0</v>
      </c>
      <c r="V161" s="85">
        <f>VLOOKUP($C$2,'[14]ERU-1'!$A$6:$BE$17,V$42,FALSE)</f>
        <v>0</v>
      </c>
      <c r="W161" s="85">
        <f>VLOOKUP($C$2,'[14]ERU-1'!$A$6:$BE$17,W$42,FALSE)</f>
        <v>0</v>
      </c>
      <c r="X161" s="85">
        <f>VLOOKUP($C$2,'[14]ERU-1'!$A$6:$BE$17,X$42,FALSE)</f>
        <v>0</v>
      </c>
      <c r="Y161" s="85">
        <f>VLOOKUP($C$2,'[14]ERU-1'!$A$6:$BE$17,Y$42,FALSE)</f>
        <v>0</v>
      </c>
      <c r="Z161" s="85">
        <f>VLOOKUP($C$2,'[14]ERU-1'!$A$6:$BE$17,Z$42,FALSE)</f>
        <v>0</v>
      </c>
      <c r="AA161" s="85" t="str">
        <f>INDEX([16]Data!$BK$5:$BK$156,MATCH(A161,[16]Data!$A$5:$A$156,0))</f>
        <v>Moravskoslezský</v>
      </c>
      <c r="AB161" s="86">
        <f>INDEX([16]Data!$BM$5:$BM$156,MATCH(A161,[16]Data!$A$5:$A$156,0))</f>
        <v>1.2070000000000001</v>
      </c>
      <c r="AD161" s="39" t="e">
        <f t="shared" si="18"/>
        <v>#DIV/0!</v>
      </c>
    </row>
    <row r="162" spans="1:30" x14ac:dyDescent="0.25">
      <c r="A162">
        <v>4296</v>
      </c>
      <c r="B162" s="84" t="str">
        <f>INDEX([16]Data!$C$5:$C$156,MATCH(A162,[16]Data!$A$5:$A$156,0))</f>
        <v>KJ - Rýmařov</v>
      </c>
      <c r="C162" s="85" t="str">
        <f>VLOOKUP($C$2,'[117]ERU-1'!$A$6:$BE$17,C$42,FALSE)</f>
        <v>Prosinec</v>
      </c>
      <c r="D162" s="85">
        <f>VLOOKUP($C$2,'[117]ERU-1'!$A$6:$BE$17,D$42,FALSE)</f>
        <v>12</v>
      </c>
      <c r="E162" s="85">
        <f>VLOOKUP($C$2,'[117]ERU-1'!$A$6:$BE$17,E$42,FALSE)</f>
        <v>1041.2840000000001</v>
      </c>
      <c r="F162" s="85">
        <f>VLOOKUP($C$2,'[117]ERU-1'!$A$6:$BE$17,F$42,FALSE)</f>
        <v>568.54200000000003</v>
      </c>
      <c r="G162" s="85">
        <f>VLOOKUP($C$2,'[117]ERU-1'!$A$6:$BE$17,G$42,FALSE)</f>
        <v>35.268999999999998</v>
      </c>
      <c r="H162" s="85">
        <f>VLOOKUP($C$2,'[117]ERU-1'!$A$6:$BE$17,H$42,FALSE)</f>
        <v>1646</v>
      </c>
      <c r="I162" s="85">
        <f>VLOOKUP($C$2,'[117]ERU-1'!$A$6:$BE$17,I$42,FALSE)</f>
        <v>0</v>
      </c>
      <c r="J162" s="85">
        <f>VLOOKUP($C$2,'[117]ERU-1'!$A$6:$BE$17,J$42,FALSE)</f>
        <v>0</v>
      </c>
      <c r="K162" s="85">
        <f>VLOOKUP($C$2,'[117]ERU-1'!$A$6:$BE$17,K$42,FALSE)</f>
        <v>1646</v>
      </c>
      <c r="L162" s="85">
        <f>VLOOKUP($C$2,'[117]ERU-1'!$A$6:$BE$17,L$42,FALSE)</f>
        <v>0</v>
      </c>
      <c r="M162" s="85">
        <f>VLOOKUP($C$2,'[117]ERU-1'!$A$6:$BE$17,M$42,FALSE)</f>
        <v>1646</v>
      </c>
      <c r="N162" s="85">
        <f>VLOOKUP($C$2,'[117]ERU-1'!$A$6:$BE$17,N$42,FALSE)</f>
        <v>0</v>
      </c>
      <c r="O162" s="85" t="s">
        <v>36</v>
      </c>
      <c r="P162" s="85">
        <f>VLOOKUP($C$2,'[117]ERU-1'!$A$6:$BE$17,P$42,FALSE)</f>
        <v>0</v>
      </c>
      <c r="Q162" s="85">
        <f>VLOOKUP($C$2,'[117]ERU-1'!$A$6:$BE$17,Q$42,FALSE)</f>
        <v>0</v>
      </c>
      <c r="R162" s="85">
        <f>VLOOKUP($C$2,'[117]ERU-1'!$A$6:$BE$17,R$42,FALSE)</f>
        <v>1646</v>
      </c>
      <c r="S162" s="85">
        <f>VLOOKUP($C$2,'[117]ERU-1'!$A$6:$BE$17,S$42,FALSE)</f>
        <v>0</v>
      </c>
      <c r="T162" s="85">
        <f>VLOOKUP($C$2,'[117]ERU-1'!$A$6:$BE$17,T$42,FALSE)</f>
        <v>0</v>
      </c>
      <c r="U162" s="85">
        <f>VLOOKUP($C$2,'[117]ERU-1'!$A$6:$BE$17,U$42,FALSE)</f>
        <v>0</v>
      </c>
      <c r="V162" s="85">
        <f>VLOOKUP($C$2,'[117]ERU-1'!$A$6:$BE$17,V$42,FALSE)</f>
        <v>0</v>
      </c>
      <c r="W162" s="85">
        <f>VLOOKUP($C$2,'[117]ERU-1'!$A$6:$BE$17,W$42,FALSE)</f>
        <v>0</v>
      </c>
      <c r="X162" s="85">
        <f>VLOOKUP($C$2,'[117]ERU-1'!$A$6:$BE$17,X$42,FALSE)</f>
        <v>0</v>
      </c>
      <c r="Y162" s="85">
        <f>VLOOKUP($C$2,'[117]ERU-1'!$A$6:$BE$17,Y$42,FALSE)</f>
        <v>0</v>
      </c>
      <c r="Z162" s="85">
        <f>VLOOKUP($C$2,'[117]ERU-1'!$A$6:$BE$17,Z$42,FALSE)</f>
        <v>0</v>
      </c>
      <c r="AA162" s="85" t="str">
        <f>INDEX([16]Data!$BK$5:$BK$156,MATCH(A162,[16]Data!$A$5:$A$156,0))</f>
        <v>Moravskoslezský</v>
      </c>
      <c r="AB162" s="86">
        <f>INDEX([16]Data!$BM$5:$BM$156,MATCH(A162,[16]Data!$A$5:$A$156,0))</f>
        <v>1.2689999999999999</v>
      </c>
      <c r="AD162" s="39">
        <f t="shared" si="18"/>
        <v>0.8042013118155249</v>
      </c>
    </row>
    <row r="163" spans="1:30" x14ac:dyDescent="0.25">
      <c r="A163">
        <v>4243</v>
      </c>
      <c r="B163" s="84" t="str">
        <f>INDEX([16]Data!$C$5:$C$156,MATCH(A163,[16]Data!$A$5:$A$156,0))</f>
        <v>KJ - Veselí nad Lužnicí</v>
      </c>
      <c r="C163" s="85" t="str">
        <f>VLOOKUP($C$2,'[118]ERU-1'!$A$6:$BE$17,C$42,FALSE)</f>
        <v>Prosinec</v>
      </c>
      <c r="D163" s="85">
        <f>VLOOKUP($C$2,'[118]ERU-1'!$A$6:$BE$17,D$42,FALSE)</f>
        <v>12</v>
      </c>
      <c r="E163" s="85">
        <f>VLOOKUP($C$2,'[118]ERU-1'!$A$6:$BE$17,E$42,FALSE)</f>
        <v>925.42899999999997</v>
      </c>
      <c r="F163" s="85">
        <f>VLOOKUP($C$2,'[118]ERU-1'!$A$6:$BE$17,F$42,FALSE)</f>
        <v>503.404</v>
      </c>
      <c r="G163" s="85">
        <f>VLOOKUP($C$2,'[118]ERU-1'!$A$6:$BE$17,G$42,FALSE)</f>
        <v>35.253999999999998</v>
      </c>
      <c r="H163" s="85">
        <f>VLOOKUP($C$2,'[118]ERU-1'!$A$6:$BE$17,H$42,FALSE)</f>
        <v>1448</v>
      </c>
      <c r="I163" s="85">
        <f>VLOOKUP($C$2,'[118]ERU-1'!$A$6:$BE$17,I$42,FALSE)</f>
        <v>0</v>
      </c>
      <c r="J163" s="85">
        <f>VLOOKUP($C$2,'[118]ERU-1'!$A$6:$BE$17,J$42,FALSE)</f>
        <v>0</v>
      </c>
      <c r="K163" s="85">
        <f>VLOOKUP($C$2,'[118]ERU-1'!$A$6:$BE$17,K$42,FALSE)</f>
        <v>1448</v>
      </c>
      <c r="L163" s="85">
        <f>VLOOKUP($C$2,'[118]ERU-1'!$A$6:$BE$17,L$42,FALSE)</f>
        <v>0</v>
      </c>
      <c r="M163" s="85">
        <f>VLOOKUP($C$2,'[118]ERU-1'!$A$6:$BE$17,M$42,FALSE)</f>
        <v>1448</v>
      </c>
      <c r="N163" s="85">
        <f>VLOOKUP($C$2,'[118]ERU-1'!$A$6:$BE$17,N$42,FALSE)</f>
        <v>0</v>
      </c>
      <c r="O163" s="85" t="s">
        <v>36</v>
      </c>
      <c r="P163" s="85">
        <f>VLOOKUP($C$2,'[118]ERU-1'!$A$6:$BE$17,P$42,FALSE)</f>
        <v>0</v>
      </c>
      <c r="Q163" s="85">
        <f>VLOOKUP($C$2,'[118]ERU-1'!$A$6:$BE$17,Q$42,FALSE)</f>
        <v>0</v>
      </c>
      <c r="R163" s="85">
        <f>VLOOKUP($C$2,'[118]ERU-1'!$A$6:$BE$17,R$42,FALSE)</f>
        <v>0</v>
      </c>
      <c r="S163" s="85">
        <f>VLOOKUP($C$2,'[118]ERU-1'!$A$6:$BE$17,S$42,FALSE)</f>
        <v>0</v>
      </c>
      <c r="T163" s="85">
        <f>VLOOKUP($C$2,'[118]ERU-1'!$A$6:$BE$17,T$42,FALSE)</f>
        <v>0</v>
      </c>
      <c r="U163" s="85">
        <f>VLOOKUP($C$2,'[118]ERU-1'!$A$6:$BE$17,U$42,FALSE)</f>
        <v>0</v>
      </c>
      <c r="V163" s="85">
        <f>VLOOKUP($C$2,'[118]ERU-1'!$A$6:$BE$17,V$42,FALSE)</f>
        <v>0</v>
      </c>
      <c r="W163" s="85">
        <f>VLOOKUP($C$2,'[118]ERU-1'!$A$6:$BE$17,W$42,FALSE)</f>
        <v>0</v>
      </c>
      <c r="X163" s="85">
        <f>VLOOKUP($C$2,'[118]ERU-1'!$A$6:$BE$17,X$42,FALSE)</f>
        <v>1448</v>
      </c>
      <c r="Y163" s="85">
        <f>VLOOKUP($C$2,'[118]ERU-1'!$A$6:$BE$17,Y$42,FALSE)</f>
        <v>0</v>
      </c>
      <c r="Z163" s="85">
        <f>VLOOKUP($C$2,'[118]ERU-1'!$A$6:$BE$17,Z$42,FALSE)</f>
        <v>0</v>
      </c>
      <c r="AA163" s="85" t="str">
        <f>INDEX([16]Data!$BK$5:$BK$156,MATCH(A163,[16]Data!$A$5:$A$156,0))</f>
        <v>Jihočeský</v>
      </c>
      <c r="AB163" s="86">
        <f>INDEX([16]Data!$BM$5:$BM$156,MATCH(A163,[16]Data!$A$5:$A$156,0))</f>
        <v>0.94499999999999995</v>
      </c>
      <c r="AD163" s="39">
        <f t="shared" si="18"/>
        <v>0.79900481963238712</v>
      </c>
    </row>
    <row r="164" spans="1:30" x14ac:dyDescent="0.25">
      <c r="A164">
        <v>4316</v>
      </c>
      <c r="B164" s="84" t="str">
        <f>INDEX([16]Data!$C$5:$C$156,MATCH(A164,[16]Data!$A$5:$A$156,0))</f>
        <v>KJ- Modelárna Třinec</v>
      </c>
      <c r="C164" s="85" t="str">
        <f>VLOOKUP($C$2,'[119]ERU-1'!$A$6:$BE$17,C$42,FALSE)</f>
        <v>Prosinec</v>
      </c>
      <c r="D164" s="85">
        <f>VLOOKUP($C$2,'[119]ERU-1'!$A$6:$BE$17,D$42,FALSE)</f>
        <v>12</v>
      </c>
      <c r="E164" s="85">
        <f>VLOOKUP($C$2,'[119]ERU-1'!$A$6:$BE$17,E$42,FALSE)</f>
        <v>0</v>
      </c>
      <c r="F164" s="85">
        <f>VLOOKUP($C$2,'[119]ERU-1'!$A$6:$BE$17,F$42,FALSE)</f>
        <v>0</v>
      </c>
      <c r="G164" s="85">
        <f>VLOOKUP($C$2,'[119]ERU-1'!$A$6:$BE$17,G$42,FALSE)</f>
        <v>35.268999999999998</v>
      </c>
      <c r="H164" s="85">
        <f>VLOOKUP($C$2,'[119]ERU-1'!$A$6:$BE$17,H$42,FALSE)</f>
        <v>231</v>
      </c>
      <c r="I164" s="85">
        <f>VLOOKUP($C$2,'[119]ERU-1'!$A$6:$BE$17,I$42,FALSE)</f>
        <v>0</v>
      </c>
      <c r="J164" s="85">
        <f>VLOOKUP($C$2,'[119]ERU-1'!$A$6:$BE$17,J$42,FALSE)</f>
        <v>0</v>
      </c>
      <c r="K164" s="85">
        <f>VLOOKUP($C$2,'[119]ERU-1'!$A$6:$BE$17,K$42,FALSE)</f>
        <v>231</v>
      </c>
      <c r="L164" s="85">
        <f>VLOOKUP($C$2,'[119]ERU-1'!$A$6:$BE$17,L$42,FALSE)</f>
        <v>0</v>
      </c>
      <c r="M164" s="85">
        <f>VLOOKUP($C$2,'[119]ERU-1'!$A$6:$BE$17,M$42,FALSE)</f>
        <v>231</v>
      </c>
      <c r="N164" s="85">
        <f>VLOOKUP($C$2,'[119]ERU-1'!$A$6:$BE$17,N$42,FALSE)</f>
        <v>0</v>
      </c>
      <c r="O164" s="85" t="s">
        <v>36</v>
      </c>
      <c r="P164" s="85">
        <f>VLOOKUP($C$2,'[119]ERU-1'!$A$6:$BE$17,P$42,FALSE)</f>
        <v>0</v>
      </c>
      <c r="Q164" s="85">
        <f>VLOOKUP($C$2,'[119]ERU-1'!$A$6:$BE$17,Q$42,FALSE)</f>
        <v>0</v>
      </c>
      <c r="R164" s="85">
        <f>VLOOKUP($C$2,'[119]ERU-1'!$A$6:$BE$17,R$42,FALSE)</f>
        <v>231</v>
      </c>
      <c r="S164" s="85">
        <f>VLOOKUP($C$2,'[119]ERU-1'!$A$6:$BE$17,S$42,FALSE)</f>
        <v>0</v>
      </c>
      <c r="T164" s="85">
        <f>VLOOKUP($C$2,'[119]ERU-1'!$A$6:$BE$17,T$42,FALSE)</f>
        <v>0</v>
      </c>
      <c r="U164" s="85">
        <f>VLOOKUP($C$2,'[119]ERU-1'!$A$6:$BE$17,U$42,FALSE)</f>
        <v>0</v>
      </c>
      <c r="V164" s="85">
        <f>VLOOKUP($C$2,'[119]ERU-1'!$A$6:$BE$17,V$42,FALSE)</f>
        <v>0</v>
      </c>
      <c r="W164" s="85">
        <f>VLOOKUP($C$2,'[119]ERU-1'!$A$6:$BE$17,W$42,FALSE)</f>
        <v>0</v>
      </c>
      <c r="X164" s="85">
        <f>VLOOKUP($C$2,'[119]ERU-1'!$A$6:$BE$17,X$42,FALSE)</f>
        <v>0</v>
      </c>
      <c r="Y164" s="85">
        <f>VLOOKUP($C$2,'[119]ERU-1'!$A$6:$BE$17,Y$42,FALSE)</f>
        <v>0</v>
      </c>
      <c r="Z164" s="85">
        <f>VLOOKUP($C$2,'[119]ERU-1'!$A$6:$BE$17,Z$42,FALSE)</f>
        <v>0</v>
      </c>
      <c r="AA164" s="85" t="str">
        <f>INDEX([16]Data!$BK$5:$BK$156,MATCH(A164,[16]Data!$A$5:$A$156,0))</f>
        <v>Moravskoslezský</v>
      </c>
      <c r="AB164" s="86">
        <f>INDEX([16]Data!$BM$5:$BM$156,MATCH(A164,[16]Data!$A$5:$A$156,0))</f>
        <v>0.27800000000000002</v>
      </c>
      <c r="AD164" s="39" t="e">
        <f t="shared" si="18"/>
        <v>#DIV/0!</v>
      </c>
    </row>
    <row r="165" spans="1:30" x14ac:dyDescent="0.25">
      <c r="A165">
        <v>4276</v>
      </c>
      <c r="B165" s="84" t="str">
        <f>INDEX([16]Data!$C$5:$C$156,MATCH(A165,[16]Data!$A$5:$A$156,0))</f>
        <v>KJ - Jablonec – Boženy Němcové</v>
      </c>
      <c r="C165" s="85" t="str">
        <f>VLOOKUP($C$2,'[120]ERU-1'!$A$6:$BE$17,C$42,FALSE)</f>
        <v>Prosinec</v>
      </c>
      <c r="D165" s="85">
        <f>VLOOKUP($C$2,'[120]ERU-1'!$A$6:$BE$17,D$42,FALSE)</f>
        <v>12</v>
      </c>
      <c r="E165" s="85">
        <f>VLOOKUP($C$2,'[120]ERU-1'!$A$6:$BE$17,E$42,FALSE)</f>
        <v>396.07100000000003</v>
      </c>
      <c r="F165" s="85">
        <f>VLOOKUP($C$2,'[120]ERU-1'!$A$6:$BE$17,F$42,FALSE)</f>
        <v>235.24100000000001</v>
      </c>
      <c r="G165" s="85">
        <f>VLOOKUP($C$2,'[120]ERU-1'!$A$6:$BE$17,G$42,FALSE)</f>
        <v>35.295999999999999</v>
      </c>
      <c r="H165" s="85">
        <f>VLOOKUP($C$2,'[120]ERU-1'!$A$6:$BE$17,H$42,FALSE)</f>
        <v>685</v>
      </c>
      <c r="I165" s="85">
        <f>VLOOKUP($C$2,'[120]ERU-1'!$A$6:$BE$17,I$42,FALSE)</f>
        <v>0</v>
      </c>
      <c r="J165" s="85">
        <f>VLOOKUP($C$2,'[120]ERU-1'!$A$6:$BE$17,J$42,FALSE)</f>
        <v>0</v>
      </c>
      <c r="K165" s="85">
        <f>VLOOKUP($C$2,'[120]ERU-1'!$A$6:$BE$17,K$42,FALSE)</f>
        <v>685</v>
      </c>
      <c r="L165" s="85">
        <f>VLOOKUP($C$2,'[120]ERU-1'!$A$6:$BE$17,L$42,FALSE)</f>
        <v>0</v>
      </c>
      <c r="M165" s="85">
        <f>VLOOKUP($C$2,'[120]ERU-1'!$A$6:$BE$17,M$42,FALSE)</f>
        <v>685</v>
      </c>
      <c r="N165" s="85">
        <f>VLOOKUP($C$2,'[120]ERU-1'!$A$6:$BE$17,N$42,FALSE)</f>
        <v>0</v>
      </c>
      <c r="O165" s="85" t="s">
        <v>36</v>
      </c>
      <c r="P165" s="85">
        <f>VLOOKUP($C$2,'[120]ERU-1'!$A$6:$BE$17,P$42,FALSE)</f>
        <v>0</v>
      </c>
      <c r="Q165" s="85">
        <f>VLOOKUP($C$2,'[120]ERU-1'!$A$6:$BE$17,Q$42,FALSE)</f>
        <v>0</v>
      </c>
      <c r="R165" s="85">
        <f>VLOOKUP($C$2,'[120]ERU-1'!$A$6:$BE$17,R$42,FALSE)</f>
        <v>685</v>
      </c>
      <c r="S165" s="85">
        <f>VLOOKUP($C$2,'[120]ERU-1'!$A$6:$BE$17,S$42,FALSE)</f>
        <v>0</v>
      </c>
      <c r="T165" s="85">
        <f>VLOOKUP($C$2,'[120]ERU-1'!$A$6:$BE$17,T$42,FALSE)</f>
        <v>0</v>
      </c>
      <c r="U165" s="85">
        <f>VLOOKUP($C$2,'[120]ERU-1'!$A$6:$BE$17,U$42,FALSE)</f>
        <v>0</v>
      </c>
      <c r="V165" s="85">
        <f>VLOOKUP($C$2,'[120]ERU-1'!$A$6:$BE$17,V$42,FALSE)</f>
        <v>0</v>
      </c>
      <c r="W165" s="85">
        <f>VLOOKUP($C$2,'[120]ERU-1'!$A$6:$BE$17,W$42,FALSE)</f>
        <v>0</v>
      </c>
      <c r="X165" s="85">
        <f>VLOOKUP($C$2,'[120]ERU-1'!$A$6:$BE$17,X$42,FALSE)</f>
        <v>0</v>
      </c>
      <c r="Y165" s="85">
        <f>VLOOKUP($C$2,'[120]ERU-1'!$A$6:$BE$17,Y$42,FALSE)</f>
        <v>0</v>
      </c>
      <c r="Z165" s="85">
        <f>VLOOKUP($C$2,'[120]ERU-1'!$A$6:$BE$17,Z$42,FALSE)</f>
        <v>0</v>
      </c>
      <c r="AA165" s="85" t="str">
        <f>INDEX([16]Data!$BK$5:$BK$156,MATCH(A165,[16]Data!$A$5:$A$156,0))</f>
        <v>Liberecký</v>
      </c>
      <c r="AB165" s="86">
        <f>INDEX([16]Data!$BM$5:$BM$156,MATCH(A165,[16]Data!$A$5:$A$156,0))</f>
        <v>0.6</v>
      </c>
      <c r="AD165" s="39">
        <f t="shared" si="18"/>
        <v>0.80886315641311579</v>
      </c>
    </row>
    <row r="166" spans="1:30" x14ac:dyDescent="0.25">
      <c r="A166">
        <v>4274</v>
      </c>
      <c r="B166" s="84" t="str">
        <f>INDEX([16]Data!$C$5:$C$156,MATCH(A166,[16]Data!$A$5:$A$156,0))</f>
        <v>KJ - Jablonec – Josefa Hory</v>
      </c>
      <c r="C166" s="85" t="str">
        <f>VLOOKUP($C$2,'[121]ERU-1'!$A$6:$BE$17,C$42,FALSE)</f>
        <v>Prosinec</v>
      </c>
      <c r="D166" s="85">
        <f>VLOOKUP($C$2,'[121]ERU-1'!$A$6:$BE$17,D$42,FALSE)</f>
        <v>12</v>
      </c>
      <c r="E166" s="85">
        <f>VLOOKUP($C$2,'[121]ERU-1'!$A$6:$BE$17,E$42,FALSE)</f>
        <v>0</v>
      </c>
      <c r="F166" s="85">
        <f>VLOOKUP($C$2,'[121]ERU-1'!$A$6:$BE$17,F$42,FALSE)</f>
        <v>0</v>
      </c>
      <c r="G166" s="85">
        <f>VLOOKUP($C$2,'[121]ERU-1'!$A$6:$BE$17,G$42,FALSE)</f>
        <v>34.667999999999999</v>
      </c>
      <c r="H166" s="85">
        <f>VLOOKUP($C$2,'[121]ERU-1'!$A$6:$BE$17,H$42,FALSE)</f>
        <v>0</v>
      </c>
      <c r="I166" s="85">
        <f>VLOOKUP($C$2,'[121]ERU-1'!$A$6:$BE$17,I$42,FALSE)</f>
        <v>0</v>
      </c>
      <c r="J166" s="85">
        <f>VLOOKUP($C$2,'[121]ERU-1'!$A$6:$BE$17,J$42,FALSE)</f>
        <v>0</v>
      </c>
      <c r="K166" s="85">
        <f>VLOOKUP($C$2,'[121]ERU-1'!$A$6:$BE$17,K$42,FALSE)</f>
        <v>0</v>
      </c>
      <c r="L166" s="85">
        <f>VLOOKUP($C$2,'[121]ERU-1'!$A$6:$BE$17,L$42,FALSE)</f>
        <v>0</v>
      </c>
      <c r="M166" s="85">
        <f>VLOOKUP($C$2,'[121]ERU-1'!$A$6:$BE$17,M$42,FALSE)</f>
        <v>0</v>
      </c>
      <c r="N166" s="85">
        <f>VLOOKUP($C$2,'[121]ERU-1'!$A$6:$BE$17,N$42,FALSE)</f>
        <v>0</v>
      </c>
      <c r="O166" s="85" t="s">
        <v>36</v>
      </c>
      <c r="P166" s="85">
        <f>VLOOKUP($C$2,'[121]ERU-1'!$A$6:$BE$17,P$42,FALSE)</f>
        <v>0</v>
      </c>
      <c r="Q166" s="85">
        <f>VLOOKUP($C$2,'[121]ERU-1'!$A$6:$BE$17,Q$42,FALSE)</f>
        <v>0</v>
      </c>
      <c r="R166" s="85">
        <f>VLOOKUP($C$2,'[121]ERU-1'!$A$6:$BE$17,R$42,FALSE)</f>
        <v>0</v>
      </c>
      <c r="S166" s="85">
        <f>VLOOKUP($C$2,'[121]ERU-1'!$A$6:$BE$17,S$42,FALSE)</f>
        <v>0</v>
      </c>
      <c r="T166" s="85">
        <f>VLOOKUP($C$2,'[121]ERU-1'!$A$6:$BE$17,T$42,FALSE)</f>
        <v>0</v>
      </c>
      <c r="U166" s="85">
        <f>VLOOKUP($C$2,'[121]ERU-1'!$A$6:$BE$17,U$42,FALSE)</f>
        <v>0</v>
      </c>
      <c r="V166" s="85">
        <f>VLOOKUP($C$2,'[121]ERU-1'!$A$6:$BE$17,V$42,FALSE)</f>
        <v>0</v>
      </c>
      <c r="W166" s="85">
        <f>VLOOKUP($C$2,'[121]ERU-1'!$A$6:$BE$17,W$42,FALSE)</f>
        <v>0</v>
      </c>
      <c r="X166" s="85">
        <f>VLOOKUP($C$2,'[121]ERU-1'!$A$6:$BE$17,X$42,FALSE)</f>
        <v>0</v>
      </c>
      <c r="Y166" s="85">
        <f>VLOOKUP($C$2,'[121]ERU-1'!$A$6:$BE$17,Y$42,FALSE)</f>
        <v>0</v>
      </c>
      <c r="Z166" s="85">
        <f>VLOOKUP($C$2,'[121]ERU-1'!$A$6:$BE$17,Z$42,FALSE)</f>
        <v>0</v>
      </c>
      <c r="AA166" s="85" t="str">
        <f>INDEX([16]Data!$BK$5:$BK$156,MATCH(A166,[16]Data!$A$5:$A$156,0))</f>
        <v>Liberecký</v>
      </c>
      <c r="AB166" s="86">
        <f>INDEX([16]Data!$BM$5:$BM$156,MATCH(A166,[16]Data!$A$5:$A$156,0))</f>
        <v>0.28000000000000003</v>
      </c>
      <c r="AD166" s="39" t="e">
        <f t="shared" si="18"/>
        <v>#DIV/0!</v>
      </c>
    </row>
    <row r="167" spans="1:30" x14ac:dyDescent="0.25">
      <c r="A167">
        <v>4154</v>
      </c>
      <c r="B167" s="84" t="str">
        <f>INDEX([16]Data!$C$5:$C$156,MATCH(A167,[16]Data!$A$5:$A$156,0))</f>
        <v>KJ - Jablonec – Liberecká</v>
      </c>
      <c r="C167" s="85" t="str">
        <f>VLOOKUP($C$2,'[122]ERU-1'!$A$6:$BE$17,C$42,FALSE)</f>
        <v>Prosinec</v>
      </c>
      <c r="D167" s="85">
        <f>VLOOKUP($C$2,'[122]ERU-1'!$A$6:$BE$17,D$42,FALSE)</f>
        <v>12</v>
      </c>
      <c r="E167" s="85">
        <f>VLOOKUP($C$2,'[122]ERU-1'!$A$6:$BE$17,E$42,FALSE)</f>
        <v>1019.706</v>
      </c>
      <c r="F167" s="85">
        <f>VLOOKUP($C$2,'[122]ERU-1'!$A$6:$BE$17,F$42,FALSE)</f>
        <v>568.31200000000001</v>
      </c>
      <c r="G167" s="85">
        <f>VLOOKUP($C$2,'[122]ERU-1'!$A$6:$BE$17,G$42,FALSE)</f>
        <v>35.295999999999999</v>
      </c>
      <c r="H167" s="85">
        <f>VLOOKUP($C$2,'[122]ERU-1'!$A$6:$BE$17,H$42,FALSE)</f>
        <v>1648</v>
      </c>
      <c r="I167" s="85">
        <f>VLOOKUP($C$2,'[122]ERU-1'!$A$6:$BE$17,I$42,FALSE)</f>
        <v>0</v>
      </c>
      <c r="J167" s="85">
        <f>VLOOKUP($C$2,'[122]ERU-1'!$A$6:$BE$17,J$42,FALSE)</f>
        <v>0</v>
      </c>
      <c r="K167" s="85">
        <f>VLOOKUP($C$2,'[122]ERU-1'!$A$6:$BE$17,K$42,FALSE)</f>
        <v>1648</v>
      </c>
      <c r="L167" s="85">
        <f>VLOOKUP($C$2,'[122]ERU-1'!$A$6:$BE$17,L$42,FALSE)</f>
        <v>0</v>
      </c>
      <c r="M167" s="85">
        <f>VLOOKUP($C$2,'[122]ERU-1'!$A$6:$BE$17,M$42,FALSE)</f>
        <v>1648</v>
      </c>
      <c r="N167" s="85">
        <f>VLOOKUP($C$2,'[122]ERU-1'!$A$6:$BE$17,N$42,FALSE)</f>
        <v>0</v>
      </c>
      <c r="O167" s="85" t="s">
        <v>36</v>
      </c>
      <c r="P167" s="85">
        <f>VLOOKUP($C$2,'[122]ERU-1'!$A$6:$BE$17,P$42,FALSE)</f>
        <v>0</v>
      </c>
      <c r="Q167" s="85">
        <f>VLOOKUP($C$2,'[122]ERU-1'!$A$6:$BE$17,Q$42,FALSE)</f>
        <v>0</v>
      </c>
      <c r="R167" s="85">
        <f>VLOOKUP($C$2,'[122]ERU-1'!$A$6:$BE$17,R$42,FALSE)</f>
        <v>1648</v>
      </c>
      <c r="S167" s="85">
        <f>VLOOKUP($C$2,'[122]ERU-1'!$A$6:$BE$17,S$42,FALSE)</f>
        <v>0</v>
      </c>
      <c r="T167" s="85">
        <f>VLOOKUP($C$2,'[122]ERU-1'!$A$6:$BE$17,T$42,FALSE)</f>
        <v>0</v>
      </c>
      <c r="U167" s="85">
        <f>VLOOKUP($C$2,'[122]ERU-1'!$A$6:$BE$17,U$42,FALSE)</f>
        <v>0</v>
      </c>
      <c r="V167" s="85">
        <f>VLOOKUP($C$2,'[122]ERU-1'!$A$6:$BE$17,V$42,FALSE)</f>
        <v>0</v>
      </c>
      <c r="W167" s="85">
        <f>VLOOKUP($C$2,'[122]ERU-1'!$A$6:$BE$17,W$42,FALSE)</f>
        <v>0</v>
      </c>
      <c r="X167" s="85">
        <f>VLOOKUP($C$2,'[122]ERU-1'!$A$6:$BE$17,X$42,FALSE)</f>
        <v>0</v>
      </c>
      <c r="Y167" s="85">
        <f>VLOOKUP($C$2,'[122]ERU-1'!$A$6:$BE$17,Y$42,FALSE)</f>
        <v>0</v>
      </c>
      <c r="Z167" s="85">
        <f>VLOOKUP($C$2,'[122]ERU-1'!$A$6:$BE$17,Z$42,FALSE)</f>
        <v>0</v>
      </c>
      <c r="AA167" s="85" t="str">
        <f>INDEX([16]Data!$BK$5:$BK$156,MATCH(A167,[16]Data!$A$5:$A$156,0))</f>
        <v>Liberecký</v>
      </c>
      <c r="AB167" s="86">
        <f>INDEX([16]Data!$BM$5:$BM$156,MATCH(A167,[16]Data!$A$5:$A$156,0))</f>
        <v>1.268</v>
      </c>
      <c r="AD167" s="39">
        <f t="shared" si="18"/>
        <v>0.80550433173640135</v>
      </c>
    </row>
    <row r="168" spans="1:30" x14ac:dyDescent="0.25">
      <c r="A168">
        <v>4277</v>
      </c>
      <c r="B168" s="84" t="str">
        <f>INDEX([16]Data!$C$5:$C$156,MATCH(A168,[16]Data!$A$5:$A$156,0))</f>
        <v>KJ - Hanušovice</v>
      </c>
      <c r="C168" s="85" t="str">
        <f>VLOOKUP($C$2,'[123]ERU-1'!$A$6:$BE$17,C$42,FALSE)</f>
        <v>Prosinec</v>
      </c>
      <c r="D168" s="85">
        <f>VLOOKUP($C$2,'[123]ERU-1'!$A$6:$BE$17,D$42,FALSE)</f>
        <v>12</v>
      </c>
      <c r="E168" s="85">
        <f>VLOOKUP($C$2,'[123]ERU-1'!$A$6:$BE$17,E$42,FALSE)</f>
        <v>184.54300000000001</v>
      </c>
      <c r="F168" s="85">
        <f>VLOOKUP($C$2,'[123]ERU-1'!$A$6:$BE$17,F$42,FALSE)</f>
        <v>107.39700000000001</v>
      </c>
      <c r="G168" s="85">
        <f>VLOOKUP($C$2,'[123]ERU-1'!$A$6:$BE$17,G$42,FALSE)</f>
        <v>34.667999999999999</v>
      </c>
      <c r="H168" s="85">
        <f>VLOOKUP($C$2,'[123]ERU-1'!$A$6:$BE$17,H$42,FALSE)</f>
        <v>316</v>
      </c>
      <c r="I168" s="85">
        <f>VLOOKUP($C$2,'[123]ERU-1'!$A$6:$BE$17,I$42,FALSE)</f>
        <v>0</v>
      </c>
      <c r="J168" s="85">
        <f>VLOOKUP($C$2,'[123]ERU-1'!$A$6:$BE$17,J$42,FALSE)</f>
        <v>0</v>
      </c>
      <c r="K168" s="85">
        <f>VLOOKUP($C$2,'[123]ERU-1'!$A$6:$BE$17,K$42,FALSE)</f>
        <v>316</v>
      </c>
      <c r="L168" s="85">
        <f>VLOOKUP($C$2,'[123]ERU-1'!$A$6:$BE$17,L$42,FALSE)</f>
        <v>0</v>
      </c>
      <c r="M168" s="85">
        <f>VLOOKUP($C$2,'[123]ERU-1'!$A$6:$BE$17,M$42,FALSE)</f>
        <v>316</v>
      </c>
      <c r="N168" s="85">
        <f>VLOOKUP($C$2,'[123]ERU-1'!$A$6:$BE$17,N$42,FALSE)</f>
        <v>0</v>
      </c>
      <c r="O168" s="85" t="s">
        <v>36</v>
      </c>
      <c r="P168" s="85">
        <f>VLOOKUP($C$2,'[123]ERU-1'!$A$6:$BE$17,P$42,FALSE)</f>
        <v>0</v>
      </c>
      <c r="Q168" s="85">
        <f>VLOOKUP($C$2,'[123]ERU-1'!$A$6:$BE$17,Q$42,FALSE)</f>
        <v>0</v>
      </c>
      <c r="R168" s="85">
        <f>VLOOKUP($C$2,'[123]ERU-1'!$A$6:$BE$17,R$42,FALSE)</f>
        <v>316</v>
      </c>
      <c r="S168" s="85">
        <f>VLOOKUP($C$2,'[123]ERU-1'!$A$6:$BE$17,S$42,FALSE)</f>
        <v>0</v>
      </c>
      <c r="T168" s="85">
        <f>VLOOKUP($C$2,'[123]ERU-1'!$A$6:$BE$17,T$42,FALSE)</f>
        <v>0</v>
      </c>
      <c r="U168" s="85">
        <f>VLOOKUP($C$2,'[123]ERU-1'!$A$6:$BE$17,U$42,FALSE)</f>
        <v>0</v>
      </c>
      <c r="V168" s="85">
        <f>VLOOKUP($C$2,'[123]ERU-1'!$A$6:$BE$17,V$42,FALSE)</f>
        <v>0</v>
      </c>
      <c r="W168" s="85">
        <f>VLOOKUP($C$2,'[123]ERU-1'!$A$6:$BE$17,W$42,FALSE)</f>
        <v>0</v>
      </c>
      <c r="X168" s="85">
        <f>VLOOKUP($C$2,'[123]ERU-1'!$A$6:$BE$17,X$42,FALSE)</f>
        <v>0</v>
      </c>
      <c r="Y168" s="85">
        <f>VLOOKUP($C$2,'[123]ERU-1'!$A$6:$BE$17,Y$42,FALSE)</f>
        <v>0</v>
      </c>
      <c r="Z168" s="85">
        <f>VLOOKUP($C$2,'[123]ERU-1'!$A$6:$BE$17,Z$42,FALSE)</f>
        <v>0</v>
      </c>
      <c r="AA168" s="85" t="str">
        <f>INDEX([16]Data!$BK$5:$BK$156,MATCH(A168,[16]Data!$A$5:$A$156,0))</f>
        <v>Olomoucký</v>
      </c>
      <c r="AB168" s="86">
        <f>INDEX([16]Data!$BM$5:$BM$156,MATCH(A168,[16]Data!$A$5:$A$156,0))</f>
        <v>0.28399999999999997</v>
      </c>
      <c r="AD168" s="39">
        <f t="shared" si="18"/>
        <v>0.81732057485570153</v>
      </c>
    </row>
    <row r="169" spans="1:30" x14ac:dyDescent="0.25">
      <c r="A169">
        <v>4265</v>
      </c>
      <c r="B169" s="84" t="str">
        <f>INDEX([16]Data!$C$5:$C$156,MATCH(A169,[16]Data!$A$5:$A$156,0))</f>
        <v>KJ - Jablonec - Březová</v>
      </c>
      <c r="C169" s="85" t="str">
        <f>VLOOKUP($C$2,'[124]ERU-1'!$A$6:$BE$17,C$42,FALSE)</f>
        <v>Prosinec</v>
      </c>
      <c r="D169" s="85">
        <f>VLOOKUP($C$2,'[124]ERU-1'!$A$6:$BE$17,D$42,FALSE)</f>
        <v>12</v>
      </c>
      <c r="E169" s="85">
        <f>VLOOKUP($C$2,'[124]ERU-1'!$A$6:$BE$17,E$42,FALSE)</f>
        <v>1051.95</v>
      </c>
      <c r="F169" s="85">
        <f>VLOOKUP($C$2,'[124]ERU-1'!$A$6:$BE$17,F$42,FALSE)</f>
        <v>570.14800000000002</v>
      </c>
      <c r="G169" s="85">
        <f>VLOOKUP($C$2,'[124]ERU-1'!$A$6:$BE$17,G$42,FALSE)</f>
        <v>35.296999999999997</v>
      </c>
      <c r="H169" s="85">
        <f>VLOOKUP($C$2,'[124]ERU-1'!$A$6:$BE$17,H$42,FALSE)</f>
        <v>1624</v>
      </c>
      <c r="I169" s="85">
        <f>VLOOKUP($C$2,'[124]ERU-1'!$A$6:$BE$17,I$42,FALSE)</f>
        <v>0</v>
      </c>
      <c r="J169" s="85">
        <f>VLOOKUP($C$2,'[124]ERU-1'!$A$6:$BE$17,J$42,FALSE)</f>
        <v>0</v>
      </c>
      <c r="K169" s="85">
        <f>VLOOKUP($C$2,'[124]ERU-1'!$A$6:$BE$17,K$42,FALSE)</f>
        <v>1624</v>
      </c>
      <c r="L169" s="85">
        <f>VLOOKUP($C$2,'[124]ERU-1'!$A$6:$BE$17,L$42,FALSE)</f>
        <v>0</v>
      </c>
      <c r="M169" s="85">
        <f>VLOOKUP($C$2,'[124]ERU-1'!$A$6:$BE$17,M$42,FALSE)</f>
        <v>1624</v>
      </c>
      <c r="N169" s="85">
        <f>VLOOKUP($C$2,'[124]ERU-1'!$A$6:$BE$17,N$42,FALSE)</f>
        <v>0</v>
      </c>
      <c r="O169" s="85" t="s">
        <v>36</v>
      </c>
      <c r="P169" s="85">
        <f>VLOOKUP($C$2,'[124]ERU-1'!$A$6:$BE$17,P$42,FALSE)</f>
        <v>0</v>
      </c>
      <c r="Q169" s="85">
        <f>VLOOKUP($C$2,'[124]ERU-1'!$A$6:$BE$17,Q$42,FALSE)</f>
        <v>0</v>
      </c>
      <c r="R169" s="85">
        <f>VLOOKUP($C$2,'[124]ERU-1'!$A$6:$BE$17,R$42,FALSE)</f>
        <v>1624</v>
      </c>
      <c r="S169" s="85">
        <f>VLOOKUP($C$2,'[124]ERU-1'!$A$6:$BE$17,S$42,FALSE)</f>
        <v>0</v>
      </c>
      <c r="T169" s="85">
        <f>VLOOKUP($C$2,'[124]ERU-1'!$A$6:$BE$17,T$42,FALSE)</f>
        <v>0</v>
      </c>
      <c r="U169" s="85">
        <f>VLOOKUP($C$2,'[124]ERU-1'!$A$6:$BE$17,U$42,FALSE)</f>
        <v>0</v>
      </c>
      <c r="V169" s="85">
        <f>VLOOKUP($C$2,'[124]ERU-1'!$A$6:$BE$17,V$42,FALSE)</f>
        <v>0</v>
      </c>
      <c r="W169" s="85">
        <f>VLOOKUP($C$2,'[124]ERU-1'!$A$6:$BE$17,W$42,FALSE)</f>
        <v>0</v>
      </c>
      <c r="X169" s="85">
        <f>VLOOKUP($C$2,'[124]ERU-1'!$A$6:$BE$17,X$42,FALSE)</f>
        <v>0</v>
      </c>
      <c r="Y169" s="85">
        <f>VLOOKUP($C$2,'[124]ERU-1'!$A$6:$BE$17,Y$42,FALSE)</f>
        <v>0</v>
      </c>
      <c r="Z169" s="85">
        <f>VLOOKUP($C$2,'[124]ERU-1'!$A$6:$BE$17,Z$42,FALSE)</f>
        <v>0</v>
      </c>
      <c r="AA169" s="85" t="str">
        <f>INDEX([16]Data!$BK$5:$BK$156,MATCH(A169,[16]Data!$A$5:$A$156,0))</f>
        <v>Liberecký</v>
      </c>
      <c r="AB169" s="86">
        <f>INDEX([16]Data!$BM$5:$BM$156,MATCH(A169,[16]Data!$A$5:$A$156,0))</f>
        <v>1.268</v>
      </c>
      <c r="AD169" s="39">
        <f t="shared" si="18"/>
        <v>0.79121756300313451</v>
      </c>
    </row>
    <row r="170" spans="1:30" x14ac:dyDescent="0.25">
      <c r="A170">
        <v>4349</v>
      </c>
      <c r="B170" s="84" t="str">
        <f>INDEX([16]Data!$C$5:$C$156,MATCH(A170,[16]Data!$A$5:$A$156,0))</f>
        <v>KJ - nemocnice Pelhřimov</v>
      </c>
      <c r="C170" s="85" t="str">
        <f>VLOOKUP($C$2,'[125]ERU-1'!$A$6:$BE$17,C$42,FALSE)</f>
        <v>Prosinec</v>
      </c>
      <c r="D170" s="85">
        <f>VLOOKUP($C$2,'[125]ERU-1'!$A$6:$BE$17,D$42,FALSE)</f>
        <v>12</v>
      </c>
      <c r="E170" s="85">
        <f>VLOOKUP($C$2,'[125]ERU-1'!$A$6:$BE$17,E$42,FALSE)</f>
        <v>1060.895</v>
      </c>
      <c r="F170" s="85">
        <f>VLOOKUP($C$2,'[125]ERU-1'!$A$6:$BE$17,F$42,FALSE)</f>
        <v>570.06899999999996</v>
      </c>
      <c r="G170" s="85">
        <f>VLOOKUP($C$2,'[125]ERU-1'!$A$6:$BE$17,G$42,FALSE)</f>
        <v>35.253999999999998</v>
      </c>
      <c r="H170" s="85">
        <f>VLOOKUP($C$2,'[125]ERU-1'!$A$6:$BE$17,H$42,FALSE)</f>
        <v>1652</v>
      </c>
      <c r="I170" s="85">
        <f>VLOOKUP($C$2,'[125]ERU-1'!$A$6:$BE$17,I$42,FALSE)</f>
        <v>0</v>
      </c>
      <c r="J170" s="85">
        <f>VLOOKUP($C$2,'[125]ERU-1'!$A$6:$BE$17,J$42,FALSE)</f>
        <v>0</v>
      </c>
      <c r="K170" s="85">
        <f>VLOOKUP($C$2,'[125]ERU-1'!$A$6:$BE$17,K$42,FALSE)</f>
        <v>1652</v>
      </c>
      <c r="L170" s="85">
        <f>VLOOKUP($C$2,'[125]ERU-1'!$A$6:$BE$17,L$42,FALSE)</f>
        <v>0</v>
      </c>
      <c r="M170" s="85">
        <f>VLOOKUP($C$2,'[125]ERU-1'!$A$6:$BE$17,M$42,FALSE)</f>
        <v>1652</v>
      </c>
      <c r="N170" s="85">
        <f>VLOOKUP($C$2,'[125]ERU-1'!$A$6:$BE$17,N$42,FALSE)</f>
        <v>0</v>
      </c>
      <c r="O170" s="85" t="s">
        <v>36</v>
      </c>
      <c r="P170" s="85">
        <f>VLOOKUP($C$2,'[125]ERU-1'!$A$6:$BE$17,P$42,FALSE)</f>
        <v>0</v>
      </c>
      <c r="Q170" s="85">
        <f>VLOOKUP($C$2,'[125]ERU-1'!$A$6:$BE$17,Q$42,FALSE)</f>
        <v>0</v>
      </c>
      <c r="R170" s="85">
        <f>VLOOKUP($C$2,'[125]ERU-1'!$A$6:$BE$17,R$42,FALSE)</f>
        <v>0</v>
      </c>
      <c r="S170" s="85">
        <f>VLOOKUP($C$2,'[125]ERU-1'!$A$6:$BE$17,S$42,FALSE)</f>
        <v>0</v>
      </c>
      <c r="T170" s="85">
        <f>VLOOKUP($C$2,'[125]ERU-1'!$A$6:$BE$17,T$42,FALSE)</f>
        <v>0</v>
      </c>
      <c r="U170" s="85">
        <f>VLOOKUP($C$2,'[125]ERU-1'!$A$6:$BE$17,U$42,FALSE)</f>
        <v>0</v>
      </c>
      <c r="V170" s="85">
        <f>VLOOKUP($C$2,'[125]ERU-1'!$A$6:$BE$17,V$42,FALSE)</f>
        <v>0</v>
      </c>
      <c r="W170" s="85">
        <f>VLOOKUP($C$2,'[125]ERU-1'!$A$6:$BE$17,W$42,FALSE)</f>
        <v>0</v>
      </c>
      <c r="X170" s="85">
        <f>VLOOKUP($C$2,'[125]ERU-1'!$A$6:$BE$17,X$42,FALSE)</f>
        <v>1652</v>
      </c>
      <c r="Y170" s="85">
        <f>VLOOKUP($C$2,'[125]ERU-1'!$A$6:$BE$17,Y$42,FALSE)</f>
        <v>0</v>
      </c>
      <c r="Z170" s="85">
        <f>VLOOKUP($C$2,'[125]ERU-1'!$A$6:$BE$17,Z$42,FALSE)</f>
        <v>0</v>
      </c>
      <c r="AA170" s="85" t="str">
        <f>INDEX([16]Data!$BK$5:$BK$156,MATCH(A170,[16]Data!$A$5:$A$156,0))</f>
        <v>Vysočina</v>
      </c>
      <c r="AB170" s="86">
        <f>INDEX([16]Data!$BM$5:$BM$156,MATCH(A170,[16]Data!$A$5:$A$156,0))</f>
        <v>1.268</v>
      </c>
      <c r="AD170" s="39">
        <f t="shared" si="18"/>
        <v>0.8049707822893174</v>
      </c>
    </row>
    <row r="171" spans="1:30" x14ac:dyDescent="0.25">
      <c r="A171">
        <v>4352</v>
      </c>
      <c r="B171" s="84" t="str">
        <f>INDEX([16]Data!$C$5:$C$156,MATCH(A171,[16]Data!$A$5:$A$156,0))</f>
        <v>KJ - nemocnice HB</v>
      </c>
      <c r="C171" s="85" t="str">
        <f>VLOOKUP($C$2,'[126]ERU-1'!$A$6:$BE$17,C$42,FALSE)</f>
        <v>Prosinec</v>
      </c>
      <c r="D171" s="85">
        <f>VLOOKUP($C$2,'[126]ERU-1'!$A$6:$BE$17,D$42,FALSE)</f>
        <v>12</v>
      </c>
      <c r="E171" s="85">
        <f>VLOOKUP($C$2,'[126]ERU-1'!$A$6:$BE$17,E$42,FALSE)</f>
        <v>1047.3889999999999</v>
      </c>
      <c r="F171" s="85">
        <f>VLOOKUP($C$2,'[126]ERU-1'!$A$6:$BE$17,F$42,FALSE)</f>
        <v>572.327</v>
      </c>
      <c r="G171" s="85">
        <f>VLOOKUP($C$2,'[126]ERU-1'!$A$6:$BE$17,G$42,FALSE)</f>
        <v>35.304000000000002</v>
      </c>
      <c r="H171" s="85">
        <f>VLOOKUP($C$2,'[126]ERU-1'!$A$6:$BE$17,H$42,FALSE)</f>
        <v>1682</v>
      </c>
      <c r="I171" s="85">
        <f>VLOOKUP($C$2,'[126]ERU-1'!$A$6:$BE$17,I$42,FALSE)</f>
        <v>0</v>
      </c>
      <c r="J171" s="85">
        <f>VLOOKUP($C$2,'[126]ERU-1'!$A$6:$BE$17,J$42,FALSE)</f>
        <v>0</v>
      </c>
      <c r="K171" s="85">
        <f>VLOOKUP($C$2,'[126]ERU-1'!$A$6:$BE$17,K$42,FALSE)</f>
        <v>1682</v>
      </c>
      <c r="L171" s="85">
        <f>VLOOKUP($C$2,'[126]ERU-1'!$A$6:$BE$17,L$42,FALSE)</f>
        <v>0</v>
      </c>
      <c r="M171" s="85">
        <f>VLOOKUP($C$2,'[126]ERU-1'!$A$6:$BE$17,M$42,FALSE)</f>
        <v>1682</v>
      </c>
      <c r="N171" s="85">
        <f>VLOOKUP($C$2,'[126]ERU-1'!$A$6:$BE$17,N$42,FALSE)</f>
        <v>0</v>
      </c>
      <c r="O171" s="85" t="s">
        <v>36</v>
      </c>
      <c r="P171" s="85">
        <f>VLOOKUP($C$2,'[126]ERU-1'!$A$6:$BE$17,P$42,FALSE)</f>
        <v>0</v>
      </c>
      <c r="Q171" s="85">
        <f>VLOOKUP($C$2,'[126]ERU-1'!$A$6:$BE$17,Q$42,FALSE)</f>
        <v>0</v>
      </c>
      <c r="R171" s="85">
        <f>VLOOKUP($C$2,'[126]ERU-1'!$A$6:$BE$17,R$42,FALSE)</f>
        <v>1682</v>
      </c>
      <c r="S171" s="85">
        <f>VLOOKUP($C$2,'[126]ERU-1'!$A$6:$BE$17,S$42,FALSE)</f>
        <v>0</v>
      </c>
      <c r="T171" s="85">
        <f>VLOOKUP($C$2,'[126]ERU-1'!$A$6:$BE$17,T$42,FALSE)</f>
        <v>0</v>
      </c>
      <c r="U171" s="85">
        <f>VLOOKUP($C$2,'[126]ERU-1'!$A$6:$BE$17,U$42,FALSE)</f>
        <v>0</v>
      </c>
      <c r="V171" s="85">
        <f>VLOOKUP($C$2,'[126]ERU-1'!$A$6:$BE$17,V$42,FALSE)</f>
        <v>0</v>
      </c>
      <c r="W171" s="85">
        <f>VLOOKUP($C$2,'[126]ERU-1'!$A$6:$BE$17,W$42,FALSE)</f>
        <v>0</v>
      </c>
      <c r="X171" s="85">
        <f>VLOOKUP($C$2,'[126]ERU-1'!$A$6:$BE$17,X$42,FALSE)</f>
        <v>0</v>
      </c>
      <c r="Y171" s="85">
        <f>VLOOKUP($C$2,'[126]ERU-1'!$A$6:$BE$17,Y$42,FALSE)</f>
        <v>0</v>
      </c>
      <c r="Z171" s="85">
        <f>VLOOKUP($C$2,'[126]ERU-1'!$A$6:$BE$17,Z$42,FALSE)</f>
        <v>0</v>
      </c>
      <c r="AA171" s="85" t="str">
        <f>INDEX([16]Data!$BK$5:$BK$156,MATCH(A171,[16]Data!$A$5:$A$156,0))</f>
        <v>Vysočina</v>
      </c>
      <c r="AB171" s="86">
        <f>INDEX([16]Data!$BM$5:$BM$156,MATCH(A171,[16]Data!$A$5:$A$156,0))</f>
        <v>1.268</v>
      </c>
      <c r="AD171" s="39">
        <f t="shared" si="18"/>
        <v>0.81635537415187864</v>
      </c>
    </row>
    <row r="172" spans="1:30" x14ac:dyDescent="0.25">
      <c r="A172">
        <v>4406</v>
      </c>
      <c r="B172" s="84" t="str">
        <f>INDEX([16]Data!$C$5:$C$156,MATCH(A172,[16]Data!$A$5:$A$156,0))</f>
        <v>KJ - Česká Třebová ul. Semanínská</v>
      </c>
      <c r="C172" s="85" t="str">
        <f>VLOOKUP($C$2,'[127]ERU-1'!$A$6:$BE$17,C$42,FALSE)</f>
        <v>Prosinec</v>
      </c>
      <c r="D172" s="85">
        <f>VLOOKUP($C$2,'[127]ERU-1'!$A$6:$BE$17,D$42,FALSE)</f>
        <v>12</v>
      </c>
      <c r="E172" s="85">
        <f>VLOOKUP($C$2,'[127]ERU-1'!$A$6:$BE$17,E$42,FALSE)</f>
        <v>283.69499999999999</v>
      </c>
      <c r="F172" s="85">
        <f>VLOOKUP($C$2,'[127]ERU-1'!$A$6:$BE$17,F$42,FALSE)</f>
        <v>165.65100000000001</v>
      </c>
      <c r="G172" s="85">
        <f>VLOOKUP($C$2,'[127]ERU-1'!$A$6:$BE$17,G$42,FALSE)</f>
        <v>35.304000000000002</v>
      </c>
      <c r="H172" s="85">
        <f>VLOOKUP($C$2,'[127]ERU-1'!$A$6:$BE$17,H$42,FALSE)</f>
        <v>487</v>
      </c>
      <c r="I172" s="85">
        <f>VLOOKUP($C$2,'[127]ERU-1'!$A$6:$BE$17,I$42,FALSE)</f>
        <v>0</v>
      </c>
      <c r="J172" s="85">
        <f>VLOOKUP($C$2,'[127]ERU-1'!$A$6:$BE$17,J$42,FALSE)</f>
        <v>0</v>
      </c>
      <c r="K172" s="85">
        <f>VLOOKUP($C$2,'[127]ERU-1'!$A$6:$BE$17,K$42,FALSE)</f>
        <v>487</v>
      </c>
      <c r="L172" s="85">
        <f>VLOOKUP($C$2,'[127]ERU-1'!$A$6:$BE$17,L$42,FALSE)</f>
        <v>0</v>
      </c>
      <c r="M172" s="85">
        <f>VLOOKUP($C$2,'[127]ERU-1'!$A$6:$BE$17,M$42,FALSE)</f>
        <v>487</v>
      </c>
      <c r="N172" s="85">
        <f>VLOOKUP($C$2,'[127]ERU-1'!$A$6:$BE$17,N$42,FALSE)</f>
        <v>0</v>
      </c>
      <c r="O172" s="85" t="s">
        <v>36</v>
      </c>
      <c r="P172" s="85">
        <f>VLOOKUP($C$2,'[127]ERU-1'!$A$6:$BE$17,P$42,FALSE)</f>
        <v>0</v>
      </c>
      <c r="Q172" s="85">
        <f>VLOOKUP($C$2,'[127]ERU-1'!$A$6:$BE$17,Q$42,FALSE)</f>
        <v>0</v>
      </c>
      <c r="R172" s="85">
        <f>VLOOKUP($C$2,'[127]ERU-1'!$A$6:$BE$17,R$42,FALSE)</f>
        <v>487</v>
      </c>
      <c r="S172" s="85">
        <f>VLOOKUP($C$2,'[127]ERU-1'!$A$6:$BE$17,S$42,FALSE)</f>
        <v>0</v>
      </c>
      <c r="T172" s="85">
        <f>VLOOKUP($C$2,'[127]ERU-1'!$A$6:$BE$17,T$42,FALSE)</f>
        <v>0</v>
      </c>
      <c r="U172" s="85">
        <f>VLOOKUP($C$2,'[127]ERU-1'!$A$6:$BE$17,U$42,FALSE)</f>
        <v>0</v>
      </c>
      <c r="V172" s="85">
        <f>VLOOKUP($C$2,'[127]ERU-1'!$A$6:$BE$17,V$42,FALSE)</f>
        <v>0</v>
      </c>
      <c r="W172" s="85">
        <f>VLOOKUP($C$2,'[127]ERU-1'!$A$6:$BE$17,W$42,FALSE)</f>
        <v>0</v>
      </c>
      <c r="X172" s="85">
        <f>VLOOKUP($C$2,'[127]ERU-1'!$A$6:$BE$17,X$42,FALSE)</f>
        <v>0</v>
      </c>
      <c r="Y172" s="85">
        <f>VLOOKUP($C$2,'[127]ERU-1'!$A$6:$BE$17,Y$42,FALSE)</f>
        <v>0</v>
      </c>
      <c r="Z172" s="85">
        <f>VLOOKUP($C$2,'[127]ERU-1'!$A$6:$BE$17,Z$42,FALSE)</f>
        <v>0</v>
      </c>
      <c r="AA172" s="85" t="str">
        <f>INDEX([16]Data!$BK$5:$BK$156,MATCH(A172,[16]Data!$A$5:$A$156,0))</f>
        <v>Pardubický</v>
      </c>
      <c r="AB172" s="86">
        <f>INDEX([16]Data!$BM$5:$BM$156,MATCH(A172,[16]Data!$A$5:$A$156,0))</f>
        <v>0.28000000000000003</v>
      </c>
      <c r="AD172" s="39">
        <f t="shared" ref="AD172:AD182" si="19">H172/(F172*3.6)</f>
        <v>0.81664329088129728</v>
      </c>
    </row>
    <row r="173" spans="1:30" x14ac:dyDescent="0.25">
      <c r="A173">
        <v>4405</v>
      </c>
      <c r="B173" s="84" t="str">
        <f>INDEX([16]Data!$C$5:$C$156,MATCH(A173,[16]Data!$A$5:$A$156,0))</f>
        <v>KJ - FRUTA Kunovice</v>
      </c>
      <c r="C173" s="85" t="str">
        <f>VLOOKUP($C$2,'[128]ERU-1'!$A$6:$BE$17,C$42,FALSE)</f>
        <v>Prosinec</v>
      </c>
      <c r="D173" s="85">
        <f>VLOOKUP($C$2,'[128]ERU-1'!$A$6:$BE$17,D$42,FALSE)</f>
        <v>12</v>
      </c>
      <c r="E173" s="85">
        <f>VLOOKUP($C$2,'[128]ERU-1'!$A$6:$BE$17,E$42,FALSE)</f>
        <v>134.642</v>
      </c>
      <c r="F173" s="85">
        <f>VLOOKUP($C$2,'[128]ERU-1'!$A$6:$BE$17,F$42,FALSE)</f>
        <v>78.423000000000002</v>
      </c>
      <c r="G173" s="85">
        <f>VLOOKUP($C$2,'[128]ERU-1'!$A$6:$BE$17,G$42,FALSE)</f>
        <v>35.305999999999997</v>
      </c>
      <c r="H173" s="85">
        <f>VLOOKUP($C$2,'[128]ERU-1'!$A$6:$BE$17,H$42,FALSE)</f>
        <v>230</v>
      </c>
      <c r="I173" s="85">
        <f>VLOOKUP($C$2,'[128]ERU-1'!$A$6:$BE$17,I$42,FALSE)</f>
        <v>0</v>
      </c>
      <c r="J173" s="85">
        <f>VLOOKUP($C$2,'[128]ERU-1'!$A$6:$BE$17,J$42,FALSE)</f>
        <v>0</v>
      </c>
      <c r="K173" s="85">
        <f>VLOOKUP($C$2,'[128]ERU-1'!$A$6:$BE$17,K$42,FALSE)</f>
        <v>230</v>
      </c>
      <c r="L173" s="85">
        <f>VLOOKUP($C$2,'[128]ERU-1'!$A$6:$BE$17,L$42,FALSE)</f>
        <v>0</v>
      </c>
      <c r="M173" s="85">
        <f>VLOOKUP($C$2,'[128]ERU-1'!$A$6:$BE$17,M$42,FALSE)</f>
        <v>230</v>
      </c>
      <c r="N173" s="85">
        <f>VLOOKUP($C$2,'[128]ERU-1'!$A$6:$BE$17,N$42,FALSE)</f>
        <v>0</v>
      </c>
      <c r="O173" s="85" t="s">
        <v>36</v>
      </c>
      <c r="P173" s="85">
        <f>VLOOKUP($C$2,'[128]ERU-1'!$A$6:$BE$17,P$42,FALSE)</f>
        <v>0</v>
      </c>
      <c r="Q173" s="85">
        <f>VLOOKUP($C$2,'[128]ERU-1'!$A$6:$BE$17,Q$42,FALSE)</f>
        <v>0</v>
      </c>
      <c r="R173" s="85">
        <f>VLOOKUP($C$2,'[128]ERU-1'!$A$6:$BE$17,R$42,FALSE)</f>
        <v>230</v>
      </c>
      <c r="S173" s="85">
        <f>VLOOKUP($C$2,'[128]ERU-1'!$A$6:$BE$17,S$42,FALSE)</f>
        <v>0</v>
      </c>
      <c r="T173" s="85">
        <f>VLOOKUP($C$2,'[128]ERU-1'!$A$6:$BE$17,T$42,FALSE)</f>
        <v>0</v>
      </c>
      <c r="U173" s="85">
        <f>VLOOKUP($C$2,'[128]ERU-1'!$A$6:$BE$17,U$42,FALSE)</f>
        <v>0</v>
      </c>
      <c r="V173" s="85">
        <f>VLOOKUP($C$2,'[128]ERU-1'!$A$6:$BE$17,V$42,FALSE)</f>
        <v>0</v>
      </c>
      <c r="W173" s="85">
        <f>VLOOKUP($C$2,'[128]ERU-1'!$A$6:$BE$17,W$42,FALSE)</f>
        <v>0</v>
      </c>
      <c r="X173" s="85">
        <f>VLOOKUP($C$2,'[128]ERU-1'!$A$6:$BE$17,X$42,FALSE)</f>
        <v>0</v>
      </c>
      <c r="Y173" s="85">
        <f>VLOOKUP($C$2,'[128]ERU-1'!$A$6:$BE$17,Y$42,FALSE)</f>
        <v>0</v>
      </c>
      <c r="Z173" s="85">
        <f>VLOOKUP($C$2,'[128]ERU-1'!$A$6:$BE$17,Z$42,FALSE)</f>
        <v>0</v>
      </c>
      <c r="AA173" s="85" t="str">
        <f>INDEX([16]Data!$BK$5:$BK$156,MATCH(A173,[16]Data!$A$5:$A$156,0))</f>
        <v>Zlínský</v>
      </c>
      <c r="AB173" s="86">
        <f>INDEX([16]Data!$BM$5:$BM$156,MATCH(A173,[16]Data!$A$5:$A$156,0))</f>
        <v>0.28000000000000003</v>
      </c>
      <c r="AD173" s="39">
        <f t="shared" si="19"/>
        <v>0.8146702993877929</v>
      </c>
    </row>
    <row r="174" spans="1:30" x14ac:dyDescent="0.25">
      <c r="A174">
        <v>4404</v>
      </c>
      <c r="B174" s="84" t="str">
        <f>INDEX([16]Data!$C$5:$C$156,MATCH(A174,[16]Data!$A$5:$A$156,0))</f>
        <v>KJ - Špindlerův mlýn</v>
      </c>
      <c r="C174" s="85" t="str">
        <f>VLOOKUP($C$2,'[129]ERU-1'!$A$6:$BE$17,C$42,FALSE)</f>
        <v>Prosinec</v>
      </c>
      <c r="D174" s="85">
        <f>VLOOKUP($C$2,'[129]ERU-1'!$A$6:$BE$17,D$42,FALSE)</f>
        <v>12</v>
      </c>
      <c r="E174" s="85">
        <f>VLOOKUP($C$2,'[129]ERU-1'!$A$6:$BE$17,E$42,FALSE)</f>
        <v>234.29400000000001</v>
      </c>
      <c r="F174" s="85">
        <f>VLOOKUP($C$2,'[129]ERU-1'!$A$6:$BE$17,F$42,FALSE)</f>
        <v>138.49799999999999</v>
      </c>
      <c r="G174" s="85">
        <f>VLOOKUP($C$2,'[129]ERU-1'!$A$6:$BE$17,G$42,FALSE)</f>
        <v>35.304000000000002</v>
      </c>
      <c r="H174" s="85">
        <f>VLOOKUP($C$2,'[129]ERU-1'!$A$6:$BE$17,H$42,FALSE)</f>
        <v>407</v>
      </c>
      <c r="I174" s="85">
        <f>VLOOKUP($C$2,'[129]ERU-1'!$A$6:$BE$17,I$42,FALSE)</f>
        <v>0</v>
      </c>
      <c r="J174" s="85">
        <f>VLOOKUP($C$2,'[129]ERU-1'!$A$6:$BE$17,J$42,FALSE)</f>
        <v>0</v>
      </c>
      <c r="K174" s="85">
        <f>VLOOKUP($C$2,'[129]ERU-1'!$A$6:$BE$17,K$42,FALSE)</f>
        <v>407</v>
      </c>
      <c r="L174" s="85">
        <f>VLOOKUP($C$2,'[129]ERU-1'!$A$6:$BE$17,L$42,FALSE)</f>
        <v>0</v>
      </c>
      <c r="M174" s="85">
        <f>VLOOKUP($C$2,'[129]ERU-1'!$A$6:$BE$17,M$42,FALSE)</f>
        <v>407</v>
      </c>
      <c r="N174" s="85">
        <f>VLOOKUP($C$2,'[129]ERU-1'!$A$6:$BE$17,N$42,FALSE)</f>
        <v>0</v>
      </c>
      <c r="O174" s="85" t="s">
        <v>36</v>
      </c>
      <c r="P174" s="85">
        <f>VLOOKUP($C$2,'[129]ERU-1'!$A$6:$BE$17,P$42,FALSE)</f>
        <v>0</v>
      </c>
      <c r="Q174" s="85">
        <f>VLOOKUP($C$2,'[129]ERU-1'!$A$6:$BE$17,Q$42,FALSE)</f>
        <v>0</v>
      </c>
      <c r="R174" s="85">
        <f>VLOOKUP($C$2,'[129]ERU-1'!$A$6:$BE$17,R$42,FALSE)</f>
        <v>407</v>
      </c>
      <c r="S174" s="85">
        <f>VLOOKUP($C$2,'[129]ERU-1'!$A$6:$BE$17,S$42,FALSE)</f>
        <v>0</v>
      </c>
      <c r="T174" s="85">
        <f>VLOOKUP($C$2,'[129]ERU-1'!$A$6:$BE$17,T$42,FALSE)</f>
        <v>0</v>
      </c>
      <c r="U174" s="85">
        <f>VLOOKUP($C$2,'[129]ERU-1'!$A$6:$BE$17,U$42,FALSE)</f>
        <v>0</v>
      </c>
      <c r="V174" s="85">
        <f>VLOOKUP($C$2,'[129]ERU-1'!$A$6:$BE$17,V$42,FALSE)</f>
        <v>0</v>
      </c>
      <c r="W174" s="85">
        <f>VLOOKUP($C$2,'[129]ERU-1'!$A$6:$BE$17,W$42,FALSE)</f>
        <v>0</v>
      </c>
      <c r="X174" s="85">
        <f>VLOOKUP($C$2,'[129]ERU-1'!$A$6:$BE$17,X$42,FALSE)</f>
        <v>0</v>
      </c>
      <c r="Y174" s="85">
        <f>VLOOKUP($C$2,'[129]ERU-1'!$A$6:$BE$17,Y$42,FALSE)</f>
        <v>0</v>
      </c>
      <c r="Z174" s="85">
        <f>VLOOKUP($C$2,'[129]ERU-1'!$A$6:$BE$17,Z$42,FALSE)</f>
        <v>0</v>
      </c>
      <c r="AA174" s="85" t="str">
        <f>INDEX([16]Data!$BK$5:$BK$156,MATCH(A174,[16]Data!$A$5:$A$156,0))</f>
        <v>Královéhradecký</v>
      </c>
      <c r="AB174" s="86">
        <f>INDEX([16]Data!$BM$5:$BM$156,MATCH(A174,[16]Data!$A$5:$A$156,0))</f>
        <v>0.28299999999999997</v>
      </c>
      <c r="AD174" s="39">
        <f t="shared" si="19"/>
        <v>0.81629738736700574</v>
      </c>
    </row>
    <row r="175" spans="1:30" x14ac:dyDescent="0.25">
      <c r="A175">
        <v>4381</v>
      </c>
      <c r="B175" s="84" t="str">
        <f>INDEX([16]Data!$C$5:$C$156,MATCH(A175,[16]Data!$A$5:$A$156,0))</f>
        <v>KJ - Lysá nad Labem</v>
      </c>
      <c r="C175" s="85" t="str">
        <f>VLOOKUP($C$2,'[130]ERU-1'!$A$6:$BE$17,C$42,FALSE)</f>
        <v>Prosinec</v>
      </c>
      <c r="D175" s="85">
        <f>VLOOKUP($C$2,'[130]ERU-1'!$A$6:$BE$17,D$42,FALSE)</f>
        <v>12</v>
      </c>
      <c r="E175" s="85">
        <f>VLOOKUP($C$2,'[130]ERU-1'!$A$6:$BE$17,E$42,FALSE)</f>
        <v>886.26099999999997</v>
      </c>
      <c r="F175" s="85">
        <f>VLOOKUP($C$2,'[130]ERU-1'!$A$6:$BE$17,F$42,FALSE)</f>
        <v>495.875</v>
      </c>
      <c r="G175" s="85">
        <f>VLOOKUP($C$2,'[130]ERU-1'!$A$6:$BE$17,G$42,FALSE)</f>
        <v>35.29</v>
      </c>
      <c r="H175" s="85">
        <f>VLOOKUP($C$2,'[130]ERU-1'!$A$6:$BE$17,H$42,FALSE)</f>
        <v>1495</v>
      </c>
      <c r="I175" s="85">
        <f>VLOOKUP($C$2,'[130]ERU-1'!$A$6:$BE$17,I$42,FALSE)</f>
        <v>0</v>
      </c>
      <c r="J175" s="85">
        <f>VLOOKUP($C$2,'[130]ERU-1'!$A$6:$BE$17,J$42,FALSE)</f>
        <v>0</v>
      </c>
      <c r="K175" s="85">
        <f>VLOOKUP($C$2,'[130]ERU-1'!$A$6:$BE$17,K$42,FALSE)</f>
        <v>1495</v>
      </c>
      <c r="L175" s="85">
        <f>VLOOKUP($C$2,'[130]ERU-1'!$A$6:$BE$17,L$42,FALSE)</f>
        <v>0</v>
      </c>
      <c r="M175" s="85">
        <f>VLOOKUP($C$2,'[130]ERU-1'!$A$6:$BE$17,M$42,FALSE)</f>
        <v>1495</v>
      </c>
      <c r="N175" s="85">
        <f>VLOOKUP($C$2,'[130]ERU-1'!$A$6:$BE$17,N$42,FALSE)</f>
        <v>0</v>
      </c>
      <c r="O175" s="85" t="s">
        <v>36</v>
      </c>
      <c r="P175" s="85">
        <f>VLOOKUP($C$2,'[130]ERU-1'!$A$6:$BE$17,P$42,FALSE)</f>
        <v>0</v>
      </c>
      <c r="Q175" s="85">
        <f>VLOOKUP($C$2,'[130]ERU-1'!$A$6:$BE$17,Q$42,FALSE)</f>
        <v>0</v>
      </c>
      <c r="R175" s="85">
        <f>VLOOKUP($C$2,'[130]ERU-1'!$A$6:$BE$17,R$42,FALSE)</f>
        <v>1495</v>
      </c>
      <c r="S175" s="85">
        <f>VLOOKUP($C$2,'[130]ERU-1'!$A$6:$BE$17,S$42,FALSE)</f>
        <v>0</v>
      </c>
      <c r="T175" s="85">
        <f>VLOOKUP($C$2,'[130]ERU-1'!$A$6:$BE$17,T$42,FALSE)</f>
        <v>0</v>
      </c>
      <c r="U175" s="85">
        <f>VLOOKUP($C$2,'[130]ERU-1'!$A$6:$BE$17,U$42,FALSE)</f>
        <v>0</v>
      </c>
      <c r="V175" s="85">
        <f>VLOOKUP($C$2,'[130]ERU-1'!$A$6:$BE$17,V$42,FALSE)</f>
        <v>0</v>
      </c>
      <c r="W175" s="85">
        <f>VLOOKUP($C$2,'[130]ERU-1'!$A$6:$BE$17,W$42,FALSE)</f>
        <v>0</v>
      </c>
      <c r="X175" s="85">
        <f>VLOOKUP($C$2,'[130]ERU-1'!$A$6:$BE$17,X$42,FALSE)</f>
        <v>0</v>
      </c>
      <c r="Y175" s="85">
        <f>VLOOKUP($C$2,'[130]ERU-1'!$A$6:$BE$17,Y$42,FALSE)</f>
        <v>0</v>
      </c>
      <c r="Z175" s="85">
        <f>VLOOKUP($C$2,'[130]ERU-1'!$A$6:$BE$17,Z$42,FALSE)</f>
        <v>0</v>
      </c>
      <c r="AA175" s="85" t="str">
        <f>INDEX([16]Data!$BK$5:$BK$156,MATCH(A175,[16]Data!$A$5:$A$156,0))</f>
        <v>Středočeský</v>
      </c>
      <c r="AB175" s="86">
        <f>INDEX([16]Data!$BM$5:$BM$156,MATCH(A175,[16]Data!$A$5:$A$156,0))</f>
        <v>0.99299999999999999</v>
      </c>
      <c r="AD175" s="39">
        <f t="shared" si="19"/>
        <v>0.83746463882586897</v>
      </c>
    </row>
    <row r="176" spans="1:30" x14ac:dyDescent="0.25">
      <c r="A176">
        <v>4410</v>
      </c>
      <c r="B176" s="84" t="str">
        <f>INDEX([16]Data!$C$5:$C$156,MATCH(A176,[16]Data!$A$5:$A$156,0))</f>
        <v>KJ - JOB AIR TECHNIC</v>
      </c>
      <c r="C176" s="85" t="str">
        <f>VLOOKUP($C$2,'[131]ERU-1'!$A$6:$BE$17,C$42,FALSE)</f>
        <v>Prosinec</v>
      </c>
      <c r="D176" s="85">
        <f>VLOOKUP($C$2,'[131]ERU-1'!$A$6:$BE$17,D$42,FALSE)</f>
        <v>12</v>
      </c>
      <c r="E176" s="85">
        <f>VLOOKUP($C$2,'[131]ERU-1'!$A$6:$BE$17,E$42,FALSE)</f>
        <v>216.339</v>
      </c>
      <c r="F176" s="85">
        <f>VLOOKUP($C$2,'[131]ERU-1'!$A$6:$BE$17,F$42,FALSE)</f>
        <v>132.57400000000001</v>
      </c>
      <c r="G176" s="85">
        <f>VLOOKUP($C$2,'[131]ERU-1'!$A$6:$BE$17,G$42,FALSE)</f>
        <v>35.195999999999998</v>
      </c>
      <c r="H176" s="85">
        <f>VLOOKUP($C$2,'[131]ERU-1'!$A$6:$BE$17,H$42,FALSE)</f>
        <v>400</v>
      </c>
      <c r="I176" s="85">
        <f>VLOOKUP($C$2,'[131]ERU-1'!$A$6:$BE$17,I$42,FALSE)</f>
        <v>0</v>
      </c>
      <c r="J176" s="85">
        <f>VLOOKUP($C$2,'[131]ERU-1'!$A$6:$BE$17,J$42,FALSE)</f>
        <v>0</v>
      </c>
      <c r="K176" s="85">
        <f>VLOOKUP($C$2,'[131]ERU-1'!$A$6:$BE$17,K$42,FALSE)</f>
        <v>400</v>
      </c>
      <c r="L176" s="85">
        <f>VLOOKUP($C$2,'[131]ERU-1'!$A$6:$BE$17,L$42,FALSE)</f>
        <v>0</v>
      </c>
      <c r="M176" s="85">
        <f>VLOOKUP($C$2,'[131]ERU-1'!$A$6:$BE$17,M$42,FALSE)</f>
        <v>400</v>
      </c>
      <c r="N176" s="85">
        <f>VLOOKUP($C$2,'[131]ERU-1'!$A$6:$BE$17,N$42,FALSE)</f>
        <v>0</v>
      </c>
      <c r="O176" s="85" t="s">
        <v>36</v>
      </c>
      <c r="P176" s="85">
        <f>VLOOKUP($C$2,'[131]ERU-1'!$A$6:$BE$17,P$42,FALSE)</f>
        <v>0</v>
      </c>
      <c r="Q176" s="85">
        <f>VLOOKUP($C$2,'[131]ERU-1'!$A$6:$BE$17,Q$42,FALSE)</f>
        <v>0</v>
      </c>
      <c r="R176" s="85">
        <f>VLOOKUP($C$2,'[131]ERU-1'!$A$6:$BE$17,R$42,FALSE)</f>
        <v>400</v>
      </c>
      <c r="S176" s="85">
        <f>VLOOKUP($C$2,'[131]ERU-1'!$A$6:$BE$17,S$42,FALSE)</f>
        <v>0</v>
      </c>
      <c r="T176" s="85">
        <f>VLOOKUP($C$2,'[131]ERU-1'!$A$6:$BE$17,T$42,FALSE)</f>
        <v>0</v>
      </c>
      <c r="U176" s="85">
        <f>VLOOKUP($C$2,'[131]ERU-1'!$A$6:$BE$17,U$42,FALSE)</f>
        <v>0</v>
      </c>
      <c r="V176" s="85">
        <f>VLOOKUP($C$2,'[131]ERU-1'!$A$6:$BE$17,V$42,FALSE)</f>
        <v>0</v>
      </c>
      <c r="W176" s="85">
        <f>VLOOKUP($C$2,'[131]ERU-1'!$A$6:$BE$17,W$42,FALSE)</f>
        <v>0</v>
      </c>
      <c r="X176" s="85">
        <f>VLOOKUP($C$2,'[131]ERU-1'!$A$6:$BE$17,X$42,FALSE)</f>
        <v>0</v>
      </c>
      <c r="Y176" s="85">
        <f>VLOOKUP($C$2,'[131]ERU-1'!$A$6:$BE$17,Y$42,FALSE)</f>
        <v>0</v>
      </c>
      <c r="Z176" s="85">
        <f>VLOOKUP($C$2,'[131]ERU-1'!$A$6:$BE$17,Z$42,FALSE)</f>
        <v>0</v>
      </c>
      <c r="AA176" s="85" t="str">
        <f>INDEX([16]Data!$BK$5:$BK$156,MATCH(A176,[16]Data!$A$5:$A$156,0))</f>
        <v>Moravskoslezský</v>
      </c>
      <c r="AB176" s="86">
        <f>INDEX([16]Data!$BM$5:$BM$156,MATCH(A176,[16]Data!$A$5:$A$156,0))</f>
        <v>0.3</v>
      </c>
      <c r="AD176" s="39">
        <f t="shared" si="19"/>
        <v>0.83810634899083614</v>
      </c>
    </row>
    <row r="177" spans="1:30" x14ac:dyDescent="0.25">
      <c r="A177">
        <v>4492</v>
      </c>
      <c r="B177" s="84" t="str">
        <f>INDEX([16]Data!$C$5:$C$156,MATCH(A177,[16]Data!$A$5:$A$156,0))</f>
        <v>KJ - Prostějov Anglická</v>
      </c>
      <c r="C177" s="85" t="str">
        <f>VLOOKUP($C$2,'[132]ERU-1'!$A$6:$BE$17,C$42,FALSE)</f>
        <v>Prosinec</v>
      </c>
      <c r="D177" s="85">
        <f>VLOOKUP($C$2,'[132]ERU-1'!$A$6:$BE$17,D$42,FALSE)</f>
        <v>12</v>
      </c>
      <c r="E177" s="85">
        <f>VLOOKUP($C$2,'[132]ERU-1'!$A$6:$BE$17,E$42,FALSE)</f>
        <v>335.334</v>
      </c>
      <c r="F177" s="85">
        <f>VLOOKUP($C$2,'[132]ERU-1'!$A$6:$BE$17,F$42,FALSE)</f>
        <v>195.96299999999999</v>
      </c>
      <c r="G177" s="85">
        <f>VLOOKUP($C$2,'[132]ERU-1'!$A$6:$BE$17,G$42,FALSE)</f>
        <v>35.295999999999999</v>
      </c>
      <c r="H177" s="85">
        <f>VLOOKUP($C$2,'[132]ERU-1'!$A$6:$BE$17,H$42,FALSE)</f>
        <v>658</v>
      </c>
      <c r="I177" s="85">
        <f>VLOOKUP($C$2,'[132]ERU-1'!$A$6:$BE$17,I$42,FALSE)</f>
        <v>0</v>
      </c>
      <c r="J177" s="85">
        <f>VLOOKUP($C$2,'[132]ERU-1'!$A$6:$BE$17,J$42,FALSE)</f>
        <v>0</v>
      </c>
      <c r="K177" s="85">
        <f>VLOOKUP($C$2,'[132]ERU-1'!$A$6:$BE$17,K$42,FALSE)</f>
        <v>658</v>
      </c>
      <c r="L177" s="85">
        <f>VLOOKUP($C$2,'[132]ERU-1'!$A$6:$BE$17,L$42,FALSE)</f>
        <v>0</v>
      </c>
      <c r="M177" s="85">
        <f>VLOOKUP($C$2,'[132]ERU-1'!$A$6:$BE$17,M$42,FALSE)</f>
        <v>658</v>
      </c>
      <c r="N177" s="85">
        <f>VLOOKUP($C$2,'[132]ERU-1'!$A$6:$BE$17,N$42,FALSE)</f>
        <v>0</v>
      </c>
      <c r="O177" s="85" t="s">
        <v>36</v>
      </c>
      <c r="P177" s="85">
        <f>VLOOKUP($C$2,'[132]ERU-1'!$A$6:$BE$17,P$42,FALSE)</f>
        <v>0</v>
      </c>
      <c r="Q177" s="85">
        <f>VLOOKUP($C$2,'[132]ERU-1'!$A$6:$BE$17,Q$42,FALSE)</f>
        <v>0</v>
      </c>
      <c r="R177" s="85">
        <f>VLOOKUP($C$2,'[132]ERU-1'!$A$6:$BE$17,R$42,FALSE)</f>
        <v>658</v>
      </c>
      <c r="S177" s="85">
        <f>VLOOKUP($C$2,'[132]ERU-1'!$A$6:$BE$17,S$42,FALSE)</f>
        <v>0</v>
      </c>
      <c r="T177" s="85">
        <f>VLOOKUP($C$2,'[132]ERU-1'!$A$6:$BE$17,T$42,FALSE)</f>
        <v>0</v>
      </c>
      <c r="U177" s="85">
        <f>VLOOKUP($C$2,'[132]ERU-1'!$A$6:$BE$17,U$42,FALSE)</f>
        <v>0</v>
      </c>
      <c r="V177" s="85">
        <f>VLOOKUP($C$2,'[132]ERU-1'!$A$6:$BE$17,V$42,FALSE)</f>
        <v>0</v>
      </c>
      <c r="W177" s="85">
        <f>VLOOKUP($C$2,'[132]ERU-1'!$A$6:$BE$17,W$42,FALSE)</f>
        <v>0</v>
      </c>
      <c r="X177" s="85">
        <f>VLOOKUP($C$2,'[132]ERU-1'!$A$6:$BE$17,X$42,FALSE)</f>
        <v>0</v>
      </c>
      <c r="Y177" s="85">
        <f>VLOOKUP($C$2,'[132]ERU-1'!$A$6:$BE$17,Y$42,FALSE)</f>
        <v>0</v>
      </c>
      <c r="Z177" s="85">
        <f>VLOOKUP($C$2,'[132]ERU-1'!$A$6:$BE$17,Z$42,FALSE)</f>
        <v>0</v>
      </c>
      <c r="AA177" s="85" t="str">
        <f>INDEX([16]Data!$BK$5:$BK$156,MATCH(A177,[16]Data!$A$5:$A$156,0))</f>
        <v>Olomoucký</v>
      </c>
      <c r="AB177" s="86">
        <f>INDEX([16]Data!$BM$5:$BM$156,MATCH(A177,[16]Data!$A$5:$A$156,0))</f>
        <v>0.46500000000000002</v>
      </c>
      <c r="AD177" s="39">
        <f t="shared" si="19"/>
        <v>0.93271575643247839</v>
      </c>
    </row>
    <row r="178" spans="1:30" x14ac:dyDescent="0.25">
      <c r="A178">
        <v>4536</v>
      </c>
      <c r="B178" s="84" t="str">
        <f>INDEX([16]Data!$C$5:$C$156,MATCH(A178,[16]Data!$A$5:$A$156,0))</f>
        <v>KJ - Police nad Metují</v>
      </c>
      <c r="C178" s="85" t="str">
        <f>VLOOKUP($C$2,'[132]ERU-1'!$A$6:$BE$17,C$42,FALSE)</f>
        <v>Prosinec</v>
      </c>
      <c r="D178" s="85">
        <f>VLOOKUP($C$2,'[132]ERU-1'!$A$6:$BE$17,D$42,FALSE)</f>
        <v>12</v>
      </c>
      <c r="E178" s="85">
        <f>VLOOKUP($C$2,'[133]ERU-1'!$A$6:$BE$17,E$42,FALSE)</f>
        <v>341.709</v>
      </c>
      <c r="F178" s="85">
        <f>VLOOKUP($C$2,'[133]ERU-1'!$A$6:$BE$17,F$42,FALSE)</f>
        <v>187.78899999999999</v>
      </c>
      <c r="G178" s="85">
        <f>VLOOKUP($C$2,'[133]ERU-1'!$A$6:$BE$17,G$42,FALSE)</f>
        <v>35.302999999999997</v>
      </c>
      <c r="H178" s="85">
        <f>VLOOKUP($C$2,'[133]ERU-1'!$A$6:$BE$17,H$42,FALSE)</f>
        <v>558</v>
      </c>
      <c r="I178" s="85">
        <f>VLOOKUP($C$2,'[133]ERU-1'!$A$6:$BE$17,I$42,FALSE)</f>
        <v>0</v>
      </c>
      <c r="J178" s="85">
        <f>VLOOKUP($C$2,'[133]ERU-1'!$A$6:$BE$17,J$42,FALSE)</f>
        <v>0</v>
      </c>
      <c r="K178" s="85">
        <f>VLOOKUP($C$2,'[133]ERU-1'!$A$6:$BE$17,K$42,FALSE)</f>
        <v>558</v>
      </c>
      <c r="L178" s="85">
        <f>VLOOKUP($C$2,'[133]ERU-1'!$A$6:$BE$17,L$42,FALSE)</f>
        <v>0</v>
      </c>
      <c r="M178" s="85">
        <f>VLOOKUP($C$2,'[133]ERU-1'!$A$6:$BE$17,M$42,FALSE)</f>
        <v>558</v>
      </c>
      <c r="N178" s="85">
        <f>VLOOKUP($C$2,'[133]ERU-1'!$A$6:$BE$17,N$42,FALSE)</f>
        <v>0</v>
      </c>
      <c r="O178" s="85" t="s">
        <v>36</v>
      </c>
      <c r="P178" s="85">
        <f>VLOOKUP($C$2,'[133]ERU-1'!$A$6:$BE$17,P$42,FALSE)</f>
        <v>0</v>
      </c>
      <c r="Q178" s="85">
        <f>VLOOKUP($C$2,'[133]ERU-1'!$A$6:$BE$17,Q$42,FALSE)</f>
        <v>0</v>
      </c>
      <c r="R178" s="85">
        <f>VLOOKUP($C$2,'[133]ERU-1'!$A$6:$BE$17,R$42,FALSE)</f>
        <v>558</v>
      </c>
      <c r="S178" s="85">
        <f>VLOOKUP($C$2,'[133]ERU-1'!$A$6:$BE$17,S$42,FALSE)</f>
        <v>0</v>
      </c>
      <c r="T178" s="85">
        <f>VLOOKUP($C$2,'[133]ERU-1'!$A$6:$BE$17,T$42,FALSE)</f>
        <v>0</v>
      </c>
      <c r="U178" s="85">
        <f>VLOOKUP($C$2,'[133]ERU-1'!$A$6:$BE$17,U$42,FALSE)</f>
        <v>0</v>
      </c>
      <c r="V178" s="85">
        <f>VLOOKUP($C$2,'[133]ERU-1'!$A$6:$BE$17,V$42,FALSE)</f>
        <v>0</v>
      </c>
      <c r="W178" s="85">
        <f>VLOOKUP($C$2,'[133]ERU-1'!$A$6:$BE$17,W$42,FALSE)</f>
        <v>0</v>
      </c>
      <c r="X178" s="85">
        <f>VLOOKUP($C$2,'[133]ERU-1'!$A$6:$BE$17,X$42,FALSE)</f>
        <v>0</v>
      </c>
      <c r="Y178" s="85">
        <f>VLOOKUP($C$2,'[133]ERU-1'!$A$6:$BE$17,Y$42,FALSE)</f>
        <v>0</v>
      </c>
      <c r="Z178" s="85">
        <f>VLOOKUP($C$2,'[133]ERU-1'!$A$6:$BE$17,Z$42,FALSE)</f>
        <v>0</v>
      </c>
      <c r="AA178" s="85" t="str">
        <f>INDEX([16]Data!$BK$5:$BK$156,MATCH(A178,[16]Data!$A$5:$A$156,0))</f>
        <v>Královéhradecký</v>
      </c>
      <c r="AB178" s="86">
        <f>INDEX([16]Data!$BM$5:$BM$156,MATCH(A178,[16]Data!$A$5:$A$156,0))</f>
        <v>0.47799999999999998</v>
      </c>
      <c r="AD178" s="39">
        <f t="shared" si="19"/>
        <v>0.82539445867436323</v>
      </c>
    </row>
    <row r="179" spans="1:30" x14ac:dyDescent="0.25">
      <c r="A179">
        <v>4524</v>
      </c>
      <c r="B179" s="84" t="str">
        <f>INDEX([16]Data!$C$5:$C$156,MATCH(A179,[16]Data!$A$5:$A$156,0))</f>
        <v>KJ - Poděbrady</v>
      </c>
      <c r="C179" s="85" t="str">
        <f>VLOOKUP($C$2,'[132]ERU-1'!$A$6:$BE$17,C$42,FALSE)</f>
        <v>Prosinec</v>
      </c>
      <c r="D179" s="85">
        <f>VLOOKUP($C$2,'[132]ERU-1'!$A$6:$BE$17,D$42,FALSE)</f>
        <v>12</v>
      </c>
      <c r="E179" s="85">
        <f>VLOOKUP($C$2,'[134]ERU-1'!$A$6:$BE$17,E$42,FALSE)</f>
        <v>403.077</v>
      </c>
      <c r="F179" s="85">
        <f>VLOOKUP($C$2,'[134]ERU-1'!$A$6:$BE$17,F$42,FALSE)</f>
        <v>217.047</v>
      </c>
      <c r="G179" s="85">
        <f>VLOOKUP($C$2,'[134]ERU-1'!$A$6:$BE$17,G$42,FALSE)</f>
        <v>35.29</v>
      </c>
      <c r="H179" s="85">
        <f>VLOOKUP($C$2,'[134]ERU-1'!$A$6:$BE$17,H$42,FALSE)</f>
        <v>652</v>
      </c>
      <c r="I179" s="85">
        <f>VLOOKUP($C$2,'[134]ERU-1'!$A$6:$BE$17,I$42,FALSE)</f>
        <v>0</v>
      </c>
      <c r="J179" s="85">
        <f>VLOOKUP($C$2,'[134]ERU-1'!$A$6:$BE$17,J$42,FALSE)</f>
        <v>0</v>
      </c>
      <c r="K179" s="85">
        <f>VLOOKUP($C$2,'[134]ERU-1'!$A$6:$BE$17,K$42,FALSE)</f>
        <v>652</v>
      </c>
      <c r="L179" s="85">
        <f>VLOOKUP($C$2,'[134]ERU-1'!$A$6:$BE$17,L$42,FALSE)</f>
        <v>0</v>
      </c>
      <c r="M179" s="85">
        <f>VLOOKUP($C$2,'[134]ERU-1'!$A$6:$BE$17,M$42,FALSE)</f>
        <v>652</v>
      </c>
      <c r="N179" s="85">
        <f>VLOOKUP($C$2,'[134]ERU-1'!$A$6:$BE$17,N$42,FALSE)</f>
        <v>0</v>
      </c>
      <c r="O179" s="85" t="s">
        <v>36</v>
      </c>
      <c r="P179" s="85">
        <f>VLOOKUP($C$2,'[134]ERU-1'!$A$6:$BE$17,P$42,FALSE)</f>
        <v>0</v>
      </c>
      <c r="Q179" s="85">
        <f>VLOOKUP($C$2,'[134]ERU-1'!$A$6:$BE$17,Q$42,FALSE)</f>
        <v>0</v>
      </c>
      <c r="R179" s="85">
        <f>VLOOKUP($C$2,'[134]ERU-1'!$A$6:$BE$17,R$42,FALSE)</f>
        <v>652</v>
      </c>
      <c r="S179" s="85">
        <f>VLOOKUP($C$2,'[134]ERU-1'!$A$6:$BE$17,S$42,FALSE)</f>
        <v>0</v>
      </c>
      <c r="T179" s="85">
        <f>VLOOKUP($C$2,'[134]ERU-1'!$A$6:$BE$17,T$42,FALSE)</f>
        <v>0</v>
      </c>
      <c r="U179" s="85">
        <f>VLOOKUP($C$2,'[134]ERU-1'!$A$6:$BE$17,U$42,FALSE)</f>
        <v>0</v>
      </c>
      <c r="V179" s="85">
        <f>VLOOKUP($C$2,'[134]ERU-1'!$A$6:$BE$17,V$42,FALSE)</f>
        <v>0</v>
      </c>
      <c r="W179" s="85">
        <f>VLOOKUP($C$2,'[134]ERU-1'!$A$6:$BE$17,W$42,FALSE)</f>
        <v>0</v>
      </c>
      <c r="X179" s="85">
        <f>VLOOKUP($C$2,'[134]ERU-1'!$A$6:$BE$17,X$42,FALSE)</f>
        <v>0</v>
      </c>
      <c r="Y179" s="85">
        <f>VLOOKUP($C$2,'[134]ERU-1'!$A$6:$BE$17,Y$42,FALSE)</f>
        <v>0</v>
      </c>
      <c r="Z179" s="85">
        <f>VLOOKUP($C$2,'[134]ERU-1'!$A$6:$BE$17,Z$42,FALSE)</f>
        <v>0</v>
      </c>
      <c r="AA179" s="85" t="str">
        <f>INDEX([16]Data!$BK$5:$BK$156,MATCH(A179,[16]Data!$A$5:$A$156,0))</f>
        <v>Středočeský</v>
      </c>
      <c r="AB179" s="86">
        <f>INDEX([16]Data!$BM$5:$BM$156,MATCH(A179,[16]Data!$A$5:$A$156,0))</f>
        <v>0.47799999999999998</v>
      </c>
      <c r="AD179" s="39">
        <f t="shared" si="19"/>
        <v>0.8344326855985621</v>
      </c>
    </row>
    <row r="180" spans="1:30" x14ac:dyDescent="0.25">
      <c r="A180">
        <v>4629</v>
      </c>
      <c r="B180" s="84" t="str">
        <f>INDEX([16]Data!$C$5:$C$156,MATCH(A180,[16]Data!$A$5:$A$156,0))</f>
        <v>KJ - Heřmanův Městec V Lukách</v>
      </c>
      <c r="C180" s="85" t="str">
        <f>VLOOKUP($C$2,'[132]ERU-1'!$A$6:$BE$17,C$42,FALSE)</f>
        <v>Prosinec</v>
      </c>
      <c r="D180" s="85">
        <f>VLOOKUP($C$2,'[132]ERU-1'!$A$6:$BE$17,D$42,FALSE)</f>
        <v>12</v>
      </c>
      <c r="E180" s="85">
        <f>VLOOKUP($C$2,'[135]ERU-1'!$A$6:$BE$17,E$42,FALSE)</f>
        <v>143.43700000000001</v>
      </c>
      <c r="F180" s="85">
        <f>VLOOKUP($C$2,'[135]ERU-1'!$A$6:$BE$17,F$42,FALSE)</f>
        <v>80.277000000000001</v>
      </c>
      <c r="G180" s="85">
        <f>VLOOKUP($C$2,'[135]ERU-1'!$A$6:$BE$17,G$42,FALSE)</f>
        <v>35.304000000000002</v>
      </c>
      <c r="H180" s="85">
        <f>VLOOKUP($C$2,'[135]ERU-1'!$A$6:$BE$17,H$42,FALSE)</f>
        <v>220</v>
      </c>
      <c r="I180" s="85">
        <f>VLOOKUP($C$2,'[135]ERU-1'!$A$6:$BE$17,I$42,FALSE)</f>
        <v>0</v>
      </c>
      <c r="J180" s="85">
        <f>VLOOKUP($C$2,'[135]ERU-1'!$A$6:$BE$17,J$42,FALSE)</f>
        <v>0</v>
      </c>
      <c r="K180" s="85">
        <f>VLOOKUP($C$2,'[135]ERU-1'!$A$6:$BE$17,K$42,FALSE)</f>
        <v>220</v>
      </c>
      <c r="L180" s="85">
        <f>VLOOKUP($C$2,'[135]ERU-1'!$A$6:$BE$17,L$42,FALSE)</f>
        <v>0</v>
      </c>
      <c r="M180" s="85">
        <f>VLOOKUP($C$2,'[135]ERU-1'!$A$6:$BE$17,M$42,FALSE)</f>
        <v>220</v>
      </c>
      <c r="N180" s="85">
        <f>VLOOKUP($C$2,'[135]ERU-1'!$A$6:$BE$17,N$42,FALSE)</f>
        <v>0</v>
      </c>
      <c r="O180" s="85" t="s">
        <v>36</v>
      </c>
      <c r="P180" s="85">
        <f>VLOOKUP($C$2,'[135]ERU-1'!$A$6:$BE$17,P$42,FALSE)</f>
        <v>0</v>
      </c>
      <c r="Q180" s="85">
        <f>VLOOKUP($C$2,'[135]ERU-1'!$A$6:$BE$17,Q$42,FALSE)</f>
        <v>0</v>
      </c>
      <c r="R180" s="85">
        <f>VLOOKUP($C$2,'[135]ERU-1'!$A$6:$BE$17,R$42,FALSE)</f>
        <v>220</v>
      </c>
      <c r="S180" s="85">
        <f>VLOOKUP($C$2,'[135]ERU-1'!$A$6:$BE$17,S$42,FALSE)</f>
        <v>0</v>
      </c>
      <c r="T180" s="85">
        <f>VLOOKUP($C$2,'[135]ERU-1'!$A$6:$BE$17,T$42,FALSE)</f>
        <v>0</v>
      </c>
      <c r="U180" s="85">
        <f>VLOOKUP($C$2,'[135]ERU-1'!$A$6:$BE$17,U$42,FALSE)</f>
        <v>0</v>
      </c>
      <c r="V180" s="85">
        <f>VLOOKUP($C$2,'[135]ERU-1'!$A$6:$BE$17,V$42,FALSE)</f>
        <v>0</v>
      </c>
      <c r="W180" s="85">
        <f>VLOOKUP($C$2,'[135]ERU-1'!$A$6:$BE$17,W$42,FALSE)</f>
        <v>0</v>
      </c>
      <c r="X180" s="85">
        <f>VLOOKUP($C$2,'[135]ERU-1'!$A$6:$BE$17,X$42,FALSE)</f>
        <v>0</v>
      </c>
      <c r="Y180" s="85">
        <f>VLOOKUP($C$2,'[135]ERU-1'!$A$6:$BE$17,Y$42,FALSE)</f>
        <v>0</v>
      </c>
      <c r="Z180" s="85">
        <f>VLOOKUP($C$2,'[135]ERU-1'!$A$6:$BE$17,Z$42,FALSE)</f>
        <v>0</v>
      </c>
      <c r="AA180" s="85" t="str">
        <f>INDEX([16]Data!$BK$5:$BK$156,MATCH(A180,[16]Data!$A$5:$A$156,0))</f>
        <v>Pardubický</v>
      </c>
      <c r="AB180" s="86">
        <f>INDEX([16]Data!$BM$5:$BM$156,MATCH(A180,[16]Data!$A$5:$A$156,0))</f>
        <v>0.28000000000000003</v>
      </c>
      <c r="AD180" s="39">
        <f t="shared" si="19"/>
        <v>0.76125305020256251</v>
      </c>
    </row>
    <row r="181" spans="1:30" x14ac:dyDescent="0.25">
      <c r="A181">
        <v>4631</v>
      </c>
      <c r="B181" s="84" t="str">
        <f>INDEX([16]Data!$C$5:$C$156,MATCH(A181,[16]Data!$A$5:$A$156,0))</f>
        <v>KJ - Heřmanův Městec U Bažantnice</v>
      </c>
      <c r="C181" s="85" t="str">
        <f>VLOOKUP($C$2,'[132]ERU-1'!$A$6:$BE$17,C$42,FALSE)</f>
        <v>Prosinec</v>
      </c>
      <c r="D181" s="85">
        <f>VLOOKUP($C$2,'[132]ERU-1'!$A$6:$BE$17,D$42,FALSE)</f>
        <v>12</v>
      </c>
      <c r="E181" s="85">
        <f>VLOOKUP($C$2,'[136]ERU-1'!$A$6:$BE$17,E$42,FALSE)</f>
        <v>157.29900000000001</v>
      </c>
      <c r="F181" s="85">
        <f>VLOOKUP($C$2,'[136]ERU-1'!$A$6:$BE$17,F$42,FALSE)</f>
        <v>88.646000000000001</v>
      </c>
      <c r="G181" s="85">
        <f>VLOOKUP($C$2,'[136]ERU-1'!$A$6:$BE$17,G$42,FALSE)</f>
        <v>35.304000000000002</v>
      </c>
      <c r="H181" s="85">
        <f>VLOOKUP($C$2,'[136]ERU-1'!$A$6:$BE$17,H$42,FALSE)</f>
        <v>244</v>
      </c>
      <c r="I181" s="85">
        <f>VLOOKUP($C$2,'[136]ERU-1'!$A$6:$BE$17,I$42,FALSE)</f>
        <v>0</v>
      </c>
      <c r="J181" s="85">
        <f>VLOOKUP($C$2,'[136]ERU-1'!$A$6:$BE$17,J$42,FALSE)</f>
        <v>0</v>
      </c>
      <c r="K181" s="85">
        <f>VLOOKUP($C$2,'[136]ERU-1'!$A$6:$BE$17,K$42,FALSE)</f>
        <v>244</v>
      </c>
      <c r="L181" s="85">
        <f>VLOOKUP($C$2,'[136]ERU-1'!$A$6:$BE$17,L$42,FALSE)</f>
        <v>0</v>
      </c>
      <c r="M181" s="85">
        <f>VLOOKUP($C$2,'[136]ERU-1'!$A$6:$BE$17,M$42,FALSE)</f>
        <v>244</v>
      </c>
      <c r="N181" s="85">
        <f>VLOOKUP($C$2,'[136]ERU-1'!$A$6:$BE$17,N$42,FALSE)</f>
        <v>0</v>
      </c>
      <c r="O181" s="85" t="s">
        <v>36</v>
      </c>
      <c r="P181" s="85">
        <f>VLOOKUP($C$2,'[136]ERU-1'!$A$6:$BE$17,P$42,FALSE)</f>
        <v>0</v>
      </c>
      <c r="Q181" s="85">
        <f>VLOOKUP($C$2,'[136]ERU-1'!$A$6:$BE$17,Q$42,FALSE)</f>
        <v>0</v>
      </c>
      <c r="R181" s="85">
        <f>VLOOKUP($C$2,'[136]ERU-1'!$A$6:$BE$17,R$42,FALSE)</f>
        <v>244</v>
      </c>
      <c r="S181" s="85">
        <f>VLOOKUP($C$2,'[136]ERU-1'!$A$6:$BE$17,S$42,FALSE)</f>
        <v>0</v>
      </c>
      <c r="T181" s="85">
        <f>VLOOKUP($C$2,'[136]ERU-1'!$A$6:$BE$17,T$42,FALSE)</f>
        <v>0</v>
      </c>
      <c r="U181" s="85">
        <f>VLOOKUP($C$2,'[136]ERU-1'!$A$6:$BE$17,U$42,FALSE)</f>
        <v>0</v>
      </c>
      <c r="V181" s="85">
        <f>VLOOKUP($C$2,'[136]ERU-1'!$A$6:$BE$17,V$42,FALSE)</f>
        <v>0</v>
      </c>
      <c r="W181" s="85">
        <f>VLOOKUP($C$2,'[136]ERU-1'!$A$6:$BE$17,W$42,FALSE)</f>
        <v>0</v>
      </c>
      <c r="X181" s="85">
        <f>VLOOKUP($C$2,'[136]ERU-1'!$A$6:$BE$17,X$42,FALSE)</f>
        <v>0</v>
      </c>
      <c r="Y181" s="85">
        <f>VLOOKUP($C$2,'[136]ERU-1'!$A$6:$BE$17,Y$42,FALSE)</f>
        <v>0</v>
      </c>
      <c r="Z181" s="85">
        <f>VLOOKUP($C$2,'[136]ERU-1'!$A$6:$BE$17,Z$42,FALSE)</f>
        <v>0</v>
      </c>
      <c r="AA181" s="85" t="str">
        <f>INDEX([16]Data!$BK$5:$BK$156,MATCH(A181,[16]Data!$A$5:$A$156,0))</f>
        <v>Pardubický</v>
      </c>
      <c r="AB181" s="86">
        <f>INDEX([16]Data!$BM$5:$BM$156,MATCH(A181,[16]Data!$A$5:$A$156,0))</f>
        <v>0.28000000000000003</v>
      </c>
      <c r="AD181" s="39">
        <f t="shared" si="19"/>
        <v>0.76458924009856932</v>
      </c>
    </row>
    <row r="182" spans="1:30" x14ac:dyDescent="0.25">
      <c r="A182">
        <v>4632</v>
      </c>
      <c r="B182" s="84" t="str">
        <f>INDEX([16]Data!$C$5:$C$156,MATCH(A182,[16]Data!$A$5:$A$156,0))</f>
        <v>KJ - Nové Zákupy</v>
      </c>
      <c r="C182" s="85" t="str">
        <f>VLOOKUP($C$2,'[132]ERU-1'!$A$6:$BE$17,C$42,FALSE)</f>
        <v>Prosinec</v>
      </c>
      <c r="D182" s="85">
        <f>VLOOKUP($C$2,'[132]ERU-1'!$A$6:$BE$17,D$42,FALSE)</f>
        <v>12</v>
      </c>
      <c r="E182" s="85">
        <f>VLOOKUP($C$2,'[137]ERU-1'!$A$6:$BE$17,E$42,FALSE)</f>
        <v>183.68700000000001</v>
      </c>
      <c r="F182" s="85">
        <f>VLOOKUP($C$2,'[137]ERU-1'!$A$6:$BE$17,F$42,FALSE)</f>
        <v>108.339</v>
      </c>
      <c r="G182" s="85">
        <f>VLOOKUP($C$2,'[137]ERU-1'!$A$6:$BE$17,G$42,FALSE)</f>
        <v>34.667999999999999</v>
      </c>
      <c r="H182" s="85">
        <f>VLOOKUP($C$2,'[137]ERU-1'!$A$6:$BE$17,H$42,FALSE)</f>
        <v>328</v>
      </c>
      <c r="I182" s="85">
        <f>VLOOKUP($C$2,'[137]ERU-1'!$A$6:$BE$17,I$42,FALSE)</f>
        <v>0</v>
      </c>
      <c r="J182" s="85">
        <f>VLOOKUP($C$2,'[137]ERU-1'!$A$6:$BE$17,J$42,FALSE)</f>
        <v>0</v>
      </c>
      <c r="K182" s="85">
        <f>VLOOKUP($C$2,'[137]ERU-1'!$A$6:$BE$17,K$42,FALSE)</f>
        <v>328</v>
      </c>
      <c r="L182" s="85">
        <f>VLOOKUP($C$2,'[137]ERU-1'!$A$6:$BE$17,L$42,FALSE)</f>
        <v>0</v>
      </c>
      <c r="M182" s="85">
        <f>VLOOKUP($C$2,'[137]ERU-1'!$A$6:$BE$17,M$42,FALSE)</f>
        <v>328</v>
      </c>
      <c r="N182" s="85">
        <f>VLOOKUP($C$2,'[137]ERU-1'!$A$6:$BE$17,N$42,FALSE)</f>
        <v>0</v>
      </c>
      <c r="O182" s="85" t="s">
        <v>36</v>
      </c>
      <c r="P182" s="85">
        <f>VLOOKUP($C$2,'[137]ERU-1'!$A$6:$BE$17,P$42,FALSE)</f>
        <v>0</v>
      </c>
      <c r="Q182" s="85">
        <f>VLOOKUP($C$2,'[137]ERU-1'!$A$6:$BE$17,Q$42,FALSE)</f>
        <v>0</v>
      </c>
      <c r="R182" s="85">
        <f>VLOOKUP($C$2,'[137]ERU-1'!$A$6:$BE$17,R$42,FALSE)</f>
        <v>328</v>
      </c>
      <c r="S182" s="85">
        <f>VLOOKUP($C$2,'[137]ERU-1'!$A$6:$BE$17,S$42,FALSE)</f>
        <v>0</v>
      </c>
      <c r="T182" s="85">
        <f>VLOOKUP($C$2,'[137]ERU-1'!$A$6:$BE$17,T$42,FALSE)</f>
        <v>0</v>
      </c>
      <c r="U182" s="85">
        <f>VLOOKUP($C$2,'[137]ERU-1'!$A$6:$BE$17,U$42,FALSE)</f>
        <v>0</v>
      </c>
      <c r="V182" s="85">
        <f>VLOOKUP($C$2,'[137]ERU-1'!$A$6:$BE$17,V$42,FALSE)</f>
        <v>0</v>
      </c>
      <c r="W182" s="85">
        <f>VLOOKUP($C$2,'[137]ERU-1'!$A$6:$BE$17,W$42,FALSE)</f>
        <v>0</v>
      </c>
      <c r="X182" s="85">
        <f>VLOOKUP($C$2,'[137]ERU-1'!$A$6:$BE$17,X$42,FALSE)</f>
        <v>0</v>
      </c>
      <c r="Y182" s="85">
        <f>VLOOKUP($C$2,'[137]ERU-1'!$A$6:$BE$17,Y$42,FALSE)</f>
        <v>0</v>
      </c>
      <c r="Z182" s="85">
        <f>VLOOKUP($C$2,'[137]ERU-1'!$A$6:$BE$17,Z$42,FALSE)</f>
        <v>0</v>
      </c>
      <c r="AA182" s="85" t="str">
        <f>INDEX([16]Data!$BK$5:$BK$156,MATCH(A182,[16]Data!$A$5:$A$156,0))</f>
        <v>Liberecký</v>
      </c>
      <c r="AB182" s="86">
        <f>INDEX([16]Data!$BM$5:$BM$156,MATCH(A182,[16]Data!$A$5:$A$156,0))</f>
        <v>0.3</v>
      </c>
      <c r="AD182" s="39">
        <f t="shared" si="19"/>
        <v>0.84098165121619284</v>
      </c>
    </row>
    <row r="183" spans="1:30" x14ac:dyDescent="0.25">
      <c r="A183">
        <v>4589</v>
      </c>
      <c r="B183" s="84" t="str">
        <f>INDEX([16]Data!$C$5:$C$156,MATCH(A183,[16]Data!$A$5:$A$156,0))</f>
        <v>KJ - Klatovy</v>
      </c>
      <c r="C183" s="85" t="str">
        <f>VLOOKUP($C$2,'[132]ERU-1'!$A$6:$BE$17,C$42,FALSE)</f>
        <v>Prosinec</v>
      </c>
      <c r="D183" s="85">
        <f>VLOOKUP($C$2,'[132]ERU-1'!$A$6:$BE$17,D$42,FALSE)</f>
        <v>12</v>
      </c>
      <c r="E183" s="85">
        <f>VLOOKUP($C$2,'[138]ERU-1'!$A$6:$BE$17,E$42,FALSE)</f>
        <v>897.12699999999995</v>
      </c>
      <c r="F183" s="85">
        <f>VLOOKUP($C$2,'[138]ERU-1'!$A$6:$BE$17,F$42,FALSE)</f>
        <v>471.07799999999997</v>
      </c>
      <c r="G183" s="85">
        <f>VLOOKUP($C$2,'[138]ERU-1'!$A$6:$BE$17,G$42,FALSE)</f>
        <v>35.265000000000001</v>
      </c>
      <c r="H183" s="85">
        <f>VLOOKUP($C$2,'[138]ERU-1'!$A$6:$BE$17,H$42,FALSE)</f>
        <v>1379</v>
      </c>
      <c r="I183" s="85">
        <f>VLOOKUP($C$2,'[138]ERU-1'!$A$6:$BE$17,I$42,FALSE)</f>
        <v>0</v>
      </c>
      <c r="J183" s="85">
        <f>VLOOKUP($C$2,'[138]ERU-1'!$A$6:$BE$17,J$42,FALSE)</f>
        <v>0</v>
      </c>
      <c r="K183" s="85">
        <f>VLOOKUP($C$2,'[138]ERU-1'!$A$6:$BE$17,K$42,FALSE)</f>
        <v>1379</v>
      </c>
      <c r="L183" s="85">
        <f>VLOOKUP($C$2,'[138]ERU-1'!$A$6:$BE$17,L$42,FALSE)</f>
        <v>0</v>
      </c>
      <c r="M183" s="85">
        <f>VLOOKUP($C$2,'[138]ERU-1'!$A$6:$BE$17,M$42,FALSE)</f>
        <v>1379</v>
      </c>
      <c r="N183" s="85">
        <f>VLOOKUP($C$2,'[138]ERU-1'!$A$6:$BE$17,N$42,FALSE)</f>
        <v>0</v>
      </c>
      <c r="O183" s="85" t="s">
        <v>36</v>
      </c>
      <c r="P183" s="85">
        <f>VLOOKUP($C$2,'[138]ERU-1'!$A$6:$BE$17,P$42,FALSE)</f>
        <v>0</v>
      </c>
      <c r="Q183" s="85">
        <f>VLOOKUP($C$2,'[138]ERU-1'!$A$6:$BE$17,Q$42,FALSE)</f>
        <v>0</v>
      </c>
      <c r="R183" s="85">
        <f>VLOOKUP($C$2,'[138]ERU-1'!$A$6:$BE$17,R$42,FALSE)</f>
        <v>1379</v>
      </c>
      <c r="S183" s="85">
        <f>VLOOKUP($C$2,'[138]ERU-1'!$A$6:$BE$17,S$42,FALSE)</f>
        <v>0</v>
      </c>
      <c r="T183" s="85">
        <f>VLOOKUP($C$2,'[138]ERU-1'!$A$6:$BE$17,T$42,FALSE)</f>
        <v>0</v>
      </c>
      <c r="U183" s="85">
        <f>VLOOKUP($C$2,'[138]ERU-1'!$A$6:$BE$17,U$42,FALSE)</f>
        <v>0</v>
      </c>
      <c r="V183" s="85">
        <f>VLOOKUP($C$2,'[138]ERU-1'!$A$6:$BE$17,V$42,FALSE)</f>
        <v>0</v>
      </c>
      <c r="W183" s="85">
        <f>VLOOKUP($C$2,'[138]ERU-1'!$A$6:$BE$17,W$42,FALSE)</f>
        <v>0</v>
      </c>
      <c r="X183" s="85">
        <f>VLOOKUP($C$2,'[138]ERU-1'!$A$6:$BE$17,X$42,FALSE)</f>
        <v>0</v>
      </c>
      <c r="Y183" s="85">
        <f>VLOOKUP($C$2,'[138]ERU-1'!$A$6:$BE$17,Y$42,FALSE)</f>
        <v>0</v>
      </c>
      <c r="Z183" s="85">
        <f>VLOOKUP($C$2,'[138]ERU-1'!$A$6:$BE$17,Z$42,FALSE)</f>
        <v>0</v>
      </c>
      <c r="AA183" s="85" t="str">
        <f>INDEX([16]Data!$BK$5:$BK$156,MATCH(A183,[16]Data!$A$5:$A$156,0))</f>
        <v>Plzeňský</v>
      </c>
      <c r="AB183" s="86">
        <f>INDEX([16]Data!$BM$5:$BM$156,MATCH(A183,[16]Data!$A$5:$A$156,0))</f>
        <v>0.99299999999999999</v>
      </c>
    </row>
    <row r="184" spans="1:30" x14ac:dyDescent="0.25">
      <c r="A184">
        <v>4630</v>
      </c>
      <c r="B184" s="84" t="str">
        <f>INDEX([16]Data!$C$5:$C$156,MATCH(A184,[16]Data!$A$5:$A$156,0))</f>
        <v>KJ - Jihlava SAPELI</v>
      </c>
      <c r="C184" s="85" t="str">
        <f>VLOOKUP($C$2,'[139]ERU-1'!$A$6:$BE$17,C$42,FALSE)</f>
        <v>Prosinec</v>
      </c>
      <c r="D184" s="85">
        <f>ROUND(VLOOKUP($C$2,'[139]ERU-1'!$A$6:$BE$17,D$42,FALSE),3)</f>
        <v>12</v>
      </c>
      <c r="E184" s="85">
        <f>ROUND(VLOOKUP($C$2,'[139]ERU-1'!$A$6:$BE$17,E$42,FALSE),3)</f>
        <v>89.656999999999996</v>
      </c>
      <c r="F184" s="85">
        <f>ROUND(VLOOKUP($C$2,'[139]ERU-1'!$A$6:$BE$17,F$42,FALSE),3)</f>
        <v>51.481999999999999</v>
      </c>
      <c r="G184" s="85">
        <f>ROUND(VLOOKUP($C$2,'[139]ERU-1'!$A$6:$BE$17,G$42,FALSE),3)</f>
        <v>35.305</v>
      </c>
      <c r="H184" s="85">
        <f>ROUND(VLOOKUP($C$2,'[139]ERU-1'!$A$6:$BE$17,H$42,FALSE),3)</f>
        <v>165</v>
      </c>
      <c r="I184" s="85">
        <f>ROUND(VLOOKUP($C$2,'[139]ERU-1'!$A$6:$BE$17,I$42,FALSE),3)</f>
        <v>0</v>
      </c>
      <c r="J184" s="85">
        <f>ROUND(VLOOKUP($C$2,'[139]ERU-1'!$A$6:$BE$17,J$42,FALSE),3)</f>
        <v>0</v>
      </c>
      <c r="K184" s="85">
        <f>ROUND(VLOOKUP($C$2,'[139]ERU-1'!$A$6:$BE$17,K$42,FALSE),3)</f>
        <v>165</v>
      </c>
      <c r="L184" s="85">
        <f>ROUND(VLOOKUP($C$2,'[139]ERU-1'!$A$6:$BE$17,L$42,FALSE),3)</f>
        <v>0</v>
      </c>
      <c r="M184" s="85">
        <f>ROUND(VLOOKUP($C$2,'[139]ERU-1'!$A$6:$BE$17,M$42,FALSE),3)</f>
        <v>165</v>
      </c>
      <c r="N184" s="85">
        <f>ROUND(VLOOKUP($C$2,'[139]ERU-1'!$A$6:$BE$17,N$42,FALSE),3)</f>
        <v>0</v>
      </c>
      <c r="O184" s="85" t="s">
        <v>36</v>
      </c>
      <c r="P184" s="85">
        <f>ROUND(VLOOKUP($C$2,'[139]ERU-1'!$A$6:$BE$17,P$42,FALSE),3)</f>
        <v>0</v>
      </c>
      <c r="Q184" s="85">
        <f>ROUND(VLOOKUP($C$2,'[139]ERU-1'!$A$6:$BE$17,Q$42,FALSE),3)</f>
        <v>0</v>
      </c>
      <c r="R184" s="85">
        <f>ROUND(VLOOKUP($C$2,'[139]ERU-1'!$A$6:$BE$17,R$42,FALSE),3)</f>
        <v>165</v>
      </c>
      <c r="S184" s="85">
        <f>ROUND(VLOOKUP($C$2,'[139]ERU-1'!$A$6:$BE$17,S$42,FALSE),3)</f>
        <v>0</v>
      </c>
      <c r="T184" s="85">
        <f>ROUND(VLOOKUP($C$2,'[139]ERU-1'!$A$6:$BE$17,T$42,FALSE),3)</f>
        <v>0</v>
      </c>
      <c r="U184" s="85">
        <f>ROUND(VLOOKUP($C$2,'[139]ERU-1'!$A$6:$BE$17,U$42,FALSE),3)</f>
        <v>0</v>
      </c>
      <c r="V184" s="85">
        <f>ROUND(VLOOKUP($C$2,'[139]ERU-1'!$A$6:$BE$17,V$42,FALSE),3)</f>
        <v>0</v>
      </c>
      <c r="W184" s="85">
        <f>ROUND(VLOOKUP($C$2,'[139]ERU-1'!$A$6:$BE$17,W$42,FALSE),3)</f>
        <v>0</v>
      </c>
      <c r="X184" s="85">
        <f>ROUND(VLOOKUP($C$2,'[139]ERU-1'!$A$6:$BE$17,X$42,FALSE),3)</f>
        <v>0</v>
      </c>
      <c r="Y184" s="85">
        <f>ROUND(VLOOKUP($C$2,'[139]ERU-1'!$A$6:$BE$17,Y$42,FALSE),3)</f>
        <v>0</v>
      </c>
      <c r="Z184" s="85">
        <f>ROUND(VLOOKUP($C$2,'[139]ERU-1'!$A$6:$BE$17,Z$42,FALSE),3)</f>
        <v>0</v>
      </c>
      <c r="AA184" s="85" t="str">
        <f>INDEX([16]Data!$BK$5:$BK$156,MATCH(A184,[16]Data!$A$5:$A$156,0))</f>
        <v>Vysočina</v>
      </c>
      <c r="AB184" s="86">
        <f>INDEX([16]Data!$BM$5:$BM$156,MATCH(A184,[16]Data!$A$5:$A$156,0))</f>
        <v>0.28000000000000003</v>
      </c>
    </row>
    <row r="185" spans="1:30" x14ac:dyDescent="0.25">
      <c r="A185">
        <v>4475</v>
      </c>
      <c r="B185" s="84" t="str">
        <f>INDEX([16]Data!$C$5:$C$156,MATCH(A185,[16]Data!$A$5:$A$156,0))</f>
        <v>KJ - Rokycany, na Pátku</v>
      </c>
      <c r="C185" s="85" t="str">
        <f>VLOOKUP($C$2,'[139]ERU-1'!$A$6:$BE$17,C$42,FALSE)</f>
        <v>Prosinec</v>
      </c>
      <c r="D185" s="85">
        <f>ROUND(VLOOKUP($C$2,'[140]ERU-1'!$A$6:$BE$17,D$42,FALSE),3)</f>
        <v>12</v>
      </c>
      <c r="E185" s="85">
        <f>ROUND(VLOOKUP($C$2,'[140]ERU-1'!$A$6:$BE$17,E$42,FALSE),3)</f>
        <v>342.10599999999999</v>
      </c>
      <c r="F185" s="85">
        <f>ROUND(VLOOKUP($C$2,'[140]ERU-1'!$A$6:$BE$17,F$42,FALSE),3)</f>
        <v>181.24600000000001</v>
      </c>
      <c r="G185" s="85">
        <f>ROUND(VLOOKUP($C$2,'[140]ERU-1'!$A$6:$BE$17,G$42,FALSE),3)</f>
        <v>35.268999999999998</v>
      </c>
      <c r="H185" s="85">
        <f>ROUND(VLOOKUP($C$2,'[140]ERU-1'!$A$6:$BE$17,H$42,FALSE),3)</f>
        <v>572</v>
      </c>
      <c r="I185" s="85">
        <f>ROUND(VLOOKUP($C$2,'[140]ERU-1'!$A$6:$BE$17,I$42,FALSE),3)</f>
        <v>0</v>
      </c>
      <c r="J185" s="85">
        <f>ROUND(VLOOKUP($C$2,'[140]ERU-1'!$A$6:$BE$17,J$42,FALSE),3)</f>
        <v>0</v>
      </c>
      <c r="K185" s="85">
        <f>ROUND(VLOOKUP($C$2,'[140]ERU-1'!$A$6:$BE$17,K$42,FALSE),3)</f>
        <v>572</v>
      </c>
      <c r="L185" s="85">
        <f>ROUND(VLOOKUP($C$2,'[140]ERU-1'!$A$6:$BE$17,L$42,FALSE),3)</f>
        <v>0</v>
      </c>
      <c r="M185" s="85">
        <f>ROUND(VLOOKUP($C$2,'[140]ERU-1'!$A$6:$BE$17,M$42,FALSE),3)</f>
        <v>572</v>
      </c>
      <c r="N185" s="85">
        <f>ROUND(VLOOKUP($C$2,'[140]ERU-1'!$A$6:$BE$17,N$42,FALSE),3)</f>
        <v>0</v>
      </c>
      <c r="O185" s="85" t="s">
        <v>36</v>
      </c>
      <c r="P185" s="85">
        <f>ROUND(VLOOKUP($C$2,'[140]ERU-1'!$A$6:$BE$17,P$42,FALSE),3)</f>
        <v>0</v>
      </c>
      <c r="Q185" s="85">
        <f>ROUND(VLOOKUP($C$2,'[140]ERU-1'!$A$6:$BE$17,Q$42,FALSE),3)</f>
        <v>0</v>
      </c>
      <c r="R185" s="85">
        <f>ROUND(VLOOKUP($C$2,'[140]ERU-1'!$A$6:$BE$17,R$42,FALSE),3)</f>
        <v>572</v>
      </c>
      <c r="S185" s="85">
        <f>ROUND(VLOOKUP($C$2,'[140]ERU-1'!$A$6:$BE$17,S$42,FALSE),3)</f>
        <v>0</v>
      </c>
      <c r="T185" s="85">
        <f>ROUND(VLOOKUP($C$2,'[140]ERU-1'!$A$6:$BE$17,T$42,FALSE),3)</f>
        <v>0</v>
      </c>
      <c r="U185" s="85">
        <f>ROUND(VLOOKUP($C$2,'[140]ERU-1'!$A$6:$BE$17,U$42,FALSE),3)</f>
        <v>0</v>
      </c>
      <c r="V185" s="85">
        <f>ROUND(VLOOKUP($C$2,'[140]ERU-1'!$A$6:$BE$17,V$42,FALSE),3)</f>
        <v>0</v>
      </c>
      <c r="W185" s="85">
        <f>ROUND(VLOOKUP($C$2,'[140]ERU-1'!$A$6:$BE$17,W$42,FALSE),3)</f>
        <v>0</v>
      </c>
      <c r="X185" s="85">
        <f>ROUND(VLOOKUP($C$2,'[140]ERU-1'!$A$6:$BE$17,X$42,FALSE),3)</f>
        <v>0</v>
      </c>
      <c r="Y185" s="85">
        <f>ROUND(VLOOKUP($C$2,'[140]ERU-1'!$A$6:$BE$17,Y$42,FALSE),3)</f>
        <v>0</v>
      </c>
      <c r="Z185" s="85">
        <f>ROUND(VLOOKUP($C$2,'[140]ERU-1'!$A$6:$BE$17,Z$42,FALSE),3)</f>
        <v>0</v>
      </c>
      <c r="AA185" s="85" t="str">
        <f>INDEX([16]Data!$BK$5:$BK$156,MATCH(A185,[16]Data!$A$5:$A$156,0))</f>
        <v>Plzeňský</v>
      </c>
      <c r="AB185" s="86">
        <f>INDEX([16]Data!$BM$5:$BM$156,MATCH(A185,[16]Data!$A$5:$A$156,0))</f>
        <v>0.47799999999999998</v>
      </c>
    </row>
    <row r="186" spans="1:30" x14ac:dyDescent="0.25">
      <c r="A186">
        <v>4579</v>
      </c>
      <c r="B186" s="84" t="str">
        <f>INDEX([16]Data!$C$5:$C$156,MATCH(A186,[16]Data!$A$5:$A$156,0))</f>
        <v>KJ - COLORLAK</v>
      </c>
      <c r="C186" s="85" t="str">
        <f>VLOOKUP($C$2,'[139]ERU-1'!$A$6:$BE$17,C$42,FALSE)</f>
        <v>Prosinec</v>
      </c>
      <c r="D186" s="85">
        <f>ROUND(VLOOKUP($C$2,'[141]ERU-1'!$A$6:$BE$17,D$42,FALSE),3)</f>
        <v>12</v>
      </c>
      <c r="E186" s="85">
        <f>ROUND(VLOOKUP($C$2,'[141]ERU-1'!$A$6:$BE$17,E$42,FALSE),3)</f>
        <v>211.26599999999999</v>
      </c>
      <c r="F186" s="85">
        <f>ROUND(VLOOKUP($C$2,'[141]ERU-1'!$A$6:$BE$17,F$42,FALSE),3)</f>
        <v>113.625</v>
      </c>
      <c r="G186" s="85">
        <f>ROUND(VLOOKUP($C$2,'[141]ERU-1'!$A$6:$BE$17,G$42,FALSE),3)</f>
        <v>35.298000000000002</v>
      </c>
      <c r="H186" s="85">
        <f>ROUND(VLOOKUP($C$2,'[141]ERU-1'!$A$6:$BE$17,H$42,FALSE),3)</f>
        <v>324</v>
      </c>
      <c r="I186" s="85">
        <f>ROUND(VLOOKUP($C$2,'[141]ERU-1'!$A$6:$BE$17,I$42,FALSE),3)</f>
        <v>0</v>
      </c>
      <c r="J186" s="85">
        <f>ROUND(VLOOKUP($C$2,'[141]ERU-1'!$A$6:$BE$17,J$42,FALSE),3)</f>
        <v>0</v>
      </c>
      <c r="K186" s="85">
        <f>ROUND(VLOOKUP($C$2,'[141]ERU-1'!$A$6:$BE$17,K$42,FALSE),3)</f>
        <v>324</v>
      </c>
      <c r="L186" s="85">
        <f>ROUND(VLOOKUP($C$2,'[141]ERU-1'!$A$6:$BE$17,L$42,FALSE),3)</f>
        <v>0</v>
      </c>
      <c r="M186" s="85">
        <f>ROUND(VLOOKUP($C$2,'[141]ERU-1'!$A$6:$BE$17,M$42,FALSE),3)</f>
        <v>324</v>
      </c>
      <c r="N186" s="85">
        <f>ROUND(VLOOKUP($C$2,'[141]ERU-1'!$A$6:$BE$17,N$42,FALSE),3)</f>
        <v>0</v>
      </c>
      <c r="O186" s="85" t="s">
        <v>36</v>
      </c>
      <c r="P186" s="85">
        <f>ROUND(VLOOKUP($C$2,'[141]ERU-1'!$A$6:$BE$17,P$42,FALSE),3)</f>
        <v>0</v>
      </c>
      <c r="Q186" s="85">
        <f>ROUND(VLOOKUP($C$2,'[141]ERU-1'!$A$6:$BE$17,Q$42,FALSE),3)</f>
        <v>0</v>
      </c>
      <c r="R186" s="85">
        <f>ROUND(VLOOKUP($C$2,'[141]ERU-1'!$A$6:$BE$17,R$42,FALSE),3)</f>
        <v>324</v>
      </c>
      <c r="S186" s="85">
        <f>ROUND(VLOOKUP($C$2,'[141]ERU-1'!$A$6:$BE$17,S$42,FALSE),3)</f>
        <v>0</v>
      </c>
      <c r="T186" s="85">
        <f>ROUND(VLOOKUP($C$2,'[141]ERU-1'!$A$6:$BE$17,T$42,FALSE),3)</f>
        <v>0</v>
      </c>
      <c r="U186" s="85">
        <f>ROUND(VLOOKUP($C$2,'[141]ERU-1'!$A$6:$BE$17,U$42,FALSE),3)</f>
        <v>0</v>
      </c>
      <c r="V186" s="85">
        <f>ROUND(VLOOKUP($C$2,'[141]ERU-1'!$A$6:$BE$17,V$42,FALSE),3)</f>
        <v>0</v>
      </c>
      <c r="W186" s="85">
        <f>ROUND(VLOOKUP($C$2,'[141]ERU-1'!$A$6:$BE$17,W$42,FALSE),3)</f>
        <v>0</v>
      </c>
      <c r="X186" s="85">
        <f>ROUND(VLOOKUP($C$2,'[141]ERU-1'!$A$6:$BE$17,X$42,FALSE),3)</f>
        <v>0</v>
      </c>
      <c r="Y186" s="85">
        <f>ROUND(VLOOKUP($C$2,'[141]ERU-1'!$A$6:$BE$17,Y$42,FALSE),3)</f>
        <v>0</v>
      </c>
      <c r="Z186" s="85">
        <f>ROUND(VLOOKUP($C$2,'[141]ERU-1'!$A$6:$BE$17,Z$42,FALSE),3)</f>
        <v>0</v>
      </c>
      <c r="AA186" s="85" t="str">
        <f>INDEX([16]Data!$BK$5:$BK$156,MATCH(A186,[16]Data!$A$5:$A$156,0))</f>
        <v>Zlínský</v>
      </c>
      <c r="AB186" s="86">
        <f>INDEX([16]Data!$BM$5:$BM$156,MATCH(A186,[16]Data!$A$5:$A$156,0))</f>
        <v>0.47799999999999998</v>
      </c>
    </row>
    <row r="187" spans="1:30" x14ac:dyDescent="0.25">
      <c r="A187">
        <v>4928</v>
      </c>
      <c r="B187" s="84" t="str">
        <f>INDEX([16]Data!$C$5:$C$156,MATCH(A187,[16]Data!$A$5:$A$156,0))</f>
        <v>KJ - Horaždovice ul. Okružní</v>
      </c>
      <c r="C187" s="85" t="str">
        <f>VLOOKUP($C$2,'[139]ERU-1'!$A$6:$BE$17,C$42,FALSE)</f>
        <v>Prosinec</v>
      </c>
      <c r="D187" s="85">
        <f>ROUND(VLOOKUP($C$2,'[142]ERU-1'!$A$6:$BE$17,D$42,FALSE),3)</f>
        <v>12</v>
      </c>
      <c r="E187" s="85">
        <f>ROUND(VLOOKUP($C$2,'[142]ERU-1'!$A$6:$BE$17,E$42,FALSE),3)</f>
        <v>697.51800000000003</v>
      </c>
      <c r="F187" s="85">
        <f>ROUND(VLOOKUP($C$2,'[142]ERU-1'!$A$6:$BE$17,F$42,FALSE),3)</f>
        <v>392.565</v>
      </c>
      <c r="G187" s="85">
        <f>ROUND(VLOOKUP($C$2,'[142]ERU-1'!$A$6:$BE$17,G$42,FALSE),3)</f>
        <v>35.270000000000003</v>
      </c>
      <c r="H187" s="85">
        <f>ROUND(VLOOKUP($C$2,'[142]ERU-1'!$A$6:$BE$17,H$42,FALSE),3)</f>
        <v>1200</v>
      </c>
      <c r="I187" s="85">
        <f>ROUND(VLOOKUP($C$2,'[142]ERU-1'!$A$6:$BE$17,I$42,FALSE),3)</f>
        <v>0</v>
      </c>
      <c r="J187" s="85">
        <f>ROUND(VLOOKUP($C$2,'[142]ERU-1'!$A$6:$BE$17,J$42,FALSE),3)</f>
        <v>0</v>
      </c>
      <c r="K187" s="85">
        <f>ROUND(VLOOKUP($C$2,'[142]ERU-1'!$A$6:$BE$17,K$42,FALSE),3)</f>
        <v>1200</v>
      </c>
      <c r="L187" s="85">
        <f>ROUND(VLOOKUP($C$2,'[142]ERU-1'!$A$6:$BE$17,L$42,FALSE),3)</f>
        <v>0</v>
      </c>
      <c r="M187" s="85">
        <f>ROUND(VLOOKUP($C$2,'[142]ERU-1'!$A$6:$BE$17,M$42,FALSE),3)</f>
        <v>1200</v>
      </c>
      <c r="N187" s="85">
        <f>ROUND(VLOOKUP($C$2,'[142]ERU-1'!$A$6:$BE$17,N$42,FALSE),3)</f>
        <v>0</v>
      </c>
      <c r="O187" s="85" t="s">
        <v>36</v>
      </c>
      <c r="P187" s="85">
        <f>ROUND(VLOOKUP($C$2,'[142]ERU-1'!$A$6:$BE$17,P$42,FALSE),3)</f>
        <v>0</v>
      </c>
      <c r="Q187" s="85">
        <f>ROUND(VLOOKUP($C$2,'[142]ERU-1'!$A$6:$BE$17,Q$42,FALSE),3)</f>
        <v>0</v>
      </c>
      <c r="R187" s="85">
        <f>ROUND(VLOOKUP($C$2,'[142]ERU-1'!$A$6:$BE$17,R$42,FALSE),3)</f>
        <v>0</v>
      </c>
      <c r="S187" s="85">
        <f>ROUND(VLOOKUP($C$2,'[142]ERU-1'!$A$6:$BE$17,S$42,FALSE),3)</f>
        <v>0</v>
      </c>
      <c r="T187" s="85">
        <f>ROUND(VLOOKUP($C$2,'[142]ERU-1'!$A$6:$BE$17,T$42,FALSE),3)</f>
        <v>0</v>
      </c>
      <c r="U187" s="85">
        <f>ROUND(VLOOKUP($C$2,'[142]ERU-1'!$A$6:$BE$17,U$42,FALSE),3)</f>
        <v>0</v>
      </c>
      <c r="V187" s="85">
        <f>ROUND(VLOOKUP($C$2,'[142]ERU-1'!$A$6:$BE$17,V$42,FALSE),3)</f>
        <v>0</v>
      </c>
      <c r="W187" s="85">
        <f>ROUND(VLOOKUP($C$2,'[142]ERU-1'!$A$6:$BE$17,W$42,FALSE),3)</f>
        <v>0</v>
      </c>
      <c r="X187" s="85">
        <f>ROUND(VLOOKUP($C$2,'[142]ERU-1'!$A$6:$BE$17,X$42,FALSE),3)</f>
        <v>1200</v>
      </c>
      <c r="Y187" s="85">
        <f>ROUND(VLOOKUP($C$2,'[142]ERU-1'!$A$6:$BE$17,Y$42,FALSE),3)</f>
        <v>0</v>
      </c>
      <c r="Z187" s="85">
        <f>ROUND(VLOOKUP($C$2,'[142]ERU-1'!$A$6:$BE$17,Z$42,FALSE),3)</f>
        <v>0</v>
      </c>
      <c r="AA187" s="85" t="str">
        <f>INDEX([16]Data!$BK$5:$BK$156,MATCH(A187,[16]Data!$A$5:$A$156,0))</f>
        <v>Plzeňský</v>
      </c>
      <c r="AB187" s="86">
        <f>INDEX([16]Data!$BM$5:$BM$156,MATCH(A187,[16]Data!$A$5:$A$156,0))</f>
        <v>0.99299999999999999</v>
      </c>
    </row>
    <row r="188" spans="1:30" x14ac:dyDescent="0.25">
      <c r="A188">
        <v>4627</v>
      </c>
      <c r="B188" s="84" t="str">
        <f>INDEX([16]Data!$C$5:$C$156,MATCH(A188,[16]Data!$A$5:$A$156,0))</f>
        <v>KJ - Kraslice Soukenická</v>
      </c>
      <c r="C188" s="85" t="str">
        <f>VLOOKUP($C$2,'[139]ERU-1'!$A$6:$BE$17,C$42,FALSE)</f>
        <v>Prosinec</v>
      </c>
      <c r="D188" s="85">
        <f>ROUND(VLOOKUP($C$2,'[143]ERU-1'!$A$6:$BE$17,D$42,FALSE),3)</f>
        <v>12</v>
      </c>
      <c r="E188" s="85">
        <f>ROUND(VLOOKUP($C$2,'[143]ERU-1'!$A$6:$BE$17,E$42,FALSE),3)</f>
        <v>207.98699999999999</v>
      </c>
      <c r="F188" s="85">
        <f>ROUND(VLOOKUP($C$2,'[143]ERU-1'!$A$6:$BE$17,F$42,FALSE),3)</f>
        <v>121.504</v>
      </c>
      <c r="G188" s="85">
        <f>ROUND(VLOOKUP($C$2,'[143]ERU-1'!$A$6:$BE$17,G$42,FALSE),3)</f>
        <v>34.667999999999999</v>
      </c>
      <c r="H188" s="85">
        <f>ROUND(VLOOKUP($C$2,'[143]ERU-1'!$A$6:$BE$17,H$42,FALSE),3)</f>
        <v>365</v>
      </c>
      <c r="I188" s="85">
        <f>ROUND(VLOOKUP($C$2,'[143]ERU-1'!$A$6:$BE$17,I$42,FALSE),3)</f>
        <v>0</v>
      </c>
      <c r="J188" s="85">
        <f>ROUND(VLOOKUP($C$2,'[143]ERU-1'!$A$6:$BE$17,J$42,FALSE),3)</f>
        <v>0</v>
      </c>
      <c r="K188" s="85">
        <f>ROUND(VLOOKUP($C$2,'[143]ERU-1'!$A$6:$BE$17,K$42,FALSE),3)</f>
        <v>365</v>
      </c>
      <c r="L188" s="85">
        <f>ROUND(VLOOKUP($C$2,'[143]ERU-1'!$A$6:$BE$17,L$42,FALSE),3)</f>
        <v>0</v>
      </c>
      <c r="M188" s="85">
        <f>ROUND(VLOOKUP($C$2,'[143]ERU-1'!$A$6:$BE$17,M$42,FALSE),3)</f>
        <v>365</v>
      </c>
      <c r="N188" s="85">
        <f>ROUND(VLOOKUP($C$2,'[143]ERU-1'!$A$6:$BE$17,N$42,FALSE),3)</f>
        <v>0</v>
      </c>
      <c r="O188" s="85" t="s">
        <v>36</v>
      </c>
      <c r="P188" s="85">
        <f>ROUND(VLOOKUP($C$2,'[143]ERU-1'!$A$6:$BE$17,P$42,FALSE),3)</f>
        <v>0</v>
      </c>
      <c r="Q188" s="85">
        <f>ROUND(VLOOKUP($C$2,'[143]ERU-1'!$A$6:$BE$17,Q$42,FALSE),3)</f>
        <v>0</v>
      </c>
      <c r="R188" s="85">
        <f>ROUND(VLOOKUP($C$2,'[143]ERU-1'!$A$6:$BE$17,R$42,FALSE),3)</f>
        <v>365</v>
      </c>
      <c r="S188" s="85">
        <f>ROUND(VLOOKUP($C$2,'[143]ERU-1'!$A$6:$BE$17,S$42,FALSE),3)</f>
        <v>0</v>
      </c>
      <c r="T188" s="85">
        <f>ROUND(VLOOKUP($C$2,'[143]ERU-1'!$A$6:$BE$17,T$42,FALSE),3)</f>
        <v>0</v>
      </c>
      <c r="U188" s="85">
        <f>ROUND(VLOOKUP($C$2,'[143]ERU-1'!$A$6:$BE$17,U$42,FALSE),3)</f>
        <v>0</v>
      </c>
      <c r="V188" s="85">
        <f>ROUND(VLOOKUP($C$2,'[143]ERU-1'!$A$6:$BE$17,V$42,FALSE),3)</f>
        <v>0</v>
      </c>
      <c r="W188" s="85">
        <f>ROUND(VLOOKUP($C$2,'[143]ERU-1'!$A$6:$BE$17,W$42,FALSE),3)</f>
        <v>0</v>
      </c>
      <c r="X188" s="85">
        <f>ROUND(VLOOKUP($C$2,'[143]ERU-1'!$A$6:$BE$17,X$42,FALSE),3)</f>
        <v>0</v>
      </c>
      <c r="Y188" s="85">
        <f>ROUND(VLOOKUP($C$2,'[143]ERU-1'!$A$6:$BE$17,Y$42,FALSE),3)</f>
        <v>0</v>
      </c>
      <c r="Z188" s="85">
        <f>ROUND(VLOOKUP($C$2,'[143]ERU-1'!$A$6:$BE$17,Z$42,FALSE),3)</f>
        <v>0</v>
      </c>
      <c r="AA188" s="85" t="str">
        <f>INDEX([16]Data!$BK$5:$BK$156,MATCH(A188,[16]Data!$A$5:$A$156,0))</f>
        <v>Karlovarský</v>
      </c>
      <c r="AB188" s="86">
        <f>INDEX([16]Data!$BM$5:$BM$156,MATCH(A188,[16]Data!$A$5:$A$156,0))</f>
        <v>0.28000000000000003</v>
      </c>
    </row>
    <row r="189" spans="1:30" x14ac:dyDescent="0.25">
      <c r="A189">
        <v>4723</v>
      </c>
      <c r="B189" s="84" t="str">
        <f>INDEX([16]Data!$C$5:$C$156,MATCH(A189,[16]Data!$A$5:$A$156,0))</f>
        <v>KJ - Horažďovice ul. Sportovní</v>
      </c>
      <c r="C189" s="85" t="str">
        <f>VLOOKUP($C$2,'[139]ERU-1'!$A$6:$BE$17,C$42,FALSE)</f>
        <v>Prosinec</v>
      </c>
      <c r="D189" s="85">
        <f>ROUND(VLOOKUP($C$2,'[144]ERU-1'!$A$6:$BE$17,D$42,FALSE),3)</f>
        <v>12</v>
      </c>
      <c r="E189" s="85">
        <f>ROUND(VLOOKUP($C$2,'[144]ERU-1'!$A$6:$BE$17,E$42,FALSE),3)</f>
        <v>98.495999999999995</v>
      </c>
      <c r="F189" s="85">
        <f>ROUND(VLOOKUP($C$2,'[144]ERU-1'!$A$6:$BE$17,F$42,FALSE),3)</f>
        <v>55.268999999999998</v>
      </c>
      <c r="G189" s="85">
        <f>ROUND(VLOOKUP($C$2,'[144]ERU-1'!$A$6:$BE$17,G$42,FALSE),3)</f>
        <v>35.265999999999998</v>
      </c>
      <c r="H189" s="85">
        <f>ROUND(VLOOKUP($C$2,'[144]ERU-1'!$A$6:$BE$17,H$42,FALSE),3)</f>
        <v>162</v>
      </c>
      <c r="I189" s="85">
        <f>ROUND(VLOOKUP($C$2,'[144]ERU-1'!$A$6:$BE$17,I$42,FALSE),3)</f>
        <v>0</v>
      </c>
      <c r="J189" s="85">
        <f>ROUND(VLOOKUP($C$2,'[144]ERU-1'!$A$6:$BE$17,J$42,FALSE),3)</f>
        <v>0</v>
      </c>
      <c r="K189" s="85">
        <f>ROUND(VLOOKUP($C$2,'[144]ERU-1'!$A$6:$BE$17,K$42,FALSE),3)</f>
        <v>162</v>
      </c>
      <c r="L189" s="85">
        <f>ROUND(VLOOKUP($C$2,'[144]ERU-1'!$A$6:$BE$17,L$42,FALSE),3)</f>
        <v>0</v>
      </c>
      <c r="M189" s="85">
        <f>ROUND(VLOOKUP($C$2,'[144]ERU-1'!$A$6:$BE$17,M$42,FALSE),3)</f>
        <v>162</v>
      </c>
      <c r="N189" s="85">
        <f>ROUND(VLOOKUP($C$2,'[144]ERU-1'!$A$6:$BE$17,N$42,FALSE),3)</f>
        <v>0</v>
      </c>
      <c r="O189" s="85" t="s">
        <v>36</v>
      </c>
      <c r="P189" s="85">
        <f>ROUND(VLOOKUP($C$2,'[144]ERU-1'!$A$6:$BE$17,P$42,FALSE),3)</f>
        <v>0</v>
      </c>
      <c r="Q189" s="85">
        <f>ROUND(VLOOKUP($C$2,'[144]ERU-1'!$A$6:$BE$17,Q$42,FALSE),3)</f>
        <v>0</v>
      </c>
      <c r="R189" s="85">
        <f>ROUND(VLOOKUP($C$2,'[144]ERU-1'!$A$6:$BE$17,R$42,FALSE),3)</f>
        <v>162</v>
      </c>
      <c r="S189" s="85">
        <f>ROUND(VLOOKUP($C$2,'[144]ERU-1'!$A$6:$BE$17,S$42,FALSE),3)</f>
        <v>0</v>
      </c>
      <c r="T189" s="85">
        <f>ROUND(VLOOKUP($C$2,'[144]ERU-1'!$A$6:$BE$17,T$42,FALSE),3)</f>
        <v>0</v>
      </c>
      <c r="U189" s="85">
        <f>ROUND(VLOOKUP($C$2,'[144]ERU-1'!$A$6:$BE$17,U$42,FALSE),3)</f>
        <v>0</v>
      </c>
      <c r="V189" s="85">
        <f>ROUND(VLOOKUP($C$2,'[144]ERU-1'!$A$6:$BE$17,V$42,FALSE),3)</f>
        <v>0</v>
      </c>
      <c r="W189" s="85">
        <f>ROUND(VLOOKUP($C$2,'[144]ERU-1'!$A$6:$BE$17,W$42,FALSE),3)</f>
        <v>0</v>
      </c>
      <c r="X189" s="85">
        <f>ROUND(VLOOKUP($C$2,'[144]ERU-1'!$A$6:$BE$17,X$42,FALSE),3)</f>
        <v>0</v>
      </c>
      <c r="Y189" s="85">
        <f>ROUND(VLOOKUP($C$2,'[144]ERU-1'!$A$6:$BE$17,Y$42,FALSE),3)</f>
        <v>0</v>
      </c>
      <c r="Z189" s="85">
        <f>ROUND(VLOOKUP($C$2,'[144]ERU-1'!$A$6:$BE$17,Z$42,FALSE),3)</f>
        <v>0</v>
      </c>
      <c r="AA189" s="85" t="str">
        <f>INDEX([16]Data!$BK$5:$BK$156,MATCH(A189,[16]Data!$A$5:$A$156,0))</f>
        <v>Plzeňský</v>
      </c>
      <c r="AB189" s="86">
        <f>INDEX([16]Data!$BM$5:$BM$156,MATCH(A189,[16]Data!$A$5:$A$156,0))</f>
        <v>0.221</v>
      </c>
    </row>
    <row r="190" spans="1:30" x14ac:dyDescent="0.25">
      <c r="A190">
        <v>4600</v>
      </c>
      <c r="B190" s="84" t="str">
        <f>INDEX([16]Data!$C$5:$C$156,MATCH(A190,[16]Data!$A$5:$A$156,0))</f>
        <v>KJ - Veselí nad Lužnicí Blatské sídliště</v>
      </c>
      <c r="C190" s="85" t="str">
        <f>VLOOKUP($C$2,'[139]ERU-1'!$A$6:$BE$17,C$42,FALSE)</f>
        <v>Prosinec</v>
      </c>
      <c r="D190" s="85">
        <f>ROUND(VLOOKUP($C$2,'[145]ERU-1'!$A$6:$BE$17,D$42,FALSE),3)</f>
        <v>12</v>
      </c>
      <c r="E190" s="85">
        <f>ROUND(VLOOKUP($C$2,'[145]ERU-1'!$A$6:$BE$17,E$42,FALSE),3)</f>
        <v>680.55600000000004</v>
      </c>
      <c r="F190" s="85">
        <f>ROUND(VLOOKUP($C$2,'[145]ERU-1'!$A$6:$BE$17,F$42,FALSE),3)</f>
        <v>381.41899999999998</v>
      </c>
      <c r="G190" s="85">
        <f>ROUND(VLOOKUP($C$2,'[145]ERU-1'!$A$6:$BE$17,G$42,FALSE),3)</f>
        <v>35.25</v>
      </c>
      <c r="H190" s="85">
        <f>ROUND(VLOOKUP($C$2,'[145]ERU-1'!$A$6:$BE$17,H$42,FALSE),3)</f>
        <v>1137</v>
      </c>
      <c r="I190" s="85">
        <f>ROUND(VLOOKUP($C$2,'[145]ERU-1'!$A$6:$BE$17,I$42,FALSE),3)</f>
        <v>0</v>
      </c>
      <c r="J190" s="85">
        <f>ROUND(VLOOKUP($C$2,'[145]ERU-1'!$A$6:$BE$17,J$42,FALSE),3)</f>
        <v>0</v>
      </c>
      <c r="K190" s="85">
        <f>ROUND(VLOOKUP($C$2,'[145]ERU-1'!$A$6:$BE$17,K$42,FALSE),3)</f>
        <v>1137</v>
      </c>
      <c r="L190" s="85">
        <f>ROUND(VLOOKUP($C$2,'[145]ERU-1'!$A$6:$BE$17,L$42,FALSE),3)</f>
        <v>0</v>
      </c>
      <c r="M190" s="85">
        <f>ROUND(VLOOKUP($C$2,'[145]ERU-1'!$A$6:$BE$17,M$42,FALSE),3)</f>
        <v>1137</v>
      </c>
      <c r="N190" s="85">
        <f>ROUND(VLOOKUP($C$2,'[145]ERU-1'!$A$6:$BE$17,N$42,FALSE),3)</f>
        <v>0</v>
      </c>
      <c r="O190" s="85" t="s">
        <v>36</v>
      </c>
      <c r="P190" s="85">
        <f>ROUND(VLOOKUP($C$2,'[145]ERU-1'!$A$6:$BE$17,P$42,FALSE),3)</f>
        <v>0</v>
      </c>
      <c r="Q190" s="85">
        <f>ROUND(VLOOKUP($C$2,'[145]ERU-1'!$A$6:$BE$17,Q$42,FALSE),3)</f>
        <v>0</v>
      </c>
      <c r="R190" s="85">
        <f>ROUND(VLOOKUP($C$2,'[145]ERU-1'!$A$6:$BE$17,R$42,FALSE),3)</f>
        <v>0</v>
      </c>
      <c r="S190" s="85">
        <f>ROUND(VLOOKUP($C$2,'[145]ERU-1'!$A$6:$BE$17,S$42,FALSE),3)</f>
        <v>0</v>
      </c>
      <c r="T190" s="85">
        <f>ROUND(VLOOKUP($C$2,'[145]ERU-1'!$A$6:$BE$17,T$42,FALSE),3)</f>
        <v>0</v>
      </c>
      <c r="U190" s="85">
        <f>ROUND(VLOOKUP($C$2,'[145]ERU-1'!$A$6:$BE$17,U$42,FALSE),3)</f>
        <v>0</v>
      </c>
      <c r="V190" s="85">
        <f>ROUND(VLOOKUP($C$2,'[145]ERU-1'!$A$6:$BE$17,V$42,FALSE),3)</f>
        <v>0</v>
      </c>
      <c r="W190" s="85">
        <f>ROUND(VLOOKUP($C$2,'[145]ERU-1'!$A$6:$BE$17,W$42,FALSE),3)</f>
        <v>0</v>
      </c>
      <c r="X190" s="85">
        <f>ROUND(VLOOKUP($C$2,'[145]ERU-1'!$A$6:$BE$17,X$42,FALSE),3)</f>
        <v>1137</v>
      </c>
      <c r="Y190" s="85">
        <f>ROUND(VLOOKUP($C$2,'[145]ERU-1'!$A$6:$BE$17,Y$42,FALSE),3)</f>
        <v>0</v>
      </c>
      <c r="Z190" s="85">
        <f>ROUND(VLOOKUP($C$2,'[145]ERU-1'!$A$6:$BE$17,Z$42,FALSE),3)</f>
        <v>0</v>
      </c>
      <c r="AA190" s="85" t="str">
        <f>INDEX([16]Data!$BK$5:$BK$156,MATCH(A190,[16]Data!$A$5:$A$156,0))</f>
        <v>Jihočeský</v>
      </c>
      <c r="AB190" s="86">
        <f>INDEX([16]Data!$BM$5:$BM$156,MATCH(A190,[16]Data!$A$5:$A$156,0))</f>
        <v>0.99299999999999999</v>
      </c>
    </row>
    <row r="191" spans="1:30" x14ac:dyDescent="0.25">
      <c r="A191">
        <v>4906</v>
      </c>
      <c r="B191" s="84" t="str">
        <f>INDEX([16]Data!$C$5:$C$156,MATCH(A191,[16]Data!$A$5:$A$156,0))</f>
        <v>KJ - Česká Třebová bazén</v>
      </c>
      <c r="C191" s="85" t="str">
        <f>VLOOKUP($C$2,'[139]ERU-1'!$A$6:$BE$17,C$42,FALSE)</f>
        <v>Prosinec</v>
      </c>
      <c r="D191" s="85">
        <f>ROUND(VLOOKUP($C$2,'[146]ERU-1'!$A$6:$BE$17,D$42,FALSE),3)</f>
        <v>12</v>
      </c>
      <c r="E191" s="85">
        <f>ROUND(VLOOKUP($C$2,'[146]ERU-1'!$A$6:$BE$17,E$42,FALSE),3)</f>
        <v>167.87700000000001</v>
      </c>
      <c r="F191" s="85">
        <f>ROUND(VLOOKUP($C$2,'[146]ERU-1'!$A$6:$BE$17,F$42,FALSE),3)</f>
        <v>99.926000000000002</v>
      </c>
      <c r="G191" s="85">
        <f>ROUND(VLOOKUP($C$2,'[146]ERU-1'!$A$6:$BE$17,G$42,FALSE),3)</f>
        <v>35.304000000000002</v>
      </c>
      <c r="H191" s="85">
        <f>ROUND(VLOOKUP($C$2,'[146]ERU-1'!$A$6:$BE$17,H$42,FALSE),3)</f>
        <v>317</v>
      </c>
      <c r="I191" s="85">
        <f>ROUND(VLOOKUP($C$2,'[146]ERU-1'!$A$6:$BE$17,I$42,FALSE),3)</f>
        <v>0</v>
      </c>
      <c r="J191" s="85">
        <f>ROUND(VLOOKUP($C$2,'[146]ERU-1'!$A$6:$BE$17,J$42,FALSE),3)</f>
        <v>0</v>
      </c>
      <c r="K191" s="85">
        <f>ROUND(VLOOKUP($C$2,'[146]ERU-1'!$A$6:$BE$17,K$42,FALSE),3)</f>
        <v>317</v>
      </c>
      <c r="L191" s="85">
        <f>ROUND(VLOOKUP($C$2,'[146]ERU-1'!$A$6:$BE$17,L$42,FALSE),3)</f>
        <v>0</v>
      </c>
      <c r="M191" s="85">
        <f>ROUND(VLOOKUP($C$2,'[146]ERU-1'!$A$6:$BE$17,M$42,FALSE),3)</f>
        <v>317</v>
      </c>
      <c r="N191" s="85">
        <f>ROUND(VLOOKUP($C$2,'[146]ERU-1'!$A$6:$BE$17,N$42,FALSE),3)</f>
        <v>0</v>
      </c>
      <c r="O191" s="85" t="s">
        <v>36</v>
      </c>
      <c r="P191" s="85">
        <f>ROUND(VLOOKUP($C$2,'[146]ERU-1'!$A$6:$BE$17,P$42,FALSE),3)</f>
        <v>0</v>
      </c>
      <c r="Q191" s="85">
        <f>ROUND(VLOOKUP($C$2,'[146]ERU-1'!$A$6:$BE$17,Q$42,FALSE),3)</f>
        <v>0</v>
      </c>
      <c r="R191" s="85">
        <f>ROUND(VLOOKUP($C$2,'[146]ERU-1'!$A$6:$BE$17,R$42,FALSE),3)</f>
        <v>317</v>
      </c>
      <c r="S191" s="85">
        <f>ROUND(VLOOKUP($C$2,'[146]ERU-1'!$A$6:$BE$17,S$42,FALSE),3)</f>
        <v>0</v>
      </c>
      <c r="T191" s="85">
        <f>ROUND(VLOOKUP($C$2,'[146]ERU-1'!$A$6:$BE$17,T$42,FALSE),3)</f>
        <v>0</v>
      </c>
      <c r="U191" s="85">
        <f>ROUND(VLOOKUP($C$2,'[146]ERU-1'!$A$6:$BE$17,U$42,FALSE),3)</f>
        <v>0</v>
      </c>
      <c r="V191" s="85">
        <f>ROUND(VLOOKUP($C$2,'[146]ERU-1'!$A$6:$BE$17,V$42,FALSE),3)</f>
        <v>0</v>
      </c>
      <c r="W191" s="85">
        <f>ROUND(VLOOKUP($C$2,'[146]ERU-1'!$A$6:$BE$17,W$42,FALSE),3)</f>
        <v>0</v>
      </c>
      <c r="X191" s="85">
        <f>ROUND(VLOOKUP($C$2,'[146]ERU-1'!$A$6:$BE$17,X$42,FALSE),3)</f>
        <v>0</v>
      </c>
      <c r="Y191" s="85">
        <f>ROUND(VLOOKUP($C$2,'[146]ERU-1'!$A$6:$BE$17,Y$42,FALSE),3)</f>
        <v>0</v>
      </c>
      <c r="Z191" s="85">
        <f>ROUND(VLOOKUP($C$2,'[146]ERU-1'!$A$6:$BE$17,Z$42,FALSE),3)</f>
        <v>0</v>
      </c>
      <c r="AA191" s="85" t="str">
        <f>INDEX([16]Data!$BK$5:$BK$156,MATCH(A191,[16]Data!$A$5:$A$156,0))</f>
        <v>Pardubický</v>
      </c>
      <c r="AB191" s="86">
        <f>INDEX([16]Data!$BM$5:$BM$156,MATCH(A191,[16]Data!$A$5:$A$156,0))</f>
        <v>0.221</v>
      </c>
    </row>
    <row r="192" spans="1:30" x14ac:dyDescent="0.25">
      <c r="A192">
        <v>4626</v>
      </c>
      <c r="B192" s="84" t="str">
        <f>INDEX([16]Data!$C$5:$C$156,MATCH(A192,[16]Data!$A$5:$A$156,0))</f>
        <v>KJ - Broumov Energo</v>
      </c>
      <c r="C192" s="85" t="str">
        <f>VLOOKUP($C$2,'[139]ERU-1'!$A$6:$BE$17,C$42,FALSE)</f>
        <v>Prosinec</v>
      </c>
      <c r="D192" s="85">
        <f>ROUND(VLOOKUP($C$2,'[147]ERU-1'!$A$6:$BE$17,D$42,FALSE),3)</f>
        <v>12</v>
      </c>
      <c r="E192" s="85">
        <f>ROUND(VLOOKUP($C$2,'[147]ERU-1'!$A$6:$BE$17,E$42,FALSE),3)</f>
        <v>140.31200000000001</v>
      </c>
      <c r="F192" s="85">
        <f>ROUND(VLOOKUP($C$2,'[147]ERU-1'!$A$6:$BE$17,F$42,FALSE),3)</f>
        <v>81.844999999999999</v>
      </c>
      <c r="G192" s="85">
        <f>ROUND(VLOOKUP($C$2,'[147]ERU-1'!$A$6:$BE$17,G$42,FALSE),3)</f>
        <v>35.304000000000002</v>
      </c>
      <c r="H192" s="85">
        <f>ROUND(VLOOKUP($C$2,'[147]ERU-1'!$A$6:$BE$17,H$42,FALSE),3)</f>
        <v>228</v>
      </c>
      <c r="I192" s="85">
        <f>ROUND(VLOOKUP($C$2,'[147]ERU-1'!$A$6:$BE$17,I$42,FALSE),3)</f>
        <v>0</v>
      </c>
      <c r="J192" s="85">
        <f>ROUND(VLOOKUP($C$2,'[147]ERU-1'!$A$6:$BE$17,J$42,FALSE),3)</f>
        <v>0</v>
      </c>
      <c r="K192" s="85">
        <f>ROUND(VLOOKUP($C$2,'[147]ERU-1'!$A$6:$BE$17,K$42,FALSE),3)</f>
        <v>228</v>
      </c>
      <c r="L192" s="85">
        <f>ROUND(VLOOKUP($C$2,'[147]ERU-1'!$A$6:$BE$17,L$42,FALSE),3)</f>
        <v>0</v>
      </c>
      <c r="M192" s="85">
        <f>ROUND(VLOOKUP($C$2,'[147]ERU-1'!$A$6:$BE$17,M$42,FALSE),3)</f>
        <v>228</v>
      </c>
      <c r="N192" s="85">
        <f>ROUND(VLOOKUP($C$2,'[147]ERU-1'!$A$6:$BE$17,N$42,FALSE),3)</f>
        <v>0</v>
      </c>
      <c r="O192" s="85" t="s">
        <v>36</v>
      </c>
      <c r="P192" s="85">
        <f>ROUND(VLOOKUP($C$2,'[147]ERU-1'!$A$6:$BE$17,P$42,FALSE),3)</f>
        <v>0</v>
      </c>
      <c r="Q192" s="85">
        <f>ROUND(VLOOKUP($C$2,'[147]ERU-1'!$A$6:$BE$17,Q$42,FALSE),3)</f>
        <v>0</v>
      </c>
      <c r="R192" s="85">
        <f>ROUND(VLOOKUP($C$2,'[147]ERU-1'!$A$6:$BE$17,R$42,FALSE),3)</f>
        <v>228</v>
      </c>
      <c r="S192" s="85">
        <f>ROUND(VLOOKUP($C$2,'[147]ERU-1'!$A$6:$BE$17,S$42,FALSE),3)</f>
        <v>0</v>
      </c>
      <c r="T192" s="85">
        <f>ROUND(VLOOKUP($C$2,'[147]ERU-1'!$A$6:$BE$17,T$42,FALSE),3)</f>
        <v>0</v>
      </c>
      <c r="U192" s="85">
        <f>ROUND(VLOOKUP($C$2,'[147]ERU-1'!$A$6:$BE$17,U$42,FALSE),3)</f>
        <v>0</v>
      </c>
      <c r="V192" s="85">
        <f>ROUND(VLOOKUP($C$2,'[147]ERU-1'!$A$6:$BE$17,V$42,FALSE),3)</f>
        <v>0</v>
      </c>
      <c r="W192" s="85">
        <f>ROUND(VLOOKUP($C$2,'[147]ERU-1'!$A$6:$BE$17,W$42,FALSE),3)</f>
        <v>0</v>
      </c>
      <c r="X192" s="85">
        <f>ROUND(VLOOKUP($C$2,'[147]ERU-1'!$A$6:$BE$17,X$42,FALSE),3)</f>
        <v>0</v>
      </c>
      <c r="Y192" s="85">
        <f>ROUND(VLOOKUP($C$2,'[147]ERU-1'!$A$6:$BE$17,Y$42,FALSE),3)</f>
        <v>0</v>
      </c>
      <c r="Z192" s="85">
        <f>ROUND(VLOOKUP($C$2,'[147]ERU-1'!$A$6:$BE$17,Z$42,FALSE),3)</f>
        <v>0</v>
      </c>
      <c r="AA192" s="85" t="str">
        <f>INDEX([16]Data!$BK$5:$BK$156,MATCH(A192,[16]Data!$A$5:$A$156,0))</f>
        <v>Královéhradecký</v>
      </c>
      <c r="AB192" s="86">
        <f>INDEX([16]Data!$BM$5:$BM$156,MATCH(A192,[16]Data!$A$5:$A$156,0))</f>
        <v>0.156</v>
      </c>
    </row>
    <row r="193" spans="1:28" x14ac:dyDescent="0.25">
      <c r="A193">
        <v>4910</v>
      </c>
      <c r="B193" s="84" t="str">
        <f>INDEX([16]Data!$C$5:$C$156,MATCH(A193,[16]Data!$A$5:$A$156,0))</f>
        <v>KJ - TEPLICE NAD METUJÍ</v>
      </c>
      <c r="C193" s="85" t="str">
        <f>VLOOKUP($C$2,'[139]ERU-1'!$A$6:$BE$17,C$42,FALSE)</f>
        <v>Prosinec</v>
      </c>
      <c r="D193" s="85">
        <f>ROUND(VLOOKUP($C$2,'[148]ERU-1'!$A$6:$BE$17,D$42,FALSE),3)</f>
        <v>12</v>
      </c>
      <c r="E193" s="85">
        <f>ROUND(VLOOKUP($C$2,'[148]ERU-1'!$A$6:$BE$17,E$42,FALSE),3)</f>
        <v>207.96700000000001</v>
      </c>
      <c r="F193" s="85">
        <f>ROUND(VLOOKUP($C$2,'[148]ERU-1'!$A$6:$BE$17,F$42,FALSE),3)</f>
        <v>117.8</v>
      </c>
      <c r="G193" s="85">
        <f>ROUND(VLOOKUP($C$2,'[148]ERU-1'!$A$6:$BE$17,G$42,FALSE),3)</f>
        <v>35.304000000000002</v>
      </c>
      <c r="H193" s="85">
        <f>ROUND(VLOOKUP($C$2,'[148]ERU-1'!$A$6:$BE$17,H$42,FALSE),3)</f>
        <v>331</v>
      </c>
      <c r="I193" s="85">
        <f>ROUND(VLOOKUP($C$2,'[148]ERU-1'!$A$6:$BE$17,I$42,FALSE),3)</f>
        <v>0</v>
      </c>
      <c r="J193" s="85">
        <f>ROUND(VLOOKUP($C$2,'[148]ERU-1'!$A$6:$BE$17,J$42,FALSE),3)</f>
        <v>0</v>
      </c>
      <c r="K193" s="85">
        <f>ROUND(VLOOKUP($C$2,'[148]ERU-1'!$A$6:$BE$17,K$42,FALSE),3)</f>
        <v>331</v>
      </c>
      <c r="L193" s="85">
        <f>ROUND(VLOOKUP($C$2,'[148]ERU-1'!$A$6:$BE$17,L$42,FALSE),3)</f>
        <v>0</v>
      </c>
      <c r="M193" s="85">
        <f>ROUND(VLOOKUP($C$2,'[148]ERU-1'!$A$6:$BE$17,M$42,FALSE),3)</f>
        <v>331</v>
      </c>
      <c r="N193" s="85">
        <f>ROUND(VLOOKUP($C$2,'[148]ERU-1'!$A$6:$BE$17,N$42,FALSE),3)</f>
        <v>0</v>
      </c>
      <c r="O193" s="85" t="s">
        <v>36</v>
      </c>
      <c r="P193" s="85">
        <f>ROUND(VLOOKUP($C$2,'[148]ERU-1'!$A$6:$BE$17,P$42,FALSE),3)</f>
        <v>0</v>
      </c>
      <c r="Q193" s="85">
        <f>ROUND(VLOOKUP($C$2,'[148]ERU-1'!$A$6:$BE$17,Q$42,FALSE),3)</f>
        <v>0</v>
      </c>
      <c r="R193" s="85">
        <f>ROUND(VLOOKUP($C$2,'[148]ERU-1'!$A$6:$BE$17,R$42,FALSE),3)</f>
        <v>331</v>
      </c>
      <c r="S193" s="85">
        <f>ROUND(VLOOKUP($C$2,'[148]ERU-1'!$A$6:$BE$17,S$42,FALSE),3)</f>
        <v>0</v>
      </c>
      <c r="T193" s="85">
        <f>ROUND(VLOOKUP($C$2,'[148]ERU-1'!$A$6:$BE$17,T$42,FALSE),3)</f>
        <v>0</v>
      </c>
      <c r="U193" s="85">
        <f>ROUND(VLOOKUP($C$2,'[148]ERU-1'!$A$6:$BE$17,U$42,FALSE),3)</f>
        <v>0</v>
      </c>
      <c r="V193" s="85">
        <f>ROUND(VLOOKUP($C$2,'[148]ERU-1'!$A$6:$BE$17,V$42,FALSE),3)</f>
        <v>0</v>
      </c>
      <c r="W193" s="85">
        <f>ROUND(VLOOKUP($C$2,'[148]ERU-1'!$A$6:$BE$17,W$42,FALSE),3)</f>
        <v>0</v>
      </c>
      <c r="X193" s="85">
        <f>ROUND(VLOOKUP($C$2,'[148]ERU-1'!$A$6:$BE$17,X$42,FALSE),3)</f>
        <v>0</v>
      </c>
      <c r="Y193" s="85">
        <f>ROUND(VLOOKUP($C$2,'[148]ERU-1'!$A$6:$BE$17,Y$42,FALSE),3)</f>
        <v>0</v>
      </c>
      <c r="Z193" s="85">
        <f>ROUND(VLOOKUP($C$2,'[148]ERU-1'!$A$6:$BE$17,Z$42,FALSE),3)</f>
        <v>0</v>
      </c>
      <c r="AA193" s="85" t="str">
        <f>INDEX([16]Data!$BK$5:$BK$156,MATCH(A193,[16]Data!$A$5:$A$156,0))</f>
        <v>Královéhradecký</v>
      </c>
      <c r="AB193" s="86">
        <f>INDEX([16]Data!$BM$5:$BM$156,MATCH(A193,[16]Data!$A$5:$A$156,0))</f>
        <v>0.28000000000000003</v>
      </c>
    </row>
    <row r="194" spans="1:28" x14ac:dyDescent="0.25">
      <c r="A194">
        <v>4585</v>
      </c>
      <c r="B194" s="84" t="str">
        <f>INDEX([16]Data!$C$5:$C$156,MATCH(A194,[16]Data!$A$5:$A$156,0))</f>
        <v>KJ - PROSTĚJOV BENEŠOVA</v>
      </c>
      <c r="C194" s="85" t="str">
        <f>C193</f>
        <v>Prosinec</v>
      </c>
      <c r="D194" s="85">
        <f>D193</f>
        <v>12</v>
      </c>
      <c r="E194" s="85">
        <f>ROUND(VLOOKUP($C$2,'[149]ERU-1'!$A$6:$BE$17,E$42,FALSE),3)</f>
        <v>395.18700000000001</v>
      </c>
      <c r="F194" s="85">
        <f>ROUND(VLOOKUP($C$2,'[149]ERU-1'!$A$6:$BE$17,F$42,FALSE),3)</f>
        <v>240.50800000000001</v>
      </c>
      <c r="G194" s="85">
        <f>ROUND(VLOOKUP($C$2,'[149]ERU-1'!$A$6:$BE$17,G$42,FALSE),3)</f>
        <v>35.298000000000002</v>
      </c>
      <c r="H194" s="85">
        <f>ROUND(VLOOKUP($C$2,'[149]ERU-1'!$A$6:$BE$17,H$42,FALSE),3)</f>
        <v>767</v>
      </c>
      <c r="I194" s="85">
        <f>ROUND(VLOOKUP($C$2,'[149]ERU-1'!$A$6:$BE$17,I$42,FALSE),3)</f>
        <v>0</v>
      </c>
      <c r="J194" s="85">
        <f>ROUND(VLOOKUP($C$2,'[149]ERU-1'!$A$6:$BE$17,J$42,FALSE),3)</f>
        <v>0</v>
      </c>
      <c r="K194" s="85">
        <f>ROUND(VLOOKUP($C$2,'[149]ERU-1'!$A$6:$BE$17,K$42,FALSE),3)</f>
        <v>767</v>
      </c>
      <c r="L194" s="85">
        <f>ROUND(VLOOKUP($C$2,'[149]ERU-1'!$A$6:$BE$17,L$42,FALSE),3)</f>
        <v>0</v>
      </c>
      <c r="M194" s="85">
        <f>ROUND(VLOOKUP($C$2,'[149]ERU-1'!$A$6:$BE$17,M$42,FALSE),3)</f>
        <v>767</v>
      </c>
      <c r="N194" s="85">
        <f>ROUND(VLOOKUP($C$2,'[149]ERU-1'!$A$6:$BE$17,N$42,FALSE),3)</f>
        <v>0</v>
      </c>
      <c r="O194" s="85" t="s">
        <v>36</v>
      </c>
      <c r="P194" s="85">
        <f>ROUND(VLOOKUP($C$2,'[149]ERU-1'!$A$6:$BE$17,P$42,FALSE),3)</f>
        <v>0</v>
      </c>
      <c r="Q194" s="85">
        <f>ROUND(VLOOKUP($C$2,'[149]ERU-1'!$A$6:$BE$17,Q$42,FALSE),3)</f>
        <v>0</v>
      </c>
      <c r="R194" s="85">
        <f>ROUND(VLOOKUP($C$2,'[149]ERU-1'!$A$6:$BE$17,R$42,FALSE),3)</f>
        <v>767</v>
      </c>
      <c r="S194" s="85">
        <f>ROUND(VLOOKUP($C$2,'[149]ERU-1'!$A$6:$BE$17,S$42,FALSE),3)</f>
        <v>0</v>
      </c>
      <c r="T194" s="85">
        <f>ROUND(VLOOKUP($C$2,'[149]ERU-1'!$A$6:$BE$17,T$42,FALSE),3)</f>
        <v>0</v>
      </c>
      <c r="U194" s="85">
        <f>ROUND(VLOOKUP($C$2,'[149]ERU-1'!$A$6:$BE$17,U$42,FALSE),3)</f>
        <v>0</v>
      </c>
      <c r="V194" s="85">
        <f>ROUND(VLOOKUP($C$2,'[149]ERU-1'!$A$6:$BE$17,V$42,FALSE),3)</f>
        <v>0</v>
      </c>
      <c r="W194" s="85">
        <f>ROUND(VLOOKUP($C$2,'[149]ERU-1'!$A$6:$BE$17,W$42,FALSE),3)</f>
        <v>0</v>
      </c>
      <c r="X194" s="85">
        <f>ROUND(VLOOKUP($C$2,'[149]ERU-1'!$A$6:$BE$17,X$42,FALSE),3)</f>
        <v>0</v>
      </c>
      <c r="Y194" s="85">
        <f>ROUND(VLOOKUP($C$2,'[149]ERU-1'!$A$6:$BE$17,Y$42,FALSE),3)</f>
        <v>0</v>
      </c>
      <c r="Z194" s="85">
        <f>ROUND(VLOOKUP($C$2,'[149]ERU-1'!$A$6:$BE$17,Z$42,FALSE),3)</f>
        <v>0</v>
      </c>
      <c r="AA194" s="85" t="str">
        <f>INDEX([16]Data!$BK$5:$BK$156,MATCH(A194,[16]Data!$A$5:$A$156,0))</f>
        <v>Olomoucký</v>
      </c>
      <c r="AB194" s="86">
        <f>INDEX([16]Data!$BM$5:$BM$156,MATCH(A194,[16]Data!$A$5:$A$156,0))</f>
        <v>0.46500000000000002</v>
      </c>
    </row>
    <row r="195" spans="1:28" x14ac:dyDescent="0.25">
      <c r="A195">
        <v>4724</v>
      </c>
      <c r="B195" s="84" t="s">
        <v>311</v>
      </c>
      <c r="C195" s="85" t="str">
        <f t="shared" ref="C195:D200" si="20">C194</f>
        <v>Prosinec</v>
      </c>
      <c r="D195" s="85">
        <f t="shared" si="20"/>
        <v>12</v>
      </c>
      <c r="E195" s="85">
        <f>ROUND(VLOOKUP($C$2,'[150]ERU-1'!$A$6:$BE$17,E$42,FALSE),3)</f>
        <v>201.65299999999999</v>
      </c>
      <c r="F195" s="85">
        <f>ROUND(VLOOKUP($C$2,'[150]ERU-1'!$A$6:$BE$17,F$42,FALSE),3)</f>
        <v>114.96299999999999</v>
      </c>
      <c r="G195" s="85">
        <f>ROUND(VLOOKUP($C$2,'[150]ERU-1'!$A$6:$BE$17,G$42,FALSE),3)</f>
        <v>35.304000000000002</v>
      </c>
      <c r="H195" s="85">
        <f>ROUND(VLOOKUP($C$2,'[150]ERU-1'!$A$6:$BE$17,H$42,FALSE),3)</f>
        <v>322</v>
      </c>
      <c r="I195" s="85">
        <f>ROUND(VLOOKUP($C$2,'[150]ERU-1'!$A$6:$BE$17,I$42,FALSE),3)</f>
        <v>0</v>
      </c>
      <c r="J195" s="85">
        <f>ROUND(VLOOKUP($C$2,'[150]ERU-1'!$A$6:$BE$17,J$42,FALSE),3)</f>
        <v>0</v>
      </c>
      <c r="K195" s="85">
        <f>ROUND(VLOOKUP($C$2,'[150]ERU-1'!$A$6:$BE$17,K$42,FALSE),3)</f>
        <v>322</v>
      </c>
      <c r="L195" s="85">
        <f>ROUND(VLOOKUP($C$2,'[150]ERU-1'!$A$6:$BE$17,L$42,FALSE),3)</f>
        <v>0</v>
      </c>
      <c r="M195" s="85">
        <f>ROUND(VLOOKUP($C$2,'[150]ERU-1'!$A$6:$BE$17,M$42,FALSE),3)</f>
        <v>322</v>
      </c>
      <c r="N195" s="85">
        <f>ROUND(VLOOKUP($C$2,'[150]ERU-1'!$A$6:$BE$17,N$42,FALSE),3)</f>
        <v>0</v>
      </c>
      <c r="O195" s="85" t="s">
        <v>36</v>
      </c>
      <c r="P195" s="85">
        <f>ROUND(VLOOKUP($C$2,'[150]ERU-1'!$A$6:$BE$17,P$42,FALSE),3)</f>
        <v>0</v>
      </c>
      <c r="Q195" s="85">
        <f>ROUND(VLOOKUP($C$2,'[150]ERU-1'!$A$6:$BE$17,Q$42,FALSE),3)</f>
        <v>0</v>
      </c>
      <c r="R195" s="85">
        <f>ROUND(VLOOKUP($C$2,'[150]ERU-1'!$A$6:$BE$17,R$42,FALSE),3)</f>
        <v>322</v>
      </c>
      <c r="S195" s="85">
        <f>ROUND(VLOOKUP($C$2,'[150]ERU-1'!$A$6:$BE$17,S$42,FALSE),3)</f>
        <v>0</v>
      </c>
      <c r="T195" s="85">
        <f>ROUND(VLOOKUP($C$2,'[150]ERU-1'!$A$6:$BE$17,T$42,FALSE),3)</f>
        <v>0</v>
      </c>
      <c r="U195" s="85">
        <f>ROUND(VLOOKUP($C$2,'[150]ERU-1'!$A$6:$BE$17,U$42,FALSE),3)</f>
        <v>0</v>
      </c>
      <c r="V195" s="85">
        <f>ROUND(VLOOKUP($C$2,'[150]ERU-1'!$A$6:$BE$17,V$42,FALSE),3)</f>
        <v>0</v>
      </c>
      <c r="W195" s="85">
        <f>ROUND(VLOOKUP($C$2,'[150]ERU-1'!$A$6:$BE$17,W$42,FALSE),3)</f>
        <v>0</v>
      </c>
      <c r="X195" s="85">
        <f>ROUND(VLOOKUP($C$2,'[150]ERU-1'!$A$6:$BE$17,X$42,FALSE),3)</f>
        <v>0</v>
      </c>
      <c r="Y195" s="85">
        <f>ROUND(VLOOKUP($C$2,'[150]ERU-1'!$A$6:$BE$17,Y$42,FALSE),3)</f>
        <v>0</v>
      </c>
      <c r="Z195" s="85">
        <f>ROUND(VLOOKUP($C$2,'[150]ERU-1'!$A$6:$BE$17,Z$42,FALSE),3)</f>
        <v>0</v>
      </c>
      <c r="AA195" s="85" t="s">
        <v>41</v>
      </c>
      <c r="AB195" s="86">
        <v>0.24199999999999999</v>
      </c>
    </row>
    <row r="196" spans="1:28" x14ac:dyDescent="0.25">
      <c r="A196">
        <v>4601</v>
      </c>
      <c r="B196" s="84" t="s">
        <v>312</v>
      </c>
      <c r="C196" s="85" t="str">
        <f t="shared" si="20"/>
        <v>Prosinec</v>
      </c>
      <c r="D196" s="85">
        <f t="shared" si="20"/>
        <v>12</v>
      </c>
      <c r="E196" s="85">
        <f>ROUND(VLOOKUP($C$2,'[151]ERU-1'!$A$6:$BE$17,E$42,FALSE),3)</f>
        <v>1035.32</v>
      </c>
      <c r="F196" s="85">
        <f>ROUND(VLOOKUP($C$2,'[151]ERU-1'!$A$6:$BE$17,F$42,FALSE),3)</f>
        <v>577.76599999999996</v>
      </c>
      <c r="G196" s="85">
        <f>ROUND(VLOOKUP($C$2,'[151]ERU-1'!$A$6:$BE$17,G$42,FALSE),3)</f>
        <v>35.299999999999997</v>
      </c>
      <c r="H196" s="85">
        <f>ROUND(VLOOKUP($C$2,'[151]ERU-1'!$A$6:$BE$17,H$42,FALSE),3)</f>
        <v>1718</v>
      </c>
      <c r="I196" s="85">
        <f>ROUND(VLOOKUP($C$2,'[151]ERU-1'!$A$6:$BE$17,I$42,FALSE),3)</f>
        <v>0</v>
      </c>
      <c r="J196" s="85">
        <f>ROUND(VLOOKUP($C$2,'[151]ERU-1'!$A$6:$BE$17,J$42,FALSE),3)</f>
        <v>0</v>
      </c>
      <c r="K196" s="85">
        <f>ROUND(VLOOKUP($C$2,'[151]ERU-1'!$A$6:$BE$17,K$42,FALSE),3)</f>
        <v>1718</v>
      </c>
      <c r="L196" s="85">
        <f>ROUND(VLOOKUP($C$2,'[151]ERU-1'!$A$6:$BE$17,L$42,FALSE),3)</f>
        <v>0</v>
      </c>
      <c r="M196" s="85">
        <f>ROUND(VLOOKUP($C$2,'[151]ERU-1'!$A$6:$BE$17,M$42,FALSE),3)</f>
        <v>1718</v>
      </c>
      <c r="N196" s="85">
        <f>ROUND(VLOOKUP($C$2,'[151]ERU-1'!$A$6:$BE$17,N$42,FALSE),3)</f>
        <v>0</v>
      </c>
      <c r="O196" s="85" t="s">
        <v>36</v>
      </c>
      <c r="P196" s="85">
        <f>ROUND(VLOOKUP($C$2,'[151]ERU-1'!$A$6:$BE$17,P$42,FALSE),3)</f>
        <v>0</v>
      </c>
      <c r="Q196" s="85">
        <f>ROUND(VLOOKUP($C$2,'[151]ERU-1'!$A$6:$BE$17,Q$42,FALSE),3)</f>
        <v>0</v>
      </c>
      <c r="R196" s="85">
        <f>ROUND(VLOOKUP($C$2,'[151]ERU-1'!$A$6:$BE$17,R$42,FALSE),3)</f>
        <v>1718</v>
      </c>
      <c r="S196" s="85">
        <f>ROUND(VLOOKUP($C$2,'[151]ERU-1'!$A$6:$BE$17,S$42,FALSE),3)</f>
        <v>0</v>
      </c>
      <c r="T196" s="85">
        <f>ROUND(VLOOKUP($C$2,'[151]ERU-1'!$A$6:$BE$17,T$42,FALSE),3)</f>
        <v>0</v>
      </c>
      <c r="U196" s="85">
        <f>ROUND(VLOOKUP($C$2,'[151]ERU-1'!$A$6:$BE$17,U$42,FALSE),3)</f>
        <v>0</v>
      </c>
      <c r="V196" s="85">
        <f>ROUND(VLOOKUP($C$2,'[151]ERU-1'!$A$6:$BE$17,V$42,FALSE),3)</f>
        <v>0</v>
      </c>
      <c r="W196" s="85">
        <f>ROUND(VLOOKUP($C$2,'[151]ERU-1'!$A$6:$BE$17,W$42,FALSE),3)</f>
        <v>0</v>
      </c>
      <c r="X196" s="85">
        <f>ROUND(VLOOKUP($C$2,'[151]ERU-1'!$A$6:$BE$17,X$42,FALSE),3)</f>
        <v>0</v>
      </c>
      <c r="Y196" s="85">
        <f>ROUND(VLOOKUP($C$2,'[151]ERU-1'!$A$6:$BE$17,Y$42,FALSE),3)</f>
        <v>0</v>
      </c>
      <c r="Z196" s="85">
        <f>ROUND(VLOOKUP($C$2,'[151]ERU-1'!$A$6:$BE$17,Z$42,FALSE),3)</f>
        <v>0</v>
      </c>
      <c r="AA196" s="85" t="s">
        <v>38</v>
      </c>
      <c r="AB196" s="86">
        <v>1.268</v>
      </c>
    </row>
    <row r="197" spans="1:28" x14ac:dyDescent="0.25">
      <c r="A197">
        <v>4602</v>
      </c>
      <c r="B197" s="84" t="s">
        <v>313</v>
      </c>
      <c r="C197" s="85" t="str">
        <f t="shared" si="20"/>
        <v>Prosinec</v>
      </c>
      <c r="D197" s="85">
        <f t="shared" si="20"/>
        <v>12</v>
      </c>
      <c r="E197" s="85">
        <f>ROUND(VLOOKUP($C$2,'[153]ERU-1'!$A$6:$BE$17,E$42,FALSE),3)</f>
        <v>428.40600000000001</v>
      </c>
      <c r="F197" s="85">
        <f>ROUND(VLOOKUP($C$2,'[153]ERU-1'!$A$6:$BE$17,F$42,FALSE),3)</f>
        <v>241.31100000000001</v>
      </c>
      <c r="G197" s="85" t="e">
        <f>ROUND(VLOOKUP($C$2,'[153]ERU-1'!$A$6:$BE$17,G$42,FALSE),3)</f>
        <v>#N/A</v>
      </c>
      <c r="H197" s="85">
        <f>ROUND(VLOOKUP($C$2,'[153]ERU-1'!$A$6:$BE$17,H$42,FALSE),3)</f>
        <v>804</v>
      </c>
      <c r="I197" s="85">
        <f>ROUND(VLOOKUP($C$2,'[153]ERU-1'!$A$6:$BE$17,I$42,FALSE),3)</f>
        <v>0</v>
      </c>
      <c r="J197" s="85">
        <f>ROUND(VLOOKUP($C$2,'[153]ERU-1'!$A$6:$BE$17,J$42,FALSE),3)</f>
        <v>0</v>
      </c>
      <c r="K197" s="85">
        <f>ROUND(VLOOKUP($C$2,'[153]ERU-1'!$A$6:$BE$17,K$42,FALSE),3)</f>
        <v>804</v>
      </c>
      <c r="L197" s="85">
        <f>ROUND(VLOOKUP($C$2,'[153]ERU-1'!$A$6:$BE$17,L$42,FALSE),3)</f>
        <v>0</v>
      </c>
      <c r="M197" s="85">
        <f>ROUND(VLOOKUP($C$2,'[153]ERU-1'!$A$6:$BE$17,M$42,FALSE),3)</f>
        <v>804</v>
      </c>
      <c r="N197" s="85">
        <f>ROUND(VLOOKUP($C$2,'[153]ERU-1'!$A$6:$BE$17,N$42,FALSE),3)</f>
        <v>0</v>
      </c>
      <c r="O197" s="85" t="s">
        <v>36</v>
      </c>
      <c r="P197" s="85">
        <f>ROUND(VLOOKUP($C$2,'[153]ERU-1'!$A$6:$BE$17,P$42,FALSE),3)</f>
        <v>0</v>
      </c>
      <c r="Q197" s="85">
        <f>ROUND(VLOOKUP($C$2,'[153]ERU-1'!$A$6:$BE$17,Q$42,FALSE),3)</f>
        <v>0</v>
      </c>
      <c r="R197" s="85">
        <f>ROUND(VLOOKUP($C$2,'[153]ERU-1'!$A$6:$BE$17,R$42,FALSE),3)</f>
        <v>804</v>
      </c>
      <c r="S197" s="85">
        <f>ROUND(VLOOKUP($C$2,'[153]ERU-1'!$A$6:$BE$17,S$42,FALSE),3)</f>
        <v>0</v>
      </c>
      <c r="T197" s="85">
        <f>ROUND(VLOOKUP($C$2,'[153]ERU-1'!$A$6:$BE$17,T$42,FALSE),3)</f>
        <v>0</v>
      </c>
      <c r="U197" s="85">
        <f>ROUND(VLOOKUP($C$2,'[153]ERU-1'!$A$6:$BE$17,U$42,FALSE),3)</f>
        <v>0</v>
      </c>
      <c r="V197" s="85">
        <f>ROUND(VLOOKUP($C$2,'[153]ERU-1'!$A$6:$BE$17,V$42,FALSE),3)</f>
        <v>0</v>
      </c>
      <c r="W197" s="85">
        <f>ROUND(VLOOKUP($C$2,'[153]ERU-1'!$A$6:$BE$17,W$42,FALSE),3)</f>
        <v>0</v>
      </c>
      <c r="X197" s="85">
        <f>ROUND(VLOOKUP($C$2,'[153]ERU-1'!$A$6:$BE$17,X$42,FALSE),3)</f>
        <v>0</v>
      </c>
      <c r="Y197" s="85">
        <f>ROUND(VLOOKUP($C$2,'[153]ERU-1'!$A$6:$BE$17,Y$42,FALSE),3)</f>
        <v>0</v>
      </c>
      <c r="Z197" s="85">
        <f>ROUND(VLOOKUP($C$2,'[153]ERU-1'!$A$6:$BE$17,Z$42,FALSE),3)</f>
        <v>0</v>
      </c>
      <c r="AA197" s="85" t="s">
        <v>39</v>
      </c>
      <c r="AB197" s="86">
        <v>0.748</v>
      </c>
    </row>
    <row r="198" spans="1:28" x14ac:dyDescent="0.25">
      <c r="A198">
        <v>3585</v>
      </c>
      <c r="B198" s="84" t="s">
        <v>314</v>
      </c>
      <c r="C198" s="85" t="str">
        <f t="shared" si="20"/>
        <v>Prosinec</v>
      </c>
      <c r="D198" s="85">
        <f t="shared" si="20"/>
        <v>12</v>
      </c>
      <c r="E198" s="85">
        <f>ROUND(VLOOKUP($C$2,'[131]ERU-1'!$A$6:$BE$17,E$42,FALSE),3)</f>
        <v>216.339</v>
      </c>
      <c r="F198" s="85">
        <f>ROUND(VLOOKUP($C$2,'[131]ERU-1'!$A$6:$BE$17,F$42,FALSE),3)</f>
        <v>132.57400000000001</v>
      </c>
      <c r="G198" s="85">
        <f>ROUND(VLOOKUP($C$2,'[131]ERU-1'!$A$6:$BE$17,G$42,FALSE),3)</f>
        <v>35.195999999999998</v>
      </c>
      <c r="H198" s="85">
        <f>ROUND(VLOOKUP($C$2,'[131]ERU-1'!$A$6:$BE$17,H$42,FALSE),3)</f>
        <v>400</v>
      </c>
      <c r="I198" s="85">
        <f>ROUND(VLOOKUP($C$2,'[131]ERU-1'!$A$6:$BE$17,I$42,FALSE),3)</f>
        <v>0</v>
      </c>
      <c r="J198" s="85">
        <f>ROUND(VLOOKUP($C$2,'[131]ERU-1'!$A$6:$BE$17,J$42,FALSE),3)</f>
        <v>0</v>
      </c>
      <c r="K198" s="85">
        <f>ROUND(VLOOKUP($C$2,'[131]ERU-1'!$A$6:$BE$17,K$42,FALSE),3)</f>
        <v>400</v>
      </c>
      <c r="L198" s="85">
        <f>ROUND(VLOOKUP($C$2,'[131]ERU-1'!$A$6:$BE$17,L$42,FALSE),3)</f>
        <v>0</v>
      </c>
      <c r="M198" s="85">
        <f>ROUND(VLOOKUP($C$2,'[131]ERU-1'!$A$6:$BE$17,M$42,FALSE),3)</f>
        <v>400</v>
      </c>
      <c r="N198" s="85">
        <f>ROUND(VLOOKUP($C$2,'[131]ERU-1'!$A$6:$BE$17,N$42,FALSE),3)</f>
        <v>0</v>
      </c>
      <c r="O198" s="85" t="s">
        <v>36</v>
      </c>
      <c r="P198" s="85">
        <f>ROUND(VLOOKUP($C$2,'[131]ERU-1'!$A$6:$BE$17,P$42,FALSE),3)</f>
        <v>0</v>
      </c>
      <c r="Q198" s="85">
        <f>ROUND(VLOOKUP($C$2,'[131]ERU-1'!$A$6:$BE$17,Q$42,FALSE),3)</f>
        <v>0</v>
      </c>
      <c r="R198" s="85">
        <f>ROUND(VLOOKUP($C$2,'[131]ERU-1'!$A$6:$BE$17,R$42,FALSE),3)</f>
        <v>400</v>
      </c>
      <c r="S198" s="85">
        <f>ROUND(VLOOKUP($C$2,'[131]ERU-1'!$A$6:$BE$17,S$42,FALSE),3)</f>
        <v>0</v>
      </c>
      <c r="T198" s="85">
        <f>ROUND(VLOOKUP($C$2,'[131]ERU-1'!$A$6:$BE$17,T$42,FALSE),3)</f>
        <v>0</v>
      </c>
      <c r="U198" s="85">
        <f>ROUND(VLOOKUP($C$2,'[131]ERU-1'!$A$6:$BE$17,U$42,FALSE),3)</f>
        <v>0</v>
      </c>
      <c r="V198" s="85">
        <f>ROUND(VLOOKUP($C$2,'[131]ERU-1'!$A$6:$BE$17,V$42,FALSE),3)</f>
        <v>0</v>
      </c>
      <c r="W198" s="85">
        <f>ROUND(VLOOKUP($C$2,'[131]ERU-1'!$A$6:$BE$17,W$42,FALSE),3)</f>
        <v>0</v>
      </c>
      <c r="X198" s="85">
        <f>ROUND(VLOOKUP($C$2,'[131]ERU-1'!$A$6:$BE$17,X$42,FALSE),3)</f>
        <v>0</v>
      </c>
      <c r="Y198" s="85">
        <f>ROUND(VLOOKUP($C$2,'[131]ERU-1'!$A$6:$BE$17,Y$42,FALSE),3)</f>
        <v>0</v>
      </c>
      <c r="Z198" s="85">
        <f>ROUND(VLOOKUP($C$2,'[131]ERU-1'!$A$6:$BE$17,Z$42,FALSE),3)</f>
        <v>0</v>
      </c>
      <c r="AA198" s="85" t="s">
        <v>44</v>
      </c>
      <c r="AB198" s="86">
        <v>0.14699999999999999</v>
      </c>
    </row>
    <row r="199" spans="1:28" x14ac:dyDescent="0.25">
      <c r="A199">
        <v>4599</v>
      </c>
      <c r="B199" s="84" t="s">
        <v>315</v>
      </c>
      <c r="C199" s="85" t="str">
        <f t="shared" si="20"/>
        <v>Prosinec</v>
      </c>
      <c r="D199" s="85">
        <f t="shared" si="20"/>
        <v>12</v>
      </c>
      <c r="E199" s="85">
        <f>ROUND(VLOOKUP($C$2,'[154]ERU-1'!$A$6:$BE$17,E$42,FALSE),3)</f>
        <v>53.578000000000003</v>
      </c>
      <c r="F199" s="85">
        <f>ROUND(VLOOKUP($C$2,'[154]ERU-1'!$A$6:$BE$17,F$42,FALSE),3)</f>
        <v>28.593</v>
      </c>
      <c r="G199" s="85">
        <f>ROUND(VLOOKUP($C$2,'[154]ERU-1'!$A$6:$BE$17,G$42,FALSE),3)</f>
        <v>3.3860000000000001</v>
      </c>
      <c r="H199" s="85">
        <f>ROUND(VLOOKUP($C$2,'[154]ERU-1'!$A$6:$BE$17,H$42,FALSE),3)</f>
        <v>832</v>
      </c>
      <c r="I199" s="85">
        <f>ROUND(VLOOKUP($C$2,'[154]ERU-1'!$A$6:$BE$17,I$42,FALSE),3)</f>
        <v>0</v>
      </c>
      <c r="J199" s="85">
        <f>ROUND(VLOOKUP($C$2,'[154]ERU-1'!$A$6:$BE$17,J$42,FALSE),3)</f>
        <v>0</v>
      </c>
      <c r="K199" s="85">
        <f>ROUND(VLOOKUP($C$2,'[154]ERU-1'!$A$6:$BE$17,K$42,FALSE),3)</f>
        <v>832</v>
      </c>
      <c r="L199" s="85">
        <f>ROUND(VLOOKUP($C$2,'[154]ERU-1'!$A$6:$BE$17,L$42,FALSE),3)</f>
        <v>0</v>
      </c>
      <c r="M199" s="85">
        <f>ROUND(VLOOKUP($C$2,'[154]ERU-1'!$A$6:$BE$17,M$42,FALSE),3)</f>
        <v>832</v>
      </c>
      <c r="N199" s="85">
        <f>ROUND(VLOOKUP($C$2,'[154]ERU-1'!$A$6:$BE$17,N$42,FALSE),3)</f>
        <v>0</v>
      </c>
      <c r="O199" s="85" t="s">
        <v>36</v>
      </c>
      <c r="P199" s="85">
        <f>ROUND(VLOOKUP($C$2,'[154]ERU-1'!$A$6:$BE$17,P$42,FALSE),3)</f>
        <v>0</v>
      </c>
      <c r="Q199" s="85">
        <f>ROUND(VLOOKUP($C$2,'[154]ERU-1'!$A$6:$BE$17,Q$42,FALSE),3)</f>
        <v>0</v>
      </c>
      <c r="R199" s="85">
        <f>ROUND(VLOOKUP($C$2,'[154]ERU-1'!$A$6:$BE$17,R$42,FALSE),3)</f>
        <v>832</v>
      </c>
      <c r="S199" s="85">
        <f>ROUND(VLOOKUP($C$2,'[154]ERU-1'!$A$6:$BE$17,S$42,FALSE),3)</f>
        <v>0</v>
      </c>
      <c r="T199" s="85">
        <f>ROUND(VLOOKUP($C$2,'[154]ERU-1'!$A$6:$BE$17,T$42,FALSE),3)</f>
        <v>0</v>
      </c>
      <c r="U199" s="85">
        <f>ROUND(VLOOKUP($C$2,'[154]ERU-1'!$A$6:$BE$17,U$42,FALSE),3)</f>
        <v>0</v>
      </c>
      <c r="V199" s="85">
        <f>ROUND(VLOOKUP($C$2,'[154]ERU-1'!$A$6:$BE$17,V$42,FALSE),3)</f>
        <v>0</v>
      </c>
      <c r="W199" s="85">
        <f>ROUND(VLOOKUP($C$2,'[154]ERU-1'!$A$6:$BE$17,W$42,FALSE),3)</f>
        <v>0</v>
      </c>
      <c r="X199" s="85">
        <f>ROUND(VLOOKUP($C$2,'[154]ERU-1'!$A$6:$BE$17,X$42,FALSE),3)</f>
        <v>0</v>
      </c>
      <c r="Y199" s="85">
        <f>ROUND(VLOOKUP($C$2,'[154]ERU-1'!$A$6:$BE$17,Y$42,FALSE),3)</f>
        <v>0</v>
      </c>
      <c r="Z199" s="85">
        <f>ROUND(VLOOKUP($C$2,'[154]ERU-1'!$A$6:$BE$17,Z$42,FALSE),3)</f>
        <v>0</v>
      </c>
      <c r="AA199" s="85" t="s">
        <v>44</v>
      </c>
      <c r="AB199" s="86">
        <v>0.748</v>
      </c>
    </row>
    <row r="200" spans="1:28" x14ac:dyDescent="0.25">
      <c r="A200">
        <v>4628</v>
      </c>
      <c r="B200" s="84" t="s">
        <v>316</v>
      </c>
      <c r="C200" s="85" t="str">
        <f t="shared" si="20"/>
        <v>Prosinec</v>
      </c>
      <c r="D200" s="85">
        <f t="shared" si="20"/>
        <v>12</v>
      </c>
      <c r="E200" s="85">
        <f>ROUND(VLOOKUP($C$2,'[155]ERU-1'!$A$6:$BE$17,E$42,FALSE),3)</f>
        <v>138.04499999999999</v>
      </c>
      <c r="F200" s="85">
        <f>ROUND(VLOOKUP($C$2,'[155]ERU-1'!$A$6:$BE$17,F$42,FALSE),3)</f>
        <v>80.840999999999994</v>
      </c>
      <c r="G200" s="85">
        <f>ROUND(VLOOKUP($C$2,'[155]ERU-1'!$A$6:$BE$17,G$42,FALSE),3)</f>
        <v>35.304000000000002</v>
      </c>
      <c r="H200" s="85">
        <f>ROUND(VLOOKUP($C$2,'[155]ERU-1'!$A$6:$BE$17,H$42,FALSE),3)</f>
        <v>221</v>
      </c>
      <c r="I200" s="85">
        <f>ROUND(VLOOKUP($C$2,'[155]ERU-1'!$A$6:$BE$17,I$42,FALSE),3)</f>
        <v>0</v>
      </c>
      <c r="J200" s="85">
        <f>ROUND(VLOOKUP($C$2,'[155]ERU-1'!$A$6:$BE$17,J$42,FALSE),3)</f>
        <v>0</v>
      </c>
      <c r="K200" s="85">
        <f>ROUND(VLOOKUP($C$2,'[155]ERU-1'!$A$6:$BE$17,K$42,FALSE),3)</f>
        <v>221</v>
      </c>
      <c r="L200" s="85">
        <f>ROUND(VLOOKUP($C$2,'[155]ERU-1'!$A$6:$BE$17,L$42,FALSE),3)</f>
        <v>0</v>
      </c>
      <c r="M200" s="85">
        <f>ROUND(VLOOKUP($C$2,'[155]ERU-1'!$A$6:$BE$17,M$42,FALSE),3)</f>
        <v>221</v>
      </c>
      <c r="N200" s="85">
        <f>ROUND(VLOOKUP($C$2,'[155]ERU-1'!$A$6:$BE$17,N$42,FALSE),3)</f>
        <v>0</v>
      </c>
      <c r="O200" s="85" t="s">
        <v>36</v>
      </c>
      <c r="P200" s="85">
        <f>ROUND(VLOOKUP($C$2,'[155]ERU-1'!$A$6:$BE$17,P$42,FALSE),3)</f>
        <v>0</v>
      </c>
      <c r="Q200" s="85">
        <f>ROUND(VLOOKUP($C$2,'[155]ERU-1'!$A$6:$BE$17,Q$42,FALSE),3)</f>
        <v>0</v>
      </c>
      <c r="R200" s="85">
        <f>ROUND(VLOOKUP($C$2,'[155]ERU-1'!$A$6:$BE$17,R$42,FALSE),3)</f>
        <v>221</v>
      </c>
      <c r="S200" s="85">
        <f>ROUND(VLOOKUP($C$2,'[155]ERU-1'!$A$6:$BE$17,S$42,FALSE),3)</f>
        <v>0</v>
      </c>
      <c r="T200" s="85">
        <f>ROUND(VLOOKUP($C$2,'[155]ERU-1'!$A$6:$BE$17,T$42,FALSE),3)</f>
        <v>0</v>
      </c>
      <c r="U200" s="85">
        <f>ROUND(VLOOKUP($C$2,'[155]ERU-1'!$A$6:$BE$17,U$42,FALSE),3)</f>
        <v>0</v>
      </c>
      <c r="V200" s="85">
        <f>ROUND(VLOOKUP($C$2,'[155]ERU-1'!$A$6:$BE$17,V$42,FALSE),3)</f>
        <v>0</v>
      </c>
      <c r="W200" s="85">
        <f>ROUND(VLOOKUP($C$2,'[155]ERU-1'!$A$6:$BE$17,W$42,FALSE),3)</f>
        <v>0</v>
      </c>
      <c r="X200" s="85">
        <f>ROUND(VLOOKUP($C$2,'[155]ERU-1'!$A$6:$BE$17,X$42,FALSE),3)</f>
        <v>0</v>
      </c>
      <c r="Y200" s="85">
        <f>ROUND(VLOOKUP($C$2,'[155]ERU-1'!$A$6:$BE$17,Y$42,FALSE),3)</f>
        <v>0</v>
      </c>
      <c r="Z200" s="85">
        <f>ROUND(VLOOKUP($C$2,'[155]ERU-1'!$A$6:$BE$17,Z$42,FALSE),3)</f>
        <v>0</v>
      </c>
      <c r="AA200" s="85" t="s">
        <v>264</v>
      </c>
      <c r="AB200" s="86">
        <v>0.156</v>
      </c>
    </row>
  </sheetData>
  <autoFilter ref="A42:AB155" xr:uid="{B8C35CEE-6277-4A7B-8282-9DFB3377704B}"/>
  <mergeCells count="7">
    <mergeCell ref="L2:Q2"/>
    <mergeCell ref="R2:Z2"/>
    <mergeCell ref="E1:G1"/>
    <mergeCell ref="H1:K1"/>
    <mergeCell ref="L1:Z1"/>
    <mergeCell ref="E2:G2"/>
    <mergeCell ref="H2:K2"/>
  </mergeCells>
  <phoneticPr fontId="8" type="noConversion"/>
  <pageMargins left="0.7" right="0.7" top="0.78740157499999996" bottom="0.78740157499999996" header="0.3" footer="0.3"/>
  <pageSetup paperSize="9" orientation="portrait" horizontalDpi="300" verticalDpi="300" r:id="rId1"/>
  <headerFooter>
    <oddHeader>&amp;R&amp;"Calibri"&amp;10&amp;K000000 Interní&amp;1#_x000D_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16</vt:i4>
      </vt:variant>
    </vt:vector>
  </HeadingPairs>
  <TitlesOfParts>
    <vt:vector size="16" baseType="lpstr">
      <vt:lpstr>Export</vt:lpstr>
      <vt:lpstr>CZT Data</vt:lpstr>
      <vt:lpstr>KJ_List</vt:lpstr>
      <vt:lpstr>XQ2023</vt:lpstr>
      <vt:lpstr>Leden</vt:lpstr>
      <vt:lpstr>Únor</vt:lpstr>
      <vt:lpstr>Březen</vt:lpstr>
      <vt:lpstr>Duben</vt:lpstr>
      <vt:lpstr>Květen</vt:lpstr>
      <vt:lpstr>Červen</vt:lpstr>
      <vt:lpstr>Červenec</vt:lpstr>
      <vt:lpstr>Srpen</vt:lpstr>
      <vt:lpstr>Září</vt:lpstr>
      <vt:lpstr>Říjen</vt:lpstr>
      <vt:lpstr>Listopad</vt:lpstr>
      <vt:lpstr>Prosinec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Urban</dc:creator>
  <cp:lastModifiedBy>Jakub Urban</cp:lastModifiedBy>
  <dcterms:created xsi:type="dcterms:W3CDTF">2017-04-20T05:48:51Z</dcterms:created>
  <dcterms:modified xsi:type="dcterms:W3CDTF">2025-01-30T08:18:59Z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da4485c-a0f8-4374-8652-487fe11c3776_Enabled">
    <vt:lpwstr>true</vt:lpwstr>
  </property>
  <property fmtid="{D5CDD505-2E9C-101B-9397-08002B2CF9AE}" pid="3" name="MSIP_Label_fda4485c-a0f8-4374-8652-487fe11c3776_SetDate">
    <vt:lpwstr>2022-01-31T08:15:50Z</vt:lpwstr>
  </property>
  <property fmtid="{D5CDD505-2E9C-101B-9397-08002B2CF9AE}" pid="4" name="MSIP_Label_fda4485c-a0f8-4374-8652-487fe11c3776_Method">
    <vt:lpwstr>Standard</vt:lpwstr>
  </property>
  <property fmtid="{D5CDD505-2E9C-101B-9397-08002B2CF9AE}" pid="5" name="MSIP_Label_fda4485c-a0f8-4374-8652-487fe11c3776_Name">
    <vt:lpwstr>Interní</vt:lpwstr>
  </property>
  <property fmtid="{D5CDD505-2E9C-101B-9397-08002B2CF9AE}" pid="6" name="MSIP_Label_fda4485c-a0f8-4374-8652-487fe11c3776_SiteId">
    <vt:lpwstr>1dabd27c-3764-4c3e-9072-2370ef0ba2cc</vt:lpwstr>
  </property>
  <property fmtid="{D5CDD505-2E9C-101B-9397-08002B2CF9AE}" pid="7" name="MSIP_Label_fda4485c-a0f8-4374-8652-487fe11c3776_ActionId">
    <vt:lpwstr>8533f3e4-1085-4402-bea9-d5fcbec86b03</vt:lpwstr>
  </property>
  <property fmtid="{D5CDD505-2E9C-101B-9397-08002B2CF9AE}" pid="8" name="MSIP_Label_fda4485c-a0f8-4374-8652-487fe11c3776_ContentBits">
    <vt:lpwstr>1</vt:lpwstr>
  </property>
</Properties>
</file>